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showInkAnnotation="0" codeName="ThisWorkbook"/>
  <xr:revisionPtr revIDLastSave="0" documentId="13_ncr:1_{D292FB8F-049C-48FA-8440-DDB55FFE9E97}" xr6:coauthVersionLast="47" xr6:coauthVersionMax="47" xr10:uidLastSave="{00000000-0000-0000-0000-000000000000}"/>
  <workbookProtection workbookAlgorithmName="SHA-512" workbookHashValue="/IASGRC9KZy9gZBEvR6fL/RXJ2EI0NX+aeosOIHwRQFastXssAcYv9qVHsZwdE0aUBde5J1J6/ndLO/Cj8i02w==" workbookSaltValue="+crtddEcZKWHGrqIZENbFQ==" workbookSpinCount="100000" lockStructure="1"/>
  <bookViews>
    <workbookView xWindow="-120" yWindow="-120" windowWidth="29040" windowHeight="15720" tabRatio="788" xr2:uid="{00000000-000D-0000-FFFF-FFFF00000000}"/>
  </bookViews>
  <sheets>
    <sheet name="CONTENIDO" sheetId="61" r:id="rId1"/>
    <sheet name="1.Datos generales organización " sheetId="52" r:id="rId2"/>
    <sheet name="2. Hoja de trabajo. Consumos" sheetId="56" r:id="rId3"/>
    <sheet name="3. Instalaciones fijas" sheetId="62" r:id="rId4"/>
    <sheet name="4. Vehículos y maquinaria" sheetId="60" r:id="rId5"/>
    <sheet name="5. Emisiones Fugitivas" sheetId="27" r:id="rId6"/>
    <sheet name="6. Emisiones de proceso" sheetId="64" r:id="rId7"/>
    <sheet name="7. Información adicional" sheetId="40" r:id="rId8"/>
    <sheet name="8.Electricidad y otras energías" sheetId="65" r:id="rId9"/>
    <sheet name="9. Informe final. Resultados" sheetId="68" r:id="rId10"/>
    <sheet name="10. Factores de emisión" sheetId="70" r:id="rId11"/>
    <sheet name="11. Revisiones calculadora" sheetId="49" r:id="rId12"/>
    <sheet name="Datos" sheetId="66" state="hidden" r:id="rId13"/>
  </sheets>
  <definedNames>
    <definedName name="_Com2007">Datos!$M$1469:$M$1483</definedName>
    <definedName name="_Com2008">Datos!$O$1469:$O$1481</definedName>
    <definedName name="_Com2009">Datos!$Q$1469:$Q$1486</definedName>
    <definedName name="_Com2010">Datos!$S$1469:$S$1488</definedName>
    <definedName name="_Com2011">Datos!$U$1469:$U$1493</definedName>
    <definedName name="_Com2012">Datos!$W$1469:$W$1495</definedName>
    <definedName name="_Com2013">Datos!$Y$1469:$Y$1505</definedName>
    <definedName name="_Com2014">Datos!$AA$1469:$AA$1511</definedName>
    <definedName name="_Com2015">Datos!$AC$1469:$AC$1535</definedName>
    <definedName name="_Com2016">Datos!$AE$1469:$AE$1588</definedName>
    <definedName name="_Com2017">Datos!$AG$1469:$AG$1592</definedName>
    <definedName name="_Com2018">Datos!$AI$1469:$AI$1643</definedName>
    <definedName name="_Com2019">Datos!$AK$1469:$AK$1668</definedName>
    <definedName name="_Com2020">Datos!$AM$1469:$AM$1713</definedName>
    <definedName name="_Com2021">Datos!$AO$1469:$AO$1704</definedName>
    <definedName name="_Com2022">Datos!$AQ$1469:$AQ$1658</definedName>
    <definedName name="_Com2023">Datos!$AS$1469:$AS$1680</definedName>
    <definedName name="_Com2024">Datos!$AU$1469:$AU$1703</definedName>
    <definedName name="_Com2025">Datos!$AW$1469:$AW$1726</definedName>
    <definedName name="_xlnm._FilterDatabase" localSheetId="10" hidden="1">'10. Factores de emisión'!#REF!</definedName>
    <definedName name="_xlnm._FilterDatabase" localSheetId="12" hidden="1">Datos!$C$500:$E$514</definedName>
    <definedName name="_Mix2007">Datos!$N$1469:$N$1483</definedName>
    <definedName name="_Mix2008">Datos!$P$1469:$P$1481</definedName>
    <definedName name="_Mix2009">Datos!$R$1469:$R$1486</definedName>
    <definedName name="_Mix2010">Datos!$T$1469:$T$1488</definedName>
    <definedName name="_Mix2011">Datos!$V$1469:$V$1493</definedName>
    <definedName name="_Mix2012">Datos!$X$1469:$X$1495</definedName>
    <definedName name="_Mix2013">Datos!$Z$1469:$Z$1505</definedName>
    <definedName name="_Mix2014">Datos!$AB$1469:$AB$1511</definedName>
    <definedName name="_Mix2015">Datos!$AD$1469:$AD$1535</definedName>
    <definedName name="_Mix2016">Datos!$AF$1469:$AF$1588</definedName>
    <definedName name="_Mix2017">Datos!$AH$1469:$AH$1592</definedName>
    <definedName name="_Mix2018">Datos!$AJ$1469:$AJ$1643</definedName>
    <definedName name="_Mix2019">Datos!$AL$1469:$AL$1668</definedName>
    <definedName name="_Mix2020">Datos!$AN$1469:$AN$1713</definedName>
    <definedName name="_Mix2021">Datos!$AP$1469:$AP$1704</definedName>
    <definedName name="_Mix2022">Datos!$AR$1469:$AR$1658</definedName>
    <definedName name="_Mix2023">Datos!$AT$1469:$AT$1680</definedName>
    <definedName name="_Mix2024">Datos!$AV$1469:$AV$1703</definedName>
    <definedName name="_Mix2025">Datos!$AX$1469:$AX$1726</definedName>
    <definedName name="Año">Datos!$C$9:$C$27</definedName>
    <definedName name="Categoría_actividades">Datos!$C$189:$C$217</definedName>
    <definedName name="Categoría_Veh">Datos!$C$360:$C$365</definedName>
    <definedName name="Comb_fijas_2007">Datos!$C$89:$C$112</definedName>
    <definedName name="Comb_fijas_2008">Datos!$D$89:$D$112</definedName>
    <definedName name="Comb_fijas_2009">Datos!$E$89:$E$112</definedName>
    <definedName name="Comb_fijas_2010">Datos!$F$89:$F$112</definedName>
    <definedName name="Comb_fijas_2011">Datos!$G$89:$G$112</definedName>
    <definedName name="Comb_fijas_2012">Datos!$H$89:$H$112</definedName>
    <definedName name="Comb_fijas_2013">Datos!$I$89:$I$112</definedName>
    <definedName name="Comb_fijas_2014">Datos!$J$89:$J$112</definedName>
    <definedName name="Comb_fijas_2015">Datos!$K$89:$K$112</definedName>
    <definedName name="Comb_fijas_2016">Datos!$L$89:$L$112</definedName>
    <definedName name="Comb_fijas_2017">Datos!$M$89:$M$112</definedName>
    <definedName name="Comb_fijas_2018">Datos!$N$89:$N$112</definedName>
    <definedName name="Comb_fijas_2019">Datos!$O$89:$O$119</definedName>
    <definedName name="Comb_fijas_2020">Datos!$P$89:$P$119</definedName>
    <definedName name="Comb_fijas_2021">Datos!$Q$89:$Q$119</definedName>
    <definedName name="Comb_fijas_2022">Datos!$R$89:$R$119</definedName>
    <definedName name="Comb_fijas_2023">Datos!$S$89:$S$119</definedName>
    <definedName name="Comb_fijas_2024">Datos!$T$89:$T$119</definedName>
    <definedName name="Comb_fijas_2025">Datos!$U$89:$U$119</definedName>
    <definedName name="Comb_fijas_2026">Datos!$V$89:$V$119</definedName>
    <definedName name="Comb_Maq_1_2007">Datos!$C$993:$C$997</definedName>
    <definedName name="Comb_Maq_1_2008">Datos!$F$993:$F$997</definedName>
    <definedName name="Comb_Maq_1_2009">Datos!$I$993:$I$997</definedName>
    <definedName name="Comb_Maq_1_2010">Datos!$L$993:$L$997</definedName>
    <definedName name="Comb_Maq_1_2011">Datos!$O$993:$O$997</definedName>
    <definedName name="Comb_Maq_1_2012">Datos!$R$993:$R$997</definedName>
    <definedName name="Comb_Maq_1_2013">Datos!$U$993:$U$997</definedName>
    <definedName name="Comb_Maq_1_2014">Datos!$X$993:$X$997</definedName>
    <definedName name="Comb_Maq_1_2015">Datos!$AA$993:$AA$997</definedName>
    <definedName name="Comb_Maq_1_2016">Datos!$AD$993:$AD$997</definedName>
    <definedName name="Comb_Maq_1_2017">Datos!$AG$993:$AG$997</definedName>
    <definedName name="Comb_Maq_1_2018">Datos!$AJ$993:$AJ$997</definedName>
    <definedName name="Comb_Maq_1_2019">Datos!$AM$993:$AM$1001</definedName>
    <definedName name="Comb_Maq_1_2020">Datos!$AP$993:$AP$1001</definedName>
    <definedName name="Comb_Maq_1_2021">Datos!$AS$993:$AS$1001</definedName>
    <definedName name="Comb_Maq_1_2022">Datos!$AV$993:$AV$1001</definedName>
    <definedName name="Comb_Maq_1_2023">Datos!$AY$993:$AY$1001</definedName>
    <definedName name="Comb_Maq_1_2024">Datos!$BB$993:$BB$1001</definedName>
    <definedName name="Comb_Maq_1_2025">Datos!$BE$993:$BE$1001</definedName>
    <definedName name="Comb_Maq_1_2026">Datos!$BH$993:$BH$1001</definedName>
    <definedName name="Comb_Maq_2_2007">Datos!$D$993:$D$998</definedName>
    <definedName name="Comb_Maq_2_2008">Datos!$G$993:$G$998</definedName>
    <definedName name="Comb_Maq_2_2009">Datos!$J$993:$J$998</definedName>
    <definedName name="Comb_Maq_2_2010">Datos!$M$993:$M$998</definedName>
    <definedName name="Comb_Maq_2_2011">Datos!$P$993:$P$998</definedName>
    <definedName name="Comb_Maq_2_2012">Datos!$S$993:$S$998</definedName>
    <definedName name="Comb_Maq_2_2013">Datos!$V$993:$V$998</definedName>
    <definedName name="Comb_Maq_2_2014">Datos!$Y$993:$Y$998</definedName>
    <definedName name="Comb_Maq_2_2015">Datos!$AB$993:$AB$998</definedName>
    <definedName name="Comb_Maq_2_2016">Datos!$AE$993:$AE$998</definedName>
    <definedName name="Comb_Maq_2_2017">Datos!$AH$993:$AH$998</definedName>
    <definedName name="Comb_Maq_2_2018">Datos!$AK$993:$AK$998</definedName>
    <definedName name="Comb_Maq_2_2019">Datos!$AN$993:$AN$1005</definedName>
    <definedName name="Comb_Maq_2_2020">Datos!$AQ$993:$AQ$1005</definedName>
    <definedName name="Comb_Maq_2_2021">Datos!$AT$993:$AT$1005</definedName>
    <definedName name="Comb_Maq_2_2022">Datos!$AW$993:$AW$1005</definedName>
    <definedName name="Comb_Maq_2_2023">Datos!$AZ$993:$AZ$1005</definedName>
    <definedName name="Comb_Maq_2_2024">Datos!$BC$993:$BC$1005</definedName>
    <definedName name="Comb_Maq_2_2025">Datos!$BF$993:$BF$1005</definedName>
    <definedName name="Comb_Maq_2_2026">Datos!$BI$993:$BI$1005</definedName>
    <definedName name="Comb_Maq_3_2007">Datos!$E$993:$E$998</definedName>
    <definedName name="Comb_Maq_3_2008">Datos!$H$993:$H$998</definedName>
    <definedName name="Comb_Maq_3_2009">Datos!$K$993:$K$998</definedName>
    <definedName name="Comb_Maq_3_2010">Datos!$N$993:$N$998</definedName>
    <definedName name="Comb_Maq_3_2011">Datos!$Q$993:$Q$998</definedName>
    <definedName name="Comb_Maq_3_2012">Datos!$T$993:$T$998</definedName>
    <definedName name="Comb_Maq_3_2013">Datos!$W$993:$W$998</definedName>
    <definedName name="Comb_Maq_3_2014">Datos!$Z$993:$Z$998</definedName>
    <definedName name="Comb_Maq_3_2015">Datos!$AC$993:$AC$998</definedName>
    <definedName name="Comb_Maq_3_2016">Datos!$AF$993:$AF$998</definedName>
    <definedName name="Comb_Maq_3_2017">Datos!$AI$993:$AI$998</definedName>
    <definedName name="Comb_Maq_3_2018">Datos!$AL$993:$AL$998</definedName>
    <definedName name="Comb_Maq_3_2019">Datos!$AO$993:$AO$1005</definedName>
    <definedName name="Comb_Maq_3_2020">Datos!$AR$993:$AR$1005</definedName>
    <definedName name="Comb_Maq_3_2021">Datos!$AU$993:$AU$1005</definedName>
    <definedName name="Comb_Maq_3_2022">Datos!$AX$993:$AX$1005</definedName>
    <definedName name="Comb_Maq_3_2023">Datos!$BA$993:$BA$1005</definedName>
    <definedName name="Comb_Maq_3_2024">Datos!$BD$993:$BD$1005</definedName>
    <definedName name="Comb_Maq_3_2025">Datos!$BG$993:$BG$1005</definedName>
    <definedName name="Comb_Maq_3_2026">Datos!$BJ$993:$BJ$1005</definedName>
    <definedName name="Comb_VehA1_1_2007">Datos!$C$418:$C$423</definedName>
    <definedName name="Comb_VehA1_1_2008">Datos!$I$418:$I$423</definedName>
    <definedName name="Comb_VehA1_1_2009">Datos!$O$418:$O$423</definedName>
    <definedName name="Comb_VehA1_1_2010">Datos!$U$418:$U$423</definedName>
    <definedName name="Comb_VehA1_1_2011">Datos!$AA$418:$AA$423</definedName>
    <definedName name="Comb_VehA1_1_2012">Datos!$AG$418:$AG$423</definedName>
    <definedName name="Comb_VehA1_1_2013">Datos!$AM$418:$AM$423</definedName>
    <definedName name="Comb_VehA1_1_2014">Datos!$AS$418:$AS$423</definedName>
    <definedName name="Comb_VehA1_1_2015">Datos!$AY$418:$AY$423</definedName>
    <definedName name="Comb_VehA1_1_2016">Datos!$BE$418:$BE$423</definedName>
    <definedName name="Comb_VehA1_1_2017">Datos!$BK$418:$BK$423</definedName>
    <definedName name="Comb_VehA1_1_2018">Datos!$BQ$418:$BQ$423</definedName>
    <definedName name="Comb_VehA1_1_2019">Datos!$BW$418:$BW$430</definedName>
    <definedName name="Comb_VehA1_1_2020">Datos!$CC$418:$CC$430</definedName>
    <definedName name="Comb_VehA1_1_2021">Datos!$CI$418:$CI$430</definedName>
    <definedName name="Comb_VehA1_1_2022">Datos!$CO$418:$CO$430</definedName>
    <definedName name="Comb_VehA1_1_2023">Datos!$CU$418:$CU$430</definedName>
    <definedName name="Comb_VehA1_1_2024">Datos!$DA$418:$DA$430</definedName>
    <definedName name="Comb_VehA1_1_2025">Datos!$DG$418:$DG$430</definedName>
    <definedName name="Comb_VehA1_1_2026">Datos!$DM$418:$DM$430</definedName>
    <definedName name="Comb_VehA1_2_2007">Datos!$D$418:$D$421</definedName>
    <definedName name="Comb_VehA1_2_2008">Datos!$J$418:$J$421</definedName>
    <definedName name="Comb_VehA1_2_2009">Datos!$P$418:$P$421</definedName>
    <definedName name="Comb_VehA1_2_2010">Datos!$V$418:$V$421</definedName>
    <definedName name="Comb_VehA1_2_2011">Datos!$AB$418:$AB$421</definedName>
    <definedName name="Comb_VehA1_2_2012">Datos!$AH$418:$AH$421</definedName>
    <definedName name="Comb_VehA1_2_2013">Datos!$AN$418:$AN$421</definedName>
    <definedName name="Comb_VehA1_2_2014">Datos!$AT$418:$AT$421</definedName>
    <definedName name="Comb_VehA1_2_2015">Datos!$AZ$418:$AZ$421</definedName>
    <definedName name="Comb_VehA1_2_2016">Datos!$BF$418:$BF$421</definedName>
    <definedName name="Comb_VehA1_2_2017">Datos!$BL$418:$BL$421</definedName>
    <definedName name="Comb_VehA1_2_2018">Datos!$BR$418:$BR$421</definedName>
    <definedName name="Comb_VehA1_2_2019">Datos!$BX$418:$BX$428</definedName>
    <definedName name="Comb_VehA1_2_2020">Datos!$CD$418:$CD$428</definedName>
    <definedName name="Comb_VehA1_2_2021">Datos!$CJ$418:$CJ$428</definedName>
    <definedName name="Comb_VehA1_2_2022">Datos!$CP$418:$CP$428</definedName>
    <definedName name="Comb_VehA1_2_2023">Datos!$CV$418:$CV$428</definedName>
    <definedName name="Comb_VehA1_2_2024">Datos!$DB$418:$DB$428</definedName>
    <definedName name="Comb_VehA1_2_2025">Datos!$DH$418:$DH$428</definedName>
    <definedName name="Comb_VehA1_2_2026">Datos!$DN$418:$DN$428</definedName>
    <definedName name="Comb_VehA1_3_2007">Datos!$E$418:$E$423</definedName>
    <definedName name="Comb_VehA1_3_2008">Datos!$K$418:$K$423</definedName>
    <definedName name="Comb_VehA1_3_2009">Datos!$Q$418:$Q$423</definedName>
    <definedName name="Comb_VehA1_3_2010">Datos!$W$418:$W$423</definedName>
    <definedName name="Comb_VehA1_3_2011">Datos!$AC$418:$AC$423</definedName>
    <definedName name="Comb_VehA1_3_2012">Datos!$AI$418:$AI$423</definedName>
    <definedName name="Comb_VehA1_3_2013">Datos!$AO$418:$AO$423</definedName>
    <definedName name="Comb_VehA1_3_2014">Datos!$AU$418:$AU$423</definedName>
    <definedName name="Comb_VehA1_3_2015">Datos!$BA$418:$BA$423</definedName>
    <definedName name="Comb_VehA1_3_2016">Datos!$BG$418:$BG$423</definedName>
    <definedName name="Comb_VehA1_3_2017">Datos!$BM$418:$BM$423</definedName>
    <definedName name="Comb_VehA1_3_2018">Datos!$BS$418:$BS$423</definedName>
    <definedName name="Comb_VehA1_3_2019">Datos!$BY$418:$BY$430</definedName>
    <definedName name="Comb_VehA1_3_2020">Datos!$CE$418:$CE$430</definedName>
    <definedName name="Comb_VehA1_3_2021">Datos!$CK$418:$CK$430</definedName>
    <definedName name="Comb_VehA1_3_2022">Datos!$CQ$418:$CQ$430</definedName>
    <definedName name="Comb_VehA1_3_2023">Datos!$CW$418:$CW$430</definedName>
    <definedName name="Comb_VehA1_3_2024">Datos!$DC$418:$DC$430</definedName>
    <definedName name="Comb_VehA1_3_2025">Datos!$DI$418:$DI$430</definedName>
    <definedName name="Comb_VehA1_3_2026">Datos!$DO$418:$DO$430</definedName>
    <definedName name="Comb_VehA1_4_2007">Datos!$F$418:$F$421</definedName>
    <definedName name="Comb_VehA1_4_2008">Datos!$L$418:$L$421</definedName>
    <definedName name="Comb_VehA1_4_2009">Datos!$R$418:$R$421</definedName>
    <definedName name="Comb_VehA1_4_2010">Datos!$X$418:$X$421</definedName>
    <definedName name="Comb_VehA1_4_2011">Datos!$AD$418:$AD$421</definedName>
    <definedName name="Comb_VehA1_4_2012">Datos!$AJ$418:$AJ$421</definedName>
    <definedName name="Comb_VehA1_4_2013">Datos!$AP$418:$AP$421</definedName>
    <definedName name="Comb_VehA1_4_2014">Datos!$AV$418:$AV$421</definedName>
    <definedName name="Comb_VehA1_4_2015">Datos!$BB$418:$BB$421</definedName>
    <definedName name="Comb_VehA1_4_2016">Datos!$BH$418:$BH$421</definedName>
    <definedName name="Comb_VehA1_4_2017">Datos!$BN$418:$BN$421</definedName>
    <definedName name="Comb_VehA1_4_2018">Datos!$BT$418:$BT$421</definedName>
    <definedName name="Comb_VehA1_4_2019">Datos!$BZ$418:$BZ$425</definedName>
    <definedName name="Comb_VehA1_4_2020">Datos!$CF$418:$CF$425</definedName>
    <definedName name="Comb_VehA1_4_2021">Datos!$CL$418:$CL$425</definedName>
    <definedName name="Comb_VehA1_4_2022">Datos!$CR$418:$CR$425</definedName>
    <definedName name="Comb_VehA1_4_2023">Datos!$CX$418:$CX$425</definedName>
    <definedName name="Comb_VehA1_4_2024">Datos!$DD$418:$DD$425</definedName>
    <definedName name="Comb_VehA1_4_2025">Datos!$DJ$418:$DJ$425</definedName>
    <definedName name="Comb_VehA1_4_2026">Datos!$DP$418:$DP$425</definedName>
    <definedName name="Comb_VehA1_5_2007">Datos!$G$418:$G$419</definedName>
    <definedName name="Comb_VehA1_5_2008">Datos!$M$418:$M$419</definedName>
    <definedName name="Comb_VehA1_5_2009">Datos!$S$418:$S$419</definedName>
    <definedName name="Comb_VehA1_5_2010">Datos!$Y$418:$Y$419</definedName>
    <definedName name="Comb_VehA1_5_2011">Datos!$AE$418:$AE$419</definedName>
    <definedName name="Comb_VehA1_5_2012">Datos!$AK$418:$AK$419</definedName>
    <definedName name="Comb_VehA1_5_2013">Datos!$AQ$418:$AQ$419</definedName>
    <definedName name="Comb_VehA1_5_2014">Datos!$AW$418:$AW$419</definedName>
    <definedName name="Comb_VehA1_5_2015">Datos!$BC$418:$BC$419</definedName>
    <definedName name="Comb_VehA1_5_2016">Datos!$BI$418:$BI$419</definedName>
    <definedName name="Comb_VehA1_5_2017">Datos!$BO$418:$BO$419</definedName>
    <definedName name="Comb_VehA1_5_2018">Datos!$BU$418:$BU$419</definedName>
    <definedName name="Comb_VehA1_5_2019">Datos!$CA$418:$CA$422</definedName>
    <definedName name="Comb_VehA1_5_2020">Datos!$CG$418:$CG$422</definedName>
    <definedName name="Comb_VehA1_5_2021">Datos!$CM$418:$CM$422</definedName>
    <definedName name="Comb_VehA1_5_2022">Datos!$CS$418:$CS$422</definedName>
    <definedName name="Comb_VehA1_5_2023">Datos!$CY$418:$CY$422</definedName>
    <definedName name="Comb_VehA1_5_2024">Datos!$DE$418:$DE$422</definedName>
    <definedName name="Comb_VehA1_5_2025">Datos!$DK$418:$DK$422</definedName>
    <definedName name="Comb_VehA1_5_2026">Datos!$DQ$418:$DQ$422</definedName>
    <definedName name="Comb_VehA1_6_2007">Datos!$H$418:$H$419</definedName>
    <definedName name="Comb_VehA1_6_2008">Datos!$N$418:$N$419</definedName>
    <definedName name="Comb_VehA1_6_2009">Datos!$T$418:$T$419</definedName>
    <definedName name="Comb_VehA1_6_2010">Datos!$Z$418:$Z$419</definedName>
    <definedName name="Comb_VehA1_6_2011">Datos!$AF$418:$AF$419</definedName>
    <definedName name="Comb_VehA1_6_2012">Datos!$AL$418:$AL$419</definedName>
    <definedName name="Comb_VehA1_6_2013">Datos!$AR$418:$AR$419</definedName>
    <definedName name="Comb_VehA1_6_2014">Datos!$AX$418:$AX$419</definedName>
    <definedName name="Comb_VehA1_6_2015">Datos!$BD$418:$BD$419</definedName>
    <definedName name="Comb_VehA1_6_2016">Datos!$BJ$418:$BJ$419</definedName>
    <definedName name="Comb_VehA1_6_2017">Datos!$BP$418:$BP$419</definedName>
    <definedName name="Comb_VehA1_6_2018">Datos!$BV$418:$BV$419</definedName>
    <definedName name="Comb_VehA1_6_2019">Datos!$CB$418:$CB$422</definedName>
    <definedName name="Comb_VehA1_6_2020">Datos!$CH$418:$CH$422</definedName>
    <definedName name="Comb_VehA1_6_2021">Datos!$CN$418:$CN$422</definedName>
    <definedName name="Comb_VehA1_6_2022">Datos!$CT$418:$CT$422</definedName>
    <definedName name="Comb_VehA1_6_2023">Datos!$CZ$418:$CZ$422</definedName>
    <definedName name="Comb_VehA1_6_2024">Datos!$DF$418:$DF$422</definedName>
    <definedName name="Comb_VehA1_6_2025">Datos!$DL$418:$DL$422</definedName>
    <definedName name="Comb_VehA1_6_2026">Datos!$DR$418:$DR$422</definedName>
    <definedName name="Comb_VehA2_1_2007">Datos!$C$575:$C$579</definedName>
    <definedName name="Comb_VehA2_1_2008">Datos!$I$575:$I$579</definedName>
    <definedName name="Comb_VehA2_1_2009">Datos!$O$575:$O$579</definedName>
    <definedName name="Comb_VehA2_1_2010">Datos!$U$575:$U$579</definedName>
    <definedName name="Comb_VehA2_1_2011">Datos!$AA$575:$AA$579</definedName>
    <definedName name="Comb_VehA2_1_2012">Datos!$AG$575:$AG$579</definedName>
    <definedName name="Comb_VehA2_1_2013">Datos!$AM$575:$AM$579</definedName>
    <definedName name="Comb_VehA2_1_2014">Datos!$AS$575:$AS$579</definedName>
    <definedName name="Comb_VehA2_1_2015">Datos!$AY$575:$AY$579</definedName>
    <definedName name="Comb_VehA2_1_2016">Datos!$BE$575:$BE$579</definedName>
    <definedName name="Comb_VehA2_1_2017">Datos!$BK$575:$BK$579</definedName>
    <definedName name="Comb_VehA2_1_2018">Datos!$BQ$575:$BQ$579</definedName>
    <definedName name="Comb_VehA2_1_2019">Datos!$BW$575:$BW$579</definedName>
    <definedName name="Comb_VehA2_1_2020">Datos!$CC$575:$CC$579</definedName>
    <definedName name="Comb_VehA2_1_2021">Datos!$CI$575:$CI$579</definedName>
    <definedName name="Comb_VehA2_1_2022">Datos!$CO$575:$CO$579</definedName>
    <definedName name="Comb_VehA2_1_2023">Datos!$CU$575:$CU$579</definedName>
    <definedName name="Comb_VehA2_1_2024">Datos!$DA$575:$DA$579</definedName>
    <definedName name="Comb_VehA2_1_2025">Datos!$DG$575:$DG$579</definedName>
    <definedName name="Comb_VehA2_1_2026">Datos!$DM$575:$DM$579</definedName>
    <definedName name="Comb_VehA2_2_2007">Datos!$D$575:$D$577</definedName>
    <definedName name="Comb_VehA2_2_2008">Datos!$J$575:$J$577</definedName>
    <definedName name="Comb_VehA2_2_2009">Datos!$P$575:$P$577</definedName>
    <definedName name="Comb_VehA2_2_2010">Datos!$V$575:$V$577</definedName>
    <definedName name="Comb_VehA2_2_2011">Datos!$AB$575:$AB$577</definedName>
    <definedName name="Comb_VehA2_2_2012">Datos!$AH$575:$AH$577</definedName>
    <definedName name="Comb_VehA2_2_2013">Datos!$AN$575:$AN$577</definedName>
    <definedName name="Comb_VehA2_2_2014">Datos!$AT$575:$AT$577</definedName>
    <definedName name="Comb_VehA2_2_2015">Datos!$AZ$575:$AZ$577</definedName>
    <definedName name="Comb_VehA2_2_2016">Datos!$BF$575:$BF$577</definedName>
    <definedName name="Comb_VehA2_2_2017">Datos!$BL$575:$BL$577</definedName>
    <definedName name="Comb_VehA2_2_2018">Datos!$BR$575:$BR$577</definedName>
    <definedName name="Comb_VehA2_2_2019">Datos!$BX$575:$BX$577</definedName>
    <definedName name="Comb_VehA2_2_2020">Datos!$CD$575:$CD$577</definedName>
    <definedName name="Comb_VehA2_2_2021">Datos!$CJ$575:$CJ$577</definedName>
    <definedName name="Comb_VehA2_2_2022">Datos!$CP$575:$CP$577</definedName>
    <definedName name="Comb_VehA2_2_2023">Datos!$CV$575:$CV$577</definedName>
    <definedName name="Comb_VehA2_2_2024">Datos!$DB$575:$DB$577</definedName>
    <definedName name="Comb_VehA2_2_2025">Datos!$DH$575:$DH$577</definedName>
    <definedName name="Comb_VehA2_2_2026">Datos!$DN$575:$DN$577</definedName>
    <definedName name="Comb_VehA2_3_2007">Datos!$E$575:$E$579</definedName>
    <definedName name="Comb_VehA2_3_2008">Datos!$K$575:$K$579</definedName>
    <definedName name="Comb_VehA2_3_2009">Datos!$Q$575:$Q$579</definedName>
    <definedName name="Comb_VehA2_3_2010">Datos!$W$575:$W$579</definedName>
    <definedName name="Comb_VehA2_3_2011">Datos!$AC$575:$AC$579</definedName>
    <definedName name="Comb_VehA2_3_2012">Datos!$AI$575:$AI$579</definedName>
    <definedName name="Comb_VehA2_3_2013">Datos!$AO$575:$AO$579</definedName>
    <definedName name="Comb_VehA2_3_2014">Datos!$AU$575:$AU$579</definedName>
    <definedName name="Comb_VehA2_3_2015">Datos!$BA$575:$BA$579</definedName>
    <definedName name="Comb_VehA2_3_2016">Datos!$BG$575:$BG$579</definedName>
    <definedName name="Comb_VehA2_3_2017">Datos!$BM$575:$BM$579</definedName>
    <definedName name="Comb_VehA2_3_2018">Datos!$BS$575:$BS$579</definedName>
    <definedName name="Comb_VehA2_3_2019">Datos!$BY$575:$BY$579</definedName>
    <definedName name="Comb_VehA2_3_2020">Datos!$CE$575:$CE$579</definedName>
    <definedName name="Comb_VehA2_3_2021">Datos!$CK$575:$CK$579</definedName>
    <definedName name="Comb_VehA2_3_2022">Datos!$CQ$575:$CQ$579</definedName>
    <definedName name="Comb_VehA2_3_2023">Datos!$CW$575:$CW$579</definedName>
    <definedName name="Comb_VehA2_3_2024">Datos!$DC$575:$DC$579</definedName>
    <definedName name="Comb_VehA2_3_2025">Datos!$DI$575:$DI$579</definedName>
    <definedName name="Comb_VehA2_3_2026">Datos!$DO$575:$DO$579</definedName>
    <definedName name="Comb_VehA2_4_2007">Datos!$F$575:$F$577</definedName>
    <definedName name="Comb_VehA2_4_2008">Datos!$L$575:$L$577</definedName>
    <definedName name="Comb_VehA2_4_2009">Datos!$R$575:$R$577</definedName>
    <definedName name="Comb_VehA2_4_2010">Datos!$X$575:$X$577</definedName>
    <definedName name="Comb_VehA2_4_2011">Datos!$AD$575:$AD$577</definedName>
    <definedName name="Comb_VehA2_4_2012">Datos!$AJ$575:$AJ$577</definedName>
    <definedName name="Comb_VehA2_4_2013">Datos!$AP$575:$AP$577</definedName>
    <definedName name="Comb_VehA2_4_2014">Datos!$AV$575:$AV$577</definedName>
    <definedName name="Comb_VehA2_4_2015">Datos!$BB$575:$BB$577</definedName>
    <definedName name="Comb_VehA2_4_2016">Datos!$BH$575:$BH$577</definedName>
    <definedName name="Comb_VehA2_4_2017">Datos!$BN$575:$BN$577</definedName>
    <definedName name="Comb_VehA2_4_2018">Datos!$BT$575:$BT$577</definedName>
    <definedName name="Comb_VehA2_4_2019">Datos!$BZ$575:$BZ$577</definedName>
    <definedName name="Comb_VehA2_4_2020">Datos!$CF$575:$CF$577</definedName>
    <definedName name="Comb_VehA2_4_2021">Datos!$CL$575:$CL$577</definedName>
    <definedName name="Comb_VehA2_4_2022">Datos!$CR$575:$CR$577</definedName>
    <definedName name="Comb_VehA2_4_2023">Datos!$CX$575:$CX$577</definedName>
    <definedName name="Comb_VehA2_4_2024">Datos!$DD$575:$DD$577</definedName>
    <definedName name="Comb_VehA2_4_2025">Datos!$DJ$575:$DJ$577</definedName>
    <definedName name="Comb_VehA2_4_2026">Datos!$DP$575:$DP$577</definedName>
    <definedName name="Comb_VehA2_5_2007">Datos!$G$575:$G$576</definedName>
    <definedName name="Comb_VehA2_5_2008">Datos!$M$575:$M$576</definedName>
    <definedName name="Comb_VehA2_5_2009">Datos!$S$575:$S$576</definedName>
    <definedName name="Comb_VehA2_5_2010">Datos!$Y$575:$Y$576</definedName>
    <definedName name="Comb_VehA2_5_2011">Datos!$AE$575:$AE$576</definedName>
    <definedName name="Comb_VehA2_5_2012">Datos!$AK$575:$AK$576</definedName>
    <definedName name="Comb_VehA2_5_2013">Datos!$AQ$575:$AQ$576</definedName>
    <definedName name="Comb_VehA2_5_2014">Datos!$AW$575:$AW$576</definedName>
    <definedName name="Comb_VehA2_5_2015">Datos!$BC$575:$BC$576</definedName>
    <definedName name="Comb_VehA2_5_2016">Datos!$BI$575:$BI$576</definedName>
    <definedName name="Comb_VehA2_5_2017">Datos!$BO$575:$BO$576</definedName>
    <definedName name="Comb_VehA2_5_2018">Datos!$BU$575:$BU$576</definedName>
    <definedName name="Comb_VehA2_5_2019">Datos!$CA$575:$CA$576</definedName>
    <definedName name="Comb_VehA2_5_2020">Datos!$CG$575:$CG$576</definedName>
    <definedName name="Comb_VehA2_5_2021">Datos!$CM$575:$CM$576</definedName>
    <definedName name="Comb_VehA2_5_2022">Datos!$CS$575:$CS$576</definedName>
    <definedName name="Comb_VehA2_5_2023">Datos!$CY$575:$CY$576</definedName>
    <definedName name="Comb_VehA2_5_2024">Datos!$DE$575:$DE$576</definedName>
    <definedName name="Comb_VehA2_5_2025">Datos!$DK$575:$DK$576</definedName>
    <definedName name="Comb_VehA2_5_2026">Datos!$DQ$575:$DQ$576</definedName>
    <definedName name="Comb_VehA2_6_2007">Datos!$H$575:$H$576</definedName>
    <definedName name="Comb_VehA2_6_2008">Datos!$N$575:$N$576</definedName>
    <definedName name="Comb_VehA2_6_2009">Datos!$T$575:$T$576</definedName>
    <definedName name="Comb_VehA2_6_2010">Datos!$Z$575:$Z$576</definedName>
    <definedName name="Comb_VehA2_6_2011">Datos!$AF$575:$AF$576</definedName>
    <definedName name="Comb_VehA2_6_2012">Datos!$AL$575:$AL$576</definedName>
    <definedName name="Comb_VehA2_6_2013">Datos!$AR$575:$AR$576</definedName>
    <definedName name="Comb_VehA2_6_2014">Datos!$AX$575:$AX$576</definedName>
    <definedName name="Comb_VehA2_6_2015">Datos!$BD$575:$BD$576</definedName>
    <definedName name="Comb_VehA2_6_2016">Datos!$BJ$575:$BJ$576</definedName>
    <definedName name="Comb_VehA2_6_2017">Datos!$BP$575:$BP$576</definedName>
    <definedName name="Comb_VehA2_6_2018">Datos!$BV$575:$BV$576</definedName>
    <definedName name="Comb_VehA2_6_2019">Datos!$CB$575:$CB$576</definedName>
    <definedName name="Comb_VehA2_6_2020">Datos!$CH$575:$CH$576</definedName>
    <definedName name="Comb_VehA2_6_2021">Datos!$CN$575:$CN$576</definedName>
    <definedName name="Comb_VehA2_6_2022">Datos!$CT$575:$CT$576</definedName>
    <definedName name="Comb_VehA2_6_2023">Datos!$CZ$575:$CZ$576</definedName>
    <definedName name="Comb_VehA2_6_2024">Datos!$DF$575:$DF$576</definedName>
    <definedName name="Comb_VehA2_6_2025">Datos!$DL$575:$DL$576</definedName>
    <definedName name="Comb_VehA2_6_2026">Datos!$DR$575:$DR$576</definedName>
    <definedName name="Combustible_No_Carr_1">Datos!$G$772:$G$773</definedName>
    <definedName name="Combustible_No_Carr_2">Datos!$H$772:$H$774</definedName>
    <definedName name="Combustible_No_Carr_3">Datos!$I$772:$I$774</definedName>
    <definedName name="Fugitivas_otros">Datos!$C$1189:$C$1199</definedName>
    <definedName name="GdO_1">Datos!$D$1525</definedName>
    <definedName name="GdO_2">Datos!$E$1525:$E$1527</definedName>
    <definedName name="PCA_1">Datos!$C$1076:$E$1121</definedName>
    <definedName name="PCA_2">Datos!$C$1188:$E$1199</definedName>
    <definedName name="Refrigerante">Datos!$C$1077:$C$1121</definedName>
    <definedName name="Sector">Datos!$E$9:$E$29</definedName>
    <definedName name="Sector_Industrial">Datos!$C$1371:$C$1383</definedName>
    <definedName name="Tipo_EAdquirida">Datos!$I$1809:$I$1812</definedName>
    <definedName name="Tipo_ER">Datos!$C$1450:$C$1453</definedName>
    <definedName name="Tipo_Maquinaria">Datos!$C$937:$C$939</definedName>
    <definedName name="Tipo_Org">Datos!$D$9:$D$15</definedName>
    <definedName name="Tipo_transporte">Datos!$C$772:$C$774</definedName>
    <definedName name="TipoOrg">Datos!$D$9:$D$15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18" i="66" l="1"/>
  <c r="D1818" i="66"/>
  <c r="E1818" i="66"/>
  <c r="F1818" i="66"/>
  <c r="C1819" i="66"/>
  <c r="C2498" i="66" s="1"/>
  <c r="D1819" i="66"/>
  <c r="E1819" i="66"/>
  <c r="F1819" i="66"/>
  <c r="C1820" i="66"/>
  <c r="C2499" i="66" s="1"/>
  <c r="D1820" i="66"/>
  <c r="E1820" i="66"/>
  <c r="F1820" i="66"/>
  <c r="C1821" i="66"/>
  <c r="C2500" i="66" s="1"/>
  <c r="D1821" i="66"/>
  <c r="E1821" i="66"/>
  <c r="F1821" i="66"/>
  <c r="C1822" i="66"/>
  <c r="C2501" i="66" s="1"/>
  <c r="D1822" i="66"/>
  <c r="E1822" i="66"/>
  <c r="F1822" i="66"/>
  <c r="C1823" i="66"/>
  <c r="C2502" i="66" s="1"/>
  <c r="D1823" i="66"/>
  <c r="E1823" i="66"/>
  <c r="F1823" i="66"/>
  <c r="C1824" i="66"/>
  <c r="C2503" i="66" s="1"/>
  <c r="D1824" i="66"/>
  <c r="E1824" i="66"/>
  <c r="F1824" i="66"/>
  <c r="C1825" i="66"/>
  <c r="C2504" i="66" s="1"/>
  <c r="D1825" i="66"/>
  <c r="E1825" i="66"/>
  <c r="F1825" i="66"/>
  <c r="C1826" i="66"/>
  <c r="C2505" i="66" s="1"/>
  <c r="D1826" i="66"/>
  <c r="E1826" i="66"/>
  <c r="F1826" i="66"/>
  <c r="C1827" i="66"/>
  <c r="C2506" i="66" s="1"/>
  <c r="D1827" i="66"/>
  <c r="E1827" i="66"/>
  <c r="F1827" i="66"/>
  <c r="C1828" i="66"/>
  <c r="C2507" i="66" s="1"/>
  <c r="D1828" i="66"/>
  <c r="E1828" i="66"/>
  <c r="F1828" i="66"/>
  <c r="C1829" i="66"/>
  <c r="C2508" i="66" s="1"/>
  <c r="D1829" i="66"/>
  <c r="E1829" i="66"/>
  <c r="F1829" i="66"/>
  <c r="C1830" i="66"/>
  <c r="C2509" i="66" s="1"/>
  <c r="D1830" i="66"/>
  <c r="E1830" i="66"/>
  <c r="F1830" i="66"/>
  <c r="C1831" i="66"/>
  <c r="C2510" i="66" s="1"/>
  <c r="D1831" i="66"/>
  <c r="E1831" i="66"/>
  <c r="F1831" i="66"/>
  <c r="C1832" i="66"/>
  <c r="C2511" i="66" s="1"/>
  <c r="D1832" i="66"/>
  <c r="E1832" i="66"/>
  <c r="F1832" i="66"/>
  <c r="C1833" i="66"/>
  <c r="C2512" i="66" s="1"/>
  <c r="D1833" i="66"/>
  <c r="E1833" i="66"/>
  <c r="F1833" i="66"/>
  <c r="C1834" i="66"/>
  <c r="C2513" i="66" s="1"/>
  <c r="D1834" i="66"/>
  <c r="E1834" i="66"/>
  <c r="F1834" i="66"/>
  <c r="C1835" i="66"/>
  <c r="C2514" i="66" s="1"/>
  <c r="D1835" i="66"/>
  <c r="E1835" i="66"/>
  <c r="F1835" i="66"/>
  <c r="C1836" i="66"/>
  <c r="C2515" i="66" s="1"/>
  <c r="D1836" i="66"/>
  <c r="E1836" i="66"/>
  <c r="F1836" i="66"/>
  <c r="C1837" i="66"/>
  <c r="C2516" i="66" s="1"/>
  <c r="D1837" i="66"/>
  <c r="E1837" i="66"/>
  <c r="F1837" i="66"/>
  <c r="C1838" i="66"/>
  <c r="C2517" i="66" s="1"/>
  <c r="D1838" i="66"/>
  <c r="E1838" i="66"/>
  <c r="F1838" i="66"/>
  <c r="C1839" i="66"/>
  <c r="C2518" i="66" s="1"/>
  <c r="D1839" i="66"/>
  <c r="E1839" i="66"/>
  <c r="F1839" i="66"/>
  <c r="C1840" i="66"/>
  <c r="C2519" i="66" s="1"/>
  <c r="D1840" i="66"/>
  <c r="E1840" i="66"/>
  <c r="F1840" i="66"/>
  <c r="C1841" i="66"/>
  <c r="C2520" i="66" s="1"/>
  <c r="D1841" i="66"/>
  <c r="E1841" i="66"/>
  <c r="F1841" i="66"/>
  <c r="C1842" i="66"/>
  <c r="C2521" i="66" s="1"/>
  <c r="D1842" i="66"/>
  <c r="E1842" i="66"/>
  <c r="F1842" i="66"/>
  <c r="C1843" i="66"/>
  <c r="C2522" i="66" s="1"/>
  <c r="D1843" i="66"/>
  <c r="E1843" i="66"/>
  <c r="F1843" i="66"/>
  <c r="C1844" i="66"/>
  <c r="C2523" i="66" s="1"/>
  <c r="D1844" i="66"/>
  <c r="E1844" i="66"/>
  <c r="F1844" i="66"/>
  <c r="C1845" i="66"/>
  <c r="C2524" i="66" s="1"/>
  <c r="D1845" i="66"/>
  <c r="E1845" i="66"/>
  <c r="F1845" i="66"/>
  <c r="C1846" i="66"/>
  <c r="C2525" i="66" s="1"/>
  <c r="D1846" i="66"/>
  <c r="E1846" i="66"/>
  <c r="F1846" i="66"/>
  <c r="C1847" i="66"/>
  <c r="C2526" i="66" s="1"/>
  <c r="D1847" i="66"/>
  <c r="E1847" i="66"/>
  <c r="F1847" i="66"/>
  <c r="C1848" i="66"/>
  <c r="C2527" i="66" s="1"/>
  <c r="D1848" i="66"/>
  <c r="E1848" i="66"/>
  <c r="F1848" i="66"/>
  <c r="C1849" i="66"/>
  <c r="C2528" i="66" s="1"/>
  <c r="D1849" i="66"/>
  <c r="E1849" i="66"/>
  <c r="F1849" i="66"/>
  <c r="C1850" i="66"/>
  <c r="C2529" i="66" s="1"/>
  <c r="D1850" i="66"/>
  <c r="E1850" i="66"/>
  <c r="F1850" i="66"/>
  <c r="C1851" i="66"/>
  <c r="C2530" i="66" s="1"/>
  <c r="D1851" i="66"/>
  <c r="E1851" i="66"/>
  <c r="F1851" i="66"/>
  <c r="C1852" i="66"/>
  <c r="C2531" i="66" s="1"/>
  <c r="D1852" i="66"/>
  <c r="E1852" i="66"/>
  <c r="F1852" i="66"/>
  <c r="C1853" i="66"/>
  <c r="C2532" i="66" s="1"/>
  <c r="D1853" i="66"/>
  <c r="E1853" i="66"/>
  <c r="F1853" i="66"/>
  <c r="C1854" i="66"/>
  <c r="C2533" i="66" s="1"/>
  <c r="D1854" i="66"/>
  <c r="E1854" i="66"/>
  <c r="F1854" i="66"/>
  <c r="C1855" i="66"/>
  <c r="C2534" i="66" s="1"/>
  <c r="D1855" i="66"/>
  <c r="E1855" i="66"/>
  <c r="F1855" i="66"/>
  <c r="C1856" i="66"/>
  <c r="C2535" i="66" s="1"/>
  <c r="D1856" i="66"/>
  <c r="E1856" i="66"/>
  <c r="F1856" i="66"/>
  <c r="C1857" i="66"/>
  <c r="C2536" i="66" s="1"/>
  <c r="D1857" i="66"/>
  <c r="E1857" i="66"/>
  <c r="F1857" i="66"/>
  <c r="C1858" i="66"/>
  <c r="C2537" i="66" s="1"/>
  <c r="D1858" i="66"/>
  <c r="E1858" i="66"/>
  <c r="F1858" i="66"/>
  <c r="C1859" i="66"/>
  <c r="C2538" i="66" s="1"/>
  <c r="D1859" i="66"/>
  <c r="E1859" i="66"/>
  <c r="F1859" i="66"/>
  <c r="C1765" i="66"/>
  <c r="C2458" i="66" s="1"/>
  <c r="D1765" i="66"/>
  <c r="J1764" i="66" s="1"/>
  <c r="E1765" i="66"/>
  <c r="F1765" i="66"/>
  <c r="C1766" i="66"/>
  <c r="C2459" i="66" s="1"/>
  <c r="D1766" i="66"/>
  <c r="J1765" i="66" s="1"/>
  <c r="E1766" i="66"/>
  <c r="F1766" i="66"/>
  <c r="C1767" i="66"/>
  <c r="C2460" i="66" s="1"/>
  <c r="D1767" i="66"/>
  <c r="J1766" i="66" s="1"/>
  <c r="E1767" i="66"/>
  <c r="F1767" i="66"/>
  <c r="C1768" i="66"/>
  <c r="C2461" i="66" s="1"/>
  <c r="D1768" i="66"/>
  <c r="J1767" i="66" s="1"/>
  <c r="E1768" i="66"/>
  <c r="F1768" i="66"/>
  <c r="C1769" i="66"/>
  <c r="C2462" i="66" s="1"/>
  <c r="D1769" i="66"/>
  <c r="J1768" i="66" s="1"/>
  <c r="E1769" i="66"/>
  <c r="F1769" i="66"/>
  <c r="C1770" i="66"/>
  <c r="C2463" i="66" s="1"/>
  <c r="D1770" i="66"/>
  <c r="J1769" i="66" s="1"/>
  <c r="E1770" i="66"/>
  <c r="F1770" i="66"/>
  <c r="C1771" i="66"/>
  <c r="C2464" i="66" s="1"/>
  <c r="D1771" i="66"/>
  <c r="J1770" i="66" s="1"/>
  <c r="E1771" i="66"/>
  <c r="F1771" i="66"/>
  <c r="C1772" i="66"/>
  <c r="C2465" i="66" s="1"/>
  <c r="D1772" i="66"/>
  <c r="J1771" i="66" s="1"/>
  <c r="E1772" i="66"/>
  <c r="F1772" i="66"/>
  <c r="C1773" i="66"/>
  <c r="C2466" i="66" s="1"/>
  <c r="D1773" i="66"/>
  <c r="J1772" i="66" s="1"/>
  <c r="E1773" i="66"/>
  <c r="F1773" i="66"/>
  <c r="C1774" i="66"/>
  <c r="C2467" i="66" s="1"/>
  <c r="D1774" i="66"/>
  <c r="J1773" i="66" s="1"/>
  <c r="E1774" i="66"/>
  <c r="F1774" i="66"/>
  <c r="C1775" i="66"/>
  <c r="C2468" i="66" s="1"/>
  <c r="D1775" i="66"/>
  <c r="J1774" i="66" s="1"/>
  <c r="E1775" i="66"/>
  <c r="F1775" i="66"/>
  <c r="C1776" i="66"/>
  <c r="C2469" i="66" s="1"/>
  <c r="D1776" i="66"/>
  <c r="J1775" i="66" s="1"/>
  <c r="E1776" i="66"/>
  <c r="F1776" i="66"/>
  <c r="C1777" i="66"/>
  <c r="C2470" i="66" s="1"/>
  <c r="D1777" i="66"/>
  <c r="J1776" i="66" s="1"/>
  <c r="E1777" i="66"/>
  <c r="F1777" i="66"/>
  <c r="C1778" i="66"/>
  <c r="C2471" i="66" s="1"/>
  <c r="D1778" i="66"/>
  <c r="J1777" i="66" s="1"/>
  <c r="E1778" i="66"/>
  <c r="F1778" i="66"/>
  <c r="C1779" i="66"/>
  <c r="C2472" i="66" s="1"/>
  <c r="D1779" i="66"/>
  <c r="J1778" i="66" s="1"/>
  <c r="E1779" i="66"/>
  <c r="F1779" i="66"/>
  <c r="C1780" i="66"/>
  <c r="C2473" i="66" s="1"/>
  <c r="D1780" i="66"/>
  <c r="J1779" i="66" s="1"/>
  <c r="E1780" i="66"/>
  <c r="F1780" i="66"/>
  <c r="C1781" i="66"/>
  <c r="C2474" i="66" s="1"/>
  <c r="D1781" i="66"/>
  <c r="J1780" i="66" s="1"/>
  <c r="E1781" i="66"/>
  <c r="F1781" i="66"/>
  <c r="C1782" i="66"/>
  <c r="C2475" i="66" s="1"/>
  <c r="D1782" i="66"/>
  <c r="J1781" i="66" s="1"/>
  <c r="E1782" i="66"/>
  <c r="F1782" i="66"/>
  <c r="C1783" i="66"/>
  <c r="C2476" i="66" s="1"/>
  <c r="D1783" i="66"/>
  <c r="J1782" i="66" s="1"/>
  <c r="E1783" i="66"/>
  <c r="F1783" i="66"/>
  <c r="C1784" i="66"/>
  <c r="C2477" i="66" s="1"/>
  <c r="D1784" i="66"/>
  <c r="J1783" i="66" s="1"/>
  <c r="E1784" i="66"/>
  <c r="F1784" i="66"/>
  <c r="C1785" i="66"/>
  <c r="C2478" i="66" s="1"/>
  <c r="D1785" i="66"/>
  <c r="J1784" i="66" s="1"/>
  <c r="E1785" i="66"/>
  <c r="F1785" i="66"/>
  <c r="C1786" i="66"/>
  <c r="C2479" i="66" s="1"/>
  <c r="D1786" i="66"/>
  <c r="J1785" i="66" s="1"/>
  <c r="E1786" i="66"/>
  <c r="F1786" i="66"/>
  <c r="C1787" i="66"/>
  <c r="C2480" i="66" s="1"/>
  <c r="D1787" i="66"/>
  <c r="J1786" i="66" s="1"/>
  <c r="E1787" i="66"/>
  <c r="F1787" i="66"/>
  <c r="C1788" i="66"/>
  <c r="C2481" i="66" s="1"/>
  <c r="D1788" i="66"/>
  <c r="J1787" i="66" s="1"/>
  <c r="E1788" i="66"/>
  <c r="F1788" i="66"/>
  <c r="C1789" i="66"/>
  <c r="C2482" i="66" s="1"/>
  <c r="D1789" i="66"/>
  <c r="J1788" i="66" s="1"/>
  <c r="E1789" i="66"/>
  <c r="F1789" i="66"/>
  <c r="C1790" i="66"/>
  <c r="C2483" i="66" s="1"/>
  <c r="D1790" i="66"/>
  <c r="J1789" i="66" s="1"/>
  <c r="E1790" i="66"/>
  <c r="F1790" i="66"/>
  <c r="C1791" i="66"/>
  <c r="C2484" i="66" s="1"/>
  <c r="D1791" i="66"/>
  <c r="J1790" i="66" s="1"/>
  <c r="E1791" i="66"/>
  <c r="F1791" i="66"/>
  <c r="C1792" i="66"/>
  <c r="C2485" i="66" s="1"/>
  <c r="D1792" i="66"/>
  <c r="J1791" i="66" s="1"/>
  <c r="E1792" i="66"/>
  <c r="F1792" i="66"/>
  <c r="C1793" i="66"/>
  <c r="C2486" i="66" s="1"/>
  <c r="D1793" i="66"/>
  <c r="J1792" i="66" s="1"/>
  <c r="E1793" i="66"/>
  <c r="F1793" i="66"/>
  <c r="C1794" i="66"/>
  <c r="C2487" i="66" s="1"/>
  <c r="D1794" i="66"/>
  <c r="J1793" i="66" s="1"/>
  <c r="E1794" i="66"/>
  <c r="F1794" i="66"/>
  <c r="C1795" i="66"/>
  <c r="C2488" i="66" s="1"/>
  <c r="D1795" i="66"/>
  <c r="J1794" i="66" s="1"/>
  <c r="E1795" i="66"/>
  <c r="F1795" i="66"/>
  <c r="F1746" i="66"/>
  <c r="F1438" i="66"/>
  <c r="E1438" i="66"/>
  <c r="D1438" i="66"/>
  <c r="C1404" i="66"/>
  <c r="C2354" i="66" s="1"/>
  <c r="D1404" i="66"/>
  <c r="E1404" i="66"/>
  <c r="F1404" i="66"/>
  <c r="G1404" i="66"/>
  <c r="H1404" i="66"/>
  <c r="I1404" i="66"/>
  <c r="C1405" i="66"/>
  <c r="C2355" i="66" s="1"/>
  <c r="D1405" i="66"/>
  <c r="E1405" i="66"/>
  <c r="F1405" i="66"/>
  <c r="G1405" i="66"/>
  <c r="H1405" i="66"/>
  <c r="I1405" i="66"/>
  <c r="C1406" i="66"/>
  <c r="C2356" i="66" s="1"/>
  <c r="D1406" i="66"/>
  <c r="E1406" i="66"/>
  <c r="F1406" i="66"/>
  <c r="G1406" i="66"/>
  <c r="H1406" i="66"/>
  <c r="I1406" i="66"/>
  <c r="C1407" i="66"/>
  <c r="C2357" i="66" s="1"/>
  <c r="D1407" i="66"/>
  <c r="E1407" i="66"/>
  <c r="F1407" i="66"/>
  <c r="G1407" i="66"/>
  <c r="H1407" i="66"/>
  <c r="I1407" i="66"/>
  <c r="C1408" i="66"/>
  <c r="C2358" i="66" s="1"/>
  <c r="D1408" i="66"/>
  <c r="E1408" i="66"/>
  <c r="F1408" i="66"/>
  <c r="G1408" i="66"/>
  <c r="H1408" i="66"/>
  <c r="I1408" i="66"/>
  <c r="C1409" i="66"/>
  <c r="C2359" i="66" s="1"/>
  <c r="D1409" i="66"/>
  <c r="E1409" i="66"/>
  <c r="F1409" i="66"/>
  <c r="G1409" i="66"/>
  <c r="H1409" i="66"/>
  <c r="I1409" i="66"/>
  <c r="C1410" i="66"/>
  <c r="C2360" i="66" s="1"/>
  <c r="D1410" i="66"/>
  <c r="E1410" i="66"/>
  <c r="F1410" i="66"/>
  <c r="G1410" i="66"/>
  <c r="H1410" i="66"/>
  <c r="I1410" i="66"/>
  <c r="C1411" i="66"/>
  <c r="C2361" i="66" s="1"/>
  <c r="D1411" i="66"/>
  <c r="E1411" i="66"/>
  <c r="F1411" i="66"/>
  <c r="G1411" i="66"/>
  <c r="H1411" i="66"/>
  <c r="I1411" i="66"/>
  <c r="C1412" i="66"/>
  <c r="C2362" i="66" s="1"/>
  <c r="D1412" i="66"/>
  <c r="E1412" i="66"/>
  <c r="F1412" i="66"/>
  <c r="G1412" i="66"/>
  <c r="H1412" i="66"/>
  <c r="I1412" i="66"/>
  <c r="C1413" i="66"/>
  <c r="C2363" i="66" s="1"/>
  <c r="D1413" i="66"/>
  <c r="E1413" i="66"/>
  <c r="F1413" i="66"/>
  <c r="G1413" i="66"/>
  <c r="H1413" i="66"/>
  <c r="I1413" i="66"/>
  <c r="C1414" i="66"/>
  <c r="C2364" i="66" s="1"/>
  <c r="D1414" i="66"/>
  <c r="E1414" i="66"/>
  <c r="F1414" i="66"/>
  <c r="G1414" i="66"/>
  <c r="H1414" i="66"/>
  <c r="I1414" i="66"/>
  <c r="C1415" i="66"/>
  <c r="C2365" i="66" s="1"/>
  <c r="D1415" i="66"/>
  <c r="E1415" i="66"/>
  <c r="F1415" i="66"/>
  <c r="G1415" i="66"/>
  <c r="H1415" i="66"/>
  <c r="I1415" i="66"/>
  <c r="C1416" i="66"/>
  <c r="C2366" i="66" s="1"/>
  <c r="D1416" i="66"/>
  <c r="E1416" i="66"/>
  <c r="F1416" i="66"/>
  <c r="G1416" i="66"/>
  <c r="H1416" i="66"/>
  <c r="I1416" i="66"/>
  <c r="C1417" i="66"/>
  <c r="C2367" i="66" s="1"/>
  <c r="D1417" i="66"/>
  <c r="E1417" i="66"/>
  <c r="F1417" i="66"/>
  <c r="G1417" i="66"/>
  <c r="H1417" i="66"/>
  <c r="I1417" i="66"/>
  <c r="C1418" i="66"/>
  <c r="C2368" i="66" s="1"/>
  <c r="D1418" i="66"/>
  <c r="E1418" i="66"/>
  <c r="F1418" i="66"/>
  <c r="G1418" i="66"/>
  <c r="H1418" i="66"/>
  <c r="I1418" i="66"/>
  <c r="C1419" i="66"/>
  <c r="C2369" i="66" s="1"/>
  <c r="D1419" i="66"/>
  <c r="E1419" i="66"/>
  <c r="F1419" i="66"/>
  <c r="G1419" i="66"/>
  <c r="H1419" i="66"/>
  <c r="I1419" i="66"/>
  <c r="C1420" i="66"/>
  <c r="C2370" i="66" s="1"/>
  <c r="D1420" i="66"/>
  <c r="E1420" i="66"/>
  <c r="F1420" i="66"/>
  <c r="G1420" i="66"/>
  <c r="H1420" i="66"/>
  <c r="I1420" i="66"/>
  <c r="C1421" i="66"/>
  <c r="C2371" i="66" s="1"/>
  <c r="D1421" i="66"/>
  <c r="E1421" i="66"/>
  <c r="F1421" i="66"/>
  <c r="G1421" i="66"/>
  <c r="H1421" i="66"/>
  <c r="I1421" i="66"/>
  <c r="C1422" i="66"/>
  <c r="C2372" i="66" s="1"/>
  <c r="D1422" i="66"/>
  <c r="E1422" i="66"/>
  <c r="F1422" i="66"/>
  <c r="G1422" i="66"/>
  <c r="H1422" i="66"/>
  <c r="I1422" i="66"/>
  <c r="C1423" i="66"/>
  <c r="C2373" i="66" s="1"/>
  <c r="D1423" i="66"/>
  <c r="E1423" i="66"/>
  <c r="F1423" i="66"/>
  <c r="G1423" i="66"/>
  <c r="H1423" i="66"/>
  <c r="I1423" i="66"/>
  <c r="C1424" i="66"/>
  <c r="C2374" i="66" s="1"/>
  <c r="D1424" i="66"/>
  <c r="E1424" i="66"/>
  <c r="F1424" i="66"/>
  <c r="G1424" i="66"/>
  <c r="H1424" i="66"/>
  <c r="I1424" i="66"/>
  <c r="C1425" i="66"/>
  <c r="C2375" i="66" s="1"/>
  <c r="D1425" i="66"/>
  <c r="E1425" i="66"/>
  <c r="F1425" i="66"/>
  <c r="G1425" i="66"/>
  <c r="H1425" i="66"/>
  <c r="I1425" i="66"/>
  <c r="C1426" i="66"/>
  <c r="C2376" i="66" s="1"/>
  <c r="D1426" i="66"/>
  <c r="E1426" i="66"/>
  <c r="F1426" i="66"/>
  <c r="G1426" i="66"/>
  <c r="H1426" i="66"/>
  <c r="I1426" i="66"/>
  <c r="C1427" i="66"/>
  <c r="C2377" i="66" s="1"/>
  <c r="D1427" i="66"/>
  <c r="E1427" i="66"/>
  <c r="F1427" i="66"/>
  <c r="G1427" i="66"/>
  <c r="H1427" i="66"/>
  <c r="I1427" i="66"/>
  <c r="C1428" i="66"/>
  <c r="C2378" i="66" s="1"/>
  <c r="D1428" i="66"/>
  <c r="E1428" i="66"/>
  <c r="F1428" i="66"/>
  <c r="G1428" i="66"/>
  <c r="H1428" i="66"/>
  <c r="I1428" i="66"/>
  <c r="C1429" i="66"/>
  <c r="C2379" i="66" s="1"/>
  <c r="D1429" i="66"/>
  <c r="E1429" i="66"/>
  <c r="F1429" i="66"/>
  <c r="G1429" i="66"/>
  <c r="H1429" i="66"/>
  <c r="I1429" i="66"/>
  <c r="C1430" i="66"/>
  <c r="C2380" i="66" s="1"/>
  <c r="D1430" i="66"/>
  <c r="E1430" i="66"/>
  <c r="F1430" i="66"/>
  <c r="G1430" i="66"/>
  <c r="H1430" i="66"/>
  <c r="I1430" i="66"/>
  <c r="C1431" i="66"/>
  <c r="C2381" i="66" s="1"/>
  <c r="D1431" i="66"/>
  <c r="E1431" i="66"/>
  <c r="F1431" i="66"/>
  <c r="G1431" i="66"/>
  <c r="H1431" i="66"/>
  <c r="I1431" i="66"/>
  <c r="C1432" i="66"/>
  <c r="C2382" i="66" s="1"/>
  <c r="D1432" i="66"/>
  <c r="E1432" i="66"/>
  <c r="F1432" i="66"/>
  <c r="G1432" i="66"/>
  <c r="H1432" i="66"/>
  <c r="I1432" i="66"/>
  <c r="C1433" i="66"/>
  <c r="C2383" i="66" s="1"/>
  <c r="D1433" i="66"/>
  <c r="E1433" i="66"/>
  <c r="F1433" i="66"/>
  <c r="G1433" i="66"/>
  <c r="H1433" i="66"/>
  <c r="I1433" i="66"/>
  <c r="C1434" i="66"/>
  <c r="C2384" i="66" s="1"/>
  <c r="D1434" i="66"/>
  <c r="E1434" i="66"/>
  <c r="F1434" i="66"/>
  <c r="G1434" i="66"/>
  <c r="H1434" i="66"/>
  <c r="I1434" i="66"/>
  <c r="C1435" i="66"/>
  <c r="C2385" i="66" s="1"/>
  <c r="D1435" i="66"/>
  <c r="E1435" i="66"/>
  <c r="F1435" i="66"/>
  <c r="G1435" i="66"/>
  <c r="H1435" i="66"/>
  <c r="I1435" i="66"/>
  <c r="C1436" i="66"/>
  <c r="C2386" i="66" s="1"/>
  <c r="D1436" i="66"/>
  <c r="E1436" i="66"/>
  <c r="F1436" i="66"/>
  <c r="G1436" i="66"/>
  <c r="H1436" i="66"/>
  <c r="I1436" i="66"/>
  <c r="C1437" i="66"/>
  <c r="C2387" i="66" s="1"/>
  <c r="D1437" i="66"/>
  <c r="E1437" i="66"/>
  <c r="F1437" i="66"/>
  <c r="G1437" i="66"/>
  <c r="H1437" i="66"/>
  <c r="I1437" i="66"/>
  <c r="C1438" i="66"/>
  <c r="C2388" i="66" s="1"/>
  <c r="G1438" i="66"/>
  <c r="H1438" i="66"/>
  <c r="I1438" i="66"/>
  <c r="D1254" i="66"/>
  <c r="D1360" i="66" s="1"/>
  <c r="C1212" i="66"/>
  <c r="C1318" i="66" s="1"/>
  <c r="D1212" i="66"/>
  <c r="E1212" i="66" s="1"/>
  <c r="E1318" i="66" s="1"/>
  <c r="G1212" i="66"/>
  <c r="G1318" i="66" s="1"/>
  <c r="H1212" i="66"/>
  <c r="H1318" i="66" s="1"/>
  <c r="C1213" i="66"/>
  <c r="C1319" i="66" s="1"/>
  <c r="D1213" i="66"/>
  <c r="D1319" i="66" s="1"/>
  <c r="G1213" i="66"/>
  <c r="G1319" i="66" s="1"/>
  <c r="H1213" i="66"/>
  <c r="H1319" i="66" s="1"/>
  <c r="C1214" i="66"/>
  <c r="C1320" i="66" s="1"/>
  <c r="D1214" i="66"/>
  <c r="D1320" i="66" s="1"/>
  <c r="G1214" i="66"/>
  <c r="G1320" i="66" s="1"/>
  <c r="H1214" i="66"/>
  <c r="H1320" i="66" s="1"/>
  <c r="C1215" i="66"/>
  <c r="C1321" i="66" s="1"/>
  <c r="D1215" i="66"/>
  <c r="D1321" i="66" s="1"/>
  <c r="G1215" i="66"/>
  <c r="G1321" i="66" s="1"/>
  <c r="H1215" i="66"/>
  <c r="H1321" i="66" s="1"/>
  <c r="C1216" i="66"/>
  <c r="C1322" i="66" s="1"/>
  <c r="D1216" i="66"/>
  <c r="F1216" i="66" s="1"/>
  <c r="F1322" i="66" s="1"/>
  <c r="G1216" i="66"/>
  <c r="G1322" i="66" s="1"/>
  <c r="H1216" i="66"/>
  <c r="H1322" i="66" s="1"/>
  <c r="C1217" i="66"/>
  <c r="C1323" i="66" s="1"/>
  <c r="D1217" i="66"/>
  <c r="D1323" i="66" s="1"/>
  <c r="G1217" i="66"/>
  <c r="G1323" i="66" s="1"/>
  <c r="H1217" i="66"/>
  <c r="H1323" i="66" s="1"/>
  <c r="C1218" i="66"/>
  <c r="C1324" i="66" s="1"/>
  <c r="D1218" i="66"/>
  <c r="D1324" i="66" s="1"/>
  <c r="G1218" i="66"/>
  <c r="G1324" i="66" s="1"/>
  <c r="H1218" i="66"/>
  <c r="H1324" i="66" s="1"/>
  <c r="C1219" i="66"/>
  <c r="C1325" i="66" s="1"/>
  <c r="D1219" i="66"/>
  <c r="D1325" i="66" s="1"/>
  <c r="G1219" i="66"/>
  <c r="G1325" i="66" s="1"/>
  <c r="H1219" i="66"/>
  <c r="H1325" i="66" s="1"/>
  <c r="C1220" i="66"/>
  <c r="C1326" i="66" s="1"/>
  <c r="D1220" i="66"/>
  <c r="E1220" i="66" s="1"/>
  <c r="E1326" i="66" s="1"/>
  <c r="G1220" i="66"/>
  <c r="G1326" i="66" s="1"/>
  <c r="H1220" i="66"/>
  <c r="H1326" i="66" s="1"/>
  <c r="C1221" i="66"/>
  <c r="C1327" i="66" s="1"/>
  <c r="D1221" i="66"/>
  <c r="D1327" i="66" s="1"/>
  <c r="G1221" i="66"/>
  <c r="G1327" i="66" s="1"/>
  <c r="H1221" i="66"/>
  <c r="H1327" i="66" s="1"/>
  <c r="C1222" i="66"/>
  <c r="C1328" i="66" s="1"/>
  <c r="D1222" i="66"/>
  <c r="D1328" i="66" s="1"/>
  <c r="G1222" i="66"/>
  <c r="G1328" i="66" s="1"/>
  <c r="H1222" i="66"/>
  <c r="H1328" i="66" s="1"/>
  <c r="C1223" i="66"/>
  <c r="C1329" i="66" s="1"/>
  <c r="D1223" i="66"/>
  <c r="D1329" i="66" s="1"/>
  <c r="G1223" i="66"/>
  <c r="G1329" i="66" s="1"/>
  <c r="H1223" i="66"/>
  <c r="H1329" i="66" s="1"/>
  <c r="C1224" i="66"/>
  <c r="C1330" i="66" s="1"/>
  <c r="D1224" i="66"/>
  <c r="F1224" i="66" s="1"/>
  <c r="F1330" i="66" s="1"/>
  <c r="G1224" i="66"/>
  <c r="G1330" i="66" s="1"/>
  <c r="H1224" i="66"/>
  <c r="H1330" i="66" s="1"/>
  <c r="C1225" i="66"/>
  <c r="C1331" i="66" s="1"/>
  <c r="D1225" i="66"/>
  <c r="D1331" i="66" s="1"/>
  <c r="G1225" i="66"/>
  <c r="G1331" i="66" s="1"/>
  <c r="H1225" i="66"/>
  <c r="H1331" i="66" s="1"/>
  <c r="C1226" i="66"/>
  <c r="C1332" i="66" s="1"/>
  <c r="D1226" i="66"/>
  <c r="D1332" i="66" s="1"/>
  <c r="G1226" i="66"/>
  <c r="G1332" i="66" s="1"/>
  <c r="H1226" i="66"/>
  <c r="H1332" i="66" s="1"/>
  <c r="C1227" i="66"/>
  <c r="C1333" i="66" s="1"/>
  <c r="D1227" i="66"/>
  <c r="D1333" i="66" s="1"/>
  <c r="G1227" i="66"/>
  <c r="G1333" i="66" s="1"/>
  <c r="H1227" i="66"/>
  <c r="H1333" i="66" s="1"/>
  <c r="C1228" i="66"/>
  <c r="C1334" i="66" s="1"/>
  <c r="D1228" i="66"/>
  <c r="E1228" i="66" s="1"/>
  <c r="E1334" i="66" s="1"/>
  <c r="G1228" i="66"/>
  <c r="G1334" i="66" s="1"/>
  <c r="H1228" i="66"/>
  <c r="H1334" i="66" s="1"/>
  <c r="C1229" i="66"/>
  <c r="C1335" i="66" s="1"/>
  <c r="D1229" i="66"/>
  <c r="D1335" i="66" s="1"/>
  <c r="G1229" i="66"/>
  <c r="G1335" i="66" s="1"/>
  <c r="H1229" i="66"/>
  <c r="H1335" i="66" s="1"/>
  <c r="C1230" i="66"/>
  <c r="C1336" i="66" s="1"/>
  <c r="D1230" i="66"/>
  <c r="D1336" i="66" s="1"/>
  <c r="G1230" i="66"/>
  <c r="G1336" i="66" s="1"/>
  <c r="H1230" i="66"/>
  <c r="H1336" i="66" s="1"/>
  <c r="C1231" i="66"/>
  <c r="C1337" i="66" s="1"/>
  <c r="D1231" i="66"/>
  <c r="D1337" i="66" s="1"/>
  <c r="G1231" i="66"/>
  <c r="G1337" i="66" s="1"/>
  <c r="H1231" i="66"/>
  <c r="H1337" i="66" s="1"/>
  <c r="C1232" i="66"/>
  <c r="C1338" i="66" s="1"/>
  <c r="D1232" i="66"/>
  <c r="E1232" i="66" s="1"/>
  <c r="E1338" i="66" s="1"/>
  <c r="G1232" i="66"/>
  <c r="G1338" i="66" s="1"/>
  <c r="H1232" i="66"/>
  <c r="H1338" i="66" s="1"/>
  <c r="C1233" i="66"/>
  <c r="C1339" i="66" s="1"/>
  <c r="D1233" i="66"/>
  <c r="D1339" i="66" s="1"/>
  <c r="G1233" i="66"/>
  <c r="G1339" i="66" s="1"/>
  <c r="H1233" i="66"/>
  <c r="H1339" i="66" s="1"/>
  <c r="C1234" i="66"/>
  <c r="C1340" i="66" s="1"/>
  <c r="D1234" i="66"/>
  <c r="D1340" i="66" s="1"/>
  <c r="G1234" i="66"/>
  <c r="G1340" i="66" s="1"/>
  <c r="H1234" i="66"/>
  <c r="H1340" i="66" s="1"/>
  <c r="C1235" i="66"/>
  <c r="C1341" i="66" s="1"/>
  <c r="D1235" i="66"/>
  <c r="D1341" i="66" s="1"/>
  <c r="G1235" i="66"/>
  <c r="G1341" i="66" s="1"/>
  <c r="H1235" i="66"/>
  <c r="H1341" i="66" s="1"/>
  <c r="C1236" i="66"/>
  <c r="C1342" i="66" s="1"/>
  <c r="D1236" i="66"/>
  <c r="E1236" i="66" s="1"/>
  <c r="E1342" i="66" s="1"/>
  <c r="G1236" i="66"/>
  <c r="G1342" i="66" s="1"/>
  <c r="H1236" i="66"/>
  <c r="H1342" i="66" s="1"/>
  <c r="C1237" i="66"/>
  <c r="C1343" i="66" s="1"/>
  <c r="D1237" i="66"/>
  <c r="D1343" i="66" s="1"/>
  <c r="G1237" i="66"/>
  <c r="G1343" i="66" s="1"/>
  <c r="H1237" i="66"/>
  <c r="H1343" i="66" s="1"/>
  <c r="C1238" i="66"/>
  <c r="C1344" i="66" s="1"/>
  <c r="D1238" i="66"/>
  <c r="D1344" i="66" s="1"/>
  <c r="G1238" i="66"/>
  <c r="G1344" i="66" s="1"/>
  <c r="H1238" i="66"/>
  <c r="H1344" i="66" s="1"/>
  <c r="C1239" i="66"/>
  <c r="C1345" i="66" s="1"/>
  <c r="D1239" i="66"/>
  <c r="D1345" i="66" s="1"/>
  <c r="G1239" i="66"/>
  <c r="G1345" i="66" s="1"/>
  <c r="H1239" i="66"/>
  <c r="H1345" i="66" s="1"/>
  <c r="C1240" i="66"/>
  <c r="C1346" i="66" s="1"/>
  <c r="D1240" i="66"/>
  <c r="F1240" i="66" s="1"/>
  <c r="F1346" i="66" s="1"/>
  <c r="G1240" i="66"/>
  <c r="G1346" i="66" s="1"/>
  <c r="H1240" i="66"/>
  <c r="H1346" i="66" s="1"/>
  <c r="C1241" i="66"/>
  <c r="C1347" i="66" s="1"/>
  <c r="D1241" i="66"/>
  <c r="D1347" i="66" s="1"/>
  <c r="G1241" i="66"/>
  <c r="G1347" i="66" s="1"/>
  <c r="H1241" i="66"/>
  <c r="H1347" i="66" s="1"/>
  <c r="C1242" i="66"/>
  <c r="C1348" i="66" s="1"/>
  <c r="D1242" i="66"/>
  <c r="D1348" i="66" s="1"/>
  <c r="G1242" i="66"/>
  <c r="G1348" i="66" s="1"/>
  <c r="H1242" i="66"/>
  <c r="H1348" i="66" s="1"/>
  <c r="C1243" i="66"/>
  <c r="C1349" i="66" s="1"/>
  <c r="D1243" i="66"/>
  <c r="D1349" i="66" s="1"/>
  <c r="G1243" i="66"/>
  <c r="G1349" i="66" s="1"/>
  <c r="H1243" i="66"/>
  <c r="H1349" i="66" s="1"/>
  <c r="C1244" i="66"/>
  <c r="C1350" i="66" s="1"/>
  <c r="D1244" i="66"/>
  <c r="E1244" i="66" s="1"/>
  <c r="E1350" i="66" s="1"/>
  <c r="G1244" i="66"/>
  <c r="G1350" i="66" s="1"/>
  <c r="H1244" i="66"/>
  <c r="H1350" i="66" s="1"/>
  <c r="C1245" i="66"/>
  <c r="C1351" i="66" s="1"/>
  <c r="D1245" i="66"/>
  <c r="D1351" i="66" s="1"/>
  <c r="G1245" i="66"/>
  <c r="G1351" i="66" s="1"/>
  <c r="H1245" i="66"/>
  <c r="H1351" i="66" s="1"/>
  <c r="C1246" i="66"/>
  <c r="C1352" i="66" s="1"/>
  <c r="D1246" i="66"/>
  <c r="D1352" i="66" s="1"/>
  <c r="G1246" i="66"/>
  <c r="G1352" i="66" s="1"/>
  <c r="H1246" i="66"/>
  <c r="H1352" i="66" s="1"/>
  <c r="C1247" i="66"/>
  <c r="C1353" i="66" s="1"/>
  <c r="D1247" i="66"/>
  <c r="D1353" i="66" s="1"/>
  <c r="G1247" i="66"/>
  <c r="G1353" i="66" s="1"/>
  <c r="H1247" i="66"/>
  <c r="H1353" i="66" s="1"/>
  <c r="C1248" i="66"/>
  <c r="C1354" i="66" s="1"/>
  <c r="D1248" i="66"/>
  <c r="E1248" i="66" s="1"/>
  <c r="E1354" i="66" s="1"/>
  <c r="G1248" i="66"/>
  <c r="G1354" i="66" s="1"/>
  <c r="H1248" i="66"/>
  <c r="H1354" i="66" s="1"/>
  <c r="C1249" i="66"/>
  <c r="C1355" i="66" s="1"/>
  <c r="D1249" i="66"/>
  <c r="D1355" i="66" s="1"/>
  <c r="G1249" i="66"/>
  <c r="G1355" i="66" s="1"/>
  <c r="H1249" i="66"/>
  <c r="H1355" i="66" s="1"/>
  <c r="C1250" i="66"/>
  <c r="C1356" i="66" s="1"/>
  <c r="D1250" i="66"/>
  <c r="D1356" i="66" s="1"/>
  <c r="G1250" i="66"/>
  <c r="G1356" i="66" s="1"/>
  <c r="H1250" i="66"/>
  <c r="H1356" i="66" s="1"/>
  <c r="C1251" i="66"/>
  <c r="C1357" i="66" s="1"/>
  <c r="D1251" i="66"/>
  <c r="D1357" i="66" s="1"/>
  <c r="G1251" i="66"/>
  <c r="G1357" i="66" s="1"/>
  <c r="H1251" i="66"/>
  <c r="H1357" i="66" s="1"/>
  <c r="C1252" i="66"/>
  <c r="C1358" i="66" s="1"/>
  <c r="D1252" i="66"/>
  <c r="F1252" i="66" s="1"/>
  <c r="F1358" i="66" s="1"/>
  <c r="G1252" i="66"/>
  <c r="G1358" i="66" s="1"/>
  <c r="H1252" i="66"/>
  <c r="H1358" i="66" s="1"/>
  <c r="C1253" i="66"/>
  <c r="C1359" i="66" s="1"/>
  <c r="D1253" i="66"/>
  <c r="D1359" i="66" s="1"/>
  <c r="G1253" i="66"/>
  <c r="G1359" i="66" s="1"/>
  <c r="H1253" i="66"/>
  <c r="H1359" i="66" s="1"/>
  <c r="C1254" i="66"/>
  <c r="C1360" i="66" s="1"/>
  <c r="G1254" i="66"/>
  <c r="G1360" i="66" s="1"/>
  <c r="H1254" i="66"/>
  <c r="H1360" i="66" s="1"/>
  <c r="H1176" i="66"/>
  <c r="H1310" i="66" s="1"/>
  <c r="G1176" i="66"/>
  <c r="G1310" i="66" s="1"/>
  <c r="C1148" i="66"/>
  <c r="C1282" i="66" s="1"/>
  <c r="D1148" i="66"/>
  <c r="E1148" i="66" s="1"/>
  <c r="E1282" i="66" s="1"/>
  <c r="G1148" i="66"/>
  <c r="G1282" i="66" s="1"/>
  <c r="H1148" i="66"/>
  <c r="H1282" i="66" s="1"/>
  <c r="C1149" i="66"/>
  <c r="C1283" i="66" s="1"/>
  <c r="D1149" i="66"/>
  <c r="E1149" i="66" s="1"/>
  <c r="E1283" i="66" s="1"/>
  <c r="G1149" i="66"/>
  <c r="G1283" i="66" s="1"/>
  <c r="H1149" i="66"/>
  <c r="H1283" i="66" s="1"/>
  <c r="C1150" i="66"/>
  <c r="C1284" i="66" s="1"/>
  <c r="D1150" i="66"/>
  <c r="F1150" i="66" s="1"/>
  <c r="F1284" i="66" s="1"/>
  <c r="G1150" i="66"/>
  <c r="G1284" i="66" s="1"/>
  <c r="H1150" i="66"/>
  <c r="H1284" i="66" s="1"/>
  <c r="C1151" i="66"/>
  <c r="C1285" i="66" s="1"/>
  <c r="D1151" i="66"/>
  <c r="E1151" i="66" s="1"/>
  <c r="E1285" i="66" s="1"/>
  <c r="G1151" i="66"/>
  <c r="G1285" i="66" s="1"/>
  <c r="H1151" i="66"/>
  <c r="H1285" i="66" s="1"/>
  <c r="C1152" i="66"/>
  <c r="C1286" i="66" s="1"/>
  <c r="D1152" i="66"/>
  <c r="E1152" i="66" s="1"/>
  <c r="E1286" i="66" s="1"/>
  <c r="G1152" i="66"/>
  <c r="G1286" i="66" s="1"/>
  <c r="H1152" i="66"/>
  <c r="H1286" i="66" s="1"/>
  <c r="C1153" i="66"/>
  <c r="C1287" i="66" s="1"/>
  <c r="D1153" i="66"/>
  <c r="E1153" i="66" s="1"/>
  <c r="E1287" i="66" s="1"/>
  <c r="G1153" i="66"/>
  <c r="G1287" i="66" s="1"/>
  <c r="H1153" i="66"/>
  <c r="H1287" i="66" s="1"/>
  <c r="C1154" i="66"/>
  <c r="C1288" i="66" s="1"/>
  <c r="D1154" i="66"/>
  <c r="E1154" i="66" s="1"/>
  <c r="E1288" i="66" s="1"/>
  <c r="G1154" i="66"/>
  <c r="G1288" i="66" s="1"/>
  <c r="H1154" i="66"/>
  <c r="H1288" i="66" s="1"/>
  <c r="C1155" i="66"/>
  <c r="C1289" i="66" s="1"/>
  <c r="D1155" i="66"/>
  <c r="F1155" i="66" s="1"/>
  <c r="F1289" i="66" s="1"/>
  <c r="G1155" i="66"/>
  <c r="G1289" i="66" s="1"/>
  <c r="H1155" i="66"/>
  <c r="H1289" i="66" s="1"/>
  <c r="C1156" i="66"/>
  <c r="C1290" i="66" s="1"/>
  <c r="D1156" i="66"/>
  <c r="E1156" i="66" s="1"/>
  <c r="E1290" i="66" s="1"/>
  <c r="G1156" i="66"/>
  <c r="G1290" i="66" s="1"/>
  <c r="H1156" i="66"/>
  <c r="H1290" i="66" s="1"/>
  <c r="C1157" i="66"/>
  <c r="C1291" i="66" s="1"/>
  <c r="D1157" i="66"/>
  <c r="E1157" i="66" s="1"/>
  <c r="E1291" i="66" s="1"/>
  <c r="G1157" i="66"/>
  <c r="G1291" i="66" s="1"/>
  <c r="H1157" i="66"/>
  <c r="H1291" i="66" s="1"/>
  <c r="C1158" i="66"/>
  <c r="C1292" i="66" s="1"/>
  <c r="D1158" i="66"/>
  <c r="E1158" i="66" s="1"/>
  <c r="E1292" i="66" s="1"/>
  <c r="G1158" i="66"/>
  <c r="G1292" i="66" s="1"/>
  <c r="H1158" i="66"/>
  <c r="H1292" i="66" s="1"/>
  <c r="C1159" i="66"/>
  <c r="C1293" i="66" s="1"/>
  <c r="D1159" i="66"/>
  <c r="E1159" i="66" s="1"/>
  <c r="E1293" i="66" s="1"/>
  <c r="G1159" i="66"/>
  <c r="G1293" i="66" s="1"/>
  <c r="H1159" i="66"/>
  <c r="H1293" i="66" s="1"/>
  <c r="C1160" i="66"/>
  <c r="C1294" i="66" s="1"/>
  <c r="D1160" i="66"/>
  <c r="E1160" i="66" s="1"/>
  <c r="E1294" i="66" s="1"/>
  <c r="G1160" i="66"/>
  <c r="G1294" i="66" s="1"/>
  <c r="H1160" i="66"/>
  <c r="H1294" i="66" s="1"/>
  <c r="C1161" i="66"/>
  <c r="C1295" i="66" s="1"/>
  <c r="D1161" i="66"/>
  <c r="E1161" i="66" s="1"/>
  <c r="E1295" i="66" s="1"/>
  <c r="G1161" i="66"/>
  <c r="G1295" i="66" s="1"/>
  <c r="H1161" i="66"/>
  <c r="H1295" i="66" s="1"/>
  <c r="C1162" i="66"/>
  <c r="C1296" i="66" s="1"/>
  <c r="D1162" i="66"/>
  <c r="E1162" i="66" s="1"/>
  <c r="E1296" i="66" s="1"/>
  <c r="G1162" i="66"/>
  <c r="G1296" i="66" s="1"/>
  <c r="H1162" i="66"/>
  <c r="H1296" i="66" s="1"/>
  <c r="C1163" i="66"/>
  <c r="C1297" i="66" s="1"/>
  <c r="D1163" i="66"/>
  <c r="E1163" i="66" s="1"/>
  <c r="E1297" i="66" s="1"/>
  <c r="G1163" i="66"/>
  <c r="G1297" i="66" s="1"/>
  <c r="H1163" i="66"/>
  <c r="H1297" i="66" s="1"/>
  <c r="C1164" i="66"/>
  <c r="C1298" i="66" s="1"/>
  <c r="D1164" i="66"/>
  <c r="E1164" i="66" s="1"/>
  <c r="E1298" i="66" s="1"/>
  <c r="G1164" i="66"/>
  <c r="G1298" i="66" s="1"/>
  <c r="H1164" i="66"/>
  <c r="H1298" i="66" s="1"/>
  <c r="C1165" i="66"/>
  <c r="C1299" i="66" s="1"/>
  <c r="D1165" i="66"/>
  <c r="E1165" i="66" s="1"/>
  <c r="E1299" i="66" s="1"/>
  <c r="G1165" i="66"/>
  <c r="G1299" i="66" s="1"/>
  <c r="H1165" i="66"/>
  <c r="H1299" i="66" s="1"/>
  <c r="C1166" i="66"/>
  <c r="C1300" i="66" s="1"/>
  <c r="D1166" i="66"/>
  <c r="F1166" i="66" s="1"/>
  <c r="F1300" i="66" s="1"/>
  <c r="G1166" i="66"/>
  <c r="G1300" i="66" s="1"/>
  <c r="H1166" i="66"/>
  <c r="H1300" i="66" s="1"/>
  <c r="C1167" i="66"/>
  <c r="C1301" i="66" s="1"/>
  <c r="D1167" i="66"/>
  <c r="E1167" i="66" s="1"/>
  <c r="E1301" i="66" s="1"/>
  <c r="G1167" i="66"/>
  <c r="G1301" i="66" s="1"/>
  <c r="H1167" i="66"/>
  <c r="H1301" i="66" s="1"/>
  <c r="C1168" i="66"/>
  <c r="C1302" i="66" s="1"/>
  <c r="D1168" i="66"/>
  <c r="E1168" i="66" s="1"/>
  <c r="E1302" i="66" s="1"/>
  <c r="G1168" i="66"/>
  <c r="G1302" i="66" s="1"/>
  <c r="H1168" i="66"/>
  <c r="H1302" i="66" s="1"/>
  <c r="C1169" i="66"/>
  <c r="C1303" i="66" s="1"/>
  <c r="D1169" i="66"/>
  <c r="E1169" i="66" s="1"/>
  <c r="E1303" i="66" s="1"/>
  <c r="G1169" i="66"/>
  <c r="G1303" i="66" s="1"/>
  <c r="H1169" i="66"/>
  <c r="H1303" i="66" s="1"/>
  <c r="C1170" i="66"/>
  <c r="C1304" i="66" s="1"/>
  <c r="D1170" i="66"/>
  <c r="E1170" i="66" s="1"/>
  <c r="E1304" i="66" s="1"/>
  <c r="G1170" i="66"/>
  <c r="G1304" i="66" s="1"/>
  <c r="H1170" i="66"/>
  <c r="H1304" i="66" s="1"/>
  <c r="C1171" i="66"/>
  <c r="C1305" i="66" s="1"/>
  <c r="D1171" i="66"/>
  <c r="F1171" i="66" s="1"/>
  <c r="F1305" i="66" s="1"/>
  <c r="G1171" i="66"/>
  <c r="G1305" i="66" s="1"/>
  <c r="H1171" i="66"/>
  <c r="H1305" i="66" s="1"/>
  <c r="C1172" i="66"/>
  <c r="C1306" i="66" s="1"/>
  <c r="D1172" i="66"/>
  <c r="E1172" i="66" s="1"/>
  <c r="E1306" i="66" s="1"/>
  <c r="G1172" i="66"/>
  <c r="G1306" i="66" s="1"/>
  <c r="H1172" i="66"/>
  <c r="H1306" i="66" s="1"/>
  <c r="C1173" i="66"/>
  <c r="C1307" i="66" s="1"/>
  <c r="D1173" i="66"/>
  <c r="E1173" i="66" s="1"/>
  <c r="E1307" i="66" s="1"/>
  <c r="G1173" i="66"/>
  <c r="G1307" i="66" s="1"/>
  <c r="H1173" i="66"/>
  <c r="H1307" i="66" s="1"/>
  <c r="C1174" i="66"/>
  <c r="C1308" i="66" s="1"/>
  <c r="D1174" i="66"/>
  <c r="E1174" i="66" s="1"/>
  <c r="E1308" i="66" s="1"/>
  <c r="G1174" i="66"/>
  <c r="G1308" i="66" s="1"/>
  <c r="H1174" i="66"/>
  <c r="H1308" i="66" s="1"/>
  <c r="C1175" i="66"/>
  <c r="C1309" i="66" s="1"/>
  <c r="D1175" i="66"/>
  <c r="E1175" i="66" s="1"/>
  <c r="E1309" i="66" s="1"/>
  <c r="G1175" i="66"/>
  <c r="G1309" i="66" s="1"/>
  <c r="H1175" i="66"/>
  <c r="H1309" i="66" s="1"/>
  <c r="C1176" i="66"/>
  <c r="C1310" i="66" s="1"/>
  <c r="D1176" i="66"/>
  <c r="F1176" i="66" s="1"/>
  <c r="F1310" i="66" s="1"/>
  <c r="G1822" i="66" l="1"/>
  <c r="I190" i="65" s="1"/>
  <c r="G1854" i="66"/>
  <c r="I222" i="65" s="1"/>
  <c r="G1838" i="66"/>
  <c r="I206" i="65" s="1"/>
  <c r="G1837" i="66"/>
  <c r="I205" i="65" s="1"/>
  <c r="G1836" i="66"/>
  <c r="I204" i="65" s="1"/>
  <c r="G1834" i="66"/>
  <c r="I202" i="65" s="1"/>
  <c r="G1830" i="66"/>
  <c r="I198" i="65" s="1"/>
  <c r="G1829" i="66"/>
  <c r="I197" i="65" s="1"/>
  <c r="G1828" i="66"/>
  <c r="I196" i="65" s="1"/>
  <c r="G1847" i="66"/>
  <c r="I215" i="65" s="1"/>
  <c r="G1842" i="66"/>
  <c r="I210" i="65" s="1"/>
  <c r="G1839" i="66"/>
  <c r="I207" i="65" s="1"/>
  <c r="G1853" i="66"/>
  <c r="I221" i="65" s="1"/>
  <c r="G1852" i="66"/>
  <c r="I220" i="65" s="1"/>
  <c r="G1850" i="66"/>
  <c r="I218" i="65" s="1"/>
  <c r="G1846" i="66"/>
  <c r="I214" i="65" s="1"/>
  <c r="G1845" i="66"/>
  <c r="I213" i="65" s="1"/>
  <c r="G1844" i="66"/>
  <c r="I212" i="65" s="1"/>
  <c r="G1831" i="66"/>
  <c r="I199" i="65" s="1"/>
  <c r="G1826" i="66"/>
  <c r="I194" i="65" s="1"/>
  <c r="G1823" i="66"/>
  <c r="I191" i="65" s="1"/>
  <c r="G1858" i="66"/>
  <c r="I226" i="65" s="1"/>
  <c r="G1855" i="66"/>
  <c r="I223" i="65" s="1"/>
  <c r="G1821" i="66"/>
  <c r="I189" i="65" s="1"/>
  <c r="G1820" i="66"/>
  <c r="I188" i="65" s="1"/>
  <c r="G1818" i="66"/>
  <c r="I186" i="65" s="1"/>
  <c r="G1857" i="66"/>
  <c r="I225" i="65" s="1"/>
  <c r="G1856" i="66"/>
  <c r="I224" i="65" s="1"/>
  <c r="G1851" i="66"/>
  <c r="I219" i="65" s="1"/>
  <c r="G1841" i="66"/>
  <c r="I209" i="65" s="1"/>
  <c r="G1840" i="66"/>
  <c r="I208" i="65" s="1"/>
  <c r="G1835" i="66"/>
  <c r="I203" i="65" s="1"/>
  <c r="G1825" i="66"/>
  <c r="I193" i="65" s="1"/>
  <c r="G1824" i="66"/>
  <c r="I192" i="65" s="1"/>
  <c r="G1819" i="66"/>
  <c r="I187" i="65" s="1"/>
  <c r="G1859" i="66"/>
  <c r="I227" i="65" s="1"/>
  <c r="G1849" i="66"/>
  <c r="I217" i="65" s="1"/>
  <c r="G1848" i="66"/>
  <c r="I216" i="65" s="1"/>
  <c r="G1843" i="66"/>
  <c r="I211" i="65" s="1"/>
  <c r="G1833" i="66"/>
  <c r="I201" i="65" s="1"/>
  <c r="G1832" i="66"/>
  <c r="I200" i="65" s="1"/>
  <c r="G1827" i="66"/>
  <c r="I195" i="65" s="1"/>
  <c r="J1436" i="66"/>
  <c r="L63" i="64" s="1"/>
  <c r="J1432" i="66"/>
  <c r="L59" i="64" s="1"/>
  <c r="J1428" i="66"/>
  <c r="L55" i="64" s="1"/>
  <c r="J1424" i="66"/>
  <c r="L51" i="64" s="1"/>
  <c r="J1420" i="66"/>
  <c r="L47" i="64" s="1"/>
  <c r="J1416" i="66"/>
  <c r="L43" i="64" s="1"/>
  <c r="J1412" i="66"/>
  <c r="L39" i="64" s="1"/>
  <c r="J1408" i="66"/>
  <c r="L35" i="64" s="1"/>
  <c r="J1404" i="66"/>
  <c r="L31" i="64" s="1"/>
  <c r="J1434" i="66"/>
  <c r="L61" i="64" s="1"/>
  <c r="J1430" i="66"/>
  <c r="L57" i="64" s="1"/>
  <c r="J1426" i="66"/>
  <c r="L53" i="64" s="1"/>
  <c r="J1422" i="66"/>
  <c r="L49" i="64" s="1"/>
  <c r="J1418" i="66"/>
  <c r="L45" i="64" s="1"/>
  <c r="J1414" i="66"/>
  <c r="L41" i="64" s="1"/>
  <c r="J1410" i="66"/>
  <c r="L37" i="64" s="1"/>
  <c r="J1406" i="66"/>
  <c r="L33" i="64" s="1"/>
  <c r="J1437" i="66"/>
  <c r="L64" i="64" s="1"/>
  <c r="J1433" i="66"/>
  <c r="L60" i="64" s="1"/>
  <c r="J1429" i="66"/>
  <c r="L56" i="64" s="1"/>
  <c r="J1425" i="66"/>
  <c r="L52" i="64" s="1"/>
  <c r="J1421" i="66"/>
  <c r="L48" i="64" s="1"/>
  <c r="J1417" i="66"/>
  <c r="L44" i="64" s="1"/>
  <c r="J1413" i="66"/>
  <c r="L40" i="64" s="1"/>
  <c r="J1409" i="66"/>
  <c r="L36" i="64" s="1"/>
  <c r="J1405" i="66"/>
  <c r="L32" i="64" s="1"/>
  <c r="J1435" i="66"/>
  <c r="L62" i="64" s="1"/>
  <c r="J1431" i="66"/>
  <c r="L58" i="64" s="1"/>
  <c r="J1427" i="66"/>
  <c r="L54" i="64" s="1"/>
  <c r="J1423" i="66"/>
  <c r="L50" i="64" s="1"/>
  <c r="J1419" i="66"/>
  <c r="L46" i="64" s="1"/>
  <c r="J1415" i="66"/>
  <c r="L42" i="64" s="1"/>
  <c r="J1411" i="66"/>
  <c r="L38" i="64" s="1"/>
  <c r="J1407" i="66"/>
  <c r="L34" i="64" s="1"/>
  <c r="J1438" i="66"/>
  <c r="L65" i="64" s="1"/>
  <c r="C2330" i="66"/>
  <c r="C2314" i="66"/>
  <c r="C2298" i="66"/>
  <c r="C2326" i="66"/>
  <c r="C2310" i="66"/>
  <c r="C2338" i="66"/>
  <c r="C2322" i="66"/>
  <c r="C2306" i="66"/>
  <c r="C2334" i="66"/>
  <c r="C2318" i="66"/>
  <c r="C2302" i="66"/>
  <c r="C2337" i="66"/>
  <c r="C2333" i="66"/>
  <c r="C2329" i="66"/>
  <c r="C2325" i="66"/>
  <c r="C2321" i="66"/>
  <c r="C2317" i="66"/>
  <c r="C2313" i="66"/>
  <c r="C2309" i="66"/>
  <c r="C2305" i="66"/>
  <c r="C2301" i="66"/>
  <c r="C2297" i="66"/>
  <c r="C2336" i="66"/>
  <c r="C2332" i="66"/>
  <c r="C2328" i="66"/>
  <c r="C2324" i="66"/>
  <c r="C2320" i="66"/>
  <c r="C2316" i="66"/>
  <c r="C2312" i="66"/>
  <c r="C2308" i="66"/>
  <c r="C2304" i="66"/>
  <c r="C2300" i="66"/>
  <c r="H137" i="27"/>
  <c r="H125" i="27"/>
  <c r="H109" i="27"/>
  <c r="H101" i="27"/>
  <c r="C2335" i="66"/>
  <c r="C2331" i="66"/>
  <c r="C2327" i="66"/>
  <c r="C2323" i="66"/>
  <c r="C2319" i="66"/>
  <c r="C2315" i="66"/>
  <c r="C2311" i="66"/>
  <c r="C2307" i="66"/>
  <c r="C2303" i="66"/>
  <c r="C2299" i="66"/>
  <c r="G133" i="27"/>
  <c r="G129" i="27"/>
  <c r="G121" i="27"/>
  <c r="G117" i="27"/>
  <c r="G113" i="27"/>
  <c r="G105" i="27"/>
  <c r="G97" i="27"/>
  <c r="G68" i="27"/>
  <c r="G64" i="27"/>
  <c r="H61" i="27"/>
  <c r="G60" i="27"/>
  <c r="G56" i="27"/>
  <c r="G52" i="27"/>
  <c r="G48" i="27"/>
  <c r="H45" i="27"/>
  <c r="G69" i="27"/>
  <c r="H66" i="27"/>
  <c r="G65" i="27"/>
  <c r="G57" i="27"/>
  <c r="G53" i="27"/>
  <c r="H50" i="27"/>
  <c r="G49" i="27"/>
  <c r="G44" i="27"/>
  <c r="H71" i="27"/>
  <c r="G70" i="27"/>
  <c r="G62" i="27"/>
  <c r="G58" i="27"/>
  <c r="G54" i="27"/>
  <c r="G46" i="27"/>
  <c r="G67" i="27"/>
  <c r="G63" i="27"/>
  <c r="G59" i="27"/>
  <c r="G55" i="27"/>
  <c r="G51" i="27"/>
  <c r="G47" i="27"/>
  <c r="G43" i="27"/>
  <c r="C2272" i="66"/>
  <c r="C2268" i="66"/>
  <c r="C2264" i="66"/>
  <c r="C2284" i="66"/>
  <c r="C2280" i="66"/>
  <c r="C2276" i="66"/>
  <c r="C2288" i="66"/>
  <c r="C2287" i="66"/>
  <c r="C2283" i="66"/>
  <c r="C2279" i="66"/>
  <c r="C2275" i="66"/>
  <c r="C2271" i="66"/>
  <c r="C2267" i="66"/>
  <c r="C2263" i="66"/>
  <c r="C2286" i="66"/>
  <c r="C2282" i="66"/>
  <c r="C2278" i="66"/>
  <c r="C2274" i="66"/>
  <c r="C2270" i="66"/>
  <c r="C2266" i="66"/>
  <c r="C2262" i="66"/>
  <c r="C2285" i="66"/>
  <c r="C2281" i="66"/>
  <c r="C2277" i="66"/>
  <c r="C2273" i="66"/>
  <c r="C2269" i="66"/>
  <c r="C2265" i="66"/>
  <c r="C2261" i="66"/>
  <c r="D1358" i="66"/>
  <c r="D1354" i="66"/>
  <c r="D1350" i="66"/>
  <c r="D1346" i="66"/>
  <c r="D1342" i="66"/>
  <c r="D1338" i="66"/>
  <c r="D1334" i="66"/>
  <c r="D1330" i="66"/>
  <c r="D1326" i="66"/>
  <c r="D1322" i="66"/>
  <c r="E1253" i="66"/>
  <c r="E1251" i="66"/>
  <c r="F1250" i="66"/>
  <c r="E1249" i="66"/>
  <c r="F1247" i="66"/>
  <c r="F1246" i="66"/>
  <c r="E1245" i="66"/>
  <c r="E1243" i="66"/>
  <c r="F1242" i="66"/>
  <c r="E1241" i="66"/>
  <c r="E1239" i="66"/>
  <c r="F1238" i="66"/>
  <c r="E1237" i="66"/>
  <c r="E1235" i="66"/>
  <c r="F1234" i="66"/>
  <c r="E1233" i="66"/>
  <c r="F1231" i="66"/>
  <c r="F1230" i="66"/>
  <c r="E1229" i="66"/>
  <c r="F1227" i="66"/>
  <c r="F1226" i="66"/>
  <c r="E1225" i="66"/>
  <c r="E1223" i="66"/>
  <c r="F1222" i="66"/>
  <c r="E1221" i="66"/>
  <c r="E1219" i="66"/>
  <c r="F1218" i="66"/>
  <c r="I1218" i="66" s="1"/>
  <c r="E1217" i="66"/>
  <c r="F1215" i="66"/>
  <c r="E1214" i="66"/>
  <c r="E1213" i="66"/>
  <c r="D1318" i="66"/>
  <c r="I1216" i="66"/>
  <c r="D1304" i="66"/>
  <c r="D1292" i="66"/>
  <c r="D1308" i="66"/>
  <c r="D1296" i="66"/>
  <c r="D1284" i="66"/>
  <c r="D1300" i="66"/>
  <c r="D1288" i="66"/>
  <c r="D1309" i="66"/>
  <c r="D1305" i="66"/>
  <c r="D1301" i="66"/>
  <c r="D1297" i="66"/>
  <c r="D1293" i="66"/>
  <c r="D1289" i="66"/>
  <c r="D1285" i="66"/>
  <c r="D1310" i="66"/>
  <c r="D1306" i="66"/>
  <c r="D1302" i="66"/>
  <c r="D1298" i="66"/>
  <c r="D1294" i="66"/>
  <c r="D1290" i="66"/>
  <c r="D1286" i="66"/>
  <c r="D1282" i="66"/>
  <c r="E1215" i="66"/>
  <c r="D1307" i="66"/>
  <c r="D1303" i="66"/>
  <c r="D1299" i="66"/>
  <c r="D1295" i="66"/>
  <c r="D1291" i="66"/>
  <c r="D1287" i="66"/>
  <c r="D1283" i="66"/>
  <c r="E1252" i="66"/>
  <c r="E1246" i="66"/>
  <c r="F1236" i="66"/>
  <c r="E1227" i="66"/>
  <c r="I1252" i="66"/>
  <c r="E1250" i="66"/>
  <c r="F1232" i="66"/>
  <c r="I1240" i="66"/>
  <c r="F1239" i="66"/>
  <c r="E1224" i="66"/>
  <c r="F1220" i="66"/>
  <c r="F1243" i="66"/>
  <c r="E1231" i="66"/>
  <c r="I1155" i="66"/>
  <c r="F1248" i="66"/>
  <c r="E1230" i="66"/>
  <c r="I1224" i="66"/>
  <c r="F1223" i="66"/>
  <c r="E1218" i="66"/>
  <c r="E1247" i="66"/>
  <c r="E1240" i="66"/>
  <c r="E1234" i="66"/>
  <c r="E1216" i="66"/>
  <c r="F1212" i="66"/>
  <c r="H97" i="27" s="1"/>
  <c r="E1254" i="66"/>
  <c r="F1251" i="66"/>
  <c r="F1244" i="66"/>
  <c r="E1242" i="66"/>
  <c r="F1235" i="66"/>
  <c r="F1228" i="66"/>
  <c r="E1226" i="66"/>
  <c r="F1219" i="66"/>
  <c r="F1254" i="66"/>
  <c r="E1238" i="66"/>
  <c r="E1222" i="66"/>
  <c r="F1253" i="66"/>
  <c r="F1249" i="66"/>
  <c r="F1245" i="66"/>
  <c r="F1241" i="66"/>
  <c r="F1237" i="66"/>
  <c r="F1233" i="66"/>
  <c r="F1229" i="66"/>
  <c r="F1225" i="66"/>
  <c r="F1221" i="66"/>
  <c r="F1217" i="66"/>
  <c r="F1213" i="66"/>
  <c r="F1214" i="66"/>
  <c r="I1171" i="66"/>
  <c r="F1167" i="66"/>
  <c r="H62" i="27" s="1"/>
  <c r="F1162" i="66"/>
  <c r="H57" i="27" s="1"/>
  <c r="F1151" i="66"/>
  <c r="H46" i="27" s="1"/>
  <c r="I1176" i="66"/>
  <c r="F1174" i="66"/>
  <c r="H69" i="27" s="1"/>
  <c r="E1166" i="66"/>
  <c r="F1158" i="66"/>
  <c r="H53" i="27" s="1"/>
  <c r="E1150" i="66"/>
  <c r="E1171" i="66"/>
  <c r="I1166" i="66"/>
  <c r="F1163" i="66"/>
  <c r="H58" i="27" s="1"/>
  <c r="E1155" i="66"/>
  <c r="I1150" i="66"/>
  <c r="F1175" i="66"/>
  <c r="H70" i="27" s="1"/>
  <c r="F1170" i="66"/>
  <c r="H65" i="27" s="1"/>
  <c r="F1159" i="66"/>
  <c r="H54" i="27" s="1"/>
  <c r="F1154" i="66"/>
  <c r="H49" i="27" s="1"/>
  <c r="E1176" i="66"/>
  <c r="F1172" i="66"/>
  <c r="I1172" i="66" s="1"/>
  <c r="F1168" i="66"/>
  <c r="H63" i="27" s="1"/>
  <c r="F1164" i="66"/>
  <c r="H59" i="27" s="1"/>
  <c r="F1160" i="66"/>
  <c r="H55" i="27" s="1"/>
  <c r="F1156" i="66"/>
  <c r="H51" i="27" s="1"/>
  <c r="F1152" i="66"/>
  <c r="H47" i="27" s="1"/>
  <c r="F1148" i="66"/>
  <c r="H43" i="27" s="1"/>
  <c r="F1173" i="66"/>
  <c r="H68" i="27" s="1"/>
  <c r="F1169" i="66"/>
  <c r="H64" i="27" s="1"/>
  <c r="F1165" i="66"/>
  <c r="H60" i="27" s="1"/>
  <c r="F1161" i="66"/>
  <c r="H56" i="27" s="1"/>
  <c r="F1157" i="66"/>
  <c r="H52" i="27" s="1"/>
  <c r="F1153" i="66"/>
  <c r="H48" i="27" s="1"/>
  <c r="F1149" i="66"/>
  <c r="H44" i="27" s="1"/>
  <c r="F1319" i="66" l="1"/>
  <c r="H98" i="27"/>
  <c r="F1351" i="66"/>
  <c r="H130" i="27"/>
  <c r="F1334" i="66"/>
  <c r="H113" i="27"/>
  <c r="I1324" i="66"/>
  <c r="M103" i="27"/>
  <c r="F1354" i="66"/>
  <c r="H133" i="27"/>
  <c r="I1346" i="66"/>
  <c r="M125" i="27"/>
  <c r="E1319" i="66"/>
  <c r="G98" i="27"/>
  <c r="E1329" i="66"/>
  <c r="G108" i="27"/>
  <c r="F1340" i="66"/>
  <c r="H119" i="27"/>
  <c r="E1351" i="66"/>
  <c r="G130" i="27"/>
  <c r="F1339" i="66"/>
  <c r="H118" i="27"/>
  <c r="F1355" i="66"/>
  <c r="H134" i="27"/>
  <c r="F1341" i="66"/>
  <c r="H120" i="27"/>
  <c r="E1340" i="66"/>
  <c r="G119" i="27"/>
  <c r="F1329" i="66"/>
  <c r="H108" i="27"/>
  <c r="F1338" i="66"/>
  <c r="H117" i="27"/>
  <c r="E1320" i="66"/>
  <c r="G99" i="27"/>
  <c r="E1331" i="66"/>
  <c r="G110" i="27"/>
  <c r="E1341" i="66"/>
  <c r="G120" i="27"/>
  <c r="F1352" i="66"/>
  <c r="H131" i="27"/>
  <c r="F1343" i="66"/>
  <c r="H122" i="27"/>
  <c r="F1325" i="66"/>
  <c r="H104" i="27"/>
  <c r="E1348" i="66"/>
  <c r="G127" i="27"/>
  <c r="E1346" i="66"/>
  <c r="G125" i="27"/>
  <c r="I1330" i="66"/>
  <c r="M109" i="27"/>
  <c r="E1337" i="66"/>
  <c r="G116" i="27"/>
  <c r="E1330" i="66"/>
  <c r="G109" i="27"/>
  <c r="E1356" i="66"/>
  <c r="G135" i="27"/>
  <c r="E1352" i="66"/>
  <c r="G131" i="27"/>
  <c r="I1322" i="66"/>
  <c r="M101" i="27"/>
  <c r="F1321" i="66"/>
  <c r="H100" i="27"/>
  <c r="E1327" i="66"/>
  <c r="G106" i="27"/>
  <c r="F1332" i="66"/>
  <c r="H111" i="27"/>
  <c r="F1337" i="66"/>
  <c r="H116" i="27"/>
  <c r="E1343" i="66"/>
  <c r="G122" i="27"/>
  <c r="F1348" i="66"/>
  <c r="H127" i="27"/>
  <c r="F1353" i="66"/>
  <c r="H132" i="27"/>
  <c r="E1359" i="66"/>
  <c r="G138" i="27"/>
  <c r="F1335" i="66"/>
  <c r="H114" i="27"/>
  <c r="E1344" i="66"/>
  <c r="G123" i="27"/>
  <c r="F1357" i="66"/>
  <c r="H136" i="27"/>
  <c r="E1324" i="66"/>
  <c r="G103" i="27"/>
  <c r="F1326" i="66"/>
  <c r="H105" i="27"/>
  <c r="E1333" i="66"/>
  <c r="G112" i="27"/>
  <c r="F1324" i="66"/>
  <c r="H103" i="27"/>
  <c r="E1335" i="66"/>
  <c r="G114" i="27"/>
  <c r="E1345" i="66"/>
  <c r="G124" i="27"/>
  <c r="F1356" i="66"/>
  <c r="H135" i="27"/>
  <c r="F1323" i="66"/>
  <c r="H102" i="27"/>
  <c r="F1360" i="66"/>
  <c r="H139" i="27"/>
  <c r="E1360" i="66"/>
  <c r="G139" i="27"/>
  <c r="I1234" i="66"/>
  <c r="F1342" i="66"/>
  <c r="H121" i="27"/>
  <c r="E1325" i="66"/>
  <c r="G104" i="27"/>
  <c r="F1336" i="66"/>
  <c r="H115" i="27"/>
  <c r="E1347" i="66"/>
  <c r="G126" i="27"/>
  <c r="E1357" i="66"/>
  <c r="G136" i="27"/>
  <c r="F1327" i="66"/>
  <c r="H106" i="27"/>
  <c r="F1359" i="66"/>
  <c r="H138" i="27"/>
  <c r="F1320" i="66"/>
  <c r="H99" i="27"/>
  <c r="F1331" i="66"/>
  <c r="H110" i="27"/>
  <c r="F1347" i="66"/>
  <c r="H126" i="27"/>
  <c r="E1328" i="66"/>
  <c r="G107" i="27"/>
  <c r="E1332" i="66"/>
  <c r="G111" i="27"/>
  <c r="F1350" i="66"/>
  <c r="H129" i="27"/>
  <c r="E1322" i="66"/>
  <c r="G101" i="27"/>
  <c r="E1353" i="66"/>
  <c r="G132" i="27"/>
  <c r="E1336" i="66"/>
  <c r="G115" i="27"/>
  <c r="F1349" i="66"/>
  <c r="H128" i="27"/>
  <c r="F1345" i="66"/>
  <c r="H124" i="27"/>
  <c r="I1358" i="66"/>
  <c r="M137" i="27"/>
  <c r="E1358" i="66"/>
  <c r="G137" i="27"/>
  <c r="E1321" i="66"/>
  <c r="G100" i="27"/>
  <c r="E1323" i="66"/>
  <c r="G102" i="27"/>
  <c r="F1328" i="66"/>
  <c r="H107" i="27"/>
  <c r="F1333" i="66"/>
  <c r="H112" i="27"/>
  <c r="E1339" i="66"/>
  <c r="G118" i="27"/>
  <c r="F1344" i="66"/>
  <c r="H123" i="27"/>
  <c r="E1349" i="66"/>
  <c r="G128" i="27"/>
  <c r="E1355" i="66"/>
  <c r="G134" i="27"/>
  <c r="I1284" i="66"/>
  <c r="N45" i="27"/>
  <c r="E1305" i="66"/>
  <c r="G66" i="27"/>
  <c r="I1289" i="66"/>
  <c r="N50" i="27"/>
  <c r="I1306" i="66"/>
  <c r="N67" i="27"/>
  <c r="F1306" i="66"/>
  <c r="H67" i="27"/>
  <c r="E1310" i="66"/>
  <c r="G71" i="27"/>
  <c r="I1300" i="66"/>
  <c r="N61" i="27"/>
  <c r="E1300" i="66"/>
  <c r="G61" i="27"/>
  <c r="E1289" i="66"/>
  <c r="G50" i="27"/>
  <c r="E1284" i="66"/>
  <c r="G45" i="27"/>
  <c r="I1310" i="66"/>
  <c r="N71" i="27"/>
  <c r="I1305" i="66"/>
  <c r="N66" i="27"/>
  <c r="I1226" i="66"/>
  <c r="I1222" i="66"/>
  <c r="I1242" i="66"/>
  <c r="I1231" i="66"/>
  <c r="I1247" i="66"/>
  <c r="I1215" i="66"/>
  <c r="I1230" i="66"/>
  <c r="I1246" i="66"/>
  <c r="I1232" i="66"/>
  <c r="I1238" i="66"/>
  <c r="I1233" i="66"/>
  <c r="I1220" i="66"/>
  <c r="I1237" i="66"/>
  <c r="I1253" i="66"/>
  <c r="I1228" i="66"/>
  <c r="I1244" i="66"/>
  <c r="I1212" i="66"/>
  <c r="F1318" i="66"/>
  <c r="I1217" i="66"/>
  <c r="I1223" i="66"/>
  <c r="I1221" i="66"/>
  <c r="I1214" i="66"/>
  <c r="I1225" i="66"/>
  <c r="I1241" i="66"/>
  <c r="I1254" i="66"/>
  <c r="I1227" i="66"/>
  <c r="I1236" i="66"/>
  <c r="I1249" i="66"/>
  <c r="I1248" i="66"/>
  <c r="I1213" i="66"/>
  <c r="I1229" i="66"/>
  <c r="I1245" i="66"/>
  <c r="I1219" i="66"/>
  <c r="I1235" i="66"/>
  <c r="I1251" i="66"/>
  <c r="I1243" i="66"/>
  <c r="I1239" i="66"/>
  <c r="I1250" i="66"/>
  <c r="I1170" i="66"/>
  <c r="F1304" i="66"/>
  <c r="I1162" i="66"/>
  <c r="F1296" i="66"/>
  <c r="I1157" i="66"/>
  <c r="F1291" i="66"/>
  <c r="I1158" i="66"/>
  <c r="F1292" i="66"/>
  <c r="I1149" i="66"/>
  <c r="F1283" i="66"/>
  <c r="I1148" i="66"/>
  <c r="F1282" i="66"/>
  <c r="I1174" i="66"/>
  <c r="F1308" i="66"/>
  <c r="I1156" i="66"/>
  <c r="F1290" i="66"/>
  <c r="I1163" i="66"/>
  <c r="F1297" i="66"/>
  <c r="I1151" i="66"/>
  <c r="F1285" i="66"/>
  <c r="I1161" i="66"/>
  <c r="F1295" i="66"/>
  <c r="I1173" i="66"/>
  <c r="F1307" i="66"/>
  <c r="I1160" i="66"/>
  <c r="F1294" i="66"/>
  <c r="I1175" i="66"/>
  <c r="F1309" i="66"/>
  <c r="I1165" i="66"/>
  <c r="F1299" i="66"/>
  <c r="I1164" i="66"/>
  <c r="F1298" i="66"/>
  <c r="I1154" i="66"/>
  <c r="F1288" i="66"/>
  <c r="I1167" i="66"/>
  <c r="F1301" i="66"/>
  <c r="I1153" i="66"/>
  <c r="F1287" i="66"/>
  <c r="I1169" i="66"/>
  <c r="F1303" i="66"/>
  <c r="I1152" i="66"/>
  <c r="F1286" i="66"/>
  <c r="I1168" i="66"/>
  <c r="F1302" i="66"/>
  <c r="I1159" i="66"/>
  <c r="F1293" i="66"/>
  <c r="I1345" i="66" l="1"/>
  <c r="M124" i="27"/>
  <c r="I1354" i="66"/>
  <c r="M133" i="27"/>
  <c r="I1327" i="66"/>
  <c r="M106" i="27"/>
  <c r="I1343" i="66"/>
  <c r="M122" i="27"/>
  <c r="I1332" i="66"/>
  <c r="M111" i="27"/>
  <c r="I1351" i="66"/>
  <c r="M130" i="27"/>
  <c r="I1347" i="66"/>
  <c r="M126" i="27"/>
  <c r="I1350" i="66"/>
  <c r="M129" i="27"/>
  <c r="I1337" i="66"/>
  <c r="M116" i="27"/>
  <c r="I1335" i="66"/>
  <c r="M114" i="27"/>
  <c r="I1342" i="66"/>
  <c r="M121" i="27"/>
  <c r="I1331" i="66"/>
  <c r="M110" i="27"/>
  <c r="I1323" i="66"/>
  <c r="M102" i="27"/>
  <c r="I1334" i="66"/>
  <c r="M113" i="27"/>
  <c r="I1339" i="66"/>
  <c r="M118" i="27"/>
  <c r="I1336" i="66"/>
  <c r="M115" i="27"/>
  <c r="I1348" i="66"/>
  <c r="M127" i="27"/>
  <c r="I1325" i="66"/>
  <c r="M104" i="27"/>
  <c r="I1360" i="66"/>
  <c r="M139" i="27"/>
  <c r="I1318" i="66"/>
  <c r="M97" i="27"/>
  <c r="I1338" i="66"/>
  <c r="M117" i="27"/>
  <c r="I1353" i="66"/>
  <c r="M132" i="27"/>
  <c r="I1349" i="66"/>
  <c r="M128" i="27"/>
  <c r="I1355" i="66"/>
  <c r="M134" i="27"/>
  <c r="I1329" i="66"/>
  <c r="M108" i="27"/>
  <c r="I1326" i="66"/>
  <c r="M105" i="27"/>
  <c r="I1352" i="66"/>
  <c r="M131" i="27"/>
  <c r="I1340" i="66"/>
  <c r="M119" i="27"/>
  <c r="I1357" i="66"/>
  <c r="M136" i="27"/>
  <c r="I1356" i="66"/>
  <c r="M135" i="27"/>
  <c r="I1341" i="66"/>
  <c r="M120" i="27"/>
  <c r="I1319" i="66"/>
  <c r="M98" i="27"/>
  <c r="I1333" i="66"/>
  <c r="M112" i="27"/>
  <c r="I1320" i="66"/>
  <c r="M99" i="27"/>
  <c r="I1359" i="66"/>
  <c r="M138" i="27"/>
  <c r="I1344" i="66"/>
  <c r="M123" i="27"/>
  <c r="I1321" i="66"/>
  <c r="M100" i="27"/>
  <c r="I1328" i="66"/>
  <c r="M107" i="27"/>
  <c r="I1302" i="66"/>
  <c r="N63" i="27"/>
  <c r="I1298" i="66"/>
  <c r="N59" i="27"/>
  <c r="I1296" i="66"/>
  <c r="N57" i="27"/>
  <c r="I1303" i="66"/>
  <c r="N64" i="27"/>
  <c r="I1301" i="66"/>
  <c r="N62" i="27"/>
  <c r="I1309" i="66"/>
  <c r="N70" i="27"/>
  <c r="I1307" i="66"/>
  <c r="N68" i="27"/>
  <c r="I1285" i="66"/>
  <c r="N46" i="27"/>
  <c r="I1290" i="66"/>
  <c r="N51" i="27"/>
  <c r="I1282" i="66"/>
  <c r="N43" i="27"/>
  <c r="I1292" i="66"/>
  <c r="N53" i="27"/>
  <c r="I1293" i="66"/>
  <c r="N54" i="27"/>
  <c r="I1286" i="66"/>
  <c r="N47" i="27"/>
  <c r="I1287" i="66"/>
  <c r="N48" i="27"/>
  <c r="I1288" i="66"/>
  <c r="N49" i="27"/>
  <c r="I1299" i="66"/>
  <c r="N60" i="27"/>
  <c r="I1294" i="66"/>
  <c r="N55" i="27"/>
  <c r="I1295" i="66"/>
  <c r="N56" i="27"/>
  <c r="I1297" i="66"/>
  <c r="N58" i="27"/>
  <c r="I1308" i="66"/>
  <c r="N69" i="27"/>
  <c r="I1283" i="66"/>
  <c r="N44" i="27"/>
  <c r="I1291" i="66"/>
  <c r="N52" i="27"/>
  <c r="I1304" i="66"/>
  <c r="N65" i="27"/>
  <c r="C1014" i="66" l="1"/>
  <c r="D1014" i="66"/>
  <c r="E939" i="66" s="1"/>
  <c r="E1014" i="66"/>
  <c r="F1014" i="66"/>
  <c r="J1014" i="66"/>
  <c r="K1014" i="66"/>
  <c r="L1014" i="66"/>
  <c r="C1015" i="66"/>
  <c r="D1015" i="66"/>
  <c r="E940" i="66" s="1"/>
  <c r="E1015" i="66"/>
  <c r="F1015" i="66"/>
  <c r="J1015" i="66"/>
  <c r="K1015" i="66"/>
  <c r="L1015" i="66"/>
  <c r="C1016" i="66"/>
  <c r="D1016" i="66"/>
  <c r="E941" i="66" s="1"/>
  <c r="E1016" i="66"/>
  <c r="F1016" i="66"/>
  <c r="J1016" i="66"/>
  <c r="K1016" i="66"/>
  <c r="L1016" i="66"/>
  <c r="C1017" i="66"/>
  <c r="D1017" i="66"/>
  <c r="E942" i="66" s="1"/>
  <c r="E1017" i="66"/>
  <c r="F1017" i="66"/>
  <c r="J1017" i="66"/>
  <c r="K1017" i="66"/>
  <c r="L1017" i="66"/>
  <c r="C1018" i="66"/>
  <c r="D1018" i="66"/>
  <c r="E943" i="66" s="1"/>
  <c r="E1018" i="66"/>
  <c r="F1018" i="66"/>
  <c r="J1018" i="66"/>
  <c r="K1018" i="66"/>
  <c r="L1018" i="66"/>
  <c r="C1019" i="66"/>
  <c r="D1019" i="66"/>
  <c r="E944" i="66" s="1"/>
  <c r="E1019" i="66"/>
  <c r="F1019" i="66"/>
  <c r="J1019" i="66"/>
  <c r="K1019" i="66"/>
  <c r="L1019" i="66"/>
  <c r="C1020" i="66"/>
  <c r="D1020" i="66"/>
  <c r="E945" i="66" s="1"/>
  <c r="E1020" i="66"/>
  <c r="F1020" i="66"/>
  <c r="J1020" i="66"/>
  <c r="K1020" i="66"/>
  <c r="L1020" i="66"/>
  <c r="C1021" i="66"/>
  <c r="D1021" i="66"/>
  <c r="E946" i="66" s="1"/>
  <c r="E1021" i="66"/>
  <c r="F1021" i="66"/>
  <c r="J1021" i="66"/>
  <c r="K1021" i="66"/>
  <c r="L1021" i="66"/>
  <c r="C1022" i="66"/>
  <c r="C2199" i="66" s="1"/>
  <c r="D1022" i="66"/>
  <c r="E947" i="66" s="1"/>
  <c r="E1022" i="66"/>
  <c r="F1022" i="66"/>
  <c r="J1022" i="66"/>
  <c r="K1022" i="66"/>
  <c r="L1022" i="66"/>
  <c r="C1023" i="66"/>
  <c r="C2200" i="66" s="1"/>
  <c r="D1023" i="66"/>
  <c r="E948" i="66" s="1"/>
  <c r="E1023" i="66"/>
  <c r="F1023" i="66"/>
  <c r="J1023" i="66"/>
  <c r="K1023" i="66"/>
  <c r="L1023" i="66"/>
  <c r="C1024" i="66"/>
  <c r="C2201" i="66" s="1"/>
  <c r="D1024" i="66"/>
  <c r="E949" i="66" s="1"/>
  <c r="E1024" i="66"/>
  <c r="F1024" i="66"/>
  <c r="J1024" i="66"/>
  <c r="K1024" i="66"/>
  <c r="L1024" i="66"/>
  <c r="C1025" i="66"/>
  <c r="C2202" i="66" s="1"/>
  <c r="D1025" i="66"/>
  <c r="E950" i="66" s="1"/>
  <c r="E1025" i="66"/>
  <c r="F1025" i="66"/>
  <c r="J1025" i="66"/>
  <c r="K1025" i="66"/>
  <c r="L1025" i="66"/>
  <c r="C1026" i="66"/>
  <c r="C2203" i="66" s="1"/>
  <c r="D1026" i="66"/>
  <c r="E951" i="66" s="1"/>
  <c r="E1026" i="66"/>
  <c r="F1026" i="66"/>
  <c r="J1026" i="66"/>
  <c r="K1026" i="66"/>
  <c r="L1026" i="66"/>
  <c r="C1027" i="66"/>
  <c r="C2204" i="66" s="1"/>
  <c r="D1027" i="66"/>
  <c r="E952" i="66" s="1"/>
  <c r="E1027" i="66"/>
  <c r="F1027" i="66"/>
  <c r="J1027" i="66"/>
  <c r="K1027" i="66"/>
  <c r="L1027" i="66"/>
  <c r="C1028" i="66"/>
  <c r="C2205" i="66" s="1"/>
  <c r="D1028" i="66"/>
  <c r="E953" i="66" s="1"/>
  <c r="E1028" i="66"/>
  <c r="F1028" i="66"/>
  <c r="J1028" i="66"/>
  <c r="K1028" i="66"/>
  <c r="L1028" i="66"/>
  <c r="C1029" i="66"/>
  <c r="C2206" i="66" s="1"/>
  <c r="D1029" i="66"/>
  <c r="E954" i="66" s="1"/>
  <c r="E1029" i="66"/>
  <c r="F1029" i="66"/>
  <c r="J1029" i="66"/>
  <c r="K1029" i="66"/>
  <c r="L1029" i="66"/>
  <c r="C1030" i="66"/>
  <c r="C2207" i="66" s="1"/>
  <c r="D1030" i="66"/>
  <c r="E955" i="66" s="1"/>
  <c r="E1030" i="66"/>
  <c r="F1030" i="66"/>
  <c r="J1030" i="66"/>
  <c r="K1030" i="66"/>
  <c r="L1030" i="66"/>
  <c r="C1031" i="66"/>
  <c r="C2208" i="66" s="1"/>
  <c r="D1031" i="66"/>
  <c r="E956" i="66" s="1"/>
  <c r="E1031" i="66"/>
  <c r="F1031" i="66"/>
  <c r="J1031" i="66"/>
  <c r="K1031" i="66"/>
  <c r="L1031" i="66"/>
  <c r="C1032" i="66"/>
  <c r="C2209" i="66" s="1"/>
  <c r="D1032" i="66"/>
  <c r="E957" i="66" s="1"/>
  <c r="E1032" i="66"/>
  <c r="F1032" i="66"/>
  <c r="J1032" i="66"/>
  <c r="K1032" i="66"/>
  <c r="L1032" i="66"/>
  <c r="C1033" i="66"/>
  <c r="C2210" i="66" s="1"/>
  <c r="D1033" i="66"/>
  <c r="E958" i="66" s="1"/>
  <c r="E1033" i="66"/>
  <c r="F1033" i="66"/>
  <c r="J1033" i="66"/>
  <c r="K1033" i="66"/>
  <c r="L1033" i="66"/>
  <c r="C1034" i="66"/>
  <c r="C2211" i="66" s="1"/>
  <c r="D1034" i="66"/>
  <c r="E959" i="66" s="1"/>
  <c r="E1034" i="66"/>
  <c r="F1034" i="66"/>
  <c r="J1034" i="66"/>
  <c r="K1034" i="66"/>
  <c r="L1034" i="66"/>
  <c r="C1035" i="66"/>
  <c r="C2212" i="66" s="1"/>
  <c r="D1035" i="66"/>
  <c r="E960" i="66" s="1"/>
  <c r="E1035" i="66"/>
  <c r="F1035" i="66"/>
  <c r="J1035" i="66"/>
  <c r="K1035" i="66"/>
  <c r="L1035" i="66"/>
  <c r="C1036" i="66"/>
  <c r="C2213" i="66" s="1"/>
  <c r="D1036" i="66"/>
  <c r="E961" i="66" s="1"/>
  <c r="E1036" i="66"/>
  <c r="F1036" i="66"/>
  <c r="J1036" i="66"/>
  <c r="K1036" i="66"/>
  <c r="L1036" i="66"/>
  <c r="C1037" i="66"/>
  <c r="C2214" i="66" s="1"/>
  <c r="D1037" i="66"/>
  <c r="E962" i="66" s="1"/>
  <c r="E1037" i="66"/>
  <c r="F1037" i="66"/>
  <c r="J1037" i="66"/>
  <c r="K1037" i="66"/>
  <c r="L1037" i="66"/>
  <c r="C1038" i="66"/>
  <c r="C2215" i="66" s="1"/>
  <c r="D1038" i="66"/>
  <c r="E963" i="66" s="1"/>
  <c r="E1038" i="66"/>
  <c r="F1038" i="66"/>
  <c r="J1038" i="66"/>
  <c r="K1038" i="66"/>
  <c r="L1038" i="66"/>
  <c r="C1039" i="66"/>
  <c r="C2216" i="66" s="1"/>
  <c r="D1039" i="66"/>
  <c r="E964" i="66" s="1"/>
  <c r="E1039" i="66"/>
  <c r="F1039" i="66"/>
  <c r="J1039" i="66"/>
  <c r="K1039" i="66"/>
  <c r="L1039" i="66"/>
  <c r="C1040" i="66"/>
  <c r="C2217" i="66" s="1"/>
  <c r="D1040" i="66"/>
  <c r="E965" i="66" s="1"/>
  <c r="E1040" i="66"/>
  <c r="F1040" i="66"/>
  <c r="J1040" i="66"/>
  <c r="K1040" i="66"/>
  <c r="L1040" i="66"/>
  <c r="C1041" i="66"/>
  <c r="C2218" i="66" s="1"/>
  <c r="D1041" i="66"/>
  <c r="E966" i="66" s="1"/>
  <c r="E1041" i="66"/>
  <c r="F1041" i="66"/>
  <c r="J1041" i="66"/>
  <c r="K1041" i="66"/>
  <c r="L1041" i="66"/>
  <c r="C1042" i="66"/>
  <c r="C2219" i="66" s="1"/>
  <c r="D1042" i="66"/>
  <c r="E967" i="66" s="1"/>
  <c r="E1042" i="66"/>
  <c r="F1042" i="66"/>
  <c r="J1042" i="66"/>
  <c r="K1042" i="66"/>
  <c r="L1042" i="66"/>
  <c r="C1043" i="66"/>
  <c r="C2220" i="66" s="1"/>
  <c r="D1043" i="66"/>
  <c r="E968" i="66" s="1"/>
  <c r="E1043" i="66"/>
  <c r="F1043" i="66"/>
  <c r="J1043" i="66"/>
  <c r="K1043" i="66"/>
  <c r="L1043" i="66"/>
  <c r="C1044" i="66"/>
  <c r="C2221" i="66" s="1"/>
  <c r="D1044" i="66"/>
  <c r="E969" i="66" s="1"/>
  <c r="E1044" i="66"/>
  <c r="F1044" i="66"/>
  <c r="J1044" i="66"/>
  <c r="K1044" i="66"/>
  <c r="L1044" i="66"/>
  <c r="C1045" i="66"/>
  <c r="C2222" i="66" s="1"/>
  <c r="D1045" i="66"/>
  <c r="E970" i="66" s="1"/>
  <c r="E1045" i="66"/>
  <c r="F1045" i="66"/>
  <c r="J1045" i="66"/>
  <c r="K1045" i="66"/>
  <c r="L1045" i="66"/>
  <c r="C1046" i="66"/>
  <c r="C2223" i="66" s="1"/>
  <c r="D1046" i="66"/>
  <c r="E971" i="66" s="1"/>
  <c r="E1046" i="66"/>
  <c r="F1046" i="66"/>
  <c r="J1046" i="66"/>
  <c r="K1046" i="66"/>
  <c r="L1046" i="66"/>
  <c r="C1047" i="66"/>
  <c r="C2224" i="66" s="1"/>
  <c r="D1047" i="66"/>
  <c r="E972" i="66" s="1"/>
  <c r="E1047" i="66"/>
  <c r="F1047" i="66"/>
  <c r="J1047" i="66"/>
  <c r="K1047" i="66"/>
  <c r="L1047" i="66"/>
  <c r="C1048" i="66"/>
  <c r="C2225" i="66" s="1"/>
  <c r="D1048" i="66"/>
  <c r="E973" i="66" s="1"/>
  <c r="E1048" i="66"/>
  <c r="F1048" i="66"/>
  <c r="J1048" i="66"/>
  <c r="K1048" i="66"/>
  <c r="L1048" i="66"/>
  <c r="C1049" i="66"/>
  <c r="C2226" i="66" s="1"/>
  <c r="D1049" i="66"/>
  <c r="E974" i="66" s="1"/>
  <c r="E1049" i="66"/>
  <c r="F1049" i="66"/>
  <c r="J1049" i="66"/>
  <c r="K1049" i="66"/>
  <c r="L1049" i="66"/>
  <c r="C1050" i="66"/>
  <c r="C2227" i="66" s="1"/>
  <c r="D1050" i="66"/>
  <c r="E975" i="66" s="1"/>
  <c r="E1050" i="66"/>
  <c r="F1050" i="66"/>
  <c r="J1050" i="66"/>
  <c r="K1050" i="66"/>
  <c r="L1050" i="66"/>
  <c r="C1051" i="66"/>
  <c r="C2228" i="66" s="1"/>
  <c r="D1051" i="66"/>
  <c r="E976" i="66" s="1"/>
  <c r="E1051" i="66"/>
  <c r="F1051" i="66"/>
  <c r="J1051" i="66"/>
  <c r="K1051" i="66"/>
  <c r="L1051" i="66"/>
  <c r="C1052" i="66"/>
  <c r="C2229" i="66" s="1"/>
  <c r="D1052" i="66"/>
  <c r="E977" i="66" s="1"/>
  <c r="E1052" i="66"/>
  <c r="F1052" i="66"/>
  <c r="J1052" i="66"/>
  <c r="K1052" i="66"/>
  <c r="L1052" i="66"/>
  <c r="C1053" i="66"/>
  <c r="C2230" i="66" s="1"/>
  <c r="D1053" i="66"/>
  <c r="E978" i="66" s="1"/>
  <c r="E1053" i="66"/>
  <c r="F1053" i="66"/>
  <c r="J1053" i="66"/>
  <c r="K1053" i="66"/>
  <c r="L1053" i="66"/>
  <c r="C1054" i="66"/>
  <c r="C2231" i="66" s="1"/>
  <c r="D1054" i="66"/>
  <c r="E979" i="66" s="1"/>
  <c r="E1054" i="66"/>
  <c r="F1054" i="66"/>
  <c r="J1054" i="66"/>
  <c r="K1054" i="66"/>
  <c r="L1054" i="66"/>
  <c r="C1055" i="66"/>
  <c r="C2232" i="66" s="1"/>
  <c r="D1055" i="66"/>
  <c r="E980" i="66" s="1"/>
  <c r="E1055" i="66"/>
  <c r="F1055" i="66"/>
  <c r="J1055" i="66"/>
  <c r="K1055" i="66"/>
  <c r="L1055" i="66"/>
  <c r="C1056" i="66"/>
  <c r="C2233" i="66" s="1"/>
  <c r="D1056" i="66"/>
  <c r="E981" i="66" s="1"/>
  <c r="E1056" i="66"/>
  <c r="F1056" i="66"/>
  <c r="J1056" i="66"/>
  <c r="K1056" i="66"/>
  <c r="L1056" i="66"/>
  <c r="C1057" i="66"/>
  <c r="C2234" i="66" s="1"/>
  <c r="D1057" i="66"/>
  <c r="E982" i="66" s="1"/>
  <c r="E1057" i="66"/>
  <c r="F1057" i="66"/>
  <c r="J1057" i="66"/>
  <c r="K1057" i="66"/>
  <c r="L1057" i="66"/>
  <c r="C1058" i="66"/>
  <c r="C2235" i="66" s="1"/>
  <c r="D1058" i="66"/>
  <c r="E983" i="66" s="1"/>
  <c r="E1058" i="66"/>
  <c r="F1058" i="66"/>
  <c r="J1058" i="66"/>
  <c r="K1058" i="66"/>
  <c r="L1058" i="66"/>
  <c r="C1059" i="66"/>
  <c r="C2236" i="66" s="1"/>
  <c r="D1059" i="66"/>
  <c r="E984" i="66" s="1"/>
  <c r="E1059" i="66"/>
  <c r="F1059" i="66"/>
  <c r="J1059" i="66"/>
  <c r="K1059" i="66"/>
  <c r="L1059" i="66"/>
  <c r="C1060" i="66"/>
  <c r="C2237" i="66" s="1"/>
  <c r="D1060" i="66"/>
  <c r="E985" i="66" s="1"/>
  <c r="E1060" i="66"/>
  <c r="F1060" i="66"/>
  <c r="J1060" i="66"/>
  <c r="K1060" i="66"/>
  <c r="L1060" i="66"/>
  <c r="C1061" i="66"/>
  <c r="C2238" i="66" s="1"/>
  <c r="D1061" i="66"/>
  <c r="E986" i="66" s="1"/>
  <c r="E1061" i="66"/>
  <c r="F1061" i="66"/>
  <c r="J1061" i="66"/>
  <c r="K1061" i="66"/>
  <c r="L1061" i="66"/>
  <c r="J1012" i="66"/>
  <c r="C828" i="66"/>
  <c r="D828" i="66"/>
  <c r="E773" i="66" s="1"/>
  <c r="E828" i="66"/>
  <c r="F828" i="66"/>
  <c r="J828" i="66"/>
  <c r="K828" i="66"/>
  <c r="L828" i="66"/>
  <c r="C829" i="66"/>
  <c r="D829" i="66"/>
  <c r="E774" i="66" s="1"/>
  <c r="E829" i="66"/>
  <c r="F829" i="66"/>
  <c r="J829" i="66"/>
  <c r="K829" i="66"/>
  <c r="L829" i="66"/>
  <c r="C830" i="66"/>
  <c r="D830" i="66"/>
  <c r="E775" i="66" s="1"/>
  <c r="E830" i="66"/>
  <c r="F830" i="66"/>
  <c r="J830" i="66"/>
  <c r="K830" i="66"/>
  <c r="L830" i="66"/>
  <c r="C831" i="66"/>
  <c r="D831" i="66"/>
  <c r="E776" i="66" s="1"/>
  <c r="E831" i="66"/>
  <c r="F831" i="66"/>
  <c r="J831" i="66"/>
  <c r="K831" i="66"/>
  <c r="L831" i="66"/>
  <c r="C832" i="66"/>
  <c r="C2144" i="66" s="1"/>
  <c r="D832" i="66"/>
  <c r="E777" i="66" s="1"/>
  <c r="E832" i="66"/>
  <c r="F832" i="66"/>
  <c r="J832" i="66"/>
  <c r="K832" i="66"/>
  <c r="L832" i="66"/>
  <c r="C833" i="66"/>
  <c r="C2145" i="66" s="1"/>
  <c r="D833" i="66"/>
  <c r="E778" i="66" s="1"/>
  <c r="E833" i="66"/>
  <c r="F833" i="66"/>
  <c r="J833" i="66"/>
  <c r="K833" i="66"/>
  <c r="L833" i="66"/>
  <c r="C834" i="66"/>
  <c r="C2146" i="66" s="1"/>
  <c r="D834" i="66"/>
  <c r="E779" i="66" s="1"/>
  <c r="E834" i="66"/>
  <c r="F834" i="66"/>
  <c r="J834" i="66"/>
  <c r="K834" i="66"/>
  <c r="L834" i="66"/>
  <c r="C835" i="66"/>
  <c r="C2147" i="66" s="1"/>
  <c r="D835" i="66"/>
  <c r="E780" i="66" s="1"/>
  <c r="E835" i="66"/>
  <c r="F835" i="66"/>
  <c r="J835" i="66"/>
  <c r="K835" i="66"/>
  <c r="L835" i="66"/>
  <c r="C836" i="66"/>
  <c r="C2148" i="66" s="1"/>
  <c r="D836" i="66"/>
  <c r="E781" i="66" s="1"/>
  <c r="E836" i="66"/>
  <c r="F836" i="66"/>
  <c r="J836" i="66"/>
  <c r="K836" i="66"/>
  <c r="L836" i="66"/>
  <c r="C837" i="66"/>
  <c r="C2149" i="66" s="1"/>
  <c r="D837" i="66"/>
  <c r="E782" i="66" s="1"/>
  <c r="E837" i="66"/>
  <c r="F837" i="66"/>
  <c r="J837" i="66"/>
  <c r="K837" i="66"/>
  <c r="L837" i="66"/>
  <c r="C838" i="66"/>
  <c r="C2150" i="66" s="1"/>
  <c r="D838" i="66"/>
  <c r="E783" i="66" s="1"/>
  <c r="E838" i="66"/>
  <c r="F838" i="66"/>
  <c r="J838" i="66"/>
  <c r="K838" i="66"/>
  <c r="L838" i="66"/>
  <c r="C839" i="66"/>
  <c r="C2151" i="66" s="1"/>
  <c r="D839" i="66"/>
  <c r="E784" i="66" s="1"/>
  <c r="E839" i="66"/>
  <c r="F839" i="66"/>
  <c r="J839" i="66"/>
  <c r="K839" i="66"/>
  <c r="L839" i="66"/>
  <c r="C840" i="66"/>
  <c r="C2152" i="66" s="1"/>
  <c r="D840" i="66"/>
  <c r="E785" i="66" s="1"/>
  <c r="E840" i="66"/>
  <c r="F840" i="66"/>
  <c r="J840" i="66"/>
  <c r="K840" i="66"/>
  <c r="L840" i="66"/>
  <c r="C841" i="66"/>
  <c r="C2153" i="66" s="1"/>
  <c r="D841" i="66"/>
  <c r="E786" i="66" s="1"/>
  <c r="E841" i="66"/>
  <c r="F841" i="66"/>
  <c r="J841" i="66"/>
  <c r="K841" i="66"/>
  <c r="L841" i="66"/>
  <c r="C842" i="66"/>
  <c r="C2154" i="66" s="1"/>
  <c r="D842" i="66"/>
  <c r="E787" i="66" s="1"/>
  <c r="E842" i="66"/>
  <c r="F842" i="66"/>
  <c r="J842" i="66"/>
  <c r="K842" i="66"/>
  <c r="L842" i="66"/>
  <c r="C843" i="66"/>
  <c r="C2155" i="66" s="1"/>
  <c r="D843" i="66"/>
  <c r="E788" i="66" s="1"/>
  <c r="E843" i="66"/>
  <c r="F843" i="66"/>
  <c r="J843" i="66"/>
  <c r="K843" i="66"/>
  <c r="L843" i="66"/>
  <c r="C844" i="66"/>
  <c r="C2156" i="66" s="1"/>
  <c r="D844" i="66"/>
  <c r="E789" i="66" s="1"/>
  <c r="E844" i="66"/>
  <c r="F844" i="66"/>
  <c r="J844" i="66"/>
  <c r="K844" i="66"/>
  <c r="L844" i="66"/>
  <c r="C845" i="66"/>
  <c r="C2157" i="66" s="1"/>
  <c r="D845" i="66"/>
  <c r="E790" i="66" s="1"/>
  <c r="E845" i="66"/>
  <c r="F845" i="66"/>
  <c r="J845" i="66"/>
  <c r="K845" i="66"/>
  <c r="L845" i="66"/>
  <c r="C846" i="66"/>
  <c r="C2158" i="66" s="1"/>
  <c r="D846" i="66"/>
  <c r="E791" i="66" s="1"/>
  <c r="E846" i="66"/>
  <c r="F846" i="66"/>
  <c r="J846" i="66"/>
  <c r="K846" i="66"/>
  <c r="L846" i="66"/>
  <c r="C847" i="66"/>
  <c r="C2159" i="66" s="1"/>
  <c r="D847" i="66"/>
  <c r="E792" i="66" s="1"/>
  <c r="E847" i="66"/>
  <c r="F847" i="66"/>
  <c r="J847" i="66"/>
  <c r="K847" i="66"/>
  <c r="L847" i="66"/>
  <c r="C848" i="66"/>
  <c r="C2160" i="66" s="1"/>
  <c r="D848" i="66"/>
  <c r="E793" i="66" s="1"/>
  <c r="E848" i="66"/>
  <c r="F848" i="66"/>
  <c r="J848" i="66"/>
  <c r="K848" i="66"/>
  <c r="L848" i="66"/>
  <c r="C849" i="66"/>
  <c r="C2161" i="66" s="1"/>
  <c r="D849" i="66"/>
  <c r="E794" i="66" s="1"/>
  <c r="E849" i="66"/>
  <c r="F849" i="66"/>
  <c r="J849" i="66"/>
  <c r="K849" i="66"/>
  <c r="L849" i="66"/>
  <c r="C850" i="66"/>
  <c r="C2162" i="66" s="1"/>
  <c r="D850" i="66"/>
  <c r="E795" i="66" s="1"/>
  <c r="E850" i="66"/>
  <c r="F850" i="66"/>
  <c r="J850" i="66"/>
  <c r="K850" i="66"/>
  <c r="L850" i="66"/>
  <c r="C851" i="66"/>
  <c r="C2163" i="66" s="1"/>
  <c r="D851" i="66"/>
  <c r="E796" i="66" s="1"/>
  <c r="E851" i="66"/>
  <c r="F851" i="66"/>
  <c r="J851" i="66"/>
  <c r="K851" i="66"/>
  <c r="L851" i="66"/>
  <c r="C852" i="66"/>
  <c r="C2164" i="66" s="1"/>
  <c r="D852" i="66"/>
  <c r="E797" i="66" s="1"/>
  <c r="E852" i="66"/>
  <c r="F852" i="66"/>
  <c r="J852" i="66"/>
  <c r="K852" i="66"/>
  <c r="L852" i="66"/>
  <c r="C853" i="66"/>
  <c r="C2165" i="66" s="1"/>
  <c r="D853" i="66"/>
  <c r="E798" i="66" s="1"/>
  <c r="E853" i="66"/>
  <c r="F853" i="66"/>
  <c r="J853" i="66"/>
  <c r="K853" i="66"/>
  <c r="L853" i="66"/>
  <c r="C854" i="66"/>
  <c r="C2166" i="66" s="1"/>
  <c r="D854" i="66"/>
  <c r="E799" i="66" s="1"/>
  <c r="E854" i="66"/>
  <c r="F854" i="66"/>
  <c r="J854" i="66"/>
  <c r="K854" i="66"/>
  <c r="L854" i="66"/>
  <c r="C855" i="66"/>
  <c r="C2167" i="66" s="1"/>
  <c r="D855" i="66"/>
  <c r="E800" i="66" s="1"/>
  <c r="E855" i="66"/>
  <c r="F855" i="66"/>
  <c r="J855" i="66"/>
  <c r="K855" i="66"/>
  <c r="L855" i="66"/>
  <c r="C856" i="66"/>
  <c r="C2168" i="66" s="1"/>
  <c r="D856" i="66"/>
  <c r="E801" i="66" s="1"/>
  <c r="E856" i="66"/>
  <c r="F856" i="66"/>
  <c r="J856" i="66"/>
  <c r="K856" i="66"/>
  <c r="L856" i="66"/>
  <c r="C857" i="66"/>
  <c r="C2169" i="66" s="1"/>
  <c r="D857" i="66"/>
  <c r="E802" i="66" s="1"/>
  <c r="E857" i="66"/>
  <c r="F857" i="66"/>
  <c r="J857" i="66"/>
  <c r="K857" i="66"/>
  <c r="L857" i="66"/>
  <c r="C858" i="66"/>
  <c r="C2170" i="66" s="1"/>
  <c r="D858" i="66"/>
  <c r="E803" i="66" s="1"/>
  <c r="E858" i="66"/>
  <c r="F858" i="66"/>
  <c r="J858" i="66"/>
  <c r="K858" i="66"/>
  <c r="L858" i="66"/>
  <c r="C859" i="66"/>
  <c r="C2171" i="66" s="1"/>
  <c r="D859" i="66"/>
  <c r="E804" i="66" s="1"/>
  <c r="E859" i="66"/>
  <c r="F859" i="66"/>
  <c r="J859" i="66"/>
  <c r="K859" i="66"/>
  <c r="L859" i="66"/>
  <c r="C860" i="66"/>
  <c r="C2172" i="66" s="1"/>
  <c r="D860" i="66"/>
  <c r="E805" i="66" s="1"/>
  <c r="E860" i="66"/>
  <c r="F860" i="66"/>
  <c r="J860" i="66"/>
  <c r="K860" i="66"/>
  <c r="L860" i="66"/>
  <c r="C861" i="66"/>
  <c r="C2173" i="66" s="1"/>
  <c r="D861" i="66"/>
  <c r="E806" i="66" s="1"/>
  <c r="E861" i="66"/>
  <c r="F861" i="66"/>
  <c r="J861" i="66"/>
  <c r="K861" i="66"/>
  <c r="L861" i="66"/>
  <c r="C862" i="66"/>
  <c r="C2174" i="66" s="1"/>
  <c r="D862" i="66"/>
  <c r="E807" i="66" s="1"/>
  <c r="E862" i="66"/>
  <c r="F862" i="66"/>
  <c r="J862" i="66"/>
  <c r="K862" i="66"/>
  <c r="L862" i="66"/>
  <c r="C863" i="66"/>
  <c r="C2175" i="66" s="1"/>
  <c r="D863" i="66"/>
  <c r="E808" i="66" s="1"/>
  <c r="E863" i="66"/>
  <c r="F863" i="66"/>
  <c r="J863" i="66"/>
  <c r="K863" i="66"/>
  <c r="L863" i="66"/>
  <c r="C864" i="66"/>
  <c r="C2176" i="66" s="1"/>
  <c r="D864" i="66"/>
  <c r="E809" i="66" s="1"/>
  <c r="E864" i="66"/>
  <c r="F864" i="66"/>
  <c r="J864" i="66"/>
  <c r="K864" i="66"/>
  <c r="L864" i="66"/>
  <c r="C865" i="66"/>
  <c r="C2177" i="66" s="1"/>
  <c r="D865" i="66"/>
  <c r="E810" i="66" s="1"/>
  <c r="E865" i="66"/>
  <c r="F865" i="66"/>
  <c r="J865" i="66"/>
  <c r="K865" i="66"/>
  <c r="L865" i="66"/>
  <c r="C866" i="66"/>
  <c r="C2178" i="66" s="1"/>
  <c r="D866" i="66"/>
  <c r="E811" i="66" s="1"/>
  <c r="E866" i="66"/>
  <c r="F866" i="66"/>
  <c r="J866" i="66"/>
  <c r="K866" i="66"/>
  <c r="L866" i="66"/>
  <c r="C867" i="66"/>
  <c r="C2179" i="66" s="1"/>
  <c r="D867" i="66"/>
  <c r="E812" i="66" s="1"/>
  <c r="E867" i="66"/>
  <c r="F867" i="66"/>
  <c r="J867" i="66"/>
  <c r="K867" i="66"/>
  <c r="L867" i="66"/>
  <c r="C868" i="66"/>
  <c r="C2180" i="66" s="1"/>
  <c r="D868" i="66"/>
  <c r="E813" i="66" s="1"/>
  <c r="E868" i="66"/>
  <c r="F868" i="66"/>
  <c r="J868" i="66"/>
  <c r="K868" i="66"/>
  <c r="L868" i="66"/>
  <c r="C869" i="66"/>
  <c r="C2181" i="66" s="1"/>
  <c r="D869" i="66"/>
  <c r="E814" i="66" s="1"/>
  <c r="E869" i="66"/>
  <c r="F869" i="66"/>
  <c r="J869" i="66"/>
  <c r="K869" i="66"/>
  <c r="L869" i="66"/>
  <c r="C870" i="66"/>
  <c r="C2182" i="66" s="1"/>
  <c r="D870" i="66"/>
  <c r="E815" i="66" s="1"/>
  <c r="E870" i="66"/>
  <c r="F870" i="66"/>
  <c r="J870" i="66"/>
  <c r="K870" i="66"/>
  <c r="L870" i="66"/>
  <c r="C871" i="66"/>
  <c r="C2183" i="66" s="1"/>
  <c r="D871" i="66"/>
  <c r="E816" i="66" s="1"/>
  <c r="E871" i="66"/>
  <c r="F871" i="66"/>
  <c r="J871" i="66"/>
  <c r="K871" i="66"/>
  <c r="L871" i="66"/>
  <c r="C872" i="66"/>
  <c r="C2184" i="66" s="1"/>
  <c r="D872" i="66"/>
  <c r="E817" i="66" s="1"/>
  <c r="E872" i="66"/>
  <c r="F872" i="66"/>
  <c r="J872" i="66"/>
  <c r="K872" i="66"/>
  <c r="L872" i="66"/>
  <c r="C873" i="66"/>
  <c r="C2185" i="66" s="1"/>
  <c r="D873" i="66"/>
  <c r="E818" i="66" s="1"/>
  <c r="E873" i="66"/>
  <c r="F873" i="66"/>
  <c r="J873" i="66"/>
  <c r="K873" i="66"/>
  <c r="L873" i="66"/>
  <c r="C874" i="66"/>
  <c r="C2186" i="66" s="1"/>
  <c r="D874" i="66"/>
  <c r="E819" i="66" s="1"/>
  <c r="E874" i="66"/>
  <c r="F874" i="66"/>
  <c r="J874" i="66"/>
  <c r="K874" i="66"/>
  <c r="L874" i="66"/>
  <c r="C875" i="66"/>
  <c r="C2187" i="66" s="1"/>
  <c r="D875" i="66"/>
  <c r="E820" i="66" s="1"/>
  <c r="E875" i="66"/>
  <c r="F875" i="66"/>
  <c r="J875" i="66"/>
  <c r="K875" i="66"/>
  <c r="L875" i="66"/>
  <c r="C876" i="66"/>
  <c r="C2188" i="66" s="1"/>
  <c r="D876" i="66"/>
  <c r="E821" i="66" s="1"/>
  <c r="E876" i="66"/>
  <c r="F876" i="66"/>
  <c r="J876" i="66"/>
  <c r="K876" i="66"/>
  <c r="L876" i="66"/>
  <c r="J827" i="66"/>
  <c r="J591" i="66"/>
  <c r="C610" i="66"/>
  <c r="C718" i="66" s="1"/>
  <c r="D610" i="66"/>
  <c r="E610" i="66"/>
  <c r="E718" i="66" s="1"/>
  <c r="F610" i="66"/>
  <c r="F718" i="66" s="1"/>
  <c r="J610" i="66"/>
  <c r="J718" i="66" s="1"/>
  <c r="K610" i="66"/>
  <c r="K718" i="66" s="1"/>
  <c r="L610" i="66"/>
  <c r="L718" i="66" s="1"/>
  <c r="C611" i="66"/>
  <c r="D611" i="66"/>
  <c r="E611" i="66"/>
  <c r="E719" i="66" s="1"/>
  <c r="F611" i="66"/>
  <c r="F719" i="66" s="1"/>
  <c r="J611" i="66"/>
  <c r="J719" i="66" s="1"/>
  <c r="K611" i="66"/>
  <c r="K719" i="66" s="1"/>
  <c r="L611" i="66"/>
  <c r="L719" i="66" s="1"/>
  <c r="C612" i="66"/>
  <c r="D612" i="66"/>
  <c r="E612" i="66"/>
  <c r="E720" i="66" s="1"/>
  <c r="F612" i="66"/>
  <c r="F720" i="66" s="1"/>
  <c r="J612" i="66"/>
  <c r="J720" i="66" s="1"/>
  <c r="K612" i="66"/>
  <c r="K720" i="66" s="1"/>
  <c r="L612" i="66"/>
  <c r="L720" i="66" s="1"/>
  <c r="C613" i="66"/>
  <c r="D613" i="66"/>
  <c r="E613" i="66"/>
  <c r="E721" i="66" s="1"/>
  <c r="F613" i="66"/>
  <c r="F721" i="66" s="1"/>
  <c r="J613" i="66"/>
  <c r="J721" i="66" s="1"/>
  <c r="K613" i="66"/>
  <c r="K721" i="66" s="1"/>
  <c r="L613" i="66"/>
  <c r="L721" i="66" s="1"/>
  <c r="C614" i="66"/>
  <c r="D614" i="66"/>
  <c r="E614" i="66"/>
  <c r="E722" i="66" s="1"/>
  <c r="F614" i="66"/>
  <c r="F722" i="66" s="1"/>
  <c r="J614" i="66"/>
  <c r="J722" i="66" s="1"/>
  <c r="K614" i="66"/>
  <c r="K722" i="66" s="1"/>
  <c r="L614" i="66"/>
  <c r="L722" i="66" s="1"/>
  <c r="C615" i="66"/>
  <c r="D615" i="66"/>
  <c r="E615" i="66"/>
  <c r="E723" i="66" s="1"/>
  <c r="F615" i="66"/>
  <c r="F723" i="66" s="1"/>
  <c r="J615" i="66"/>
  <c r="J723" i="66" s="1"/>
  <c r="K615" i="66"/>
  <c r="K723" i="66" s="1"/>
  <c r="L615" i="66"/>
  <c r="L723" i="66" s="1"/>
  <c r="C616" i="66"/>
  <c r="D616" i="66"/>
  <c r="E616" i="66"/>
  <c r="E724" i="66" s="1"/>
  <c r="F616" i="66"/>
  <c r="F724" i="66" s="1"/>
  <c r="J616" i="66"/>
  <c r="J724" i="66" s="1"/>
  <c r="K616" i="66"/>
  <c r="K724" i="66" s="1"/>
  <c r="L616" i="66"/>
  <c r="L724" i="66" s="1"/>
  <c r="C617" i="66"/>
  <c r="D617" i="66"/>
  <c r="E617" i="66"/>
  <c r="E725" i="66" s="1"/>
  <c r="F617" i="66"/>
  <c r="F725" i="66" s="1"/>
  <c r="J617" i="66"/>
  <c r="J725" i="66" s="1"/>
  <c r="K617" i="66"/>
  <c r="K725" i="66" s="1"/>
  <c r="L617" i="66"/>
  <c r="L725" i="66" s="1"/>
  <c r="C618" i="66"/>
  <c r="D618" i="66"/>
  <c r="E618" i="66"/>
  <c r="E726" i="66" s="1"/>
  <c r="F618" i="66"/>
  <c r="F726" i="66" s="1"/>
  <c r="J618" i="66"/>
  <c r="J726" i="66" s="1"/>
  <c r="K618" i="66"/>
  <c r="K726" i="66" s="1"/>
  <c r="L618" i="66"/>
  <c r="L726" i="66" s="1"/>
  <c r="C619" i="66"/>
  <c r="D619" i="66"/>
  <c r="E619" i="66"/>
  <c r="E727" i="66" s="1"/>
  <c r="F619" i="66"/>
  <c r="F727" i="66" s="1"/>
  <c r="J619" i="66"/>
  <c r="J727" i="66" s="1"/>
  <c r="K619" i="66"/>
  <c r="K727" i="66" s="1"/>
  <c r="L619" i="66"/>
  <c r="L727" i="66" s="1"/>
  <c r="C620" i="66"/>
  <c r="D620" i="66"/>
  <c r="E620" i="66"/>
  <c r="E728" i="66" s="1"/>
  <c r="F620" i="66"/>
  <c r="F728" i="66" s="1"/>
  <c r="J620" i="66"/>
  <c r="J728" i="66" s="1"/>
  <c r="K620" i="66"/>
  <c r="K728" i="66" s="1"/>
  <c r="L620" i="66"/>
  <c r="L728" i="66" s="1"/>
  <c r="C621" i="66"/>
  <c r="D621" i="66"/>
  <c r="E621" i="66"/>
  <c r="E729" i="66" s="1"/>
  <c r="F621" i="66"/>
  <c r="F729" i="66" s="1"/>
  <c r="J621" i="66"/>
  <c r="J729" i="66" s="1"/>
  <c r="K621" i="66"/>
  <c r="K729" i="66" s="1"/>
  <c r="L621" i="66"/>
  <c r="L729" i="66" s="1"/>
  <c r="C622" i="66"/>
  <c r="D622" i="66"/>
  <c r="E622" i="66"/>
  <c r="E730" i="66" s="1"/>
  <c r="F622" i="66"/>
  <c r="F730" i="66" s="1"/>
  <c r="J622" i="66"/>
  <c r="J730" i="66" s="1"/>
  <c r="K622" i="66"/>
  <c r="K730" i="66" s="1"/>
  <c r="L622" i="66"/>
  <c r="L730" i="66" s="1"/>
  <c r="C623" i="66"/>
  <c r="D623" i="66"/>
  <c r="E623" i="66"/>
  <c r="E731" i="66" s="1"/>
  <c r="F623" i="66"/>
  <c r="F731" i="66" s="1"/>
  <c r="J623" i="66"/>
  <c r="J731" i="66" s="1"/>
  <c r="K623" i="66"/>
  <c r="K731" i="66" s="1"/>
  <c r="L623" i="66"/>
  <c r="L731" i="66" s="1"/>
  <c r="C624" i="66"/>
  <c r="D624" i="66"/>
  <c r="E624" i="66"/>
  <c r="E732" i="66" s="1"/>
  <c r="F624" i="66"/>
  <c r="F732" i="66" s="1"/>
  <c r="J624" i="66"/>
  <c r="J732" i="66" s="1"/>
  <c r="K624" i="66"/>
  <c r="K732" i="66" s="1"/>
  <c r="L624" i="66"/>
  <c r="L732" i="66" s="1"/>
  <c r="C625" i="66"/>
  <c r="D625" i="66"/>
  <c r="E625" i="66"/>
  <c r="E733" i="66" s="1"/>
  <c r="F625" i="66"/>
  <c r="F733" i="66" s="1"/>
  <c r="J625" i="66"/>
  <c r="J733" i="66" s="1"/>
  <c r="K625" i="66"/>
  <c r="K733" i="66" s="1"/>
  <c r="L625" i="66"/>
  <c r="L733" i="66" s="1"/>
  <c r="C626" i="66"/>
  <c r="D626" i="66"/>
  <c r="E626" i="66"/>
  <c r="E734" i="66" s="1"/>
  <c r="F626" i="66"/>
  <c r="F734" i="66" s="1"/>
  <c r="J626" i="66"/>
  <c r="J734" i="66" s="1"/>
  <c r="K626" i="66"/>
  <c r="K734" i="66" s="1"/>
  <c r="L626" i="66"/>
  <c r="L734" i="66" s="1"/>
  <c r="C627" i="66"/>
  <c r="D627" i="66"/>
  <c r="E627" i="66"/>
  <c r="E735" i="66" s="1"/>
  <c r="F627" i="66"/>
  <c r="F735" i="66" s="1"/>
  <c r="J627" i="66"/>
  <c r="J735" i="66" s="1"/>
  <c r="K627" i="66"/>
  <c r="K735" i="66" s="1"/>
  <c r="L627" i="66"/>
  <c r="L735" i="66" s="1"/>
  <c r="C628" i="66"/>
  <c r="D628" i="66"/>
  <c r="E628" i="66"/>
  <c r="E736" i="66" s="1"/>
  <c r="F628" i="66"/>
  <c r="F736" i="66" s="1"/>
  <c r="J628" i="66"/>
  <c r="J736" i="66" s="1"/>
  <c r="K628" i="66"/>
  <c r="K736" i="66" s="1"/>
  <c r="L628" i="66"/>
  <c r="L736" i="66" s="1"/>
  <c r="C629" i="66"/>
  <c r="D629" i="66"/>
  <c r="E629" i="66"/>
  <c r="E737" i="66" s="1"/>
  <c r="F629" i="66"/>
  <c r="F737" i="66" s="1"/>
  <c r="J629" i="66"/>
  <c r="J737" i="66" s="1"/>
  <c r="K629" i="66"/>
  <c r="K737" i="66" s="1"/>
  <c r="L629" i="66"/>
  <c r="L737" i="66" s="1"/>
  <c r="C630" i="66"/>
  <c r="D630" i="66"/>
  <c r="E630" i="66"/>
  <c r="E738" i="66" s="1"/>
  <c r="F630" i="66"/>
  <c r="F738" i="66" s="1"/>
  <c r="J630" i="66"/>
  <c r="J738" i="66" s="1"/>
  <c r="K630" i="66"/>
  <c r="K738" i="66" s="1"/>
  <c r="L630" i="66"/>
  <c r="L738" i="66" s="1"/>
  <c r="C631" i="66"/>
  <c r="D631" i="66"/>
  <c r="E631" i="66"/>
  <c r="E739" i="66" s="1"/>
  <c r="F631" i="66"/>
  <c r="F739" i="66" s="1"/>
  <c r="J631" i="66"/>
  <c r="J739" i="66" s="1"/>
  <c r="K631" i="66"/>
  <c r="K739" i="66" s="1"/>
  <c r="L631" i="66"/>
  <c r="L739" i="66" s="1"/>
  <c r="C632" i="66"/>
  <c r="D632" i="66"/>
  <c r="E632" i="66"/>
  <c r="E740" i="66" s="1"/>
  <c r="F632" i="66"/>
  <c r="F740" i="66" s="1"/>
  <c r="J632" i="66"/>
  <c r="J740" i="66" s="1"/>
  <c r="K632" i="66"/>
  <c r="K740" i="66" s="1"/>
  <c r="L632" i="66"/>
  <c r="L740" i="66" s="1"/>
  <c r="C633" i="66"/>
  <c r="D633" i="66"/>
  <c r="E633" i="66"/>
  <c r="E741" i="66" s="1"/>
  <c r="F633" i="66"/>
  <c r="F741" i="66" s="1"/>
  <c r="J633" i="66"/>
  <c r="J741" i="66" s="1"/>
  <c r="K633" i="66"/>
  <c r="K741" i="66" s="1"/>
  <c r="L633" i="66"/>
  <c r="L741" i="66" s="1"/>
  <c r="C634" i="66"/>
  <c r="D634" i="66"/>
  <c r="E634" i="66"/>
  <c r="E742" i="66" s="1"/>
  <c r="F634" i="66"/>
  <c r="F742" i="66" s="1"/>
  <c r="J634" i="66"/>
  <c r="J742" i="66" s="1"/>
  <c r="K634" i="66"/>
  <c r="K742" i="66" s="1"/>
  <c r="L634" i="66"/>
  <c r="L742" i="66" s="1"/>
  <c r="C635" i="66"/>
  <c r="D635" i="66"/>
  <c r="E635" i="66"/>
  <c r="E743" i="66" s="1"/>
  <c r="F635" i="66"/>
  <c r="F743" i="66" s="1"/>
  <c r="J635" i="66"/>
  <c r="J743" i="66" s="1"/>
  <c r="K635" i="66"/>
  <c r="K743" i="66" s="1"/>
  <c r="L635" i="66"/>
  <c r="L743" i="66" s="1"/>
  <c r="C636" i="66"/>
  <c r="D636" i="66"/>
  <c r="E636" i="66"/>
  <c r="E744" i="66" s="1"/>
  <c r="F636" i="66"/>
  <c r="F744" i="66" s="1"/>
  <c r="J636" i="66"/>
  <c r="J744" i="66" s="1"/>
  <c r="K636" i="66"/>
  <c r="K744" i="66" s="1"/>
  <c r="L636" i="66"/>
  <c r="L744" i="66" s="1"/>
  <c r="C637" i="66"/>
  <c r="D637" i="66"/>
  <c r="E637" i="66"/>
  <c r="E745" i="66" s="1"/>
  <c r="F637" i="66"/>
  <c r="F745" i="66" s="1"/>
  <c r="J637" i="66"/>
  <c r="J745" i="66" s="1"/>
  <c r="K637" i="66"/>
  <c r="K745" i="66" s="1"/>
  <c r="L637" i="66"/>
  <c r="L745" i="66" s="1"/>
  <c r="C638" i="66"/>
  <c r="D638" i="66"/>
  <c r="E638" i="66"/>
  <c r="E746" i="66" s="1"/>
  <c r="F638" i="66"/>
  <c r="F746" i="66" s="1"/>
  <c r="J638" i="66"/>
  <c r="J746" i="66" s="1"/>
  <c r="K638" i="66"/>
  <c r="K746" i="66" s="1"/>
  <c r="L638" i="66"/>
  <c r="L746" i="66" s="1"/>
  <c r="C639" i="66"/>
  <c r="D639" i="66"/>
  <c r="E639" i="66"/>
  <c r="E747" i="66" s="1"/>
  <c r="F639" i="66"/>
  <c r="F747" i="66" s="1"/>
  <c r="J639" i="66"/>
  <c r="J747" i="66" s="1"/>
  <c r="K639" i="66"/>
  <c r="K747" i="66" s="1"/>
  <c r="L639" i="66"/>
  <c r="L747" i="66" s="1"/>
  <c r="C640" i="66"/>
  <c r="D640" i="66"/>
  <c r="E640" i="66"/>
  <c r="E748" i="66" s="1"/>
  <c r="F640" i="66"/>
  <c r="F748" i="66" s="1"/>
  <c r="J640" i="66"/>
  <c r="J748" i="66" s="1"/>
  <c r="K640" i="66"/>
  <c r="K748" i="66" s="1"/>
  <c r="L640" i="66"/>
  <c r="L748" i="66" s="1"/>
  <c r="DR574" i="66"/>
  <c r="DQ574" i="66"/>
  <c r="DP574" i="66"/>
  <c r="DO574" i="66"/>
  <c r="DN574" i="66"/>
  <c r="DM574" i="66"/>
  <c r="DL574" i="66"/>
  <c r="DK574" i="66"/>
  <c r="DJ574" i="66"/>
  <c r="DI574" i="66"/>
  <c r="DH574" i="66"/>
  <c r="DG574" i="66"/>
  <c r="BM500" i="66"/>
  <c r="BL500" i="66"/>
  <c r="BK500" i="66"/>
  <c r="BJ500" i="66"/>
  <c r="BI500" i="66"/>
  <c r="BH500" i="66"/>
  <c r="DR417" i="66"/>
  <c r="DQ417" i="66"/>
  <c r="DP417" i="66"/>
  <c r="DO417" i="66"/>
  <c r="DN417" i="66"/>
  <c r="DM417" i="66"/>
  <c r="DL417" i="66"/>
  <c r="DK417" i="66"/>
  <c r="DJ417" i="66"/>
  <c r="DI417" i="66"/>
  <c r="DH417" i="66"/>
  <c r="DG417" i="66"/>
  <c r="I177" i="66"/>
  <c r="BM297" i="66"/>
  <c r="BL297" i="66"/>
  <c r="BK297" i="66"/>
  <c r="BJ297" i="66"/>
  <c r="BI297" i="66"/>
  <c r="BH297" i="66"/>
  <c r="C455" i="66"/>
  <c r="C668" i="66" s="1"/>
  <c r="D455" i="66"/>
  <c r="E455" i="66"/>
  <c r="E668" i="66" s="1"/>
  <c r="F455" i="66"/>
  <c r="F668" i="66" s="1"/>
  <c r="J455" i="66"/>
  <c r="J668" i="66" s="1"/>
  <c r="K455" i="66"/>
  <c r="K668" i="66" s="1"/>
  <c r="L455" i="66"/>
  <c r="L668" i="66" s="1"/>
  <c r="C456" i="66"/>
  <c r="D456" i="66"/>
  <c r="E456" i="66"/>
  <c r="E669" i="66" s="1"/>
  <c r="F456" i="66"/>
  <c r="F669" i="66" s="1"/>
  <c r="J456" i="66"/>
  <c r="J669" i="66" s="1"/>
  <c r="K456" i="66"/>
  <c r="K669" i="66" s="1"/>
  <c r="L456" i="66"/>
  <c r="L669" i="66" s="1"/>
  <c r="C457" i="66"/>
  <c r="D457" i="66"/>
  <c r="E457" i="66"/>
  <c r="E670" i="66" s="1"/>
  <c r="F457" i="66"/>
  <c r="F670" i="66" s="1"/>
  <c r="J457" i="66"/>
  <c r="J670" i="66" s="1"/>
  <c r="K457" i="66"/>
  <c r="K670" i="66" s="1"/>
  <c r="L457" i="66"/>
  <c r="L670" i="66" s="1"/>
  <c r="C458" i="66"/>
  <c r="D458" i="66"/>
  <c r="E458" i="66"/>
  <c r="E671" i="66" s="1"/>
  <c r="F458" i="66"/>
  <c r="F671" i="66" s="1"/>
  <c r="J458" i="66"/>
  <c r="J671" i="66" s="1"/>
  <c r="K458" i="66"/>
  <c r="K671" i="66" s="1"/>
  <c r="L458" i="66"/>
  <c r="L671" i="66" s="1"/>
  <c r="C459" i="66"/>
  <c r="D459" i="66"/>
  <c r="E459" i="66"/>
  <c r="E672" i="66" s="1"/>
  <c r="F459" i="66"/>
  <c r="F672" i="66" s="1"/>
  <c r="J459" i="66"/>
  <c r="J672" i="66" s="1"/>
  <c r="K459" i="66"/>
  <c r="K672" i="66" s="1"/>
  <c r="L459" i="66"/>
  <c r="L672" i="66" s="1"/>
  <c r="C460" i="66"/>
  <c r="D460" i="66"/>
  <c r="E460" i="66"/>
  <c r="E673" i="66" s="1"/>
  <c r="F460" i="66"/>
  <c r="F673" i="66" s="1"/>
  <c r="J460" i="66"/>
  <c r="J673" i="66" s="1"/>
  <c r="K460" i="66"/>
  <c r="K673" i="66" s="1"/>
  <c r="L460" i="66"/>
  <c r="L673" i="66" s="1"/>
  <c r="C461" i="66"/>
  <c r="D461" i="66"/>
  <c r="E461" i="66"/>
  <c r="E674" i="66" s="1"/>
  <c r="F461" i="66"/>
  <c r="F674" i="66" s="1"/>
  <c r="J461" i="66"/>
  <c r="J674" i="66" s="1"/>
  <c r="K461" i="66"/>
  <c r="K674" i="66" s="1"/>
  <c r="L461" i="66"/>
  <c r="L674" i="66" s="1"/>
  <c r="C462" i="66"/>
  <c r="D462" i="66"/>
  <c r="E462" i="66"/>
  <c r="E675" i="66" s="1"/>
  <c r="F462" i="66"/>
  <c r="F675" i="66" s="1"/>
  <c r="J462" i="66"/>
  <c r="J675" i="66" s="1"/>
  <c r="K462" i="66"/>
  <c r="K675" i="66" s="1"/>
  <c r="L462" i="66"/>
  <c r="L675" i="66" s="1"/>
  <c r="C463" i="66"/>
  <c r="D463" i="66"/>
  <c r="E463" i="66"/>
  <c r="E676" i="66" s="1"/>
  <c r="F463" i="66"/>
  <c r="F676" i="66" s="1"/>
  <c r="J463" i="66"/>
  <c r="J676" i="66" s="1"/>
  <c r="K463" i="66"/>
  <c r="K676" i="66" s="1"/>
  <c r="L463" i="66"/>
  <c r="L676" i="66" s="1"/>
  <c r="C464" i="66"/>
  <c r="D464" i="66"/>
  <c r="E464" i="66"/>
  <c r="E677" i="66" s="1"/>
  <c r="F464" i="66"/>
  <c r="F677" i="66" s="1"/>
  <c r="J464" i="66"/>
  <c r="J677" i="66" s="1"/>
  <c r="K464" i="66"/>
  <c r="K677" i="66" s="1"/>
  <c r="L464" i="66"/>
  <c r="L677" i="66" s="1"/>
  <c r="C465" i="66"/>
  <c r="D465" i="66"/>
  <c r="E465" i="66"/>
  <c r="E678" i="66" s="1"/>
  <c r="F465" i="66"/>
  <c r="F678" i="66" s="1"/>
  <c r="J465" i="66"/>
  <c r="J678" i="66" s="1"/>
  <c r="K465" i="66"/>
  <c r="K678" i="66" s="1"/>
  <c r="L465" i="66"/>
  <c r="L678" i="66" s="1"/>
  <c r="C466" i="66"/>
  <c r="D466" i="66"/>
  <c r="E466" i="66"/>
  <c r="E679" i="66" s="1"/>
  <c r="F466" i="66"/>
  <c r="F679" i="66" s="1"/>
  <c r="J466" i="66"/>
  <c r="J679" i="66" s="1"/>
  <c r="K466" i="66"/>
  <c r="K679" i="66" s="1"/>
  <c r="L466" i="66"/>
  <c r="L679" i="66" s="1"/>
  <c r="C467" i="66"/>
  <c r="D467" i="66"/>
  <c r="E467" i="66"/>
  <c r="E680" i="66" s="1"/>
  <c r="F467" i="66"/>
  <c r="F680" i="66" s="1"/>
  <c r="J467" i="66"/>
  <c r="J680" i="66" s="1"/>
  <c r="K467" i="66"/>
  <c r="K680" i="66" s="1"/>
  <c r="L467" i="66"/>
  <c r="L680" i="66" s="1"/>
  <c r="C468" i="66"/>
  <c r="D468" i="66"/>
  <c r="E468" i="66"/>
  <c r="E681" i="66" s="1"/>
  <c r="F468" i="66"/>
  <c r="F681" i="66" s="1"/>
  <c r="J468" i="66"/>
  <c r="J681" i="66" s="1"/>
  <c r="K468" i="66"/>
  <c r="K681" i="66" s="1"/>
  <c r="L468" i="66"/>
  <c r="L681" i="66" s="1"/>
  <c r="C469" i="66"/>
  <c r="D469" i="66"/>
  <c r="E469" i="66"/>
  <c r="E682" i="66" s="1"/>
  <c r="F469" i="66"/>
  <c r="F682" i="66" s="1"/>
  <c r="J469" i="66"/>
  <c r="J682" i="66" s="1"/>
  <c r="K469" i="66"/>
  <c r="K682" i="66" s="1"/>
  <c r="L469" i="66"/>
  <c r="L682" i="66" s="1"/>
  <c r="C470" i="66"/>
  <c r="D470" i="66"/>
  <c r="E470" i="66"/>
  <c r="E683" i="66" s="1"/>
  <c r="F470" i="66"/>
  <c r="F683" i="66" s="1"/>
  <c r="J470" i="66"/>
  <c r="J683" i="66" s="1"/>
  <c r="K470" i="66"/>
  <c r="K683" i="66" s="1"/>
  <c r="L470" i="66"/>
  <c r="L683" i="66" s="1"/>
  <c r="C471" i="66"/>
  <c r="D471" i="66"/>
  <c r="E471" i="66"/>
  <c r="E684" i="66" s="1"/>
  <c r="F471" i="66"/>
  <c r="F684" i="66" s="1"/>
  <c r="J471" i="66"/>
  <c r="J684" i="66" s="1"/>
  <c r="K471" i="66"/>
  <c r="K684" i="66" s="1"/>
  <c r="L471" i="66"/>
  <c r="L684" i="66" s="1"/>
  <c r="C472" i="66"/>
  <c r="D472" i="66"/>
  <c r="E472" i="66"/>
  <c r="E685" i="66" s="1"/>
  <c r="F472" i="66"/>
  <c r="F685" i="66" s="1"/>
  <c r="J472" i="66"/>
  <c r="J685" i="66" s="1"/>
  <c r="K472" i="66"/>
  <c r="K685" i="66" s="1"/>
  <c r="L472" i="66"/>
  <c r="L685" i="66" s="1"/>
  <c r="C473" i="66"/>
  <c r="D473" i="66"/>
  <c r="E473" i="66"/>
  <c r="E686" i="66" s="1"/>
  <c r="F473" i="66"/>
  <c r="F686" i="66" s="1"/>
  <c r="J473" i="66"/>
  <c r="J686" i="66" s="1"/>
  <c r="K473" i="66"/>
  <c r="K686" i="66" s="1"/>
  <c r="L473" i="66"/>
  <c r="L686" i="66" s="1"/>
  <c r="C474" i="66"/>
  <c r="D474" i="66"/>
  <c r="E474" i="66"/>
  <c r="E687" i="66" s="1"/>
  <c r="F474" i="66"/>
  <c r="F687" i="66" s="1"/>
  <c r="J474" i="66"/>
  <c r="J687" i="66" s="1"/>
  <c r="K474" i="66"/>
  <c r="K687" i="66" s="1"/>
  <c r="L474" i="66"/>
  <c r="L687" i="66" s="1"/>
  <c r="C475" i="66"/>
  <c r="D475" i="66"/>
  <c r="E475" i="66"/>
  <c r="E688" i="66" s="1"/>
  <c r="F475" i="66"/>
  <c r="F688" i="66" s="1"/>
  <c r="J475" i="66"/>
  <c r="J688" i="66" s="1"/>
  <c r="K475" i="66"/>
  <c r="K688" i="66" s="1"/>
  <c r="L475" i="66"/>
  <c r="L688" i="66" s="1"/>
  <c r="C476" i="66"/>
  <c r="D476" i="66"/>
  <c r="E476" i="66"/>
  <c r="E689" i="66" s="1"/>
  <c r="F476" i="66"/>
  <c r="F689" i="66" s="1"/>
  <c r="J476" i="66"/>
  <c r="J689" i="66" s="1"/>
  <c r="K476" i="66"/>
  <c r="K689" i="66" s="1"/>
  <c r="L476" i="66"/>
  <c r="L689" i="66" s="1"/>
  <c r="C477" i="66"/>
  <c r="D477" i="66"/>
  <c r="E477" i="66"/>
  <c r="E690" i="66" s="1"/>
  <c r="F477" i="66"/>
  <c r="F690" i="66" s="1"/>
  <c r="J477" i="66"/>
  <c r="J690" i="66" s="1"/>
  <c r="K477" i="66"/>
  <c r="K690" i="66" s="1"/>
  <c r="L477" i="66"/>
  <c r="L690" i="66" s="1"/>
  <c r="C478" i="66"/>
  <c r="D478" i="66"/>
  <c r="E478" i="66"/>
  <c r="E691" i="66" s="1"/>
  <c r="F478" i="66"/>
  <c r="F691" i="66" s="1"/>
  <c r="J478" i="66"/>
  <c r="J691" i="66" s="1"/>
  <c r="K478" i="66"/>
  <c r="K691" i="66" s="1"/>
  <c r="L478" i="66"/>
  <c r="L691" i="66" s="1"/>
  <c r="C479" i="66"/>
  <c r="D479" i="66"/>
  <c r="E479" i="66"/>
  <c r="E692" i="66" s="1"/>
  <c r="F479" i="66"/>
  <c r="F692" i="66" s="1"/>
  <c r="J479" i="66"/>
  <c r="J692" i="66" s="1"/>
  <c r="K479" i="66"/>
  <c r="K692" i="66" s="1"/>
  <c r="L479" i="66"/>
  <c r="L692" i="66" s="1"/>
  <c r="C480" i="66"/>
  <c r="D480" i="66"/>
  <c r="E480" i="66"/>
  <c r="E693" i="66" s="1"/>
  <c r="F480" i="66"/>
  <c r="F693" i="66" s="1"/>
  <c r="J480" i="66"/>
  <c r="J693" i="66" s="1"/>
  <c r="K480" i="66"/>
  <c r="K693" i="66" s="1"/>
  <c r="L480" i="66"/>
  <c r="L693" i="66" s="1"/>
  <c r="C481" i="66"/>
  <c r="D481" i="66"/>
  <c r="E481" i="66"/>
  <c r="E694" i="66" s="1"/>
  <c r="F481" i="66"/>
  <c r="F694" i="66" s="1"/>
  <c r="J481" i="66"/>
  <c r="J694" i="66" s="1"/>
  <c r="K481" i="66"/>
  <c r="K694" i="66" s="1"/>
  <c r="L481" i="66"/>
  <c r="L694" i="66" s="1"/>
  <c r="C482" i="66"/>
  <c r="D482" i="66"/>
  <c r="E482" i="66"/>
  <c r="E695" i="66" s="1"/>
  <c r="F482" i="66"/>
  <c r="F695" i="66" s="1"/>
  <c r="J482" i="66"/>
  <c r="J695" i="66" s="1"/>
  <c r="K482" i="66"/>
  <c r="K695" i="66" s="1"/>
  <c r="L482" i="66"/>
  <c r="L695" i="66" s="1"/>
  <c r="C483" i="66"/>
  <c r="D483" i="66"/>
  <c r="E483" i="66"/>
  <c r="E696" i="66" s="1"/>
  <c r="F483" i="66"/>
  <c r="F696" i="66" s="1"/>
  <c r="J483" i="66"/>
  <c r="J696" i="66" s="1"/>
  <c r="K483" i="66"/>
  <c r="K696" i="66" s="1"/>
  <c r="L483" i="66"/>
  <c r="L696" i="66" s="1"/>
  <c r="C484" i="66"/>
  <c r="D484" i="66"/>
  <c r="E484" i="66"/>
  <c r="E697" i="66" s="1"/>
  <c r="F484" i="66"/>
  <c r="F697" i="66" s="1"/>
  <c r="J484" i="66"/>
  <c r="J697" i="66" s="1"/>
  <c r="K484" i="66"/>
  <c r="K697" i="66" s="1"/>
  <c r="L484" i="66"/>
  <c r="L697" i="66" s="1"/>
  <c r="C485" i="66"/>
  <c r="D485" i="66"/>
  <c r="E485" i="66"/>
  <c r="E698" i="66" s="1"/>
  <c r="F485" i="66"/>
  <c r="F698" i="66" s="1"/>
  <c r="J485" i="66"/>
  <c r="J698" i="66" s="1"/>
  <c r="K485" i="66"/>
  <c r="K698" i="66" s="1"/>
  <c r="L485" i="66"/>
  <c r="L698" i="66" s="1"/>
  <c r="C256" i="66"/>
  <c r="D256" i="66"/>
  <c r="C2021" i="66" s="1"/>
  <c r="E256" i="66"/>
  <c r="F256" i="66"/>
  <c r="G256" i="66"/>
  <c r="H256" i="66"/>
  <c r="C257" i="66"/>
  <c r="D257" i="66"/>
  <c r="C2022" i="66" s="1"/>
  <c r="E257" i="66"/>
  <c r="F257" i="66"/>
  <c r="G257" i="66"/>
  <c r="H257" i="66"/>
  <c r="C258" i="66"/>
  <c r="D258" i="66"/>
  <c r="C2023" i="66" s="1"/>
  <c r="E258" i="66"/>
  <c r="F258" i="66"/>
  <c r="G258" i="66"/>
  <c r="H258" i="66"/>
  <c r="C259" i="66"/>
  <c r="D259" i="66"/>
  <c r="C2024" i="66" s="1"/>
  <c r="E259" i="66"/>
  <c r="F259" i="66"/>
  <c r="G259" i="66"/>
  <c r="H259" i="66"/>
  <c r="C260" i="66"/>
  <c r="D260" i="66"/>
  <c r="C2025" i="66" s="1"/>
  <c r="E260" i="66"/>
  <c r="F260" i="66"/>
  <c r="G260" i="66"/>
  <c r="H260" i="66"/>
  <c r="C261" i="66"/>
  <c r="D261" i="66"/>
  <c r="C2026" i="66" s="1"/>
  <c r="E261" i="66"/>
  <c r="F261" i="66"/>
  <c r="G261" i="66"/>
  <c r="H261" i="66"/>
  <c r="C262" i="66"/>
  <c r="D262" i="66"/>
  <c r="C2027" i="66" s="1"/>
  <c r="E262" i="66"/>
  <c r="F262" i="66"/>
  <c r="G262" i="66"/>
  <c r="H262" i="66"/>
  <c r="C263" i="66"/>
  <c r="D263" i="66"/>
  <c r="C2028" i="66" s="1"/>
  <c r="E263" i="66"/>
  <c r="F263" i="66"/>
  <c r="G263" i="66"/>
  <c r="H263" i="66"/>
  <c r="C264" i="66"/>
  <c r="D264" i="66"/>
  <c r="C2029" i="66" s="1"/>
  <c r="E264" i="66"/>
  <c r="F264" i="66"/>
  <c r="G264" i="66"/>
  <c r="H264" i="66"/>
  <c r="C265" i="66"/>
  <c r="D265" i="66"/>
  <c r="C2030" i="66" s="1"/>
  <c r="E265" i="66"/>
  <c r="F265" i="66"/>
  <c r="G265" i="66"/>
  <c r="H265" i="66"/>
  <c r="C266" i="66"/>
  <c r="D266" i="66"/>
  <c r="C2031" i="66" s="1"/>
  <c r="E266" i="66"/>
  <c r="F266" i="66"/>
  <c r="G266" i="66"/>
  <c r="H266" i="66"/>
  <c r="C267" i="66"/>
  <c r="D267" i="66"/>
  <c r="C2032" i="66" s="1"/>
  <c r="E267" i="66"/>
  <c r="F267" i="66"/>
  <c r="G267" i="66"/>
  <c r="H267" i="66"/>
  <c r="C268" i="66"/>
  <c r="D268" i="66"/>
  <c r="C2033" i="66" s="1"/>
  <c r="E268" i="66"/>
  <c r="F268" i="66"/>
  <c r="G268" i="66"/>
  <c r="H268" i="66"/>
  <c r="C269" i="66"/>
  <c r="D269" i="66"/>
  <c r="C2034" i="66" s="1"/>
  <c r="E269" i="66"/>
  <c r="F269" i="66"/>
  <c r="G269" i="66"/>
  <c r="H269" i="66"/>
  <c r="C270" i="66"/>
  <c r="D270" i="66"/>
  <c r="C2035" i="66" s="1"/>
  <c r="E270" i="66"/>
  <c r="F270" i="66"/>
  <c r="G270" i="66"/>
  <c r="H270" i="66"/>
  <c r="C271" i="66"/>
  <c r="D271" i="66"/>
  <c r="C2036" i="66" s="1"/>
  <c r="E271" i="66"/>
  <c r="F271" i="66"/>
  <c r="G271" i="66"/>
  <c r="H271" i="66"/>
  <c r="C272" i="66"/>
  <c r="D272" i="66"/>
  <c r="C2037" i="66" s="1"/>
  <c r="E272" i="66"/>
  <c r="F272" i="66"/>
  <c r="G272" i="66"/>
  <c r="H272" i="66"/>
  <c r="C273" i="66"/>
  <c r="D273" i="66"/>
  <c r="C2038" i="66" s="1"/>
  <c r="E273" i="66"/>
  <c r="F273" i="66"/>
  <c r="G273" i="66"/>
  <c r="H273" i="66"/>
  <c r="I128" i="66"/>
  <c r="C150" i="66"/>
  <c r="C1961" i="66" s="1"/>
  <c r="D150" i="66"/>
  <c r="E150" i="66"/>
  <c r="I150" i="66"/>
  <c r="J150" i="66"/>
  <c r="K150" i="66"/>
  <c r="C151" i="66"/>
  <c r="C1962" i="66" s="1"/>
  <c r="D151" i="66"/>
  <c r="E151" i="66"/>
  <c r="I151" i="66"/>
  <c r="J151" i="66"/>
  <c r="K151" i="66"/>
  <c r="C152" i="66"/>
  <c r="C1963" i="66" s="1"/>
  <c r="D152" i="66"/>
  <c r="E152" i="66"/>
  <c r="I152" i="66"/>
  <c r="J152" i="66"/>
  <c r="K152" i="66"/>
  <c r="C153" i="66"/>
  <c r="C1964" i="66" s="1"/>
  <c r="D153" i="66"/>
  <c r="E153" i="66"/>
  <c r="I153" i="66"/>
  <c r="J153" i="66"/>
  <c r="K153" i="66"/>
  <c r="C154" i="66"/>
  <c r="C1965" i="66" s="1"/>
  <c r="D154" i="66"/>
  <c r="E154" i="66"/>
  <c r="I154" i="66"/>
  <c r="J154" i="66"/>
  <c r="K154" i="66"/>
  <c r="C155" i="66"/>
  <c r="C1966" i="66" s="1"/>
  <c r="D155" i="66"/>
  <c r="E155" i="66"/>
  <c r="I155" i="66"/>
  <c r="J155" i="66"/>
  <c r="K155" i="66"/>
  <c r="C156" i="66"/>
  <c r="C1967" i="66" s="1"/>
  <c r="D156" i="66"/>
  <c r="E156" i="66"/>
  <c r="I156" i="66"/>
  <c r="J156" i="66"/>
  <c r="K156" i="66"/>
  <c r="C157" i="66"/>
  <c r="C1968" i="66" s="1"/>
  <c r="D157" i="66"/>
  <c r="E157" i="66"/>
  <c r="I157" i="66"/>
  <c r="J157" i="66"/>
  <c r="K157" i="66"/>
  <c r="C158" i="66"/>
  <c r="C1969" i="66" s="1"/>
  <c r="D158" i="66"/>
  <c r="E158" i="66"/>
  <c r="I158" i="66"/>
  <c r="J158" i="66"/>
  <c r="K158" i="66"/>
  <c r="C159" i="66"/>
  <c r="C1970" i="66" s="1"/>
  <c r="D159" i="66"/>
  <c r="E159" i="66"/>
  <c r="I159" i="66"/>
  <c r="J159" i="66"/>
  <c r="K159" i="66"/>
  <c r="C160" i="66"/>
  <c r="C1971" i="66" s="1"/>
  <c r="D160" i="66"/>
  <c r="E160" i="66"/>
  <c r="I160" i="66"/>
  <c r="J160" i="66"/>
  <c r="K160" i="66"/>
  <c r="C161" i="66"/>
  <c r="C1972" i="66" s="1"/>
  <c r="D161" i="66"/>
  <c r="E161" i="66"/>
  <c r="I161" i="66"/>
  <c r="J161" i="66"/>
  <c r="K161" i="66"/>
  <c r="C162" i="66"/>
  <c r="C1973" i="66" s="1"/>
  <c r="D162" i="66"/>
  <c r="E162" i="66"/>
  <c r="I162" i="66"/>
  <c r="J162" i="66"/>
  <c r="K162" i="66"/>
  <c r="C163" i="66"/>
  <c r="C1974" i="66" s="1"/>
  <c r="D163" i="66"/>
  <c r="E163" i="66"/>
  <c r="I163" i="66"/>
  <c r="J163" i="66"/>
  <c r="K163" i="66"/>
  <c r="C164" i="66"/>
  <c r="C1975" i="66" s="1"/>
  <c r="D164" i="66"/>
  <c r="E164" i="66"/>
  <c r="I164" i="66"/>
  <c r="J164" i="66"/>
  <c r="K164" i="66"/>
  <c r="C165" i="66"/>
  <c r="C1976" i="66" s="1"/>
  <c r="D165" i="66"/>
  <c r="E165" i="66"/>
  <c r="I165" i="66"/>
  <c r="J165" i="66"/>
  <c r="K165" i="66"/>
  <c r="C166" i="66"/>
  <c r="C1977" i="66" s="1"/>
  <c r="D166" i="66"/>
  <c r="E166" i="66"/>
  <c r="I166" i="66"/>
  <c r="J166" i="66"/>
  <c r="K166" i="66"/>
  <c r="C167" i="66"/>
  <c r="C1978" i="66" s="1"/>
  <c r="D167" i="66"/>
  <c r="E167" i="66"/>
  <c r="I167" i="66"/>
  <c r="J167" i="66"/>
  <c r="K167" i="66"/>
  <c r="C168" i="66"/>
  <c r="C1979" i="66" s="1"/>
  <c r="D168" i="66"/>
  <c r="E168" i="66"/>
  <c r="I168" i="66"/>
  <c r="J168" i="66"/>
  <c r="K168" i="66"/>
  <c r="C169" i="66"/>
  <c r="C1980" i="66" s="1"/>
  <c r="D169" i="66"/>
  <c r="E169" i="66"/>
  <c r="I169" i="66"/>
  <c r="J169" i="66"/>
  <c r="K169" i="66"/>
  <c r="C170" i="66"/>
  <c r="C1981" i="66" s="1"/>
  <c r="D170" i="66"/>
  <c r="E170" i="66"/>
  <c r="I170" i="66"/>
  <c r="J170" i="66"/>
  <c r="K170" i="66"/>
  <c r="C171" i="66"/>
  <c r="C1982" i="66" s="1"/>
  <c r="D171" i="66"/>
  <c r="E171" i="66"/>
  <c r="I171" i="66"/>
  <c r="J171" i="66"/>
  <c r="K171" i="66"/>
  <c r="C172" i="66"/>
  <c r="C1983" i="66" s="1"/>
  <c r="D172" i="66"/>
  <c r="E172" i="66"/>
  <c r="I172" i="66"/>
  <c r="J172" i="66"/>
  <c r="K172" i="66"/>
  <c r="C173" i="66"/>
  <c r="C1984" i="66" s="1"/>
  <c r="D173" i="66"/>
  <c r="E173" i="66"/>
  <c r="I173" i="66"/>
  <c r="J173" i="66"/>
  <c r="K173" i="66"/>
  <c r="C174" i="66"/>
  <c r="C1985" i="66" s="1"/>
  <c r="D174" i="66"/>
  <c r="E174" i="66"/>
  <c r="I174" i="66"/>
  <c r="J174" i="66"/>
  <c r="K174" i="66"/>
  <c r="C175" i="66"/>
  <c r="C1986" i="66" s="1"/>
  <c r="D175" i="66"/>
  <c r="E175" i="66"/>
  <c r="I175" i="66"/>
  <c r="J175" i="66"/>
  <c r="K175" i="66"/>
  <c r="C176" i="66"/>
  <c r="C1987" i="66" s="1"/>
  <c r="D176" i="66"/>
  <c r="E176" i="66"/>
  <c r="I176" i="66"/>
  <c r="J176" i="66"/>
  <c r="K176" i="66"/>
  <c r="C177" i="66"/>
  <c r="C1988" i="66" s="1"/>
  <c r="D177" i="66"/>
  <c r="E177" i="66"/>
  <c r="J177" i="66"/>
  <c r="K177" i="66"/>
  <c r="F1752" i="66"/>
  <c r="F1753" i="66"/>
  <c r="F1754" i="66"/>
  <c r="F1755" i="66"/>
  <c r="F1756" i="66"/>
  <c r="F1757" i="66"/>
  <c r="F1758" i="66"/>
  <c r="F1759" i="66"/>
  <c r="F1760" i="66"/>
  <c r="F1761" i="66"/>
  <c r="F1762" i="66"/>
  <c r="F1763" i="66"/>
  <c r="F1764" i="66"/>
  <c r="E1753" i="66"/>
  <c r="E1754" i="66"/>
  <c r="E1755" i="66"/>
  <c r="E1756" i="66"/>
  <c r="E1757" i="66"/>
  <c r="E1758" i="66"/>
  <c r="E1759" i="66"/>
  <c r="E1760" i="66"/>
  <c r="E1761" i="66"/>
  <c r="E1762" i="66"/>
  <c r="E1763" i="66"/>
  <c r="E1764" i="66"/>
  <c r="D1754" i="66"/>
  <c r="D1755" i="66"/>
  <c r="D1756" i="66"/>
  <c r="J1755" i="66" s="1"/>
  <c r="D1757" i="66"/>
  <c r="J1756" i="66" s="1"/>
  <c r="D1758" i="66"/>
  <c r="J1757" i="66" s="1"/>
  <c r="D1759" i="66"/>
  <c r="J1758" i="66" s="1"/>
  <c r="D1760" i="66"/>
  <c r="J1759" i="66" s="1"/>
  <c r="D1761" i="66"/>
  <c r="J1760" i="66" s="1"/>
  <c r="D1762" i="66"/>
  <c r="J1761" i="66" s="1"/>
  <c r="D1763" i="66"/>
  <c r="J1762" i="66" s="1"/>
  <c r="D1764" i="66"/>
  <c r="J1763" i="66" s="1"/>
  <c r="C1756" i="66"/>
  <c r="C2449" i="66" s="1"/>
  <c r="C1757" i="66"/>
  <c r="C2450" i="66" s="1"/>
  <c r="C1758" i="66"/>
  <c r="C2451" i="66" s="1"/>
  <c r="C1759" i="66"/>
  <c r="C2452" i="66" s="1"/>
  <c r="C1760" i="66"/>
  <c r="C2453" i="66" s="1"/>
  <c r="C1761" i="66"/>
  <c r="C2454" i="66" s="1"/>
  <c r="C1762" i="66"/>
  <c r="C2455" i="66" s="1"/>
  <c r="C1763" i="66"/>
  <c r="C2456" i="66" s="1"/>
  <c r="C1764" i="66"/>
  <c r="C2457" i="66" s="1"/>
  <c r="F1491" i="66"/>
  <c r="E1491" i="66"/>
  <c r="F1492" i="66"/>
  <c r="D1491" i="66"/>
  <c r="D1492" i="66"/>
  <c r="C1547" i="66" s="1"/>
  <c r="E1492" i="66"/>
  <c r="D1493" i="66"/>
  <c r="C1548" i="66" s="1"/>
  <c r="E1493" i="66"/>
  <c r="F1493" i="66"/>
  <c r="D1494" i="66"/>
  <c r="C1549" i="66" s="1"/>
  <c r="E1494" i="66"/>
  <c r="F1494" i="66"/>
  <c r="D1495" i="66"/>
  <c r="C1550" i="66" s="1"/>
  <c r="E1495" i="66"/>
  <c r="F1495" i="66"/>
  <c r="D1496" i="66"/>
  <c r="C1551" i="66" s="1"/>
  <c r="E1496" i="66"/>
  <c r="F1496" i="66"/>
  <c r="D1497" i="66"/>
  <c r="C1552" i="66" s="1"/>
  <c r="E1497" i="66"/>
  <c r="F1497" i="66"/>
  <c r="D1498" i="66"/>
  <c r="C1553" i="66" s="1"/>
  <c r="E1498" i="66"/>
  <c r="F1498" i="66"/>
  <c r="D1499" i="66"/>
  <c r="C1554" i="66" s="1"/>
  <c r="E1499" i="66"/>
  <c r="F1499" i="66"/>
  <c r="D1500" i="66"/>
  <c r="C1555" i="66" s="1"/>
  <c r="E1500" i="66"/>
  <c r="F1500" i="66"/>
  <c r="D1501" i="66"/>
  <c r="C1556" i="66" s="1"/>
  <c r="E1501" i="66"/>
  <c r="F1501" i="66"/>
  <c r="D1502" i="66"/>
  <c r="C1557" i="66" s="1"/>
  <c r="E1502" i="66"/>
  <c r="F1502" i="66"/>
  <c r="D1503" i="66"/>
  <c r="C1558" i="66" s="1"/>
  <c r="E1503" i="66"/>
  <c r="F1503" i="66"/>
  <c r="D1504" i="66"/>
  <c r="C1559" i="66" s="1"/>
  <c r="E1504" i="66"/>
  <c r="F1504" i="66"/>
  <c r="D1505" i="66"/>
  <c r="C1560" i="66" s="1"/>
  <c r="E1505" i="66"/>
  <c r="F1505" i="66"/>
  <c r="D1506" i="66"/>
  <c r="C1561" i="66" s="1"/>
  <c r="E1506" i="66"/>
  <c r="F1506" i="66"/>
  <c r="D1507" i="66"/>
  <c r="C1562" i="66" s="1"/>
  <c r="E1507" i="66"/>
  <c r="F1507" i="66"/>
  <c r="D1508" i="66"/>
  <c r="C1563" i="66" s="1"/>
  <c r="E1508" i="66"/>
  <c r="F1508" i="66"/>
  <c r="D1509" i="66"/>
  <c r="C1564" i="66" s="1"/>
  <c r="E1509" i="66"/>
  <c r="F1509" i="66"/>
  <c r="D1510" i="66"/>
  <c r="C1565" i="66" s="1"/>
  <c r="E1510" i="66"/>
  <c r="F1510" i="66"/>
  <c r="D1511" i="66"/>
  <c r="C1566" i="66" s="1"/>
  <c r="E1511" i="66"/>
  <c r="F1511" i="66"/>
  <c r="D1512" i="66"/>
  <c r="C1567" i="66" s="1"/>
  <c r="E1512" i="66"/>
  <c r="F1512" i="66"/>
  <c r="D1513" i="66"/>
  <c r="C1568" i="66" s="1"/>
  <c r="E1513" i="66"/>
  <c r="F1513" i="66"/>
  <c r="D1514" i="66"/>
  <c r="C1569" i="66" s="1"/>
  <c r="E1514" i="66"/>
  <c r="F1514" i="66"/>
  <c r="D1515" i="66"/>
  <c r="C1570" i="66" s="1"/>
  <c r="E1515" i="66"/>
  <c r="F1515" i="66"/>
  <c r="D1516" i="66"/>
  <c r="C1571" i="66" s="1"/>
  <c r="E1516" i="66"/>
  <c r="F1516" i="66"/>
  <c r="D1517" i="66"/>
  <c r="C1572" i="66" s="1"/>
  <c r="E1517" i="66"/>
  <c r="F1517" i="66"/>
  <c r="D1518" i="66"/>
  <c r="C1573" i="66" s="1"/>
  <c r="E1518" i="66"/>
  <c r="F1518" i="66"/>
  <c r="D1519" i="66"/>
  <c r="C1574" i="66" s="1"/>
  <c r="E1519" i="66"/>
  <c r="F1519" i="66"/>
  <c r="C1519" i="66"/>
  <c r="C2438" i="66" s="1"/>
  <c r="C1508" i="66"/>
  <c r="C2427" i="66" s="1"/>
  <c r="C1509" i="66"/>
  <c r="C2428" i="66" s="1"/>
  <c r="C1510" i="66"/>
  <c r="C2429" i="66" s="1"/>
  <c r="C1511" i="66"/>
  <c r="C2430" i="66" s="1"/>
  <c r="C1512" i="66"/>
  <c r="C2431" i="66" s="1"/>
  <c r="C1513" i="66"/>
  <c r="C2432" i="66" s="1"/>
  <c r="C1514" i="66"/>
  <c r="C2433" i="66" s="1"/>
  <c r="C1515" i="66"/>
  <c r="C2434" i="66" s="1"/>
  <c r="C1516" i="66"/>
  <c r="C2435" i="66" s="1"/>
  <c r="C1517" i="66"/>
  <c r="C2436" i="66" s="1"/>
  <c r="C1518" i="66"/>
  <c r="C2437" i="66" s="1"/>
  <c r="C1492" i="66"/>
  <c r="C2411" i="66" s="1"/>
  <c r="C1493" i="66"/>
  <c r="C2412" i="66" s="1"/>
  <c r="C1494" i="66"/>
  <c r="C2413" i="66" s="1"/>
  <c r="C1495" i="66"/>
  <c r="C2414" i="66" s="1"/>
  <c r="C1496" i="66"/>
  <c r="C2415" i="66" s="1"/>
  <c r="C1497" i="66"/>
  <c r="C2416" i="66" s="1"/>
  <c r="C1498" i="66"/>
  <c r="C2417" i="66" s="1"/>
  <c r="C1499" i="66"/>
  <c r="C2418" i="66" s="1"/>
  <c r="C1500" i="66"/>
  <c r="C2419" i="66" s="1"/>
  <c r="C1501" i="66"/>
  <c r="C2420" i="66" s="1"/>
  <c r="C1502" i="66"/>
  <c r="C2421" i="66" s="1"/>
  <c r="C1503" i="66"/>
  <c r="C2422" i="66" s="1"/>
  <c r="C1504" i="66"/>
  <c r="C2423" i="66" s="1"/>
  <c r="C1505" i="66"/>
  <c r="C2424" i="66" s="1"/>
  <c r="C1506" i="66"/>
  <c r="C2425" i="66" s="1"/>
  <c r="C1507" i="66"/>
  <c r="C2426" i="66" s="1"/>
  <c r="D734" i="66" l="1"/>
  <c r="E554" i="66"/>
  <c r="D726" i="66"/>
  <c r="E546" i="66"/>
  <c r="D747" i="66"/>
  <c r="E567" i="66"/>
  <c r="D743" i="66"/>
  <c r="E563" i="66"/>
  <c r="D739" i="66"/>
  <c r="E559" i="66"/>
  <c r="D735" i="66"/>
  <c r="E555" i="66"/>
  <c r="D731" i="66"/>
  <c r="E551" i="66"/>
  <c r="D727" i="66"/>
  <c r="E547" i="66"/>
  <c r="D723" i="66"/>
  <c r="E543" i="66"/>
  <c r="D719" i="66"/>
  <c r="E539" i="66"/>
  <c r="D730" i="66"/>
  <c r="E550" i="66"/>
  <c r="D722" i="66"/>
  <c r="E542" i="66"/>
  <c r="D748" i="66"/>
  <c r="E568" i="66"/>
  <c r="D744" i="66"/>
  <c r="E564" i="66"/>
  <c r="D740" i="66"/>
  <c r="E560" i="66"/>
  <c r="D736" i="66"/>
  <c r="E556" i="66"/>
  <c r="D732" i="66"/>
  <c r="E552" i="66"/>
  <c r="D728" i="66"/>
  <c r="E548" i="66"/>
  <c r="D724" i="66"/>
  <c r="E544" i="66"/>
  <c r="D720" i="66"/>
  <c r="E540" i="66"/>
  <c r="D746" i="66"/>
  <c r="E566" i="66"/>
  <c r="D742" i="66"/>
  <c r="E562" i="66"/>
  <c r="D738" i="66"/>
  <c r="E558" i="66"/>
  <c r="D718" i="66"/>
  <c r="E538" i="66"/>
  <c r="D745" i="66"/>
  <c r="E565" i="66"/>
  <c r="D741" i="66"/>
  <c r="E561" i="66"/>
  <c r="D737" i="66"/>
  <c r="E557" i="66"/>
  <c r="D733" i="66"/>
  <c r="E553" i="66"/>
  <c r="D729" i="66"/>
  <c r="E549" i="66"/>
  <c r="D725" i="66"/>
  <c r="E545" i="66"/>
  <c r="D721" i="66"/>
  <c r="E541" i="66"/>
  <c r="D698" i="66"/>
  <c r="E409" i="66"/>
  <c r="D694" i="66"/>
  <c r="E405" i="66"/>
  <c r="D690" i="66"/>
  <c r="E401" i="66"/>
  <c r="D686" i="66"/>
  <c r="E397" i="66"/>
  <c r="D682" i="66"/>
  <c r="E393" i="66"/>
  <c r="D678" i="66"/>
  <c r="E389" i="66"/>
  <c r="D674" i="66"/>
  <c r="E385" i="66"/>
  <c r="D670" i="66"/>
  <c r="E381" i="66"/>
  <c r="D695" i="66"/>
  <c r="E406" i="66"/>
  <c r="D691" i="66"/>
  <c r="E402" i="66"/>
  <c r="D687" i="66"/>
  <c r="E398" i="66"/>
  <c r="D683" i="66"/>
  <c r="E394" i="66"/>
  <c r="D679" i="66"/>
  <c r="E390" i="66"/>
  <c r="D675" i="66"/>
  <c r="E386" i="66"/>
  <c r="D671" i="66"/>
  <c r="E382" i="66"/>
  <c r="D696" i="66"/>
  <c r="E407" i="66"/>
  <c r="D692" i="66"/>
  <c r="E403" i="66"/>
  <c r="D688" i="66"/>
  <c r="E399" i="66"/>
  <c r="D684" i="66"/>
  <c r="E395" i="66"/>
  <c r="D680" i="66"/>
  <c r="E391" i="66"/>
  <c r="D676" i="66"/>
  <c r="E387" i="66"/>
  <c r="D672" i="66"/>
  <c r="E383" i="66"/>
  <c r="D668" i="66"/>
  <c r="E379" i="66"/>
  <c r="D697" i="66"/>
  <c r="E408" i="66"/>
  <c r="D693" i="66"/>
  <c r="E404" i="66"/>
  <c r="D689" i="66"/>
  <c r="E400" i="66"/>
  <c r="D685" i="66"/>
  <c r="E396" i="66"/>
  <c r="D681" i="66"/>
  <c r="E392" i="66"/>
  <c r="D677" i="66"/>
  <c r="E388" i="66"/>
  <c r="D673" i="66"/>
  <c r="E384" i="66"/>
  <c r="D669" i="66"/>
  <c r="E380" i="66"/>
  <c r="C745" i="66"/>
  <c r="C2135" i="66"/>
  <c r="C741" i="66"/>
  <c r="C2131" i="66"/>
  <c r="C737" i="66"/>
  <c r="C2127" i="66"/>
  <c r="C733" i="66"/>
  <c r="C2123" i="66"/>
  <c r="C729" i="66"/>
  <c r="C2119" i="66"/>
  <c r="C725" i="66"/>
  <c r="C2115" i="66"/>
  <c r="C721" i="66"/>
  <c r="C2111" i="66"/>
  <c r="C746" i="66"/>
  <c r="C2136" i="66"/>
  <c r="C742" i="66"/>
  <c r="C2132" i="66"/>
  <c r="C738" i="66"/>
  <c r="C2128" i="66"/>
  <c r="C734" i="66"/>
  <c r="C2124" i="66"/>
  <c r="C730" i="66"/>
  <c r="C2120" i="66"/>
  <c r="C726" i="66"/>
  <c r="C2116" i="66"/>
  <c r="C722" i="66"/>
  <c r="C2112" i="66"/>
  <c r="C747" i="66"/>
  <c r="C2137" i="66"/>
  <c r="C743" i="66"/>
  <c r="C2133" i="66"/>
  <c r="C739" i="66"/>
  <c r="C2129" i="66"/>
  <c r="C735" i="66"/>
  <c r="C2125" i="66"/>
  <c r="C731" i="66"/>
  <c r="C2121" i="66"/>
  <c r="C727" i="66"/>
  <c r="C2117" i="66"/>
  <c r="C723" i="66"/>
  <c r="C2113" i="66"/>
  <c r="C719" i="66"/>
  <c r="C2109" i="66"/>
  <c r="C748" i="66"/>
  <c r="C2138" i="66"/>
  <c r="C744" i="66"/>
  <c r="C2134" i="66"/>
  <c r="C740" i="66"/>
  <c r="C2130" i="66"/>
  <c r="C736" i="66"/>
  <c r="C2126" i="66"/>
  <c r="C732" i="66"/>
  <c r="C2122" i="66"/>
  <c r="C728" i="66"/>
  <c r="C2118" i="66"/>
  <c r="C724" i="66"/>
  <c r="C2114" i="66"/>
  <c r="C720" i="66"/>
  <c r="C2110" i="66"/>
  <c r="C697" i="66"/>
  <c r="C2087" i="66"/>
  <c r="C681" i="66"/>
  <c r="C2071" i="66"/>
  <c r="C677" i="66"/>
  <c r="C2067" i="66"/>
  <c r="C669" i="66"/>
  <c r="C2059" i="66"/>
  <c r="C698" i="66"/>
  <c r="C2088" i="66"/>
  <c r="C694" i="66"/>
  <c r="C2084" i="66"/>
  <c r="C690" i="66"/>
  <c r="C2080" i="66"/>
  <c r="C686" i="66"/>
  <c r="C2076" i="66"/>
  <c r="C682" i="66"/>
  <c r="C2072" i="66"/>
  <c r="C678" i="66"/>
  <c r="C2068" i="66"/>
  <c r="C674" i="66"/>
  <c r="C2064" i="66"/>
  <c r="C670" i="66"/>
  <c r="C2060" i="66"/>
  <c r="C673" i="66"/>
  <c r="C2063" i="66"/>
  <c r="C695" i="66"/>
  <c r="C2085" i="66"/>
  <c r="C691" i="66"/>
  <c r="C2081" i="66"/>
  <c r="C687" i="66"/>
  <c r="C2077" i="66"/>
  <c r="C683" i="66"/>
  <c r="C2073" i="66"/>
  <c r="C679" i="66"/>
  <c r="C2069" i="66"/>
  <c r="C675" i="66"/>
  <c r="C2065" i="66"/>
  <c r="C671" i="66"/>
  <c r="C2061" i="66"/>
  <c r="C693" i="66"/>
  <c r="C2083" i="66"/>
  <c r="C689" i="66"/>
  <c r="C2079" i="66"/>
  <c r="C685" i="66"/>
  <c r="C2075" i="66"/>
  <c r="C696" i="66"/>
  <c r="C2086" i="66"/>
  <c r="C692" i="66"/>
  <c r="C2082" i="66"/>
  <c r="C688" i="66"/>
  <c r="C2078" i="66"/>
  <c r="C684" i="66"/>
  <c r="C2074" i="66"/>
  <c r="C680" i="66"/>
  <c r="C2070" i="66"/>
  <c r="C676" i="66"/>
  <c r="C2066" i="66"/>
  <c r="C672" i="66"/>
  <c r="C2062" i="66"/>
  <c r="I268" i="66"/>
  <c r="Q139" i="62" s="1"/>
  <c r="I264" i="66"/>
  <c r="Q135" i="62" s="1"/>
  <c r="I262" i="66"/>
  <c r="Q133" i="62" s="1"/>
  <c r="I261" i="66"/>
  <c r="Q132" i="62" s="1"/>
  <c r="I273" i="66"/>
  <c r="Q144" i="62" s="1"/>
  <c r="I271" i="66"/>
  <c r="Q142" i="62" s="1"/>
  <c r="I269" i="66"/>
  <c r="Q140" i="62" s="1"/>
  <c r="I265" i="66"/>
  <c r="Q136" i="62" s="1"/>
  <c r="I257" i="66"/>
  <c r="Q128" i="62" s="1"/>
  <c r="I267" i="66"/>
  <c r="Q138" i="62" s="1"/>
  <c r="I260" i="66"/>
  <c r="Q131" i="62" s="1"/>
  <c r="I258" i="66"/>
  <c r="Q129" i="62" s="1"/>
  <c r="I272" i="66"/>
  <c r="Q143" i="62" s="1"/>
  <c r="I270" i="66"/>
  <c r="Q141" i="62" s="1"/>
  <c r="I263" i="66"/>
  <c r="Q134" i="62" s="1"/>
  <c r="I256" i="66"/>
  <c r="I266" i="66"/>
  <c r="Q137" i="62" s="1"/>
  <c r="I259" i="66"/>
  <c r="Q130" i="62" s="1"/>
  <c r="BM894" i="66"/>
  <c r="BL894" i="66"/>
  <c r="BK894" i="66"/>
  <c r="BJ894" i="66"/>
  <c r="BI894" i="66"/>
  <c r="BH894" i="66"/>
  <c r="BJ992" i="66"/>
  <c r="BI992" i="66"/>
  <c r="BH992" i="66"/>
  <c r="BG992" i="66"/>
  <c r="BF992" i="66"/>
  <c r="BE992" i="66"/>
  <c r="E929" i="66"/>
  <c r="E930" i="66"/>
  <c r="E931" i="66"/>
  <c r="Q127" i="62" l="1"/>
  <c r="BM761" i="66"/>
  <c r="BL761" i="66"/>
  <c r="BK761" i="66"/>
  <c r="BJ761" i="66"/>
  <c r="BI761" i="66"/>
  <c r="BH761" i="66"/>
  <c r="DF574" i="66" l="1"/>
  <c r="DB574" i="66"/>
  <c r="DC574" i="66"/>
  <c r="DD574" i="66"/>
  <c r="DE574" i="66"/>
  <c r="DA574" i="66"/>
  <c r="BF500" i="66"/>
  <c r="BG500" i="66"/>
  <c r="BE500" i="66"/>
  <c r="BD500" i="66"/>
  <c r="DB417" i="66"/>
  <c r="DF417" i="66"/>
  <c r="DE417" i="66"/>
  <c r="DD417" i="66"/>
  <c r="DC417" i="66"/>
  <c r="DA417" i="66"/>
  <c r="BE297" i="66"/>
  <c r="BF297" i="66"/>
  <c r="BG297" i="66"/>
  <c r="BD297" i="66"/>
  <c r="BH50" i="66"/>
  <c r="BI50" i="66"/>
  <c r="BJ50" i="66"/>
  <c r="BK50" i="66"/>
  <c r="BL50" i="66"/>
  <c r="BM50" i="66"/>
  <c r="V88" i="66"/>
  <c r="AL417" i="66" l="1"/>
  <c r="D574" i="66"/>
  <c r="E574" i="66"/>
  <c r="F574" i="66"/>
  <c r="G574" i="66"/>
  <c r="H574" i="66"/>
  <c r="I574" i="66"/>
  <c r="J574" i="66"/>
  <c r="K574" i="66"/>
  <c r="L574" i="66"/>
  <c r="M574" i="66"/>
  <c r="N574" i="66"/>
  <c r="O574" i="66"/>
  <c r="P574" i="66"/>
  <c r="Q574" i="66"/>
  <c r="R574" i="66"/>
  <c r="S574" i="66"/>
  <c r="T574" i="66"/>
  <c r="U574" i="66"/>
  <c r="V574" i="66"/>
  <c r="W574" i="66"/>
  <c r="X574" i="66"/>
  <c r="Y574" i="66"/>
  <c r="Z574" i="66"/>
  <c r="AA574" i="66"/>
  <c r="AB574" i="66"/>
  <c r="AC574" i="66"/>
  <c r="AD574" i="66"/>
  <c r="AE574" i="66"/>
  <c r="AF574" i="66"/>
  <c r="AG574" i="66"/>
  <c r="AH574" i="66"/>
  <c r="AI574" i="66"/>
  <c r="AJ574" i="66"/>
  <c r="AK574" i="66"/>
  <c r="AL574" i="66"/>
  <c r="AM574" i="66"/>
  <c r="AN574" i="66"/>
  <c r="AO574" i="66"/>
  <c r="AP574" i="66"/>
  <c r="AQ574" i="66"/>
  <c r="AR574" i="66"/>
  <c r="AS574" i="66"/>
  <c r="AT574" i="66"/>
  <c r="AU574" i="66"/>
  <c r="AV574" i="66"/>
  <c r="AW574" i="66"/>
  <c r="AX574" i="66"/>
  <c r="AY574" i="66"/>
  <c r="AZ574" i="66"/>
  <c r="BA574" i="66"/>
  <c r="BB574" i="66"/>
  <c r="BC574" i="66"/>
  <c r="BD574" i="66"/>
  <c r="BE574" i="66"/>
  <c r="BF574" i="66"/>
  <c r="BG574" i="66"/>
  <c r="BH574" i="66"/>
  <c r="BI574" i="66"/>
  <c r="BJ574" i="66"/>
  <c r="BK574" i="66"/>
  <c r="BL574" i="66"/>
  <c r="BM574" i="66"/>
  <c r="BN574" i="66"/>
  <c r="BO574" i="66"/>
  <c r="BP574" i="66"/>
  <c r="BQ574" i="66"/>
  <c r="BR574" i="66"/>
  <c r="BS574" i="66"/>
  <c r="BT574" i="66"/>
  <c r="BU574" i="66"/>
  <c r="BV574" i="66"/>
  <c r="BW574" i="66"/>
  <c r="BX574" i="66"/>
  <c r="BY574" i="66"/>
  <c r="BZ574" i="66"/>
  <c r="CA574" i="66"/>
  <c r="CB574" i="66"/>
  <c r="CC574" i="66"/>
  <c r="CD574" i="66"/>
  <c r="CE574" i="66"/>
  <c r="CF574" i="66"/>
  <c r="CG574" i="66"/>
  <c r="CH574" i="66"/>
  <c r="CI574" i="66"/>
  <c r="CJ574" i="66"/>
  <c r="CK574" i="66"/>
  <c r="CL574" i="66"/>
  <c r="CM574" i="66"/>
  <c r="CN574" i="66"/>
  <c r="CO574" i="66"/>
  <c r="CP574" i="66"/>
  <c r="CQ574" i="66"/>
  <c r="CR574" i="66"/>
  <c r="CS574" i="66"/>
  <c r="CT574" i="66"/>
  <c r="CU574" i="66"/>
  <c r="CV574" i="66"/>
  <c r="CW574" i="66"/>
  <c r="CX574" i="66"/>
  <c r="CY574" i="66"/>
  <c r="CZ574" i="66"/>
  <c r="C574" i="66"/>
  <c r="AB417" i="66"/>
  <c r="AC417" i="66"/>
  <c r="AD417" i="66"/>
  <c r="AE417" i="66"/>
  <c r="AF417" i="66"/>
  <c r="AG417" i="66"/>
  <c r="AH417" i="66"/>
  <c r="AI417" i="66"/>
  <c r="AJ417" i="66"/>
  <c r="AK417" i="66"/>
  <c r="AM417" i="66"/>
  <c r="AN417" i="66"/>
  <c r="AO417" i="66"/>
  <c r="AP417" i="66"/>
  <c r="AQ417" i="66"/>
  <c r="AR417" i="66"/>
  <c r="AS417" i="66"/>
  <c r="AT417" i="66"/>
  <c r="AU417" i="66"/>
  <c r="AV417" i="66"/>
  <c r="AW417" i="66"/>
  <c r="AX417" i="66"/>
  <c r="AY417" i="66"/>
  <c r="AZ417" i="66"/>
  <c r="BA417" i="66"/>
  <c r="BB417" i="66"/>
  <c r="BC417" i="66"/>
  <c r="BD417" i="66"/>
  <c r="BE417" i="66"/>
  <c r="BF417" i="66"/>
  <c r="BG417" i="66"/>
  <c r="BH417" i="66"/>
  <c r="BI417" i="66"/>
  <c r="BJ417" i="66"/>
  <c r="BK417" i="66"/>
  <c r="BL417" i="66"/>
  <c r="BM417" i="66"/>
  <c r="BN417" i="66"/>
  <c r="BO417" i="66"/>
  <c r="BP417" i="66"/>
  <c r="BQ417" i="66"/>
  <c r="BR417" i="66"/>
  <c r="BS417" i="66"/>
  <c r="BT417" i="66"/>
  <c r="BU417" i="66"/>
  <c r="BV417" i="66"/>
  <c r="AA417" i="66"/>
  <c r="D417" i="66"/>
  <c r="E417" i="66"/>
  <c r="F417" i="66"/>
  <c r="G417" i="66"/>
  <c r="H417" i="66"/>
  <c r="I417" i="66"/>
  <c r="J417" i="66"/>
  <c r="K417" i="66"/>
  <c r="L417" i="66"/>
  <c r="M417" i="66"/>
  <c r="N417" i="66"/>
  <c r="O417" i="66"/>
  <c r="P417" i="66"/>
  <c r="Q417" i="66"/>
  <c r="R417" i="66"/>
  <c r="S417" i="66"/>
  <c r="T417" i="66"/>
  <c r="U417" i="66"/>
  <c r="V417" i="66"/>
  <c r="W417" i="66"/>
  <c r="X417" i="66"/>
  <c r="Y417" i="66"/>
  <c r="Z417" i="66"/>
  <c r="C417" i="66"/>
  <c r="E353" i="66" l="1"/>
  <c r="E354" i="66"/>
  <c r="E355" i="66"/>
  <c r="E502" i="66" l="1"/>
  <c r="E503" i="66"/>
  <c r="E504" i="66"/>
  <c r="E505" i="66"/>
  <c r="E506" i="66"/>
  <c r="E507" i="66"/>
  <c r="E508" i="66"/>
  <c r="E509" i="66"/>
  <c r="E510" i="66"/>
  <c r="E511" i="66"/>
  <c r="E512" i="66"/>
  <c r="E513" i="66"/>
  <c r="E514" i="66"/>
  <c r="E501" i="66"/>
  <c r="CB417" i="66"/>
  <c r="CA417" i="66"/>
  <c r="CH417" i="66"/>
  <c r="CG417" i="66"/>
  <c r="CN417" i="66"/>
  <c r="CM417" i="66"/>
  <c r="CT417" i="66"/>
  <c r="CS417" i="66"/>
  <c r="CZ417" i="66"/>
  <c r="E351" i="66"/>
  <c r="E352" i="66"/>
  <c r="BE761" i="66" l="1"/>
  <c r="BF761" i="66"/>
  <c r="BG761" i="66"/>
  <c r="C88" i="66" l="1"/>
  <c r="D88" i="66"/>
  <c r="E88" i="66"/>
  <c r="F88" i="66"/>
  <c r="G88" i="66"/>
  <c r="H88" i="66"/>
  <c r="I88" i="66"/>
  <c r="J88" i="66"/>
  <c r="K88" i="66"/>
  <c r="L88" i="66"/>
  <c r="M88" i="66"/>
  <c r="N88" i="66"/>
  <c r="O88" i="66"/>
  <c r="P88" i="66"/>
  <c r="Q88" i="66"/>
  <c r="R88" i="66"/>
  <c r="S88" i="66"/>
  <c r="T88" i="66"/>
  <c r="U88" i="66"/>
  <c r="BG894" i="66" l="1"/>
  <c r="BF894" i="66"/>
  <c r="BE894" i="66"/>
  <c r="E926" i="66"/>
  <c r="E927" i="66"/>
  <c r="E928" i="66"/>
  <c r="BG50" i="66"/>
  <c r="BF50" i="66"/>
  <c r="BE50" i="66"/>
  <c r="BB992" i="66" l="1"/>
  <c r="BC992" i="66"/>
  <c r="BD992" i="66"/>
  <c r="C992" i="66"/>
  <c r="E299" i="66" l="1"/>
  <c r="E300" i="66"/>
  <c r="E301" i="66"/>
  <c r="E302" i="66"/>
  <c r="E303" i="66"/>
  <c r="E304" i="66"/>
  <c r="E305" i="66"/>
  <c r="E306" i="66"/>
  <c r="E307" i="66"/>
  <c r="E308" i="66"/>
  <c r="E309" i="66"/>
  <c r="E310" i="66"/>
  <c r="E311" i="66"/>
  <c r="E312" i="66"/>
  <c r="E313" i="66"/>
  <c r="E314" i="66"/>
  <c r="E315" i="66"/>
  <c r="E316" i="66"/>
  <c r="E317" i="66"/>
  <c r="E318" i="66"/>
  <c r="E319" i="66"/>
  <c r="E320" i="66"/>
  <c r="E321" i="66"/>
  <c r="E322" i="66"/>
  <c r="E323" i="66"/>
  <c r="E324" i="66"/>
  <c r="E325" i="66"/>
  <c r="E326" i="66"/>
  <c r="E327" i="66"/>
  <c r="E328" i="66"/>
  <c r="E329" i="66"/>
  <c r="E330" i="66"/>
  <c r="E331" i="66"/>
  <c r="E332" i="66"/>
  <c r="E333" i="66"/>
  <c r="E334" i="66"/>
  <c r="E335" i="66"/>
  <c r="E336" i="66"/>
  <c r="E337" i="66"/>
  <c r="E338" i="66"/>
  <c r="E339" i="66"/>
  <c r="E340" i="66"/>
  <c r="E341" i="66"/>
  <c r="E342" i="66"/>
  <c r="E343" i="66"/>
  <c r="E344" i="66"/>
  <c r="E345" i="66"/>
  <c r="E346" i="66"/>
  <c r="E347" i="66"/>
  <c r="E348" i="66"/>
  <c r="E349" i="66"/>
  <c r="E350" i="66"/>
  <c r="BD894" i="66" l="1"/>
  <c r="BC894" i="66"/>
  <c r="BB894" i="66"/>
  <c r="CY417" i="66"/>
  <c r="CX417" i="66"/>
  <c r="CW417" i="66"/>
  <c r="CV417" i="66"/>
  <c r="CU417" i="66"/>
  <c r="BA992" i="66"/>
  <c r="AZ992" i="66"/>
  <c r="AY992" i="66"/>
  <c r="BD761" i="66"/>
  <c r="BC761" i="66"/>
  <c r="BB761" i="66"/>
  <c r="BC500" i="66" l="1"/>
  <c r="BB500" i="66"/>
  <c r="CR417" i="66"/>
  <c r="CL417" i="66"/>
  <c r="CF417" i="66"/>
  <c r="BZ417" i="66"/>
  <c r="BC297" i="66"/>
  <c r="BB297" i="66"/>
  <c r="BA297" i="66"/>
  <c r="BD50" i="66"/>
  <c r="BC50" i="66"/>
  <c r="BB50" i="66"/>
  <c r="K591" i="66" l="1"/>
  <c r="K699" i="66" s="1"/>
  <c r="L591" i="66"/>
  <c r="L699" i="66" s="1"/>
  <c r="K592" i="66"/>
  <c r="K700" i="66" s="1"/>
  <c r="L592" i="66"/>
  <c r="L700" i="66" s="1"/>
  <c r="K593" i="66"/>
  <c r="K701" i="66" s="1"/>
  <c r="L593" i="66"/>
  <c r="L701" i="66" s="1"/>
  <c r="K594" i="66"/>
  <c r="K702" i="66" s="1"/>
  <c r="L594" i="66"/>
  <c r="L702" i="66" s="1"/>
  <c r="K595" i="66"/>
  <c r="K703" i="66" s="1"/>
  <c r="L595" i="66"/>
  <c r="L703" i="66" s="1"/>
  <c r="K596" i="66"/>
  <c r="K704" i="66" s="1"/>
  <c r="L596" i="66"/>
  <c r="L704" i="66" s="1"/>
  <c r="K597" i="66"/>
  <c r="K705" i="66" s="1"/>
  <c r="L597" i="66"/>
  <c r="L705" i="66" s="1"/>
  <c r="K598" i="66"/>
  <c r="K706" i="66" s="1"/>
  <c r="L598" i="66"/>
  <c r="L706" i="66" s="1"/>
  <c r="K599" i="66"/>
  <c r="K707" i="66" s="1"/>
  <c r="L599" i="66"/>
  <c r="L707" i="66" s="1"/>
  <c r="K600" i="66"/>
  <c r="K708" i="66" s="1"/>
  <c r="L600" i="66"/>
  <c r="L708" i="66" s="1"/>
  <c r="K601" i="66"/>
  <c r="K709" i="66" s="1"/>
  <c r="L601" i="66"/>
  <c r="L709" i="66" s="1"/>
  <c r="K602" i="66"/>
  <c r="K710" i="66" s="1"/>
  <c r="L602" i="66"/>
  <c r="L710" i="66" s="1"/>
  <c r="K603" i="66"/>
  <c r="K711" i="66" s="1"/>
  <c r="L603" i="66"/>
  <c r="L711" i="66" s="1"/>
  <c r="K604" i="66"/>
  <c r="K712" i="66" s="1"/>
  <c r="L604" i="66"/>
  <c r="L712" i="66" s="1"/>
  <c r="K605" i="66"/>
  <c r="K713" i="66" s="1"/>
  <c r="L605" i="66"/>
  <c r="L713" i="66" s="1"/>
  <c r="K606" i="66"/>
  <c r="K714" i="66" s="1"/>
  <c r="L606" i="66"/>
  <c r="L714" i="66" s="1"/>
  <c r="K607" i="66"/>
  <c r="K715" i="66" s="1"/>
  <c r="L607" i="66"/>
  <c r="L715" i="66" s="1"/>
  <c r="K608" i="66"/>
  <c r="K716" i="66" s="1"/>
  <c r="L608" i="66"/>
  <c r="L716" i="66" s="1"/>
  <c r="K609" i="66"/>
  <c r="K717" i="66" s="1"/>
  <c r="L609" i="66"/>
  <c r="L717" i="66" s="1"/>
  <c r="J592" i="66"/>
  <c r="J700" i="66" s="1"/>
  <c r="J593" i="66"/>
  <c r="J701" i="66" s="1"/>
  <c r="J594" i="66"/>
  <c r="J702" i="66" s="1"/>
  <c r="J595" i="66"/>
  <c r="J703" i="66" s="1"/>
  <c r="J596" i="66"/>
  <c r="J704" i="66" s="1"/>
  <c r="J597" i="66"/>
  <c r="J705" i="66" s="1"/>
  <c r="J598" i="66"/>
  <c r="J706" i="66" s="1"/>
  <c r="J599" i="66"/>
  <c r="J707" i="66" s="1"/>
  <c r="J600" i="66"/>
  <c r="J708" i="66" s="1"/>
  <c r="J601" i="66"/>
  <c r="J709" i="66" s="1"/>
  <c r="J602" i="66"/>
  <c r="J710" i="66" s="1"/>
  <c r="J603" i="66"/>
  <c r="J711" i="66" s="1"/>
  <c r="J604" i="66"/>
  <c r="J712" i="66" s="1"/>
  <c r="J605" i="66"/>
  <c r="J713" i="66" s="1"/>
  <c r="J606" i="66"/>
  <c r="J714" i="66" s="1"/>
  <c r="J607" i="66"/>
  <c r="J715" i="66" s="1"/>
  <c r="J608" i="66"/>
  <c r="J716" i="66" s="1"/>
  <c r="J609" i="66"/>
  <c r="J717" i="66" s="1"/>
  <c r="J699" i="66"/>
  <c r="CO417" i="66" l="1"/>
  <c r="CJ417" i="66"/>
  <c r="CK417" i="66"/>
  <c r="CP417" i="66"/>
  <c r="CQ417" i="66"/>
  <c r="E298" i="66" l="1"/>
  <c r="G297" i="66"/>
  <c r="H297" i="66"/>
  <c r="I297" i="66"/>
  <c r="J297" i="66"/>
  <c r="K297" i="66"/>
  <c r="L297" i="66"/>
  <c r="M297" i="66"/>
  <c r="N297" i="66"/>
  <c r="O297" i="66"/>
  <c r="P297" i="66"/>
  <c r="Q297" i="66"/>
  <c r="R297" i="66"/>
  <c r="S297" i="66"/>
  <c r="T297" i="66"/>
  <c r="U297" i="66"/>
  <c r="V297" i="66"/>
  <c r="W297" i="66"/>
  <c r="X297" i="66"/>
  <c r="Y297" i="66"/>
  <c r="Z297" i="66"/>
  <c r="AA297" i="66"/>
  <c r="AB297" i="66"/>
  <c r="AC297" i="66"/>
  <c r="AD297" i="66"/>
  <c r="AE297" i="66"/>
  <c r="AF297" i="66"/>
  <c r="AG297" i="66"/>
  <c r="AH297" i="66"/>
  <c r="AI297" i="66"/>
  <c r="AJ297" i="66"/>
  <c r="AK297" i="66"/>
  <c r="AL297" i="66"/>
  <c r="AM297" i="66"/>
  <c r="AN297" i="66"/>
  <c r="AO297" i="66"/>
  <c r="AP297" i="66"/>
  <c r="AQ297" i="66"/>
  <c r="AR297" i="66"/>
  <c r="AS297" i="66"/>
  <c r="AT297" i="66"/>
  <c r="AU297" i="66"/>
  <c r="AV297" i="66"/>
  <c r="AW297" i="66"/>
  <c r="AX297" i="66"/>
  <c r="AY297" i="66"/>
  <c r="AZ297" i="66"/>
  <c r="F297" i="66"/>
  <c r="G500" i="66" l="1"/>
  <c r="H500" i="66"/>
  <c r="I500" i="66"/>
  <c r="J500" i="66"/>
  <c r="K500" i="66"/>
  <c r="L500" i="66"/>
  <c r="M500" i="66"/>
  <c r="N500" i="66"/>
  <c r="O500" i="66"/>
  <c r="P500" i="66"/>
  <c r="Q500" i="66"/>
  <c r="R500" i="66"/>
  <c r="S500" i="66"/>
  <c r="T500" i="66"/>
  <c r="U500" i="66"/>
  <c r="V500" i="66"/>
  <c r="W500" i="66"/>
  <c r="X500" i="66"/>
  <c r="Y500" i="66"/>
  <c r="Z500" i="66"/>
  <c r="AA500" i="66"/>
  <c r="AB500" i="66"/>
  <c r="AC500" i="66"/>
  <c r="AD500" i="66"/>
  <c r="AE500" i="66"/>
  <c r="AF500" i="66"/>
  <c r="AG500" i="66"/>
  <c r="AH500" i="66"/>
  <c r="AI500" i="66"/>
  <c r="AJ500" i="66"/>
  <c r="AK500" i="66"/>
  <c r="AL500" i="66"/>
  <c r="AM500" i="66"/>
  <c r="AN500" i="66"/>
  <c r="AO500" i="66"/>
  <c r="AP500" i="66"/>
  <c r="AQ500" i="66"/>
  <c r="AR500" i="66"/>
  <c r="AS500" i="66"/>
  <c r="AT500" i="66"/>
  <c r="AU500" i="66"/>
  <c r="AV500" i="66"/>
  <c r="AW500" i="66"/>
  <c r="AX500" i="66"/>
  <c r="AY500" i="66"/>
  <c r="AZ500" i="66"/>
  <c r="BA500" i="66"/>
  <c r="F500" i="66"/>
  <c r="R50" i="66" l="1"/>
  <c r="S50" i="66"/>
  <c r="T50" i="66"/>
  <c r="U50" i="66"/>
  <c r="V50" i="66"/>
  <c r="W50" i="66"/>
  <c r="X50" i="66"/>
  <c r="Y50" i="66"/>
  <c r="Z50" i="66"/>
  <c r="AA50" i="66"/>
  <c r="AB50" i="66"/>
  <c r="AC50" i="66"/>
  <c r="AD50" i="66"/>
  <c r="AE50" i="66"/>
  <c r="AF50" i="66"/>
  <c r="AG50" i="66"/>
  <c r="AH50" i="66"/>
  <c r="AI50" i="66"/>
  <c r="AJ50" i="66"/>
  <c r="AK50" i="66"/>
  <c r="AL50" i="66"/>
  <c r="AM50" i="66"/>
  <c r="AN50" i="66"/>
  <c r="AO50" i="66"/>
  <c r="AP50" i="66"/>
  <c r="AQ50" i="66"/>
  <c r="AR50" i="66"/>
  <c r="AS50" i="66"/>
  <c r="AT50" i="66"/>
  <c r="AU50" i="66"/>
  <c r="AV50" i="66"/>
  <c r="AW50" i="66"/>
  <c r="AX50" i="66"/>
  <c r="AY50" i="66"/>
  <c r="AZ50" i="66"/>
  <c r="BA50" i="66"/>
  <c r="Q50" i="66"/>
  <c r="P50" i="66"/>
  <c r="O50" i="66"/>
  <c r="N50" i="66"/>
  <c r="M50" i="66"/>
  <c r="L50" i="66"/>
  <c r="K50" i="66"/>
  <c r="J50" i="66"/>
  <c r="I50" i="66"/>
  <c r="H50" i="66"/>
  <c r="G50" i="66"/>
  <c r="F50" i="66"/>
  <c r="F592" i="66" l="1"/>
  <c r="F700" i="66" s="1"/>
  <c r="F593" i="66"/>
  <c r="F701" i="66" s="1"/>
  <c r="F594" i="66"/>
  <c r="F702" i="66" s="1"/>
  <c r="F595" i="66"/>
  <c r="F703" i="66" s="1"/>
  <c r="F596" i="66"/>
  <c r="F704" i="66" s="1"/>
  <c r="F597" i="66"/>
  <c r="F705" i="66" s="1"/>
  <c r="F598" i="66"/>
  <c r="F706" i="66" s="1"/>
  <c r="F599" i="66"/>
  <c r="F707" i="66" s="1"/>
  <c r="F600" i="66"/>
  <c r="F708" i="66" s="1"/>
  <c r="F601" i="66"/>
  <c r="F709" i="66" s="1"/>
  <c r="F602" i="66"/>
  <c r="F710" i="66" s="1"/>
  <c r="F603" i="66"/>
  <c r="F711" i="66" s="1"/>
  <c r="F604" i="66"/>
  <c r="F712" i="66" s="1"/>
  <c r="F605" i="66"/>
  <c r="F713" i="66" s="1"/>
  <c r="F606" i="66"/>
  <c r="F714" i="66" s="1"/>
  <c r="F607" i="66"/>
  <c r="F715" i="66" s="1"/>
  <c r="F608" i="66"/>
  <c r="F716" i="66" s="1"/>
  <c r="F609" i="66"/>
  <c r="F717" i="66" s="1"/>
  <c r="F591" i="66"/>
  <c r="F699" i="66" s="1"/>
  <c r="E592" i="66"/>
  <c r="E593" i="66"/>
  <c r="E594" i="66"/>
  <c r="E595" i="66"/>
  <c r="E596" i="66"/>
  <c r="E597" i="66"/>
  <c r="E598" i="66"/>
  <c r="E599" i="66"/>
  <c r="E600" i="66"/>
  <c r="E601" i="66"/>
  <c r="E602" i="66"/>
  <c r="E603" i="66"/>
  <c r="E604" i="66"/>
  <c r="E605" i="66"/>
  <c r="E606" i="66"/>
  <c r="E607" i="66"/>
  <c r="E608" i="66"/>
  <c r="E609" i="66"/>
  <c r="E591" i="66"/>
  <c r="D592" i="66"/>
  <c r="E520" i="66" s="1"/>
  <c r="D593" i="66"/>
  <c r="E521" i="66" s="1"/>
  <c r="D594" i="66"/>
  <c r="E522" i="66" s="1"/>
  <c r="D595" i="66"/>
  <c r="E523" i="66" s="1"/>
  <c r="D596" i="66"/>
  <c r="E524" i="66" s="1"/>
  <c r="D597" i="66"/>
  <c r="E525" i="66" s="1"/>
  <c r="D598" i="66"/>
  <c r="E526" i="66" s="1"/>
  <c r="D599" i="66"/>
  <c r="E527" i="66" s="1"/>
  <c r="D600" i="66"/>
  <c r="E528" i="66" s="1"/>
  <c r="D601" i="66"/>
  <c r="E529" i="66" s="1"/>
  <c r="D602" i="66"/>
  <c r="E530" i="66" s="1"/>
  <c r="D603" i="66"/>
  <c r="E531" i="66" s="1"/>
  <c r="D604" i="66"/>
  <c r="E532" i="66" s="1"/>
  <c r="D605" i="66"/>
  <c r="E533" i="66" s="1"/>
  <c r="D606" i="66"/>
  <c r="E534" i="66" s="1"/>
  <c r="D607" i="66"/>
  <c r="E535" i="66" s="1"/>
  <c r="D608" i="66"/>
  <c r="E536" i="66" s="1"/>
  <c r="D609" i="66"/>
  <c r="E537" i="66" s="1"/>
  <c r="D591" i="66"/>
  <c r="E519" i="66" s="1"/>
  <c r="C592" i="66"/>
  <c r="C593" i="66"/>
  <c r="C594" i="66"/>
  <c r="C595" i="66"/>
  <c r="C596" i="66"/>
  <c r="C597" i="66"/>
  <c r="C598" i="66"/>
  <c r="C599" i="66"/>
  <c r="C600" i="66"/>
  <c r="C601" i="66"/>
  <c r="C602" i="66"/>
  <c r="C603" i="66"/>
  <c r="C604" i="66"/>
  <c r="C605" i="66"/>
  <c r="C606" i="66"/>
  <c r="C607" i="66"/>
  <c r="C608" i="66"/>
  <c r="C609" i="66"/>
  <c r="C717" i="66" s="1"/>
  <c r="C591" i="66"/>
  <c r="BW417" i="66"/>
  <c r="BX417" i="66"/>
  <c r="BY417" i="66"/>
  <c r="CC417" i="66"/>
  <c r="CD417" i="66"/>
  <c r="CE417" i="66"/>
  <c r="CI417" i="66"/>
  <c r="E717" i="66" l="1"/>
  <c r="E711" i="66"/>
  <c r="E705" i="66"/>
  <c r="E716" i="66"/>
  <c r="E710" i="66"/>
  <c r="E704" i="66"/>
  <c r="E715" i="66"/>
  <c r="E709" i="66"/>
  <c r="E703" i="66"/>
  <c r="E714" i="66"/>
  <c r="E708" i="66"/>
  <c r="E702" i="66"/>
  <c r="E699" i="66"/>
  <c r="E713" i="66"/>
  <c r="E707" i="66"/>
  <c r="E701" i="66"/>
  <c r="E712" i="66"/>
  <c r="E706" i="66"/>
  <c r="E700" i="66"/>
  <c r="D717" i="66"/>
  <c r="D705" i="66"/>
  <c r="D716" i="66"/>
  <c r="D704" i="66"/>
  <c r="D715" i="66"/>
  <c r="D709" i="66"/>
  <c r="D703" i="66"/>
  <c r="D714" i="66"/>
  <c r="D708" i="66"/>
  <c r="D702" i="66"/>
  <c r="D710" i="66"/>
  <c r="D699" i="66"/>
  <c r="D713" i="66"/>
  <c r="D707" i="66"/>
  <c r="D701" i="66"/>
  <c r="D712" i="66"/>
  <c r="D706" i="66"/>
  <c r="D700" i="66"/>
  <c r="D711" i="66"/>
  <c r="C2105" i="66"/>
  <c r="C715" i="66"/>
  <c r="C2093" i="66"/>
  <c r="C703" i="66"/>
  <c r="C2104" i="66"/>
  <c r="C714" i="66"/>
  <c r="C2089" i="66"/>
  <c r="C699" i="66"/>
  <c r="C2103" i="66"/>
  <c r="C713" i="66"/>
  <c r="C2097" i="66"/>
  <c r="C707" i="66"/>
  <c r="C2091" i="66"/>
  <c r="C701" i="66"/>
  <c r="C2108" i="66"/>
  <c r="C2102" i="66"/>
  <c r="C712" i="66"/>
  <c r="C2096" i="66"/>
  <c r="C706" i="66"/>
  <c r="C2090" i="66"/>
  <c r="C700" i="66"/>
  <c r="C2099" i="66"/>
  <c r="C709" i="66"/>
  <c r="C2098" i="66"/>
  <c r="C708" i="66"/>
  <c r="C2092" i="66"/>
  <c r="C702" i="66"/>
  <c r="C2107" i="66"/>
  <c r="C2101" i="66"/>
  <c r="C711" i="66"/>
  <c r="C2095" i="66"/>
  <c r="C705" i="66"/>
  <c r="C2106" i="66"/>
  <c r="C716" i="66"/>
  <c r="C2100" i="66"/>
  <c r="C710" i="66"/>
  <c r="C2094" i="66"/>
  <c r="C704" i="66"/>
  <c r="AX992" i="66"/>
  <c r="AW992" i="66"/>
  <c r="AV992" i="66"/>
  <c r="D436" i="66"/>
  <c r="E360" i="66" s="1"/>
  <c r="D649" i="66" l="1"/>
  <c r="E907" i="66"/>
  <c r="E908" i="66"/>
  <c r="E909" i="66"/>
  <c r="E910" i="66"/>
  <c r="F894" i="66" l="1"/>
  <c r="BA894" i="66"/>
  <c r="AZ894" i="66"/>
  <c r="AY894" i="66"/>
  <c r="AX894" i="66"/>
  <c r="AW894" i="66"/>
  <c r="AV894" i="66"/>
  <c r="AU894" i="66"/>
  <c r="AT894" i="66"/>
  <c r="AS894" i="66"/>
  <c r="AR894" i="66"/>
  <c r="AQ894" i="66"/>
  <c r="AP894" i="66"/>
  <c r="AO894" i="66"/>
  <c r="AN894" i="66"/>
  <c r="AM894" i="66"/>
  <c r="AL894" i="66"/>
  <c r="AK894" i="66"/>
  <c r="AJ894" i="66"/>
  <c r="AI894" i="66"/>
  <c r="AH894" i="66"/>
  <c r="AG894" i="66"/>
  <c r="AF894" i="66"/>
  <c r="AE894" i="66"/>
  <c r="AD894" i="66"/>
  <c r="AC894" i="66"/>
  <c r="AB894" i="66"/>
  <c r="AA894" i="66"/>
  <c r="Z894" i="66"/>
  <c r="Y894" i="66"/>
  <c r="X894" i="66"/>
  <c r="W894" i="66"/>
  <c r="V894" i="66"/>
  <c r="U894" i="66"/>
  <c r="T894" i="66"/>
  <c r="S894" i="66"/>
  <c r="R894" i="66"/>
  <c r="Q894" i="66"/>
  <c r="P894" i="66"/>
  <c r="O894" i="66"/>
  <c r="N894" i="66"/>
  <c r="M894" i="66"/>
  <c r="L894" i="66"/>
  <c r="K894" i="66"/>
  <c r="J894" i="66"/>
  <c r="I894" i="66"/>
  <c r="H894" i="66"/>
  <c r="G894" i="66"/>
  <c r="E899" i="66"/>
  <c r="E900" i="66"/>
  <c r="E901" i="66"/>
  <c r="E902" i="66"/>
  <c r="E903" i="66"/>
  <c r="E904" i="66"/>
  <c r="E905" i="66"/>
  <c r="E906" i="66"/>
  <c r="E911" i="66"/>
  <c r="E912" i="66"/>
  <c r="E913" i="66"/>
  <c r="E914" i="66"/>
  <c r="E915" i="66"/>
  <c r="E916" i="66"/>
  <c r="E917" i="66"/>
  <c r="E918" i="66"/>
  <c r="E919" i="66"/>
  <c r="E920" i="66"/>
  <c r="E921" i="66"/>
  <c r="E922" i="66"/>
  <c r="E923" i="66"/>
  <c r="E924" i="66"/>
  <c r="E925" i="66"/>
  <c r="E898" i="66"/>
  <c r="E897" i="66"/>
  <c r="E896" i="66"/>
  <c r="E895" i="66"/>
  <c r="C2194" i="66"/>
  <c r="C2195" i="66"/>
  <c r="C2196" i="66"/>
  <c r="C2197" i="66"/>
  <c r="C2198" i="66"/>
  <c r="AS992" i="66"/>
  <c r="AU992" i="66"/>
  <c r="AT992" i="66"/>
  <c r="F992" i="66"/>
  <c r="G992" i="66"/>
  <c r="H992" i="66"/>
  <c r="I992" i="66"/>
  <c r="J992" i="66"/>
  <c r="K992" i="66"/>
  <c r="L992" i="66"/>
  <c r="M992" i="66"/>
  <c r="N992" i="66"/>
  <c r="O992" i="66"/>
  <c r="P992" i="66"/>
  <c r="Q992" i="66"/>
  <c r="R992" i="66"/>
  <c r="S992" i="66"/>
  <c r="T992" i="66"/>
  <c r="U992" i="66"/>
  <c r="V992" i="66"/>
  <c r="W992" i="66"/>
  <c r="X992" i="66"/>
  <c r="Y992" i="66"/>
  <c r="Z992" i="66"/>
  <c r="AA992" i="66"/>
  <c r="AB992" i="66"/>
  <c r="AC992" i="66"/>
  <c r="AD992" i="66"/>
  <c r="AE992" i="66"/>
  <c r="AF992" i="66"/>
  <c r="AG992" i="66"/>
  <c r="AH992" i="66"/>
  <c r="AI992" i="66"/>
  <c r="AJ992" i="66"/>
  <c r="AK992" i="66"/>
  <c r="AL992" i="66"/>
  <c r="AM992" i="66"/>
  <c r="AN992" i="66"/>
  <c r="AO992" i="66"/>
  <c r="AP992" i="66"/>
  <c r="AQ992" i="66"/>
  <c r="AR992" i="66"/>
  <c r="D992" i="66"/>
  <c r="E992" i="66"/>
  <c r="C1128" i="66" l="1"/>
  <c r="D1128" i="66"/>
  <c r="G1128" i="66"/>
  <c r="G1262" i="66" s="1"/>
  <c r="H1128" i="66"/>
  <c r="H1262" i="66" s="1"/>
  <c r="C1129" i="66"/>
  <c r="D1129" i="66"/>
  <c r="G1129" i="66"/>
  <c r="G1263" i="66" s="1"/>
  <c r="H1129" i="66"/>
  <c r="H1263" i="66" s="1"/>
  <c r="C1130" i="66"/>
  <c r="D1130" i="66"/>
  <c r="D1264" i="66" s="1"/>
  <c r="G1130" i="66"/>
  <c r="G1264" i="66" s="1"/>
  <c r="H1130" i="66"/>
  <c r="H1264" i="66" s="1"/>
  <c r="C1131" i="66"/>
  <c r="D1131" i="66"/>
  <c r="G1131" i="66"/>
  <c r="G1265" i="66" s="1"/>
  <c r="H1131" i="66"/>
  <c r="H1265" i="66" s="1"/>
  <c r="C1132" i="66"/>
  <c r="D1132" i="66"/>
  <c r="G1132" i="66"/>
  <c r="G1266" i="66" s="1"/>
  <c r="H1132" i="66"/>
  <c r="H1266" i="66" s="1"/>
  <c r="C1133" i="66"/>
  <c r="D1133" i="66"/>
  <c r="G1133" i="66"/>
  <c r="G1267" i="66" s="1"/>
  <c r="H1133" i="66"/>
  <c r="H1267" i="66" s="1"/>
  <c r="C1134" i="66"/>
  <c r="D1134" i="66"/>
  <c r="G1134" i="66"/>
  <c r="G1268" i="66" s="1"/>
  <c r="H1134" i="66"/>
  <c r="H1268" i="66" s="1"/>
  <c r="C1135" i="66"/>
  <c r="D1135" i="66"/>
  <c r="G1135" i="66"/>
  <c r="G1269" i="66" s="1"/>
  <c r="H1135" i="66"/>
  <c r="H1269" i="66" s="1"/>
  <c r="C1136" i="66"/>
  <c r="D1136" i="66"/>
  <c r="D1270" i="66" s="1"/>
  <c r="G1136" i="66"/>
  <c r="G1270" i="66" s="1"/>
  <c r="H1136" i="66"/>
  <c r="H1270" i="66" s="1"/>
  <c r="C1137" i="66"/>
  <c r="D1137" i="66"/>
  <c r="G1137" i="66"/>
  <c r="G1271" i="66" s="1"/>
  <c r="H1137" i="66"/>
  <c r="H1271" i="66" s="1"/>
  <c r="C1138" i="66"/>
  <c r="D1138" i="66"/>
  <c r="G1138" i="66"/>
  <c r="G1272" i="66" s="1"/>
  <c r="H1138" i="66"/>
  <c r="H1272" i="66" s="1"/>
  <c r="C1139" i="66"/>
  <c r="D1139" i="66"/>
  <c r="G1139" i="66"/>
  <c r="G1273" i="66" s="1"/>
  <c r="H1139" i="66"/>
  <c r="H1273" i="66" s="1"/>
  <c r="C1140" i="66"/>
  <c r="D1140" i="66"/>
  <c r="G1140" i="66"/>
  <c r="G1274" i="66" s="1"/>
  <c r="H1140" i="66"/>
  <c r="H1274" i="66" s="1"/>
  <c r="C1141" i="66"/>
  <c r="D1141" i="66"/>
  <c r="G1141" i="66"/>
  <c r="G1275" i="66" s="1"/>
  <c r="H1141" i="66"/>
  <c r="H1275" i="66" s="1"/>
  <c r="C1142" i="66"/>
  <c r="D1142" i="66"/>
  <c r="D1276" i="66" s="1"/>
  <c r="G1142" i="66"/>
  <c r="G1276" i="66" s="1"/>
  <c r="H1142" i="66"/>
  <c r="H1276" i="66" s="1"/>
  <c r="C1143" i="66"/>
  <c r="D1143" i="66"/>
  <c r="G1143" i="66"/>
  <c r="G1277" i="66" s="1"/>
  <c r="H1143" i="66"/>
  <c r="H1277" i="66" s="1"/>
  <c r="C1144" i="66"/>
  <c r="D1144" i="66"/>
  <c r="G1144" i="66"/>
  <c r="G1278" i="66" s="1"/>
  <c r="H1144" i="66"/>
  <c r="H1278" i="66" s="1"/>
  <c r="C1145" i="66"/>
  <c r="D1145" i="66"/>
  <c r="G1145" i="66"/>
  <c r="G1279" i="66" s="1"/>
  <c r="H1145" i="66"/>
  <c r="H1279" i="66" s="1"/>
  <c r="C1146" i="66"/>
  <c r="D1146" i="66"/>
  <c r="G1146" i="66"/>
  <c r="G1280" i="66" s="1"/>
  <c r="H1146" i="66"/>
  <c r="H1280" i="66" s="1"/>
  <c r="C1147" i="66"/>
  <c r="D1147" i="66"/>
  <c r="G1147" i="66"/>
  <c r="G1281" i="66" s="1"/>
  <c r="H1147" i="66"/>
  <c r="H1281" i="66" s="1"/>
  <c r="H1127" i="66"/>
  <c r="H1261" i="66" s="1"/>
  <c r="G1127" i="66"/>
  <c r="G1261" i="66" s="1"/>
  <c r="D1127" i="66"/>
  <c r="E1127" i="66" l="1"/>
  <c r="E1261" i="66" s="1"/>
  <c r="F1127" i="66"/>
  <c r="F1261" i="66" s="1"/>
  <c r="C2260" i="66"/>
  <c r="C2259" i="66"/>
  <c r="C1281" i="66"/>
  <c r="C2256" i="66"/>
  <c r="C1278" i="66"/>
  <c r="C2254" i="66"/>
  <c r="C1276" i="66"/>
  <c r="C2253" i="66"/>
  <c r="C1275" i="66"/>
  <c r="C2251" i="66"/>
  <c r="C1273" i="66"/>
  <c r="C2248" i="66"/>
  <c r="C1270" i="66"/>
  <c r="C2246" i="66"/>
  <c r="C1268" i="66"/>
  <c r="C2243" i="66"/>
  <c r="C1265" i="66"/>
  <c r="C2241" i="66"/>
  <c r="C1263" i="66"/>
  <c r="D1261" i="66"/>
  <c r="C2258" i="66"/>
  <c r="C1280" i="66"/>
  <c r="C2257" i="66"/>
  <c r="C1279" i="66"/>
  <c r="C2255" i="66"/>
  <c r="C1277" i="66"/>
  <c r="C2252" i="66"/>
  <c r="C1274" i="66"/>
  <c r="C2250" i="66"/>
  <c r="C1272" i="66"/>
  <c r="C2249" i="66"/>
  <c r="C1271" i="66"/>
  <c r="C2247" i="66"/>
  <c r="C1269" i="66"/>
  <c r="C2245" i="66"/>
  <c r="C1267" i="66"/>
  <c r="C2244" i="66"/>
  <c r="C1266" i="66"/>
  <c r="C2242" i="66"/>
  <c r="C1264" i="66"/>
  <c r="C2240" i="66"/>
  <c r="C1262" i="66"/>
  <c r="F1147" i="66"/>
  <c r="F1281" i="66" s="1"/>
  <c r="D1281" i="66"/>
  <c r="E1146" i="66"/>
  <c r="E1280" i="66" s="1"/>
  <c r="D1280" i="66"/>
  <c r="F1145" i="66"/>
  <c r="F1279" i="66" s="1"/>
  <c r="D1279" i="66"/>
  <c r="E1144" i="66"/>
  <c r="E1278" i="66" s="1"/>
  <c r="D1278" i="66"/>
  <c r="E1143" i="66"/>
  <c r="E1277" i="66" s="1"/>
  <c r="D1277" i="66"/>
  <c r="F1141" i="66"/>
  <c r="F1275" i="66" s="1"/>
  <c r="D1275" i="66"/>
  <c r="F1140" i="66"/>
  <c r="F1274" i="66" s="1"/>
  <c r="D1274" i="66"/>
  <c r="F1139" i="66"/>
  <c r="F1273" i="66" s="1"/>
  <c r="D1273" i="66"/>
  <c r="F1138" i="66"/>
  <c r="F1272" i="66" s="1"/>
  <c r="D1272" i="66"/>
  <c r="F1137" i="66"/>
  <c r="F1271" i="66" s="1"/>
  <c r="D1271" i="66"/>
  <c r="F1135" i="66"/>
  <c r="F1269" i="66" s="1"/>
  <c r="D1269" i="66"/>
  <c r="E1134" i="66"/>
  <c r="E1268" i="66" s="1"/>
  <c r="D1268" i="66"/>
  <c r="F1133" i="66"/>
  <c r="F1267" i="66" s="1"/>
  <c r="D1267" i="66"/>
  <c r="E1132" i="66"/>
  <c r="E1266" i="66" s="1"/>
  <c r="D1266" i="66"/>
  <c r="E1131" i="66"/>
  <c r="E1265" i="66" s="1"/>
  <c r="D1265" i="66"/>
  <c r="F1129" i="66"/>
  <c r="F1263" i="66" s="1"/>
  <c r="D1263" i="66"/>
  <c r="E1128" i="66"/>
  <c r="D1262" i="66"/>
  <c r="F1146" i="66"/>
  <c r="F1143" i="66"/>
  <c r="E1138" i="66"/>
  <c r="E1272" i="66" s="1"/>
  <c r="F1144" i="66"/>
  <c r="E1137" i="66"/>
  <c r="E1271" i="66" s="1"/>
  <c r="E1139" i="66"/>
  <c r="E1273" i="66" s="1"/>
  <c r="F1132" i="66"/>
  <c r="F1131" i="66"/>
  <c r="E1141" i="66"/>
  <c r="E1275" i="66" s="1"/>
  <c r="E1133" i="66"/>
  <c r="E1267" i="66" s="1"/>
  <c r="E1145" i="66"/>
  <c r="E1279" i="66" s="1"/>
  <c r="E1147" i="66"/>
  <c r="E1281" i="66" s="1"/>
  <c r="F1134" i="66"/>
  <c r="E1129" i="66"/>
  <c r="E1263" i="66" s="1"/>
  <c r="E1135" i="66"/>
  <c r="E1269" i="66" s="1"/>
  <c r="F1128" i="66"/>
  <c r="F1142" i="66"/>
  <c r="F1136" i="66"/>
  <c r="F1130" i="66"/>
  <c r="E1142" i="66"/>
  <c r="E1276" i="66" s="1"/>
  <c r="E1136" i="66"/>
  <c r="E1270" i="66" s="1"/>
  <c r="E1130" i="66"/>
  <c r="E1264" i="66" s="1"/>
  <c r="E1140" i="66"/>
  <c r="E1274" i="66" s="1"/>
  <c r="I1147" i="66" l="1"/>
  <c r="I1281" i="66" s="1"/>
  <c r="I1145" i="66"/>
  <c r="I1279" i="66" s="1"/>
  <c r="I1138" i="66"/>
  <c r="I1272" i="66" s="1"/>
  <c r="I1141" i="66"/>
  <c r="I1275" i="66" s="1"/>
  <c r="I1139" i="66"/>
  <c r="I1273" i="66" s="1"/>
  <c r="I1133" i="66"/>
  <c r="I1267" i="66" s="1"/>
  <c r="I1135" i="66"/>
  <c r="I1269" i="66" s="1"/>
  <c r="E1262" i="66"/>
  <c r="G23" i="27"/>
  <c r="I1140" i="66"/>
  <c r="I1274" i="66" s="1"/>
  <c r="I1137" i="66"/>
  <c r="I1271" i="66" s="1"/>
  <c r="I1127" i="66"/>
  <c r="I1129" i="66"/>
  <c r="I1263" i="66" s="1"/>
  <c r="I1130" i="66"/>
  <c r="I1264" i="66" s="1"/>
  <c r="F1264" i="66"/>
  <c r="I1142" i="66"/>
  <c r="I1276" i="66" s="1"/>
  <c r="F1276" i="66"/>
  <c r="I1143" i="66"/>
  <c r="I1277" i="66" s="1"/>
  <c r="F1277" i="66"/>
  <c r="I1136" i="66"/>
  <c r="I1270" i="66" s="1"/>
  <c r="F1270" i="66"/>
  <c r="I1128" i="66"/>
  <c r="I1262" i="66" s="1"/>
  <c r="F1262" i="66"/>
  <c r="I1131" i="66"/>
  <c r="I1265" i="66" s="1"/>
  <c r="F1265" i="66"/>
  <c r="I1146" i="66"/>
  <c r="I1280" i="66" s="1"/>
  <c r="F1280" i="66"/>
  <c r="I1132" i="66"/>
  <c r="I1266" i="66" s="1"/>
  <c r="F1266" i="66"/>
  <c r="I1144" i="66"/>
  <c r="I1278" i="66" s="1"/>
  <c r="F1278" i="66"/>
  <c r="I1134" i="66"/>
  <c r="I1268" i="66" s="1"/>
  <c r="F1268" i="66"/>
  <c r="Q39" i="56"/>
  <c r="I1177" i="66" l="1"/>
  <c r="G1071" i="66" s="1"/>
  <c r="N72" i="27" s="1"/>
  <c r="I1261" i="66"/>
  <c r="D6" i="66"/>
  <c r="J1469" i="66"/>
  <c r="K1717" i="66"/>
  <c r="J1720" i="66"/>
  <c r="J1718" i="66"/>
  <c r="K1720" i="66"/>
  <c r="K1725" i="66"/>
  <c r="J1719" i="66"/>
  <c r="K1715" i="66"/>
  <c r="K1714" i="66"/>
  <c r="K1719" i="66"/>
  <c r="K1726" i="66"/>
  <c r="J1716" i="66"/>
  <c r="K1721" i="66"/>
  <c r="J1723" i="66"/>
  <c r="J1714" i="66"/>
  <c r="J1717" i="66"/>
  <c r="J1715" i="66"/>
  <c r="J1725" i="66"/>
  <c r="K1718" i="66"/>
  <c r="K1716" i="66"/>
  <c r="K1723" i="66"/>
  <c r="J1726" i="66"/>
  <c r="K1722" i="66"/>
  <c r="K1724" i="66"/>
  <c r="J1724" i="66"/>
  <c r="J1722" i="66"/>
  <c r="J1721" i="66"/>
  <c r="I1016" i="66" l="1"/>
  <c r="O1016" i="66" s="1"/>
  <c r="I1014" i="66"/>
  <c r="O1014" i="66" s="1"/>
  <c r="H1053" i="66"/>
  <c r="G1030" i="66"/>
  <c r="I1029" i="66"/>
  <c r="I1060" i="66"/>
  <c r="H1025" i="66"/>
  <c r="I1033" i="66"/>
  <c r="G1039" i="66"/>
  <c r="G1061" i="66"/>
  <c r="I1021" i="66"/>
  <c r="H1042" i="66"/>
  <c r="H1016" i="66"/>
  <c r="N1016" i="66" s="1"/>
  <c r="I1056" i="66"/>
  <c r="H1047" i="66"/>
  <c r="I1061" i="66"/>
  <c r="I1034" i="66"/>
  <c r="H1020" i="66"/>
  <c r="N1020" i="66" s="1"/>
  <c r="H1029" i="66"/>
  <c r="G1049" i="66"/>
  <c r="G1026" i="66"/>
  <c r="H1044" i="66"/>
  <c r="I1044" i="66"/>
  <c r="G1033" i="66"/>
  <c r="H1019" i="66"/>
  <c r="N1019" i="66" s="1"/>
  <c r="G1027" i="66"/>
  <c r="G1034" i="66"/>
  <c r="I1053" i="66"/>
  <c r="H1050" i="66"/>
  <c r="H1035" i="66"/>
  <c r="G1057" i="66"/>
  <c r="I1050" i="66"/>
  <c r="H1048" i="66"/>
  <c r="H1060" i="66"/>
  <c r="I1040" i="66"/>
  <c r="G1040" i="66"/>
  <c r="G1020" i="66"/>
  <c r="M1020" i="66" s="1"/>
  <c r="I1032" i="66"/>
  <c r="H1017" i="66"/>
  <c r="N1017" i="66" s="1"/>
  <c r="H1051" i="66"/>
  <c r="G1036" i="66"/>
  <c r="G1060" i="66"/>
  <c r="I1042" i="66"/>
  <c r="I1057" i="66"/>
  <c r="I1059" i="66"/>
  <c r="H1052" i="66"/>
  <c r="H1061" i="66"/>
  <c r="I1036" i="66"/>
  <c r="I1035" i="66"/>
  <c r="G1043" i="66"/>
  <c r="H1039" i="66"/>
  <c r="I1049" i="66"/>
  <c r="H1058" i="66"/>
  <c r="H1046" i="66"/>
  <c r="I1020" i="66"/>
  <c r="O1020" i="66" s="1"/>
  <c r="G1015" i="66"/>
  <c r="M1015" i="66" s="1"/>
  <c r="I1055" i="66"/>
  <c r="I1019" i="66"/>
  <c r="O1019" i="66" s="1"/>
  <c r="G1037" i="66"/>
  <c r="H1057" i="66"/>
  <c r="I1054" i="66"/>
  <c r="G1019" i="66"/>
  <c r="M1019" i="66" s="1"/>
  <c r="H1023" i="66"/>
  <c r="I1037" i="66"/>
  <c r="I1043" i="66"/>
  <c r="H1059" i="66"/>
  <c r="G1041" i="66"/>
  <c r="H1015" i="66"/>
  <c r="N1015" i="66" s="1"/>
  <c r="H1036" i="66"/>
  <c r="I1030" i="66"/>
  <c r="H1049" i="66"/>
  <c r="H1021" i="66"/>
  <c r="I1026" i="66"/>
  <c r="H1037" i="66"/>
  <c r="G1022" i="66"/>
  <c r="G1014" i="66"/>
  <c r="M1014" i="66" s="1"/>
  <c r="G1044" i="66"/>
  <c r="G1016" i="66"/>
  <c r="M1016" i="66" s="1"/>
  <c r="G1055" i="66"/>
  <c r="I1041" i="66"/>
  <c r="I1047" i="66"/>
  <c r="H1040" i="66"/>
  <c r="H1034" i="66"/>
  <c r="H1028" i="66"/>
  <c r="G1029" i="66"/>
  <c r="H1027" i="66"/>
  <c r="I1031" i="66"/>
  <c r="G1047" i="66"/>
  <c r="I1045" i="66"/>
  <c r="G1053" i="66"/>
  <c r="G1058" i="66"/>
  <c r="G1032" i="66"/>
  <c r="H1033" i="66"/>
  <c r="H1038" i="66"/>
  <c r="I1027" i="66"/>
  <c r="G1042" i="66"/>
  <c r="G1048" i="66"/>
  <c r="G1025" i="66"/>
  <c r="I1039" i="66"/>
  <c r="G1024" i="66"/>
  <c r="H1026" i="66"/>
  <c r="G1051" i="66"/>
  <c r="G1017" i="66"/>
  <c r="M1017" i="66" s="1"/>
  <c r="I1024" i="66"/>
  <c r="H1022" i="66"/>
  <c r="G1059" i="66"/>
  <c r="G1056" i="66"/>
  <c r="G1021" i="66"/>
  <c r="H1043" i="66"/>
  <c r="H1045" i="66"/>
  <c r="I1028" i="66"/>
  <c r="G1018" i="66"/>
  <c r="M1018" i="66" s="1"/>
  <c r="G1052" i="66"/>
  <c r="G1046" i="66"/>
  <c r="H1024" i="66"/>
  <c r="H1014" i="66"/>
  <c r="N1014" i="66" s="1"/>
  <c r="H1032" i="66"/>
  <c r="H1030" i="66"/>
  <c r="I1052" i="66"/>
  <c r="I1022" i="66"/>
  <c r="I1058" i="66"/>
  <c r="H1055" i="66"/>
  <c r="G1023" i="66"/>
  <c r="H1031" i="66"/>
  <c r="G1035" i="66"/>
  <c r="G1045" i="66"/>
  <c r="I1048" i="66"/>
  <c r="G1038" i="66"/>
  <c r="H1056" i="66"/>
  <c r="I1051" i="66"/>
  <c r="I1018" i="66"/>
  <c r="O1018" i="66" s="1"/>
  <c r="G1031" i="66"/>
  <c r="I1038" i="66"/>
  <c r="G1028" i="66"/>
  <c r="I1025" i="66"/>
  <c r="H1018" i="66"/>
  <c r="N1018" i="66" s="1"/>
  <c r="I1017" i="66"/>
  <c r="O1017" i="66" s="1"/>
  <c r="H1041" i="66"/>
  <c r="G1054" i="66"/>
  <c r="I1015" i="66"/>
  <c r="O1015" i="66" s="1"/>
  <c r="H1054" i="66"/>
  <c r="G1050" i="66"/>
  <c r="I1046" i="66"/>
  <c r="I1023" i="66"/>
  <c r="H611" i="66"/>
  <c r="H719" i="66" s="1"/>
  <c r="I628" i="66"/>
  <c r="I736" i="66" s="1"/>
  <c r="G637" i="66"/>
  <c r="G745" i="66" s="1"/>
  <c r="H626" i="66"/>
  <c r="H734" i="66" s="1"/>
  <c r="I629" i="66"/>
  <c r="I737" i="66" s="1"/>
  <c r="I617" i="66"/>
  <c r="I725" i="66" s="1"/>
  <c r="H619" i="66"/>
  <c r="H727" i="66" s="1"/>
  <c r="G625" i="66"/>
  <c r="G733" i="66" s="1"/>
  <c r="H637" i="66"/>
  <c r="H745" i="66" s="1"/>
  <c r="I626" i="66"/>
  <c r="I734" i="66" s="1"/>
  <c r="G628" i="66"/>
  <c r="G736" i="66" s="1"/>
  <c r="I618" i="66"/>
  <c r="I726" i="66" s="1"/>
  <c r="G611" i="66"/>
  <c r="G719" i="66" s="1"/>
  <c r="H615" i="66"/>
  <c r="H723" i="66" s="1"/>
  <c r="I620" i="66"/>
  <c r="I728" i="66" s="1"/>
  <c r="H629" i="66"/>
  <c r="H737" i="66" s="1"/>
  <c r="H612" i="66"/>
  <c r="H720" i="66" s="1"/>
  <c r="H633" i="66"/>
  <c r="H741" i="66" s="1"/>
  <c r="I640" i="66"/>
  <c r="I748" i="66" s="1"/>
  <c r="G617" i="66"/>
  <c r="G725" i="66" s="1"/>
  <c r="G610" i="66"/>
  <c r="G718" i="66" s="1"/>
  <c r="H617" i="66"/>
  <c r="H725" i="66" s="1"/>
  <c r="I637" i="66"/>
  <c r="I745" i="66" s="1"/>
  <c r="G612" i="66"/>
  <c r="G720" i="66" s="1"/>
  <c r="G632" i="66"/>
  <c r="G740" i="66" s="1"/>
  <c r="I611" i="66"/>
  <c r="I719" i="66" s="1"/>
  <c r="H632" i="66"/>
  <c r="H740" i="66" s="1"/>
  <c r="I613" i="66"/>
  <c r="I721" i="66" s="1"/>
  <c r="H634" i="66"/>
  <c r="H742" i="66" s="1"/>
  <c r="G630" i="66"/>
  <c r="G738" i="66" s="1"/>
  <c r="H640" i="66"/>
  <c r="H748" i="66" s="1"/>
  <c r="H639" i="66"/>
  <c r="H747" i="66" s="1"/>
  <c r="I636" i="66"/>
  <c r="I744" i="66" s="1"/>
  <c r="I630" i="66"/>
  <c r="I738" i="66" s="1"/>
  <c r="I627" i="66"/>
  <c r="I735" i="66" s="1"/>
  <c r="I622" i="66"/>
  <c r="I730" i="66" s="1"/>
  <c r="G615" i="66"/>
  <c r="G723" i="66" s="1"/>
  <c r="G634" i="66"/>
  <c r="G742" i="66" s="1"/>
  <c r="I632" i="66"/>
  <c r="I740" i="66" s="1"/>
  <c r="G638" i="66"/>
  <c r="G746" i="66" s="1"/>
  <c r="G627" i="66"/>
  <c r="G735" i="66" s="1"/>
  <c r="I623" i="66"/>
  <c r="I731" i="66" s="1"/>
  <c r="G616" i="66"/>
  <c r="G724" i="66" s="1"/>
  <c r="H635" i="66"/>
  <c r="H743" i="66" s="1"/>
  <c r="G624" i="66"/>
  <c r="G732" i="66" s="1"/>
  <c r="H630" i="66"/>
  <c r="H738" i="66" s="1"/>
  <c r="H622" i="66"/>
  <c r="H730" i="66" s="1"/>
  <c r="I624" i="66"/>
  <c r="I732" i="66" s="1"/>
  <c r="G623" i="66"/>
  <c r="G731" i="66" s="1"/>
  <c r="I631" i="66"/>
  <c r="I739" i="66" s="1"/>
  <c r="I614" i="66"/>
  <c r="I722" i="66" s="1"/>
  <c r="I639" i="66"/>
  <c r="I747" i="66" s="1"/>
  <c r="I610" i="66"/>
  <c r="I718" i="66" s="1"/>
  <c r="G626" i="66"/>
  <c r="G734" i="66" s="1"/>
  <c r="G629" i="66"/>
  <c r="G737" i="66" s="1"/>
  <c r="H638" i="66"/>
  <c r="H746" i="66" s="1"/>
  <c r="H618" i="66"/>
  <c r="H726" i="66" s="1"/>
  <c r="I638" i="66"/>
  <c r="I746" i="66" s="1"/>
  <c r="H620" i="66"/>
  <c r="H728" i="66" s="1"/>
  <c r="H623" i="66"/>
  <c r="H731" i="66" s="1"/>
  <c r="G613" i="66"/>
  <c r="G721" i="66" s="1"/>
  <c r="I625" i="66"/>
  <c r="I733" i="66" s="1"/>
  <c r="I619" i="66"/>
  <c r="I727" i="66" s="1"/>
  <c r="G622" i="66"/>
  <c r="G730" i="66" s="1"/>
  <c r="G640" i="66"/>
  <c r="G748" i="66" s="1"/>
  <c r="G639" i="66"/>
  <c r="G747" i="66" s="1"/>
  <c r="G636" i="66"/>
  <c r="G744" i="66" s="1"/>
  <c r="G620" i="66"/>
  <c r="G728" i="66" s="1"/>
  <c r="H613" i="66"/>
  <c r="H721" i="66" s="1"/>
  <c r="G618" i="66"/>
  <c r="G726" i="66" s="1"/>
  <c r="H625" i="66"/>
  <c r="H733" i="66" s="1"/>
  <c r="G633" i="66"/>
  <c r="G741" i="66" s="1"/>
  <c r="H631" i="66"/>
  <c r="H739" i="66" s="1"/>
  <c r="G621" i="66"/>
  <c r="G729" i="66" s="1"/>
  <c r="H614" i="66"/>
  <c r="H722" i="66" s="1"/>
  <c r="G614" i="66"/>
  <c r="G722" i="66" s="1"/>
  <c r="H624" i="66"/>
  <c r="H732" i="66" s="1"/>
  <c r="I633" i="66"/>
  <c r="I741" i="66" s="1"/>
  <c r="G619" i="66"/>
  <c r="G727" i="66" s="1"/>
  <c r="I621" i="66"/>
  <c r="I729" i="66" s="1"/>
  <c r="H616" i="66"/>
  <c r="H724" i="66" s="1"/>
  <c r="H628" i="66"/>
  <c r="H736" i="66" s="1"/>
  <c r="H610" i="66"/>
  <c r="H718" i="66" s="1"/>
  <c r="G631" i="66"/>
  <c r="G739" i="66" s="1"/>
  <c r="I634" i="66"/>
  <c r="I742" i="66" s="1"/>
  <c r="I616" i="66"/>
  <c r="I724" i="66" s="1"/>
  <c r="G635" i="66"/>
  <c r="G743" i="66" s="1"/>
  <c r="I612" i="66"/>
  <c r="I720" i="66" s="1"/>
  <c r="H636" i="66"/>
  <c r="H744" i="66" s="1"/>
  <c r="H627" i="66"/>
  <c r="H735" i="66" s="1"/>
  <c r="I615" i="66"/>
  <c r="I723" i="66" s="1"/>
  <c r="H621" i="66"/>
  <c r="H729" i="66" s="1"/>
  <c r="I635" i="66"/>
  <c r="I743" i="66" s="1"/>
  <c r="I591" i="66"/>
  <c r="O591" i="66" s="1"/>
  <c r="G607" i="66"/>
  <c r="I134" i="60" s="1"/>
  <c r="H599" i="66"/>
  <c r="J126" i="60" s="1"/>
  <c r="I595" i="66"/>
  <c r="K122" i="60" s="1"/>
  <c r="I606" i="66"/>
  <c r="K133" i="60" s="1"/>
  <c r="G602" i="66"/>
  <c r="I129" i="60" s="1"/>
  <c r="H594" i="66"/>
  <c r="J121" i="60" s="1"/>
  <c r="H609" i="66"/>
  <c r="J136" i="60" s="1"/>
  <c r="I605" i="66"/>
  <c r="K132" i="60" s="1"/>
  <c r="G597" i="66"/>
  <c r="I124" i="60" s="1"/>
  <c r="H593" i="66"/>
  <c r="J120" i="60" s="1"/>
  <c r="I608" i="66"/>
  <c r="K135" i="60" s="1"/>
  <c r="G600" i="66"/>
  <c r="I127" i="60" s="1"/>
  <c r="H596" i="66"/>
  <c r="J123" i="60" s="1"/>
  <c r="I592" i="66"/>
  <c r="K119" i="60" s="1"/>
  <c r="H603" i="66"/>
  <c r="J130" i="60" s="1"/>
  <c r="G609" i="66"/>
  <c r="I136" i="60" s="1"/>
  <c r="G593" i="66"/>
  <c r="I120" i="60" s="1"/>
  <c r="G591" i="66"/>
  <c r="M591" i="66" s="1"/>
  <c r="H607" i="66"/>
  <c r="J134" i="60" s="1"/>
  <c r="I603" i="66"/>
  <c r="K130" i="60" s="1"/>
  <c r="G595" i="66"/>
  <c r="I122" i="60" s="1"/>
  <c r="G606" i="66"/>
  <c r="I133" i="60" s="1"/>
  <c r="H598" i="66"/>
  <c r="J125" i="60" s="1"/>
  <c r="I594" i="66"/>
  <c r="K121" i="60" s="1"/>
  <c r="I609" i="66"/>
  <c r="K136" i="60" s="1"/>
  <c r="G601" i="66"/>
  <c r="I128" i="60" s="1"/>
  <c r="H597" i="66"/>
  <c r="J124" i="60" s="1"/>
  <c r="I593" i="66"/>
  <c r="K120" i="60" s="1"/>
  <c r="G604" i="66"/>
  <c r="I131" i="60" s="1"/>
  <c r="H600" i="66"/>
  <c r="J127" i="60" s="1"/>
  <c r="I596" i="66"/>
  <c r="K123" i="60" s="1"/>
  <c r="G599" i="66"/>
  <c r="I126" i="60" s="1"/>
  <c r="G598" i="66"/>
  <c r="I125" i="60" s="1"/>
  <c r="I601" i="66"/>
  <c r="K128" i="60" s="1"/>
  <c r="I604" i="66"/>
  <c r="K131" i="60" s="1"/>
  <c r="H592" i="66"/>
  <c r="J119" i="60" s="1"/>
  <c r="H591" i="66"/>
  <c r="N591" i="66" s="1"/>
  <c r="I599" i="66"/>
  <c r="K126" i="60" s="1"/>
  <c r="G603" i="66"/>
  <c r="I130" i="60" s="1"/>
  <c r="H595" i="66"/>
  <c r="J122" i="60" s="1"/>
  <c r="H602" i="66"/>
  <c r="J129" i="60" s="1"/>
  <c r="I598" i="66"/>
  <c r="K125" i="60" s="1"/>
  <c r="G594" i="66"/>
  <c r="I121" i="60" s="1"/>
  <c r="G605" i="66"/>
  <c r="I132" i="60" s="1"/>
  <c r="H601" i="66"/>
  <c r="J128" i="60" s="1"/>
  <c r="I597" i="66"/>
  <c r="K124" i="60" s="1"/>
  <c r="G608" i="66"/>
  <c r="I135" i="60" s="1"/>
  <c r="H604" i="66"/>
  <c r="J131" i="60" s="1"/>
  <c r="I600" i="66"/>
  <c r="K127" i="60" s="1"/>
  <c r="G592" i="66"/>
  <c r="I119" i="60" s="1"/>
  <c r="I607" i="66"/>
  <c r="K134" i="60" s="1"/>
  <c r="H606" i="66"/>
  <c r="J133" i="60" s="1"/>
  <c r="I602" i="66"/>
  <c r="K129" i="60" s="1"/>
  <c r="H605" i="66"/>
  <c r="J132" i="60" s="1"/>
  <c r="H608" i="66"/>
  <c r="J135" i="60" s="1"/>
  <c r="G596" i="66"/>
  <c r="I123" i="60" s="1"/>
  <c r="F177" i="66"/>
  <c r="G462" i="66"/>
  <c r="G675" i="66" s="1"/>
  <c r="G475" i="66"/>
  <c r="G688" i="66" s="1"/>
  <c r="H458" i="66"/>
  <c r="H671" i="66" s="1"/>
  <c r="G473" i="66"/>
  <c r="G686" i="66" s="1"/>
  <c r="H478" i="66"/>
  <c r="H691" i="66" s="1"/>
  <c r="H471" i="66"/>
  <c r="H684" i="66" s="1"/>
  <c r="I470" i="66"/>
  <c r="I683" i="66" s="1"/>
  <c r="I456" i="66"/>
  <c r="I669" i="66" s="1"/>
  <c r="H476" i="66"/>
  <c r="H689" i="66" s="1"/>
  <c r="I458" i="66"/>
  <c r="I671" i="66" s="1"/>
  <c r="H467" i="66"/>
  <c r="H680" i="66" s="1"/>
  <c r="I478" i="66"/>
  <c r="I691" i="66" s="1"/>
  <c r="G471" i="66"/>
  <c r="G684" i="66" s="1"/>
  <c r="G455" i="66"/>
  <c r="H464" i="66"/>
  <c r="H677" i="66" s="1"/>
  <c r="G480" i="66"/>
  <c r="G693" i="66" s="1"/>
  <c r="H474" i="66"/>
  <c r="H687" i="66" s="1"/>
  <c r="I484" i="66"/>
  <c r="I697" i="66" s="1"/>
  <c r="I473" i="66"/>
  <c r="I686" i="66" s="1"/>
  <c r="H472" i="66"/>
  <c r="H685" i="66" s="1"/>
  <c r="I480" i="66"/>
  <c r="I693" i="66" s="1"/>
  <c r="I463" i="66"/>
  <c r="I676" i="66" s="1"/>
  <c r="H460" i="66"/>
  <c r="H673" i="66" s="1"/>
  <c r="G485" i="66"/>
  <c r="G698" i="66" s="1"/>
  <c r="G472" i="66"/>
  <c r="G685" i="66" s="1"/>
  <c r="G484" i="66"/>
  <c r="G697" i="66" s="1"/>
  <c r="H470" i="66"/>
  <c r="H683" i="66" s="1"/>
  <c r="I481" i="66"/>
  <c r="I694" i="66" s="1"/>
  <c r="H456" i="66"/>
  <c r="H669" i="66" s="1"/>
  <c r="I457" i="66"/>
  <c r="I670" i="66" s="1"/>
  <c r="I460" i="66"/>
  <c r="I673" i="66" s="1"/>
  <c r="H485" i="66"/>
  <c r="H698" i="66" s="1"/>
  <c r="G458" i="66"/>
  <c r="G671" i="66" s="1"/>
  <c r="G463" i="66"/>
  <c r="G676" i="66" s="1"/>
  <c r="H483" i="66"/>
  <c r="H696" i="66" s="1"/>
  <c r="H455" i="66"/>
  <c r="G481" i="66"/>
  <c r="G694" i="66" s="1"/>
  <c r="G457" i="66"/>
  <c r="G670" i="66" s="1"/>
  <c r="I469" i="66"/>
  <c r="I682" i="66" s="1"/>
  <c r="I462" i="66"/>
  <c r="I675" i="66" s="1"/>
  <c r="G456" i="66"/>
  <c r="G669" i="66" s="1"/>
  <c r="I464" i="66"/>
  <c r="I677" i="66" s="1"/>
  <c r="I474" i="66"/>
  <c r="I687" i="66" s="1"/>
  <c r="G478" i="66"/>
  <c r="G691" i="66" s="1"/>
  <c r="I467" i="66"/>
  <c r="I680" i="66" s="1"/>
  <c r="G479" i="66"/>
  <c r="G692" i="66" s="1"/>
  <c r="G465" i="66"/>
  <c r="G678" i="66" s="1"/>
  <c r="I479" i="66"/>
  <c r="I692" i="66" s="1"/>
  <c r="H463" i="66"/>
  <c r="H676" i="66" s="1"/>
  <c r="G476" i="66"/>
  <c r="G689" i="66" s="1"/>
  <c r="H484" i="66"/>
  <c r="H697" i="66" s="1"/>
  <c r="G468" i="66"/>
  <c r="G681" i="66" s="1"/>
  <c r="I472" i="66"/>
  <c r="I685" i="66" s="1"/>
  <c r="H466" i="66"/>
  <c r="H679" i="66" s="1"/>
  <c r="I483" i="66"/>
  <c r="I696" i="66" s="1"/>
  <c r="I476" i="66"/>
  <c r="I689" i="66" s="1"/>
  <c r="G469" i="66"/>
  <c r="G682" i="66" s="1"/>
  <c r="H468" i="66"/>
  <c r="H681" i="66" s="1"/>
  <c r="H457" i="66"/>
  <c r="H670" i="66" s="1"/>
  <c r="I485" i="66"/>
  <c r="I698" i="66" s="1"/>
  <c r="H473" i="66"/>
  <c r="H686" i="66" s="1"/>
  <c r="H480" i="66"/>
  <c r="H693" i="66" s="1"/>
  <c r="H461" i="66"/>
  <c r="H674" i="66" s="1"/>
  <c r="G459" i="66"/>
  <c r="G672" i="66" s="1"/>
  <c r="H481" i="66"/>
  <c r="H694" i="66" s="1"/>
  <c r="I459" i="66"/>
  <c r="I672" i="66" s="1"/>
  <c r="G477" i="66"/>
  <c r="G690" i="66" s="1"/>
  <c r="G474" i="66"/>
  <c r="G687" i="66" s="1"/>
  <c r="H465" i="66"/>
  <c r="H678" i="66" s="1"/>
  <c r="G464" i="66"/>
  <c r="G677" i="66" s="1"/>
  <c r="I461" i="66"/>
  <c r="I674" i="66" s="1"/>
  <c r="I471" i="66"/>
  <c r="I684" i="66" s="1"/>
  <c r="G461" i="66"/>
  <c r="G674" i="66" s="1"/>
  <c r="G483" i="66"/>
  <c r="G696" i="66" s="1"/>
  <c r="H479" i="66"/>
  <c r="H692" i="66" s="1"/>
  <c r="G470" i="66"/>
  <c r="G683" i="66" s="1"/>
  <c r="I468" i="66"/>
  <c r="I681" i="66" s="1"/>
  <c r="H482" i="66"/>
  <c r="H695" i="66" s="1"/>
  <c r="I477" i="66"/>
  <c r="I690" i="66" s="1"/>
  <c r="H475" i="66"/>
  <c r="H688" i="66" s="1"/>
  <c r="I482" i="66"/>
  <c r="I695" i="66" s="1"/>
  <c r="G460" i="66"/>
  <c r="G673" i="66" s="1"/>
  <c r="G467" i="66"/>
  <c r="G680" i="66" s="1"/>
  <c r="G482" i="66"/>
  <c r="G695" i="66" s="1"/>
  <c r="G466" i="66"/>
  <c r="G679" i="66" s="1"/>
  <c r="I475" i="66"/>
  <c r="I688" i="66" s="1"/>
  <c r="I465" i="66"/>
  <c r="I678" i="66" s="1"/>
  <c r="H462" i="66"/>
  <c r="H675" i="66" s="1"/>
  <c r="H469" i="66"/>
  <c r="H682" i="66" s="1"/>
  <c r="I466" i="66"/>
  <c r="I679" i="66" s="1"/>
  <c r="I455" i="66"/>
  <c r="H477" i="66"/>
  <c r="H690" i="66" s="1"/>
  <c r="H459" i="66"/>
  <c r="H672" i="66" s="1"/>
  <c r="G159" i="66"/>
  <c r="H153" i="66"/>
  <c r="H152" i="66"/>
  <c r="F159" i="66"/>
  <c r="H176" i="66"/>
  <c r="G166" i="66"/>
  <c r="H173" i="66"/>
  <c r="H158" i="66"/>
  <c r="G173" i="66"/>
  <c r="H159" i="66"/>
  <c r="G165" i="66"/>
  <c r="H150" i="66"/>
  <c r="F150" i="66"/>
  <c r="H170" i="66"/>
  <c r="G153" i="66"/>
  <c r="F170" i="66"/>
  <c r="G158" i="66"/>
  <c r="G167" i="66"/>
  <c r="F157" i="66"/>
  <c r="G172" i="66"/>
  <c r="G152" i="66"/>
  <c r="F172" i="66"/>
  <c r="G170" i="66"/>
  <c r="H165" i="66"/>
  <c r="H155" i="66"/>
  <c r="H174" i="66"/>
  <c r="F174" i="66"/>
  <c r="F151" i="66"/>
  <c r="F163" i="66"/>
  <c r="H168" i="66"/>
  <c r="F161" i="66"/>
  <c r="F166" i="66"/>
  <c r="G155" i="66"/>
  <c r="F154" i="66"/>
  <c r="G175" i="66"/>
  <c r="H162" i="66"/>
  <c r="H167" i="66"/>
  <c r="G168" i="66"/>
  <c r="F164" i="66"/>
  <c r="F176" i="66"/>
  <c r="H177" i="66"/>
  <c r="H157" i="66"/>
  <c r="G174" i="66"/>
  <c r="H164" i="66"/>
  <c r="F169" i="66"/>
  <c r="H156" i="66"/>
  <c r="F173" i="66"/>
  <c r="H163" i="66"/>
  <c r="G163" i="66"/>
  <c r="H166" i="66"/>
  <c r="H169" i="66"/>
  <c r="G177" i="66"/>
  <c r="G169" i="66"/>
  <c r="G162" i="66"/>
  <c r="F158" i="66"/>
  <c r="G157" i="66"/>
  <c r="G176" i="66"/>
  <c r="G164" i="66"/>
  <c r="G156" i="66"/>
  <c r="F168" i="66"/>
  <c r="F160" i="66"/>
  <c r="F152" i="66"/>
  <c r="F171" i="66"/>
  <c r="F155" i="66"/>
  <c r="H160" i="66"/>
  <c r="F165" i="66"/>
  <c r="G154" i="66"/>
  <c r="H171" i="66"/>
  <c r="H161" i="66"/>
  <c r="G161" i="66"/>
  <c r="F175" i="66"/>
  <c r="F162" i="66"/>
  <c r="G150" i="66"/>
  <c r="F153" i="66"/>
  <c r="H151" i="66"/>
  <c r="H154" i="66"/>
  <c r="G171" i="66"/>
  <c r="H175" i="66"/>
  <c r="G151" i="66"/>
  <c r="F167" i="66"/>
  <c r="G160" i="66"/>
  <c r="H172" i="66"/>
  <c r="F156" i="66"/>
  <c r="E2" i="65"/>
  <c r="E2" i="62"/>
  <c r="E2" i="27"/>
  <c r="E2" i="60"/>
  <c r="E2" i="64"/>
  <c r="O605" i="66"/>
  <c r="Q132" i="60" s="1"/>
  <c r="G13" i="68"/>
  <c r="H1390" i="66"/>
  <c r="I1390" i="66"/>
  <c r="H1391" i="66"/>
  <c r="I1391" i="66"/>
  <c r="H1392" i="66"/>
  <c r="I1392" i="66"/>
  <c r="H1393" i="66"/>
  <c r="I1393" i="66"/>
  <c r="H1394" i="66"/>
  <c r="I1394" i="66"/>
  <c r="H1395" i="66"/>
  <c r="I1395" i="66"/>
  <c r="H1396" i="66"/>
  <c r="I1396" i="66"/>
  <c r="H1397" i="66"/>
  <c r="I1397" i="66"/>
  <c r="H1398" i="66"/>
  <c r="I1398" i="66"/>
  <c r="H1399" i="66"/>
  <c r="I1399" i="66"/>
  <c r="H1400" i="66"/>
  <c r="I1400" i="66"/>
  <c r="H1401" i="66"/>
  <c r="I1401" i="66"/>
  <c r="H1402" i="66"/>
  <c r="I1402" i="66"/>
  <c r="H1403" i="66"/>
  <c r="I1403" i="66"/>
  <c r="I1389" i="66"/>
  <c r="H1389" i="66"/>
  <c r="G1390" i="66"/>
  <c r="G1391" i="66"/>
  <c r="G1392" i="66"/>
  <c r="G1393" i="66"/>
  <c r="G1394" i="66"/>
  <c r="G1395" i="66"/>
  <c r="G1396" i="66"/>
  <c r="G1397" i="66"/>
  <c r="G1398" i="66"/>
  <c r="G1399" i="66"/>
  <c r="G1400" i="66"/>
  <c r="G1401" i="66"/>
  <c r="G1402" i="66"/>
  <c r="G1403" i="66"/>
  <c r="G1389" i="66"/>
  <c r="I525" i="68" l="1"/>
  <c r="I509" i="68"/>
  <c r="I506" i="68"/>
  <c r="I489" i="68"/>
  <c r="I473" i="68"/>
  <c r="I470" i="68"/>
  <c r="I453" i="68"/>
  <c r="I437" i="68"/>
  <c r="I434" i="68"/>
  <c r="I417" i="68"/>
  <c r="I401" i="68"/>
  <c r="I398" i="68"/>
  <c r="I381" i="68"/>
  <c r="I365" i="68"/>
  <c r="I362" i="68"/>
  <c r="I345" i="68"/>
  <c r="I329" i="68"/>
  <c r="I326" i="68"/>
  <c r="I309" i="68"/>
  <c r="I293" i="68"/>
  <c r="I290" i="68"/>
  <c r="I273" i="68"/>
  <c r="I257" i="68"/>
  <c r="I254" i="68"/>
  <c r="I237" i="68"/>
  <c r="I221" i="68"/>
  <c r="I218" i="68"/>
  <c r="I201" i="68"/>
  <c r="I185" i="68"/>
  <c r="I182" i="68"/>
  <c r="I165" i="68"/>
  <c r="I149" i="68"/>
  <c r="I146" i="68"/>
  <c r="I129" i="68"/>
  <c r="I113" i="68"/>
  <c r="I110" i="68"/>
  <c r="P527" i="68"/>
  <c r="P524" i="68"/>
  <c r="P507" i="68"/>
  <c r="P491" i="68"/>
  <c r="P488" i="68"/>
  <c r="P471" i="68"/>
  <c r="P455" i="68"/>
  <c r="P452" i="68"/>
  <c r="P435" i="68"/>
  <c r="P419" i="68"/>
  <c r="P416" i="68"/>
  <c r="P399" i="68"/>
  <c r="P383" i="68"/>
  <c r="P380" i="68"/>
  <c r="P363" i="68"/>
  <c r="P347" i="68"/>
  <c r="P344" i="68"/>
  <c r="P327" i="68"/>
  <c r="P311" i="68"/>
  <c r="P308" i="68"/>
  <c r="P291" i="68"/>
  <c r="P275" i="68"/>
  <c r="P272" i="68"/>
  <c r="P255" i="68"/>
  <c r="P239" i="68"/>
  <c r="P236" i="68"/>
  <c r="P219" i="68"/>
  <c r="P203" i="68"/>
  <c r="P200" i="68"/>
  <c r="P183" i="68"/>
  <c r="P167" i="68"/>
  <c r="P164" i="68"/>
  <c r="P147" i="68"/>
  <c r="P131" i="68"/>
  <c r="P128" i="68"/>
  <c r="P111" i="68"/>
  <c r="I527" i="68"/>
  <c r="I524" i="68"/>
  <c r="I507" i="68"/>
  <c r="I491" i="68"/>
  <c r="I488" i="68"/>
  <c r="I471" i="68"/>
  <c r="I455" i="68"/>
  <c r="I452" i="68"/>
  <c r="I435" i="68"/>
  <c r="I419" i="68"/>
  <c r="I416" i="68"/>
  <c r="I399" i="68"/>
  <c r="P525" i="68"/>
  <c r="P473" i="68"/>
  <c r="P434" i="68"/>
  <c r="I383" i="68"/>
  <c r="I363" i="68"/>
  <c r="I344" i="68"/>
  <c r="I311" i="68"/>
  <c r="I291" i="68"/>
  <c r="I272" i="68"/>
  <c r="I239" i="68"/>
  <c r="I219" i="68"/>
  <c r="I200" i="68"/>
  <c r="I167" i="68"/>
  <c r="I147" i="68"/>
  <c r="I128" i="68"/>
  <c r="I111" i="68"/>
  <c r="P398" i="68"/>
  <c r="P293" i="68"/>
  <c r="P201" i="68"/>
  <c r="P129" i="68"/>
  <c r="P509" i="68"/>
  <c r="P470" i="68"/>
  <c r="P417" i="68"/>
  <c r="P381" i="68"/>
  <c r="P362" i="68"/>
  <c r="P329" i="68"/>
  <c r="P309" i="68"/>
  <c r="P290" i="68"/>
  <c r="P257" i="68"/>
  <c r="P237" i="68"/>
  <c r="P218" i="68"/>
  <c r="P185" i="68"/>
  <c r="P165" i="68"/>
  <c r="P146" i="68"/>
  <c r="P113" i="68"/>
  <c r="P489" i="68"/>
  <c r="P345" i="68"/>
  <c r="P254" i="68"/>
  <c r="P182" i="68"/>
  <c r="P506" i="68"/>
  <c r="P453" i="68"/>
  <c r="P401" i="68"/>
  <c r="I380" i="68"/>
  <c r="I347" i="68"/>
  <c r="I327" i="68"/>
  <c r="I308" i="68"/>
  <c r="I275" i="68"/>
  <c r="I255" i="68"/>
  <c r="I236" i="68"/>
  <c r="I203" i="68"/>
  <c r="I183" i="68"/>
  <c r="I164" i="68"/>
  <c r="I131" i="68"/>
  <c r="P437" i="68"/>
  <c r="P365" i="68"/>
  <c r="P326" i="68"/>
  <c r="P273" i="68"/>
  <c r="P221" i="68"/>
  <c r="P149" i="68"/>
  <c r="P110" i="68"/>
  <c r="O600" i="66"/>
  <c r="Q127" i="60" s="1"/>
  <c r="N602" i="66"/>
  <c r="P129" i="60" s="1"/>
  <c r="N601" i="66"/>
  <c r="P128" i="60" s="1"/>
  <c r="N596" i="66"/>
  <c r="P123" i="60" s="1"/>
  <c r="J1389" i="66"/>
  <c r="G1439" i="66"/>
  <c r="D1366" i="66" s="1"/>
  <c r="I66" i="64" s="1"/>
  <c r="I1439" i="66"/>
  <c r="F1366" i="66" s="1"/>
  <c r="K66" i="64" s="1"/>
  <c r="H1439" i="66"/>
  <c r="E1366" i="66" s="1"/>
  <c r="J66" i="64" s="1"/>
  <c r="O608" i="66"/>
  <c r="Q135" i="60" s="1"/>
  <c r="N597" i="66"/>
  <c r="P124" i="60" s="1"/>
  <c r="O595" i="66"/>
  <c r="Q122" i="60" s="1"/>
  <c r="O604" i="66"/>
  <c r="Q131" i="60" s="1"/>
  <c r="O609" i="66"/>
  <c r="Q136" i="60" s="1"/>
  <c r="O602" i="66"/>
  <c r="Q129" i="60" s="1"/>
  <c r="N606" i="66"/>
  <c r="P133" i="60" s="1"/>
  <c r="P1016" i="66"/>
  <c r="P1019" i="66"/>
  <c r="N592" i="66"/>
  <c r="P119" i="60" s="1"/>
  <c r="N604" i="66"/>
  <c r="P131" i="60" s="1"/>
  <c r="O606" i="66"/>
  <c r="Q133" i="60" s="1"/>
  <c r="N595" i="66"/>
  <c r="P122" i="60" s="1"/>
  <c r="O594" i="66"/>
  <c r="Q121" i="60" s="1"/>
  <c r="O593" i="66"/>
  <c r="Q120" i="60" s="1"/>
  <c r="O603" i="66"/>
  <c r="Q130" i="60" s="1"/>
  <c r="N608" i="66"/>
  <c r="P135" i="60" s="1"/>
  <c r="N607" i="66"/>
  <c r="P134" i="60" s="1"/>
  <c r="O607" i="66"/>
  <c r="Q134" i="60" s="1"/>
  <c r="N603" i="66"/>
  <c r="P130" i="60" s="1"/>
  <c r="O596" i="66"/>
  <c r="Q123" i="60" s="1"/>
  <c r="N609" i="66"/>
  <c r="P136" i="60" s="1"/>
  <c r="N598" i="66"/>
  <c r="P125" i="60" s="1"/>
  <c r="P1017" i="66"/>
  <c r="K263" i="60"/>
  <c r="O1023" i="66"/>
  <c r="Q263" i="60" s="1"/>
  <c r="M1031" i="66"/>
  <c r="I271" i="60"/>
  <c r="I278" i="60"/>
  <c r="M1038" i="66"/>
  <c r="N1031" i="66"/>
  <c r="P271" i="60" s="1"/>
  <c r="J271" i="60"/>
  <c r="O1022" i="66"/>
  <c r="Q262" i="60" s="1"/>
  <c r="K262" i="60"/>
  <c r="P1018" i="66"/>
  <c r="M1021" i="66"/>
  <c r="I261" i="60"/>
  <c r="K264" i="60"/>
  <c r="O1024" i="66"/>
  <c r="Q264" i="60" s="1"/>
  <c r="M1024" i="66"/>
  <c r="I264" i="60"/>
  <c r="M1042" i="66"/>
  <c r="I282" i="60"/>
  <c r="M1032" i="66"/>
  <c r="I272" i="60"/>
  <c r="M1047" i="66"/>
  <c r="I287" i="60"/>
  <c r="N1028" i="66"/>
  <c r="P268" i="60" s="1"/>
  <c r="J268" i="60"/>
  <c r="K281" i="60"/>
  <c r="O1041" i="66"/>
  <c r="Q281" i="60" s="1"/>
  <c r="P1014" i="66"/>
  <c r="J261" i="60"/>
  <c r="N1021" i="66"/>
  <c r="P261" i="60" s="1"/>
  <c r="O1037" i="66"/>
  <c r="Q277" i="60" s="1"/>
  <c r="K277" i="60"/>
  <c r="N1057" i="66"/>
  <c r="P297" i="60" s="1"/>
  <c r="J297" i="60"/>
  <c r="P1015" i="66"/>
  <c r="K289" i="60"/>
  <c r="O1049" i="66"/>
  <c r="Q289" i="60" s="1"/>
  <c r="O1036" i="66"/>
  <c r="Q276" i="60" s="1"/>
  <c r="K276" i="60"/>
  <c r="O1057" i="66"/>
  <c r="Q297" i="60" s="1"/>
  <c r="K297" i="60"/>
  <c r="N1051" i="66"/>
  <c r="P291" i="60" s="1"/>
  <c r="J291" i="60"/>
  <c r="M1040" i="66"/>
  <c r="I280" i="60"/>
  <c r="K290" i="60"/>
  <c r="O1050" i="66"/>
  <c r="Q290" i="60" s="1"/>
  <c r="K293" i="60"/>
  <c r="O1053" i="66"/>
  <c r="Q293" i="60" s="1"/>
  <c r="M1033" i="66"/>
  <c r="I273" i="60"/>
  <c r="M1049" i="66"/>
  <c r="I289" i="60"/>
  <c r="O1061" i="66"/>
  <c r="Q301" i="60" s="1"/>
  <c r="K301" i="60"/>
  <c r="J282" i="60"/>
  <c r="N1042" i="66"/>
  <c r="P282" i="60" s="1"/>
  <c r="O1033" i="66"/>
  <c r="Q273" i="60" s="1"/>
  <c r="K273" i="60"/>
  <c r="M1030" i="66"/>
  <c r="O270" i="60" s="1"/>
  <c r="I270" i="60"/>
  <c r="O1046" i="66"/>
  <c r="Q286" i="60" s="1"/>
  <c r="K286" i="60"/>
  <c r="I294" i="60"/>
  <c r="M1054" i="66"/>
  <c r="O1025" i="66"/>
  <c r="Q265" i="60" s="1"/>
  <c r="K265" i="60"/>
  <c r="O1048" i="66"/>
  <c r="Q288" i="60" s="1"/>
  <c r="K288" i="60"/>
  <c r="M1023" i="66"/>
  <c r="I263" i="60"/>
  <c r="O1052" i="66"/>
  <c r="Q292" i="60" s="1"/>
  <c r="K292" i="60"/>
  <c r="N1024" i="66"/>
  <c r="P264" i="60" s="1"/>
  <c r="J264" i="60"/>
  <c r="O1028" i="66"/>
  <c r="K268" i="60"/>
  <c r="M1056" i="66"/>
  <c r="I296" i="60"/>
  <c r="O1039" i="66"/>
  <c r="Q279" i="60" s="1"/>
  <c r="K279" i="60"/>
  <c r="K267" i="60"/>
  <c r="O1027" i="66"/>
  <c r="Q267" i="60" s="1"/>
  <c r="M1058" i="66"/>
  <c r="I298" i="60"/>
  <c r="O1031" i="66"/>
  <c r="Q271" i="60" s="1"/>
  <c r="K271" i="60"/>
  <c r="N1034" i="66"/>
  <c r="P274" i="60" s="1"/>
  <c r="J274" i="60"/>
  <c r="M1055" i="66"/>
  <c r="O295" i="60" s="1"/>
  <c r="I295" i="60"/>
  <c r="M1022" i="66"/>
  <c r="I262" i="60"/>
  <c r="N1049" i="66"/>
  <c r="P289" i="60" s="1"/>
  <c r="J289" i="60"/>
  <c r="M1041" i="66"/>
  <c r="I281" i="60"/>
  <c r="N1023" i="66"/>
  <c r="P263" i="60" s="1"/>
  <c r="J263" i="60"/>
  <c r="M1037" i="66"/>
  <c r="O277" i="60" s="1"/>
  <c r="I277" i="60"/>
  <c r="N1039" i="66"/>
  <c r="P279" i="60" s="1"/>
  <c r="J279" i="60"/>
  <c r="N1061" i="66"/>
  <c r="P301" i="60" s="1"/>
  <c r="J301" i="60"/>
  <c r="K282" i="60"/>
  <c r="O1042" i="66"/>
  <c r="Q282" i="60" s="1"/>
  <c r="O1040" i="66"/>
  <c r="Q280" i="60" s="1"/>
  <c r="K280" i="60"/>
  <c r="M1057" i="66"/>
  <c r="I297" i="60"/>
  <c r="I274" i="60"/>
  <c r="M1034" i="66"/>
  <c r="O274" i="60" s="1"/>
  <c r="O1044" i="66"/>
  <c r="Q284" i="60" s="1"/>
  <c r="K284" i="60"/>
  <c r="N1029" i="66"/>
  <c r="P269" i="60" s="1"/>
  <c r="J269" i="60"/>
  <c r="N1047" i="66"/>
  <c r="P287" i="60" s="1"/>
  <c r="J287" i="60"/>
  <c r="K261" i="60"/>
  <c r="O1021" i="66"/>
  <c r="Q261" i="60" s="1"/>
  <c r="J265" i="60"/>
  <c r="N1025" i="66"/>
  <c r="P265" i="60" s="1"/>
  <c r="J293" i="60"/>
  <c r="N1053" i="66"/>
  <c r="M1050" i="66"/>
  <c r="I290" i="60"/>
  <c r="N1041" i="66"/>
  <c r="P281" i="60" s="1"/>
  <c r="J281" i="60"/>
  <c r="M1028" i="66"/>
  <c r="O268" i="60" s="1"/>
  <c r="I268" i="60"/>
  <c r="O1051" i="66"/>
  <c r="Q291" i="60" s="1"/>
  <c r="K291" i="60"/>
  <c r="M1045" i="66"/>
  <c r="O285" i="60" s="1"/>
  <c r="I285" i="60"/>
  <c r="N1055" i="66"/>
  <c r="J295" i="60"/>
  <c r="J270" i="60"/>
  <c r="N1030" i="66"/>
  <c r="I286" i="60"/>
  <c r="M1046" i="66"/>
  <c r="J285" i="60"/>
  <c r="N1045" i="66"/>
  <c r="M1059" i="66"/>
  <c r="I299" i="60"/>
  <c r="M1051" i="66"/>
  <c r="I291" i="60"/>
  <c r="M1025" i="66"/>
  <c r="I265" i="60"/>
  <c r="N1038" i="66"/>
  <c r="P278" i="60" s="1"/>
  <c r="J278" i="60"/>
  <c r="M1053" i="66"/>
  <c r="O293" i="60" s="1"/>
  <c r="I293" i="60"/>
  <c r="N1027" i="66"/>
  <c r="P267" i="60" s="1"/>
  <c r="J267" i="60"/>
  <c r="N1040" i="66"/>
  <c r="P280" i="60" s="1"/>
  <c r="J280" i="60"/>
  <c r="N1037" i="66"/>
  <c r="J277" i="60"/>
  <c r="K270" i="60"/>
  <c r="O1030" i="66"/>
  <c r="Q270" i="60" s="1"/>
  <c r="N1059" i="66"/>
  <c r="P299" i="60" s="1"/>
  <c r="J299" i="60"/>
  <c r="J286" i="60"/>
  <c r="N1046" i="66"/>
  <c r="P286" i="60" s="1"/>
  <c r="M1043" i="66"/>
  <c r="I283" i="60"/>
  <c r="J292" i="60"/>
  <c r="N1052" i="66"/>
  <c r="P292" i="60" s="1"/>
  <c r="I300" i="60"/>
  <c r="M1060" i="66"/>
  <c r="K272" i="60"/>
  <c r="O1032" i="66"/>
  <c r="Q272" i="60" s="1"/>
  <c r="N1060" i="66"/>
  <c r="P300" i="60" s="1"/>
  <c r="J300" i="60"/>
  <c r="N1035" i="66"/>
  <c r="P275" i="60" s="1"/>
  <c r="J275" i="60"/>
  <c r="M1027" i="66"/>
  <c r="I267" i="60"/>
  <c r="N1044" i="66"/>
  <c r="P284" i="60" s="1"/>
  <c r="J284" i="60"/>
  <c r="O1056" i="66"/>
  <c r="Q296" i="60" s="1"/>
  <c r="K296" i="60"/>
  <c r="M1061" i="66"/>
  <c r="I301" i="60"/>
  <c r="O1060" i="66"/>
  <c r="Q300" i="60" s="1"/>
  <c r="K300" i="60"/>
  <c r="N1054" i="66"/>
  <c r="P294" i="60" s="1"/>
  <c r="J294" i="60"/>
  <c r="O1038" i="66"/>
  <c r="Q278" i="60" s="1"/>
  <c r="K278" i="60"/>
  <c r="J296" i="60"/>
  <c r="N1056" i="66"/>
  <c r="P296" i="60" s="1"/>
  <c r="M1035" i="66"/>
  <c r="I275" i="60"/>
  <c r="O1058" i="66"/>
  <c r="Q298" i="60" s="1"/>
  <c r="K298" i="60"/>
  <c r="N1032" i="66"/>
  <c r="P272" i="60" s="1"/>
  <c r="J272" i="60"/>
  <c r="M1052" i="66"/>
  <c r="I292" i="60"/>
  <c r="N1043" i="66"/>
  <c r="P283" i="60" s="1"/>
  <c r="J283" i="60"/>
  <c r="J262" i="60"/>
  <c r="N1022" i="66"/>
  <c r="P262" i="60" s="1"/>
  <c r="N1026" i="66"/>
  <c r="P266" i="60" s="1"/>
  <c r="J266" i="60"/>
  <c r="I288" i="60"/>
  <c r="M1048" i="66"/>
  <c r="J273" i="60"/>
  <c r="N1033" i="66"/>
  <c r="P273" i="60" s="1"/>
  <c r="O1045" i="66"/>
  <c r="Q285" i="60" s="1"/>
  <c r="K285" i="60"/>
  <c r="M1029" i="66"/>
  <c r="I269" i="60"/>
  <c r="K287" i="60"/>
  <c r="O1047" i="66"/>
  <c r="Q287" i="60" s="1"/>
  <c r="M1044" i="66"/>
  <c r="I284" i="60"/>
  <c r="K266" i="60"/>
  <c r="O1026" i="66"/>
  <c r="Q266" i="60" s="1"/>
  <c r="J276" i="60"/>
  <c r="N1036" i="66"/>
  <c r="P276" i="60" s="1"/>
  <c r="O1043" i="66"/>
  <c r="Q283" i="60" s="1"/>
  <c r="K283" i="60"/>
  <c r="O1054" i="66"/>
  <c r="Q294" i="60" s="1"/>
  <c r="K294" i="60"/>
  <c r="O1055" i="66"/>
  <c r="Q295" i="60" s="1"/>
  <c r="K295" i="60"/>
  <c r="N1058" i="66"/>
  <c r="P298" i="60" s="1"/>
  <c r="J298" i="60"/>
  <c r="K275" i="60"/>
  <c r="O1035" i="66"/>
  <c r="Q275" i="60" s="1"/>
  <c r="K299" i="60"/>
  <c r="O1059" i="66"/>
  <c r="Q299" i="60" s="1"/>
  <c r="M1036" i="66"/>
  <c r="I276" i="60"/>
  <c r="P1020" i="66"/>
  <c r="N1048" i="66"/>
  <c r="P288" i="60" s="1"/>
  <c r="J288" i="60"/>
  <c r="N1050" i="66"/>
  <c r="P290" i="60" s="1"/>
  <c r="J290" i="60"/>
  <c r="M1026" i="66"/>
  <c r="I266" i="60"/>
  <c r="K274" i="60"/>
  <c r="O1034" i="66"/>
  <c r="M1039" i="66"/>
  <c r="I279" i="60"/>
  <c r="K269" i="60"/>
  <c r="O1029" i="66"/>
  <c r="Q269" i="60" s="1"/>
  <c r="O257" i="60"/>
  <c r="I257" i="60"/>
  <c r="O259" i="60"/>
  <c r="I259" i="60"/>
  <c r="P257" i="60"/>
  <c r="J257" i="60"/>
  <c r="O260" i="60"/>
  <c r="I260" i="60"/>
  <c r="Q260" i="60"/>
  <c r="K260" i="60"/>
  <c r="Q259" i="60"/>
  <c r="K259" i="60"/>
  <c r="O258" i="60"/>
  <c r="I258" i="60"/>
  <c r="Q258" i="60"/>
  <c r="K258" i="60"/>
  <c r="P260" i="60"/>
  <c r="J260" i="60"/>
  <c r="Q257" i="60"/>
  <c r="K257" i="60"/>
  <c r="P259" i="60"/>
  <c r="J259" i="60"/>
  <c r="P258" i="60"/>
  <c r="J258" i="60"/>
  <c r="N455" i="66"/>
  <c r="N668" i="66" s="1"/>
  <c r="H668" i="66"/>
  <c r="O455" i="66"/>
  <c r="O668" i="66" s="1"/>
  <c r="I668" i="66"/>
  <c r="M455" i="66"/>
  <c r="M668" i="66" s="1"/>
  <c r="G668" i="66"/>
  <c r="O598" i="66"/>
  <c r="Q125" i="60" s="1"/>
  <c r="O597" i="66"/>
  <c r="Q124" i="60" s="1"/>
  <c r="N599" i="66"/>
  <c r="P126" i="60" s="1"/>
  <c r="O592" i="66"/>
  <c r="Q119" i="60" s="1"/>
  <c r="O601" i="66"/>
  <c r="Q128" i="60" s="1"/>
  <c r="N594" i="66"/>
  <c r="P121" i="60" s="1"/>
  <c r="N605" i="66"/>
  <c r="P132" i="60" s="1"/>
  <c r="O599" i="66"/>
  <c r="Q126" i="60" s="1"/>
  <c r="N593" i="66"/>
  <c r="P120" i="60" s="1"/>
  <c r="N600" i="66"/>
  <c r="P127" i="60" s="1"/>
  <c r="J148" i="60"/>
  <c r="N621" i="66"/>
  <c r="K139" i="60"/>
  <c r="O612" i="66"/>
  <c r="I158" i="60"/>
  <c r="M631" i="66"/>
  <c r="M739" i="66" s="1"/>
  <c r="K148" i="60"/>
  <c r="O621" i="66"/>
  <c r="I141" i="60"/>
  <c r="M614" i="66"/>
  <c r="M722" i="66" s="1"/>
  <c r="I160" i="60"/>
  <c r="M633" i="66"/>
  <c r="M741" i="66" s="1"/>
  <c r="I147" i="60"/>
  <c r="M620" i="66"/>
  <c r="M728" i="66" s="1"/>
  <c r="I149" i="60"/>
  <c r="M622" i="66"/>
  <c r="M730" i="66" s="1"/>
  <c r="N623" i="66"/>
  <c r="J150" i="60"/>
  <c r="J165" i="60"/>
  <c r="N638" i="66"/>
  <c r="K166" i="60"/>
  <c r="O639" i="66"/>
  <c r="K151" i="60"/>
  <c r="O624" i="66"/>
  <c r="J162" i="60"/>
  <c r="N635" i="66"/>
  <c r="I165" i="60"/>
  <c r="M638" i="66"/>
  <c r="M746" i="66" s="1"/>
  <c r="K149" i="60"/>
  <c r="O622" i="66"/>
  <c r="J166" i="60"/>
  <c r="N639" i="66"/>
  <c r="K140" i="60"/>
  <c r="O613" i="66"/>
  <c r="I139" i="60"/>
  <c r="M612" i="66"/>
  <c r="M720" i="66" s="1"/>
  <c r="I144" i="60"/>
  <c r="M617" i="66"/>
  <c r="M725" i="66" s="1"/>
  <c r="J156" i="60"/>
  <c r="N629" i="66"/>
  <c r="K145" i="60"/>
  <c r="O618" i="66"/>
  <c r="I152" i="60"/>
  <c r="M625" i="66"/>
  <c r="M733" i="66" s="1"/>
  <c r="J153" i="60"/>
  <c r="N626" i="66"/>
  <c r="K142" i="60"/>
  <c r="O615" i="66"/>
  <c r="I162" i="60"/>
  <c r="M635" i="66"/>
  <c r="M743" i="66" s="1"/>
  <c r="J137" i="60"/>
  <c r="N610" i="66"/>
  <c r="I146" i="60"/>
  <c r="M619" i="66"/>
  <c r="M727" i="66" s="1"/>
  <c r="J141" i="60"/>
  <c r="N614" i="66"/>
  <c r="J152" i="60"/>
  <c r="N625" i="66"/>
  <c r="I163" i="60"/>
  <c r="M636" i="66"/>
  <c r="M744" i="66" s="1"/>
  <c r="K146" i="60"/>
  <c r="O619" i="66"/>
  <c r="J147" i="60"/>
  <c r="N620" i="66"/>
  <c r="I156" i="60"/>
  <c r="M629" i="66"/>
  <c r="M737" i="66" s="1"/>
  <c r="K141" i="60"/>
  <c r="O614" i="66"/>
  <c r="J149" i="60"/>
  <c r="N622" i="66"/>
  <c r="I143" i="60"/>
  <c r="M616" i="66"/>
  <c r="M724" i="66" s="1"/>
  <c r="K159" i="60"/>
  <c r="O632" i="66"/>
  <c r="K154" i="60"/>
  <c r="O627" i="66"/>
  <c r="N640" i="66"/>
  <c r="J167" i="60"/>
  <c r="N632" i="66"/>
  <c r="J159" i="60"/>
  <c r="K164" i="60"/>
  <c r="O637" i="66"/>
  <c r="K167" i="60"/>
  <c r="O640" i="66"/>
  <c r="K147" i="60"/>
  <c r="O620" i="66"/>
  <c r="I155" i="60"/>
  <c r="M628" i="66"/>
  <c r="M736" i="66" s="1"/>
  <c r="J146" i="60"/>
  <c r="N619" i="66"/>
  <c r="I164" i="60"/>
  <c r="M637" i="66"/>
  <c r="M745" i="66" s="1"/>
  <c r="J154" i="60"/>
  <c r="N627" i="66"/>
  <c r="K143" i="60"/>
  <c r="O616" i="66"/>
  <c r="J155" i="60"/>
  <c r="N628" i="66"/>
  <c r="K160" i="60"/>
  <c r="O633" i="66"/>
  <c r="I148" i="60"/>
  <c r="M621" i="66"/>
  <c r="M729" i="66" s="1"/>
  <c r="I145" i="60"/>
  <c r="M618" i="66"/>
  <c r="M726" i="66" s="1"/>
  <c r="I166" i="60"/>
  <c r="M639" i="66"/>
  <c r="M747" i="66" s="1"/>
  <c r="K152" i="60"/>
  <c r="O625" i="66"/>
  <c r="K165" i="60"/>
  <c r="O638" i="66"/>
  <c r="I153" i="60"/>
  <c r="M626" i="66"/>
  <c r="M734" i="66" s="1"/>
  <c r="K158" i="60"/>
  <c r="O631" i="66"/>
  <c r="N630" i="66"/>
  <c r="J157" i="60"/>
  <c r="K150" i="60"/>
  <c r="O623" i="66"/>
  <c r="I161" i="60"/>
  <c r="M634" i="66"/>
  <c r="M742" i="66" s="1"/>
  <c r="K157" i="60"/>
  <c r="O630" i="66"/>
  <c r="I157" i="60"/>
  <c r="M630" i="66"/>
  <c r="M738" i="66" s="1"/>
  <c r="K138" i="60"/>
  <c r="O611" i="66"/>
  <c r="J144" i="60"/>
  <c r="N617" i="66"/>
  <c r="J160" i="60"/>
  <c r="N633" i="66"/>
  <c r="J142" i="60"/>
  <c r="N615" i="66"/>
  <c r="K153" i="60"/>
  <c r="O626" i="66"/>
  <c r="K144" i="60"/>
  <c r="O617" i="66"/>
  <c r="K155" i="60"/>
  <c r="O628" i="66"/>
  <c r="K162" i="60"/>
  <c r="O635" i="66"/>
  <c r="J163" i="60"/>
  <c r="N636" i="66"/>
  <c r="K161" i="60"/>
  <c r="O634" i="66"/>
  <c r="J143" i="60"/>
  <c r="N616" i="66"/>
  <c r="J151" i="60"/>
  <c r="N624" i="66"/>
  <c r="J158" i="60"/>
  <c r="N631" i="66"/>
  <c r="J140" i="60"/>
  <c r="N613" i="66"/>
  <c r="I167" i="60"/>
  <c r="M640" i="66"/>
  <c r="M748" i="66" s="1"/>
  <c r="I140" i="60"/>
  <c r="M613" i="66"/>
  <c r="M721" i="66" s="1"/>
  <c r="J145" i="60"/>
  <c r="N618" i="66"/>
  <c r="K137" i="60"/>
  <c r="O610" i="66"/>
  <c r="I150" i="60"/>
  <c r="M623" i="66"/>
  <c r="M731" i="66" s="1"/>
  <c r="I151" i="60"/>
  <c r="M624" i="66"/>
  <c r="M732" i="66" s="1"/>
  <c r="I154" i="60"/>
  <c r="M627" i="66"/>
  <c r="M735" i="66" s="1"/>
  <c r="I142" i="60"/>
  <c r="M615" i="66"/>
  <c r="M723" i="66" s="1"/>
  <c r="K163" i="60"/>
  <c r="O636" i="66"/>
  <c r="J161" i="60"/>
  <c r="N634" i="66"/>
  <c r="I159" i="60"/>
  <c r="M632" i="66"/>
  <c r="M740" i="66" s="1"/>
  <c r="I137" i="60"/>
  <c r="M610" i="66"/>
  <c r="M718" i="66" s="1"/>
  <c r="J139" i="60"/>
  <c r="N612" i="66"/>
  <c r="I138" i="60"/>
  <c r="M611" i="66"/>
  <c r="M719" i="66" s="1"/>
  <c r="J164" i="60"/>
  <c r="N637" i="66"/>
  <c r="K156" i="60"/>
  <c r="O629" i="66"/>
  <c r="J138" i="60"/>
  <c r="N611" i="66"/>
  <c r="N461" i="66"/>
  <c r="J65" i="60"/>
  <c r="N457" i="66"/>
  <c r="J61" i="60"/>
  <c r="K87" i="60"/>
  <c r="O483" i="66"/>
  <c r="J88" i="60"/>
  <c r="N484" i="66"/>
  <c r="M465" i="66"/>
  <c r="M678" i="66" s="1"/>
  <c r="I69" i="60"/>
  <c r="O474" i="66"/>
  <c r="K78" i="60"/>
  <c r="O469" i="66"/>
  <c r="K73" i="60"/>
  <c r="J87" i="60"/>
  <c r="N483" i="66"/>
  <c r="K64" i="60"/>
  <c r="O460" i="66"/>
  <c r="J74" i="60"/>
  <c r="N470" i="66"/>
  <c r="N460" i="66"/>
  <c r="J64" i="60"/>
  <c r="K77" i="60"/>
  <c r="O473" i="66"/>
  <c r="J68" i="60"/>
  <c r="N464" i="66"/>
  <c r="N467" i="66"/>
  <c r="J71" i="60"/>
  <c r="O470" i="66"/>
  <c r="K74" i="60"/>
  <c r="J62" i="60"/>
  <c r="N458" i="66"/>
  <c r="M477" i="66"/>
  <c r="M690" i="66" s="1"/>
  <c r="I81" i="60"/>
  <c r="K70" i="60"/>
  <c r="O466" i="66"/>
  <c r="O475" i="66"/>
  <c r="K79" i="60"/>
  <c r="I64" i="60"/>
  <c r="M460" i="66"/>
  <c r="M673" i="66" s="1"/>
  <c r="J86" i="60"/>
  <c r="N482" i="66"/>
  <c r="I87" i="60"/>
  <c r="M483" i="66"/>
  <c r="M696" i="66" s="1"/>
  <c r="M464" i="66"/>
  <c r="M677" i="66" s="1"/>
  <c r="I68" i="60"/>
  <c r="K63" i="60"/>
  <c r="O459" i="66"/>
  <c r="N480" i="66"/>
  <c r="J84" i="60"/>
  <c r="J72" i="60"/>
  <c r="N468" i="66"/>
  <c r="J70" i="60"/>
  <c r="N466" i="66"/>
  <c r="I80" i="60"/>
  <c r="M476" i="66"/>
  <c r="M689" i="66" s="1"/>
  <c r="M479" i="66"/>
  <c r="M692" i="66" s="1"/>
  <c r="I83" i="60"/>
  <c r="K68" i="60"/>
  <c r="O464" i="66"/>
  <c r="M457" i="66"/>
  <c r="I61" i="60"/>
  <c r="M463" i="66"/>
  <c r="M676" i="66" s="1"/>
  <c r="I67" i="60"/>
  <c r="K61" i="60"/>
  <c r="O457" i="66"/>
  <c r="O670" i="66" s="1"/>
  <c r="I88" i="60"/>
  <c r="M484" i="66"/>
  <c r="M697" i="66" s="1"/>
  <c r="K67" i="60"/>
  <c r="O463" i="66"/>
  <c r="O484" i="66"/>
  <c r="K88" i="60"/>
  <c r="K62" i="60"/>
  <c r="O458" i="66"/>
  <c r="N471" i="66"/>
  <c r="J75" i="60"/>
  <c r="M475" i="66"/>
  <c r="M688" i="66" s="1"/>
  <c r="I79" i="60"/>
  <c r="K81" i="60"/>
  <c r="O477" i="66"/>
  <c r="N479" i="66"/>
  <c r="J83" i="60"/>
  <c r="N459" i="66"/>
  <c r="J63" i="60"/>
  <c r="N469" i="66"/>
  <c r="J73" i="60"/>
  <c r="M466" i="66"/>
  <c r="M679" i="66" s="1"/>
  <c r="I70" i="60"/>
  <c r="K86" i="60"/>
  <c r="O482" i="66"/>
  <c r="K72" i="60"/>
  <c r="O468" i="66"/>
  <c r="M461" i="66"/>
  <c r="M674" i="66" s="1"/>
  <c r="I65" i="60"/>
  <c r="J69" i="60"/>
  <c r="N465" i="66"/>
  <c r="J85" i="60"/>
  <c r="N481" i="66"/>
  <c r="J77" i="60"/>
  <c r="N473" i="66"/>
  <c r="M469" i="66"/>
  <c r="M682" i="66" s="1"/>
  <c r="I73" i="60"/>
  <c r="K76" i="60"/>
  <c r="O472" i="66"/>
  <c r="N463" i="66"/>
  <c r="J67" i="60"/>
  <c r="K71" i="60"/>
  <c r="O467" i="66"/>
  <c r="M456" i="66"/>
  <c r="M669" i="66" s="1"/>
  <c r="I60" i="60"/>
  <c r="I85" i="60"/>
  <c r="M481" i="66"/>
  <c r="M694" i="66" s="1"/>
  <c r="M458" i="66"/>
  <c r="M671" i="66" s="1"/>
  <c r="I62" i="60"/>
  <c r="N456" i="66"/>
  <c r="J60" i="60"/>
  <c r="M472" i="66"/>
  <c r="M685" i="66" s="1"/>
  <c r="I76" i="60"/>
  <c r="K84" i="60"/>
  <c r="O480" i="66"/>
  <c r="J78" i="60"/>
  <c r="N474" i="66"/>
  <c r="M471" i="66"/>
  <c r="M684" i="66" s="1"/>
  <c r="I75" i="60"/>
  <c r="N476" i="66"/>
  <c r="J80" i="60"/>
  <c r="J82" i="60"/>
  <c r="N478" i="66"/>
  <c r="I66" i="60"/>
  <c r="M462" i="66"/>
  <c r="M675" i="66" s="1"/>
  <c r="O465" i="66"/>
  <c r="K69" i="60"/>
  <c r="I71" i="60"/>
  <c r="M467" i="66"/>
  <c r="M680" i="66" s="1"/>
  <c r="O461" i="66"/>
  <c r="K65" i="60"/>
  <c r="N477" i="66"/>
  <c r="J81" i="60"/>
  <c r="N462" i="66"/>
  <c r="J66" i="60"/>
  <c r="M482" i="66"/>
  <c r="M695" i="66" s="1"/>
  <c r="I86" i="60"/>
  <c r="N475" i="66"/>
  <c r="J79" i="60"/>
  <c r="I74" i="60"/>
  <c r="M470" i="66"/>
  <c r="M683" i="66" s="1"/>
  <c r="O471" i="66"/>
  <c r="K75" i="60"/>
  <c r="I78" i="60"/>
  <c r="M474" i="66"/>
  <c r="M687" i="66" s="1"/>
  <c r="M459" i="66"/>
  <c r="M672" i="66" s="1"/>
  <c r="I63" i="60"/>
  <c r="O485" i="66"/>
  <c r="K89" i="60"/>
  <c r="K80" i="60"/>
  <c r="O476" i="66"/>
  <c r="I72" i="60"/>
  <c r="M468" i="66"/>
  <c r="M681" i="66" s="1"/>
  <c r="K83" i="60"/>
  <c r="O479" i="66"/>
  <c r="M478" i="66"/>
  <c r="M691" i="66" s="1"/>
  <c r="I82" i="60"/>
  <c r="O462" i="66"/>
  <c r="K66" i="60"/>
  <c r="N485" i="66"/>
  <c r="J89" i="60"/>
  <c r="O481" i="66"/>
  <c r="K85" i="60"/>
  <c r="M485" i="66"/>
  <c r="M698" i="66" s="1"/>
  <c r="I89" i="60"/>
  <c r="J76" i="60"/>
  <c r="N472" i="66"/>
  <c r="M480" i="66"/>
  <c r="M693" i="66" s="1"/>
  <c r="I84" i="60"/>
  <c r="K82" i="60"/>
  <c r="O478" i="66"/>
  <c r="O456" i="66"/>
  <c r="K60" i="60"/>
  <c r="I77" i="60"/>
  <c r="M473" i="66"/>
  <c r="M686" i="66" s="1"/>
  <c r="N172" i="66"/>
  <c r="P71" i="62" s="1"/>
  <c r="J71" i="62"/>
  <c r="J74" i="62"/>
  <c r="N175" i="66"/>
  <c r="P74" i="62" s="1"/>
  <c r="H52" i="62"/>
  <c r="L153" i="66"/>
  <c r="I60" i="62"/>
  <c r="M161" i="66"/>
  <c r="O60" i="62" s="1"/>
  <c r="H64" i="62"/>
  <c r="L165" i="66"/>
  <c r="H51" i="62"/>
  <c r="L152" i="66"/>
  <c r="M164" i="66"/>
  <c r="O63" i="62" s="1"/>
  <c r="I63" i="62"/>
  <c r="I61" i="62"/>
  <c r="M162" i="66"/>
  <c r="O61" i="62" s="1"/>
  <c r="H76" i="62"/>
  <c r="L177" i="66"/>
  <c r="H72" i="62"/>
  <c r="L173" i="66"/>
  <c r="I73" i="62"/>
  <c r="M174" i="66"/>
  <c r="O73" i="62" s="1"/>
  <c r="L164" i="66"/>
  <c r="H63" i="62"/>
  <c r="I74" i="62"/>
  <c r="M175" i="66"/>
  <c r="O74" i="62" s="1"/>
  <c r="H60" i="62"/>
  <c r="L161" i="66"/>
  <c r="H73" i="62"/>
  <c r="L174" i="66"/>
  <c r="I69" i="62"/>
  <c r="M170" i="66"/>
  <c r="O69" i="62" s="1"/>
  <c r="H56" i="62"/>
  <c r="L157" i="66"/>
  <c r="M153" i="66"/>
  <c r="O52" i="62" s="1"/>
  <c r="I52" i="62"/>
  <c r="M165" i="66"/>
  <c r="O64" i="62" s="1"/>
  <c r="I64" i="62"/>
  <c r="J72" i="62"/>
  <c r="N173" i="66"/>
  <c r="P72" i="62" s="1"/>
  <c r="J51" i="62"/>
  <c r="N152" i="66"/>
  <c r="P51" i="62" s="1"/>
  <c r="L156" i="66"/>
  <c r="H55" i="62"/>
  <c r="J50" i="62"/>
  <c r="N151" i="66"/>
  <c r="P50" i="62" s="1"/>
  <c r="I53" i="62"/>
  <c r="M154" i="66"/>
  <c r="O53" i="62" s="1"/>
  <c r="I55" i="62"/>
  <c r="M156" i="66"/>
  <c r="O55" i="62" s="1"/>
  <c r="L158" i="66"/>
  <c r="H57" i="62"/>
  <c r="J62" i="62"/>
  <c r="N163" i="66"/>
  <c r="P62" i="62" s="1"/>
  <c r="H75" i="62"/>
  <c r="L176" i="66"/>
  <c r="L166" i="66"/>
  <c r="H65" i="62"/>
  <c r="N165" i="66"/>
  <c r="P64" i="62" s="1"/>
  <c r="J64" i="62"/>
  <c r="L170" i="66"/>
  <c r="H69" i="62"/>
  <c r="J57" i="62"/>
  <c r="N158" i="66"/>
  <c r="P57" i="62" s="1"/>
  <c r="I59" i="62"/>
  <c r="M160" i="66"/>
  <c r="O59" i="62" s="1"/>
  <c r="I70" i="62"/>
  <c r="M171" i="66"/>
  <c r="O70" i="62" s="1"/>
  <c r="I49" i="62"/>
  <c r="M150" i="66"/>
  <c r="O49" i="62" s="1"/>
  <c r="J60" i="62"/>
  <c r="N161" i="66"/>
  <c r="P60" i="62" s="1"/>
  <c r="J59" i="62"/>
  <c r="N160" i="66"/>
  <c r="P59" i="62" s="1"/>
  <c r="H59" i="62"/>
  <c r="L160" i="66"/>
  <c r="M176" i="66"/>
  <c r="O75" i="62" s="1"/>
  <c r="I75" i="62"/>
  <c r="M169" i="66"/>
  <c r="O68" i="62" s="1"/>
  <c r="I68" i="62"/>
  <c r="J65" i="62"/>
  <c r="N166" i="66"/>
  <c r="P65" i="62" s="1"/>
  <c r="J55" i="62"/>
  <c r="N156" i="66"/>
  <c r="P55" i="62" s="1"/>
  <c r="J56" i="62"/>
  <c r="N157" i="66"/>
  <c r="P56" i="62" s="1"/>
  <c r="I67" i="62"/>
  <c r="M168" i="66"/>
  <c r="O67" i="62" s="1"/>
  <c r="L154" i="66"/>
  <c r="H53" i="62"/>
  <c r="J67" i="62"/>
  <c r="N168" i="66"/>
  <c r="P67" i="62" s="1"/>
  <c r="J73" i="62"/>
  <c r="N174" i="66"/>
  <c r="P73" i="62" s="1"/>
  <c r="H71" i="62"/>
  <c r="L172" i="66"/>
  <c r="I66" i="62"/>
  <c r="M167" i="66"/>
  <c r="O66" i="62" s="1"/>
  <c r="J69" i="62"/>
  <c r="N170" i="66"/>
  <c r="P69" i="62" s="1"/>
  <c r="J58" i="62"/>
  <c r="N159" i="66"/>
  <c r="P58" i="62" s="1"/>
  <c r="I65" i="62"/>
  <c r="M166" i="66"/>
  <c r="O65" i="62" s="1"/>
  <c r="N153" i="66"/>
  <c r="P52" i="62" s="1"/>
  <c r="J52" i="62"/>
  <c r="M151" i="66"/>
  <c r="O50" i="62" s="1"/>
  <c r="I50" i="62"/>
  <c r="H74" i="62"/>
  <c r="L175" i="66"/>
  <c r="H70" i="62"/>
  <c r="L171" i="66"/>
  <c r="J68" i="62"/>
  <c r="N169" i="66"/>
  <c r="P68" i="62" s="1"/>
  <c r="J63" i="62"/>
  <c r="N164" i="66"/>
  <c r="P63" i="62" s="1"/>
  <c r="J61" i="62"/>
  <c r="N162" i="66"/>
  <c r="P61" i="62" s="1"/>
  <c r="H50" i="62"/>
  <c r="L151" i="66"/>
  <c r="M172" i="66"/>
  <c r="O71" i="62" s="1"/>
  <c r="I71" i="62"/>
  <c r="J49" i="62"/>
  <c r="N150" i="66"/>
  <c r="P49" i="62" s="1"/>
  <c r="H58" i="62"/>
  <c r="L159" i="66"/>
  <c r="H66" i="62"/>
  <c r="L167" i="66"/>
  <c r="J53" i="62"/>
  <c r="N154" i="66"/>
  <c r="P53" i="62" s="1"/>
  <c r="L162" i="66"/>
  <c r="H61" i="62"/>
  <c r="J70" i="62"/>
  <c r="N171" i="66"/>
  <c r="P70" i="62" s="1"/>
  <c r="H54" i="62"/>
  <c r="L155" i="66"/>
  <c r="L168" i="66"/>
  <c r="H67" i="62"/>
  <c r="M157" i="66"/>
  <c r="O56" i="62" s="1"/>
  <c r="I56" i="62"/>
  <c r="M177" i="66"/>
  <c r="O76" i="62" s="1"/>
  <c r="I76" i="62"/>
  <c r="I62" i="62"/>
  <c r="M163" i="66"/>
  <c r="O62" i="62" s="1"/>
  <c r="H68" i="62"/>
  <c r="L169" i="66"/>
  <c r="J76" i="62"/>
  <c r="N177" i="66"/>
  <c r="P76" i="62" s="1"/>
  <c r="N167" i="66"/>
  <c r="P66" i="62" s="1"/>
  <c r="J66" i="62"/>
  <c r="I54" i="62"/>
  <c r="M155" i="66"/>
  <c r="O54" i="62" s="1"/>
  <c r="H62" i="62"/>
  <c r="L163" i="66"/>
  <c r="J54" i="62"/>
  <c r="N155" i="66"/>
  <c r="P54" i="62" s="1"/>
  <c r="I51" i="62"/>
  <c r="M152" i="66"/>
  <c r="O51" i="62" s="1"/>
  <c r="I57" i="62"/>
  <c r="M158" i="66"/>
  <c r="O57" i="62" s="1"/>
  <c r="L150" i="66"/>
  <c r="H49" i="62"/>
  <c r="I72" i="62"/>
  <c r="M173" i="66"/>
  <c r="O72" i="62" s="1"/>
  <c r="J75" i="62"/>
  <c r="N176" i="66"/>
  <c r="P75" i="62" s="1"/>
  <c r="I58" i="62"/>
  <c r="M159" i="66"/>
  <c r="O58" i="62" s="1"/>
  <c r="J1402" i="66"/>
  <c r="J1398" i="66"/>
  <c r="J1394" i="66"/>
  <c r="J1391" i="66"/>
  <c r="J1392" i="66"/>
  <c r="J1400" i="66"/>
  <c r="J1396" i="66"/>
  <c r="J1401" i="66"/>
  <c r="J1397" i="66"/>
  <c r="J1393" i="66"/>
  <c r="J1390" i="66"/>
  <c r="J1403" i="66"/>
  <c r="J1399" i="66"/>
  <c r="J1395" i="66"/>
  <c r="M600" i="66"/>
  <c r="M606" i="66"/>
  <c r="O133" i="60" s="1"/>
  <c r="M603" i="66"/>
  <c r="O130" i="60" s="1"/>
  <c r="M607" i="66"/>
  <c r="O134" i="60" s="1"/>
  <c r="M608" i="66"/>
  <c r="O135" i="60" s="1"/>
  <c r="M593" i="66"/>
  <c r="O120" i="60" s="1"/>
  <c r="M604" i="66"/>
  <c r="O131" i="60" s="1"/>
  <c r="M598" i="66"/>
  <c r="O125" i="60" s="1"/>
  <c r="M595" i="66"/>
  <c r="P591" i="66"/>
  <c r="M594" i="66"/>
  <c r="O121" i="60" s="1"/>
  <c r="M599" i="66"/>
  <c r="O126" i="60" s="1"/>
  <c r="M597" i="66"/>
  <c r="O124" i="60" s="1"/>
  <c r="M601" i="66"/>
  <c r="O128" i="60" s="1"/>
  <c r="M605" i="66"/>
  <c r="O132" i="60" s="1"/>
  <c r="M592" i="66"/>
  <c r="M602" i="66"/>
  <c r="O129" i="60" s="1"/>
  <c r="M596" i="66"/>
  <c r="O123" i="60" s="1"/>
  <c r="M609" i="66"/>
  <c r="O136" i="60" s="1"/>
  <c r="G708" i="66"/>
  <c r="H704" i="66"/>
  <c r="H712" i="66"/>
  <c r="I701" i="66"/>
  <c r="H715" i="66"/>
  <c r="H717" i="66"/>
  <c r="J118" i="60"/>
  <c r="H699" i="66"/>
  <c r="H701" i="66"/>
  <c r="I715" i="66"/>
  <c r="H711" i="66"/>
  <c r="G705" i="66"/>
  <c r="I714" i="66"/>
  <c r="I707" i="66"/>
  <c r="I713" i="66"/>
  <c r="G713" i="66"/>
  <c r="I704" i="66"/>
  <c r="G703" i="66"/>
  <c r="I702" i="66"/>
  <c r="I717" i="66"/>
  <c r="H706" i="66"/>
  <c r="H709" i="66"/>
  <c r="G707" i="66"/>
  <c r="H714" i="66"/>
  <c r="I703" i="66"/>
  <c r="H702" i="66"/>
  <c r="H716" i="66"/>
  <c r="G717" i="66"/>
  <c r="H713" i="66"/>
  <c r="I706" i="66"/>
  <c r="I711" i="66"/>
  <c r="H703" i="66"/>
  <c r="H710" i="66"/>
  <c r="G702" i="66"/>
  <c r="G714" i="66"/>
  <c r="G704" i="66"/>
  <c r="H708" i="66"/>
  <c r="G710" i="66"/>
  <c r="G700" i="66"/>
  <c r="I716" i="66"/>
  <c r="I709" i="66"/>
  <c r="H700" i="66"/>
  <c r="H705" i="66"/>
  <c r="I712" i="66"/>
  <c r="G711" i="66"/>
  <c r="M699" i="66"/>
  <c r="G699" i="66"/>
  <c r="I708" i="66"/>
  <c r="I700" i="66"/>
  <c r="G712" i="66"/>
  <c r="G716" i="66"/>
  <c r="G715" i="66"/>
  <c r="I705" i="66"/>
  <c r="I710" i="66"/>
  <c r="G701" i="66"/>
  <c r="H707" i="66"/>
  <c r="G706" i="66"/>
  <c r="G709" i="66"/>
  <c r="K118" i="60"/>
  <c r="I699" i="66"/>
  <c r="I118" i="60"/>
  <c r="F1811" i="66"/>
  <c r="F1812" i="66"/>
  <c r="F1813" i="66"/>
  <c r="F1814" i="66"/>
  <c r="F1815" i="66"/>
  <c r="F1816" i="66"/>
  <c r="F1817" i="66"/>
  <c r="F1810" i="66"/>
  <c r="J103" i="65"/>
  <c r="I103" i="65"/>
  <c r="J25" i="65"/>
  <c r="I25" i="65"/>
  <c r="L30" i="64" l="1"/>
  <c r="J1439" i="66"/>
  <c r="G1366" i="66" s="1"/>
  <c r="L66" i="64" s="1"/>
  <c r="P1036" i="66"/>
  <c r="R276" i="60" s="1"/>
  <c r="O276" i="60"/>
  <c r="P1061" i="66"/>
  <c r="R301" i="60" s="1"/>
  <c r="O301" i="60"/>
  <c r="P1025" i="66"/>
  <c r="R265" i="60" s="1"/>
  <c r="O265" i="60"/>
  <c r="P1055" i="66"/>
  <c r="R295" i="60" s="1"/>
  <c r="P295" i="60"/>
  <c r="P1041" i="66"/>
  <c r="R281" i="60" s="1"/>
  <c r="O281" i="60"/>
  <c r="O298" i="60"/>
  <c r="P1058" i="66"/>
  <c r="R298" i="60" s="1"/>
  <c r="P1028" i="66"/>
  <c r="R268" i="60" s="1"/>
  <c r="Q268" i="60"/>
  <c r="P1049" i="66"/>
  <c r="R289" i="60" s="1"/>
  <c r="O289" i="60"/>
  <c r="P1040" i="66"/>
  <c r="R280" i="60" s="1"/>
  <c r="O280" i="60"/>
  <c r="P1032" i="66"/>
  <c r="R272" i="60" s="1"/>
  <c r="O272" i="60"/>
  <c r="P1024" i="66"/>
  <c r="R264" i="60" s="1"/>
  <c r="O264" i="60"/>
  <c r="O261" i="60"/>
  <c r="P1021" i="66"/>
  <c r="R261" i="60" s="1"/>
  <c r="P1039" i="66"/>
  <c r="R279" i="60" s="1"/>
  <c r="O279" i="60"/>
  <c r="P1026" i="66"/>
  <c r="R266" i="60" s="1"/>
  <c r="O266" i="60"/>
  <c r="P1060" i="66"/>
  <c r="R300" i="60" s="1"/>
  <c r="O300" i="60"/>
  <c r="P1045" i="66"/>
  <c r="R285" i="60" s="1"/>
  <c r="P285" i="60"/>
  <c r="P1030" i="66"/>
  <c r="R270" i="60" s="1"/>
  <c r="P270" i="60"/>
  <c r="P1031" i="66"/>
  <c r="R271" i="60" s="1"/>
  <c r="O271" i="60"/>
  <c r="P1052" i="66"/>
  <c r="R292" i="60" s="1"/>
  <c r="O292" i="60"/>
  <c r="P1034" i="66"/>
  <c r="R274" i="60" s="1"/>
  <c r="Q274" i="60"/>
  <c r="P1044" i="66"/>
  <c r="R284" i="60" s="1"/>
  <c r="O284" i="60"/>
  <c r="P1029" i="66"/>
  <c r="R269" i="60" s="1"/>
  <c r="O269" i="60"/>
  <c r="P1035" i="66"/>
  <c r="R275" i="60" s="1"/>
  <c r="O275" i="60"/>
  <c r="P1027" i="66"/>
  <c r="R267" i="60" s="1"/>
  <c r="O267" i="60"/>
  <c r="O283" i="60"/>
  <c r="P1043" i="66"/>
  <c r="R283" i="60" s="1"/>
  <c r="P1037" i="66"/>
  <c r="R277" i="60" s="1"/>
  <c r="P277" i="60"/>
  <c r="P1051" i="66"/>
  <c r="R291" i="60" s="1"/>
  <c r="O291" i="60"/>
  <c r="O290" i="60"/>
  <c r="P1050" i="66"/>
  <c r="R290" i="60" s="1"/>
  <c r="P1057" i="66"/>
  <c r="R297" i="60" s="1"/>
  <c r="O297" i="60"/>
  <c r="P1056" i="66"/>
  <c r="R296" i="60" s="1"/>
  <c r="O296" i="60"/>
  <c r="P1023" i="66"/>
  <c r="R263" i="60" s="1"/>
  <c r="O263" i="60"/>
  <c r="P1033" i="66"/>
  <c r="R273" i="60" s="1"/>
  <c r="O273" i="60"/>
  <c r="O287" i="60"/>
  <c r="P1047" i="66"/>
  <c r="R287" i="60" s="1"/>
  <c r="P1042" i="66"/>
  <c r="R282" i="60" s="1"/>
  <c r="O282" i="60"/>
  <c r="P1038" i="66"/>
  <c r="R278" i="60" s="1"/>
  <c r="O278" i="60"/>
  <c r="O299" i="60"/>
  <c r="P1059" i="66"/>
  <c r="R299" i="60" s="1"/>
  <c r="P1022" i="66"/>
  <c r="R262" i="60" s="1"/>
  <c r="O262" i="60"/>
  <c r="P1048" i="66"/>
  <c r="R288" i="60" s="1"/>
  <c r="O288" i="60"/>
  <c r="P1046" i="66"/>
  <c r="R286" i="60" s="1"/>
  <c r="O286" i="60"/>
  <c r="P1053" i="66"/>
  <c r="R293" i="60" s="1"/>
  <c r="P293" i="60"/>
  <c r="P1054" i="66"/>
  <c r="R294" i="60" s="1"/>
  <c r="O294" i="60"/>
  <c r="P455" i="66"/>
  <c r="P668" i="66" s="1"/>
  <c r="N708" i="66"/>
  <c r="Q60" i="60"/>
  <c r="O669" i="66"/>
  <c r="P89" i="60"/>
  <c r="N698" i="66"/>
  <c r="Q89" i="60"/>
  <c r="O698" i="66"/>
  <c r="P81" i="60"/>
  <c r="N690" i="66"/>
  <c r="P80" i="60"/>
  <c r="N689" i="66"/>
  <c r="P67" i="60"/>
  <c r="N676" i="66"/>
  <c r="P73" i="60"/>
  <c r="N682" i="66"/>
  <c r="P83" i="60"/>
  <c r="N692" i="66"/>
  <c r="Q67" i="60"/>
  <c r="O676" i="66"/>
  <c r="P70" i="60"/>
  <c r="N679" i="66"/>
  <c r="P86" i="60"/>
  <c r="N695" i="66"/>
  <c r="P68" i="60"/>
  <c r="N677" i="66"/>
  <c r="Q64" i="60"/>
  <c r="O673" i="66"/>
  <c r="Q87" i="60"/>
  <c r="O696" i="66"/>
  <c r="Q156" i="60"/>
  <c r="O737" i="66"/>
  <c r="P161" i="60"/>
  <c r="N742" i="66"/>
  <c r="Q137" i="60"/>
  <c r="O718" i="66"/>
  <c r="P140" i="60"/>
  <c r="N721" i="66"/>
  <c r="P151" i="60"/>
  <c r="N732" i="66"/>
  <c r="Q161" i="60"/>
  <c r="O742" i="66"/>
  <c r="Q162" i="60"/>
  <c r="O743" i="66"/>
  <c r="Q144" i="60"/>
  <c r="O725" i="66"/>
  <c r="P142" i="60"/>
  <c r="N723" i="66"/>
  <c r="P144" i="60"/>
  <c r="N725" i="66"/>
  <c r="Q152" i="60"/>
  <c r="O733" i="66"/>
  <c r="Q160" i="60"/>
  <c r="O741" i="66"/>
  <c r="Q143" i="60"/>
  <c r="O724" i="66"/>
  <c r="Q154" i="60"/>
  <c r="O735" i="66"/>
  <c r="Q141" i="60"/>
  <c r="O722" i="66"/>
  <c r="P147" i="60"/>
  <c r="N728" i="66"/>
  <c r="P141" i="60"/>
  <c r="N722" i="66"/>
  <c r="P137" i="60"/>
  <c r="N718" i="66"/>
  <c r="Q142" i="60"/>
  <c r="O723" i="66"/>
  <c r="P156" i="60"/>
  <c r="N737" i="66"/>
  <c r="P166" i="60"/>
  <c r="N747" i="66"/>
  <c r="Q151" i="60"/>
  <c r="O732" i="66"/>
  <c r="P165" i="60"/>
  <c r="N746" i="66"/>
  <c r="Q148" i="60"/>
  <c r="O729" i="66"/>
  <c r="Q139" i="60"/>
  <c r="O720" i="66"/>
  <c r="Q82" i="60"/>
  <c r="O691" i="66"/>
  <c r="P76" i="60"/>
  <c r="N685" i="66"/>
  <c r="Q83" i="60"/>
  <c r="O692" i="66"/>
  <c r="Q80" i="60"/>
  <c r="O689" i="66"/>
  <c r="P82" i="60"/>
  <c r="N691" i="66"/>
  <c r="Q84" i="60"/>
  <c r="O693" i="66"/>
  <c r="Q71" i="60"/>
  <c r="O680" i="66"/>
  <c r="Q76" i="60"/>
  <c r="O685" i="66"/>
  <c r="P77" i="60"/>
  <c r="N686" i="66"/>
  <c r="P69" i="60"/>
  <c r="N678" i="66"/>
  <c r="Q72" i="60"/>
  <c r="O681" i="66"/>
  <c r="Q81" i="60"/>
  <c r="O690" i="66"/>
  <c r="O61" i="60"/>
  <c r="M670" i="66"/>
  <c r="P84" i="60"/>
  <c r="N693" i="66"/>
  <c r="Q79" i="60"/>
  <c r="O688" i="66"/>
  <c r="Q74" i="60"/>
  <c r="O683" i="66"/>
  <c r="P64" i="60"/>
  <c r="N673" i="66"/>
  <c r="Q73" i="60"/>
  <c r="O682" i="66"/>
  <c r="P65" i="60"/>
  <c r="N674" i="66"/>
  <c r="P157" i="60"/>
  <c r="N738" i="66"/>
  <c r="P159" i="60"/>
  <c r="N740" i="66"/>
  <c r="Q85" i="60"/>
  <c r="O694" i="66"/>
  <c r="Q66" i="60"/>
  <c r="O675" i="66"/>
  <c r="Q75" i="60"/>
  <c r="O684" i="66"/>
  <c r="P79" i="60"/>
  <c r="N688" i="66"/>
  <c r="P66" i="60"/>
  <c r="N675" i="66"/>
  <c r="Q65" i="60"/>
  <c r="O674" i="66"/>
  <c r="Q69" i="60"/>
  <c r="O678" i="66"/>
  <c r="P60" i="60"/>
  <c r="N669" i="66"/>
  <c r="P63" i="60"/>
  <c r="N672" i="66"/>
  <c r="P75" i="60"/>
  <c r="N684" i="66"/>
  <c r="Q68" i="60"/>
  <c r="O677" i="66"/>
  <c r="P72" i="60"/>
  <c r="N681" i="66"/>
  <c r="Q63" i="60"/>
  <c r="O672" i="66"/>
  <c r="Q70" i="60"/>
  <c r="O679" i="66"/>
  <c r="P62" i="60"/>
  <c r="N671" i="66"/>
  <c r="Q77" i="60"/>
  <c r="O686" i="66"/>
  <c r="P74" i="60"/>
  <c r="N683" i="66"/>
  <c r="P87" i="60"/>
  <c r="N696" i="66"/>
  <c r="P88" i="60"/>
  <c r="N697" i="66"/>
  <c r="P138" i="60"/>
  <c r="N719" i="66"/>
  <c r="P164" i="60"/>
  <c r="N745" i="66"/>
  <c r="P139" i="60"/>
  <c r="N720" i="66"/>
  <c r="Q163" i="60"/>
  <c r="O744" i="66"/>
  <c r="P145" i="60"/>
  <c r="N726" i="66"/>
  <c r="P158" i="60"/>
  <c r="N739" i="66"/>
  <c r="P143" i="60"/>
  <c r="N724" i="66"/>
  <c r="P163" i="60"/>
  <c r="N744" i="66"/>
  <c r="Q155" i="60"/>
  <c r="O736" i="66"/>
  <c r="Q153" i="60"/>
  <c r="O734" i="66"/>
  <c r="P160" i="60"/>
  <c r="N741" i="66"/>
  <c r="Q138" i="60"/>
  <c r="O719" i="66"/>
  <c r="Q157" i="60"/>
  <c r="O738" i="66"/>
  <c r="Q150" i="60"/>
  <c r="O731" i="66"/>
  <c r="Q158" i="60"/>
  <c r="O739" i="66"/>
  <c r="Q165" i="60"/>
  <c r="O746" i="66"/>
  <c r="P155" i="60"/>
  <c r="N736" i="66"/>
  <c r="P154" i="60"/>
  <c r="N735" i="66"/>
  <c r="P146" i="60"/>
  <c r="N727" i="66"/>
  <c r="Q147" i="60"/>
  <c r="O728" i="66"/>
  <c r="Q164" i="60"/>
  <c r="O745" i="66"/>
  <c r="Q159" i="60"/>
  <c r="O740" i="66"/>
  <c r="P149" i="60"/>
  <c r="N730" i="66"/>
  <c r="Q146" i="60"/>
  <c r="O727" i="66"/>
  <c r="P152" i="60"/>
  <c r="N733" i="66"/>
  <c r="P153" i="60"/>
  <c r="N734" i="66"/>
  <c r="Q145" i="60"/>
  <c r="O726" i="66"/>
  <c r="Q140" i="60"/>
  <c r="O721" i="66"/>
  <c r="Q149" i="60"/>
  <c r="O730" i="66"/>
  <c r="P162" i="60"/>
  <c r="N743" i="66"/>
  <c r="Q166" i="60"/>
  <c r="O747" i="66"/>
  <c r="P148" i="60"/>
  <c r="N729" i="66"/>
  <c r="P78" i="60"/>
  <c r="N687" i="66"/>
  <c r="P85" i="60"/>
  <c r="N694" i="66"/>
  <c r="Q86" i="60"/>
  <c r="O695" i="66"/>
  <c r="Q62" i="60"/>
  <c r="O671" i="66"/>
  <c r="Q88" i="60"/>
  <c r="O697" i="66"/>
  <c r="P71" i="60"/>
  <c r="N680" i="66"/>
  <c r="Q78" i="60"/>
  <c r="O687" i="66"/>
  <c r="P61" i="60"/>
  <c r="N670" i="66"/>
  <c r="P150" i="60"/>
  <c r="N731" i="66"/>
  <c r="P167" i="60"/>
  <c r="N748" i="66"/>
  <c r="Q167" i="60"/>
  <c r="O748" i="66"/>
  <c r="M641" i="66"/>
  <c r="D491" i="66" s="1"/>
  <c r="O154" i="60"/>
  <c r="P627" i="66"/>
  <c r="O641" i="66"/>
  <c r="F491" i="66" s="1"/>
  <c r="Q168" i="60" s="1"/>
  <c r="O166" i="60"/>
  <c r="P639" i="66"/>
  <c r="O148" i="60"/>
  <c r="P621" i="66"/>
  <c r="O156" i="60"/>
  <c r="P629" i="66"/>
  <c r="O146" i="60"/>
  <c r="P619" i="66"/>
  <c r="O162" i="60"/>
  <c r="P635" i="66"/>
  <c r="O152" i="60"/>
  <c r="P625" i="66"/>
  <c r="O139" i="60"/>
  <c r="P612" i="66"/>
  <c r="O165" i="60"/>
  <c r="P638" i="66"/>
  <c r="O149" i="60"/>
  <c r="P622" i="66"/>
  <c r="O160" i="60"/>
  <c r="P633" i="66"/>
  <c r="O167" i="60"/>
  <c r="P640" i="66"/>
  <c r="O138" i="60"/>
  <c r="P611" i="66"/>
  <c r="O137" i="60"/>
  <c r="P610" i="66"/>
  <c r="O142" i="60"/>
  <c r="P615" i="66"/>
  <c r="O151" i="60"/>
  <c r="P624" i="66"/>
  <c r="O140" i="60"/>
  <c r="P613" i="66"/>
  <c r="N641" i="66"/>
  <c r="E491" i="66" s="1"/>
  <c r="P168" i="60" s="1"/>
  <c r="O150" i="60"/>
  <c r="P623" i="66"/>
  <c r="O157" i="60"/>
  <c r="P630" i="66"/>
  <c r="O161" i="60"/>
  <c r="P634" i="66"/>
  <c r="O153" i="60"/>
  <c r="P626" i="66"/>
  <c r="O145" i="60"/>
  <c r="P618" i="66"/>
  <c r="O164" i="60"/>
  <c r="P637" i="66"/>
  <c r="O155" i="60"/>
  <c r="P628" i="66"/>
  <c r="O143" i="60"/>
  <c r="P616" i="66"/>
  <c r="O163" i="60"/>
  <c r="P636" i="66"/>
  <c r="O144" i="60"/>
  <c r="P617" i="66"/>
  <c r="O147" i="60"/>
  <c r="P620" i="66"/>
  <c r="O141" i="60"/>
  <c r="P614" i="66"/>
  <c r="O158" i="60"/>
  <c r="P631" i="66"/>
  <c r="O159" i="60"/>
  <c r="P632" i="66"/>
  <c r="P592" i="66"/>
  <c r="R119" i="60" s="1"/>
  <c r="O119" i="60"/>
  <c r="M703" i="66"/>
  <c r="O122" i="60"/>
  <c r="M708" i="66"/>
  <c r="O127" i="60"/>
  <c r="P459" i="66"/>
  <c r="O63" i="60"/>
  <c r="O88" i="60"/>
  <c r="P484" i="66"/>
  <c r="O72" i="60"/>
  <c r="P468" i="66"/>
  <c r="O78" i="60"/>
  <c r="P474" i="66"/>
  <c r="P470" i="66"/>
  <c r="O74" i="60"/>
  <c r="P467" i="66"/>
  <c r="O71" i="60"/>
  <c r="O66" i="60"/>
  <c r="P462" i="66"/>
  <c r="O67" i="60"/>
  <c r="P463" i="66"/>
  <c r="O70" i="60"/>
  <c r="P466" i="66"/>
  <c r="P480" i="66"/>
  <c r="O84" i="60"/>
  <c r="P485" i="66"/>
  <c r="O89" i="60"/>
  <c r="O82" i="60"/>
  <c r="P478" i="66"/>
  <c r="O86" i="60"/>
  <c r="P482" i="66"/>
  <c r="P472" i="66"/>
  <c r="O76" i="60"/>
  <c r="O62" i="60"/>
  <c r="P458" i="66"/>
  <c r="P456" i="66"/>
  <c r="O60" i="60"/>
  <c r="O73" i="60"/>
  <c r="P469" i="66"/>
  <c r="P461" i="66"/>
  <c r="O65" i="60"/>
  <c r="P475" i="66"/>
  <c r="O79" i="60"/>
  <c r="P457" i="66"/>
  <c r="Q61" i="60"/>
  <c r="O75" i="60"/>
  <c r="P471" i="66"/>
  <c r="O80" i="60"/>
  <c r="P476" i="66"/>
  <c r="O87" i="60"/>
  <c r="P483" i="66"/>
  <c r="P460" i="66"/>
  <c r="O64" i="60"/>
  <c r="O77" i="60"/>
  <c r="P473" i="66"/>
  <c r="O85" i="60"/>
  <c r="P481" i="66"/>
  <c r="P479" i="66"/>
  <c r="O83" i="60"/>
  <c r="O68" i="60"/>
  <c r="P464" i="66"/>
  <c r="O81" i="60"/>
  <c r="P477" i="66"/>
  <c r="P465" i="66"/>
  <c r="O69" i="60"/>
  <c r="N54" i="62"/>
  <c r="O155" i="66"/>
  <c r="Q54" i="62" s="1"/>
  <c r="N71" i="62"/>
  <c r="O172" i="66"/>
  <c r="Q71" i="62" s="1"/>
  <c r="N61" i="62"/>
  <c r="O162" i="66"/>
  <c r="Q61" i="62" s="1"/>
  <c r="N57" i="62"/>
  <c r="O158" i="66"/>
  <c r="Q57" i="62" s="1"/>
  <c r="N63" i="62"/>
  <c r="O164" i="66"/>
  <c r="Q63" i="62" s="1"/>
  <c r="O163" i="66"/>
  <c r="Q62" i="62" s="1"/>
  <c r="N62" i="62"/>
  <c r="N68" i="62"/>
  <c r="O169" i="66"/>
  <c r="Q68" i="62" s="1"/>
  <c r="O159" i="66"/>
  <c r="Q58" i="62" s="1"/>
  <c r="N58" i="62"/>
  <c r="N74" i="62"/>
  <c r="O175" i="66"/>
  <c r="Q74" i="62" s="1"/>
  <c r="N56" i="62"/>
  <c r="O157" i="66"/>
  <c r="Q56" i="62" s="1"/>
  <c r="N73" i="62"/>
  <c r="O174" i="66"/>
  <c r="Q73" i="62" s="1"/>
  <c r="O177" i="66"/>
  <c r="Q76" i="62" s="1"/>
  <c r="N76" i="62"/>
  <c r="N64" i="62"/>
  <c r="O165" i="66"/>
  <c r="Q64" i="62" s="1"/>
  <c r="N52" i="62"/>
  <c r="O153" i="66"/>
  <c r="Q52" i="62" s="1"/>
  <c r="O167" i="66"/>
  <c r="Q66" i="62" s="1"/>
  <c r="N66" i="62"/>
  <c r="N50" i="62"/>
  <c r="O151" i="66"/>
  <c r="Q50" i="62" s="1"/>
  <c r="N70" i="62"/>
  <c r="O171" i="66"/>
  <c r="Q70" i="62" s="1"/>
  <c r="N59" i="62"/>
  <c r="O160" i="66"/>
  <c r="Q59" i="62" s="1"/>
  <c r="N75" i="62"/>
  <c r="O176" i="66"/>
  <c r="Q75" i="62" s="1"/>
  <c r="N60" i="62"/>
  <c r="O161" i="66"/>
  <c r="Q60" i="62" s="1"/>
  <c r="N72" i="62"/>
  <c r="O173" i="66"/>
  <c r="Q72" i="62" s="1"/>
  <c r="O152" i="66"/>
  <c r="Q51" i="62" s="1"/>
  <c r="N51" i="62"/>
  <c r="N55" i="62"/>
  <c r="O156" i="66"/>
  <c r="Q55" i="62" s="1"/>
  <c r="O150" i="66"/>
  <c r="Q49" i="62" s="1"/>
  <c r="N49" i="62"/>
  <c r="N67" i="62"/>
  <c r="O168" i="66"/>
  <c r="Q67" i="62" s="1"/>
  <c r="N53" i="62"/>
  <c r="O154" i="66"/>
  <c r="Q53" i="62" s="1"/>
  <c r="N69" i="62"/>
  <c r="O170" i="66"/>
  <c r="Q69" i="62" s="1"/>
  <c r="N65" i="62"/>
  <c r="O166" i="66"/>
  <c r="Q65" i="62" s="1"/>
  <c r="O118" i="60"/>
  <c r="M717" i="66"/>
  <c r="M702" i="66"/>
  <c r="O703" i="66"/>
  <c r="M700" i="66"/>
  <c r="M713" i="66"/>
  <c r="N717" i="66"/>
  <c r="N715" i="66"/>
  <c r="O712" i="66"/>
  <c r="O704" i="66"/>
  <c r="O714" i="66"/>
  <c r="N700" i="66"/>
  <c r="O716" i="66"/>
  <c r="N712" i="66"/>
  <c r="M705" i="66"/>
  <c r="O709" i="66"/>
  <c r="O701" i="66"/>
  <c r="M710" i="66"/>
  <c r="O707" i="66"/>
  <c r="O710" i="66"/>
  <c r="M701" i="66"/>
  <c r="M712" i="66"/>
  <c r="O717" i="66"/>
  <c r="M711" i="66"/>
  <c r="N702" i="66"/>
  <c r="M716" i="66"/>
  <c r="N707" i="66"/>
  <c r="Q118" i="60"/>
  <c r="O699" i="66"/>
  <c r="N713" i="66"/>
  <c r="N711" i="66"/>
  <c r="M704" i="66"/>
  <c r="N710" i="66"/>
  <c r="O715" i="66"/>
  <c r="M707" i="66"/>
  <c r="O708" i="66"/>
  <c r="N705" i="66"/>
  <c r="N704" i="66"/>
  <c r="O705" i="66"/>
  <c r="N701" i="66"/>
  <c r="M706" i="66"/>
  <c r="N706" i="66"/>
  <c r="M714" i="66"/>
  <c r="O702" i="66"/>
  <c r="O700" i="66"/>
  <c r="N716" i="66"/>
  <c r="P118" i="60"/>
  <c r="N699" i="66"/>
  <c r="N709" i="66"/>
  <c r="N703" i="66"/>
  <c r="O711" i="66"/>
  <c r="O713" i="66"/>
  <c r="N714" i="66"/>
  <c r="M709" i="66"/>
  <c r="M715" i="66"/>
  <c r="O706" i="66"/>
  <c r="P600" i="66"/>
  <c r="R127" i="60" s="1"/>
  <c r="P606" i="66"/>
  <c r="R133" i="60" s="1"/>
  <c r="P598" i="66"/>
  <c r="R125" i="60" s="1"/>
  <c r="P593" i="66"/>
  <c r="R120" i="60" s="1"/>
  <c r="P607" i="66"/>
  <c r="R134" i="60" s="1"/>
  <c r="P609" i="66"/>
  <c r="R136" i="60" s="1"/>
  <c r="P601" i="66"/>
  <c r="R128" i="60" s="1"/>
  <c r="P594" i="66"/>
  <c r="R121" i="60" s="1"/>
  <c r="P608" i="66"/>
  <c r="R135" i="60" s="1"/>
  <c r="P596" i="66"/>
  <c r="R123" i="60" s="1"/>
  <c r="P602" i="66"/>
  <c r="R129" i="60" s="1"/>
  <c r="P605" i="66"/>
  <c r="R132" i="60" s="1"/>
  <c r="P595" i="66"/>
  <c r="R122" i="60" s="1"/>
  <c r="P604" i="66"/>
  <c r="R131" i="60" s="1"/>
  <c r="P599" i="66"/>
  <c r="R126" i="60" s="1"/>
  <c r="P603" i="66"/>
  <c r="R130" i="60" s="1"/>
  <c r="P597" i="66"/>
  <c r="R124" i="60" s="1"/>
  <c r="R259" i="60"/>
  <c r="R260" i="60"/>
  <c r="R257" i="60"/>
  <c r="R258" i="60"/>
  <c r="E1811" i="66"/>
  <c r="E1812" i="66"/>
  <c r="E1813" i="66"/>
  <c r="E1814" i="66"/>
  <c r="E1815" i="66"/>
  <c r="E1816" i="66"/>
  <c r="E1817" i="66"/>
  <c r="E1810" i="66"/>
  <c r="G1810" i="66" s="1"/>
  <c r="E1475" i="66"/>
  <c r="E1470" i="66"/>
  <c r="O168" i="60" l="1"/>
  <c r="G492" i="66"/>
  <c r="R77" i="60"/>
  <c r="P686" i="66"/>
  <c r="R68" i="60"/>
  <c r="P677" i="66"/>
  <c r="R85" i="60"/>
  <c r="P694" i="66"/>
  <c r="R80" i="60"/>
  <c r="P689" i="66"/>
  <c r="R82" i="60"/>
  <c r="P691" i="66"/>
  <c r="R67" i="60"/>
  <c r="P676" i="66"/>
  <c r="R78" i="60"/>
  <c r="P687" i="66"/>
  <c r="R88" i="60"/>
  <c r="P697" i="66"/>
  <c r="R158" i="60"/>
  <c r="P739" i="66"/>
  <c r="R147" i="60"/>
  <c r="P728" i="66"/>
  <c r="R163" i="60"/>
  <c r="P744" i="66"/>
  <c r="R155" i="60"/>
  <c r="P736" i="66"/>
  <c r="R145" i="60"/>
  <c r="P726" i="66"/>
  <c r="R161" i="60"/>
  <c r="P742" i="66"/>
  <c r="R150" i="60"/>
  <c r="P731" i="66"/>
  <c r="R154" i="60"/>
  <c r="P735" i="66"/>
  <c r="R87" i="60"/>
  <c r="P696" i="66"/>
  <c r="R69" i="60"/>
  <c r="P678" i="66"/>
  <c r="R64" i="60"/>
  <c r="P673" i="66"/>
  <c r="R61" i="60"/>
  <c r="P670" i="66"/>
  <c r="R65" i="60"/>
  <c r="P674" i="66"/>
  <c r="R60" i="60"/>
  <c r="P669" i="66"/>
  <c r="R76" i="60"/>
  <c r="P685" i="66"/>
  <c r="R84" i="60"/>
  <c r="P693" i="66"/>
  <c r="R71" i="60"/>
  <c r="P680" i="66"/>
  <c r="R151" i="60"/>
  <c r="P732" i="66"/>
  <c r="R137" i="60"/>
  <c r="P718" i="66"/>
  <c r="R149" i="60"/>
  <c r="P730" i="66"/>
  <c r="R139" i="60"/>
  <c r="P720" i="66"/>
  <c r="R162" i="60"/>
  <c r="P743" i="66"/>
  <c r="R156" i="60"/>
  <c r="P737" i="66"/>
  <c r="R166" i="60"/>
  <c r="P747" i="66"/>
  <c r="R81" i="60"/>
  <c r="P690" i="66"/>
  <c r="R75" i="60"/>
  <c r="P684" i="66"/>
  <c r="R73" i="60"/>
  <c r="P682" i="66"/>
  <c r="R62" i="60"/>
  <c r="P671" i="66"/>
  <c r="R86" i="60"/>
  <c r="P695" i="66"/>
  <c r="R70" i="60"/>
  <c r="P679" i="66"/>
  <c r="R66" i="60"/>
  <c r="P675" i="66"/>
  <c r="R72" i="60"/>
  <c r="P681" i="66"/>
  <c r="R159" i="60"/>
  <c r="P740" i="66"/>
  <c r="R141" i="60"/>
  <c r="P722" i="66"/>
  <c r="R144" i="60"/>
  <c r="P725" i="66"/>
  <c r="R143" i="60"/>
  <c r="P724" i="66"/>
  <c r="R164" i="60"/>
  <c r="P745" i="66"/>
  <c r="R153" i="60"/>
  <c r="P734" i="66"/>
  <c r="R157" i="60"/>
  <c r="P738" i="66"/>
  <c r="R83" i="60"/>
  <c r="P692" i="66"/>
  <c r="R79" i="60"/>
  <c r="P688" i="66"/>
  <c r="R89" i="60"/>
  <c r="P698" i="66"/>
  <c r="R74" i="60"/>
  <c r="P683" i="66"/>
  <c r="R63" i="60"/>
  <c r="P672" i="66"/>
  <c r="R140" i="60"/>
  <c r="P721" i="66"/>
  <c r="R142" i="60"/>
  <c r="P723" i="66"/>
  <c r="R138" i="60"/>
  <c r="P719" i="66"/>
  <c r="R160" i="60"/>
  <c r="P741" i="66"/>
  <c r="R165" i="60"/>
  <c r="P746" i="66"/>
  <c r="R152" i="60"/>
  <c r="P733" i="66"/>
  <c r="R146" i="60"/>
  <c r="P727" i="66"/>
  <c r="R148" i="60"/>
  <c r="P729" i="66"/>
  <c r="R167" i="60"/>
  <c r="P748" i="66"/>
  <c r="P641" i="66"/>
  <c r="G491" i="66" s="1"/>
  <c r="R168" i="60" s="1"/>
  <c r="P711" i="66"/>
  <c r="P716" i="66"/>
  <c r="P706" i="66"/>
  <c r="P708" i="66"/>
  <c r="P700" i="66"/>
  <c r="P707" i="66"/>
  <c r="P712" i="66"/>
  <c r="P713" i="66"/>
  <c r="P717" i="66"/>
  <c r="R118" i="60"/>
  <c r="P699" i="66"/>
  <c r="P710" i="66"/>
  <c r="P715" i="66"/>
  <c r="P714" i="66"/>
  <c r="P702" i="66"/>
  <c r="P709" i="66"/>
  <c r="P705" i="66"/>
  <c r="P703" i="66"/>
  <c r="P704" i="66"/>
  <c r="P701" i="66"/>
  <c r="G1813" i="66"/>
  <c r="G1814" i="66"/>
  <c r="G1812" i="66"/>
  <c r="G1817" i="66"/>
  <c r="G1811" i="66"/>
  <c r="G1816" i="66"/>
  <c r="G1815" i="66"/>
  <c r="F1490" i="66"/>
  <c r="E1747" i="66"/>
  <c r="E1748" i="66"/>
  <c r="E1749" i="66"/>
  <c r="E1750" i="66"/>
  <c r="E1751" i="66"/>
  <c r="E1752" i="66"/>
  <c r="F1747" i="66"/>
  <c r="F1748" i="66"/>
  <c r="F1749" i="66"/>
  <c r="F1750" i="66"/>
  <c r="F1751" i="66"/>
  <c r="F1471" i="66"/>
  <c r="F1472" i="66"/>
  <c r="F1473" i="66"/>
  <c r="F1474" i="66"/>
  <c r="F1475" i="66"/>
  <c r="F1476" i="66"/>
  <c r="F1477" i="66"/>
  <c r="F1478" i="66"/>
  <c r="F1479" i="66"/>
  <c r="F1480" i="66"/>
  <c r="F1481" i="66"/>
  <c r="F1482" i="66"/>
  <c r="F1483" i="66"/>
  <c r="F1484" i="66"/>
  <c r="F1485" i="66"/>
  <c r="F1486" i="66"/>
  <c r="F1487" i="66"/>
  <c r="F1488" i="66"/>
  <c r="F1489" i="66"/>
  <c r="F1470" i="66"/>
  <c r="G1860" i="66" l="1"/>
  <c r="G1803" i="66" s="1"/>
  <c r="I228" i="65" s="1"/>
  <c r="K1012" i="66"/>
  <c r="L1012" i="66"/>
  <c r="K1013" i="66"/>
  <c r="L1013" i="66"/>
  <c r="J1013" i="66"/>
  <c r="E765" i="66"/>
  <c r="E766" i="66"/>
  <c r="D1390" i="66" l="1"/>
  <c r="E1390" i="66"/>
  <c r="F1390" i="66"/>
  <c r="D1391" i="66"/>
  <c r="E1391" i="66"/>
  <c r="F1391" i="66"/>
  <c r="D1392" i="66"/>
  <c r="E1392" i="66"/>
  <c r="F1392" i="66"/>
  <c r="D1393" i="66"/>
  <c r="E1393" i="66"/>
  <c r="F1393" i="66"/>
  <c r="D1394" i="66"/>
  <c r="E1394" i="66"/>
  <c r="F1394" i="66"/>
  <c r="D1395" i="66"/>
  <c r="E1395" i="66"/>
  <c r="F1395" i="66"/>
  <c r="D1396" i="66"/>
  <c r="E1396" i="66"/>
  <c r="F1396" i="66"/>
  <c r="D1397" i="66"/>
  <c r="E1397" i="66"/>
  <c r="F1397" i="66"/>
  <c r="D1398" i="66"/>
  <c r="E1398" i="66"/>
  <c r="F1398" i="66"/>
  <c r="D1399" i="66"/>
  <c r="E1399" i="66"/>
  <c r="F1399" i="66"/>
  <c r="D1400" i="66"/>
  <c r="E1400" i="66"/>
  <c r="F1400" i="66"/>
  <c r="D1401" i="66"/>
  <c r="E1401" i="66"/>
  <c r="F1401" i="66"/>
  <c r="D1402" i="66"/>
  <c r="E1402" i="66"/>
  <c r="F1402" i="66"/>
  <c r="D1403" i="66"/>
  <c r="E1403" i="66"/>
  <c r="F1403" i="66"/>
  <c r="F1389" i="66"/>
  <c r="E1389" i="66"/>
  <c r="D1389" i="66"/>
  <c r="C224" i="66"/>
  <c r="L16" i="64" l="1"/>
  <c r="F1912" i="66" l="1"/>
  <c r="E1912" i="66"/>
  <c r="F1911" i="66"/>
  <c r="E1911" i="66"/>
  <c r="F1916" i="66"/>
  <c r="F1910" i="66"/>
  <c r="E1910" i="66"/>
  <c r="G1912" i="66"/>
  <c r="G1911" i="66"/>
  <c r="G1910" i="66"/>
  <c r="D1912" i="66"/>
  <c r="D1911" i="66"/>
  <c r="D1910" i="66"/>
  <c r="D34" i="66" l="1"/>
  <c r="G5" i="68" s="1"/>
  <c r="D32" i="66"/>
  <c r="G3" i="68" s="1"/>
  <c r="I47" i="68"/>
  <c r="I63" i="68" s="1"/>
  <c r="C1747" i="66"/>
  <c r="C2440" i="66" s="1"/>
  <c r="C1748" i="66"/>
  <c r="C2441" i="66" s="1"/>
  <c r="C1749" i="66"/>
  <c r="C2442" i="66" s="1"/>
  <c r="C1750" i="66"/>
  <c r="C2443" i="66" s="1"/>
  <c r="C1751" i="66"/>
  <c r="C2444" i="66" s="1"/>
  <c r="C1752" i="66"/>
  <c r="C2445" i="66" s="1"/>
  <c r="C1753" i="66"/>
  <c r="C2446" i="66" s="1"/>
  <c r="C1754" i="66"/>
  <c r="C2447" i="66" s="1"/>
  <c r="C1755" i="66"/>
  <c r="C2448" i="66" s="1"/>
  <c r="C1746" i="66"/>
  <c r="C2439" i="66" s="1"/>
  <c r="C1013" i="66"/>
  <c r="C2190" i="66" s="1"/>
  <c r="C2191" i="66"/>
  <c r="C2192" i="66"/>
  <c r="C2193" i="66"/>
  <c r="C1012" i="66"/>
  <c r="C2189" i="66" s="1"/>
  <c r="C2140" i="66"/>
  <c r="C2141" i="66"/>
  <c r="C2142" i="66"/>
  <c r="C2143" i="66"/>
  <c r="C827" i="66"/>
  <c r="C2139" i="66" s="1"/>
  <c r="C437" i="66"/>
  <c r="C438" i="66"/>
  <c r="C439" i="66"/>
  <c r="C440" i="66"/>
  <c r="C441" i="66"/>
  <c r="C442" i="66"/>
  <c r="C443" i="66"/>
  <c r="C444" i="66"/>
  <c r="C445" i="66"/>
  <c r="C446" i="66"/>
  <c r="C447" i="66"/>
  <c r="C448" i="66"/>
  <c r="C449" i="66"/>
  <c r="C450" i="66"/>
  <c r="C451" i="66"/>
  <c r="C452" i="66"/>
  <c r="C453" i="66"/>
  <c r="C454" i="66"/>
  <c r="C436" i="66"/>
  <c r="C2058" i="66" l="1"/>
  <c r="C2045" i="66"/>
  <c r="C655" i="66"/>
  <c r="C2056" i="66"/>
  <c r="C666" i="66"/>
  <c r="C2052" i="66"/>
  <c r="C662" i="66"/>
  <c r="C2040" i="66"/>
  <c r="C650" i="66"/>
  <c r="C2051" i="66"/>
  <c r="C661" i="66"/>
  <c r="C2050" i="66"/>
  <c r="C660" i="66"/>
  <c r="C2055" i="66"/>
  <c r="C665" i="66"/>
  <c r="C2049" i="66"/>
  <c r="C659" i="66"/>
  <c r="C2043" i="66"/>
  <c r="C653" i="66"/>
  <c r="C2046" i="66"/>
  <c r="C656" i="66"/>
  <c r="C2057" i="66"/>
  <c r="C667" i="66"/>
  <c r="C2044" i="66"/>
  <c r="C654" i="66"/>
  <c r="C2054" i="66"/>
  <c r="C664" i="66"/>
  <c r="C2048" i="66"/>
  <c r="C658" i="66"/>
  <c r="C2042" i="66"/>
  <c r="C652" i="66"/>
  <c r="C2039" i="66"/>
  <c r="C649" i="66"/>
  <c r="C2053" i="66"/>
  <c r="C663" i="66"/>
  <c r="C2047" i="66"/>
  <c r="C657" i="66"/>
  <c r="C2041" i="66"/>
  <c r="C651" i="66"/>
  <c r="I55" i="68"/>
  <c r="I71" i="68"/>
  <c r="C1811" i="66"/>
  <c r="C2490" i="66" s="1"/>
  <c r="C1812" i="66"/>
  <c r="C2491" i="66" s="1"/>
  <c r="C1813" i="66"/>
  <c r="C2492" i="66" s="1"/>
  <c r="C1814" i="66"/>
  <c r="C2493" i="66" s="1"/>
  <c r="C1815" i="66"/>
  <c r="C2494" i="66" s="1"/>
  <c r="C1816" i="66"/>
  <c r="C2495" i="66" s="1"/>
  <c r="C1817" i="66"/>
  <c r="C2496" i="66" s="1"/>
  <c r="C2497" i="66"/>
  <c r="C1810" i="66"/>
  <c r="C2489" i="66" s="1"/>
  <c r="C1471" i="66"/>
  <c r="C2390" i="66" s="1"/>
  <c r="C1472" i="66"/>
  <c r="C2391" i="66" s="1"/>
  <c r="C1473" i="66"/>
  <c r="C2392" i="66" s="1"/>
  <c r="C1474" i="66"/>
  <c r="C2393" i="66" s="1"/>
  <c r="C1475" i="66"/>
  <c r="C2394" i="66" s="1"/>
  <c r="C1476" i="66"/>
  <c r="C2395" i="66" s="1"/>
  <c r="C1477" i="66"/>
  <c r="C2396" i="66" s="1"/>
  <c r="C1478" i="66"/>
  <c r="C2397" i="66" s="1"/>
  <c r="C1479" i="66"/>
  <c r="C2398" i="66" s="1"/>
  <c r="C1480" i="66"/>
  <c r="C2399" i="66" s="1"/>
  <c r="C1481" i="66"/>
  <c r="C2400" i="66" s="1"/>
  <c r="C1482" i="66"/>
  <c r="C2401" i="66" s="1"/>
  <c r="C1483" i="66"/>
  <c r="C2402" i="66" s="1"/>
  <c r="C1484" i="66"/>
  <c r="C2403" i="66" s="1"/>
  <c r="C1485" i="66"/>
  <c r="C2404" i="66" s="1"/>
  <c r="C1486" i="66"/>
  <c r="C2405" i="66" s="1"/>
  <c r="C1487" i="66"/>
  <c r="C2406" i="66" s="1"/>
  <c r="C1488" i="66"/>
  <c r="C2407" i="66" s="1"/>
  <c r="C1489" i="66"/>
  <c r="C2408" i="66" s="1"/>
  <c r="C1490" i="66"/>
  <c r="C2409" i="66" s="1"/>
  <c r="C1491" i="66"/>
  <c r="C2410" i="66" s="1"/>
  <c r="C1470" i="66"/>
  <c r="C2389" i="66" s="1"/>
  <c r="D1471" i="66"/>
  <c r="C1526" i="66" s="1"/>
  <c r="D1472" i="66"/>
  <c r="C1527" i="66" s="1"/>
  <c r="D1473" i="66"/>
  <c r="C1528" i="66" s="1"/>
  <c r="D1474" i="66"/>
  <c r="C1529" i="66" s="1"/>
  <c r="D1475" i="66"/>
  <c r="C1530" i="66" s="1"/>
  <c r="D1476" i="66"/>
  <c r="C1531" i="66" s="1"/>
  <c r="D1477" i="66"/>
  <c r="C1532" i="66" s="1"/>
  <c r="D1478" i="66"/>
  <c r="C1533" i="66" s="1"/>
  <c r="D1479" i="66"/>
  <c r="C1534" i="66" s="1"/>
  <c r="D1480" i="66"/>
  <c r="C1535" i="66" s="1"/>
  <c r="D1481" i="66"/>
  <c r="C1536" i="66" s="1"/>
  <c r="D1482" i="66"/>
  <c r="C1537" i="66" s="1"/>
  <c r="D1483" i="66"/>
  <c r="C1538" i="66" s="1"/>
  <c r="D1484" i="66"/>
  <c r="C1539" i="66" s="1"/>
  <c r="D1485" i="66"/>
  <c r="C1540" i="66" s="1"/>
  <c r="D1486" i="66"/>
  <c r="C1541" i="66" s="1"/>
  <c r="D1487" i="66"/>
  <c r="C1542" i="66" s="1"/>
  <c r="D1488" i="66"/>
  <c r="C1543" i="66" s="1"/>
  <c r="D1489" i="66"/>
  <c r="C1544" i="66" s="1"/>
  <c r="D1490" i="66"/>
  <c r="C1545" i="66" s="1"/>
  <c r="C1546" i="66"/>
  <c r="D1470" i="66"/>
  <c r="C1525" i="66" s="1"/>
  <c r="C1390" i="66"/>
  <c r="C2340" i="66" s="1"/>
  <c r="C1391" i="66"/>
  <c r="C2341" i="66" s="1"/>
  <c r="C1392" i="66"/>
  <c r="C2342" i="66" s="1"/>
  <c r="C1393" i="66"/>
  <c r="C2343" i="66" s="1"/>
  <c r="C1394" i="66"/>
  <c r="C2344" i="66" s="1"/>
  <c r="C1395" i="66"/>
  <c r="C2345" i="66" s="1"/>
  <c r="C1396" i="66"/>
  <c r="C2346" i="66" s="1"/>
  <c r="C1397" i="66"/>
  <c r="C2347" i="66" s="1"/>
  <c r="C1398" i="66"/>
  <c r="C2348" i="66" s="1"/>
  <c r="C1399" i="66"/>
  <c r="C2349" i="66" s="1"/>
  <c r="C1400" i="66"/>
  <c r="C2350" i="66" s="1"/>
  <c r="C1401" i="66"/>
  <c r="C2351" i="66" s="1"/>
  <c r="C1402" i="66"/>
  <c r="C2352" i="66" s="1"/>
  <c r="C1403" i="66"/>
  <c r="C2353" i="66" s="1"/>
  <c r="C1389" i="66"/>
  <c r="C2339" i="66" s="1"/>
  <c r="C1206" i="66"/>
  <c r="C1312" i="66" s="1"/>
  <c r="C1207" i="66"/>
  <c r="C1313" i="66" s="1"/>
  <c r="C1208" i="66"/>
  <c r="C1314" i="66" s="1"/>
  <c r="C1209" i="66"/>
  <c r="C1315" i="66" s="1"/>
  <c r="C1210" i="66"/>
  <c r="C1316" i="66" s="1"/>
  <c r="C1211" i="66"/>
  <c r="C1317" i="66" s="1"/>
  <c r="C1205" i="66"/>
  <c r="C2289" i="66" s="1"/>
  <c r="C1127" i="66"/>
  <c r="C2239" i="66" s="1"/>
  <c r="D225" i="66"/>
  <c r="C1990" i="66" s="1"/>
  <c r="D226" i="66"/>
  <c r="C1991" i="66" s="1"/>
  <c r="D227" i="66"/>
  <c r="C1992" i="66" s="1"/>
  <c r="D228" i="66"/>
  <c r="C1993" i="66" s="1"/>
  <c r="D229" i="66"/>
  <c r="C1994" i="66" s="1"/>
  <c r="D230" i="66"/>
  <c r="C1995" i="66" s="1"/>
  <c r="D231" i="66"/>
  <c r="C1996" i="66" s="1"/>
  <c r="D232" i="66"/>
  <c r="C1997" i="66" s="1"/>
  <c r="D233" i="66"/>
  <c r="C1998" i="66" s="1"/>
  <c r="D234" i="66"/>
  <c r="C1999" i="66" s="1"/>
  <c r="D235" i="66"/>
  <c r="C2000" i="66" s="1"/>
  <c r="D236" i="66"/>
  <c r="C2001" i="66" s="1"/>
  <c r="D237" i="66"/>
  <c r="C2002" i="66" s="1"/>
  <c r="D238" i="66"/>
  <c r="C2003" i="66" s="1"/>
  <c r="D239" i="66"/>
  <c r="C2004" i="66" s="1"/>
  <c r="D240" i="66"/>
  <c r="C2005" i="66" s="1"/>
  <c r="D241" i="66"/>
  <c r="C2006" i="66" s="1"/>
  <c r="D242" i="66"/>
  <c r="C2007" i="66" s="1"/>
  <c r="D243" i="66"/>
  <c r="C2008" i="66" s="1"/>
  <c r="D244" i="66"/>
  <c r="C2009" i="66" s="1"/>
  <c r="D245" i="66"/>
  <c r="C2010" i="66" s="1"/>
  <c r="D246" i="66"/>
  <c r="C2011" i="66" s="1"/>
  <c r="D247" i="66"/>
  <c r="C2012" i="66" s="1"/>
  <c r="D248" i="66"/>
  <c r="C2013" i="66" s="1"/>
  <c r="D249" i="66"/>
  <c r="C2014" i="66" s="1"/>
  <c r="D250" i="66"/>
  <c r="C2015" i="66" s="1"/>
  <c r="D251" i="66"/>
  <c r="C2016" i="66" s="1"/>
  <c r="D252" i="66"/>
  <c r="C2017" i="66" s="1"/>
  <c r="D253" i="66"/>
  <c r="C2018" i="66" s="1"/>
  <c r="D254" i="66"/>
  <c r="C2019" i="66" s="1"/>
  <c r="D255" i="66"/>
  <c r="C2020" i="66" s="1"/>
  <c r="D224" i="66"/>
  <c r="C1989" i="66" s="1"/>
  <c r="C128" i="66"/>
  <c r="C1939" i="66" s="1"/>
  <c r="C225" i="66"/>
  <c r="E225" i="66"/>
  <c r="C226" i="66"/>
  <c r="E226" i="66"/>
  <c r="C227" i="66"/>
  <c r="E227" i="66"/>
  <c r="C228" i="66"/>
  <c r="E228" i="66"/>
  <c r="C229" i="66"/>
  <c r="E229" i="66"/>
  <c r="C230" i="66"/>
  <c r="E230" i="66"/>
  <c r="C231" i="66"/>
  <c r="E231" i="66"/>
  <c r="C232" i="66"/>
  <c r="E232" i="66"/>
  <c r="C233" i="66"/>
  <c r="E233" i="66"/>
  <c r="C234" i="66"/>
  <c r="E234" i="66"/>
  <c r="C235" i="66"/>
  <c r="E235" i="66"/>
  <c r="C236" i="66"/>
  <c r="E236" i="66"/>
  <c r="C237" i="66"/>
  <c r="E237" i="66"/>
  <c r="C238" i="66"/>
  <c r="E238" i="66"/>
  <c r="C239" i="66"/>
  <c r="E239" i="66"/>
  <c r="C240" i="66"/>
  <c r="E240" i="66"/>
  <c r="C241" i="66"/>
  <c r="E241" i="66"/>
  <c r="C242" i="66"/>
  <c r="E242" i="66"/>
  <c r="C243" i="66"/>
  <c r="E243" i="66"/>
  <c r="C244" i="66"/>
  <c r="E244" i="66"/>
  <c r="C245" i="66"/>
  <c r="E245" i="66"/>
  <c r="C246" i="66"/>
  <c r="E246" i="66"/>
  <c r="C247" i="66"/>
  <c r="E247" i="66"/>
  <c r="C248" i="66"/>
  <c r="E248" i="66"/>
  <c r="C249" i="66"/>
  <c r="E249" i="66"/>
  <c r="C250" i="66"/>
  <c r="E250" i="66"/>
  <c r="C251" i="66"/>
  <c r="E251" i="66"/>
  <c r="C252" i="66"/>
  <c r="E252" i="66"/>
  <c r="C253" i="66"/>
  <c r="E253" i="66"/>
  <c r="C254" i="66"/>
  <c r="E254" i="66"/>
  <c r="C255" i="66"/>
  <c r="E255" i="66"/>
  <c r="C129" i="66"/>
  <c r="C1940" i="66" s="1"/>
  <c r="C130" i="66"/>
  <c r="C1941" i="66" s="1"/>
  <c r="C131" i="66"/>
  <c r="C1942" i="66" s="1"/>
  <c r="C132" i="66"/>
  <c r="C1943" i="66" s="1"/>
  <c r="C133" i="66"/>
  <c r="C1944" i="66" s="1"/>
  <c r="C134" i="66"/>
  <c r="C1945" i="66" s="1"/>
  <c r="C135" i="66"/>
  <c r="C1946" i="66" s="1"/>
  <c r="C136" i="66"/>
  <c r="C1947" i="66" s="1"/>
  <c r="C137" i="66"/>
  <c r="C1948" i="66" s="1"/>
  <c r="C138" i="66"/>
  <c r="C1949" i="66" s="1"/>
  <c r="C139" i="66"/>
  <c r="C1950" i="66" s="1"/>
  <c r="C140" i="66"/>
  <c r="C1951" i="66" s="1"/>
  <c r="C141" i="66"/>
  <c r="C1952" i="66" s="1"/>
  <c r="C142" i="66"/>
  <c r="C1953" i="66" s="1"/>
  <c r="C143" i="66"/>
  <c r="C1954" i="66" s="1"/>
  <c r="C144" i="66"/>
  <c r="C1955" i="66" s="1"/>
  <c r="C145" i="66"/>
  <c r="C1956" i="66" s="1"/>
  <c r="C146" i="66"/>
  <c r="C1957" i="66" s="1"/>
  <c r="C147" i="66"/>
  <c r="C1958" i="66" s="1"/>
  <c r="C148" i="66"/>
  <c r="C1959" i="66" s="1"/>
  <c r="C149" i="66"/>
  <c r="C1960" i="66" s="1"/>
  <c r="D1909" i="66"/>
  <c r="F57" i="68" s="1"/>
  <c r="F1881" i="66"/>
  <c r="G1881" i="66"/>
  <c r="F1882" i="66"/>
  <c r="G1882" i="66"/>
  <c r="F1884" i="66"/>
  <c r="G1884" i="66"/>
  <c r="H1884" i="66"/>
  <c r="F1885" i="66"/>
  <c r="G1900" i="66" s="1"/>
  <c r="G1885" i="66"/>
  <c r="F1886" i="66"/>
  <c r="G1901" i="66" s="1"/>
  <c r="I35" i="68" s="1"/>
  <c r="G1886" i="66"/>
  <c r="F1887" i="66"/>
  <c r="G1902" i="66" s="1"/>
  <c r="I36" i="68" s="1"/>
  <c r="G1887" i="66"/>
  <c r="H1887" i="66"/>
  <c r="I1902" i="66" s="1"/>
  <c r="K36" i="68" s="1"/>
  <c r="E1887" i="66"/>
  <c r="F1902" i="66" s="1"/>
  <c r="H36" i="68" s="1"/>
  <c r="E1884" i="66"/>
  <c r="E1882" i="66"/>
  <c r="E1881" i="66"/>
  <c r="K1881" i="66" s="1"/>
  <c r="D1747" i="66"/>
  <c r="J1746" i="66" s="1"/>
  <c r="D1748" i="66"/>
  <c r="J1747" i="66" s="1"/>
  <c r="D1749" i="66"/>
  <c r="J1748" i="66" s="1"/>
  <c r="D1750" i="66"/>
  <c r="J1749" i="66" s="1"/>
  <c r="D1751" i="66"/>
  <c r="J1750" i="66" s="1"/>
  <c r="D1752" i="66"/>
  <c r="J1751" i="66" s="1"/>
  <c r="D1753" i="66"/>
  <c r="J1752" i="66" s="1"/>
  <c r="J1753" i="66"/>
  <c r="J1754" i="66"/>
  <c r="E1746" i="66"/>
  <c r="D1746" i="66"/>
  <c r="J1745" i="66" s="1"/>
  <c r="K827" i="66"/>
  <c r="L827" i="66"/>
  <c r="F827" i="66"/>
  <c r="E827" i="66"/>
  <c r="D827" i="66"/>
  <c r="E763" i="66"/>
  <c r="E764" i="66"/>
  <c r="K1882" i="66" l="1"/>
  <c r="K1884" i="66"/>
  <c r="D1939" i="66" a="1"/>
  <c r="D1939" i="66" s="1"/>
  <c r="E755" i="66"/>
  <c r="D755" i="66"/>
  <c r="F755" i="66"/>
  <c r="G755" i="66"/>
  <c r="H1902" i="66"/>
  <c r="J36" i="68" s="1"/>
  <c r="H1900" i="66"/>
  <c r="J34" i="68" s="1"/>
  <c r="H1901" i="66"/>
  <c r="J35" i="68" s="1"/>
  <c r="C1261" i="66"/>
  <c r="C2290" i="66"/>
  <c r="C1311" i="66"/>
  <c r="C2293" i="66"/>
  <c r="C2294" i="66"/>
  <c r="C2296" i="66"/>
  <c r="C2292" i="66"/>
  <c r="C2295" i="66"/>
  <c r="C2291" i="66"/>
  <c r="E772" i="66"/>
  <c r="G1903" i="66"/>
  <c r="I34" i="68"/>
  <c r="L22" i="64"/>
  <c r="G1896" i="66"/>
  <c r="F1896" i="66"/>
  <c r="H30" i="68" s="1"/>
  <c r="H1896" i="66"/>
  <c r="J30" i="68" s="1"/>
  <c r="K1887" i="66"/>
  <c r="D129" i="66"/>
  <c r="D128" i="66"/>
  <c r="I129" i="66"/>
  <c r="J129" i="66"/>
  <c r="K129" i="66"/>
  <c r="I130" i="66"/>
  <c r="J130" i="66"/>
  <c r="K130" i="66"/>
  <c r="I131" i="66"/>
  <c r="J131" i="66"/>
  <c r="K131" i="66"/>
  <c r="I132" i="66"/>
  <c r="J132" i="66"/>
  <c r="K132" i="66"/>
  <c r="I133" i="66"/>
  <c r="J133" i="66"/>
  <c r="K133" i="66"/>
  <c r="I134" i="66"/>
  <c r="J134" i="66"/>
  <c r="K134" i="66"/>
  <c r="I135" i="66"/>
  <c r="J135" i="66"/>
  <c r="K135" i="66"/>
  <c r="I136" i="66"/>
  <c r="J136" i="66"/>
  <c r="K136" i="66"/>
  <c r="I137" i="66"/>
  <c r="J137" i="66"/>
  <c r="K137" i="66"/>
  <c r="I138" i="66"/>
  <c r="J138" i="66"/>
  <c r="K138" i="66"/>
  <c r="I139" i="66"/>
  <c r="J139" i="66"/>
  <c r="K139" i="66"/>
  <c r="I140" i="66"/>
  <c r="J140" i="66"/>
  <c r="K140" i="66"/>
  <c r="I141" i="66"/>
  <c r="J141" i="66"/>
  <c r="K141" i="66"/>
  <c r="I142" i="66"/>
  <c r="J142" i="66"/>
  <c r="K142" i="66"/>
  <c r="I143" i="66"/>
  <c r="J143" i="66"/>
  <c r="K143" i="66"/>
  <c r="I144" i="66"/>
  <c r="J144" i="66"/>
  <c r="K144" i="66"/>
  <c r="I145" i="66"/>
  <c r="J145" i="66"/>
  <c r="K145" i="66"/>
  <c r="I146" i="66"/>
  <c r="J146" i="66"/>
  <c r="K146" i="66"/>
  <c r="I147" i="66"/>
  <c r="J147" i="66"/>
  <c r="K147" i="66"/>
  <c r="I148" i="66"/>
  <c r="J148" i="66"/>
  <c r="K148" i="66"/>
  <c r="I149" i="66"/>
  <c r="J149" i="66"/>
  <c r="K149" i="66"/>
  <c r="J128" i="66"/>
  <c r="K128" i="66"/>
  <c r="E129" i="66"/>
  <c r="D130" i="66"/>
  <c r="E130" i="66"/>
  <c r="D131" i="66"/>
  <c r="E131" i="66"/>
  <c r="D132" i="66"/>
  <c r="E132" i="66"/>
  <c r="D133" i="66"/>
  <c r="E133" i="66"/>
  <c r="D134" i="66"/>
  <c r="E134" i="66"/>
  <c r="D135" i="66"/>
  <c r="E135" i="66"/>
  <c r="D136" i="66"/>
  <c r="E136" i="66"/>
  <c r="D137" i="66"/>
  <c r="E137" i="66"/>
  <c r="D138" i="66"/>
  <c r="E138" i="66"/>
  <c r="D139" i="66"/>
  <c r="E139" i="66"/>
  <c r="D140" i="66"/>
  <c r="E140" i="66"/>
  <c r="D141" i="66"/>
  <c r="E141" i="66"/>
  <c r="D142" i="66"/>
  <c r="E142" i="66"/>
  <c r="D143" i="66"/>
  <c r="E143" i="66"/>
  <c r="D144" i="66"/>
  <c r="E144" i="66"/>
  <c r="D145" i="66"/>
  <c r="E145" i="66"/>
  <c r="D146" i="66"/>
  <c r="E146" i="66"/>
  <c r="D147" i="66"/>
  <c r="E147" i="66"/>
  <c r="D148" i="66"/>
  <c r="E148" i="66"/>
  <c r="D149" i="66"/>
  <c r="E149" i="66"/>
  <c r="E128" i="66"/>
  <c r="F225" i="66"/>
  <c r="G225" i="66"/>
  <c r="H225" i="66"/>
  <c r="F226" i="66"/>
  <c r="G226" i="66"/>
  <c r="H226" i="66"/>
  <c r="F227" i="66"/>
  <c r="G227" i="66"/>
  <c r="H227" i="66"/>
  <c r="F228" i="66"/>
  <c r="G228" i="66"/>
  <c r="H228" i="66"/>
  <c r="F229" i="66"/>
  <c r="G229" i="66"/>
  <c r="H229" i="66"/>
  <c r="F230" i="66"/>
  <c r="G230" i="66"/>
  <c r="H230" i="66"/>
  <c r="F231" i="66"/>
  <c r="G231" i="66"/>
  <c r="H231" i="66"/>
  <c r="F232" i="66"/>
  <c r="G232" i="66"/>
  <c r="H232" i="66"/>
  <c r="F233" i="66"/>
  <c r="G233" i="66"/>
  <c r="H233" i="66"/>
  <c r="F234" i="66"/>
  <c r="G234" i="66"/>
  <c r="H234" i="66"/>
  <c r="F235" i="66"/>
  <c r="G235" i="66"/>
  <c r="H235" i="66"/>
  <c r="F236" i="66"/>
  <c r="G236" i="66"/>
  <c r="H236" i="66"/>
  <c r="F237" i="66"/>
  <c r="G237" i="66"/>
  <c r="H237" i="66"/>
  <c r="F238" i="66"/>
  <c r="G238" i="66"/>
  <c r="H238" i="66"/>
  <c r="F239" i="66"/>
  <c r="G239" i="66"/>
  <c r="H239" i="66"/>
  <c r="F240" i="66"/>
  <c r="G240" i="66"/>
  <c r="H240" i="66"/>
  <c r="F241" i="66"/>
  <c r="G241" i="66"/>
  <c r="H241" i="66"/>
  <c r="F242" i="66"/>
  <c r="G242" i="66"/>
  <c r="H242" i="66"/>
  <c r="F243" i="66"/>
  <c r="G243" i="66"/>
  <c r="H243" i="66"/>
  <c r="F244" i="66"/>
  <c r="G244" i="66"/>
  <c r="H244" i="66"/>
  <c r="F245" i="66"/>
  <c r="G245" i="66"/>
  <c r="H245" i="66"/>
  <c r="F246" i="66"/>
  <c r="G246" i="66"/>
  <c r="H246" i="66"/>
  <c r="F247" i="66"/>
  <c r="G247" i="66"/>
  <c r="H247" i="66"/>
  <c r="F248" i="66"/>
  <c r="G248" i="66"/>
  <c r="H248" i="66"/>
  <c r="F249" i="66"/>
  <c r="G249" i="66"/>
  <c r="H249" i="66"/>
  <c r="F250" i="66"/>
  <c r="G250" i="66"/>
  <c r="H250" i="66"/>
  <c r="F251" i="66"/>
  <c r="G251" i="66"/>
  <c r="H251" i="66"/>
  <c r="F252" i="66"/>
  <c r="G252" i="66"/>
  <c r="H252" i="66"/>
  <c r="F253" i="66"/>
  <c r="G253" i="66"/>
  <c r="H253" i="66"/>
  <c r="F254" i="66"/>
  <c r="G254" i="66"/>
  <c r="H254" i="66"/>
  <c r="F255" i="66"/>
  <c r="G255" i="66"/>
  <c r="H255" i="66"/>
  <c r="G224" i="66"/>
  <c r="H224" i="66"/>
  <c r="F224" i="66"/>
  <c r="E224" i="66"/>
  <c r="D1940" i="66" l="1" a="1"/>
  <c r="D1940" i="66" s="1"/>
  <c r="E1939" i="66" s="1"/>
  <c r="H1903" i="66"/>
  <c r="I30" i="68"/>
  <c r="H274" i="66"/>
  <c r="F183" i="66" s="1"/>
  <c r="P145" i="62" s="1"/>
  <c r="G274" i="66"/>
  <c r="E183" i="66" s="1"/>
  <c r="O145" i="62" s="1"/>
  <c r="F274" i="66"/>
  <c r="D183" i="66" s="1"/>
  <c r="H128" i="66"/>
  <c r="N128" i="66" s="1"/>
  <c r="G128" i="66"/>
  <c r="M128" i="66" s="1"/>
  <c r="F128" i="66"/>
  <c r="G149" i="66"/>
  <c r="M149" i="66" s="1"/>
  <c r="F149" i="66"/>
  <c r="L149" i="66" s="1"/>
  <c r="H149" i="66"/>
  <c r="N149" i="66" s="1"/>
  <c r="H145" i="66"/>
  <c r="N145" i="66" s="1"/>
  <c r="F145" i="66"/>
  <c r="L145" i="66" s="1"/>
  <c r="G145" i="66"/>
  <c r="M145" i="66" s="1"/>
  <c r="F143" i="66"/>
  <c r="L143" i="66" s="1"/>
  <c r="G143" i="66"/>
  <c r="M143" i="66" s="1"/>
  <c r="H143" i="66"/>
  <c r="N143" i="66" s="1"/>
  <c r="H141" i="66"/>
  <c r="N141" i="66" s="1"/>
  <c r="F141" i="66"/>
  <c r="L141" i="66" s="1"/>
  <c r="G141" i="66"/>
  <c r="M141" i="66" s="1"/>
  <c r="F139" i="66"/>
  <c r="L139" i="66" s="1"/>
  <c r="G139" i="66"/>
  <c r="M139" i="66" s="1"/>
  <c r="H139" i="66"/>
  <c r="N139" i="66" s="1"/>
  <c r="H137" i="66"/>
  <c r="N137" i="66" s="1"/>
  <c r="F137" i="66"/>
  <c r="L137" i="66" s="1"/>
  <c r="G137" i="66"/>
  <c r="M137" i="66" s="1"/>
  <c r="F135" i="66"/>
  <c r="L135" i="66" s="1"/>
  <c r="G135" i="66"/>
  <c r="M135" i="66" s="1"/>
  <c r="H135" i="66"/>
  <c r="N135" i="66" s="1"/>
  <c r="H133" i="66"/>
  <c r="N133" i="66" s="1"/>
  <c r="F133" i="66"/>
  <c r="L133" i="66" s="1"/>
  <c r="G133" i="66"/>
  <c r="M133" i="66" s="1"/>
  <c r="F131" i="66"/>
  <c r="L131" i="66" s="1"/>
  <c r="G131" i="66"/>
  <c r="M131" i="66" s="1"/>
  <c r="H131" i="66"/>
  <c r="N131" i="66" s="1"/>
  <c r="G148" i="66"/>
  <c r="M148" i="66" s="1"/>
  <c r="F148" i="66"/>
  <c r="L148" i="66" s="1"/>
  <c r="H148" i="66"/>
  <c r="N148" i="66" s="1"/>
  <c r="G144" i="66"/>
  <c r="M144" i="66" s="1"/>
  <c r="H144" i="66"/>
  <c r="N144" i="66" s="1"/>
  <c r="F144" i="66"/>
  <c r="L144" i="66" s="1"/>
  <c r="H142" i="66"/>
  <c r="N142" i="66" s="1"/>
  <c r="F142" i="66"/>
  <c r="L142" i="66" s="1"/>
  <c r="G142" i="66"/>
  <c r="M142" i="66" s="1"/>
  <c r="G140" i="66"/>
  <c r="M140" i="66" s="1"/>
  <c r="F140" i="66"/>
  <c r="L140" i="66" s="1"/>
  <c r="H140" i="66"/>
  <c r="N140" i="66" s="1"/>
  <c r="G136" i="66"/>
  <c r="M136" i="66" s="1"/>
  <c r="H136" i="66"/>
  <c r="N136" i="66" s="1"/>
  <c r="F136" i="66"/>
  <c r="L136" i="66" s="1"/>
  <c r="F134" i="66"/>
  <c r="L134" i="66" s="1"/>
  <c r="G134" i="66"/>
  <c r="M134" i="66" s="1"/>
  <c r="H134" i="66"/>
  <c r="N134" i="66" s="1"/>
  <c r="G132" i="66"/>
  <c r="M132" i="66" s="1"/>
  <c r="H132" i="66"/>
  <c r="N132" i="66" s="1"/>
  <c r="F132" i="66"/>
  <c r="L132" i="66" s="1"/>
  <c r="F147" i="66"/>
  <c r="L147" i="66" s="1"/>
  <c r="G147" i="66"/>
  <c r="M147" i="66" s="1"/>
  <c r="H147" i="66"/>
  <c r="N147" i="66" s="1"/>
  <c r="G146" i="66"/>
  <c r="M146" i="66" s="1"/>
  <c r="H146" i="66"/>
  <c r="N146" i="66" s="1"/>
  <c r="F146" i="66"/>
  <c r="L146" i="66" s="1"/>
  <c r="F138" i="66"/>
  <c r="L138" i="66" s="1"/>
  <c r="G138" i="66"/>
  <c r="M138" i="66" s="1"/>
  <c r="H138" i="66"/>
  <c r="N138" i="66" s="1"/>
  <c r="F130" i="66"/>
  <c r="L130" i="66" s="1"/>
  <c r="G130" i="66"/>
  <c r="M130" i="66" s="1"/>
  <c r="H130" i="66"/>
  <c r="N130" i="66" s="1"/>
  <c r="H129" i="66"/>
  <c r="N129" i="66" s="1"/>
  <c r="F129" i="66"/>
  <c r="L129" i="66" s="1"/>
  <c r="G129" i="66"/>
  <c r="M129" i="66" s="1"/>
  <c r="I224" i="66"/>
  <c r="J17" i="68"/>
  <c r="J37" i="68"/>
  <c r="I17" i="68"/>
  <c r="I37" i="68"/>
  <c r="I227" i="66"/>
  <c r="Q98" i="62" s="1"/>
  <c r="I244" i="66"/>
  <c r="Q115" i="62" s="1"/>
  <c r="I240" i="66"/>
  <c r="Q111" i="62" s="1"/>
  <c r="I234" i="66"/>
  <c r="I232" i="66"/>
  <c r="Q103" i="62" s="1"/>
  <c r="I226" i="66"/>
  <c r="Q97" i="62" s="1"/>
  <c r="I246" i="66"/>
  <c r="Q117" i="62" s="1"/>
  <c r="I242" i="66"/>
  <c r="Q113" i="62" s="1"/>
  <c r="I228" i="66"/>
  <c r="Q99" i="62" s="1"/>
  <c r="I238" i="66"/>
  <c r="Q109" i="62" s="1"/>
  <c r="I236" i="66"/>
  <c r="Q107" i="62" s="1"/>
  <c r="I230" i="66"/>
  <c r="Q101" i="62" s="1"/>
  <c r="I253" i="66"/>
  <c r="Q124" i="62" s="1"/>
  <c r="I247" i="66"/>
  <c r="Q118" i="62" s="1"/>
  <c r="I243" i="66"/>
  <c r="Q114" i="62" s="1"/>
  <c r="I237" i="66"/>
  <c r="Q108" i="62" s="1"/>
  <c r="I231" i="66"/>
  <c r="Q102" i="62" s="1"/>
  <c r="I225" i="66"/>
  <c r="Q96" i="62" s="1"/>
  <c r="I255" i="66"/>
  <c r="Q126" i="62" s="1"/>
  <c r="I251" i="66"/>
  <c r="Q122" i="62" s="1"/>
  <c r="I249" i="66"/>
  <c r="Q120" i="62" s="1"/>
  <c r="I245" i="66"/>
  <c r="Q116" i="62" s="1"/>
  <c r="I241" i="66"/>
  <c r="Q112" i="62" s="1"/>
  <c r="I239" i="66"/>
  <c r="Q110" i="62" s="1"/>
  <c r="I235" i="66"/>
  <c r="Q106" i="62" s="1"/>
  <c r="I233" i="66"/>
  <c r="Q104" i="62" s="1"/>
  <c r="I229" i="66"/>
  <c r="Q100" i="62" s="1"/>
  <c r="I254" i="66"/>
  <c r="Q125" i="62" s="1"/>
  <c r="I252" i="66"/>
  <c r="Q123" i="62" s="1"/>
  <c r="I248" i="66"/>
  <c r="Q119" i="62" s="1"/>
  <c r="I250" i="66"/>
  <c r="Q121" i="62" s="1"/>
  <c r="D1941" i="66" l="1" a="1"/>
  <c r="D1941" i="66" s="1"/>
  <c r="G184" i="66"/>
  <c r="N145" i="62"/>
  <c r="I274" i="66"/>
  <c r="G183" i="66" s="1"/>
  <c r="Q145" i="62" s="1"/>
  <c r="Q95" i="62"/>
  <c r="M178" i="66"/>
  <c r="E43" i="66" s="1"/>
  <c r="O77" i="62" s="1"/>
  <c r="N178" i="66"/>
  <c r="F43" i="66" s="1"/>
  <c r="P77" i="62" s="1"/>
  <c r="F1875" i="66"/>
  <c r="G1875" i="66"/>
  <c r="Q105" i="62"/>
  <c r="D1942" i="66" l="1" a="1"/>
  <c r="D1942" i="66" s="1"/>
  <c r="D1943" i="66" s="1" a="1"/>
  <c r="D1943" i="66" s="1"/>
  <c r="H1875" i="66"/>
  <c r="E1940" i="66"/>
  <c r="E1875" i="66"/>
  <c r="K1875" i="66" s="1"/>
  <c r="G1445" i="66"/>
  <c r="D1867" i="66"/>
  <c r="D1866" i="66"/>
  <c r="I179" i="65"/>
  <c r="I180" i="65"/>
  <c r="I181" i="65"/>
  <c r="I182" i="65"/>
  <c r="I183" i="65"/>
  <c r="I184" i="65"/>
  <c r="I185" i="65"/>
  <c r="D1811" i="66"/>
  <c r="D1812" i="66"/>
  <c r="D1813" i="66"/>
  <c r="D1814" i="66"/>
  <c r="D1815" i="66"/>
  <c r="D1816" i="66"/>
  <c r="D1817" i="66"/>
  <c r="D1810" i="66"/>
  <c r="M1749" i="66"/>
  <c r="M1748" i="66"/>
  <c r="D1944" i="66" l="1" a="1"/>
  <c r="D1944" i="66" s="1"/>
  <c r="E1941" i="66"/>
  <c r="I178" i="65"/>
  <c r="G1206" i="66"/>
  <c r="G1312" i="66" s="1"/>
  <c r="G1207" i="66"/>
  <c r="G1313" i="66" s="1"/>
  <c r="G1208" i="66"/>
  <c r="G1314" i="66" s="1"/>
  <c r="G1209" i="66"/>
  <c r="G1315" i="66" s="1"/>
  <c r="G1210" i="66"/>
  <c r="G1316" i="66" s="1"/>
  <c r="G1211" i="66"/>
  <c r="G1317" i="66" s="1"/>
  <c r="G1205" i="66"/>
  <c r="G1311" i="66" s="1"/>
  <c r="H1206" i="66"/>
  <c r="H1312" i="66" s="1"/>
  <c r="H1207" i="66"/>
  <c r="H1313" i="66" s="1"/>
  <c r="H1208" i="66"/>
  <c r="H1314" i="66" s="1"/>
  <c r="H1209" i="66"/>
  <c r="H1315" i="66" s="1"/>
  <c r="H1210" i="66"/>
  <c r="H1316" i="66" s="1"/>
  <c r="H1211" i="66"/>
  <c r="H1317" i="66" s="1"/>
  <c r="H1205" i="66"/>
  <c r="H1311" i="66" s="1"/>
  <c r="D1206" i="66"/>
  <c r="D1312" i="66" s="1"/>
  <c r="D1207" i="66"/>
  <c r="D1313" i="66" s="1"/>
  <c r="D1208" i="66"/>
  <c r="D1314" i="66" s="1"/>
  <c r="D1209" i="66"/>
  <c r="D1315" i="66" s="1"/>
  <c r="D1210" i="66"/>
  <c r="D1316" i="66" s="1"/>
  <c r="D1211" i="66"/>
  <c r="D1317" i="66" s="1"/>
  <c r="D1205" i="66"/>
  <c r="D1945" i="66" l="1" a="1"/>
  <c r="D1945" i="66" s="1"/>
  <c r="D1946" i="66" s="1" a="1"/>
  <c r="D1946" i="66" s="1"/>
  <c r="E1942" i="66"/>
  <c r="D1311" i="66"/>
  <c r="E1205" i="66"/>
  <c r="F1205" i="66"/>
  <c r="G42" i="27"/>
  <c r="G30" i="27"/>
  <c r="G24" i="27"/>
  <c r="H39" i="27"/>
  <c r="G33" i="27"/>
  <c r="H27" i="27"/>
  <c r="F1208" i="66"/>
  <c r="F1314" i="66" s="1"/>
  <c r="G22" i="27"/>
  <c r="G32" i="27"/>
  <c r="G26" i="27"/>
  <c r="F1207" i="66"/>
  <c r="F1313" i="66" s="1"/>
  <c r="H37" i="27"/>
  <c r="G31" i="27"/>
  <c r="G25" i="27"/>
  <c r="F1206" i="66"/>
  <c r="F1312" i="66" s="1"/>
  <c r="N41" i="27"/>
  <c r="H35" i="27"/>
  <c r="H29" i="27"/>
  <c r="F1210" i="66"/>
  <c r="F1316" i="66" s="1"/>
  <c r="N40" i="27"/>
  <c r="H34" i="27"/>
  <c r="N28" i="27"/>
  <c r="F1209" i="66"/>
  <c r="F1315" i="66" s="1"/>
  <c r="F1211" i="66"/>
  <c r="F1317" i="66" s="1"/>
  <c r="G36" i="27"/>
  <c r="H23" i="27"/>
  <c r="G38" i="27"/>
  <c r="H38" i="27"/>
  <c r="E1207" i="66"/>
  <c r="E1313" i="66" s="1"/>
  <c r="E1208" i="66"/>
  <c r="E1314" i="66" s="1"/>
  <c r="E1209" i="66"/>
  <c r="E1315" i="66" s="1"/>
  <c r="E1206" i="66"/>
  <c r="E1312" i="66" s="1"/>
  <c r="E1211" i="66"/>
  <c r="E1317" i="66" s="1"/>
  <c r="E1210" i="66"/>
  <c r="E1316" i="66" s="1"/>
  <c r="H26" i="27"/>
  <c r="G35" i="27"/>
  <c r="G40" i="27"/>
  <c r="G34" i="27"/>
  <c r="G28" i="27"/>
  <c r="H22" i="27"/>
  <c r="G39" i="27"/>
  <c r="G27" i="27"/>
  <c r="H32" i="27"/>
  <c r="H33" i="27"/>
  <c r="G41" i="27"/>
  <c r="G29" i="27"/>
  <c r="H42" i="27"/>
  <c r="G37" i="27"/>
  <c r="D1947" i="66" l="1" a="1"/>
  <c r="D1947" i="66" s="1"/>
  <c r="D1948" i="66" s="1" a="1"/>
  <c r="D1948" i="66" s="1"/>
  <c r="E1943" i="66"/>
  <c r="G95" i="27"/>
  <c r="H96" i="27"/>
  <c r="G96" i="27"/>
  <c r="H95" i="27"/>
  <c r="G92" i="27"/>
  <c r="H92" i="27"/>
  <c r="H94" i="27"/>
  <c r="G94" i="27"/>
  <c r="I1205" i="66"/>
  <c r="F1311" i="66"/>
  <c r="H93" i="27"/>
  <c r="G90" i="27"/>
  <c r="E1311" i="66"/>
  <c r="H91" i="27"/>
  <c r="G91" i="27"/>
  <c r="G93" i="27"/>
  <c r="I1211" i="66"/>
  <c r="I1317" i="66" s="1"/>
  <c r="N23" i="27"/>
  <c r="H90" i="27"/>
  <c r="N39" i="27"/>
  <c r="I1209" i="66"/>
  <c r="I1315" i="66" s="1"/>
  <c r="N37" i="27"/>
  <c r="H41" i="27"/>
  <c r="N34" i="27"/>
  <c r="N29" i="27"/>
  <c r="N27" i="27"/>
  <c r="I1206" i="66"/>
  <c r="I1208" i="66"/>
  <c r="I1314" i="66" s="1"/>
  <c r="H40" i="27"/>
  <c r="N35" i="27"/>
  <c r="N32" i="27"/>
  <c r="N36" i="27"/>
  <c r="I1207" i="66"/>
  <c r="N38" i="27"/>
  <c r="N24" i="27"/>
  <c r="N42" i="27"/>
  <c r="H28" i="27"/>
  <c r="N31" i="27"/>
  <c r="N30" i="27"/>
  <c r="I1210" i="66"/>
  <c r="I1316" i="66" s="1"/>
  <c r="N25" i="27"/>
  <c r="N26" i="27"/>
  <c r="H36" i="27"/>
  <c r="H25" i="27"/>
  <c r="H31" i="27"/>
  <c r="H24" i="27"/>
  <c r="H30" i="27"/>
  <c r="D1949" i="66" l="1" a="1"/>
  <c r="D1949" i="66" s="1"/>
  <c r="D1950" i="66" s="1" a="1"/>
  <c r="D1950" i="66" s="1"/>
  <c r="D1951" i="66" s="1" a="1"/>
  <c r="D1951" i="66" s="1"/>
  <c r="D1952" i="66" s="1" a="1"/>
  <c r="D1952" i="66" s="1"/>
  <c r="D1953" i="66" s="1" a="1"/>
  <c r="D1953" i="66" s="1"/>
  <c r="D1954" i="66" s="1" a="1"/>
  <c r="D1954" i="66" s="1"/>
  <c r="D1955" i="66" s="1" a="1"/>
  <c r="D1955" i="66" s="1"/>
  <c r="D1956" i="66" s="1" a="1"/>
  <c r="D1956" i="66" s="1"/>
  <c r="D1957" i="66" s="1" a="1"/>
  <c r="D1957" i="66" s="1"/>
  <c r="D1958" i="66" s="1" a="1"/>
  <c r="D1958" i="66" s="1"/>
  <c r="D1959" i="66" s="1" a="1"/>
  <c r="D1959" i="66" s="1"/>
  <c r="D1960" i="66" s="1" a="1"/>
  <c r="D1960" i="66" s="1"/>
  <c r="D1961" i="66" s="1" a="1"/>
  <c r="D1961" i="66" s="1"/>
  <c r="D1962" i="66" s="1" a="1"/>
  <c r="D1962" i="66" s="1"/>
  <c r="D1963" i="66" s="1" a="1"/>
  <c r="D1963" i="66" s="1"/>
  <c r="D1964" i="66" s="1" a="1"/>
  <c r="D1964" i="66" s="1"/>
  <c r="D1965" i="66" s="1" a="1"/>
  <c r="D1965" i="66" s="1"/>
  <c r="D1966" i="66" s="1" a="1"/>
  <c r="D1966" i="66" s="1"/>
  <c r="D1967" i="66" s="1" a="1"/>
  <c r="D1967" i="66" s="1"/>
  <c r="D1968" i="66" s="1" a="1"/>
  <c r="D1968" i="66" s="1"/>
  <c r="D1969" i="66" s="1" a="1"/>
  <c r="D1969" i="66" s="1"/>
  <c r="D1970" i="66" s="1" a="1"/>
  <c r="D1970" i="66" s="1"/>
  <c r="D1971" i="66" s="1" a="1"/>
  <c r="D1971" i="66" s="1"/>
  <c r="D1972" i="66" s="1" a="1"/>
  <c r="D1972" i="66" s="1"/>
  <c r="D1973" i="66" s="1" a="1"/>
  <c r="D1973" i="66" s="1"/>
  <c r="D1974" i="66" s="1" a="1"/>
  <c r="D1974" i="66" s="1"/>
  <c r="D1975" i="66" s="1" a="1"/>
  <c r="D1975" i="66" s="1"/>
  <c r="D1976" i="66" s="1" a="1"/>
  <c r="D1976" i="66" s="1"/>
  <c r="D1977" i="66" s="1" a="1"/>
  <c r="D1977" i="66" s="1"/>
  <c r="D1978" i="66" s="1" a="1"/>
  <c r="D1978" i="66" s="1"/>
  <c r="D1979" i="66" s="1" a="1"/>
  <c r="D1979" i="66" s="1"/>
  <c r="D1980" i="66" s="1" a="1"/>
  <c r="D1980" i="66" s="1"/>
  <c r="D1981" i="66" s="1" a="1"/>
  <c r="D1981" i="66" s="1"/>
  <c r="D1982" i="66" s="1" a="1"/>
  <c r="D1982" i="66" s="1"/>
  <c r="D1983" i="66" s="1" a="1"/>
  <c r="D1983" i="66" s="1"/>
  <c r="D1984" i="66" s="1" a="1"/>
  <c r="D1984" i="66" s="1"/>
  <c r="D1985" i="66" s="1" a="1"/>
  <c r="D1985" i="66" s="1"/>
  <c r="D1986" i="66" s="1" a="1"/>
  <c r="D1986" i="66" s="1"/>
  <c r="D1987" i="66" s="1" a="1"/>
  <c r="D1987" i="66" s="1"/>
  <c r="D1988" i="66" s="1" a="1"/>
  <c r="D1988" i="66" s="1"/>
  <c r="D1989" i="66" s="1" a="1"/>
  <c r="D1989" i="66" s="1"/>
  <c r="D1990" i="66" s="1" a="1"/>
  <c r="D1990" i="66" s="1"/>
  <c r="D1991" i="66" s="1" a="1"/>
  <c r="D1991" i="66" s="1"/>
  <c r="D1992" i="66" s="1" a="1"/>
  <c r="D1992" i="66" s="1"/>
  <c r="D1993" i="66" s="1" a="1"/>
  <c r="D1993" i="66" s="1"/>
  <c r="D1994" i="66" s="1" a="1"/>
  <c r="D1994" i="66" s="1"/>
  <c r="D1995" i="66" s="1" a="1"/>
  <c r="D1995" i="66" s="1"/>
  <c r="D1996" i="66" s="1" a="1"/>
  <c r="D1996" i="66" s="1"/>
  <c r="D1997" i="66" s="1" a="1"/>
  <c r="D1997" i="66" s="1"/>
  <c r="D1998" i="66" s="1" a="1"/>
  <c r="D1998" i="66" s="1"/>
  <c r="D1999" i="66" s="1" a="1"/>
  <c r="D1999" i="66" s="1"/>
  <c r="D2000" i="66" s="1" a="1"/>
  <c r="D2000" i="66" s="1"/>
  <c r="D2001" i="66" s="1" a="1"/>
  <c r="D2001" i="66" s="1"/>
  <c r="D2002" i="66" s="1" a="1"/>
  <c r="D2002" i="66" s="1"/>
  <c r="D2003" i="66" s="1" a="1"/>
  <c r="D2003" i="66" s="1"/>
  <c r="D2004" i="66" s="1" a="1"/>
  <c r="D2004" i="66" s="1"/>
  <c r="D2005" i="66" s="1" a="1"/>
  <c r="D2005" i="66" s="1"/>
  <c r="D2006" i="66" s="1" a="1"/>
  <c r="D2006" i="66" s="1"/>
  <c r="D2007" i="66" s="1" a="1"/>
  <c r="D2007" i="66" s="1"/>
  <c r="D2008" i="66" s="1" a="1"/>
  <c r="D2008" i="66" s="1"/>
  <c r="D2009" i="66" s="1" a="1"/>
  <c r="D2009" i="66" s="1"/>
  <c r="D2010" i="66" s="1" a="1"/>
  <c r="D2010" i="66" s="1"/>
  <c r="D2011" i="66" s="1" a="1"/>
  <c r="D2011" i="66" s="1"/>
  <c r="D2012" i="66" s="1" a="1"/>
  <c r="D2012" i="66" s="1"/>
  <c r="D2013" i="66" s="1" a="1"/>
  <c r="D2013" i="66" s="1"/>
  <c r="D2014" i="66" s="1" a="1"/>
  <c r="D2014" i="66" s="1"/>
  <c r="D2015" i="66" s="1" a="1"/>
  <c r="D2015" i="66" s="1"/>
  <c r="D2016" i="66" s="1" a="1"/>
  <c r="D2016" i="66" s="1"/>
  <c r="D2017" i="66" s="1" a="1"/>
  <c r="D2017" i="66" s="1"/>
  <c r="D2018" i="66" s="1" a="1"/>
  <c r="D2018" i="66" s="1"/>
  <c r="D2019" i="66" s="1" a="1"/>
  <c r="D2019" i="66" s="1"/>
  <c r="D2020" i="66" s="1" a="1"/>
  <c r="D2020" i="66" s="1"/>
  <c r="D2021" i="66" s="1" a="1"/>
  <c r="D2021" i="66" s="1"/>
  <c r="D2022" i="66" s="1" a="1"/>
  <c r="D2022" i="66" s="1"/>
  <c r="D2023" i="66" s="1" a="1"/>
  <c r="D2023" i="66" s="1"/>
  <c r="D2024" i="66" s="1" a="1"/>
  <c r="D2024" i="66" s="1"/>
  <c r="D2025" i="66" s="1" a="1"/>
  <c r="D2025" i="66" s="1"/>
  <c r="D2026" i="66" s="1" a="1"/>
  <c r="D2026" i="66" s="1"/>
  <c r="D2027" i="66" s="1" a="1"/>
  <c r="D2027" i="66" s="1"/>
  <c r="D2028" i="66" s="1" a="1"/>
  <c r="D2028" i="66" s="1"/>
  <c r="D2029" i="66" s="1" a="1"/>
  <c r="D2029" i="66" s="1"/>
  <c r="D2030" i="66" s="1" a="1"/>
  <c r="D2030" i="66" s="1"/>
  <c r="D2031" i="66" s="1" a="1"/>
  <c r="D2031" i="66" s="1"/>
  <c r="D2032" i="66" s="1" a="1"/>
  <c r="D2032" i="66" s="1"/>
  <c r="D2033" i="66" s="1" a="1"/>
  <c r="D2033" i="66" s="1"/>
  <c r="D2034" i="66" s="1" a="1"/>
  <c r="D2034" i="66" s="1"/>
  <c r="D2035" i="66" s="1" a="1"/>
  <c r="D2035" i="66" s="1"/>
  <c r="D2036" i="66" s="1" a="1"/>
  <c r="D2036" i="66" s="1"/>
  <c r="D2037" i="66" s="1" a="1"/>
  <c r="D2037" i="66" s="1"/>
  <c r="D2038" i="66" s="1" a="1"/>
  <c r="D2038" i="66" s="1"/>
  <c r="D2039" i="66" s="1" a="1"/>
  <c r="D2039" i="66" s="1"/>
  <c r="D2040" i="66" s="1" a="1"/>
  <c r="D2040" i="66" s="1"/>
  <c r="D2041" i="66" s="1" a="1"/>
  <c r="D2041" i="66" s="1"/>
  <c r="D2042" i="66" s="1" a="1"/>
  <c r="D2042" i="66" s="1"/>
  <c r="D2043" i="66" s="1" a="1"/>
  <c r="D2043" i="66" s="1"/>
  <c r="D2044" i="66" s="1" a="1"/>
  <c r="D2044" i="66" s="1"/>
  <c r="D2045" i="66" s="1" a="1"/>
  <c r="D2045" i="66" s="1"/>
  <c r="D2046" i="66" s="1" a="1"/>
  <c r="D2046" i="66" s="1"/>
  <c r="D2047" i="66" s="1" a="1"/>
  <c r="D2047" i="66" s="1"/>
  <c r="D2048" i="66" s="1" a="1"/>
  <c r="D2048" i="66" s="1"/>
  <c r="D2049" i="66" s="1" a="1"/>
  <c r="D2049" i="66" s="1"/>
  <c r="D2050" i="66" s="1" a="1"/>
  <c r="D2050" i="66" s="1"/>
  <c r="D2051" i="66" s="1" a="1"/>
  <c r="D2051" i="66" s="1"/>
  <c r="D2052" i="66" s="1" a="1"/>
  <c r="D2052" i="66" s="1"/>
  <c r="D2053" i="66" s="1" a="1"/>
  <c r="D2053" i="66" s="1"/>
  <c r="D2054" i="66" s="1" a="1"/>
  <c r="D2054" i="66" s="1"/>
  <c r="D2055" i="66" s="1" a="1"/>
  <c r="D2055" i="66" s="1"/>
  <c r="D2056" i="66" s="1" a="1"/>
  <c r="D2056" i="66" s="1"/>
  <c r="D2057" i="66" s="1" a="1"/>
  <c r="D2057" i="66" s="1"/>
  <c r="D2058" i="66" s="1" a="1"/>
  <c r="D2058" i="66" s="1"/>
  <c r="D2059" i="66" s="1" a="1"/>
  <c r="D2059" i="66" s="1"/>
  <c r="D2060" i="66" s="1" a="1"/>
  <c r="D2060" i="66" s="1"/>
  <c r="D2061" i="66" s="1" a="1"/>
  <c r="D2061" i="66" s="1"/>
  <c r="D2062" i="66" s="1" a="1"/>
  <c r="D2062" i="66" s="1"/>
  <c r="D2063" i="66" s="1" a="1"/>
  <c r="D2063" i="66" s="1"/>
  <c r="D2064" i="66" s="1" a="1"/>
  <c r="D2064" i="66" s="1"/>
  <c r="D2065" i="66" s="1" a="1"/>
  <c r="D2065" i="66" s="1"/>
  <c r="D2066" i="66" s="1" a="1"/>
  <c r="D2066" i="66" s="1"/>
  <c r="D2067" i="66" s="1" a="1"/>
  <c r="D2067" i="66" s="1"/>
  <c r="D2068" i="66" s="1" a="1"/>
  <c r="D2068" i="66" s="1"/>
  <c r="D2069" i="66" s="1" a="1"/>
  <c r="D2069" i="66" s="1"/>
  <c r="D2070" i="66" s="1" a="1"/>
  <c r="D2070" i="66" s="1"/>
  <c r="D2071" i="66" s="1" a="1"/>
  <c r="D2071" i="66" s="1"/>
  <c r="D2072" i="66" s="1" a="1"/>
  <c r="D2072" i="66" s="1"/>
  <c r="D2073" i="66" s="1" a="1"/>
  <c r="D2073" i="66" s="1"/>
  <c r="D2074" i="66" s="1" a="1"/>
  <c r="D2074" i="66" s="1"/>
  <c r="D2075" i="66" s="1" a="1"/>
  <c r="D2075" i="66" s="1"/>
  <c r="D2076" i="66" s="1" a="1"/>
  <c r="D2076" i="66" s="1"/>
  <c r="D2077" i="66" s="1" a="1"/>
  <c r="D2077" i="66" s="1"/>
  <c r="D2078" i="66" s="1" a="1"/>
  <c r="D2078" i="66" s="1"/>
  <c r="D2079" i="66" s="1" a="1"/>
  <c r="D2079" i="66" s="1"/>
  <c r="D2080" i="66" s="1" a="1"/>
  <c r="D2080" i="66" s="1"/>
  <c r="D2081" i="66" s="1" a="1"/>
  <c r="D2081" i="66" s="1"/>
  <c r="D2082" i="66" s="1" a="1"/>
  <c r="D2082" i="66" s="1"/>
  <c r="D2083" i="66" s="1" a="1"/>
  <c r="D2083" i="66" s="1"/>
  <c r="D2084" i="66" s="1" a="1"/>
  <c r="D2084" i="66" s="1"/>
  <c r="D2085" i="66" s="1" a="1"/>
  <c r="D2085" i="66" s="1"/>
  <c r="D2086" i="66" s="1" a="1"/>
  <c r="D2086" i="66" s="1"/>
  <c r="D2087" i="66" s="1" a="1"/>
  <c r="D2087" i="66" s="1"/>
  <c r="D2088" i="66" s="1" a="1"/>
  <c r="D2088" i="66" s="1"/>
  <c r="D2089" i="66" s="1" a="1"/>
  <c r="D2089" i="66" s="1"/>
  <c r="D2090" i="66" s="1" a="1"/>
  <c r="D2090" i="66" s="1"/>
  <c r="D2091" i="66" s="1" a="1"/>
  <c r="D2091" i="66" s="1"/>
  <c r="D2092" i="66" s="1" a="1"/>
  <c r="D2092" i="66" s="1"/>
  <c r="D2093" i="66" s="1" a="1"/>
  <c r="D2093" i="66" s="1"/>
  <c r="D2094" i="66" s="1" a="1"/>
  <c r="D2094" i="66" s="1"/>
  <c r="D2095" i="66" s="1" a="1"/>
  <c r="D2095" i="66" s="1"/>
  <c r="D2096" i="66" s="1" a="1"/>
  <c r="D2096" i="66" s="1"/>
  <c r="D2097" i="66" s="1" a="1"/>
  <c r="D2097" i="66" s="1"/>
  <c r="D2098" i="66" s="1" a="1"/>
  <c r="D2098" i="66" s="1"/>
  <c r="D2099" i="66" s="1" a="1"/>
  <c r="D2099" i="66" s="1"/>
  <c r="D2100" i="66" s="1" a="1"/>
  <c r="D2100" i="66" s="1"/>
  <c r="D2101" i="66" s="1" a="1"/>
  <c r="D2101" i="66" s="1"/>
  <c r="D2102" i="66" s="1" a="1"/>
  <c r="D2102" i="66" s="1"/>
  <c r="D2103" i="66" s="1" a="1"/>
  <c r="D2103" i="66" s="1"/>
  <c r="D2104" i="66" s="1" a="1"/>
  <c r="D2104" i="66" s="1"/>
  <c r="D2105" i="66" s="1" a="1"/>
  <c r="D2105" i="66" s="1"/>
  <c r="D2106" i="66" s="1" a="1"/>
  <c r="D2106" i="66" s="1"/>
  <c r="D2107" i="66" s="1" a="1"/>
  <c r="D2107" i="66" s="1"/>
  <c r="D2108" i="66" s="1" a="1"/>
  <c r="D2108" i="66" s="1"/>
  <c r="D2109" i="66" s="1" a="1"/>
  <c r="D2109" i="66" s="1"/>
  <c r="D2110" i="66" s="1" a="1"/>
  <c r="D2110" i="66" s="1"/>
  <c r="D2111" i="66" s="1" a="1"/>
  <c r="D2111" i="66" s="1"/>
  <c r="D2112" i="66" s="1" a="1"/>
  <c r="D2112" i="66" s="1"/>
  <c r="D2113" i="66" s="1" a="1"/>
  <c r="D2113" i="66" s="1"/>
  <c r="D2114" i="66" s="1" a="1"/>
  <c r="D2114" i="66" s="1"/>
  <c r="D2115" i="66" s="1" a="1"/>
  <c r="D2115" i="66" s="1"/>
  <c r="D2116" i="66" s="1" a="1"/>
  <c r="D2116" i="66" s="1"/>
  <c r="D2117" i="66" s="1" a="1"/>
  <c r="D2117" i="66" s="1"/>
  <c r="D2118" i="66" s="1" a="1"/>
  <c r="D2118" i="66" s="1"/>
  <c r="D2119" i="66" s="1" a="1"/>
  <c r="D2119" i="66" s="1"/>
  <c r="D2120" i="66" s="1" a="1"/>
  <c r="D2120" i="66" s="1"/>
  <c r="D2121" i="66" s="1" a="1"/>
  <c r="D2121" i="66" s="1"/>
  <c r="D2122" i="66" s="1" a="1"/>
  <c r="D2122" i="66" s="1"/>
  <c r="D2123" i="66" s="1" a="1"/>
  <c r="D2123" i="66" s="1"/>
  <c r="D2124" i="66" s="1" a="1"/>
  <c r="D2124" i="66" s="1"/>
  <c r="D2125" i="66" s="1" a="1"/>
  <c r="D2125" i="66" s="1"/>
  <c r="D2126" i="66" s="1" a="1"/>
  <c r="D2126" i="66" s="1"/>
  <c r="D2127" i="66" s="1" a="1"/>
  <c r="D2127" i="66" s="1"/>
  <c r="D2128" i="66" s="1" a="1"/>
  <c r="D2128" i="66" s="1"/>
  <c r="D2129" i="66" s="1" a="1"/>
  <c r="D2129" i="66" s="1"/>
  <c r="D2130" i="66" s="1" a="1"/>
  <c r="D2130" i="66" s="1"/>
  <c r="D2131" i="66" s="1" a="1"/>
  <c r="D2131" i="66" s="1"/>
  <c r="D2132" i="66" s="1" a="1"/>
  <c r="D2132" i="66" s="1"/>
  <c r="D2133" i="66" s="1" a="1"/>
  <c r="D2133" i="66" s="1"/>
  <c r="D2134" i="66" s="1" a="1"/>
  <c r="D2134" i="66" s="1"/>
  <c r="D2135" i="66" s="1" a="1"/>
  <c r="D2135" i="66" s="1"/>
  <c r="D2136" i="66" s="1" a="1"/>
  <c r="D2136" i="66" s="1"/>
  <c r="D2137" i="66" s="1" a="1"/>
  <c r="D2137" i="66" s="1"/>
  <c r="D2138" i="66" s="1" a="1"/>
  <c r="D2138" i="66" s="1"/>
  <c r="D2139" i="66" s="1" a="1"/>
  <c r="D2139" i="66" s="1"/>
  <c r="D2140" i="66" s="1" a="1"/>
  <c r="D2140" i="66" s="1"/>
  <c r="D2141" i="66" s="1" a="1"/>
  <c r="D2141" i="66" s="1"/>
  <c r="D2142" i="66" s="1" a="1"/>
  <c r="D2142" i="66" s="1"/>
  <c r="D2143" i="66" s="1" a="1"/>
  <c r="D2143" i="66" s="1"/>
  <c r="D2144" i="66" s="1" a="1"/>
  <c r="D2144" i="66" s="1"/>
  <c r="D2145" i="66" s="1" a="1"/>
  <c r="D2145" i="66" s="1"/>
  <c r="D2146" i="66" s="1" a="1"/>
  <c r="D2146" i="66" s="1"/>
  <c r="D2147" i="66" s="1" a="1"/>
  <c r="D2147" i="66" s="1"/>
  <c r="D2148" i="66" s="1" a="1"/>
  <c r="D2148" i="66" s="1"/>
  <c r="D2149" i="66" s="1" a="1"/>
  <c r="D2149" i="66" s="1"/>
  <c r="D2150" i="66" s="1" a="1"/>
  <c r="D2150" i="66" s="1"/>
  <c r="D2151" i="66" s="1" a="1"/>
  <c r="D2151" i="66" s="1"/>
  <c r="D2152" i="66" s="1" a="1"/>
  <c r="D2152" i="66" s="1"/>
  <c r="D2153" i="66" s="1" a="1"/>
  <c r="D2153" i="66" s="1"/>
  <c r="D2154" i="66" s="1" a="1"/>
  <c r="D2154" i="66" s="1"/>
  <c r="D2155" i="66" s="1" a="1"/>
  <c r="D2155" i="66" s="1"/>
  <c r="D2156" i="66" s="1" a="1"/>
  <c r="D2156" i="66" s="1"/>
  <c r="D2157" i="66" s="1" a="1"/>
  <c r="D2157" i="66" s="1"/>
  <c r="D2158" i="66" s="1" a="1"/>
  <c r="D2158" i="66" s="1"/>
  <c r="D2159" i="66" s="1" a="1"/>
  <c r="D2159" i="66" s="1"/>
  <c r="D2160" i="66" s="1" a="1"/>
  <c r="D2160" i="66" s="1"/>
  <c r="D2161" i="66" s="1" a="1"/>
  <c r="D2161" i="66" s="1"/>
  <c r="D2162" i="66" s="1" a="1"/>
  <c r="D2162" i="66" s="1"/>
  <c r="D2163" i="66" s="1" a="1"/>
  <c r="D2163" i="66" s="1"/>
  <c r="D2164" i="66" s="1" a="1"/>
  <c r="D2164" i="66" s="1"/>
  <c r="D2165" i="66" s="1" a="1"/>
  <c r="D2165" i="66" s="1"/>
  <c r="D2166" i="66" s="1" a="1"/>
  <c r="D2166" i="66" s="1"/>
  <c r="D2167" i="66" s="1" a="1"/>
  <c r="D2167" i="66" s="1"/>
  <c r="D2168" i="66" s="1" a="1"/>
  <c r="D2168" i="66" s="1"/>
  <c r="D2169" i="66" s="1" a="1"/>
  <c r="D2169" i="66" s="1"/>
  <c r="D2170" i="66" s="1" a="1"/>
  <c r="D2170" i="66" s="1"/>
  <c r="D2171" i="66" s="1" a="1"/>
  <c r="D2171" i="66" s="1"/>
  <c r="D2172" i="66" s="1" a="1"/>
  <c r="D2172" i="66" s="1"/>
  <c r="D2173" i="66" s="1" a="1"/>
  <c r="D2173" i="66" s="1"/>
  <c r="D2174" i="66" s="1" a="1"/>
  <c r="D2174" i="66" s="1"/>
  <c r="D2175" i="66" s="1" a="1"/>
  <c r="D2175" i="66" s="1"/>
  <c r="D2176" i="66" s="1" a="1"/>
  <c r="D2176" i="66" s="1"/>
  <c r="D2177" i="66" s="1" a="1"/>
  <c r="D2177" i="66" s="1"/>
  <c r="D2178" i="66" s="1" a="1"/>
  <c r="D2178" i="66" s="1"/>
  <c r="D2179" i="66" s="1" a="1"/>
  <c r="D2179" i="66" s="1"/>
  <c r="D2180" i="66" s="1" a="1"/>
  <c r="D2180" i="66" s="1"/>
  <c r="D2181" i="66" s="1" a="1"/>
  <c r="D2181" i="66" s="1"/>
  <c r="D2182" i="66" s="1" a="1"/>
  <c r="D2182" i="66" s="1"/>
  <c r="D2183" i="66" s="1" a="1"/>
  <c r="D2183" i="66" s="1"/>
  <c r="D2184" i="66" s="1" a="1"/>
  <c r="D2184" i="66" s="1"/>
  <c r="D2185" i="66" s="1" a="1"/>
  <c r="D2185" i="66" s="1"/>
  <c r="D2186" i="66" s="1" a="1"/>
  <c r="D2186" i="66" s="1"/>
  <c r="D2187" i="66" s="1" a="1"/>
  <c r="D2187" i="66" s="1"/>
  <c r="D2188" i="66" s="1" a="1"/>
  <c r="D2188" i="66" s="1"/>
  <c r="D2189" i="66" s="1" a="1"/>
  <c r="D2189" i="66" s="1"/>
  <c r="D2190" i="66" s="1" a="1"/>
  <c r="D2190" i="66" s="1"/>
  <c r="D2191" i="66" s="1" a="1"/>
  <c r="D2191" i="66" s="1"/>
  <c r="D2192" i="66" s="1" a="1"/>
  <c r="D2192" i="66" s="1"/>
  <c r="D2193" i="66" s="1" a="1"/>
  <c r="D2193" i="66" s="1"/>
  <c r="D2194" i="66" s="1" a="1"/>
  <c r="D2194" i="66" s="1"/>
  <c r="D2195" i="66" s="1" a="1"/>
  <c r="D2195" i="66" s="1"/>
  <c r="D2196" i="66" s="1" a="1"/>
  <c r="D2196" i="66" s="1"/>
  <c r="D2197" i="66" s="1" a="1"/>
  <c r="D2197" i="66" s="1"/>
  <c r="D2198" i="66" s="1" a="1"/>
  <c r="D2198" i="66" s="1"/>
  <c r="D2199" i="66" s="1" a="1"/>
  <c r="D2199" i="66" s="1"/>
  <c r="D2200" i="66" s="1" a="1"/>
  <c r="D2200" i="66" s="1"/>
  <c r="D2201" i="66" s="1" a="1"/>
  <c r="D2201" i="66" s="1"/>
  <c r="D2202" i="66" s="1" a="1"/>
  <c r="D2202" i="66" s="1"/>
  <c r="D2203" i="66" s="1" a="1"/>
  <c r="D2203" i="66" s="1"/>
  <c r="D2204" i="66" s="1" a="1"/>
  <c r="D2204" i="66" s="1"/>
  <c r="D2205" i="66" s="1" a="1"/>
  <c r="D2205" i="66" s="1"/>
  <c r="D2206" i="66" s="1" a="1"/>
  <c r="D2206" i="66" s="1"/>
  <c r="D2207" i="66" s="1" a="1"/>
  <c r="D2207" i="66" s="1"/>
  <c r="D2208" i="66" s="1" a="1"/>
  <c r="D2208" i="66" s="1"/>
  <c r="D2209" i="66" s="1" a="1"/>
  <c r="D2209" i="66" s="1"/>
  <c r="D2210" i="66" s="1" a="1"/>
  <c r="D2210" i="66" s="1"/>
  <c r="D2211" i="66" s="1" a="1"/>
  <c r="D2211" i="66" s="1"/>
  <c r="D2212" i="66" s="1" a="1"/>
  <c r="D2212" i="66" s="1"/>
  <c r="D2213" i="66" s="1" a="1"/>
  <c r="D2213" i="66" s="1"/>
  <c r="D2214" i="66" s="1" a="1"/>
  <c r="D2214" i="66" s="1"/>
  <c r="D2215" i="66" s="1" a="1"/>
  <c r="D2215" i="66" s="1"/>
  <c r="D2216" i="66" s="1" a="1"/>
  <c r="D2216" i="66" s="1"/>
  <c r="D2217" i="66" s="1" a="1"/>
  <c r="D2217" i="66" s="1"/>
  <c r="D2218" i="66" s="1" a="1"/>
  <c r="D2218" i="66" s="1"/>
  <c r="D2219" i="66" s="1" a="1"/>
  <c r="D2219" i="66" s="1"/>
  <c r="D2220" i="66" s="1" a="1"/>
  <c r="D2220" i="66" s="1"/>
  <c r="D2221" i="66" s="1" a="1"/>
  <c r="D2221" i="66" s="1"/>
  <c r="D2222" i="66" s="1" a="1"/>
  <c r="D2222" i="66" s="1"/>
  <c r="D2223" i="66" s="1" a="1"/>
  <c r="D2223" i="66" s="1"/>
  <c r="D2224" i="66" s="1" a="1"/>
  <c r="D2224" i="66" s="1"/>
  <c r="D2225" i="66" s="1" a="1"/>
  <c r="D2225" i="66" s="1"/>
  <c r="D2226" i="66" s="1" a="1"/>
  <c r="D2226" i="66" s="1"/>
  <c r="D2227" i="66" s="1" a="1"/>
  <c r="D2227" i="66" s="1"/>
  <c r="D2228" i="66" s="1" a="1"/>
  <c r="D2228" i="66" s="1"/>
  <c r="D2229" i="66" s="1" a="1"/>
  <c r="D2229" i="66" s="1"/>
  <c r="D2230" i="66" s="1" a="1"/>
  <c r="D2230" i="66" s="1"/>
  <c r="D2231" i="66" s="1" a="1"/>
  <c r="D2231" i="66" s="1"/>
  <c r="D2232" i="66" s="1" a="1"/>
  <c r="D2232" i="66" s="1"/>
  <c r="D2233" i="66" s="1" a="1"/>
  <c r="D2233" i="66" s="1"/>
  <c r="D2234" i="66" s="1" a="1"/>
  <c r="D2234" i="66" s="1"/>
  <c r="D2235" i="66" s="1" a="1"/>
  <c r="D2235" i="66" s="1"/>
  <c r="D2236" i="66" s="1" a="1"/>
  <c r="D2236" i="66" s="1"/>
  <c r="D2237" i="66" s="1" a="1"/>
  <c r="D2237" i="66" s="1"/>
  <c r="D2238" i="66" s="1" a="1"/>
  <c r="D2238" i="66" s="1"/>
  <c r="D2239" i="66" s="1" a="1"/>
  <c r="D2239" i="66" s="1"/>
  <c r="D2240" i="66" s="1" a="1"/>
  <c r="D2240" i="66" s="1"/>
  <c r="D2241" i="66" s="1" a="1"/>
  <c r="D2241" i="66" s="1"/>
  <c r="D2242" i="66" s="1" a="1"/>
  <c r="D2242" i="66" s="1"/>
  <c r="D2243" i="66" s="1" a="1"/>
  <c r="D2243" i="66" s="1"/>
  <c r="D2244" i="66" s="1" a="1"/>
  <c r="D2244" i="66" s="1"/>
  <c r="D2245" i="66" s="1" a="1"/>
  <c r="D2245" i="66" s="1"/>
  <c r="D2246" i="66" s="1" a="1"/>
  <c r="D2246" i="66" s="1"/>
  <c r="D2247" i="66" s="1" a="1"/>
  <c r="D2247" i="66" s="1"/>
  <c r="D2248" i="66" s="1" a="1"/>
  <c r="D2248" i="66" s="1"/>
  <c r="D2249" i="66" s="1" a="1"/>
  <c r="D2249" i="66" s="1"/>
  <c r="D2250" i="66" s="1" a="1"/>
  <c r="D2250" i="66" s="1"/>
  <c r="D2251" i="66" s="1" a="1"/>
  <c r="D2251" i="66" s="1"/>
  <c r="D2252" i="66" s="1" a="1"/>
  <c r="D2252" i="66" s="1"/>
  <c r="D2253" i="66" s="1" a="1"/>
  <c r="D2253" i="66" s="1"/>
  <c r="D2254" i="66" s="1" a="1"/>
  <c r="D2254" i="66" s="1"/>
  <c r="D2255" i="66" s="1" a="1"/>
  <c r="D2255" i="66" s="1"/>
  <c r="D2256" i="66" s="1" a="1"/>
  <c r="D2256" i="66" s="1"/>
  <c r="D2257" i="66" s="1" a="1"/>
  <c r="D2257" i="66" s="1"/>
  <c r="D2258" i="66" s="1" a="1"/>
  <c r="D2258" i="66" s="1"/>
  <c r="D2259" i="66" s="1" a="1"/>
  <c r="D2259" i="66" s="1"/>
  <c r="D2260" i="66" s="1" a="1"/>
  <c r="D2260" i="66" s="1"/>
  <c r="D2261" i="66" s="1" a="1"/>
  <c r="D2261" i="66" s="1"/>
  <c r="D2262" i="66" s="1" a="1"/>
  <c r="D2262" i="66" s="1"/>
  <c r="D2263" i="66" s="1" a="1"/>
  <c r="D2263" i="66" s="1"/>
  <c r="D2264" i="66" s="1" a="1"/>
  <c r="D2264" i="66" s="1"/>
  <c r="D2265" i="66" s="1" a="1"/>
  <c r="D2265" i="66" s="1"/>
  <c r="D2266" i="66" s="1" a="1"/>
  <c r="D2266" i="66" s="1"/>
  <c r="D2267" i="66" s="1" a="1"/>
  <c r="D2267" i="66" s="1"/>
  <c r="D2268" i="66" s="1" a="1"/>
  <c r="D2268" i="66" s="1"/>
  <c r="D2269" i="66" s="1" a="1"/>
  <c r="D2269" i="66" s="1"/>
  <c r="D2270" i="66" s="1" a="1"/>
  <c r="D2270" i="66" s="1"/>
  <c r="D2271" i="66" s="1" a="1"/>
  <c r="D2271" i="66" s="1"/>
  <c r="D2272" i="66" s="1" a="1"/>
  <c r="D2272" i="66" s="1"/>
  <c r="D2273" i="66" s="1" a="1"/>
  <c r="D2273" i="66" s="1"/>
  <c r="D2274" i="66" s="1" a="1"/>
  <c r="D2274" i="66" s="1"/>
  <c r="D2275" i="66" s="1" a="1"/>
  <c r="D2275" i="66" s="1"/>
  <c r="D2276" i="66" s="1" a="1"/>
  <c r="D2276" i="66" s="1"/>
  <c r="D2277" i="66" s="1" a="1"/>
  <c r="D2277" i="66" s="1"/>
  <c r="D2278" i="66" s="1" a="1"/>
  <c r="D2278" i="66" s="1"/>
  <c r="D2279" i="66" s="1" a="1"/>
  <c r="D2279" i="66" s="1"/>
  <c r="D2280" i="66" s="1" a="1"/>
  <c r="D2280" i="66" s="1"/>
  <c r="D2281" i="66" s="1" a="1"/>
  <c r="D2281" i="66" s="1"/>
  <c r="D2282" i="66" s="1" a="1"/>
  <c r="D2282" i="66" s="1"/>
  <c r="D2283" i="66" s="1" a="1"/>
  <c r="D2283" i="66" s="1"/>
  <c r="D2284" i="66" s="1" a="1"/>
  <c r="D2284" i="66" s="1"/>
  <c r="D2285" i="66" s="1" a="1"/>
  <c r="D2285" i="66" s="1"/>
  <c r="D2286" i="66" s="1" a="1"/>
  <c r="D2286" i="66" s="1"/>
  <c r="D2287" i="66" s="1" a="1"/>
  <c r="D2287" i="66" s="1"/>
  <c r="D2288" i="66" s="1" a="1"/>
  <c r="D2288" i="66" s="1"/>
  <c r="D2289" i="66" s="1" a="1"/>
  <c r="D2289" i="66" s="1"/>
  <c r="D2290" i="66" s="1" a="1"/>
  <c r="D2290" i="66" s="1"/>
  <c r="D2291" i="66" s="1" a="1"/>
  <c r="D2291" i="66" s="1"/>
  <c r="D2292" i="66" s="1" a="1"/>
  <c r="D2292" i="66" s="1"/>
  <c r="D2293" i="66" s="1" a="1"/>
  <c r="D2293" i="66" s="1"/>
  <c r="D2294" i="66" s="1" a="1"/>
  <c r="D2294" i="66" s="1"/>
  <c r="D2295" i="66" s="1" a="1"/>
  <c r="D2295" i="66" s="1"/>
  <c r="D2296" i="66" s="1" a="1"/>
  <c r="D2296" i="66" s="1"/>
  <c r="D2297" i="66" s="1" a="1"/>
  <c r="D2297" i="66" s="1"/>
  <c r="D2298" i="66" s="1" a="1"/>
  <c r="D2298" i="66" s="1"/>
  <c r="D2299" i="66" s="1" a="1"/>
  <c r="D2299" i="66" s="1"/>
  <c r="D2300" i="66" s="1" a="1"/>
  <c r="D2300" i="66" s="1"/>
  <c r="D2301" i="66" s="1" a="1"/>
  <c r="D2301" i="66" s="1"/>
  <c r="D2302" i="66" s="1" a="1"/>
  <c r="D2302" i="66" s="1"/>
  <c r="D2303" i="66" s="1" a="1"/>
  <c r="D2303" i="66" s="1"/>
  <c r="D2304" i="66" s="1" a="1"/>
  <c r="D2304" i="66" s="1"/>
  <c r="D2305" i="66" s="1" a="1"/>
  <c r="D2305" i="66" s="1"/>
  <c r="D2306" i="66" s="1" a="1"/>
  <c r="D2306" i="66" s="1"/>
  <c r="D2307" i="66" s="1" a="1"/>
  <c r="D2307" i="66" s="1"/>
  <c r="D2308" i="66" s="1" a="1"/>
  <c r="D2308" i="66" s="1"/>
  <c r="D2309" i="66" s="1" a="1"/>
  <c r="D2309" i="66" s="1"/>
  <c r="D2310" i="66" s="1" a="1"/>
  <c r="D2310" i="66" s="1"/>
  <c r="D2311" i="66" s="1" a="1"/>
  <c r="D2311" i="66" s="1"/>
  <c r="D2312" i="66" s="1" a="1"/>
  <c r="D2312" i="66" s="1"/>
  <c r="D2313" i="66" s="1" a="1"/>
  <c r="D2313" i="66" s="1"/>
  <c r="D2314" i="66" s="1" a="1"/>
  <c r="D2314" i="66" s="1"/>
  <c r="D2315" i="66" s="1" a="1"/>
  <c r="D2315" i="66" s="1"/>
  <c r="D2316" i="66" s="1" a="1"/>
  <c r="D2316" i="66" s="1"/>
  <c r="D2317" i="66" s="1" a="1"/>
  <c r="D2317" i="66" s="1"/>
  <c r="D2318" i="66" s="1" a="1"/>
  <c r="D2318" i="66" s="1"/>
  <c r="D2319" i="66" s="1" a="1"/>
  <c r="D2319" i="66" s="1"/>
  <c r="D2320" i="66" s="1" a="1"/>
  <c r="D2320" i="66" s="1"/>
  <c r="D2321" i="66" s="1" a="1"/>
  <c r="D2321" i="66" s="1"/>
  <c r="D2322" i="66" s="1" a="1"/>
  <c r="D2322" i="66" s="1"/>
  <c r="D2323" i="66" s="1" a="1"/>
  <c r="D2323" i="66" s="1"/>
  <c r="D2324" i="66" s="1" a="1"/>
  <c r="D2324" i="66" s="1"/>
  <c r="D2325" i="66" s="1" a="1"/>
  <c r="D2325" i="66" s="1"/>
  <c r="D2326" i="66" s="1" a="1"/>
  <c r="D2326" i="66" s="1"/>
  <c r="D2327" i="66" s="1" a="1"/>
  <c r="D2327" i="66" s="1"/>
  <c r="D2328" i="66" s="1" a="1"/>
  <c r="D2328" i="66" s="1"/>
  <c r="D2329" i="66" s="1" a="1"/>
  <c r="D2329" i="66" s="1"/>
  <c r="D2330" i="66" s="1" a="1"/>
  <c r="D2330" i="66" s="1"/>
  <c r="D2331" i="66" s="1" a="1"/>
  <c r="D2331" i="66" s="1"/>
  <c r="D2332" i="66" s="1" a="1"/>
  <c r="D2332" i="66" s="1"/>
  <c r="D2333" i="66" s="1" a="1"/>
  <c r="D2333" i="66" s="1"/>
  <c r="D2334" i="66" s="1" a="1"/>
  <c r="D2334" i="66" s="1"/>
  <c r="D2335" i="66" s="1" a="1"/>
  <c r="D2335" i="66" s="1"/>
  <c r="D2336" i="66" s="1" a="1"/>
  <c r="D2336" i="66" s="1"/>
  <c r="D2337" i="66" s="1" a="1"/>
  <c r="D2337" i="66" s="1"/>
  <c r="D2338" i="66" s="1" a="1"/>
  <c r="D2338" i="66" s="1"/>
  <c r="D2339" i="66" s="1" a="1"/>
  <c r="D2339" i="66" s="1"/>
  <c r="D2340" i="66" s="1" a="1"/>
  <c r="D2340" i="66" s="1"/>
  <c r="D2341" i="66" s="1" a="1"/>
  <c r="D2341" i="66" s="1"/>
  <c r="D2342" i="66" s="1" a="1"/>
  <c r="D2342" i="66" s="1"/>
  <c r="D2343" i="66" s="1" a="1"/>
  <c r="D2343" i="66" s="1"/>
  <c r="D2344" i="66" s="1" a="1"/>
  <c r="D2344" i="66" s="1"/>
  <c r="D2345" i="66" s="1" a="1"/>
  <c r="D2345" i="66" s="1"/>
  <c r="D2346" i="66" s="1" a="1"/>
  <c r="D2346" i="66" s="1"/>
  <c r="D2347" i="66" s="1" a="1"/>
  <c r="D2347" i="66" s="1"/>
  <c r="D2348" i="66" s="1" a="1"/>
  <c r="D2348" i="66" s="1"/>
  <c r="D2349" i="66" s="1" a="1"/>
  <c r="D2349" i="66" s="1"/>
  <c r="D2350" i="66" s="1" a="1"/>
  <c r="D2350" i="66" s="1"/>
  <c r="D2351" i="66" s="1" a="1"/>
  <c r="D2351" i="66" s="1"/>
  <c r="D2352" i="66" s="1" a="1"/>
  <c r="D2352" i="66" s="1"/>
  <c r="D2353" i="66" s="1" a="1"/>
  <c r="D2353" i="66" s="1"/>
  <c r="D2354" i="66" s="1" a="1"/>
  <c r="D2354" i="66" s="1"/>
  <c r="D2355" i="66" s="1" a="1"/>
  <c r="D2355" i="66" s="1"/>
  <c r="D2356" i="66" s="1" a="1"/>
  <c r="D2356" i="66" s="1"/>
  <c r="D2357" i="66" s="1" a="1"/>
  <c r="D2357" i="66" s="1"/>
  <c r="D2358" i="66" s="1" a="1"/>
  <c r="D2358" i="66" s="1"/>
  <c r="D2359" i="66" s="1" a="1"/>
  <c r="D2359" i="66" s="1"/>
  <c r="D2360" i="66" s="1" a="1"/>
  <c r="D2360" i="66" s="1"/>
  <c r="D2361" i="66" s="1" a="1"/>
  <c r="D2361" i="66" s="1"/>
  <c r="D2362" i="66" s="1" a="1"/>
  <c r="D2362" i="66" s="1"/>
  <c r="D2363" i="66" s="1" a="1"/>
  <c r="D2363" i="66" s="1"/>
  <c r="D2364" i="66" s="1" a="1"/>
  <c r="D2364" i="66" s="1"/>
  <c r="D2365" i="66" s="1" a="1"/>
  <c r="D2365" i="66" s="1"/>
  <c r="D2366" i="66" s="1" a="1"/>
  <c r="D2366" i="66" s="1"/>
  <c r="D2367" i="66" s="1" a="1"/>
  <c r="D2367" i="66" s="1"/>
  <c r="D2368" i="66" s="1" a="1"/>
  <c r="D2368" i="66" s="1"/>
  <c r="D2369" i="66" s="1" a="1"/>
  <c r="D2369" i="66" s="1"/>
  <c r="D2370" i="66" s="1" a="1"/>
  <c r="D2370" i="66" s="1"/>
  <c r="D2371" i="66" s="1" a="1"/>
  <c r="D2371" i="66" s="1"/>
  <c r="D2372" i="66" s="1" a="1"/>
  <c r="D2372" i="66" s="1"/>
  <c r="D2373" i="66" s="1" a="1"/>
  <c r="D2373" i="66" s="1"/>
  <c r="D2374" i="66" s="1" a="1"/>
  <c r="D2374" i="66" s="1"/>
  <c r="D2375" i="66" s="1" a="1"/>
  <c r="D2375" i="66" s="1"/>
  <c r="D2376" i="66" s="1" a="1"/>
  <c r="D2376" i="66" s="1"/>
  <c r="D2377" i="66" s="1" a="1"/>
  <c r="D2377" i="66" s="1"/>
  <c r="D2378" i="66" s="1" a="1"/>
  <c r="D2378" i="66" s="1"/>
  <c r="D2379" i="66" s="1" a="1"/>
  <c r="D2379" i="66" s="1"/>
  <c r="D2380" i="66" s="1" a="1"/>
  <c r="D2380" i="66" s="1"/>
  <c r="D2381" i="66" s="1" a="1"/>
  <c r="D2381" i="66" s="1"/>
  <c r="D2382" i="66" s="1" a="1"/>
  <c r="D2382" i="66" s="1"/>
  <c r="D2383" i="66" s="1" a="1"/>
  <c r="D2383" i="66" s="1"/>
  <c r="D2384" i="66" s="1" a="1"/>
  <c r="D2384" i="66" s="1"/>
  <c r="D2385" i="66" s="1" a="1"/>
  <c r="D2385" i="66" s="1"/>
  <c r="D2386" i="66" s="1" a="1"/>
  <c r="D2386" i="66" s="1"/>
  <c r="D2387" i="66" s="1" a="1"/>
  <c r="D2387" i="66" s="1"/>
  <c r="D2388" i="66" s="1" a="1"/>
  <c r="D2388" i="66" s="1"/>
  <c r="D2389" i="66" s="1" a="1"/>
  <c r="D2389" i="66" s="1"/>
  <c r="D2390" i="66" s="1" a="1"/>
  <c r="D2390" i="66" s="1"/>
  <c r="D2391" i="66" s="1" a="1"/>
  <c r="D2391" i="66" s="1"/>
  <c r="D2392" i="66" s="1" a="1"/>
  <c r="D2392" i="66" s="1"/>
  <c r="D2393" i="66" s="1" a="1"/>
  <c r="D2393" i="66" s="1"/>
  <c r="D2394" i="66" s="1" a="1"/>
  <c r="D2394" i="66" s="1"/>
  <c r="D2395" i="66" s="1" a="1"/>
  <c r="D2395" i="66" s="1"/>
  <c r="D2396" i="66" s="1" a="1"/>
  <c r="D2396" i="66" s="1"/>
  <c r="D2397" i="66" s="1" a="1"/>
  <c r="D2397" i="66" s="1"/>
  <c r="D2398" i="66" s="1" a="1"/>
  <c r="D2398" i="66" s="1"/>
  <c r="D2399" i="66" s="1" a="1"/>
  <c r="D2399" i="66" s="1"/>
  <c r="D2400" i="66" s="1" a="1"/>
  <c r="D2400" i="66" s="1"/>
  <c r="D2401" i="66" s="1" a="1"/>
  <c r="D2401" i="66" s="1"/>
  <c r="D2402" i="66" s="1" a="1"/>
  <c r="D2402" i="66" s="1"/>
  <c r="D2403" i="66" s="1" a="1"/>
  <c r="D2403" i="66" s="1"/>
  <c r="D2404" i="66" s="1" a="1"/>
  <c r="D2404" i="66" s="1"/>
  <c r="D2405" i="66" s="1" a="1"/>
  <c r="D2405" i="66" s="1"/>
  <c r="D2406" i="66" s="1" a="1"/>
  <c r="D2406" i="66" s="1"/>
  <c r="D2407" i="66" s="1" a="1"/>
  <c r="D2407" i="66" s="1"/>
  <c r="D2408" i="66" s="1" a="1"/>
  <c r="D2408" i="66" s="1"/>
  <c r="D2409" i="66" s="1" a="1"/>
  <c r="D2409" i="66" s="1"/>
  <c r="D2410" i="66" s="1" a="1"/>
  <c r="D2410" i="66" s="1"/>
  <c r="D2411" i="66" s="1" a="1"/>
  <c r="D2411" i="66" s="1"/>
  <c r="D2412" i="66" s="1" a="1"/>
  <c r="D2412" i="66" s="1"/>
  <c r="D2413" i="66" s="1" a="1"/>
  <c r="D2413" i="66" s="1"/>
  <c r="D2414" i="66" s="1" a="1"/>
  <c r="D2414" i="66" s="1"/>
  <c r="D2415" i="66" s="1" a="1"/>
  <c r="D2415" i="66" s="1"/>
  <c r="D2416" i="66" s="1" a="1"/>
  <c r="D2416" i="66" s="1"/>
  <c r="D2417" i="66" s="1" a="1"/>
  <c r="D2417" i="66" s="1"/>
  <c r="D2418" i="66" s="1" a="1"/>
  <c r="D2418" i="66" s="1"/>
  <c r="D2419" i="66" s="1" a="1"/>
  <c r="D2419" i="66" s="1"/>
  <c r="D2420" i="66" s="1" a="1"/>
  <c r="D2420" i="66" s="1"/>
  <c r="D2421" i="66" s="1" a="1"/>
  <c r="D2421" i="66" s="1"/>
  <c r="D2422" i="66" s="1" a="1"/>
  <c r="D2422" i="66" s="1"/>
  <c r="D2423" i="66" s="1" a="1"/>
  <c r="D2423" i="66" s="1"/>
  <c r="D2424" i="66" s="1" a="1"/>
  <c r="D2424" i="66" s="1"/>
  <c r="D2425" i="66" s="1" a="1"/>
  <c r="D2425" i="66" s="1"/>
  <c r="D2426" i="66" s="1" a="1"/>
  <c r="D2426" i="66" s="1"/>
  <c r="D2427" i="66" s="1" a="1"/>
  <c r="D2427" i="66" s="1"/>
  <c r="D2428" i="66" s="1" a="1"/>
  <c r="D2428" i="66" s="1"/>
  <c r="D2429" i="66" s="1" a="1"/>
  <c r="D2429" i="66" s="1"/>
  <c r="D2430" i="66" s="1" a="1"/>
  <c r="D2430" i="66" s="1"/>
  <c r="D2431" i="66" s="1" a="1"/>
  <c r="D2431" i="66" s="1"/>
  <c r="D2432" i="66" s="1" a="1"/>
  <c r="D2432" i="66" s="1"/>
  <c r="D2433" i="66" s="1" a="1"/>
  <c r="D2433" i="66" s="1"/>
  <c r="D2434" i="66" s="1" a="1"/>
  <c r="D2434" i="66" s="1"/>
  <c r="D2435" i="66" s="1" a="1"/>
  <c r="D2435" i="66" s="1"/>
  <c r="D2436" i="66" s="1" a="1"/>
  <c r="D2436" i="66" s="1"/>
  <c r="D2437" i="66" s="1" a="1"/>
  <c r="D2437" i="66" s="1"/>
  <c r="D2438" i="66" s="1" a="1"/>
  <c r="D2438" i="66" s="1"/>
  <c r="D2439" i="66" s="1" a="1"/>
  <c r="D2439" i="66" s="1"/>
  <c r="D2440" i="66" s="1" a="1"/>
  <c r="D2440" i="66" s="1"/>
  <c r="D2441" i="66" s="1" a="1"/>
  <c r="D2441" i="66" s="1"/>
  <c r="D2442" i="66" s="1" a="1"/>
  <c r="D2442" i="66" s="1"/>
  <c r="D2443" i="66" s="1" a="1"/>
  <c r="D2443" i="66" s="1"/>
  <c r="D2444" i="66" s="1" a="1"/>
  <c r="D2444" i="66" s="1"/>
  <c r="D2445" i="66" s="1" a="1"/>
  <c r="D2445" i="66" s="1"/>
  <c r="D2446" i="66" s="1" a="1"/>
  <c r="D2446" i="66" s="1"/>
  <c r="D2447" i="66" s="1" a="1"/>
  <c r="D2447" i="66" s="1"/>
  <c r="D2448" i="66" s="1" a="1"/>
  <c r="D2448" i="66" s="1"/>
  <c r="D2449" i="66" s="1" a="1"/>
  <c r="D2449" i="66" s="1"/>
  <c r="D2450" i="66" s="1" a="1"/>
  <c r="D2450" i="66" s="1"/>
  <c r="D2451" i="66" s="1" a="1"/>
  <c r="D2451" i="66" s="1"/>
  <c r="D2452" i="66" s="1" a="1"/>
  <c r="D2452" i="66" s="1"/>
  <c r="D2453" i="66" s="1" a="1"/>
  <c r="D2453" i="66" s="1"/>
  <c r="D2454" i="66" s="1" a="1"/>
  <c r="D2454" i="66" s="1"/>
  <c r="D2455" i="66" s="1" a="1"/>
  <c r="D2455" i="66" s="1"/>
  <c r="D2456" i="66" s="1" a="1"/>
  <c r="D2456" i="66" s="1"/>
  <c r="D2457" i="66" s="1" a="1"/>
  <c r="D2457" i="66" s="1"/>
  <c r="D2458" i="66" s="1" a="1"/>
  <c r="D2458" i="66" s="1"/>
  <c r="D2459" i="66" s="1" a="1"/>
  <c r="D2459" i="66" s="1"/>
  <c r="D2460" i="66" s="1" a="1"/>
  <c r="D2460" i="66" s="1"/>
  <c r="D2461" i="66" s="1" a="1"/>
  <c r="D2461" i="66" s="1"/>
  <c r="D2462" i="66" s="1" a="1"/>
  <c r="D2462" i="66" s="1"/>
  <c r="D2463" i="66" s="1" a="1"/>
  <c r="D2463" i="66" s="1"/>
  <c r="D2464" i="66" s="1" a="1"/>
  <c r="D2464" i="66" s="1"/>
  <c r="D2465" i="66" s="1" a="1"/>
  <c r="D2465" i="66" s="1"/>
  <c r="D2466" i="66" s="1" a="1"/>
  <c r="D2466" i="66" s="1"/>
  <c r="D2467" i="66" s="1" a="1"/>
  <c r="D2467" i="66" s="1"/>
  <c r="D2468" i="66" s="1" a="1"/>
  <c r="D2468" i="66" s="1"/>
  <c r="D2469" i="66" s="1" a="1"/>
  <c r="D2469" i="66" s="1"/>
  <c r="D2470" i="66" s="1" a="1"/>
  <c r="D2470" i="66" s="1"/>
  <c r="D2471" i="66" s="1" a="1"/>
  <c r="D2471" i="66" s="1"/>
  <c r="D2472" i="66" s="1" a="1"/>
  <c r="D2472" i="66" s="1"/>
  <c r="D2473" i="66" s="1" a="1"/>
  <c r="D2473" i="66" s="1"/>
  <c r="D2474" i="66" s="1" a="1"/>
  <c r="D2474" i="66" s="1"/>
  <c r="D2475" i="66" s="1" a="1"/>
  <c r="D2475" i="66" s="1"/>
  <c r="D2476" i="66" s="1" a="1"/>
  <c r="D2476" i="66" s="1"/>
  <c r="D2477" i="66" s="1" a="1"/>
  <c r="D2477" i="66" s="1"/>
  <c r="D2478" i="66" s="1" a="1"/>
  <c r="D2478" i="66" s="1"/>
  <c r="D2479" i="66" s="1" a="1"/>
  <c r="D2479" i="66" s="1"/>
  <c r="D2480" i="66" s="1" a="1"/>
  <c r="D2480" i="66" s="1"/>
  <c r="D2481" i="66" s="1" a="1"/>
  <c r="D2481" i="66" s="1"/>
  <c r="D2482" i="66" s="1" a="1"/>
  <c r="D2482" i="66" s="1"/>
  <c r="D2483" i="66" s="1" a="1"/>
  <c r="D2483" i="66" s="1"/>
  <c r="D2484" i="66" s="1" a="1"/>
  <c r="D2484" i="66" s="1"/>
  <c r="D2485" i="66" s="1" a="1"/>
  <c r="D2485" i="66" s="1"/>
  <c r="D2486" i="66" s="1" a="1"/>
  <c r="D2486" i="66" s="1"/>
  <c r="D2487" i="66" s="1" a="1"/>
  <c r="D2487" i="66" s="1"/>
  <c r="D2488" i="66" s="1" a="1"/>
  <c r="D2488" i="66" s="1"/>
  <c r="E1944" i="66"/>
  <c r="I1312" i="66"/>
  <c r="I1313" i="66"/>
  <c r="I1255" i="66"/>
  <c r="G1183" i="66" s="1"/>
  <c r="M140" i="27" s="1"/>
  <c r="M94" i="27"/>
  <c r="M90" i="27"/>
  <c r="I1311" i="66"/>
  <c r="M95" i="27"/>
  <c r="M93" i="27"/>
  <c r="M96" i="27"/>
  <c r="N33" i="27"/>
  <c r="N22" i="27"/>
  <c r="E1471" i="66"/>
  <c r="E1472" i="66"/>
  <c r="E1473" i="66"/>
  <c r="E1474" i="66"/>
  <c r="E1476" i="66"/>
  <c r="E1477" i="66"/>
  <c r="E1478" i="66"/>
  <c r="E1479" i="66"/>
  <c r="E1480" i="66"/>
  <c r="E1481" i="66"/>
  <c r="E1482" i="66"/>
  <c r="E1483" i="66"/>
  <c r="E1484" i="66"/>
  <c r="E1485" i="66"/>
  <c r="E1486" i="66"/>
  <c r="E1487" i="66"/>
  <c r="E1488" i="66"/>
  <c r="E1489" i="66"/>
  <c r="E1490" i="66"/>
  <c r="E762" i="66"/>
  <c r="BA761" i="66"/>
  <c r="AZ761" i="66"/>
  <c r="AY761" i="66"/>
  <c r="AX761" i="66"/>
  <c r="AW761" i="66"/>
  <c r="AV761" i="66"/>
  <c r="AU761" i="66"/>
  <c r="AT761" i="66"/>
  <c r="AS761" i="66"/>
  <c r="AR761" i="66"/>
  <c r="AQ761" i="66"/>
  <c r="AP761" i="66"/>
  <c r="AO761" i="66"/>
  <c r="AN761" i="66"/>
  <c r="AM761" i="66"/>
  <c r="AL761" i="66"/>
  <c r="AK761" i="66"/>
  <c r="AJ761" i="66"/>
  <c r="AI761" i="66"/>
  <c r="AH761" i="66"/>
  <c r="AG761" i="66"/>
  <c r="AF761" i="66"/>
  <c r="AE761" i="66"/>
  <c r="AD761" i="66"/>
  <c r="AC761" i="66"/>
  <c r="AB761" i="66"/>
  <c r="AA761" i="66"/>
  <c r="Z761" i="66"/>
  <c r="Y761" i="66"/>
  <c r="X761" i="66"/>
  <c r="W761" i="66"/>
  <c r="V761" i="66"/>
  <c r="U761" i="66"/>
  <c r="T761" i="66"/>
  <c r="S761" i="66"/>
  <c r="R761" i="66"/>
  <c r="Q761" i="66"/>
  <c r="P761" i="66"/>
  <c r="O761" i="66"/>
  <c r="N761" i="66"/>
  <c r="M761" i="66"/>
  <c r="L761" i="66"/>
  <c r="K761" i="66"/>
  <c r="J761" i="66"/>
  <c r="I761" i="66"/>
  <c r="H761" i="66"/>
  <c r="G761" i="66"/>
  <c r="D2489" i="66" l="1" a="1"/>
  <c r="D2489" i="66" s="1"/>
  <c r="D2490" i="66" s="1" a="1"/>
  <c r="D2490" i="66" s="1"/>
  <c r="D2491" i="66" s="1" a="1"/>
  <c r="D2491" i="66" s="1"/>
  <c r="D2492" i="66" s="1" a="1"/>
  <c r="D2492" i="66" s="1"/>
  <c r="D2493" i="66" s="1" a="1"/>
  <c r="D2493" i="66" s="1"/>
  <c r="D2494" i="66" s="1" a="1"/>
  <c r="D2494" i="66" s="1"/>
  <c r="D2495" i="66" s="1" a="1"/>
  <c r="D2495" i="66" s="1"/>
  <c r="D2496" i="66" s="1" a="1"/>
  <c r="D2496" i="66" s="1"/>
  <c r="D2497" i="66" s="1" a="1"/>
  <c r="D2497" i="66" s="1"/>
  <c r="D2498" i="66" s="1" a="1"/>
  <c r="D2498" i="66" s="1"/>
  <c r="D2499" i="66" s="1" a="1"/>
  <c r="D2499" i="66" s="1"/>
  <c r="D2500" i="66" s="1" a="1"/>
  <c r="D2500" i="66" s="1"/>
  <c r="D2501" i="66" s="1" a="1"/>
  <c r="D2501" i="66" s="1"/>
  <c r="D2502" i="66" s="1" a="1"/>
  <c r="D2502" i="66" s="1"/>
  <c r="D2503" i="66" s="1" a="1"/>
  <c r="D2503" i="66" s="1"/>
  <c r="D2504" i="66" s="1" a="1"/>
  <c r="D2504" i="66" s="1"/>
  <c r="D2505" i="66" s="1" a="1"/>
  <c r="D2505" i="66" s="1"/>
  <c r="D2506" i="66" s="1" a="1"/>
  <c r="D2506" i="66" s="1"/>
  <c r="D2507" i="66" s="1" a="1"/>
  <c r="D2507" i="66" s="1"/>
  <c r="D2508" i="66" s="1" a="1"/>
  <c r="D2508" i="66" s="1"/>
  <c r="D2509" i="66" s="1" a="1"/>
  <c r="D2509" i="66" s="1"/>
  <c r="D2510" i="66" s="1" a="1"/>
  <c r="D2510" i="66" s="1"/>
  <c r="D2511" i="66" s="1" a="1"/>
  <c r="D2511" i="66" s="1"/>
  <c r="D2512" i="66" s="1" a="1"/>
  <c r="D2512" i="66" s="1"/>
  <c r="D2513" i="66" s="1" a="1"/>
  <c r="D2513" i="66" s="1"/>
  <c r="D2514" i="66" s="1" a="1"/>
  <c r="D2514" i="66" s="1"/>
  <c r="D2515" i="66" s="1" a="1"/>
  <c r="D2515" i="66" s="1"/>
  <c r="D2516" i="66" s="1" a="1"/>
  <c r="D2516" i="66" s="1"/>
  <c r="D2517" i="66" s="1" a="1"/>
  <c r="D2517" i="66" s="1"/>
  <c r="D2518" i="66" s="1" a="1"/>
  <c r="D2518" i="66" s="1"/>
  <c r="D2519" i="66" s="1" a="1"/>
  <c r="D2519" i="66" s="1"/>
  <c r="D2520" i="66" s="1" a="1"/>
  <c r="D2520" i="66" s="1"/>
  <c r="D2521" i="66" s="1" a="1"/>
  <c r="D2521" i="66" s="1"/>
  <c r="D2522" i="66" s="1" a="1"/>
  <c r="D2522" i="66" s="1"/>
  <c r="D2523" i="66" s="1" a="1"/>
  <c r="D2523" i="66" s="1"/>
  <c r="D2524" i="66" s="1" a="1"/>
  <c r="D2524" i="66" s="1"/>
  <c r="D2525" i="66" s="1" a="1"/>
  <c r="D2525" i="66" s="1"/>
  <c r="D2526" i="66" s="1" a="1"/>
  <c r="D2526" i="66" s="1"/>
  <c r="D2527" i="66" s="1" a="1"/>
  <c r="D2527" i="66" s="1"/>
  <c r="D2528" i="66" s="1" a="1"/>
  <c r="D2528" i="66" s="1"/>
  <c r="D2529" i="66" s="1" a="1"/>
  <c r="D2529" i="66" s="1"/>
  <c r="D2530" i="66" s="1" a="1"/>
  <c r="D2530" i="66" s="1"/>
  <c r="D2531" i="66" s="1" a="1"/>
  <c r="D2531" i="66" s="1"/>
  <c r="D2532" i="66" s="1" a="1"/>
  <c r="D2532" i="66" s="1"/>
  <c r="D2533" i="66" s="1" a="1"/>
  <c r="D2533" i="66" s="1"/>
  <c r="D2534" i="66" s="1" a="1"/>
  <c r="D2534" i="66" s="1"/>
  <c r="D2535" i="66" s="1" a="1"/>
  <c r="D2535" i="66" s="1"/>
  <c r="D2536" i="66" s="1" a="1"/>
  <c r="D2536" i="66" s="1"/>
  <c r="D2537" i="66" s="1" a="1"/>
  <c r="D2537" i="66" s="1"/>
  <c r="D2538" i="66" s="1" a="1"/>
  <c r="D2538" i="66" s="1"/>
  <c r="E1945" i="66"/>
  <c r="E1946" i="66" s="1"/>
  <c r="I873" i="66"/>
  <c r="I872" i="66"/>
  <c r="I847" i="66"/>
  <c r="I831" i="66"/>
  <c r="O831" i="66" s="1"/>
  <c r="H869" i="66"/>
  <c r="H866" i="66"/>
  <c r="I837" i="66"/>
  <c r="G875" i="66"/>
  <c r="G874" i="66"/>
  <c r="I851" i="66"/>
  <c r="G868" i="66"/>
  <c r="I861" i="66"/>
  <c r="I874" i="66"/>
  <c r="G872" i="66"/>
  <c r="G870" i="66"/>
  <c r="H857" i="66"/>
  <c r="H845" i="66"/>
  <c r="H837" i="66"/>
  <c r="H829" i="66"/>
  <c r="N829" i="66" s="1"/>
  <c r="I860" i="66"/>
  <c r="I856" i="66"/>
  <c r="I852" i="66"/>
  <c r="I848" i="66"/>
  <c r="I844" i="66"/>
  <c r="I840" i="66"/>
  <c r="I836" i="66"/>
  <c r="I832" i="66"/>
  <c r="G869" i="66"/>
  <c r="G863" i="66"/>
  <c r="H860" i="66"/>
  <c r="H856" i="66"/>
  <c r="H852" i="66"/>
  <c r="H848" i="66"/>
  <c r="H844" i="66"/>
  <c r="H840" i="66"/>
  <c r="H836" i="66"/>
  <c r="H832" i="66"/>
  <c r="I828" i="66"/>
  <c r="O828" i="66" s="1"/>
  <c r="H864" i="66"/>
  <c r="I839" i="66"/>
  <c r="I845" i="66"/>
  <c r="I875" i="66"/>
  <c r="I859" i="66"/>
  <c r="I869" i="66"/>
  <c r="I853" i="66"/>
  <c r="H872" i="66"/>
  <c r="H849" i="66"/>
  <c r="H833" i="66"/>
  <c r="I858" i="66"/>
  <c r="I854" i="66"/>
  <c r="I846" i="66"/>
  <c r="I838" i="66"/>
  <c r="I830" i="66"/>
  <c r="O830" i="66" s="1"/>
  <c r="H858" i="66"/>
  <c r="H850" i="66"/>
  <c r="H842" i="66"/>
  <c r="H834" i="66"/>
  <c r="H870" i="66"/>
  <c r="H873" i="66"/>
  <c r="I876" i="66"/>
  <c r="I867" i="66"/>
  <c r="I843" i="66"/>
  <c r="H828" i="66"/>
  <c r="N828" i="66" s="1"/>
  <c r="H875" i="66"/>
  <c r="I849" i="66"/>
  <c r="I833" i="66"/>
  <c r="I863" i="66"/>
  <c r="I871" i="66"/>
  <c r="H874" i="66"/>
  <c r="H851" i="66"/>
  <c r="H876" i="66"/>
  <c r="I865" i="66"/>
  <c r="H861" i="66"/>
  <c r="I866" i="66"/>
  <c r="H843" i="66"/>
  <c r="H835" i="66"/>
  <c r="G862" i="66"/>
  <c r="G858" i="66"/>
  <c r="G854" i="66"/>
  <c r="G850" i="66"/>
  <c r="G846" i="66"/>
  <c r="G842" i="66"/>
  <c r="G838" i="66"/>
  <c r="G834" i="66"/>
  <c r="G830" i="66"/>
  <c r="M830" i="66" s="1"/>
  <c r="G867" i="66"/>
  <c r="G859" i="66"/>
  <c r="G855" i="66"/>
  <c r="G851" i="66"/>
  <c r="G847" i="66"/>
  <c r="G843" i="66"/>
  <c r="G839" i="66"/>
  <c r="G835" i="66"/>
  <c r="G831" i="66"/>
  <c r="M831" i="66" s="1"/>
  <c r="H868" i="66"/>
  <c r="G873" i="66"/>
  <c r="I829" i="66"/>
  <c r="O829" i="66" s="1"/>
  <c r="H867" i="66"/>
  <c r="I864" i="66"/>
  <c r="I855" i="66"/>
  <c r="G866" i="66"/>
  <c r="H841" i="66"/>
  <c r="I862" i="66"/>
  <c r="I850" i="66"/>
  <c r="I842" i="66"/>
  <c r="I834" i="66"/>
  <c r="H862" i="66"/>
  <c r="H854" i="66"/>
  <c r="H846" i="66"/>
  <c r="H838" i="66"/>
  <c r="H830" i="66"/>
  <c r="N830" i="66" s="1"/>
  <c r="H871" i="66"/>
  <c r="H863" i="66"/>
  <c r="I835" i="66"/>
  <c r="G871" i="66"/>
  <c r="I841" i="66"/>
  <c r="G828" i="66"/>
  <c r="M828" i="66" s="1"/>
  <c r="H865" i="66"/>
  <c r="G864" i="66"/>
  <c r="I857" i="66"/>
  <c r="G860" i="66"/>
  <c r="G844" i="66"/>
  <c r="G853" i="66"/>
  <c r="G837" i="66"/>
  <c r="G849" i="66"/>
  <c r="G876" i="66"/>
  <c r="H839" i="66"/>
  <c r="G836" i="66"/>
  <c r="G845" i="66"/>
  <c r="I870" i="66"/>
  <c r="G848" i="66"/>
  <c r="G832" i="66"/>
  <c r="G841" i="66"/>
  <c r="H859" i="66"/>
  <c r="H853" i="66"/>
  <c r="H847" i="66"/>
  <c r="G856" i="66"/>
  <c r="G840" i="66"/>
  <c r="G865" i="66"/>
  <c r="G833" i="66"/>
  <c r="H855" i="66"/>
  <c r="G852" i="66"/>
  <c r="G861" i="66"/>
  <c r="G829" i="66"/>
  <c r="M829" i="66" s="1"/>
  <c r="I868" i="66"/>
  <c r="H831" i="66"/>
  <c r="N831" i="66" s="1"/>
  <c r="G857" i="66"/>
  <c r="H827" i="66"/>
  <c r="N827" i="66" s="1"/>
  <c r="E754" i="66" s="1"/>
  <c r="G827" i="66"/>
  <c r="M827" i="66" s="1"/>
  <c r="D754" i="66" s="1"/>
  <c r="I827" i="66"/>
  <c r="O827" i="66" s="1"/>
  <c r="F754" i="66" s="1"/>
  <c r="H1881" i="66"/>
  <c r="E1013" i="66"/>
  <c r="F1013" i="66"/>
  <c r="F1012" i="66"/>
  <c r="E1012" i="66"/>
  <c r="D1013" i="66"/>
  <c r="E938" i="66" s="1"/>
  <c r="D1012" i="66"/>
  <c r="E937" i="66" s="1"/>
  <c r="H754" i="66" l="1"/>
  <c r="E1947" i="66"/>
  <c r="I197" i="60"/>
  <c r="P829" i="66"/>
  <c r="I1012" i="66"/>
  <c r="O1012" i="66" s="1"/>
  <c r="P828" i="66"/>
  <c r="K197" i="60"/>
  <c r="I199" i="60"/>
  <c r="M833" i="66"/>
  <c r="M832" i="66"/>
  <c r="I198" i="60"/>
  <c r="I202" i="60"/>
  <c r="M836" i="66"/>
  <c r="K207" i="60"/>
  <c r="O841" i="66"/>
  <c r="Q207" i="60" s="1"/>
  <c r="N854" i="66"/>
  <c r="P220" i="60" s="1"/>
  <c r="J220" i="60"/>
  <c r="O855" i="66"/>
  <c r="Q221" i="60" s="1"/>
  <c r="K221" i="60"/>
  <c r="M839" i="66"/>
  <c r="I205" i="60"/>
  <c r="M834" i="66"/>
  <c r="I200" i="60"/>
  <c r="N835" i="66"/>
  <c r="P201" i="60" s="1"/>
  <c r="J201" i="60"/>
  <c r="O871" i="66"/>
  <c r="Q237" i="60" s="1"/>
  <c r="K237" i="60"/>
  <c r="J241" i="60"/>
  <c r="N875" i="66"/>
  <c r="P241" i="60" s="1"/>
  <c r="O876" i="66"/>
  <c r="F756" i="66" s="1"/>
  <c r="K242" i="60"/>
  <c r="N842" i="66"/>
  <c r="P208" i="60" s="1"/>
  <c r="J208" i="60"/>
  <c r="O838" i="66"/>
  <c r="Q204" i="60" s="1"/>
  <c r="K204" i="60"/>
  <c r="N833" i="66"/>
  <c r="P199" i="60" s="1"/>
  <c r="J199" i="60"/>
  <c r="O869" i="66"/>
  <c r="Q235" i="60" s="1"/>
  <c r="K235" i="60"/>
  <c r="O839" i="66"/>
  <c r="Q205" i="60" s="1"/>
  <c r="K205" i="60"/>
  <c r="J202" i="60"/>
  <c r="N836" i="66"/>
  <c r="P202" i="60" s="1"/>
  <c r="J218" i="60"/>
  <c r="N852" i="66"/>
  <c r="P218" i="60" s="1"/>
  <c r="M869" i="66"/>
  <c r="I235" i="60"/>
  <c r="O844" i="66"/>
  <c r="Q210" i="60" s="1"/>
  <c r="K210" i="60"/>
  <c r="O860" i="66"/>
  <c r="Q226" i="60" s="1"/>
  <c r="K226" i="60"/>
  <c r="N857" i="66"/>
  <c r="P223" i="60" s="1"/>
  <c r="J223" i="60"/>
  <c r="K227" i="60"/>
  <c r="O861" i="66"/>
  <c r="Q227" i="60" s="1"/>
  <c r="M875" i="66"/>
  <c r="I241" i="60"/>
  <c r="J197" i="60"/>
  <c r="M857" i="66"/>
  <c r="I223" i="60"/>
  <c r="M861" i="66"/>
  <c r="I227" i="60"/>
  <c r="M865" i="66"/>
  <c r="I231" i="60"/>
  <c r="N853" i="66"/>
  <c r="P219" i="60" s="1"/>
  <c r="J219" i="60"/>
  <c r="M848" i="66"/>
  <c r="I214" i="60"/>
  <c r="N839" i="66"/>
  <c r="P205" i="60" s="1"/>
  <c r="J205" i="60"/>
  <c r="M853" i="66"/>
  <c r="I219" i="60"/>
  <c r="M864" i="66"/>
  <c r="I230" i="60"/>
  <c r="M871" i="66"/>
  <c r="I237" i="60"/>
  <c r="N862" i="66"/>
  <c r="P228" i="60" s="1"/>
  <c r="J228" i="60"/>
  <c r="O862" i="66"/>
  <c r="Q228" i="60" s="1"/>
  <c r="K228" i="60"/>
  <c r="O864" i="66"/>
  <c r="Q230" i="60" s="1"/>
  <c r="K230" i="60"/>
  <c r="J234" i="60"/>
  <c r="N868" i="66"/>
  <c r="P234" i="60" s="1"/>
  <c r="M843" i="66"/>
  <c r="I209" i="60"/>
  <c r="M859" i="66"/>
  <c r="I225" i="60"/>
  <c r="I204" i="60"/>
  <c r="M838" i="66"/>
  <c r="M854" i="66"/>
  <c r="I220" i="60"/>
  <c r="N843" i="66"/>
  <c r="P209" i="60" s="1"/>
  <c r="J209" i="60"/>
  <c r="J242" i="60"/>
  <c r="N876" i="66"/>
  <c r="E756" i="66" s="1"/>
  <c r="O863" i="66"/>
  <c r="Q229" i="60" s="1"/>
  <c r="K229" i="60"/>
  <c r="J239" i="60"/>
  <c r="N873" i="66"/>
  <c r="P239" i="60" s="1"/>
  <c r="N850" i="66"/>
  <c r="P216" i="60" s="1"/>
  <c r="J216" i="60"/>
  <c r="O846" i="66"/>
  <c r="Q212" i="60" s="1"/>
  <c r="K212" i="60"/>
  <c r="N849" i="66"/>
  <c r="P215" i="60" s="1"/>
  <c r="J215" i="60"/>
  <c r="O859" i="66"/>
  <c r="Q225" i="60" s="1"/>
  <c r="K225" i="60"/>
  <c r="N864" i="66"/>
  <c r="P230" i="60" s="1"/>
  <c r="J230" i="60"/>
  <c r="N840" i="66"/>
  <c r="P206" i="60" s="1"/>
  <c r="J206" i="60"/>
  <c r="N856" i="66"/>
  <c r="P222" i="60" s="1"/>
  <c r="J222" i="60"/>
  <c r="O832" i="66"/>
  <c r="Q198" i="60" s="1"/>
  <c r="K198" i="60"/>
  <c r="O848" i="66"/>
  <c r="Q214" i="60" s="1"/>
  <c r="K214" i="60"/>
  <c r="M870" i="66"/>
  <c r="I236" i="60"/>
  <c r="M868" i="66"/>
  <c r="I234" i="60"/>
  <c r="O837" i="66"/>
  <c r="Q203" i="60" s="1"/>
  <c r="K203" i="60"/>
  <c r="K213" i="60"/>
  <c r="O847" i="66"/>
  <c r="Q213" i="60" s="1"/>
  <c r="N847" i="66"/>
  <c r="P213" i="60" s="1"/>
  <c r="J213" i="60"/>
  <c r="M837" i="66"/>
  <c r="I203" i="60"/>
  <c r="K223" i="60"/>
  <c r="O857" i="66"/>
  <c r="Q223" i="60" s="1"/>
  <c r="N871" i="66"/>
  <c r="P237" i="60" s="1"/>
  <c r="J237" i="60"/>
  <c r="O850" i="66"/>
  <c r="Q216" i="60" s="1"/>
  <c r="K216" i="60"/>
  <c r="I239" i="60"/>
  <c r="M873" i="66"/>
  <c r="M855" i="66"/>
  <c r="I221" i="60"/>
  <c r="M850" i="66"/>
  <c r="I216" i="60"/>
  <c r="O865" i="66"/>
  <c r="Q231" i="60" s="1"/>
  <c r="K231" i="60"/>
  <c r="M852" i="66"/>
  <c r="I218" i="60"/>
  <c r="O870" i="66"/>
  <c r="Q236" i="60" s="1"/>
  <c r="K236" i="60"/>
  <c r="M847" i="66"/>
  <c r="I213" i="60"/>
  <c r="M867" i="66"/>
  <c r="I233" i="60"/>
  <c r="M842" i="66"/>
  <c r="I208" i="60"/>
  <c r="M858" i="66"/>
  <c r="I224" i="60"/>
  <c r="O866" i="66"/>
  <c r="Q232" i="60" s="1"/>
  <c r="K232" i="60"/>
  <c r="N851" i="66"/>
  <c r="P217" i="60" s="1"/>
  <c r="J217" i="60"/>
  <c r="O833" i="66"/>
  <c r="Q199" i="60" s="1"/>
  <c r="K199" i="60"/>
  <c r="O843" i="66"/>
  <c r="Q209" i="60" s="1"/>
  <c r="K209" i="60"/>
  <c r="J236" i="60"/>
  <c r="N870" i="66"/>
  <c r="P236" i="60" s="1"/>
  <c r="J224" i="60"/>
  <c r="N858" i="66"/>
  <c r="P224" i="60" s="1"/>
  <c r="O854" i="66"/>
  <c r="Q220" i="60" s="1"/>
  <c r="K220" i="60"/>
  <c r="N872" i="66"/>
  <c r="P238" i="60" s="1"/>
  <c r="J238" i="60"/>
  <c r="K241" i="60"/>
  <c r="O875" i="66"/>
  <c r="Q241" i="60" s="1"/>
  <c r="N844" i="66"/>
  <c r="P210" i="60" s="1"/>
  <c r="J210" i="60"/>
  <c r="J226" i="60"/>
  <c r="N860" i="66"/>
  <c r="P226" i="60" s="1"/>
  <c r="O836" i="66"/>
  <c r="Q202" i="60" s="1"/>
  <c r="K202" i="60"/>
  <c r="O852" i="66"/>
  <c r="Q218" i="60" s="1"/>
  <c r="K218" i="60"/>
  <c r="N837" i="66"/>
  <c r="P203" i="60" s="1"/>
  <c r="J203" i="60"/>
  <c r="M872" i="66"/>
  <c r="I238" i="60"/>
  <c r="K217" i="60"/>
  <c r="O851" i="66"/>
  <c r="Q217" i="60" s="1"/>
  <c r="N866" i="66"/>
  <c r="P232" i="60" s="1"/>
  <c r="J232" i="60"/>
  <c r="O872" i="66"/>
  <c r="Q238" i="60" s="1"/>
  <c r="K238" i="60"/>
  <c r="M840" i="66"/>
  <c r="I206" i="60"/>
  <c r="N859" i="66"/>
  <c r="P225" i="60" s="1"/>
  <c r="J225" i="60"/>
  <c r="M876" i="66"/>
  <c r="D756" i="66" s="1"/>
  <c r="I242" i="60"/>
  <c r="I210" i="60"/>
  <c r="M844" i="66"/>
  <c r="N865" i="66"/>
  <c r="P231" i="60" s="1"/>
  <c r="J231" i="60"/>
  <c r="K201" i="60"/>
  <c r="O835" i="66"/>
  <c r="Q201" i="60" s="1"/>
  <c r="N838" i="66"/>
  <c r="P204" i="60" s="1"/>
  <c r="J204" i="60"/>
  <c r="O834" i="66"/>
  <c r="Q200" i="60" s="1"/>
  <c r="K200" i="60"/>
  <c r="N841" i="66"/>
  <c r="P207" i="60" s="1"/>
  <c r="J207" i="60"/>
  <c r="N867" i="66"/>
  <c r="P233" i="60" s="1"/>
  <c r="J233" i="60"/>
  <c r="P831" i="66"/>
  <c r="K234" i="60"/>
  <c r="O868" i="66"/>
  <c r="Q234" i="60" s="1"/>
  <c r="N855" i="66"/>
  <c r="P221" i="60" s="1"/>
  <c r="J221" i="60"/>
  <c r="M856" i="66"/>
  <c r="I222" i="60"/>
  <c r="I207" i="60"/>
  <c r="M841" i="66"/>
  <c r="M845" i="66"/>
  <c r="I211" i="60"/>
  <c r="I215" i="60"/>
  <c r="M849" i="66"/>
  <c r="M860" i="66"/>
  <c r="I226" i="60"/>
  <c r="J229" i="60"/>
  <c r="N863" i="66"/>
  <c r="P229" i="60" s="1"/>
  <c r="N846" i="66"/>
  <c r="P212" i="60" s="1"/>
  <c r="J212" i="60"/>
  <c r="O842" i="66"/>
  <c r="Q208" i="60" s="1"/>
  <c r="K208" i="60"/>
  <c r="M866" i="66"/>
  <c r="I232" i="60"/>
  <c r="M835" i="66"/>
  <c r="I201" i="60"/>
  <c r="M851" i="66"/>
  <c r="I217" i="60"/>
  <c r="P830" i="66"/>
  <c r="M846" i="66"/>
  <c r="I212" i="60"/>
  <c r="M862" i="66"/>
  <c r="I228" i="60"/>
  <c r="N861" i="66"/>
  <c r="P227" i="60" s="1"/>
  <c r="J227" i="60"/>
  <c r="J240" i="60"/>
  <c r="N874" i="66"/>
  <c r="P240" i="60" s="1"/>
  <c r="O849" i="66"/>
  <c r="Q215" i="60" s="1"/>
  <c r="K215" i="60"/>
  <c r="K233" i="60"/>
  <c r="O867" i="66"/>
  <c r="Q233" i="60" s="1"/>
  <c r="J200" i="60"/>
  <c r="N834" i="66"/>
  <c r="P200" i="60" s="1"/>
  <c r="O858" i="66"/>
  <c r="Q224" i="60" s="1"/>
  <c r="K224" i="60"/>
  <c r="O853" i="66"/>
  <c r="Q219" i="60" s="1"/>
  <c r="K219" i="60"/>
  <c r="O845" i="66"/>
  <c r="Q211" i="60" s="1"/>
  <c r="K211" i="60"/>
  <c r="N832" i="66"/>
  <c r="P198" i="60" s="1"/>
  <c r="J198" i="60"/>
  <c r="N848" i="66"/>
  <c r="P214" i="60" s="1"/>
  <c r="J214" i="60"/>
  <c r="M863" i="66"/>
  <c r="I229" i="60"/>
  <c r="O840" i="66"/>
  <c r="Q206" i="60" s="1"/>
  <c r="K206" i="60"/>
  <c r="O856" i="66"/>
  <c r="Q222" i="60" s="1"/>
  <c r="K222" i="60"/>
  <c r="N845" i="66"/>
  <c r="P211" i="60" s="1"/>
  <c r="J211" i="60"/>
  <c r="O874" i="66"/>
  <c r="Q240" i="60" s="1"/>
  <c r="K240" i="60"/>
  <c r="M874" i="66"/>
  <c r="I240" i="60"/>
  <c r="N869" i="66"/>
  <c r="P235" i="60" s="1"/>
  <c r="J235" i="60"/>
  <c r="K239" i="60"/>
  <c r="O873" i="66"/>
  <c r="Q239" i="60" s="1"/>
  <c r="H1012" i="66"/>
  <c r="N1012" i="66" s="1"/>
  <c r="G1012" i="66"/>
  <c r="M1012" i="66" s="1"/>
  <c r="G1013" i="66"/>
  <c r="M1013" i="66" s="1"/>
  <c r="H1013" i="66"/>
  <c r="N1013" i="66" s="1"/>
  <c r="I1013" i="66"/>
  <c r="O1013" i="66" s="1"/>
  <c r="N1062" i="66" l="1"/>
  <c r="E883" i="66" s="1"/>
  <c r="P302" i="60" s="1"/>
  <c r="M1062" i="66"/>
  <c r="D883" i="66" s="1"/>
  <c r="M877" i="66"/>
  <c r="O1062" i="66"/>
  <c r="F883" i="66" s="1"/>
  <c r="Q302" i="60" s="1"/>
  <c r="Q242" i="60"/>
  <c r="N877" i="66"/>
  <c r="O877" i="66"/>
  <c r="P242" i="60"/>
  <c r="H756" i="66"/>
  <c r="E1948" i="66"/>
  <c r="O240" i="60"/>
  <c r="P874" i="66"/>
  <c r="R240" i="60" s="1"/>
  <c r="P862" i="66"/>
  <c r="R228" i="60" s="1"/>
  <c r="O228" i="60"/>
  <c r="P858" i="66"/>
  <c r="R224" i="60" s="1"/>
  <c r="O224" i="60"/>
  <c r="O233" i="60"/>
  <c r="P867" i="66"/>
  <c r="R233" i="60" s="1"/>
  <c r="P855" i="66"/>
  <c r="R221" i="60" s="1"/>
  <c r="O221" i="60"/>
  <c r="P870" i="66"/>
  <c r="R236" i="60" s="1"/>
  <c r="O236" i="60"/>
  <c r="P854" i="66"/>
  <c r="R220" i="60" s="1"/>
  <c r="O220" i="60"/>
  <c r="P859" i="66"/>
  <c r="R225" i="60" s="1"/>
  <c r="O225" i="60"/>
  <c r="O237" i="60"/>
  <c r="P871" i="66"/>
  <c r="R237" i="60" s="1"/>
  <c r="P853" i="66"/>
  <c r="R219" i="60" s="1"/>
  <c r="O219" i="60"/>
  <c r="P848" i="66"/>
  <c r="R214" i="60" s="1"/>
  <c r="O214" i="60"/>
  <c r="O231" i="60"/>
  <c r="P865" i="66"/>
  <c r="R231" i="60" s="1"/>
  <c r="O223" i="60"/>
  <c r="P857" i="66"/>
  <c r="R223" i="60" s="1"/>
  <c r="O217" i="60"/>
  <c r="P851" i="66"/>
  <c r="R217" i="60" s="1"/>
  <c r="P866" i="66"/>
  <c r="R232" i="60" s="1"/>
  <c r="O232" i="60"/>
  <c r="P860" i="66"/>
  <c r="R226" i="60" s="1"/>
  <c r="O226" i="60"/>
  <c r="O211" i="60"/>
  <c r="P845" i="66"/>
  <c r="R211" i="60" s="1"/>
  <c r="P856" i="66"/>
  <c r="R222" i="60" s="1"/>
  <c r="O222" i="60"/>
  <c r="O239" i="60"/>
  <c r="P873" i="66"/>
  <c r="R239" i="60" s="1"/>
  <c r="P838" i="66"/>
  <c r="R204" i="60" s="1"/>
  <c r="O204" i="60"/>
  <c r="O235" i="60"/>
  <c r="P869" i="66"/>
  <c r="R235" i="60" s="1"/>
  <c r="O200" i="60"/>
  <c r="P834" i="66"/>
  <c r="R200" i="60" s="1"/>
  <c r="P832" i="66"/>
  <c r="R198" i="60" s="1"/>
  <c r="O198" i="60"/>
  <c r="P863" i="66"/>
  <c r="R229" i="60" s="1"/>
  <c r="O229" i="60"/>
  <c r="P846" i="66"/>
  <c r="R212" i="60" s="1"/>
  <c r="O212" i="60"/>
  <c r="P849" i="66"/>
  <c r="R215" i="60" s="1"/>
  <c r="O215" i="60"/>
  <c r="O207" i="60"/>
  <c r="P841" i="66"/>
  <c r="R207" i="60" s="1"/>
  <c r="O242" i="60"/>
  <c r="P876" i="66"/>
  <c r="G756" i="66" s="1"/>
  <c r="O206" i="60"/>
  <c r="P840" i="66"/>
  <c r="R206" i="60" s="1"/>
  <c r="P872" i="66"/>
  <c r="R238" i="60" s="1"/>
  <c r="O238" i="60"/>
  <c r="P842" i="66"/>
  <c r="R208" i="60" s="1"/>
  <c r="O208" i="60"/>
  <c r="P847" i="66"/>
  <c r="R213" i="60" s="1"/>
  <c r="O213" i="60"/>
  <c r="O218" i="60"/>
  <c r="P852" i="66"/>
  <c r="R218" i="60" s="1"/>
  <c r="P850" i="66"/>
  <c r="R216" i="60" s="1"/>
  <c r="O216" i="60"/>
  <c r="P837" i="66"/>
  <c r="R203" i="60" s="1"/>
  <c r="O203" i="60"/>
  <c r="P868" i="66"/>
  <c r="R234" i="60" s="1"/>
  <c r="O234" i="60"/>
  <c r="P843" i="66"/>
  <c r="R209" i="60" s="1"/>
  <c r="O209" i="60"/>
  <c r="P864" i="66"/>
  <c r="R230" i="60" s="1"/>
  <c r="O230" i="60"/>
  <c r="P861" i="66"/>
  <c r="R227" i="60" s="1"/>
  <c r="O227" i="60"/>
  <c r="O202" i="60"/>
  <c r="P836" i="66"/>
  <c r="R202" i="60" s="1"/>
  <c r="P833" i="66"/>
  <c r="R199" i="60" s="1"/>
  <c r="O199" i="60"/>
  <c r="P835" i="66"/>
  <c r="R201" i="60" s="1"/>
  <c r="O201" i="60"/>
  <c r="P844" i="66"/>
  <c r="R210" i="60" s="1"/>
  <c r="O210" i="60"/>
  <c r="P875" i="66"/>
  <c r="R241" i="60" s="1"/>
  <c r="O241" i="60"/>
  <c r="P839" i="66"/>
  <c r="R205" i="60" s="1"/>
  <c r="O205" i="60"/>
  <c r="K256" i="60"/>
  <c r="J256" i="60"/>
  <c r="I256" i="60"/>
  <c r="P1012" i="66"/>
  <c r="K436" i="66"/>
  <c r="K649" i="66" s="1"/>
  <c r="L436" i="66"/>
  <c r="L649" i="66" s="1"/>
  <c r="K437" i="66"/>
  <c r="K650" i="66" s="1"/>
  <c r="L437" i="66"/>
  <c r="L650" i="66" s="1"/>
  <c r="K438" i="66"/>
  <c r="K651" i="66" s="1"/>
  <c r="L438" i="66"/>
  <c r="L651" i="66" s="1"/>
  <c r="K439" i="66"/>
  <c r="K652" i="66" s="1"/>
  <c r="L439" i="66"/>
  <c r="L652" i="66" s="1"/>
  <c r="K440" i="66"/>
  <c r="K653" i="66" s="1"/>
  <c r="L440" i="66"/>
  <c r="L653" i="66" s="1"/>
  <c r="K441" i="66"/>
  <c r="K654" i="66" s="1"/>
  <c r="L441" i="66"/>
  <c r="L654" i="66" s="1"/>
  <c r="K442" i="66"/>
  <c r="K655" i="66" s="1"/>
  <c r="L442" i="66"/>
  <c r="L655" i="66" s="1"/>
  <c r="K443" i="66"/>
  <c r="K656" i="66" s="1"/>
  <c r="L443" i="66"/>
  <c r="L656" i="66" s="1"/>
  <c r="K444" i="66"/>
  <c r="K657" i="66" s="1"/>
  <c r="L444" i="66"/>
  <c r="L657" i="66" s="1"/>
  <c r="K445" i="66"/>
  <c r="K658" i="66" s="1"/>
  <c r="L445" i="66"/>
  <c r="L658" i="66" s="1"/>
  <c r="K446" i="66"/>
  <c r="K659" i="66" s="1"/>
  <c r="L446" i="66"/>
  <c r="L659" i="66" s="1"/>
  <c r="K447" i="66"/>
  <c r="K660" i="66" s="1"/>
  <c r="L447" i="66"/>
  <c r="L660" i="66" s="1"/>
  <c r="K448" i="66"/>
  <c r="K661" i="66" s="1"/>
  <c r="L448" i="66"/>
  <c r="L661" i="66" s="1"/>
  <c r="K449" i="66"/>
  <c r="K662" i="66" s="1"/>
  <c r="L449" i="66"/>
  <c r="L662" i="66" s="1"/>
  <c r="K450" i="66"/>
  <c r="K663" i="66" s="1"/>
  <c r="L450" i="66"/>
  <c r="L663" i="66" s="1"/>
  <c r="K451" i="66"/>
  <c r="K664" i="66" s="1"/>
  <c r="L451" i="66"/>
  <c r="L664" i="66" s="1"/>
  <c r="K452" i="66"/>
  <c r="K665" i="66" s="1"/>
  <c r="L452" i="66"/>
  <c r="L665" i="66" s="1"/>
  <c r="K453" i="66"/>
  <c r="K666" i="66" s="1"/>
  <c r="L453" i="66"/>
  <c r="L666" i="66" s="1"/>
  <c r="K454" i="66"/>
  <c r="K667" i="66" s="1"/>
  <c r="L454" i="66"/>
  <c r="L667" i="66" s="1"/>
  <c r="J437" i="66"/>
  <c r="J650" i="66" s="1"/>
  <c r="J438" i="66"/>
  <c r="J651" i="66" s="1"/>
  <c r="J439" i="66"/>
  <c r="J652" i="66" s="1"/>
  <c r="J440" i="66"/>
  <c r="J653" i="66" s="1"/>
  <c r="J441" i="66"/>
  <c r="J654" i="66" s="1"/>
  <c r="J442" i="66"/>
  <c r="J655" i="66" s="1"/>
  <c r="J443" i="66"/>
  <c r="J656" i="66" s="1"/>
  <c r="J444" i="66"/>
  <c r="J657" i="66" s="1"/>
  <c r="J445" i="66"/>
  <c r="J658" i="66" s="1"/>
  <c r="J446" i="66"/>
  <c r="J659" i="66" s="1"/>
  <c r="J447" i="66"/>
  <c r="J660" i="66" s="1"/>
  <c r="J448" i="66"/>
  <c r="J661" i="66" s="1"/>
  <c r="J449" i="66"/>
  <c r="J662" i="66" s="1"/>
  <c r="J450" i="66"/>
  <c r="J663" i="66" s="1"/>
  <c r="J451" i="66"/>
  <c r="J664" i="66" s="1"/>
  <c r="J452" i="66"/>
  <c r="J665" i="66" s="1"/>
  <c r="J453" i="66"/>
  <c r="J666" i="66" s="1"/>
  <c r="J454" i="66"/>
  <c r="J667" i="66" s="1"/>
  <c r="J436" i="66"/>
  <c r="J649" i="66" s="1"/>
  <c r="F437" i="66"/>
  <c r="F650" i="66" s="1"/>
  <c r="F438" i="66"/>
  <c r="F651" i="66" s="1"/>
  <c r="F439" i="66"/>
  <c r="F652" i="66" s="1"/>
  <c r="F440" i="66"/>
  <c r="F653" i="66" s="1"/>
  <c r="F441" i="66"/>
  <c r="F654" i="66" s="1"/>
  <c r="F442" i="66"/>
  <c r="F655" i="66" s="1"/>
  <c r="F443" i="66"/>
  <c r="F656" i="66" s="1"/>
  <c r="F444" i="66"/>
  <c r="F657" i="66" s="1"/>
  <c r="F445" i="66"/>
  <c r="F658" i="66" s="1"/>
  <c r="F446" i="66"/>
  <c r="F659" i="66" s="1"/>
  <c r="F447" i="66"/>
  <c r="F660" i="66" s="1"/>
  <c r="F448" i="66"/>
  <c r="F661" i="66" s="1"/>
  <c r="F449" i="66"/>
  <c r="F662" i="66" s="1"/>
  <c r="F450" i="66"/>
  <c r="F663" i="66" s="1"/>
  <c r="F451" i="66"/>
  <c r="F664" i="66" s="1"/>
  <c r="F452" i="66"/>
  <c r="F665" i="66" s="1"/>
  <c r="F453" i="66"/>
  <c r="F666" i="66" s="1"/>
  <c r="F454" i="66"/>
  <c r="F667" i="66" s="1"/>
  <c r="F436" i="66"/>
  <c r="F649" i="66" s="1"/>
  <c r="E437" i="66"/>
  <c r="E438" i="66"/>
  <c r="E439" i="66"/>
  <c r="E440" i="66"/>
  <c r="E441" i="66"/>
  <c r="E442" i="66"/>
  <c r="E443" i="66"/>
  <c r="E444" i="66"/>
  <c r="E445" i="66"/>
  <c r="E446" i="66"/>
  <c r="E447" i="66"/>
  <c r="E448" i="66"/>
  <c r="E449" i="66"/>
  <c r="E450" i="66"/>
  <c r="E451" i="66"/>
  <c r="E452" i="66"/>
  <c r="E453" i="66"/>
  <c r="E454" i="66"/>
  <c r="E436" i="66"/>
  <c r="D437" i="66"/>
  <c r="E361" i="66" s="1"/>
  <c r="D438" i="66"/>
  <c r="E362" i="66" s="1"/>
  <c r="D439" i="66"/>
  <c r="E363" i="66" s="1"/>
  <c r="D440" i="66"/>
  <c r="E364" i="66" s="1"/>
  <c r="D441" i="66"/>
  <c r="E365" i="66" s="1"/>
  <c r="D442" i="66"/>
  <c r="E366" i="66" s="1"/>
  <c r="D443" i="66"/>
  <c r="E367" i="66" s="1"/>
  <c r="D444" i="66"/>
  <c r="E368" i="66" s="1"/>
  <c r="D445" i="66"/>
  <c r="E369" i="66" s="1"/>
  <c r="D446" i="66"/>
  <c r="E370" i="66" s="1"/>
  <c r="D447" i="66"/>
  <c r="E371" i="66" s="1"/>
  <c r="D448" i="66"/>
  <c r="E372" i="66" s="1"/>
  <c r="D449" i="66"/>
  <c r="E373" i="66" s="1"/>
  <c r="D450" i="66"/>
  <c r="E374" i="66" s="1"/>
  <c r="D451" i="66"/>
  <c r="E375" i="66" s="1"/>
  <c r="D452" i="66"/>
  <c r="E376" i="66" s="1"/>
  <c r="D453" i="66"/>
  <c r="E377" i="66" s="1"/>
  <c r="D454" i="66"/>
  <c r="E378" i="66" s="1"/>
  <c r="G884" i="66" l="1"/>
  <c r="O302" i="60"/>
  <c r="R242" i="60"/>
  <c r="E1949" i="66"/>
  <c r="I453" i="66"/>
  <c r="I666" i="66" s="1"/>
  <c r="H453" i="66"/>
  <c r="N453" i="66" s="1"/>
  <c r="G453" i="66"/>
  <c r="G666" i="66" s="1"/>
  <c r="I449" i="66"/>
  <c r="I662" i="66" s="1"/>
  <c r="H449" i="66"/>
  <c r="H662" i="66" s="1"/>
  <c r="G449" i="66"/>
  <c r="G662" i="66" s="1"/>
  <c r="I445" i="66"/>
  <c r="O445" i="66" s="1"/>
  <c r="G445" i="66"/>
  <c r="G658" i="66" s="1"/>
  <c r="H445" i="66"/>
  <c r="H658" i="66" s="1"/>
  <c r="I441" i="66"/>
  <c r="O441" i="66" s="1"/>
  <c r="G441" i="66"/>
  <c r="G654" i="66" s="1"/>
  <c r="H441" i="66"/>
  <c r="H654" i="66" s="1"/>
  <c r="I437" i="66"/>
  <c r="G437" i="66"/>
  <c r="G650" i="66" s="1"/>
  <c r="H437" i="66"/>
  <c r="H650" i="66" s="1"/>
  <c r="H452" i="66"/>
  <c r="N452" i="66" s="1"/>
  <c r="G452" i="66"/>
  <c r="G665" i="66" s="1"/>
  <c r="I452" i="66"/>
  <c r="O452" i="66" s="1"/>
  <c r="H448" i="66"/>
  <c r="H661" i="66" s="1"/>
  <c r="G448" i="66"/>
  <c r="G661" i="66" s="1"/>
  <c r="I448" i="66"/>
  <c r="O448" i="66" s="1"/>
  <c r="H444" i="66"/>
  <c r="H657" i="66" s="1"/>
  <c r="G444" i="66"/>
  <c r="M444" i="66" s="1"/>
  <c r="I444" i="66"/>
  <c r="I657" i="66" s="1"/>
  <c r="H440" i="66"/>
  <c r="H653" i="66" s="1"/>
  <c r="G440" i="66"/>
  <c r="M440" i="66" s="1"/>
  <c r="I440" i="66"/>
  <c r="I653" i="66" s="1"/>
  <c r="G436" i="66"/>
  <c r="M436" i="66" s="1"/>
  <c r="I436" i="66"/>
  <c r="H436" i="66"/>
  <c r="N436" i="66" s="1"/>
  <c r="G451" i="66"/>
  <c r="G664" i="66" s="1"/>
  <c r="I451" i="66"/>
  <c r="I664" i="66" s="1"/>
  <c r="H451" i="66"/>
  <c r="H664" i="66" s="1"/>
  <c r="G447" i="66"/>
  <c r="M447" i="66" s="1"/>
  <c r="I447" i="66"/>
  <c r="I660" i="66" s="1"/>
  <c r="H447" i="66"/>
  <c r="H660" i="66" s="1"/>
  <c r="G443" i="66"/>
  <c r="M443" i="66" s="1"/>
  <c r="H443" i="66"/>
  <c r="N443" i="66" s="1"/>
  <c r="I443" i="66"/>
  <c r="O443" i="66" s="1"/>
  <c r="G439" i="66"/>
  <c r="G652" i="66" s="1"/>
  <c r="H439" i="66"/>
  <c r="H652" i="66" s="1"/>
  <c r="I439" i="66"/>
  <c r="I652" i="66" s="1"/>
  <c r="H454" i="66"/>
  <c r="H667" i="66" s="1"/>
  <c r="I454" i="66"/>
  <c r="O454" i="66" s="1"/>
  <c r="G454" i="66"/>
  <c r="M454" i="66" s="1"/>
  <c r="H450" i="66"/>
  <c r="H663" i="66" s="1"/>
  <c r="I450" i="66"/>
  <c r="I663" i="66" s="1"/>
  <c r="G450" i="66"/>
  <c r="M450" i="66" s="1"/>
  <c r="I446" i="66"/>
  <c r="O446" i="66" s="1"/>
  <c r="G446" i="66"/>
  <c r="M446" i="66" s="1"/>
  <c r="H446" i="66"/>
  <c r="N446" i="66" s="1"/>
  <c r="H442" i="66"/>
  <c r="H655" i="66" s="1"/>
  <c r="I442" i="66"/>
  <c r="I655" i="66" s="1"/>
  <c r="G442" i="66"/>
  <c r="G655" i="66" s="1"/>
  <c r="H438" i="66"/>
  <c r="H651" i="66" s="1"/>
  <c r="G438" i="66"/>
  <c r="G651" i="66" s="1"/>
  <c r="I438" i="66"/>
  <c r="I651" i="66" s="1"/>
  <c r="I650" i="66"/>
  <c r="E664" i="66"/>
  <c r="E663" i="66"/>
  <c r="E651" i="66"/>
  <c r="E662" i="66"/>
  <c r="E656" i="66"/>
  <c r="E667" i="66"/>
  <c r="E661" i="66"/>
  <c r="E655" i="66"/>
  <c r="E666" i="66"/>
  <c r="E660" i="66"/>
  <c r="E665" i="66"/>
  <c r="E659" i="66"/>
  <c r="E653" i="66"/>
  <c r="E650" i="66"/>
  <c r="E658" i="66"/>
  <c r="E652" i="66"/>
  <c r="E657" i="66"/>
  <c r="E654" i="66"/>
  <c r="D658" i="66"/>
  <c r="D651" i="66"/>
  <c r="D659" i="66"/>
  <c r="D665" i="66"/>
  <c r="D653" i="66"/>
  <c r="D664" i="66"/>
  <c r="D652" i="66"/>
  <c r="D663" i="66"/>
  <c r="D657" i="66"/>
  <c r="D662" i="66"/>
  <c r="D656" i="66"/>
  <c r="D650" i="66"/>
  <c r="D667" i="66"/>
  <c r="D661" i="66"/>
  <c r="D655" i="66"/>
  <c r="E649" i="66"/>
  <c r="D666" i="66"/>
  <c r="D660" i="66"/>
  <c r="D654" i="66"/>
  <c r="F1920" i="66"/>
  <c r="E1916" i="66"/>
  <c r="E1920" i="66" s="1"/>
  <c r="D1916" i="66"/>
  <c r="D1920" i="66" s="1"/>
  <c r="G1909" i="66"/>
  <c r="F1909" i="66"/>
  <c r="E1909" i="66"/>
  <c r="F65" i="68" s="1"/>
  <c r="D1919" i="66"/>
  <c r="E1950" i="66" l="1"/>
  <c r="O436" i="66"/>
  <c r="P436" i="66" s="1"/>
  <c r="I649" i="66"/>
  <c r="G649" i="66"/>
  <c r="G667" i="66"/>
  <c r="G660" i="66"/>
  <c r="I654" i="66"/>
  <c r="G663" i="66"/>
  <c r="I658" i="66"/>
  <c r="H649" i="66"/>
  <c r="H666" i="66"/>
  <c r="H656" i="66"/>
  <c r="H659" i="66"/>
  <c r="I665" i="66"/>
  <c r="G656" i="66"/>
  <c r="I661" i="66"/>
  <c r="M439" i="66"/>
  <c r="M438" i="66"/>
  <c r="N451" i="66"/>
  <c r="O440" i="66"/>
  <c r="I667" i="66"/>
  <c r="I659" i="66"/>
  <c r="O442" i="66"/>
  <c r="N444" i="66"/>
  <c r="M448" i="66"/>
  <c r="N450" i="66"/>
  <c r="O447" i="66"/>
  <c r="M441" i="66"/>
  <c r="M654" i="66" s="1"/>
  <c r="N449" i="66"/>
  <c r="I656" i="66"/>
  <c r="G659" i="66"/>
  <c r="G657" i="66"/>
  <c r="O438" i="66"/>
  <c r="N447" i="66"/>
  <c r="M451" i="66"/>
  <c r="M664" i="66" s="1"/>
  <c r="N440" i="66"/>
  <c r="M437" i="66"/>
  <c r="N445" i="66"/>
  <c r="M453" i="66"/>
  <c r="H665" i="66"/>
  <c r="N442" i="66"/>
  <c r="O450" i="66"/>
  <c r="O439" i="66"/>
  <c r="O437" i="66"/>
  <c r="N441" i="66"/>
  <c r="M449" i="66"/>
  <c r="O453" i="66"/>
  <c r="N438" i="66"/>
  <c r="M442" i="66"/>
  <c r="N454" i="66"/>
  <c r="N439" i="66"/>
  <c r="O451" i="66"/>
  <c r="O664" i="66" s="1"/>
  <c r="O444" i="66"/>
  <c r="N448" i="66"/>
  <c r="M452" i="66"/>
  <c r="N437" i="66"/>
  <c r="M445" i="66"/>
  <c r="O449" i="66"/>
  <c r="M653" i="66"/>
  <c r="G653" i="66"/>
  <c r="F1921" i="66"/>
  <c r="G71" i="68" s="1"/>
  <c r="F1922" i="66"/>
  <c r="G73" i="68" s="1"/>
  <c r="F1923" i="66"/>
  <c r="G75" i="68" s="1"/>
  <c r="E1921" i="66"/>
  <c r="G63" i="68" s="1"/>
  <c r="E1923" i="66"/>
  <c r="G67" i="68" s="1"/>
  <c r="E1922" i="66"/>
  <c r="G65" i="68" s="1"/>
  <c r="D1921" i="66"/>
  <c r="G55" i="68" s="1"/>
  <c r="D1923" i="66"/>
  <c r="G59" i="68" s="1"/>
  <c r="D1922" i="66"/>
  <c r="G57" i="68" s="1"/>
  <c r="F1919" i="66"/>
  <c r="F73" i="68"/>
  <c r="G1919" i="66"/>
  <c r="F49" i="68"/>
  <c r="I34" i="62"/>
  <c r="J34" i="62"/>
  <c r="I44" i="60"/>
  <c r="K44" i="60"/>
  <c r="J44" i="60"/>
  <c r="I43" i="62"/>
  <c r="J46" i="62"/>
  <c r="J42" i="62"/>
  <c r="J36" i="62"/>
  <c r="I47" i="62"/>
  <c r="I41" i="62"/>
  <c r="I35" i="62"/>
  <c r="J37" i="62"/>
  <c r="J27" i="62"/>
  <c r="J43" i="62"/>
  <c r="I48" i="62"/>
  <c r="I40" i="62"/>
  <c r="J47" i="62"/>
  <c r="J41" i="62"/>
  <c r="J35" i="62"/>
  <c r="I29" i="62"/>
  <c r="I30" i="62"/>
  <c r="I37" i="62"/>
  <c r="I27" i="62"/>
  <c r="I46" i="62"/>
  <c r="J48" i="62"/>
  <c r="I42" i="62"/>
  <c r="I36" i="62"/>
  <c r="J40" i="62"/>
  <c r="J29" i="62"/>
  <c r="J30" i="62"/>
  <c r="I31" i="62"/>
  <c r="I28" i="62"/>
  <c r="I45" i="62"/>
  <c r="I39" i="62"/>
  <c r="I33" i="62"/>
  <c r="J31" i="62"/>
  <c r="J28" i="62"/>
  <c r="J45" i="62"/>
  <c r="J39" i="62"/>
  <c r="J33" i="62"/>
  <c r="I44" i="62"/>
  <c r="I38" i="62"/>
  <c r="I32" i="62"/>
  <c r="J44" i="62"/>
  <c r="J38" i="62"/>
  <c r="J32" i="62"/>
  <c r="D1868" i="66"/>
  <c r="I40" i="60"/>
  <c r="K45" i="60"/>
  <c r="N649" i="66"/>
  <c r="F1915" i="66"/>
  <c r="D1915" i="66"/>
  <c r="G1915" i="66"/>
  <c r="E1915" i="66"/>
  <c r="E1919" i="66"/>
  <c r="P1" i="65"/>
  <c r="E1951" i="66" l="1"/>
  <c r="O649" i="66"/>
  <c r="N486" i="66"/>
  <c r="E284" i="66" s="1"/>
  <c r="P90" i="60" s="1"/>
  <c r="O486" i="66"/>
  <c r="F284" i="66" s="1"/>
  <c r="Q90" i="60" s="1"/>
  <c r="M486" i="66"/>
  <c r="D284" i="66" s="1"/>
  <c r="P45" i="60"/>
  <c r="N654" i="66"/>
  <c r="I253" i="60"/>
  <c r="O253" i="60"/>
  <c r="K253" i="60"/>
  <c r="J253" i="60"/>
  <c r="J255" i="60"/>
  <c r="P255" i="60"/>
  <c r="K252" i="60"/>
  <c r="J254" i="60"/>
  <c r="P254" i="60"/>
  <c r="K254" i="60"/>
  <c r="Q254" i="60"/>
  <c r="J252" i="60"/>
  <c r="I254" i="60"/>
  <c r="K255" i="60"/>
  <c r="Q255" i="60"/>
  <c r="Q256" i="60"/>
  <c r="O256" i="60"/>
  <c r="P256" i="60"/>
  <c r="H34" i="62"/>
  <c r="H39" i="62"/>
  <c r="N653" i="66"/>
  <c r="O653" i="66"/>
  <c r="P92" i="68"/>
  <c r="I95" i="68"/>
  <c r="P95" i="68"/>
  <c r="P93" i="68"/>
  <c r="I93" i="68"/>
  <c r="I92" i="68"/>
  <c r="I255" i="60"/>
  <c r="H37" i="62"/>
  <c r="N37" i="62"/>
  <c r="H28" i="62"/>
  <c r="H35" i="62"/>
  <c r="H42" i="62"/>
  <c r="H38" i="62"/>
  <c r="N38" i="62"/>
  <c r="H40" i="62"/>
  <c r="H36" i="62"/>
  <c r="H41" i="62"/>
  <c r="N41" i="62"/>
  <c r="H30" i="62"/>
  <c r="H33" i="62"/>
  <c r="H47" i="62"/>
  <c r="N47" i="62"/>
  <c r="H43" i="62"/>
  <c r="H46" i="62"/>
  <c r="H45" i="62"/>
  <c r="N45" i="62"/>
  <c r="H44" i="62"/>
  <c r="H48" i="62"/>
  <c r="H31" i="62"/>
  <c r="N31" i="62"/>
  <c r="H32" i="62"/>
  <c r="I196" i="60"/>
  <c r="K196" i="60"/>
  <c r="Q196" i="60"/>
  <c r="J196" i="60"/>
  <c r="P196" i="60"/>
  <c r="J195" i="60"/>
  <c r="K195" i="60"/>
  <c r="Q197" i="60"/>
  <c r="I195" i="60"/>
  <c r="P197" i="60"/>
  <c r="O197" i="60"/>
  <c r="J193" i="60"/>
  <c r="K193" i="60"/>
  <c r="I193" i="60"/>
  <c r="J194" i="60"/>
  <c r="K194" i="60"/>
  <c r="I194" i="60"/>
  <c r="H29" i="62"/>
  <c r="P46" i="62"/>
  <c r="N39" i="62"/>
  <c r="P40" i="62"/>
  <c r="O38" i="62"/>
  <c r="O43" i="62"/>
  <c r="P33" i="62"/>
  <c r="P28" i="62"/>
  <c r="O41" i="62"/>
  <c r="O47" i="62"/>
  <c r="O37" i="62"/>
  <c r="P38" i="62"/>
  <c r="H27" i="62"/>
  <c r="O45" i="62"/>
  <c r="N46" i="62"/>
  <c r="O30" i="62"/>
  <c r="O31" i="62"/>
  <c r="O32" i="62"/>
  <c r="O39" i="62"/>
  <c r="O28" i="62"/>
  <c r="P31" i="62"/>
  <c r="P30" i="62"/>
  <c r="O36" i="62"/>
  <c r="P47" i="62"/>
  <c r="N48" i="62"/>
  <c r="O46" i="62"/>
  <c r="P45" i="62"/>
  <c r="N40" i="62"/>
  <c r="O33" i="62"/>
  <c r="N28" i="62"/>
  <c r="P43" i="62"/>
  <c r="P36" i="62"/>
  <c r="O42" i="62"/>
  <c r="P39" i="62"/>
  <c r="P32" i="62"/>
  <c r="P42" i="62"/>
  <c r="O48" i="62"/>
  <c r="N34" i="62"/>
  <c r="N30" i="62"/>
  <c r="N32" i="62"/>
  <c r="P44" i="62"/>
  <c r="N43" i="62"/>
  <c r="P34" i="62"/>
  <c r="O40" i="62"/>
  <c r="P48" i="62"/>
  <c r="N44" i="62"/>
  <c r="N36" i="62"/>
  <c r="P41" i="62"/>
  <c r="O44" i="62"/>
  <c r="P37" i="62"/>
  <c r="N33" i="62"/>
  <c r="P35" i="62"/>
  <c r="O35" i="62"/>
  <c r="O29" i="62"/>
  <c r="P29" i="62"/>
  <c r="N29" i="62"/>
  <c r="M91" i="27"/>
  <c r="I252" i="60"/>
  <c r="D1926" i="66"/>
  <c r="J45" i="60"/>
  <c r="I45" i="60"/>
  <c r="K40" i="60"/>
  <c r="Q40" i="60"/>
  <c r="J58" i="60"/>
  <c r="I42" i="60"/>
  <c r="M651" i="66"/>
  <c r="J56" i="60"/>
  <c r="J41" i="60"/>
  <c r="K59" i="60"/>
  <c r="O656" i="66"/>
  <c r="K47" i="60"/>
  <c r="J47" i="60"/>
  <c r="I55" i="60"/>
  <c r="M663" i="66"/>
  <c r="I54" i="60"/>
  <c r="K48" i="60"/>
  <c r="I56" i="60"/>
  <c r="M665" i="66"/>
  <c r="J54" i="60"/>
  <c r="P40" i="60"/>
  <c r="J40" i="60"/>
  <c r="K57" i="60"/>
  <c r="K43" i="60"/>
  <c r="J43" i="60"/>
  <c r="M662" i="66"/>
  <c r="I53" i="60"/>
  <c r="J55" i="60"/>
  <c r="K46" i="60"/>
  <c r="J57" i="60"/>
  <c r="J52" i="60"/>
  <c r="N661" i="66"/>
  <c r="I50" i="60"/>
  <c r="M659" i="66"/>
  <c r="K55" i="60"/>
  <c r="Q55" i="60"/>
  <c r="I52" i="60"/>
  <c r="M661" i="66"/>
  <c r="I58" i="60"/>
  <c r="M667" i="66"/>
  <c r="M660" i="66"/>
  <c r="I51" i="60"/>
  <c r="K58" i="60"/>
  <c r="O650" i="66"/>
  <c r="K41" i="60"/>
  <c r="J50" i="60"/>
  <c r="I48" i="60"/>
  <c r="M657" i="66"/>
  <c r="K53" i="60"/>
  <c r="J53" i="60"/>
  <c r="J59" i="60"/>
  <c r="M658" i="66"/>
  <c r="I49" i="60"/>
  <c r="K54" i="60"/>
  <c r="N651" i="66"/>
  <c r="J42" i="60"/>
  <c r="J48" i="60"/>
  <c r="I46" i="60"/>
  <c r="M655" i="66"/>
  <c r="K51" i="60"/>
  <c r="J51" i="60"/>
  <c r="I59" i="60"/>
  <c r="M656" i="66"/>
  <c r="I47" i="60"/>
  <c r="K52" i="60"/>
  <c r="K56" i="60"/>
  <c r="J46" i="60"/>
  <c r="I41" i="60"/>
  <c r="K49" i="60"/>
  <c r="J49" i="60"/>
  <c r="M666" i="66"/>
  <c r="I57" i="60"/>
  <c r="I43" i="60"/>
  <c r="M652" i="66"/>
  <c r="K50" i="60"/>
  <c r="K42" i="60"/>
  <c r="O45" i="60"/>
  <c r="G285" i="66" l="1"/>
  <c r="O90" i="60"/>
  <c r="E1952" i="66"/>
  <c r="P253" i="60"/>
  <c r="O254" i="60"/>
  <c r="Q253" i="60"/>
  <c r="P27" i="62"/>
  <c r="O27" i="62"/>
  <c r="M650" i="66"/>
  <c r="P437" i="66"/>
  <c r="Q53" i="60"/>
  <c r="O662" i="66"/>
  <c r="P41" i="60"/>
  <c r="N650" i="66"/>
  <c r="Q42" i="60"/>
  <c r="O651" i="66"/>
  <c r="Q52" i="60"/>
  <c r="O661" i="66"/>
  <c r="P51" i="60"/>
  <c r="N660" i="66"/>
  <c r="Q41" i="60"/>
  <c r="P47" i="60"/>
  <c r="N656" i="66"/>
  <c r="P48" i="60"/>
  <c r="N657" i="66"/>
  <c r="P649" i="66"/>
  <c r="M649" i="66"/>
  <c r="Q45" i="60"/>
  <c r="O654" i="66"/>
  <c r="P49" i="60"/>
  <c r="N658" i="66"/>
  <c r="Q51" i="60"/>
  <c r="O660" i="66"/>
  <c r="P43" i="60"/>
  <c r="N652" i="66"/>
  <c r="Q50" i="60"/>
  <c r="O659" i="66"/>
  <c r="Q58" i="60"/>
  <c r="O667" i="66"/>
  <c r="P55" i="60"/>
  <c r="N664" i="66"/>
  <c r="Q49" i="60"/>
  <c r="O658" i="66"/>
  <c r="Q43" i="60"/>
  <c r="O652" i="66"/>
  <c r="P54" i="60"/>
  <c r="N663" i="66"/>
  <c r="Q59" i="60"/>
  <c r="P58" i="60"/>
  <c r="N667" i="66"/>
  <c r="P46" i="60"/>
  <c r="N655" i="66"/>
  <c r="P59" i="60"/>
  <c r="Q46" i="60"/>
  <c r="O655" i="66"/>
  <c r="Q48" i="60"/>
  <c r="O657" i="66"/>
  <c r="P56" i="60"/>
  <c r="N665" i="66"/>
  <c r="Q56" i="60"/>
  <c r="O665" i="66"/>
  <c r="Q54" i="60"/>
  <c r="O663" i="66"/>
  <c r="P53" i="60"/>
  <c r="N662" i="66"/>
  <c r="P50" i="60"/>
  <c r="N659" i="66"/>
  <c r="P57" i="60"/>
  <c r="N666" i="66"/>
  <c r="Q57" i="60"/>
  <c r="O666" i="66"/>
  <c r="P440" i="66"/>
  <c r="P653" i="66" s="1"/>
  <c r="P194" i="60"/>
  <c r="O194" i="60"/>
  <c r="Q194" i="60"/>
  <c r="P195" i="60"/>
  <c r="F1879" i="66"/>
  <c r="G1894" i="66" s="1"/>
  <c r="O195" i="60"/>
  <c r="E1879" i="66"/>
  <c r="F1894" i="66" s="1"/>
  <c r="H28" i="68" s="1"/>
  <c r="Q195" i="60"/>
  <c r="G1879" i="66"/>
  <c r="P193" i="60"/>
  <c r="F1878" i="66"/>
  <c r="G1893" i="66" s="1"/>
  <c r="O193" i="60"/>
  <c r="E1878" i="66"/>
  <c r="F1893" i="66" s="1"/>
  <c r="H27" i="68" s="1"/>
  <c r="Q193" i="60"/>
  <c r="G1878" i="66"/>
  <c r="R195" i="60"/>
  <c r="O255" i="60"/>
  <c r="O196" i="60"/>
  <c r="R196" i="60"/>
  <c r="R197" i="60"/>
  <c r="R194" i="60"/>
  <c r="P827" i="66"/>
  <c r="G754" i="66" s="1"/>
  <c r="N35" i="62"/>
  <c r="O136" i="66"/>
  <c r="Q35" i="62" s="1"/>
  <c r="O34" i="62"/>
  <c r="O135" i="66"/>
  <c r="Q34" i="62" s="1"/>
  <c r="O129" i="66"/>
  <c r="Q28" i="62" s="1"/>
  <c r="O146" i="66"/>
  <c r="Q45" i="62" s="1"/>
  <c r="O133" i="66"/>
  <c r="Q32" i="62" s="1"/>
  <c r="O139" i="66"/>
  <c r="Q38" i="62" s="1"/>
  <c r="O132" i="66"/>
  <c r="Q31" i="62" s="1"/>
  <c r="O140" i="66"/>
  <c r="Q39" i="62" s="1"/>
  <c r="O141" i="66"/>
  <c r="Q40" i="62" s="1"/>
  <c r="O134" i="66"/>
  <c r="Q33" i="62" s="1"/>
  <c r="O148" i="66"/>
  <c r="Q47" i="62" s="1"/>
  <c r="O145" i="66"/>
  <c r="Q44" i="62" s="1"/>
  <c r="O143" i="66"/>
  <c r="Q42" i="62" s="1"/>
  <c r="N42" i="62"/>
  <c r="O131" i="66"/>
  <c r="Q30" i="62" s="1"/>
  <c r="O138" i="66"/>
  <c r="Q37" i="62" s="1"/>
  <c r="O137" i="66"/>
  <c r="Q36" i="62" s="1"/>
  <c r="O142" i="66"/>
  <c r="Q41" i="62" s="1"/>
  <c r="O149" i="66"/>
  <c r="O147" i="66"/>
  <c r="Q46" i="62" s="1"/>
  <c r="O144" i="66"/>
  <c r="Q43" i="62" s="1"/>
  <c r="O130" i="66"/>
  <c r="Q29" i="62" s="1"/>
  <c r="O252" i="60"/>
  <c r="P252" i="60"/>
  <c r="Q252" i="60"/>
  <c r="P451" i="66"/>
  <c r="P441" i="66"/>
  <c r="P1013" i="66"/>
  <c r="P1062" i="66" s="1"/>
  <c r="G883" i="66" s="1"/>
  <c r="R302" i="60" s="1"/>
  <c r="O49" i="60"/>
  <c r="P445" i="66"/>
  <c r="P658" i="66" s="1"/>
  <c r="O40" i="60"/>
  <c r="O55" i="60"/>
  <c r="P444" i="66"/>
  <c r="O48" i="60"/>
  <c r="O52" i="60"/>
  <c r="P448" i="66"/>
  <c r="P52" i="60"/>
  <c r="P443" i="66"/>
  <c r="O47" i="60"/>
  <c r="P42" i="60"/>
  <c r="O43" i="60"/>
  <c r="P439" i="66"/>
  <c r="O59" i="60"/>
  <c r="P442" i="66"/>
  <c r="O46" i="60"/>
  <c r="O51" i="60"/>
  <c r="P447" i="66"/>
  <c r="P450" i="66"/>
  <c r="O54" i="60"/>
  <c r="Q47" i="60"/>
  <c r="P454" i="66"/>
  <c r="O58" i="60"/>
  <c r="O50" i="60"/>
  <c r="P446" i="66"/>
  <c r="O56" i="60"/>
  <c r="P452" i="66"/>
  <c r="O42" i="60"/>
  <c r="P438" i="66"/>
  <c r="O57" i="60"/>
  <c r="P453" i="66"/>
  <c r="P449" i="66"/>
  <c r="O53" i="60"/>
  <c r="O41" i="60"/>
  <c r="O44" i="60"/>
  <c r="Q44" i="60"/>
  <c r="P44" i="60"/>
  <c r="P877" i="66" l="1"/>
  <c r="E1953" i="66"/>
  <c r="P486" i="66"/>
  <c r="G284" i="66" s="1"/>
  <c r="R90" i="60" s="1"/>
  <c r="H1894" i="66"/>
  <c r="J28" i="68" s="1"/>
  <c r="I28" i="68"/>
  <c r="H1893" i="66"/>
  <c r="J27" i="68" s="1"/>
  <c r="I27" i="68"/>
  <c r="O749" i="66"/>
  <c r="N749" i="66"/>
  <c r="M749" i="66"/>
  <c r="P650" i="66"/>
  <c r="R193" i="60"/>
  <c r="R57" i="60"/>
  <c r="P666" i="66"/>
  <c r="R50" i="60"/>
  <c r="P659" i="66"/>
  <c r="R54" i="60"/>
  <c r="P663" i="66"/>
  <c r="R51" i="60"/>
  <c r="P660" i="66"/>
  <c r="R43" i="60"/>
  <c r="P652" i="66"/>
  <c r="R52" i="60"/>
  <c r="P661" i="66"/>
  <c r="R40" i="60"/>
  <c r="R56" i="60"/>
  <c r="P665" i="66"/>
  <c r="R48" i="60"/>
  <c r="P657" i="66"/>
  <c r="R42" i="60"/>
  <c r="P651" i="66"/>
  <c r="R45" i="60"/>
  <c r="P654" i="66"/>
  <c r="R58" i="60"/>
  <c r="P667" i="66"/>
  <c r="R55" i="60"/>
  <c r="P664" i="66"/>
  <c r="R46" i="60"/>
  <c r="P655" i="66"/>
  <c r="R41" i="60"/>
  <c r="R53" i="60"/>
  <c r="P662" i="66"/>
  <c r="R47" i="60"/>
  <c r="P656" i="66"/>
  <c r="H1878" i="66"/>
  <c r="I1893" i="66" s="1"/>
  <c r="K27" i="68" s="1"/>
  <c r="F1876" i="66"/>
  <c r="G1891" i="66" s="1"/>
  <c r="G1876" i="66"/>
  <c r="K1878" i="66"/>
  <c r="K1879" i="66"/>
  <c r="G1877" i="66"/>
  <c r="F1877" i="66"/>
  <c r="G1892" i="66" s="1"/>
  <c r="E1877" i="66"/>
  <c r="F1892" i="66" s="1"/>
  <c r="H1879" i="66"/>
  <c r="I1894" i="66" s="1"/>
  <c r="H755" i="66"/>
  <c r="R256" i="60"/>
  <c r="E1880" i="66"/>
  <c r="F1895" i="66" s="1"/>
  <c r="H29" i="68" s="1"/>
  <c r="F1880" i="66"/>
  <c r="G1895" i="66" s="1"/>
  <c r="G1880" i="66"/>
  <c r="R254" i="60"/>
  <c r="R255" i="60"/>
  <c r="R253" i="60"/>
  <c r="Q48" i="62"/>
  <c r="R49" i="60"/>
  <c r="R59" i="60"/>
  <c r="F1874" i="66"/>
  <c r="G1890" i="66" s="1"/>
  <c r="G1874" i="66"/>
  <c r="R252" i="60"/>
  <c r="E1876" i="66"/>
  <c r="F1891" i="66" s="1"/>
  <c r="R44" i="60"/>
  <c r="E1954" i="66" l="1"/>
  <c r="H1895" i="66"/>
  <c r="J29" i="68" s="1"/>
  <c r="I24" i="68"/>
  <c r="I26" i="68"/>
  <c r="H1890" i="66"/>
  <c r="J24" i="68" s="1"/>
  <c r="H1892" i="66"/>
  <c r="J26" i="68" s="1"/>
  <c r="I25" i="68"/>
  <c r="I29" i="68"/>
  <c r="H1891" i="66"/>
  <c r="J25" i="68" s="1"/>
  <c r="H1880" i="66"/>
  <c r="P749" i="66"/>
  <c r="H1876" i="66"/>
  <c r="I1891" i="66" s="1"/>
  <c r="K28" i="68"/>
  <c r="K1877" i="66"/>
  <c r="H1877" i="66"/>
  <c r="I1892" i="66" s="1"/>
  <c r="H26" i="68"/>
  <c r="K1880" i="66"/>
  <c r="E1955" i="66" l="1"/>
  <c r="K26" i="68"/>
  <c r="K25" i="68"/>
  <c r="I1895" i="66"/>
  <c r="K1876" i="66"/>
  <c r="E1956" i="66" l="1"/>
  <c r="K29" i="68"/>
  <c r="H25" i="68"/>
  <c r="E1957" i="66" l="1"/>
  <c r="E1958" i="66" l="1"/>
  <c r="E1959" i="66" l="1"/>
  <c r="P39" i="56" l="1"/>
  <c r="O39" i="56"/>
  <c r="N39" i="56"/>
  <c r="M39" i="56"/>
  <c r="L39" i="56"/>
  <c r="K39" i="56"/>
  <c r="J39" i="56"/>
  <c r="I39" i="56"/>
  <c r="H39" i="56"/>
  <c r="G39" i="56"/>
  <c r="F39" i="56"/>
  <c r="Y5" i="52" l="1"/>
  <c r="Y6" i="52"/>
  <c r="H20" i="52"/>
  <c r="I27" i="52" s="1"/>
  <c r="I29" i="52"/>
  <c r="J29" i="52" s="1"/>
  <c r="I30" i="52"/>
  <c r="I31" i="52"/>
  <c r="J31" i="52" s="1"/>
  <c r="I40" i="52"/>
  <c r="I41" i="52"/>
  <c r="I42" i="52"/>
  <c r="L30" i="52" l="1"/>
  <c r="J30" i="52"/>
  <c r="L29" i="52"/>
  <c r="L31" i="52"/>
  <c r="I38" i="52"/>
  <c r="G1883" i="66" l="1"/>
  <c r="L27" i="64"/>
  <c r="H1897" i="66" l="1"/>
  <c r="J31" i="68" s="1"/>
  <c r="L21" i="64"/>
  <c r="L28" i="64"/>
  <c r="L20" i="64"/>
  <c r="L19" i="64"/>
  <c r="L24" i="64"/>
  <c r="L17" i="64"/>
  <c r="L29" i="64"/>
  <c r="L23" i="64"/>
  <c r="L25" i="64"/>
  <c r="L26" i="64"/>
  <c r="H1898" i="66" l="1"/>
  <c r="H1905" i="66" s="1"/>
  <c r="J39" i="68" s="1"/>
  <c r="F1883" i="66"/>
  <c r="G1897" i="66" s="1"/>
  <c r="L18" i="64"/>
  <c r="J32" i="68" l="1"/>
  <c r="J16" i="68"/>
  <c r="J19" i="68" s="1"/>
  <c r="G1898" i="66"/>
  <c r="I31" i="68"/>
  <c r="I16" i="68" l="1"/>
  <c r="I19" i="68" s="1"/>
  <c r="I32" i="68"/>
  <c r="G1905" i="66"/>
  <c r="I39" i="68" s="1"/>
  <c r="H1882" i="66" l="1"/>
  <c r="I1896" i="66" s="1"/>
  <c r="M92" i="27"/>
  <c r="K30" i="68" l="1"/>
  <c r="L128" i="66" l="1"/>
  <c r="L178" i="66" s="1"/>
  <c r="D43" i="66" s="1"/>
  <c r="N77" i="62" s="1"/>
  <c r="N27" i="62" l="1"/>
  <c r="O128" i="66"/>
  <c r="O178" i="66" s="1"/>
  <c r="G43" i="66" s="1"/>
  <c r="Q77" i="62" s="1"/>
  <c r="Q27" i="62" l="1"/>
  <c r="H1874" i="66" l="1"/>
  <c r="I1890" i="66" s="1"/>
  <c r="K24" i="68" s="1"/>
  <c r="E1874" i="66"/>
  <c r="G44" i="66"/>
  <c r="H1883" i="66"/>
  <c r="K1874" i="66" l="1"/>
  <c r="F1890" i="66"/>
  <c r="H24" i="68" s="1"/>
  <c r="I1874" i="66"/>
  <c r="D1869" i="66" s="1"/>
  <c r="I1897" i="66"/>
  <c r="E1883" i="66"/>
  <c r="K1883" i="66" s="1"/>
  <c r="G1367" i="66"/>
  <c r="F1897" i="66" l="1"/>
  <c r="K31" i="68"/>
  <c r="I1898" i="66"/>
  <c r="K1893" i="66" l="1"/>
  <c r="K1894" i="66"/>
  <c r="K1892" i="66"/>
  <c r="K1890" i="66"/>
  <c r="K1891" i="66"/>
  <c r="K1895" i="66"/>
  <c r="K1896" i="66"/>
  <c r="K1897" i="66"/>
  <c r="K32" i="68"/>
  <c r="K16" i="68"/>
  <c r="K1902" i="66"/>
  <c r="K1898" i="66"/>
  <c r="H31" i="68"/>
  <c r="F1898" i="66"/>
  <c r="H32" i="68" l="1"/>
  <c r="H16" i="68"/>
  <c r="E81" i="68" l="1"/>
  <c r="H94" i="68" l="1"/>
  <c r="H89" i="68"/>
  <c r="H87" i="68"/>
  <c r="H85" i="68"/>
  <c r="H83" i="68"/>
  <c r="H84" i="68"/>
  <c r="H88" i="68"/>
  <c r="H86" i="68"/>
  <c r="L81" i="68"/>
  <c r="H90" i="68" l="1"/>
  <c r="O94" i="68"/>
  <c r="O89" i="68"/>
  <c r="O87" i="68"/>
  <c r="O85" i="68"/>
  <c r="O83" i="68"/>
  <c r="O88" i="68"/>
  <c r="O86" i="68"/>
  <c r="O84" i="68"/>
  <c r="E99" i="68"/>
  <c r="O90" i="68" l="1"/>
  <c r="H112" i="68"/>
  <c r="H106" i="68"/>
  <c r="H104" i="68"/>
  <c r="H102" i="68"/>
  <c r="H107" i="68"/>
  <c r="H103" i="68"/>
  <c r="H105" i="68"/>
  <c r="H101" i="68"/>
  <c r="L99" i="68"/>
  <c r="H108" i="68" l="1"/>
  <c r="O106" i="68"/>
  <c r="O102" i="68"/>
  <c r="O107" i="68"/>
  <c r="O105" i="68"/>
  <c r="O103" i="68"/>
  <c r="O101" i="68"/>
  <c r="O112" i="68"/>
  <c r="O104" i="68"/>
  <c r="E117" i="68"/>
  <c r="O108" i="68" l="1"/>
  <c r="H125" i="68"/>
  <c r="H123" i="68"/>
  <c r="H121" i="68"/>
  <c r="H119" i="68"/>
  <c r="H124" i="68"/>
  <c r="H120" i="68"/>
  <c r="H130" i="68"/>
  <c r="H122" i="68"/>
  <c r="L117" i="68"/>
  <c r="E118" i="68"/>
  <c r="H126" i="68" l="1"/>
  <c r="O123" i="68"/>
  <c r="O119" i="68"/>
  <c r="O130" i="68"/>
  <c r="O124" i="68"/>
  <c r="O122" i="68"/>
  <c r="O120" i="68"/>
  <c r="O125" i="68"/>
  <c r="O121" i="68"/>
  <c r="E1960" i="66"/>
  <c r="E135" i="68"/>
  <c r="O126" i="68" l="1"/>
  <c r="H142" i="68"/>
  <c r="H138" i="68"/>
  <c r="H143" i="68"/>
  <c r="H141" i="68"/>
  <c r="H139" i="68"/>
  <c r="H137" i="68"/>
  <c r="H148" i="68"/>
  <c r="H140" i="68"/>
  <c r="E1961" i="66"/>
  <c r="L135" i="68"/>
  <c r="H144" i="68" l="1"/>
  <c r="O143" i="68"/>
  <c r="O141" i="68"/>
  <c r="O139" i="68"/>
  <c r="O137" i="68"/>
  <c r="O148" i="68"/>
  <c r="O140" i="68"/>
  <c r="O142" i="68"/>
  <c r="O138" i="68"/>
  <c r="E1962" i="66"/>
  <c r="E279" i="68"/>
  <c r="H287" i="68" s="1"/>
  <c r="E1990" i="66"/>
  <c r="E153" i="68"/>
  <c r="O144" i="68" l="1"/>
  <c r="H284" i="68"/>
  <c r="H281" i="68"/>
  <c r="H286" i="68"/>
  <c r="H283" i="68"/>
  <c r="H285" i="68"/>
  <c r="H282" i="68"/>
  <c r="H292" i="68"/>
  <c r="H160" i="68"/>
  <c r="H159" i="68"/>
  <c r="H157" i="68"/>
  <c r="H155" i="68"/>
  <c r="H161" i="68"/>
  <c r="H166" i="68"/>
  <c r="H158" i="68"/>
  <c r="H156" i="68"/>
  <c r="E1963" i="66"/>
  <c r="L279" i="68"/>
  <c r="L153" i="68"/>
  <c r="H162" i="68" l="1"/>
  <c r="H288" i="68"/>
  <c r="O287" i="68"/>
  <c r="O284" i="68"/>
  <c r="O281" i="68"/>
  <c r="O286" i="68"/>
  <c r="O283" i="68"/>
  <c r="O292" i="68"/>
  <c r="O285" i="68"/>
  <c r="O282" i="68"/>
  <c r="O161" i="68"/>
  <c r="O159" i="68"/>
  <c r="O166" i="68"/>
  <c r="O158" i="68"/>
  <c r="O156" i="68"/>
  <c r="O155" i="68"/>
  <c r="O160" i="68"/>
  <c r="O157" i="68"/>
  <c r="E1964" i="66"/>
  <c r="E297" i="68"/>
  <c r="E171" i="68"/>
  <c r="O162" i="68" l="1"/>
  <c r="O288" i="68"/>
  <c r="H178" i="68"/>
  <c r="H176" i="68"/>
  <c r="H174" i="68"/>
  <c r="H177" i="68"/>
  <c r="H179" i="68"/>
  <c r="H175" i="68"/>
  <c r="H184" i="68"/>
  <c r="H173" i="68"/>
  <c r="H310" i="68"/>
  <c r="H305" i="68"/>
  <c r="H303" i="68"/>
  <c r="H301" i="68"/>
  <c r="H299" i="68"/>
  <c r="H304" i="68"/>
  <c r="H302" i="68"/>
  <c r="H300" i="68"/>
  <c r="E1965" i="66"/>
  <c r="L297" i="68"/>
  <c r="L171" i="68"/>
  <c r="O174" i="68" s="1"/>
  <c r="H306" i="68" l="1"/>
  <c r="H180" i="68"/>
  <c r="O310" i="68"/>
  <c r="O305" i="68"/>
  <c r="O303" i="68"/>
  <c r="O301" i="68"/>
  <c r="O299" i="68"/>
  <c r="O304" i="68"/>
  <c r="O302" i="68"/>
  <c r="O300" i="68"/>
  <c r="O179" i="68"/>
  <c r="O184" i="68"/>
  <c r="O176" i="68"/>
  <c r="O173" i="68"/>
  <c r="O178" i="68"/>
  <c r="O175" i="68"/>
  <c r="O177" i="68"/>
  <c r="E1966" i="66"/>
  <c r="E315" i="68"/>
  <c r="H328" i="68" s="1"/>
  <c r="E1991" i="66"/>
  <c r="E189" i="68"/>
  <c r="O306" i="68" l="1"/>
  <c r="O180" i="68"/>
  <c r="H196" i="68"/>
  <c r="H194" i="68"/>
  <c r="H192" i="68"/>
  <c r="H195" i="68"/>
  <c r="H193" i="68"/>
  <c r="H197" i="68"/>
  <c r="H202" i="68"/>
  <c r="H191" i="68"/>
  <c r="H323" i="68"/>
  <c r="H321" i="68"/>
  <c r="H319" i="68"/>
  <c r="H317" i="68"/>
  <c r="H318" i="68"/>
  <c r="H320" i="68"/>
  <c r="H322" i="68"/>
  <c r="E1967" i="66"/>
  <c r="L315" i="68"/>
  <c r="E316" i="68"/>
  <c r="E1992" i="66"/>
  <c r="L189" i="68"/>
  <c r="E207" i="68"/>
  <c r="H324" i="68" l="1"/>
  <c r="H198" i="68"/>
  <c r="H214" i="68"/>
  <c r="H212" i="68"/>
  <c r="H210" i="68"/>
  <c r="H213" i="68"/>
  <c r="H215" i="68"/>
  <c r="H220" i="68"/>
  <c r="H209" i="68"/>
  <c r="H211" i="68"/>
  <c r="O197" i="68"/>
  <c r="O192" i="68"/>
  <c r="O202" i="68"/>
  <c r="O194" i="68"/>
  <c r="O191" i="68"/>
  <c r="O195" i="68"/>
  <c r="O196" i="68"/>
  <c r="O193" i="68"/>
  <c r="O328" i="68"/>
  <c r="O323" i="68"/>
  <c r="O321" i="68"/>
  <c r="O319" i="68"/>
  <c r="O317" i="68"/>
  <c r="O322" i="68"/>
  <c r="O320" i="68"/>
  <c r="O318" i="68"/>
  <c r="E1968" i="66"/>
  <c r="E333" i="68"/>
  <c r="E1993" i="66"/>
  <c r="L207" i="68"/>
  <c r="H216" i="68" l="1"/>
  <c r="O324" i="68"/>
  <c r="O198" i="68"/>
  <c r="H346" i="68"/>
  <c r="H341" i="68"/>
  <c r="H339" i="68"/>
  <c r="H337" i="68"/>
  <c r="H335" i="68"/>
  <c r="H340" i="68"/>
  <c r="H338" i="68"/>
  <c r="H336" i="68"/>
  <c r="O215" i="68"/>
  <c r="O210" i="68"/>
  <c r="O213" i="68"/>
  <c r="O220" i="68"/>
  <c r="O212" i="68"/>
  <c r="O209" i="68"/>
  <c r="O214" i="68"/>
  <c r="O211" i="68"/>
  <c r="E1969" i="66"/>
  <c r="L333" i="68"/>
  <c r="E1994" i="66"/>
  <c r="E225" i="68"/>
  <c r="H342" i="68" l="1"/>
  <c r="O216" i="68"/>
  <c r="H232" i="68"/>
  <c r="H230" i="68"/>
  <c r="H228" i="68"/>
  <c r="H231" i="68"/>
  <c r="H233" i="68"/>
  <c r="H229" i="68"/>
  <c r="H238" i="68"/>
  <c r="H227" i="68"/>
  <c r="O346" i="68"/>
  <c r="O341" i="68"/>
  <c r="O339" i="68"/>
  <c r="O337" i="68"/>
  <c r="O335" i="68"/>
  <c r="O340" i="68"/>
  <c r="O338" i="68"/>
  <c r="O336" i="68"/>
  <c r="E1970" i="66"/>
  <c r="E351" i="68"/>
  <c r="E1995" i="66"/>
  <c r="L225" i="68"/>
  <c r="O342" i="68" l="1"/>
  <c r="H234" i="68"/>
  <c r="H364" i="68"/>
  <c r="H359" i="68"/>
  <c r="H357" i="68"/>
  <c r="H355" i="68"/>
  <c r="H353" i="68"/>
  <c r="H354" i="68"/>
  <c r="H356" i="68"/>
  <c r="H358" i="68"/>
  <c r="O233" i="68"/>
  <c r="O228" i="68"/>
  <c r="O238" i="68"/>
  <c r="O230" i="68"/>
  <c r="O227" i="68"/>
  <c r="O232" i="68"/>
  <c r="O229" i="68"/>
  <c r="O231" i="68"/>
  <c r="E1971" i="66"/>
  <c r="L351" i="68"/>
  <c r="E1996" i="66"/>
  <c r="D1463" i="66"/>
  <c r="E1885" i="66" s="1"/>
  <c r="K1885" i="66" s="1"/>
  <c r="D1739" i="66"/>
  <c r="E243" i="68"/>
  <c r="O234" i="68" l="1"/>
  <c r="H360" i="68"/>
  <c r="O364" i="68"/>
  <c r="O359" i="68"/>
  <c r="O357" i="68"/>
  <c r="O355" i="68"/>
  <c r="O353" i="68"/>
  <c r="O358" i="68"/>
  <c r="O356" i="68"/>
  <c r="O354" i="68"/>
  <c r="H256" i="68"/>
  <c r="H250" i="68"/>
  <c r="H248" i="68"/>
  <c r="H246" i="68"/>
  <c r="H249" i="68"/>
  <c r="H247" i="68"/>
  <c r="H251" i="68"/>
  <c r="H245" i="68"/>
  <c r="E1972" i="66"/>
  <c r="E369" i="68"/>
  <c r="E1997" i="66"/>
  <c r="E1886" i="66"/>
  <c r="F1901" i="66" s="1"/>
  <c r="H35" i="68" s="1"/>
  <c r="G1740" i="66"/>
  <c r="F1900" i="66"/>
  <c r="H34" i="68" s="1"/>
  <c r="L243" i="68"/>
  <c r="H252" i="68" l="1"/>
  <c r="O360" i="68"/>
  <c r="O250" i="68"/>
  <c r="O246" i="68"/>
  <c r="O251" i="68"/>
  <c r="O248" i="68"/>
  <c r="O245" i="68"/>
  <c r="O256" i="68"/>
  <c r="O249" i="68"/>
  <c r="O247" i="68"/>
  <c r="H382" i="68"/>
  <c r="H377" i="68"/>
  <c r="H375" i="68"/>
  <c r="H373" i="68"/>
  <c r="H371" i="68"/>
  <c r="H376" i="68"/>
  <c r="H374" i="68"/>
  <c r="H372" i="68"/>
  <c r="E1973" i="66"/>
  <c r="L369" i="68"/>
  <c r="E1998" i="66"/>
  <c r="K1886" i="66"/>
  <c r="F1903" i="66"/>
  <c r="H37" i="68" s="1"/>
  <c r="E261" i="68"/>
  <c r="H378" i="68" l="1"/>
  <c r="O252" i="68"/>
  <c r="H274" i="68"/>
  <c r="H269" i="68"/>
  <c r="H267" i="68"/>
  <c r="H265" i="68"/>
  <c r="H263" i="68"/>
  <c r="H268" i="68"/>
  <c r="H266" i="68"/>
  <c r="H264" i="68"/>
  <c r="O382" i="68"/>
  <c r="O377" i="68"/>
  <c r="O375" i="68"/>
  <c r="O373" i="68"/>
  <c r="O371" i="68"/>
  <c r="O376" i="68"/>
  <c r="O374" i="68"/>
  <c r="O372" i="68"/>
  <c r="E1974" i="66"/>
  <c r="E387" i="68"/>
  <c r="E1999" i="66"/>
  <c r="F1905" i="66"/>
  <c r="H39" i="68" s="1"/>
  <c r="H17" i="68"/>
  <c r="H19" i="68" s="1"/>
  <c r="L261" i="68"/>
  <c r="O378" i="68" l="1"/>
  <c r="H270" i="68"/>
  <c r="O268" i="68"/>
  <c r="O266" i="68"/>
  <c r="O264" i="68"/>
  <c r="O274" i="68"/>
  <c r="O263" i="68"/>
  <c r="O265" i="68"/>
  <c r="O269" i="68"/>
  <c r="O267" i="68"/>
  <c r="H400" i="68"/>
  <c r="H395" i="68"/>
  <c r="H393" i="68"/>
  <c r="H391" i="68"/>
  <c r="H389" i="68"/>
  <c r="H390" i="68"/>
  <c r="H394" i="68"/>
  <c r="H392" i="68"/>
  <c r="E1975" i="66"/>
  <c r="L387" i="68"/>
  <c r="E2000" i="66"/>
  <c r="H396" i="68" l="1"/>
  <c r="O270" i="68"/>
  <c r="O400" i="68"/>
  <c r="O395" i="68"/>
  <c r="O393" i="68"/>
  <c r="O391" i="68"/>
  <c r="O389" i="68"/>
  <c r="O394" i="68"/>
  <c r="O392" i="68"/>
  <c r="O390" i="68"/>
  <c r="E1976" i="66"/>
  <c r="E405" i="68"/>
  <c r="E2001" i="66"/>
  <c r="O396" i="68" l="1"/>
  <c r="H418" i="68"/>
  <c r="H413" i="68"/>
  <c r="H411" i="68"/>
  <c r="H409" i="68"/>
  <c r="H407" i="68"/>
  <c r="H412" i="68"/>
  <c r="H410" i="68"/>
  <c r="H408" i="68"/>
  <c r="E1977" i="66"/>
  <c r="L405" i="68"/>
  <c r="E2002" i="66"/>
  <c r="H414" i="68" l="1"/>
  <c r="O418" i="68"/>
  <c r="O413" i="68"/>
  <c r="O411" i="68"/>
  <c r="O409" i="68"/>
  <c r="O407" i="68"/>
  <c r="O412" i="68"/>
  <c r="O410" i="68"/>
  <c r="O408" i="68"/>
  <c r="E1978" i="66"/>
  <c r="E423" i="68"/>
  <c r="E2003" i="66"/>
  <c r="O414" i="68" l="1"/>
  <c r="H436" i="68"/>
  <c r="H431" i="68"/>
  <c r="H429" i="68"/>
  <c r="H427" i="68"/>
  <c r="H425" i="68"/>
  <c r="H426" i="68"/>
  <c r="H428" i="68"/>
  <c r="H430" i="68"/>
  <c r="E1979" i="66"/>
  <c r="L423" i="68"/>
  <c r="E2004" i="66"/>
  <c r="H432" i="68" l="1"/>
  <c r="O436" i="68"/>
  <c r="O431" i="68"/>
  <c r="O429" i="68"/>
  <c r="O427" i="68"/>
  <c r="O425" i="68"/>
  <c r="O430" i="68"/>
  <c r="O428" i="68"/>
  <c r="O426" i="68"/>
  <c r="E1980" i="66"/>
  <c r="E441" i="68"/>
  <c r="E2005" i="66"/>
  <c r="O432" i="68" l="1"/>
  <c r="H454" i="68"/>
  <c r="H449" i="68"/>
  <c r="H447" i="68"/>
  <c r="H445" i="68"/>
  <c r="H443" i="68"/>
  <c r="H448" i="68"/>
  <c r="H446" i="68"/>
  <c r="H444" i="68"/>
  <c r="E1981" i="66"/>
  <c r="L441" i="68"/>
  <c r="E2006" i="66"/>
  <c r="H450" i="68" l="1"/>
  <c r="O454" i="68"/>
  <c r="O449" i="68"/>
  <c r="O447" i="68"/>
  <c r="O445" i="68"/>
  <c r="O443" i="68"/>
  <c r="O448" i="68"/>
  <c r="O446" i="68"/>
  <c r="O444" i="68"/>
  <c r="E1982" i="66"/>
  <c r="E459" i="68"/>
  <c r="E2007" i="66"/>
  <c r="O450" i="68" l="1"/>
  <c r="H472" i="68"/>
  <c r="H467" i="68"/>
  <c r="H465" i="68"/>
  <c r="H463" i="68"/>
  <c r="H461" i="68"/>
  <c r="H462" i="68"/>
  <c r="H466" i="68"/>
  <c r="H464" i="68"/>
  <c r="E1983" i="66"/>
  <c r="L459" i="68"/>
  <c r="E2008" i="66"/>
  <c r="H468" i="68" l="1"/>
  <c r="O472" i="68"/>
  <c r="O467" i="68"/>
  <c r="O465" i="68"/>
  <c r="O463" i="68"/>
  <c r="O461" i="68"/>
  <c r="O466" i="68"/>
  <c r="O464" i="68"/>
  <c r="O462" i="68"/>
  <c r="E1984" i="66"/>
  <c r="E477" i="68"/>
  <c r="H479" i="68" s="1"/>
  <c r="E2009" i="66"/>
  <c r="O468" i="68" l="1"/>
  <c r="H490" i="68"/>
  <c r="H481" i="68"/>
  <c r="H484" i="68"/>
  <c r="H483" i="68"/>
  <c r="H480" i="68"/>
  <c r="H485" i="68"/>
  <c r="H482" i="68"/>
  <c r="E1985" i="66"/>
  <c r="L477" i="68"/>
  <c r="O485" i="68" s="1"/>
  <c r="E2010" i="66"/>
  <c r="H486" i="68" l="1"/>
  <c r="O482" i="68"/>
  <c r="O484" i="68"/>
  <c r="O490" i="68"/>
  <c r="O483" i="68"/>
  <c r="O481" i="68"/>
  <c r="O479" i="68"/>
  <c r="O480" i="68"/>
  <c r="E1986" i="66"/>
  <c r="E495" i="68"/>
  <c r="H499" i="68" s="1"/>
  <c r="E2011" i="66"/>
  <c r="O486" i="68" l="1"/>
  <c r="H497" i="68"/>
  <c r="H498" i="68"/>
  <c r="H508" i="68"/>
  <c r="H501" i="68"/>
  <c r="H502" i="68"/>
  <c r="H500" i="68"/>
  <c r="H503" i="68"/>
  <c r="E1987" i="66"/>
  <c r="L495" i="68"/>
  <c r="O503" i="68" s="1"/>
  <c r="E2012" i="66"/>
  <c r="H504" i="68" l="1"/>
  <c r="O502" i="68"/>
  <c r="O508" i="68"/>
  <c r="O500" i="68"/>
  <c r="O498" i="68"/>
  <c r="O497" i="68"/>
  <c r="O499" i="68"/>
  <c r="O501" i="68"/>
  <c r="E1988" i="66"/>
  <c r="E513" i="68"/>
  <c r="H518" i="68" s="1"/>
  <c r="E2013" i="66"/>
  <c r="O504" i="68" l="1"/>
  <c r="H515" i="68"/>
  <c r="H521" i="68"/>
  <c r="H520" i="68"/>
  <c r="H519" i="68"/>
  <c r="H516" i="68"/>
  <c r="H526" i="68"/>
  <c r="H517" i="68"/>
  <c r="E1989" i="66"/>
  <c r="L513" i="68"/>
  <c r="O520" i="68" s="1"/>
  <c r="E2014" i="66"/>
  <c r="H522" i="68" l="1"/>
  <c r="O515" i="68"/>
  <c r="O517" i="68"/>
  <c r="O521" i="68"/>
  <c r="O526" i="68"/>
  <c r="O516" i="68"/>
  <c r="O518" i="68"/>
  <c r="O519" i="68"/>
  <c r="E2015" i="66"/>
  <c r="O522" i="68" l="1"/>
  <c r="E2016" i="66"/>
  <c r="E2017" i="66" l="1"/>
  <c r="E2018" i="66"/>
  <c r="E2019" i="66" l="1"/>
  <c r="E2021" i="66" l="1"/>
  <c r="E2020" i="66"/>
  <c r="E2022" i="66" l="1"/>
  <c r="E2023" i="66" l="1"/>
  <c r="E2024" i="66" l="1"/>
  <c r="E2025" i="66" l="1"/>
  <c r="E2026" i="66" l="1"/>
  <c r="E2027" i="66" l="1"/>
  <c r="E2028" i="66" l="1"/>
  <c r="E2029" i="66" l="1"/>
  <c r="E2030" i="66" l="1"/>
  <c r="E2031" i="66" l="1"/>
  <c r="E2032" i="66" l="1"/>
  <c r="E2033" i="66" l="1"/>
  <c r="E2034" i="66" l="1"/>
  <c r="E2035" i="66" l="1"/>
  <c r="E2036" i="66" l="1"/>
  <c r="E2039" i="66"/>
  <c r="H111" i="68" l="1"/>
  <c r="O507" i="68"/>
  <c r="H326" i="68"/>
  <c r="H453" i="68"/>
  <c r="H525" i="68"/>
  <c r="H291" i="68"/>
  <c r="H327" i="68"/>
  <c r="O363" i="68"/>
  <c r="H200" i="68"/>
  <c r="H165" i="68"/>
  <c r="O344" i="68"/>
  <c r="H182" i="68"/>
  <c r="O381" i="68"/>
  <c r="H507" i="68"/>
  <c r="O399" i="68"/>
  <c r="H254" i="68"/>
  <c r="H129" i="68"/>
  <c r="O273" i="68"/>
  <c r="O345" i="68"/>
  <c r="O111" i="68"/>
  <c r="H524" i="68"/>
  <c r="O416" i="68"/>
  <c r="H363" i="68"/>
  <c r="H489" i="68"/>
  <c r="O525" i="68"/>
  <c r="O290" i="68"/>
  <c r="O182" i="68"/>
  <c r="E2038" i="66"/>
  <c r="E2037" i="66"/>
  <c r="H131" i="68" l="1"/>
  <c r="H133" i="68" s="1"/>
  <c r="O113" i="68"/>
  <c r="O115" i="68" s="1"/>
  <c r="H455" i="68"/>
  <c r="H457" i="68" s="1"/>
  <c r="O417" i="68"/>
  <c r="O419" i="68" s="1"/>
  <c r="O421" i="68" s="1"/>
  <c r="O327" i="68"/>
  <c r="O527" i="68"/>
  <c r="O529" i="68" s="1"/>
  <c r="H434" i="68"/>
  <c r="H417" i="68"/>
  <c r="H272" i="68"/>
  <c r="H506" i="68"/>
  <c r="H509" i="68" s="1"/>
  <c r="H511" i="68" s="1"/>
  <c r="H218" i="68"/>
  <c r="O129" i="68"/>
  <c r="O131" i="68" s="1"/>
  <c r="O133" i="68" s="1"/>
  <c r="H110" i="68"/>
  <c r="H113" i="68" s="1"/>
  <c r="H115" i="68" s="1"/>
  <c r="H309" i="68"/>
  <c r="H329" i="68"/>
  <c r="H331" i="68" s="1"/>
  <c r="H201" i="68"/>
  <c r="H203" i="68" s="1"/>
  <c r="H205" i="68" s="1"/>
  <c r="H399" i="68"/>
  <c r="H401" i="68" s="1"/>
  <c r="H403" i="68" s="1"/>
  <c r="H237" i="68"/>
  <c r="O291" i="68"/>
  <c r="O293" i="68" s="1"/>
  <c r="O295" i="68" s="1"/>
  <c r="O309" i="68"/>
  <c r="H93" i="68"/>
  <c r="H527" i="68"/>
  <c r="H529" i="68" s="1"/>
  <c r="H308" i="68"/>
  <c r="H92" i="68"/>
  <c r="H381" i="68"/>
  <c r="O488" i="68"/>
  <c r="H290" i="68"/>
  <c r="H293" i="68" s="1"/>
  <c r="H295" i="68" s="1"/>
  <c r="O165" i="68"/>
  <c r="O489" i="68"/>
  <c r="H146" i="68"/>
  <c r="O434" i="68"/>
  <c r="O398" i="68"/>
  <c r="O401" i="68" s="1"/>
  <c r="O403" i="68" s="1"/>
  <c r="O254" i="68"/>
  <c r="O218" i="68"/>
  <c r="O435" i="68"/>
  <c r="O471" i="68"/>
  <c r="O473" i="68" s="1"/>
  <c r="O475" i="68" s="1"/>
  <c r="H273" i="68"/>
  <c r="H471" i="68"/>
  <c r="O255" i="68"/>
  <c r="H488" i="68"/>
  <c r="H491" i="68" s="1"/>
  <c r="H493" i="68" s="1"/>
  <c r="O347" i="68"/>
  <c r="O349" i="68" s="1"/>
  <c r="O308" i="68"/>
  <c r="O146" i="68"/>
  <c r="O92" i="68"/>
  <c r="O362" i="68"/>
  <c r="O365" i="68" s="1"/>
  <c r="O367" i="68" s="1"/>
  <c r="O237" i="68"/>
  <c r="O239" i="68" s="1"/>
  <c r="O241" i="68" s="1"/>
  <c r="H164" i="68"/>
  <c r="H167" i="68" s="1"/>
  <c r="H169" i="68" s="1"/>
  <c r="O164" i="68"/>
  <c r="H416" i="68"/>
  <c r="O200" i="68"/>
  <c r="O506" i="68"/>
  <c r="O509" i="68" s="1"/>
  <c r="O511" i="68" s="1"/>
  <c r="H344" i="68"/>
  <c r="H236" i="68"/>
  <c r="O380" i="68"/>
  <c r="O383" i="68" s="1"/>
  <c r="O385" i="68" s="1"/>
  <c r="O452" i="68"/>
  <c r="H255" i="68"/>
  <c r="H257" i="68" s="1"/>
  <c r="H259" i="68" s="1"/>
  <c r="O93" i="68"/>
  <c r="H435" i="68"/>
  <c r="O183" i="68"/>
  <c r="O185" i="68" s="1"/>
  <c r="O187" i="68" s="1"/>
  <c r="O272" i="68"/>
  <c r="O275" i="68" s="1"/>
  <c r="O277" i="68" s="1"/>
  <c r="O147" i="68"/>
  <c r="H219" i="68"/>
  <c r="H362" i="68"/>
  <c r="H365" i="68" s="1"/>
  <c r="H367" i="68" s="1"/>
  <c r="H147" i="68"/>
  <c r="E2040" i="66"/>
  <c r="K1692" i="66"/>
  <c r="J1489" i="66"/>
  <c r="K1603" i="66"/>
  <c r="K1515" i="66"/>
  <c r="K1658" i="66"/>
  <c r="J1619" i="66"/>
  <c r="J1579" i="66"/>
  <c r="K1689" i="66"/>
  <c r="K1499" i="66"/>
  <c r="K1474" i="66"/>
  <c r="K1683" i="66"/>
  <c r="K1626" i="66"/>
  <c r="J1604" i="66"/>
  <c r="K1678" i="66"/>
  <c r="K1526" i="66"/>
  <c r="J1655" i="66"/>
  <c r="J1539" i="66"/>
  <c r="K1475" i="66"/>
  <c r="J1630" i="66"/>
  <c r="K1487" i="66"/>
  <c r="J1566" i="66"/>
  <c r="K1534" i="66"/>
  <c r="K1688" i="66"/>
  <c r="J1596" i="66"/>
  <c r="J1592" i="66"/>
  <c r="J1614" i="66"/>
  <c r="K1502" i="66"/>
  <c r="K1649" i="66"/>
  <c r="K1706" i="66"/>
  <c r="J1657" i="66"/>
  <c r="J1701" i="66"/>
  <c r="J1562" i="66"/>
  <c r="K1472" i="66"/>
  <c r="J1511" i="66"/>
  <c r="K1680" i="66"/>
  <c r="J1514" i="66"/>
  <c r="K1559" i="66"/>
  <c r="J1553" i="66"/>
  <c r="K1697" i="66"/>
  <c r="K1486" i="66"/>
  <c r="J1507" i="66"/>
  <c r="K1673" i="66"/>
  <c r="K1624" i="66"/>
  <c r="K1587" i="66"/>
  <c r="J1650" i="66"/>
  <c r="K1633" i="66"/>
  <c r="J1659" i="66"/>
  <c r="J1680" i="66"/>
  <c r="J1652" i="66"/>
  <c r="J1615" i="66"/>
  <c r="K1552" i="66"/>
  <c r="K1644" i="66"/>
  <c r="J1478" i="66"/>
  <c r="K1690" i="66"/>
  <c r="K1495" i="66"/>
  <c r="K1592" i="66"/>
  <c r="J1634" i="66"/>
  <c r="K1630" i="66"/>
  <c r="J1510" i="66"/>
  <c r="J1665" i="66"/>
  <c r="J1609" i="66"/>
  <c r="J1610" i="66"/>
  <c r="J1519" i="66"/>
  <c r="J1589" i="66"/>
  <c r="J1613" i="66"/>
  <c r="K1549" i="66"/>
  <c r="J1541" i="66"/>
  <c r="J1599" i="66"/>
  <c r="K1586" i="66"/>
  <c r="J1700" i="66"/>
  <c r="J1637" i="66"/>
  <c r="J1474" i="66"/>
  <c r="J1533" i="66"/>
  <c r="K1518" i="66"/>
  <c r="K1709" i="66"/>
  <c r="K1705" i="66"/>
  <c r="K1569" i="66"/>
  <c r="J1504" i="66"/>
  <c r="J1626" i="66"/>
  <c r="J1493" i="66"/>
  <c r="J1483" i="66"/>
  <c r="J1643" i="66"/>
  <c r="K1671" i="66"/>
  <c r="J1705" i="66"/>
  <c r="K1679" i="66"/>
  <c r="J1672" i="66"/>
  <c r="K1628" i="66"/>
  <c r="K1530" i="66"/>
  <c r="K1558" i="66"/>
  <c r="J1517" i="66"/>
  <c r="J1660" i="66"/>
  <c r="K1577" i="66"/>
  <c r="J1513" i="66"/>
  <c r="J1661" i="66"/>
  <c r="J1708" i="66"/>
  <c r="J1647" i="66"/>
  <c r="J1678" i="66"/>
  <c r="K1613" i="66"/>
  <c r="K1621" i="66"/>
  <c r="K1579" i="66"/>
  <c r="J1691" i="66"/>
  <c r="J1542" i="66"/>
  <c r="J1696" i="66"/>
  <c r="J1605" i="66"/>
  <c r="J1645" i="66"/>
  <c r="J1561" i="66"/>
  <c r="J1693" i="66"/>
  <c r="J1479" i="66"/>
  <c r="J1531" i="66"/>
  <c r="K1540" i="66"/>
  <c r="K1561" i="66"/>
  <c r="K1562" i="66"/>
  <c r="J1663" i="66"/>
  <c r="J1651" i="66"/>
  <c r="K1598" i="66"/>
  <c r="K1642" i="66"/>
  <c r="J1598" i="66"/>
  <c r="K1695" i="66"/>
  <c r="J1476" i="66"/>
  <c r="K1710" i="66"/>
  <c r="J1490" i="66"/>
  <c r="J1690" i="66"/>
  <c r="J1515" i="66"/>
  <c r="J1698" i="66"/>
  <c r="K1493" i="66"/>
  <c r="K1505" i="66"/>
  <c r="J1631" i="66"/>
  <c r="K1591" i="66"/>
  <c r="K1496" i="66"/>
  <c r="K1682" i="66"/>
  <c r="J1573" i="66"/>
  <c r="K1622" i="66"/>
  <c r="J1524" i="66"/>
  <c r="K1611" i="66"/>
  <c r="K1605" i="66"/>
  <c r="J1681" i="66"/>
  <c r="J1584" i="66"/>
  <c r="K1544" i="66"/>
  <c r="K1616" i="66"/>
  <c r="K1652" i="66"/>
  <c r="J1544" i="66"/>
  <c r="J1638" i="66"/>
  <c r="K1617" i="66"/>
  <c r="J1677" i="66"/>
  <c r="J1557" i="66"/>
  <c r="K1563" i="66"/>
  <c r="J1540" i="66"/>
  <c r="K1646" i="66"/>
  <c r="K1528" i="66"/>
  <c r="J1587" i="66"/>
  <c r="J1512" i="66"/>
  <c r="J1558" i="66"/>
  <c r="K1581" i="66"/>
  <c r="K1566" i="66"/>
  <c r="J1506" i="66"/>
  <c r="J1569" i="66"/>
  <c r="J1635" i="66"/>
  <c r="K1571" i="66"/>
  <c r="J1642" i="66"/>
  <c r="J1505" i="66"/>
  <c r="K1478" i="66"/>
  <c r="J1611" i="66"/>
  <c r="J1568" i="66"/>
  <c r="K1594" i="66"/>
  <c r="K1513" i="66"/>
  <c r="J1624" i="66"/>
  <c r="K1471" i="66"/>
  <c r="J1648" i="66"/>
  <c r="K1713" i="66"/>
  <c r="K1684" i="66"/>
  <c r="K1488" i="66"/>
  <c r="K1696" i="66"/>
  <c r="K1632" i="66"/>
  <c r="K1676" i="66"/>
  <c r="K1670" i="66"/>
  <c r="J1547" i="66"/>
  <c r="J1620" i="66"/>
  <c r="J1704" i="66"/>
  <c r="J1601" i="66"/>
  <c r="J1559" i="66"/>
  <c r="J1694" i="66"/>
  <c r="K1659" i="66"/>
  <c r="J1608" i="66"/>
  <c r="K1576" i="66"/>
  <c r="J1623" i="66"/>
  <c r="K1610" i="66"/>
  <c r="J1632" i="66"/>
  <c r="K1665" i="66"/>
  <c r="K1500" i="66"/>
  <c r="K1564" i="66"/>
  <c r="K1522" i="66"/>
  <c r="J1621" i="66"/>
  <c r="K1599" i="66"/>
  <c r="J1617" i="66"/>
  <c r="J1537" i="66"/>
  <c r="J1699" i="66"/>
  <c r="K1523" i="66"/>
  <c r="K1588" i="66"/>
  <c r="K1637" i="66"/>
  <c r="J1673" i="66"/>
  <c r="K1640" i="66"/>
  <c r="J1586" i="66"/>
  <c r="J1499" i="66"/>
  <c r="J1546" i="66"/>
  <c r="J1628" i="66"/>
  <c r="K1600" i="66"/>
  <c r="J1679" i="66"/>
  <c r="J1688" i="66"/>
  <c r="J1594" i="66"/>
  <c r="K1535" i="66"/>
  <c r="J1585" i="66"/>
  <c r="K1711" i="66"/>
  <c r="J1627" i="66"/>
  <c r="K1509" i="66"/>
  <c r="J1706" i="66"/>
  <c r="J1502" i="66"/>
  <c r="K1597" i="66"/>
  <c r="J1525" i="66"/>
  <c r="K1545" i="66"/>
  <c r="J1582" i="66"/>
  <c r="K1712" i="66"/>
  <c r="J1535" i="66"/>
  <c r="J1703" i="66"/>
  <c r="K1480" i="66"/>
  <c r="J1580" i="66"/>
  <c r="J1649" i="66"/>
  <c r="K1667" i="66"/>
  <c r="J1633" i="66"/>
  <c r="J1550" i="66"/>
  <c r="K1699" i="66"/>
  <c r="J1522" i="66"/>
  <c r="J1603" i="66"/>
  <c r="K1484" i="66"/>
  <c r="K1578" i="66"/>
  <c r="J1516" i="66"/>
  <c r="J1530" i="66"/>
  <c r="K1618" i="66"/>
  <c r="J1597" i="66"/>
  <c r="J1591" i="66"/>
  <c r="J1484" i="66"/>
  <c r="J1583" i="66"/>
  <c r="K1643" i="66"/>
  <c r="K1519" i="66"/>
  <c r="J1497" i="66"/>
  <c r="K1514" i="66"/>
  <c r="K1503" i="66"/>
  <c r="J1671" i="66"/>
  <c r="K1681" i="66"/>
  <c r="K1702" i="66"/>
  <c r="J1560" i="66"/>
  <c r="J1656" i="66"/>
  <c r="J1664" i="66"/>
  <c r="K1623" i="66"/>
  <c r="J1556" i="66"/>
  <c r="J1545" i="66"/>
  <c r="J1496" i="66"/>
  <c r="J1602" i="66"/>
  <c r="K1570" i="66"/>
  <c r="K1516" i="66"/>
  <c r="K1580" i="66"/>
  <c r="K1701" i="66"/>
  <c r="J1487" i="66"/>
  <c r="K1536" i="66"/>
  <c r="J1612" i="66"/>
  <c r="J1675" i="66"/>
  <c r="J1670" i="66"/>
  <c r="K1547" i="66"/>
  <c r="K1638" i="66"/>
  <c r="J1492" i="66"/>
  <c r="J1480" i="66"/>
  <c r="K1629" i="66"/>
  <c r="J1684" i="66"/>
  <c r="J1485" i="66"/>
  <c r="K1653" i="66"/>
  <c r="K1601" i="66"/>
  <c r="J1528" i="66"/>
  <c r="K1675" i="66"/>
  <c r="J1713" i="66"/>
  <c r="J1618" i="66"/>
  <c r="K1602" i="66"/>
  <c r="J1685" i="66"/>
  <c r="J1712" i="66"/>
  <c r="J1676" i="66"/>
  <c r="K1641" i="66"/>
  <c r="K1694" i="66"/>
  <c r="K1627" i="66"/>
  <c r="K1663" i="66"/>
  <c r="J1709" i="66"/>
  <c r="K1483" i="66"/>
  <c r="K1494" i="66"/>
  <c r="K1590" i="66"/>
  <c r="K1538" i="66"/>
  <c r="J1593" i="66"/>
  <c r="J1500" i="66"/>
  <c r="J1668" i="66"/>
  <c r="J1518" i="66"/>
  <c r="K1668" i="66"/>
  <c r="K1609" i="66"/>
  <c r="J1654" i="66"/>
  <c r="K1510" i="66"/>
  <c r="K1476" i="66"/>
  <c r="K1700" i="66"/>
  <c r="J1574" i="66"/>
  <c r="K1556" i="66"/>
  <c r="K1589" i="66"/>
  <c r="K1625" i="66"/>
  <c r="J1549" i="66"/>
  <c r="K1639" i="66"/>
  <c r="J1534" i="66"/>
  <c r="K1551" i="66"/>
  <c r="K1477" i="66"/>
  <c r="J1577" i="66"/>
  <c r="K1614" i="66"/>
  <c r="K1497" i="66"/>
  <c r="K1507" i="66"/>
  <c r="K1654" i="66"/>
  <c r="J1710" i="66"/>
  <c r="J1575" i="66"/>
  <c r="J1491" i="66"/>
  <c r="J1658" i="66"/>
  <c r="J1477" i="66"/>
  <c r="K1481" i="66"/>
  <c r="J1578" i="66"/>
  <c r="J1470" i="66"/>
  <c r="J1571" i="66"/>
  <c r="J1536" i="66"/>
  <c r="J1572" i="66"/>
  <c r="K1485" i="66"/>
  <c r="J1687" i="66"/>
  <c r="K1511" i="66"/>
  <c r="K1607" i="66"/>
  <c r="K1636" i="66"/>
  <c r="J1711" i="66"/>
  <c r="J1702" i="66"/>
  <c r="J1640" i="66"/>
  <c r="K1508" i="66"/>
  <c r="K1553" i="66"/>
  <c r="K1520" i="66"/>
  <c r="J1653" i="66"/>
  <c r="K1557" i="66"/>
  <c r="J1588" i="66"/>
  <c r="K1620" i="66"/>
  <c r="J1552" i="66"/>
  <c r="J1607" i="66"/>
  <c r="K1482" i="66"/>
  <c r="K1672" i="66"/>
  <c r="J1576" i="66"/>
  <c r="K1593" i="66"/>
  <c r="J1543" i="66"/>
  <c r="K1573" i="66"/>
  <c r="J1600" i="66"/>
  <c r="J1498" i="66"/>
  <c r="J1509" i="66"/>
  <c r="J1529" i="66"/>
  <c r="J1674" i="66"/>
  <c r="K1660" i="66"/>
  <c r="K1703" i="66"/>
  <c r="K1657" i="66"/>
  <c r="K1575" i="66"/>
  <c r="J1697" i="66"/>
  <c r="J1682" i="66"/>
  <c r="J1686" i="66"/>
  <c r="J1508" i="66"/>
  <c r="J1625" i="66"/>
  <c r="K1532" i="66"/>
  <c r="J1669" i="66"/>
  <c r="K1708" i="66"/>
  <c r="K1517" i="66"/>
  <c r="K1645" i="66"/>
  <c r="K1595" i="66"/>
  <c r="J1488" i="66"/>
  <c r="J1551" i="66"/>
  <c r="K1691" i="66"/>
  <c r="K1550" i="66"/>
  <c r="K1521" i="66"/>
  <c r="K1542" i="66"/>
  <c r="J1639" i="66"/>
  <c r="J1666" i="66"/>
  <c r="J1526" i="66"/>
  <c r="K1512" i="66"/>
  <c r="J1564" i="66"/>
  <c r="K1707" i="66"/>
  <c r="J1521" i="66"/>
  <c r="K1531" i="66"/>
  <c r="K1555" i="66"/>
  <c r="J1503" i="66"/>
  <c r="J1494" i="66"/>
  <c r="K1664" i="66"/>
  <c r="K1572" i="66"/>
  <c r="K1631" i="66"/>
  <c r="K1686" i="66"/>
  <c r="J1662" i="66"/>
  <c r="K1527" i="66"/>
  <c r="J1683" i="66"/>
  <c r="J1481" i="66"/>
  <c r="K1567" i="66"/>
  <c r="K1537" i="66"/>
  <c r="K1677" i="66"/>
  <c r="K1501" i="66"/>
  <c r="J1520" i="66"/>
  <c r="K1489" i="66"/>
  <c r="J1707" i="66"/>
  <c r="J1486" i="66"/>
  <c r="K1655" i="66"/>
  <c r="J1590" i="66"/>
  <c r="K1583" i="66"/>
  <c r="J1622" i="66"/>
  <c r="J1482" i="66"/>
  <c r="K1608" i="66"/>
  <c r="K1634" i="66"/>
  <c r="J1636" i="66"/>
  <c r="K1541" i="66"/>
  <c r="K1596" i="66"/>
  <c r="K1666" i="66"/>
  <c r="K1491" i="66"/>
  <c r="J1473" i="66"/>
  <c r="K1669" i="66"/>
  <c r="K1604" i="66"/>
  <c r="J1565" i="66"/>
  <c r="J1471" i="66"/>
  <c r="J1567" i="66"/>
  <c r="K1574" i="66"/>
  <c r="J1595" i="66"/>
  <c r="K1612" i="66"/>
  <c r="K1525" i="66"/>
  <c r="K1693" i="66"/>
  <c r="K1470" i="66"/>
  <c r="K1490" i="66"/>
  <c r="K1687" i="66"/>
  <c r="K1606" i="66"/>
  <c r="J1538" i="66"/>
  <c r="K1529" i="66"/>
  <c r="J1501" i="66"/>
  <c r="J1689" i="66"/>
  <c r="K1661" i="66"/>
  <c r="K1492" i="66"/>
  <c r="J1495" i="66"/>
  <c r="K1469" i="66"/>
  <c r="K1506" i="66"/>
  <c r="K1560" i="66"/>
  <c r="K1568" i="66"/>
  <c r="K1685" i="66"/>
  <c r="K1498" i="66"/>
  <c r="K1647" i="66"/>
  <c r="J1532" i="66"/>
  <c r="J1616" i="66"/>
  <c r="J1472" i="66"/>
  <c r="J1581" i="66"/>
  <c r="J1667" i="66"/>
  <c r="K1504" i="66"/>
  <c r="J1527" i="66"/>
  <c r="K1548" i="66"/>
  <c r="J1644" i="66"/>
  <c r="K1585" i="66"/>
  <c r="K1619" i="66"/>
  <c r="K1651" i="66"/>
  <c r="K1533" i="66"/>
  <c r="J1548" i="66"/>
  <c r="J1555" i="66"/>
  <c r="K1565" i="66"/>
  <c r="K1582" i="66"/>
  <c r="K1615" i="66"/>
  <c r="K1539" i="66"/>
  <c r="K1479" i="66"/>
  <c r="K1674" i="66"/>
  <c r="K1473" i="66"/>
  <c r="K1524" i="66"/>
  <c r="K1543" i="66"/>
  <c r="K1656" i="66"/>
  <c r="K1704" i="66"/>
  <c r="K1698" i="66"/>
  <c r="J1692" i="66"/>
  <c r="J1629" i="66"/>
  <c r="J1554" i="66"/>
  <c r="J1563" i="66"/>
  <c r="J1646" i="66"/>
  <c r="J1475" i="66"/>
  <c r="J1641" i="66"/>
  <c r="K1546" i="66"/>
  <c r="K1554" i="66"/>
  <c r="K1650" i="66"/>
  <c r="J1695" i="66"/>
  <c r="J1606" i="66"/>
  <c r="K1648" i="66"/>
  <c r="K1635" i="66"/>
  <c r="K1662" i="66"/>
  <c r="K1584" i="66"/>
  <c r="J1523" i="66"/>
  <c r="J1570" i="66"/>
  <c r="G1795" i="66" l="1"/>
  <c r="G1519" i="66"/>
  <c r="G1767" i="66"/>
  <c r="G1784" i="66"/>
  <c r="G1754" i="66"/>
  <c r="G1477" i="66"/>
  <c r="G1492" i="66"/>
  <c r="G1510" i="66"/>
  <c r="G1509" i="66"/>
  <c r="G1774" i="66"/>
  <c r="G1787" i="66"/>
  <c r="G1753" i="66"/>
  <c r="G1516" i="66"/>
  <c r="G1479" i="66"/>
  <c r="G1474" i="66"/>
  <c r="G1772" i="66"/>
  <c r="G1478" i="66"/>
  <c r="G1794" i="66"/>
  <c r="G1752" i="66"/>
  <c r="I111" i="65" s="1"/>
  <c r="G1769" i="66"/>
  <c r="G1501" i="66"/>
  <c r="G1495" i="66"/>
  <c r="I52" i="65" s="1"/>
  <c r="G1506" i="66"/>
  <c r="G1486" i="66"/>
  <c r="I43" i="65" s="1"/>
  <c r="G1776" i="66"/>
  <c r="H1776" i="66" s="1"/>
  <c r="J135" i="65" s="1"/>
  <c r="G1781" i="66"/>
  <c r="H1781" i="66" s="1"/>
  <c r="J140" i="65" s="1"/>
  <c r="G1771" i="66"/>
  <c r="G1518" i="66"/>
  <c r="G1503" i="66"/>
  <c r="G1791" i="66"/>
  <c r="G1483" i="66"/>
  <c r="G1778" i="66"/>
  <c r="H1778" i="66" s="1"/>
  <c r="J137" i="65" s="1"/>
  <c r="G1473" i="66"/>
  <c r="G1763" i="66"/>
  <c r="G1779" i="66"/>
  <c r="G1780" i="66"/>
  <c r="G1750" i="66"/>
  <c r="G1497" i="66"/>
  <c r="G1488" i="66"/>
  <c r="G1502" i="66"/>
  <c r="G1755" i="66"/>
  <c r="G1517" i="66"/>
  <c r="G1783" i="66"/>
  <c r="G1749" i="66"/>
  <c r="G1770" i="66"/>
  <c r="G1475" i="66"/>
  <c r="G1513" i="66"/>
  <c r="G1512" i="66"/>
  <c r="G1484" i="66"/>
  <c r="G1747" i="66"/>
  <c r="G1748" i="66"/>
  <c r="I107" i="65" s="1"/>
  <c r="G1765" i="66"/>
  <c r="H1765" i="66" s="1"/>
  <c r="J124" i="65" s="1"/>
  <c r="G1790" i="66"/>
  <c r="G1491" i="66"/>
  <c r="G1498" i="66"/>
  <c r="G1493" i="66"/>
  <c r="G1511" i="66"/>
  <c r="I68" i="65" s="1"/>
  <c r="G1789" i="66"/>
  <c r="G1746" i="66"/>
  <c r="I105" i="65" s="1"/>
  <c r="G1758" i="66"/>
  <c r="G1496" i="66"/>
  <c r="G1762" i="66"/>
  <c r="G1504" i="66"/>
  <c r="G1476" i="66"/>
  <c r="I33" i="65" s="1"/>
  <c r="G1756" i="66"/>
  <c r="G1499" i="66"/>
  <c r="G1768" i="66"/>
  <c r="G1792" i="66"/>
  <c r="G1793" i="66"/>
  <c r="G1775" i="66"/>
  <c r="G1500" i="66"/>
  <c r="G1494" i="66"/>
  <c r="G1489" i="66"/>
  <c r="G1759" i="66"/>
  <c r="G1786" i="66"/>
  <c r="G1766" i="66"/>
  <c r="G1471" i="66"/>
  <c r="G1505" i="66"/>
  <c r="G1508" i="66"/>
  <c r="G1470" i="66"/>
  <c r="G1472" i="66"/>
  <c r="G1760" i="66"/>
  <c r="H1760" i="66" s="1"/>
  <c r="G1761" i="66"/>
  <c r="G1782" i="66"/>
  <c r="G1487" i="66"/>
  <c r="G1490" i="66"/>
  <c r="H1490" i="66" s="1"/>
  <c r="J47" i="65" s="1"/>
  <c r="G1485" i="66"/>
  <c r="G1764" i="66"/>
  <c r="I123" i="65" s="1"/>
  <c r="G1480" i="66"/>
  <c r="G1751" i="66"/>
  <c r="H1751" i="66" s="1"/>
  <c r="J110" i="65" s="1"/>
  <c r="G1507" i="66"/>
  <c r="I64" i="65" s="1"/>
  <c r="G1788" i="66"/>
  <c r="G1481" i="66"/>
  <c r="G1757" i="66"/>
  <c r="G1482" i="66"/>
  <c r="G1777" i="66"/>
  <c r="G1773" i="66"/>
  <c r="H1773" i="66" s="1"/>
  <c r="G1514" i="66"/>
  <c r="G1785" i="66"/>
  <c r="G1515" i="66"/>
  <c r="I72" i="65" s="1"/>
  <c r="H1511" i="66"/>
  <c r="J68" i="65" s="1"/>
  <c r="H1495" i="66"/>
  <c r="J52" i="65" s="1"/>
  <c r="I135" i="65"/>
  <c r="I140" i="65"/>
  <c r="I122" i="65"/>
  <c r="H1763" i="66"/>
  <c r="J122" i="65" s="1"/>
  <c r="H1756" i="66"/>
  <c r="J115" i="65" s="1"/>
  <c r="I115" i="65"/>
  <c r="H1503" i="66"/>
  <c r="J60" i="65" s="1"/>
  <c r="I60" i="65"/>
  <c r="I44" i="65"/>
  <c r="H1487" i="66"/>
  <c r="I148" i="65"/>
  <c r="H1789" i="66"/>
  <c r="J148" i="65" s="1"/>
  <c r="H1491" i="66"/>
  <c r="J48" i="65" s="1"/>
  <c r="I48" i="65"/>
  <c r="H1752" i="66"/>
  <c r="J111" i="65" s="1"/>
  <c r="H1794" i="66"/>
  <c r="J153" i="65" s="1"/>
  <c r="I153" i="65"/>
  <c r="O221" i="68"/>
  <c r="O223" i="68" s="1"/>
  <c r="O455" i="68"/>
  <c r="O457" i="68" s="1"/>
  <c r="H383" i="68"/>
  <c r="H385" i="68" s="1"/>
  <c r="H221" i="68"/>
  <c r="H223" i="68" s="1"/>
  <c r="H437" i="68"/>
  <c r="H439" i="68" s="1"/>
  <c r="O329" i="68"/>
  <c r="O331" i="68" s="1"/>
  <c r="H470" i="68"/>
  <c r="H473" i="68" s="1"/>
  <c r="H475" i="68" s="1"/>
  <c r="H419" i="68"/>
  <c r="H421" i="68" s="1"/>
  <c r="H275" i="68"/>
  <c r="H277" i="68" s="1"/>
  <c r="H311" i="68"/>
  <c r="H313" i="68" s="1"/>
  <c r="H239" i="68"/>
  <c r="H241" i="68" s="1"/>
  <c r="O257" i="68"/>
  <c r="O259" i="68" s="1"/>
  <c r="O311" i="68"/>
  <c r="O313" i="68" s="1"/>
  <c r="O491" i="68"/>
  <c r="O493" i="68" s="1"/>
  <c r="H95" i="68"/>
  <c r="H97" i="68" s="1"/>
  <c r="O437" i="68"/>
  <c r="O439" i="68" s="1"/>
  <c r="H149" i="68"/>
  <c r="H151" i="68" s="1"/>
  <c r="O167" i="68"/>
  <c r="O169" i="68" s="1"/>
  <c r="O95" i="68"/>
  <c r="O97" i="68" s="1"/>
  <c r="O149" i="68"/>
  <c r="O151" i="68" s="1"/>
  <c r="E2041" i="66"/>
  <c r="I119" i="65" l="1"/>
  <c r="I47" i="65"/>
  <c r="I110" i="65"/>
  <c r="H1476" i="66"/>
  <c r="J33" i="65" s="1"/>
  <c r="I137" i="65"/>
  <c r="I132" i="65"/>
  <c r="H1486" i="66"/>
  <c r="J43" i="65" s="1"/>
  <c r="H1515" i="66"/>
  <c r="J72" i="65" s="1"/>
  <c r="I124" i="65"/>
  <c r="H1764" i="66"/>
  <c r="J123" i="65" s="1"/>
  <c r="I146" i="65"/>
  <c r="H1787" i="66"/>
  <c r="I136" i="65"/>
  <c r="H1777" i="66"/>
  <c r="J136" i="65" s="1"/>
  <c r="I147" i="65"/>
  <c r="H1788" i="66"/>
  <c r="J147" i="65" s="1"/>
  <c r="I141" i="65"/>
  <c r="H1782" i="66"/>
  <c r="J141" i="65" s="1"/>
  <c r="H1470" i="66"/>
  <c r="J27" i="65" s="1"/>
  <c r="I27" i="65"/>
  <c r="H1766" i="66"/>
  <c r="J125" i="65" s="1"/>
  <c r="I125" i="65"/>
  <c r="I51" i="65"/>
  <c r="H1494" i="66"/>
  <c r="J51" i="65" s="1"/>
  <c r="H1792" i="66"/>
  <c r="J151" i="65" s="1"/>
  <c r="I151" i="65"/>
  <c r="I117" i="65"/>
  <c r="H1758" i="66"/>
  <c r="J117" i="65" s="1"/>
  <c r="I50" i="65"/>
  <c r="H1493" i="66"/>
  <c r="J50" i="65" s="1"/>
  <c r="I69" i="65"/>
  <c r="H1512" i="66"/>
  <c r="J69" i="65" s="1"/>
  <c r="I108" i="65"/>
  <c r="H1749" i="66"/>
  <c r="J108" i="65" s="1"/>
  <c r="I59" i="65"/>
  <c r="H1502" i="66"/>
  <c r="I139" i="65"/>
  <c r="H1780" i="66"/>
  <c r="J139" i="65" s="1"/>
  <c r="H1518" i="66"/>
  <c r="J75" i="65" s="1"/>
  <c r="I75" i="65"/>
  <c r="I128" i="65"/>
  <c r="H1769" i="66"/>
  <c r="J128" i="65" s="1"/>
  <c r="I131" i="65"/>
  <c r="H1772" i="66"/>
  <c r="J131" i="65" s="1"/>
  <c r="H1753" i="66"/>
  <c r="J112" i="65" s="1"/>
  <c r="I112" i="65"/>
  <c r="H1510" i="66"/>
  <c r="I67" i="65"/>
  <c r="H1784" i="66"/>
  <c r="J143" i="65" s="1"/>
  <c r="I143" i="65"/>
  <c r="H1767" i="66"/>
  <c r="J126" i="65" s="1"/>
  <c r="I126" i="65"/>
  <c r="I144" i="65"/>
  <c r="H1785" i="66"/>
  <c r="J144" i="65" s="1"/>
  <c r="H1482" i="66"/>
  <c r="J39" i="65" s="1"/>
  <c r="I39" i="65"/>
  <c r="H1485" i="66"/>
  <c r="J42" i="65" s="1"/>
  <c r="I42" i="65"/>
  <c r="I145" i="65"/>
  <c r="H1786" i="66"/>
  <c r="J145" i="65" s="1"/>
  <c r="H1500" i="66"/>
  <c r="J57" i="65" s="1"/>
  <c r="I57" i="65"/>
  <c r="H1513" i="66"/>
  <c r="I70" i="65"/>
  <c r="H1488" i="66"/>
  <c r="J45" i="65" s="1"/>
  <c r="I45" i="65"/>
  <c r="I40" i="65"/>
  <c r="H1483" i="66"/>
  <c r="J40" i="65" s="1"/>
  <c r="I31" i="65"/>
  <c r="H1474" i="66"/>
  <c r="J31" i="65" s="1"/>
  <c r="H1748" i="66"/>
  <c r="J107" i="65" s="1"/>
  <c r="H1507" i="66"/>
  <c r="J64" i="65" s="1"/>
  <c r="I71" i="65"/>
  <c r="H1514" i="66"/>
  <c r="J71" i="65" s="1"/>
  <c r="I116" i="65"/>
  <c r="H1757" i="66"/>
  <c r="H1505" i="66"/>
  <c r="J62" i="65" s="1"/>
  <c r="I62" i="65"/>
  <c r="I118" i="65"/>
  <c r="H1759" i="66"/>
  <c r="J118" i="65" s="1"/>
  <c r="I134" i="65"/>
  <c r="H1775" i="66"/>
  <c r="J134" i="65" s="1"/>
  <c r="H1499" i="66"/>
  <c r="J56" i="65" s="1"/>
  <c r="I56" i="65"/>
  <c r="H1762" i="66"/>
  <c r="J121" i="65" s="1"/>
  <c r="I121" i="65"/>
  <c r="H1747" i="66"/>
  <c r="J106" i="65" s="1"/>
  <c r="I106" i="65"/>
  <c r="H1475" i="66"/>
  <c r="J32" i="65" s="1"/>
  <c r="I32" i="65"/>
  <c r="H1517" i="66"/>
  <c r="J74" i="65" s="1"/>
  <c r="I74" i="65"/>
  <c r="I54" i="65"/>
  <c r="H1497" i="66"/>
  <c r="I150" i="65"/>
  <c r="H1791" i="66"/>
  <c r="J150" i="65" s="1"/>
  <c r="H1479" i="66"/>
  <c r="J36" i="65" s="1"/>
  <c r="I36" i="65"/>
  <c r="H1774" i="66"/>
  <c r="J133" i="65" s="1"/>
  <c r="I133" i="65"/>
  <c r="I34" i="65"/>
  <c r="H1477" i="66"/>
  <c r="J34" i="65" s="1"/>
  <c r="I76" i="65"/>
  <c r="H1519" i="66"/>
  <c r="I120" i="65"/>
  <c r="H1761" i="66"/>
  <c r="H1508" i="66"/>
  <c r="J65" i="65" s="1"/>
  <c r="I65" i="65"/>
  <c r="I127" i="65"/>
  <c r="H1768" i="66"/>
  <c r="J127" i="65" s="1"/>
  <c r="H1504" i="66"/>
  <c r="I61" i="65"/>
  <c r="H1498" i="66"/>
  <c r="J55" i="65" s="1"/>
  <c r="I55" i="65"/>
  <c r="I142" i="65"/>
  <c r="H1783" i="66"/>
  <c r="J142" i="65" s="1"/>
  <c r="H1779" i="66"/>
  <c r="J138" i="65" s="1"/>
  <c r="I138" i="65"/>
  <c r="I130" i="65"/>
  <c r="H1771" i="66"/>
  <c r="J130" i="65" s="1"/>
  <c r="I63" i="65"/>
  <c r="H1506" i="66"/>
  <c r="J63" i="65" s="1"/>
  <c r="I49" i="65"/>
  <c r="H1492" i="66"/>
  <c r="J49" i="65" s="1"/>
  <c r="H1746" i="66"/>
  <c r="J105" i="65" s="1"/>
  <c r="I38" i="65"/>
  <c r="H1481" i="66"/>
  <c r="J38" i="65" s="1"/>
  <c r="H1480" i="66"/>
  <c r="J37" i="65" s="1"/>
  <c r="I37" i="65"/>
  <c r="I29" i="65"/>
  <c r="H1472" i="66"/>
  <c r="I28" i="65"/>
  <c r="H1471" i="66"/>
  <c r="J28" i="65" s="1"/>
  <c r="H1489" i="66"/>
  <c r="J46" i="65" s="1"/>
  <c r="I46" i="65"/>
  <c r="I152" i="65"/>
  <c r="H1793" i="66"/>
  <c r="J152" i="65" s="1"/>
  <c r="H1496" i="66"/>
  <c r="J53" i="65" s="1"/>
  <c r="I53" i="65"/>
  <c r="H1790" i="66"/>
  <c r="J149" i="65" s="1"/>
  <c r="I149" i="65"/>
  <c r="I41" i="65"/>
  <c r="H1484" i="66"/>
  <c r="J41" i="65" s="1"/>
  <c r="H1770" i="66"/>
  <c r="J129" i="65" s="1"/>
  <c r="I129" i="65"/>
  <c r="I114" i="65"/>
  <c r="H1755" i="66"/>
  <c r="J114" i="65" s="1"/>
  <c r="I109" i="65"/>
  <c r="H1750" i="66"/>
  <c r="J109" i="65" s="1"/>
  <c r="H1473" i="66"/>
  <c r="I30" i="65"/>
  <c r="H1501" i="66"/>
  <c r="J58" i="65" s="1"/>
  <c r="I58" i="65"/>
  <c r="H1478" i="66"/>
  <c r="J35" i="65" s="1"/>
  <c r="I35" i="65"/>
  <c r="H1516" i="66"/>
  <c r="J73" i="65" s="1"/>
  <c r="I73" i="65"/>
  <c r="H1509" i="66"/>
  <c r="J66" i="65" s="1"/>
  <c r="I66" i="65"/>
  <c r="H1754" i="66"/>
  <c r="J113" i="65" s="1"/>
  <c r="I113" i="65"/>
  <c r="H1795" i="66"/>
  <c r="J154" i="65" s="1"/>
  <c r="I154" i="65"/>
  <c r="O201" i="68"/>
  <c r="O203" i="68" s="1"/>
  <c r="O205" i="68" s="1"/>
  <c r="J119" i="65"/>
  <c r="O128" i="68"/>
  <c r="H345" i="68"/>
  <c r="H347" i="68" s="1"/>
  <c r="H349" i="68" s="1"/>
  <c r="J132" i="65"/>
  <c r="O236" i="68"/>
  <c r="J44" i="65"/>
  <c r="E2042" i="66"/>
  <c r="H1520" i="66" l="1"/>
  <c r="G1463" i="66" s="1"/>
  <c r="J77" i="65" s="1"/>
  <c r="H1796" i="66"/>
  <c r="G1739" i="66" s="1"/>
  <c r="H1886" i="66" s="1"/>
  <c r="I1901" i="66" s="1"/>
  <c r="K35" i="68" s="1"/>
  <c r="O524" i="68"/>
  <c r="J76" i="65"/>
  <c r="H183" i="68"/>
  <c r="H185" i="68" s="1"/>
  <c r="H187" i="68" s="1"/>
  <c r="J116" i="65"/>
  <c r="H380" i="68"/>
  <c r="J59" i="65"/>
  <c r="O453" i="68"/>
  <c r="J146" i="65"/>
  <c r="H128" i="68"/>
  <c r="J30" i="65"/>
  <c r="O219" i="68"/>
  <c r="J120" i="65"/>
  <c r="O326" i="68"/>
  <c r="J54" i="65"/>
  <c r="O110" i="68"/>
  <c r="J29" i="65"/>
  <c r="H398" i="68"/>
  <c r="J61" i="65"/>
  <c r="O470" i="68"/>
  <c r="J70" i="65"/>
  <c r="H452" i="68"/>
  <c r="J67" i="65"/>
  <c r="E2043" i="66"/>
  <c r="J155" i="65" l="1"/>
  <c r="H1885" i="66"/>
  <c r="I1900" i="66" s="1"/>
  <c r="K34" i="68" s="1"/>
  <c r="E2044" i="66"/>
  <c r="I1903" i="66" l="1"/>
  <c r="K1901" i="66" s="1"/>
  <c r="I1885" i="66"/>
  <c r="D1870" i="66" s="1"/>
  <c r="D1871" i="66" s="1"/>
  <c r="G1916" i="66" s="1"/>
  <c r="G1920" i="66" s="1"/>
  <c r="G1923" i="66" s="1"/>
  <c r="G51" i="68" s="1"/>
  <c r="E2045" i="66"/>
  <c r="I1905" i="66" l="1"/>
  <c r="K39" i="68" s="1"/>
  <c r="K1903" i="66"/>
  <c r="K17" i="68"/>
  <c r="K19" i="68" s="1"/>
  <c r="K20" i="52"/>
  <c r="K37" i="68"/>
  <c r="G1922" i="66"/>
  <c r="G49" i="68" s="1"/>
  <c r="K1900" i="66"/>
  <c r="G1921" i="66"/>
  <c r="G47" i="68" s="1"/>
  <c r="E2046" i="66"/>
  <c r="D1927" i="66" l="1"/>
  <c r="D1928" i="66" s="1"/>
  <c r="E2047" i="66"/>
  <c r="D1929" i="66" l="1"/>
  <c r="F1926" i="66" s="1"/>
  <c r="F1928" i="66"/>
  <c r="E2048" i="66"/>
  <c r="H1927" i="66" l="1"/>
  <c r="N75" i="68" s="1"/>
  <c r="G1927" i="66"/>
  <c r="L75" i="68" s="1"/>
  <c r="E2049" i="66"/>
  <c r="E2050" i="66" l="1"/>
  <c r="E2051" i="66" l="1"/>
  <c r="E2052" i="66" l="1"/>
  <c r="E2053" i="66" l="1"/>
  <c r="E2054" i="66" l="1"/>
  <c r="E2055" i="66" l="1"/>
  <c r="E2056" i="66" l="1"/>
  <c r="E2057" i="66" l="1"/>
  <c r="E2059" i="66"/>
  <c r="E2058" i="66" l="1"/>
  <c r="E2060" i="66" l="1"/>
  <c r="E2061" i="66" l="1"/>
  <c r="E2062" i="66" l="1"/>
  <c r="E2063" i="66"/>
  <c r="E2064" i="66" l="1"/>
  <c r="E2065" i="66" l="1"/>
  <c r="E2066" i="66" l="1"/>
  <c r="E2067" i="66" l="1"/>
  <c r="E2068" i="66" l="1"/>
  <c r="E2069" i="66" l="1"/>
  <c r="E2070" i="66" l="1"/>
  <c r="E2071" i="66" l="1"/>
  <c r="E2072" i="66" l="1"/>
  <c r="E2073" i="66" l="1"/>
  <c r="E2074" i="66" l="1"/>
  <c r="E2075" i="66" l="1"/>
  <c r="E2076" i="66" l="1"/>
  <c r="E2077" i="66" l="1"/>
  <c r="E2078" i="66" l="1"/>
  <c r="E2079" i="66" l="1"/>
  <c r="E2080" i="66" l="1"/>
  <c r="E2081" i="66" l="1"/>
  <c r="E2082" i="66" l="1"/>
  <c r="E2083" i="66" l="1"/>
  <c r="E2084" i="66" l="1"/>
  <c r="E2085" i="66"/>
  <c r="E2086" i="66" l="1"/>
  <c r="E2087" i="66" l="1"/>
  <c r="E2089" i="66"/>
  <c r="E2088" i="66" l="1"/>
  <c r="E2090" i="66" l="1"/>
  <c r="E2091" i="66" l="1"/>
  <c r="E2092" i="66" l="1"/>
  <c r="E2093" i="66" l="1"/>
  <c r="E2094" i="66" l="1"/>
  <c r="E2095" i="66" l="1"/>
  <c r="E2096" i="66" l="1"/>
  <c r="E2097" i="66" l="1"/>
  <c r="E2098" i="66" l="1"/>
  <c r="E2099" i="66" l="1"/>
  <c r="E2100" i="66" l="1"/>
  <c r="E2101" i="66" l="1"/>
  <c r="E2102" i="66" l="1"/>
  <c r="E2103" i="66" l="1"/>
  <c r="E2104" i="66" l="1"/>
  <c r="E2105" i="66" l="1"/>
  <c r="E2106" i="66" l="1"/>
  <c r="E2107" i="66" l="1"/>
  <c r="E2108" i="66" l="1"/>
  <c r="E2109" i="66" l="1"/>
  <c r="E2110" i="66" l="1"/>
  <c r="E2111" i="66" l="1"/>
  <c r="E2112" i="66" l="1"/>
  <c r="E2113" i="66" l="1"/>
  <c r="E2114" i="66" l="1"/>
  <c r="E2115" i="66" l="1"/>
  <c r="E2116" i="66" l="1"/>
  <c r="E2117" i="66" l="1"/>
  <c r="E2118" i="66" l="1"/>
  <c r="E2119" i="66" l="1"/>
  <c r="E2120" i="66" l="1"/>
  <c r="E2121" i="66" l="1"/>
  <c r="E2122" i="66" l="1"/>
  <c r="E2123" i="66" l="1"/>
  <c r="E2124" i="66" l="1"/>
  <c r="E2125" i="66" l="1"/>
  <c r="E2126" i="66" l="1"/>
  <c r="E2127" i="66" l="1"/>
  <c r="E2128" i="66" l="1"/>
  <c r="E2129" i="66" l="1"/>
  <c r="E2130" i="66" l="1"/>
  <c r="E2131" i="66" l="1"/>
  <c r="E2132" i="66" l="1"/>
  <c r="E2133" i="66" l="1"/>
  <c r="E2134" i="66" l="1"/>
  <c r="E2135" i="66" l="1"/>
  <c r="E2136" i="66" l="1"/>
  <c r="E2139" i="66"/>
  <c r="E2138" i="66" l="1"/>
  <c r="E2137" i="66"/>
  <c r="E2140" i="66" l="1"/>
  <c r="E2141" i="66" l="1"/>
  <c r="E2142" i="66" l="1"/>
  <c r="E2144" i="66" l="1"/>
  <c r="E2143" i="66"/>
  <c r="E2145" i="66" l="1"/>
  <c r="E2146" i="66" l="1"/>
  <c r="E2147" i="66" l="1"/>
  <c r="E2148" i="66" l="1"/>
  <c r="E2149" i="66" l="1"/>
  <c r="E2150" i="66" l="1"/>
  <c r="E2151" i="66" l="1"/>
  <c r="E2152" i="66" l="1"/>
  <c r="E2153" i="66" l="1"/>
  <c r="E2154" i="66" l="1"/>
  <c r="E2155" i="66" l="1"/>
  <c r="E2156" i="66" l="1"/>
  <c r="E2157" i="66" l="1"/>
  <c r="E2158" i="66" l="1"/>
  <c r="E2159" i="66" l="1"/>
  <c r="E2160" i="66" l="1"/>
  <c r="E2161" i="66" l="1"/>
  <c r="E2162" i="66" l="1"/>
  <c r="E2163" i="66" l="1"/>
  <c r="E2164" i="66" l="1"/>
  <c r="E2165" i="66" l="1"/>
  <c r="E2166" i="66" l="1"/>
  <c r="E2167" i="66" l="1"/>
  <c r="E2168" i="66" l="1"/>
  <c r="E2169" i="66" l="1"/>
  <c r="E2170" i="66" l="1"/>
  <c r="E2171" i="66" l="1"/>
  <c r="E2172" i="66" l="1"/>
  <c r="E2173" i="66" l="1"/>
  <c r="E2174" i="66" l="1"/>
  <c r="E2175" i="66" l="1"/>
  <c r="E2176" i="66" l="1"/>
  <c r="E2177" i="66" l="1"/>
  <c r="E2178" i="66" l="1"/>
  <c r="E2179" i="66" l="1"/>
  <c r="E2180" i="66" l="1"/>
  <c r="E2181" i="66" l="1"/>
  <c r="E2182" i="66" l="1"/>
  <c r="E2183" i="66" l="1"/>
  <c r="E2184" i="66" l="1"/>
  <c r="E2185" i="66" l="1"/>
  <c r="E2186" i="66" l="1"/>
  <c r="E2188" i="66" l="1"/>
  <c r="E2189" i="66"/>
  <c r="E2187" i="66"/>
  <c r="E2190" i="66" l="1"/>
  <c r="E2191" i="66" l="1"/>
  <c r="E2192" i="66" l="1"/>
  <c r="E2193" i="66" l="1"/>
  <c r="E2194" i="66" l="1"/>
  <c r="E2195" i="66" l="1"/>
  <c r="E2196" i="66" l="1"/>
  <c r="E2197" i="66" l="1"/>
  <c r="E2199" i="66" l="1"/>
  <c r="E2198" i="66"/>
  <c r="E2200" i="66" l="1"/>
  <c r="E2201" i="66" l="1"/>
  <c r="E2202" i="66" l="1"/>
  <c r="E2203" i="66" l="1"/>
  <c r="E2204" i="66" l="1"/>
  <c r="E2205" i="66" l="1"/>
  <c r="E2206" i="66" l="1"/>
  <c r="E2207" i="66" l="1"/>
  <c r="E2208" i="66" l="1"/>
  <c r="E2209" i="66" l="1"/>
  <c r="E2210" i="66" l="1"/>
  <c r="E2211" i="66" l="1"/>
  <c r="E2212" i="66" l="1"/>
  <c r="E2213" i="66" l="1"/>
  <c r="E2214" i="66" l="1"/>
  <c r="E2215" i="66" l="1"/>
  <c r="E2216" i="66" l="1"/>
  <c r="E2217" i="66" l="1"/>
  <c r="E2218" i="66" l="1"/>
  <c r="E2219" i="66" l="1"/>
  <c r="E2220" i="66" l="1"/>
  <c r="E2221" i="66" l="1"/>
  <c r="E2222" i="66" l="1"/>
  <c r="E2223" i="66" l="1"/>
  <c r="E2224" i="66" l="1"/>
  <c r="E2225" i="66" l="1"/>
  <c r="E2226" i="66" l="1"/>
  <c r="E2227" i="66" l="1"/>
  <c r="E2228" i="66" l="1"/>
  <c r="E2229" i="66" l="1"/>
  <c r="E2230" i="66" l="1"/>
  <c r="E2231" i="66" l="1"/>
  <c r="E2232" i="66" l="1"/>
  <c r="E2233" i="66" l="1"/>
  <c r="E2234" i="66" l="1"/>
  <c r="E2235" i="66" l="1"/>
  <c r="E2236" i="66" l="1"/>
  <c r="E2238" i="66" l="1"/>
  <c r="E2239" i="66"/>
  <c r="E2237" i="66"/>
  <c r="E2240" i="66" l="1"/>
  <c r="E2241" i="66" l="1"/>
  <c r="E2242" i="66" l="1"/>
  <c r="E2243" i="66" l="1"/>
  <c r="E2244" i="66" l="1"/>
  <c r="E2245" i="66" l="1"/>
  <c r="E2246" i="66" l="1"/>
  <c r="E2247" i="66" l="1"/>
  <c r="E2248" i="66" l="1"/>
  <c r="E2249" i="66" l="1"/>
  <c r="E2250" i="66" l="1"/>
  <c r="E2251" i="66" l="1"/>
  <c r="E2252" i="66" l="1"/>
  <c r="E2253" i="66" l="1"/>
  <c r="E2254" i="66" l="1"/>
  <c r="E2255" i="66" l="1"/>
  <c r="E2256" i="66" l="1"/>
  <c r="E2257" i="66" l="1"/>
  <c r="E2258" i="66" l="1"/>
  <c r="E2259" i="66" l="1"/>
  <c r="E2260" i="66" l="1"/>
  <c r="E2261" i="66" l="1"/>
  <c r="E2262" i="66" l="1"/>
  <c r="E2263" i="66" l="1"/>
  <c r="E2264" i="66" l="1"/>
  <c r="E2265" i="66" l="1"/>
  <c r="E2266" i="66" l="1"/>
  <c r="E2267" i="66" l="1"/>
  <c r="E2268" i="66" l="1"/>
  <c r="E2269" i="66" l="1"/>
  <c r="E2270" i="66" l="1"/>
  <c r="E2271" i="66" l="1"/>
  <c r="E2272" i="66" l="1"/>
  <c r="E2273" i="66" l="1"/>
  <c r="E2274" i="66" l="1"/>
  <c r="E2275" i="66" l="1"/>
  <c r="E2276" i="66" l="1"/>
  <c r="E2277" i="66" l="1"/>
  <c r="E2278" i="66" l="1"/>
  <c r="E2279" i="66" l="1"/>
  <c r="E2280" i="66" l="1"/>
  <c r="E2281" i="66" l="1"/>
  <c r="E2282" i="66" l="1"/>
  <c r="E2283" i="66" l="1"/>
  <c r="E2284" i="66" l="1"/>
  <c r="E2285" i="66" l="1"/>
  <c r="E2286" i="66" l="1"/>
  <c r="E2289" i="66" l="1"/>
  <c r="E2288" i="66"/>
  <c r="E2287" i="66"/>
  <c r="E2290" i="66" l="1"/>
  <c r="E2291" i="66" l="1"/>
  <c r="E2292" i="66" l="1"/>
  <c r="E2293" i="66" l="1"/>
  <c r="E2294" i="66" l="1"/>
  <c r="E2295" i="66" l="1"/>
  <c r="E2297" i="66" l="1"/>
  <c r="E2296" i="66"/>
  <c r="E2298" i="66" l="1"/>
  <c r="E2299" i="66" l="1"/>
  <c r="E2300" i="66" l="1"/>
  <c r="E2301" i="66" l="1"/>
  <c r="E2302" i="66" l="1"/>
  <c r="E2303" i="66" l="1"/>
  <c r="E2304" i="66" l="1"/>
  <c r="E2305" i="66" l="1"/>
  <c r="E2306" i="66" l="1"/>
  <c r="E2307" i="66" l="1"/>
  <c r="E2308" i="66" l="1"/>
  <c r="E2309" i="66" l="1"/>
  <c r="E2310" i="66" l="1"/>
  <c r="E2311" i="66" l="1"/>
  <c r="E2312" i="66" l="1"/>
  <c r="E2313" i="66" l="1"/>
  <c r="E2314" i="66" l="1"/>
  <c r="E2315" i="66" l="1"/>
  <c r="E2316" i="66" l="1"/>
  <c r="E2317" i="66" l="1"/>
  <c r="E2318" i="66" l="1"/>
  <c r="E2319" i="66" l="1"/>
  <c r="E2320" i="66" l="1"/>
  <c r="E2321" i="66" l="1"/>
  <c r="E2322" i="66" l="1"/>
  <c r="E2323" i="66" l="1"/>
  <c r="E2324" i="66" l="1"/>
  <c r="E2325" i="66" l="1"/>
  <c r="E2326" i="66" l="1"/>
  <c r="E2327" i="66" l="1"/>
  <c r="E2328" i="66" l="1"/>
  <c r="E2329" i="66" l="1"/>
  <c r="E2330" i="66" l="1"/>
  <c r="E2331" i="66" l="1"/>
  <c r="E2332" i="66" l="1"/>
  <c r="E2333" i="66" l="1"/>
  <c r="E2334" i="66" l="1"/>
  <c r="E2335" i="66" l="1"/>
  <c r="E2336" i="66" l="1"/>
  <c r="E2338" i="66" l="1"/>
  <c r="E2337" i="66"/>
  <c r="E2339" i="66" l="1"/>
  <c r="E2340" i="66" l="1"/>
  <c r="E2341" i="66"/>
  <c r="E2342" i="66" l="1"/>
  <c r="E2343" i="66" l="1"/>
  <c r="E2344" i="66" l="1"/>
  <c r="E2345" i="66" l="1"/>
  <c r="E2346" i="66" l="1"/>
  <c r="E2347" i="66" l="1"/>
  <c r="E2348" i="66" l="1"/>
  <c r="E2349" i="66" l="1"/>
  <c r="E2350" i="66" l="1"/>
  <c r="E2351" i="66" l="1"/>
  <c r="E2354" i="66" l="1"/>
  <c r="E2353" i="66"/>
  <c r="E2352" i="66"/>
  <c r="E2355" i="66" l="1"/>
  <c r="E2356" i="66" l="1"/>
  <c r="E2357" i="66" l="1"/>
  <c r="E2358" i="66" l="1"/>
  <c r="E2359" i="66" l="1"/>
  <c r="E2360" i="66" l="1"/>
  <c r="E2361" i="66" l="1"/>
  <c r="E2362" i="66" l="1"/>
  <c r="E2363" i="66" l="1"/>
  <c r="E2364" i="66" l="1"/>
  <c r="E2365" i="66" l="1"/>
  <c r="E2366" i="66" l="1"/>
  <c r="E2367" i="66" l="1"/>
  <c r="E2368" i="66" l="1"/>
  <c r="E2369" i="66" l="1"/>
  <c r="E2370" i="66" l="1"/>
  <c r="E2371" i="66" l="1"/>
  <c r="E2372" i="66" l="1"/>
  <c r="E2373" i="66" l="1"/>
  <c r="E2374" i="66" l="1"/>
  <c r="E2375" i="66" l="1"/>
  <c r="E2376" i="66" l="1"/>
  <c r="E2377" i="66" l="1"/>
  <c r="E2378" i="66" l="1"/>
  <c r="E2379" i="66" l="1"/>
  <c r="E2380" i="66" l="1"/>
  <c r="E2381" i="66" l="1"/>
  <c r="E2382" i="66" l="1"/>
  <c r="E2383" i="66" l="1"/>
  <c r="E2384" i="66" l="1"/>
  <c r="E2385" i="66" l="1"/>
  <c r="E2386" i="66" l="1"/>
  <c r="E2387" i="66" l="1"/>
  <c r="E2389" i="66"/>
  <c r="E2388" i="66" l="1"/>
  <c r="E2390" i="66" l="1"/>
  <c r="E2391" i="66" l="1"/>
  <c r="E2392" i="66" l="1"/>
  <c r="E2393" i="66" l="1"/>
  <c r="E2394" i="66" l="1"/>
  <c r="E2395" i="66" l="1"/>
  <c r="E2396" i="66" l="1"/>
  <c r="E2397" i="66" l="1"/>
  <c r="E2398" i="66" l="1"/>
  <c r="E2399" i="66" l="1"/>
  <c r="E2400" i="66" l="1"/>
  <c r="E2401" i="66" l="1"/>
  <c r="E2402" i="66" l="1"/>
  <c r="E2403" i="66" l="1"/>
  <c r="E2404" i="66" l="1"/>
  <c r="E2405" i="66" l="1"/>
  <c r="E2406" i="66" l="1"/>
  <c r="E2407" i="66" l="1"/>
  <c r="E2408" i="66" l="1"/>
  <c r="E2409" i="66" l="1"/>
  <c r="E2410" i="66" l="1"/>
  <c r="E2411" i="66" l="1"/>
  <c r="E2412" i="66" l="1"/>
  <c r="E2413" i="66" l="1"/>
  <c r="E2414" i="66" l="1"/>
  <c r="E2415" i="66" l="1"/>
  <c r="E2416" i="66" l="1"/>
  <c r="E2417" i="66" l="1"/>
  <c r="E2418" i="66" l="1"/>
  <c r="E2419" i="66" l="1"/>
  <c r="E2420" i="66" l="1"/>
  <c r="E2421" i="66" l="1"/>
  <c r="E2422" i="66" l="1"/>
  <c r="E2423" i="66" l="1"/>
  <c r="E2424" i="66" l="1"/>
  <c r="E2425" i="66" l="1"/>
  <c r="E2426" i="66" l="1"/>
  <c r="E2427" i="66" l="1"/>
  <c r="E2428" i="66" l="1"/>
  <c r="E2429" i="66" l="1"/>
  <c r="E2430" i="66" l="1"/>
  <c r="E2431" i="66" l="1"/>
  <c r="E2432" i="66" l="1"/>
  <c r="E2433" i="66" l="1"/>
  <c r="E2434" i="66" l="1"/>
  <c r="E2435" i="66" l="1"/>
  <c r="E2436" i="66" l="1"/>
  <c r="E2437" i="66" l="1"/>
  <c r="E2439" i="66"/>
  <c r="E2438" i="66" l="1"/>
  <c r="E2440" i="66" l="1"/>
  <c r="E2441" i="66" l="1"/>
  <c r="E2442" i="66" l="1"/>
  <c r="E2443" i="66" l="1"/>
  <c r="E2444" i="66" l="1"/>
  <c r="E2445" i="66" l="1"/>
  <c r="E2446" i="66" l="1"/>
  <c r="E2447" i="66" l="1"/>
  <c r="E2448" i="66" l="1"/>
  <c r="E2449" i="66" l="1"/>
  <c r="E2450" i="66" l="1"/>
  <c r="E2451" i="66" l="1"/>
  <c r="E2452" i="66" l="1"/>
  <c r="E2453" i="66" l="1"/>
  <c r="E2454" i="66" l="1"/>
  <c r="E2455" i="66" l="1"/>
  <c r="E2456" i="66" l="1"/>
  <c r="E2458" i="66" l="1"/>
  <c r="E2457" i="66"/>
  <c r="E2459" i="66" l="1"/>
  <c r="E2460" i="66" l="1"/>
  <c r="E2461" i="66" l="1"/>
  <c r="E2462" i="66" l="1"/>
  <c r="E2463" i="66" l="1"/>
  <c r="E2464" i="66" l="1"/>
  <c r="E2465" i="66" l="1"/>
  <c r="E2466" i="66" l="1"/>
  <c r="E2467" i="66" l="1"/>
  <c r="E2468" i="66" l="1"/>
  <c r="E2469" i="66" l="1"/>
  <c r="E2470" i="66" l="1"/>
  <c r="E2471" i="66" l="1"/>
  <c r="E2472" i="66" l="1"/>
  <c r="E2473" i="66" l="1"/>
  <c r="E2474" i="66" l="1"/>
  <c r="E2475" i="66" l="1"/>
  <c r="E2476" i="66" l="1"/>
  <c r="E2477" i="66" l="1"/>
  <c r="E2478" i="66" l="1"/>
  <c r="E2479" i="66" l="1"/>
  <c r="E2480" i="66" l="1"/>
  <c r="E2481" i="66" l="1"/>
  <c r="E2482" i="66" l="1"/>
  <c r="E2483" i="66" l="1"/>
  <c r="E2484" i="66" l="1"/>
  <c r="E2485" i="66" l="1"/>
  <c r="E2486" i="66" l="1"/>
  <c r="E2488" i="66" l="1"/>
  <c r="E2487" i="66"/>
  <c r="E2489" i="66" l="1"/>
  <c r="E2490" i="66" l="1"/>
  <c r="E2491" i="66" l="1"/>
  <c r="E2492" i="66" l="1"/>
  <c r="E2493" i="66" l="1"/>
  <c r="E2494" i="66" l="1"/>
  <c r="E2495" i="66" l="1"/>
  <c r="E2496" i="66" l="1"/>
  <c r="E2497" i="66" l="1"/>
  <c r="E2498" i="66" l="1"/>
  <c r="E2499" i="66" l="1"/>
  <c r="E2500" i="66" l="1"/>
  <c r="E2501" i="66" l="1"/>
  <c r="E2502" i="66" l="1"/>
  <c r="E2503" i="66" l="1"/>
  <c r="E2504" i="66" l="1"/>
  <c r="E2505" i="66" l="1"/>
  <c r="E2506" i="66" l="1"/>
  <c r="E2507" i="66" l="1"/>
  <c r="E2508" i="66" l="1"/>
  <c r="E2509" i="66" l="1"/>
  <c r="E2510" i="66" l="1"/>
  <c r="E2511" i="66" l="1"/>
  <c r="E2512" i="66" l="1"/>
  <c r="E2513" i="66" l="1"/>
  <c r="E2514" i="66" l="1"/>
  <c r="E2515" i="66" l="1"/>
  <c r="E2516" i="66" l="1"/>
  <c r="E2517" i="66" l="1"/>
  <c r="E2518" i="66" l="1"/>
  <c r="E2519" i="66" l="1"/>
  <c r="E2520" i="66" l="1"/>
  <c r="E2521" i="66" l="1"/>
  <c r="E2522" i="66" l="1"/>
  <c r="E2523" i="66" l="1"/>
  <c r="E2524" i="66" l="1"/>
  <c r="E2525" i="66" l="1"/>
  <c r="E2526" i="66" l="1"/>
  <c r="E2527" i="66" l="1"/>
  <c r="E2528" i="66" l="1"/>
  <c r="E2529" i="66" l="1"/>
  <c r="E2530" i="66" l="1"/>
  <c r="E2531" i="66" l="1"/>
  <c r="E2532" i="66" l="1"/>
  <c r="E2533" i="66" l="1"/>
  <c r="E2534" i="66" l="1"/>
  <c r="E2535" i="66" l="1"/>
  <c r="E2536" i="66" l="1"/>
  <c r="E2537" i="66" l="1"/>
  <c r="E2538"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K9" authorId="0" shapeId="0" xr:uid="{00000000-0006-0000-0C00-000001000000}">
      <text>
        <r>
          <rPr>
            <b/>
            <sz val="9"/>
            <color indexed="81"/>
            <rFont val="Tahoma"/>
            <family val="2"/>
          </rPr>
          <t>4th AR 25</t>
        </r>
      </text>
    </comment>
    <comment ref="K10" authorId="0" shapeId="0" xr:uid="{00000000-0006-0000-0C00-000002000000}">
      <text>
        <r>
          <rPr>
            <b/>
            <sz val="9"/>
            <color indexed="81"/>
            <rFont val="Tahoma"/>
            <family val="2"/>
          </rPr>
          <t>4th AR 298</t>
        </r>
      </text>
    </comment>
    <comment ref="K1077" authorId="0" shapeId="0" xr:uid="{00000000-0006-0000-0C00-000003000000}">
      <text>
        <r>
          <rPr>
            <b/>
            <sz val="9"/>
            <color indexed="81"/>
            <rFont val="Tahoma"/>
            <family val="2"/>
          </rPr>
          <t>4th AR 25</t>
        </r>
      </text>
    </comment>
    <comment ref="K1078" authorId="0" shapeId="0" xr:uid="{00000000-0006-0000-0C00-000004000000}">
      <text>
        <r>
          <rPr>
            <b/>
            <sz val="9"/>
            <color indexed="81"/>
            <rFont val="Tahoma"/>
            <family val="2"/>
          </rPr>
          <t>4th AR 298</t>
        </r>
      </text>
    </comment>
    <comment ref="H1745" authorId="0" shapeId="0" xr:uid="{00000000-0006-0000-0C00-000005000000}">
      <text>
        <r>
          <rPr>
            <sz val="9"/>
            <color indexed="81"/>
            <rFont val="Tahoma"/>
            <family val="2"/>
          </rPr>
          <t>No se tiene en cuenta en resultados desglosados por edificios</t>
        </r>
      </text>
    </comment>
    <comment ref="G1809" authorId="0" shapeId="0" xr:uid="{00000000-0006-0000-0C00-000006000000}">
      <text>
        <r>
          <rPr>
            <sz val="9"/>
            <color indexed="81"/>
            <rFont val="Tahoma"/>
            <family val="2"/>
          </rPr>
          <t>No se tiene en cuenta en resultados desglosados por edificios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<sst xmlns="http://schemas.openxmlformats.org/spreadsheetml/2006/main" count="19811" uniqueCount="1899">
  <si>
    <t>Otras</t>
  </si>
  <si>
    <t>Combustible</t>
  </si>
  <si>
    <t>Valor</t>
  </si>
  <si>
    <t>Gas butano (kg)</t>
  </si>
  <si>
    <t>Datos generales de la organización</t>
  </si>
  <si>
    <t>Año de cálculo</t>
  </si>
  <si>
    <t xml:space="preserve"> </t>
  </si>
  <si>
    <t>No</t>
  </si>
  <si>
    <t>Tipo de Energía Renovable</t>
  </si>
  <si>
    <t>Instalaciones fijas</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</si>
  <si>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</si>
  <si>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</si>
  <si>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</si>
  <si>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</si>
  <si>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</si>
  <si>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</si>
  <si>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motocicletas</t>
  </si>
  <si>
    <t>H.- Transporte y almacenamiento</t>
  </si>
  <si>
    <t>I.- Hostelería</t>
  </si>
  <si>
    <t>J.- Información y comunicaciones</t>
  </si>
  <si>
    <t>K.- Actividades financieras y de seguros</t>
  </si>
  <si>
    <t>L.- Actividades inmobiliarias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</si>
  <si>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</si>
  <si>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</si>
  <si>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</si>
  <si>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</si>
  <si>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</si>
  <si>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</si>
  <si>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</si>
  <si>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 los hogares como empleadores de personal doméstico; actividades de los hogares como productores de bienes y servicios para uso propio</t>
  </si>
  <si>
    <t>U.- Actividades de organizaciones y organismos extraterritoriales</t>
  </si>
  <si>
    <t>Energía consumida / vendida (kWh)</t>
  </si>
  <si>
    <t>Valor numérico</t>
  </si>
  <si>
    <t>empleado</t>
  </si>
  <si>
    <t>E10 (l)</t>
  </si>
  <si>
    <t>E85 (l)</t>
  </si>
  <si>
    <t>Informe final: Resultados</t>
  </si>
  <si>
    <t>1.</t>
  </si>
  <si>
    <t>2.</t>
  </si>
  <si>
    <t>3.</t>
  </si>
  <si>
    <t>4.</t>
  </si>
  <si>
    <t>5.</t>
  </si>
  <si>
    <t>6.</t>
  </si>
  <si>
    <t>7.</t>
  </si>
  <si>
    <t xml:space="preserve"> Dato numérico a introducir en las unidades indicadas</t>
  </si>
  <si>
    <t xml:space="preserve"> Dato a introducir entre los considerados en el desplegable</t>
  </si>
  <si>
    <t xml:space="preserve"> Dato de cumplimentación voluntaria</t>
  </si>
  <si>
    <t xml:space="preserve"> Resultado parcial de emisiones</t>
  </si>
  <si>
    <t xml:space="preserve"> Resultado total de emisiones</t>
  </si>
  <si>
    <t>1. Datos de la organización</t>
  </si>
  <si>
    <t>Comercializadora</t>
  </si>
  <si>
    <t>COMERCIALIZADORA LERSA , S.L.</t>
  </si>
  <si>
    <t>IBERDROLA GENERACION, S.A.U.</t>
  </si>
  <si>
    <t>LA UNION ELECTRO INDUSTRIAL, S.L. "UNIPERSONAL"</t>
  </si>
  <si>
    <t>FACTOR ENERGÍA, S.A.</t>
  </si>
  <si>
    <t>GDF SUEZ ESPAÑA, S.A.U.</t>
  </si>
  <si>
    <t>ALPIQ ENERGÍA ESPAÑA, S.A.U.</t>
  </si>
  <si>
    <t>UNION FENOSA COMERCIAL, S.L.</t>
  </si>
  <si>
    <t>GAS NATURAL COMERCIALIZADORA, S.A.</t>
  </si>
  <si>
    <t>GAS NATURAL SERVICIOS SDG, S.A.</t>
  </si>
  <si>
    <t>NATURGAS ENERGÍA COMERCIALIZADORA, S.A.U.</t>
  </si>
  <si>
    <t>ENÉRGYA VM GESTIÓN DE ENERGÍA, S.L.U.</t>
  </si>
  <si>
    <t>ACCIONA GREEN ENERGY DEVELOPMENTS, S.L.</t>
  </si>
  <si>
    <t>GEOATLANTER, S.L.</t>
  </si>
  <si>
    <t>GESTERNOVA, S.A.</t>
  </si>
  <si>
    <t>NEXUS RENOVABLES, S.L.</t>
  </si>
  <si>
    <t>HIDROELÉCTRICA EL CARMEN ENERGÍA, S.L.</t>
  </si>
  <si>
    <t>ENARA GESTIÓN Y MEDIACIÓN, S.L.</t>
  </si>
  <si>
    <t>SOM ENERGÍA, S.C.C.L.</t>
  </si>
  <si>
    <t>ZENCER, S. COOP. AND</t>
  </si>
  <si>
    <t>Por defecto</t>
  </si>
  <si>
    <t>Nombre de la organización</t>
  </si>
  <si>
    <t>Año  de cálculo</t>
  </si>
  <si>
    <t>R-404A</t>
  </si>
  <si>
    <t>R-407A</t>
  </si>
  <si>
    <t>R-407B</t>
  </si>
  <si>
    <t>R-407C</t>
  </si>
  <si>
    <t>R-407F</t>
  </si>
  <si>
    <t>R-410A</t>
  </si>
  <si>
    <t>R-410B</t>
  </si>
  <si>
    <t>R-413A</t>
  </si>
  <si>
    <t>R-417A</t>
  </si>
  <si>
    <t>R-417B</t>
  </si>
  <si>
    <t>R-422A</t>
  </si>
  <si>
    <t>R-422D</t>
  </si>
  <si>
    <t>R-424A</t>
  </si>
  <si>
    <t>R-426A</t>
  </si>
  <si>
    <t>R-427A</t>
  </si>
  <si>
    <t>R-428A</t>
  </si>
  <si>
    <t>R-434A</t>
  </si>
  <si>
    <t>R-437A</t>
  </si>
  <si>
    <t>R-438A</t>
  </si>
  <si>
    <t>R-442A</t>
  </si>
  <si>
    <t>R-507A</t>
  </si>
  <si>
    <t>R-125/143a/134a (44/52/4)</t>
  </si>
  <si>
    <t>R-32/125/134a (20/40/40)</t>
  </si>
  <si>
    <t xml:space="preserve">R-32/125/134a (10/70/20)  </t>
  </si>
  <si>
    <t>R-32/125/134a (23/25/52)</t>
  </si>
  <si>
    <t>R-32/125/134a (30/30/40)</t>
  </si>
  <si>
    <t xml:space="preserve">R-32/125 (50/50) </t>
  </si>
  <si>
    <t xml:space="preserve">R-32/125 (45/55) </t>
  </si>
  <si>
    <t>R-218/134a/600a (9/88/3)</t>
  </si>
  <si>
    <t>R-125/134a/600 (46,6/50/3,4)</t>
  </si>
  <si>
    <t>R-125/134a/600 (79/18,25/2,75)</t>
  </si>
  <si>
    <t>R-125/134a/600a (85,1/11,5/3,4)</t>
  </si>
  <si>
    <t>R-125/134a/600a (65,1/31,5/3,4)</t>
  </si>
  <si>
    <t>R-134a/125/600/601a (93/5,1/1,3/0,6)</t>
  </si>
  <si>
    <t>R-32/125/143a/134a (15/25/10/50)</t>
  </si>
  <si>
    <t>R-125/143a/134a/600a (63,2/18/16/2,8)</t>
  </si>
  <si>
    <t>R-32/125/134a/600/601a (8,5/45/44,2/1,7/0,6)</t>
  </si>
  <si>
    <t>R-32/125/134a/152a/227ea (31/31/30/3/5)</t>
  </si>
  <si>
    <t>R-125/143a (50/50)</t>
  </si>
  <si>
    <t>Fórmula  química</t>
  </si>
  <si>
    <t>Varias comercializadoras</t>
  </si>
  <si>
    <t>AÑO 1</t>
  </si>
  <si>
    <t>AÑO 2</t>
  </si>
  <si>
    <t>HC AÑO 1</t>
  </si>
  <si>
    <t>Año 1</t>
  </si>
  <si>
    <t>AÑO</t>
  </si>
  <si>
    <t>Año 2</t>
  </si>
  <si>
    <t>RESULTADOS ABSOLUTOS AÑO DE CÁLCULO</t>
  </si>
  <si>
    <t>HC AÑO 2</t>
  </si>
  <si>
    <t xml:space="preserve">                                          DATOS GENERALES DE LA ORGANIZACIÓN                                                                             </t>
  </si>
  <si>
    <t>Mix 2013</t>
  </si>
  <si>
    <t>DERIVADOS ENERGÉTICOS PARA EL TRANSPORTE Y LA INDUSTRIA, S.A. (DETISA)</t>
  </si>
  <si>
    <r>
      <t>m</t>
    </r>
    <r>
      <rPr>
        <b/>
        <vertAlign val="superscript"/>
        <sz val="10"/>
        <color indexed="9"/>
        <rFont val="Arial Narrow"/>
        <family val="2"/>
      </rPr>
      <t>2</t>
    </r>
  </si>
  <si>
    <t>AXPO IBERIA, S.L.</t>
  </si>
  <si>
    <t>CEPSA GAS Y ELECTRICIDAD</t>
  </si>
  <si>
    <t>CLIDOM ENERGY, S.L.</t>
  </si>
  <si>
    <t>ELECTRICA SOLLERENSE, S.A.</t>
  </si>
  <si>
    <t>ENDESA GENERACIÓN, S.A.</t>
  </si>
  <si>
    <t>ENERCOLUZ ENERGÍA, S.L.</t>
  </si>
  <si>
    <t>ENERGY BY COGEN, S.L.</t>
  </si>
  <si>
    <t>GOIENER S.COOP</t>
  </si>
  <si>
    <t>HIDROELECTRICA DEL VALIRA, S.L.</t>
  </si>
  <si>
    <t>OLTEN-LLUM, S.L.</t>
  </si>
  <si>
    <t>UNIELÉCTRICA ENERGÍA, S.L.</t>
  </si>
  <si>
    <t>Mix 2012</t>
  </si>
  <si>
    <t>NATURGAS COMERCIALIZADORA, S.A.</t>
  </si>
  <si>
    <t>AE3000 AGENT COMERCIALITZADOR, S.L.</t>
  </si>
  <si>
    <t>Comercializadoras2012</t>
  </si>
  <si>
    <t>Comercializadoras2013</t>
  </si>
  <si>
    <t>AÑO DE CÁLCULO</t>
  </si>
  <si>
    <t>HFC-23</t>
  </si>
  <si>
    <t>HFC-32</t>
  </si>
  <si>
    <t>HFC-41</t>
  </si>
  <si>
    <t>HFC-43-10mee</t>
  </si>
  <si>
    <t>HFC-125</t>
  </si>
  <si>
    <t>HFC-134</t>
  </si>
  <si>
    <t>HFC-134a</t>
  </si>
  <si>
    <t>HFC-152a</t>
  </si>
  <si>
    <t>HFC-143</t>
  </si>
  <si>
    <t>HFC-143a</t>
  </si>
  <si>
    <t>HFC-227ea</t>
  </si>
  <si>
    <t>HFC-236fa</t>
  </si>
  <si>
    <t>HFC-245ca</t>
  </si>
  <si>
    <t>HFC-236cb</t>
  </si>
  <si>
    <t>HFC-236ea</t>
  </si>
  <si>
    <t>Nombre</t>
  </si>
  <si>
    <t>Fórmula química</t>
  </si>
  <si>
    <t>-</t>
  </si>
  <si>
    <t>HFC-152</t>
  </si>
  <si>
    <t>HFC-161</t>
  </si>
  <si>
    <t>Unidades</t>
  </si>
  <si>
    <t>NOMBRE DE LA ORGANIZACIÓN</t>
  </si>
  <si>
    <t>Sector de actividad</t>
  </si>
  <si>
    <t xml:space="preserve"> Tipo de equipo</t>
  </si>
  <si>
    <t>Lista tipo 
de ER</t>
  </si>
  <si>
    <t>Eólica</t>
  </si>
  <si>
    <t>Solar</t>
  </si>
  <si>
    <t>Geotérmica</t>
  </si>
  <si>
    <t>Hidráulica</t>
  </si>
  <si>
    <t>Otros</t>
  </si>
  <si>
    <t>Versión</t>
  </si>
  <si>
    <t>V1</t>
  </si>
  <si>
    <t>V2</t>
  </si>
  <si>
    <t>Fecha de publicación en la web</t>
  </si>
  <si>
    <t xml:space="preserve">                                                                  REVISIONES DE LA CALCULADORA DE HUELLA DE CARBONO</t>
  </si>
  <si>
    <t>Revisiones</t>
  </si>
  <si>
    <t>V3</t>
  </si>
  <si>
    <r>
      <t xml:space="preserve">  Superficie</t>
    </r>
    <r>
      <rPr>
        <b/>
        <vertAlign val="superscript"/>
        <sz val="11"/>
        <color indexed="9"/>
        <rFont val="Arial Narrow"/>
        <family val="2"/>
      </rPr>
      <t xml:space="preserve"> </t>
    </r>
    <r>
      <rPr>
        <b/>
        <sz val="11"/>
        <color indexed="9"/>
        <rFont val="Arial Narrow"/>
        <family val="2"/>
      </rPr>
      <t>(m</t>
    </r>
    <r>
      <rPr>
        <b/>
        <vertAlign val="superscript"/>
        <sz val="11"/>
        <color indexed="9"/>
        <rFont val="Arial Narrow"/>
        <family val="2"/>
      </rPr>
      <t>2</t>
    </r>
    <r>
      <rPr>
        <b/>
        <sz val="11"/>
        <color indexed="9"/>
        <rFont val="Arial Narrow"/>
        <family val="2"/>
      </rPr>
      <t>)</t>
    </r>
  </si>
  <si>
    <t xml:space="preserve">  Nº de empleados</t>
  </si>
  <si>
    <t>ÍNDICE DE ACTIVIDAD</t>
  </si>
  <si>
    <t>AÑO 1:</t>
  </si>
  <si>
    <t>AÑO 2:</t>
  </si>
  <si>
    <t xml:space="preserve">AÑO DE
 CÁLCULO:    </t>
  </si>
  <si>
    <t>Comercializadoras2014</t>
  </si>
  <si>
    <t>Mix 2014</t>
  </si>
  <si>
    <t>Año de cálc.</t>
  </si>
  <si>
    <t>Emisiones absolutas (t CO2)</t>
  </si>
  <si>
    <t>Edificio</t>
  </si>
  <si>
    <t xml:space="preserve">Nombre sede </t>
  </si>
  <si>
    <t>Nombres únicos</t>
  </si>
  <si>
    <t>Índice de actividad</t>
  </si>
  <si>
    <t>Año</t>
  </si>
  <si>
    <t>Unión nombres únicos</t>
  </si>
  <si>
    <t>Emisiones relativas (t CO2/ud)</t>
  </si>
  <si>
    <t>Emisiones relativas (t CO2/m2)</t>
  </si>
  <si>
    <t>Emisiones relativas (t CO2/empleado)</t>
  </si>
  <si>
    <t>m2</t>
  </si>
  <si>
    <t>empleados</t>
  </si>
  <si>
    <t>AGENTE DEL MERCADO ELÉCTRICO, S.A.</t>
  </si>
  <si>
    <t>AURA ENERGÍA, S.L.</t>
  </si>
  <si>
    <t>AVANZALIA ENERGÍA COMERCIALIZADORA, S.A.</t>
  </si>
  <si>
    <t>CEPSA GAS Y ELECTRICIDAD, S.A.</t>
  </si>
  <si>
    <t>CIDE HCENERGÍA S.A.</t>
  </si>
  <si>
    <t>ENEL GREEN POWER ESPAÑA, S.L.</t>
  </si>
  <si>
    <t>GDF SUEZ ENERGÍA ESPAÑA, S.A.U.</t>
  </si>
  <si>
    <t>IBERDROLA CLIENTES, S.A.U.</t>
  </si>
  <si>
    <t>ON DEMAND FACILITIES, S.L.</t>
  </si>
  <si>
    <t>THE YELLOW ENERGY, S.L.</t>
  </si>
  <si>
    <t>UNIELÉCTRICA ENERGÍA, S.A.</t>
  </si>
  <si>
    <t xml:space="preserve">                                          INFORMACIÓN ADICIONAL - INSTALACIONES PROPIAS DE ENERGÍA RENOVABLE</t>
  </si>
  <si>
    <t xml:space="preserve">                                          INFORME FINAL: RESULTADOS</t>
  </si>
  <si>
    <t>Fórmula Comercializadoras por año</t>
  </si>
  <si>
    <t>Fórmula Mix Comercializadoras por año</t>
  </si>
  <si>
    <t>V4</t>
  </si>
  <si>
    <t>V0</t>
  </si>
  <si>
    <t>V5</t>
  </si>
  <si>
    <t>V6</t>
  </si>
  <si>
    <t>Comercializadoras2015</t>
  </si>
  <si>
    <t>Mix 2015</t>
  </si>
  <si>
    <t>ALDRO ENERGÍA Y SOLUCIONES, S.L.U.</t>
  </si>
  <si>
    <t>ANOTHER ENERGY OPTION, S.L.</t>
  </si>
  <si>
    <t>AUDAX ENERGÍA, S.L.U.</t>
  </si>
  <si>
    <t>BASSOLS ENERGÍA COMERCIAL, S.L.</t>
  </si>
  <si>
    <t>COMERCIALIZADORA ZERO ELECTRUM, S.L.</t>
  </si>
  <si>
    <t>COMPAÑÍA ESCANDINAVA DE ELECTRICIDAD EN ESPAÑA, S.L.</t>
  </si>
  <si>
    <t>COOPERATIVA ELECTRICA DE CASTELLAR, S.C.V.</t>
  </si>
  <si>
    <t>DREUE ELECTRIC, S.L.</t>
  </si>
  <si>
    <t>ELECTRICA DE CHERA, S.C.V.</t>
  </si>
  <si>
    <t>ELECTRICA DE GUADASSUAR COOP. V.</t>
  </si>
  <si>
    <t>ELÉCTRICA DE MELIANA, S.C.V.</t>
  </si>
  <si>
    <t>ELÉCTRICA DE SOT DE CHERA S. COOP.V.</t>
  </si>
  <si>
    <t>ELÉCTRICA DE VINALESA, S.L.U.</t>
  </si>
  <si>
    <t>EMASP, S. COOP.</t>
  </si>
  <si>
    <t>ENERGY STROM XXI, S.L.</t>
  </si>
  <si>
    <t>ENERGÍA COLECTIVA, S.L.</t>
  </si>
  <si>
    <t>ENERPLUS ENERGÍA, S.A.</t>
  </si>
  <si>
    <t>INICIATIVA E. NOVA, S.L.</t>
  </si>
  <si>
    <t>LIGHT UP, S.L.</t>
  </si>
  <si>
    <t>LUCI MUNDI ENERGÍA, S.L.</t>
  </si>
  <si>
    <t>PROT ENERGÍA COMERCIALIZACIÓN, S.L.</t>
  </si>
  <si>
    <t>RENEWABLE VENTURES, S.L.</t>
  </si>
  <si>
    <t>SAMPOL INGENIERÍA Y OBRAS, S.A.</t>
  </si>
  <si>
    <t>SUMINISTROS ESPECIALES ALGINETENSES COOP. V.</t>
  </si>
  <si>
    <t>SYDER COMERCIALIZADORA VERDE, S.L.</t>
  </si>
  <si>
    <t>TELEFÓNICA SOLUCIONES DE INFORMÁTICA Y COMUNICACIONES DE ESPAÑA, S.A.U.</t>
  </si>
  <si>
    <t>WATIUM, S.L.</t>
  </si>
  <si>
    <r>
      <t>Pestaña</t>
    </r>
    <r>
      <rPr>
        <b/>
        <sz val="11"/>
        <rFont val="Arial Narrow"/>
        <family val="2"/>
      </rPr>
      <t xml:space="preserve"> "Factores de emisión"</t>
    </r>
    <r>
      <rPr>
        <sz val="11"/>
        <rFont val="Arial Narrow"/>
        <family val="2"/>
      </rPr>
      <t>: actualización de los valores de los factores de emisión y de los PCI a partir del último</t>
    </r>
    <r>
      <rPr>
        <i/>
        <sz val="11"/>
        <rFont val="Arial Narrow"/>
        <family val="2"/>
      </rPr>
      <t xml:space="preserve"> Inventario de emisiones de gases de efecto invernadero de España. Años 1990-2012.</t>
    </r>
  </si>
  <si>
    <r>
      <t>Pestaña</t>
    </r>
    <r>
      <rPr>
        <b/>
        <sz val="11"/>
        <rFont val="Arial Narrow"/>
        <family val="2"/>
      </rPr>
      <t xml:space="preserve"> "Factores de emisión"</t>
    </r>
    <r>
      <rPr>
        <sz val="11"/>
        <rFont val="Arial Narrow"/>
        <family val="2"/>
      </rPr>
      <t xml:space="preserve">: corrección del valor del mix eléctrico en el año 2014 para las comercializadoras: Enérgya VM Gestión de energía, S.L.U. e Iberdrola Clientes, S.A.U.
</t>
    </r>
    <r>
      <rPr>
        <b/>
        <sz val="11"/>
        <rFont val="Arial Narrow"/>
        <family val="2"/>
      </rPr>
      <t xml:space="preserve">Unidades </t>
    </r>
    <r>
      <rPr>
        <sz val="11"/>
        <rFont val="Arial Narrow"/>
        <family val="2"/>
      </rPr>
      <t>en las que se expresan los resultados (t CO</t>
    </r>
    <r>
      <rPr>
        <vertAlign val="subscript"/>
        <sz val="11"/>
        <rFont val="Arial Narrow"/>
        <family val="2"/>
      </rPr>
      <t>2</t>
    </r>
    <r>
      <rPr>
        <sz val="11"/>
        <rFont val="Arial Narrow"/>
        <family val="2"/>
      </rPr>
      <t xml:space="preserve"> - t CO</t>
    </r>
    <r>
      <rPr>
        <vertAlign val="subscript"/>
        <sz val="11"/>
        <rFont val="Arial Narrow"/>
        <family val="2"/>
      </rPr>
      <t>2</t>
    </r>
    <r>
      <rPr>
        <sz val="11"/>
        <rFont val="Arial Narrow"/>
        <family val="2"/>
      </rPr>
      <t xml:space="preserve"> eq)</t>
    </r>
  </si>
  <si>
    <r>
      <t xml:space="preserve">Pestaña </t>
    </r>
    <r>
      <rPr>
        <b/>
        <sz val="11"/>
        <rFont val="Arial Narrow"/>
        <family val="2"/>
      </rPr>
      <t>"Datos generales organización"</t>
    </r>
    <r>
      <rPr>
        <sz val="11"/>
        <rFont val="Arial Narrow"/>
        <family val="2"/>
      </rPr>
      <t xml:space="preserve">: se solicita un único índice de actividad y, de forma independiente y voluntaria, se solicitan los valores de superficie y nº de empleados de la organización.
Pestaña </t>
    </r>
    <r>
      <rPr>
        <b/>
        <sz val="11"/>
        <rFont val="Arial Narrow"/>
        <family val="2"/>
      </rPr>
      <t>"Combustibles fósiles"</t>
    </r>
    <r>
      <rPr>
        <sz val="11"/>
        <rFont val="Arial Narrow"/>
        <family val="2"/>
      </rPr>
      <t>: se limita a 3 el número de decimales de los factores de emisión y se corrigen las unidades en las que se expresan los resultados.
Pestaña "</t>
    </r>
    <r>
      <rPr>
        <b/>
        <sz val="11"/>
        <rFont val="Arial Narrow"/>
        <family val="2"/>
      </rPr>
      <t>Fluorados</t>
    </r>
    <r>
      <rPr>
        <sz val="11"/>
        <rFont val="Arial Narrow"/>
        <family val="2"/>
      </rPr>
      <t>": corrección del valor del PCG del preparado R407 C.
Pestaña "</t>
    </r>
    <r>
      <rPr>
        <b/>
        <sz val="11"/>
        <rFont val="Arial Narrow"/>
        <family val="2"/>
      </rPr>
      <t>Electricidad</t>
    </r>
    <r>
      <rPr>
        <sz val="11"/>
        <rFont val="Arial Narrow"/>
        <family val="2"/>
      </rPr>
      <t>": se incluye la opción "</t>
    </r>
    <r>
      <rPr>
        <i/>
        <sz val="11"/>
        <rFont val="Arial Narrow"/>
        <family val="2"/>
      </rPr>
      <t>Otras</t>
    </r>
    <r>
      <rPr>
        <sz val="11"/>
        <rFont val="Arial Narrow"/>
        <family val="2"/>
      </rPr>
      <t>" en el listado de las comercializadoras de electricidad y se modifica el orden de las columnas.
Pestaña "</t>
    </r>
    <r>
      <rPr>
        <b/>
        <sz val="11"/>
        <rFont val="Arial Narrow"/>
        <family val="2"/>
      </rPr>
      <t>Resultados</t>
    </r>
    <r>
      <rPr>
        <sz val="11"/>
        <rFont val="Arial Narrow"/>
        <family val="2"/>
      </rPr>
      <t>": se modifican las unidades en que se expresan los valores relativos.
Pestaña "</t>
    </r>
    <r>
      <rPr>
        <b/>
        <sz val="11"/>
        <rFont val="Arial Narrow"/>
        <family val="2"/>
      </rPr>
      <t>Factores de emisión</t>
    </r>
    <r>
      <rPr>
        <sz val="11"/>
        <rFont val="Arial Narrow"/>
        <family val="2"/>
      </rPr>
      <t>": se incluyen los factores relativos al año 2014.
Se ofrece la opción de desglosar la información por</t>
    </r>
    <r>
      <rPr>
        <b/>
        <sz val="11"/>
        <rFont val="Arial Narrow"/>
        <family val="2"/>
      </rPr>
      <t xml:space="preserve"> sedes</t>
    </r>
    <r>
      <rPr>
        <sz val="11"/>
        <rFont val="Arial Narrow"/>
        <family val="2"/>
      </rPr>
      <t xml:space="preserve"> en cuyo caso pueden obtenerse los resultados también desglosados.
Permite calcular la huella de carbono para el año </t>
    </r>
    <r>
      <rPr>
        <b/>
        <sz val="11"/>
        <rFont val="Arial Narrow"/>
        <family val="2"/>
      </rPr>
      <t>2014</t>
    </r>
    <r>
      <rPr>
        <sz val="11"/>
        <rFont val="Arial Narrow"/>
        <family val="2"/>
      </rPr>
      <t>.</t>
    </r>
  </si>
  <si>
    <r>
      <t>Pestaña</t>
    </r>
    <r>
      <rPr>
        <b/>
        <sz val="11"/>
        <rFont val="Arial Narrow"/>
        <family val="2"/>
      </rPr>
      <t xml:space="preserve"> "Resultados"</t>
    </r>
    <r>
      <rPr>
        <sz val="11"/>
        <rFont val="Arial Narrow"/>
        <family val="2"/>
      </rPr>
      <t>: corrección de las unidades en las que se expresan las emisiones totales derivadas de las fugas de gases fluorados.</t>
    </r>
  </si>
  <si>
    <r>
      <t>Pestaña "</t>
    </r>
    <r>
      <rPr>
        <b/>
        <sz val="11"/>
        <rFont val="Arial Narrow"/>
        <family val="2"/>
      </rPr>
      <t>Resultados</t>
    </r>
    <r>
      <rPr>
        <sz val="11"/>
        <rFont val="Arial Narrow"/>
        <family val="2"/>
      </rPr>
      <t>": se modifica el número de decimales en que se expresan los resultados.
Pestaña "</t>
    </r>
    <r>
      <rPr>
        <b/>
        <sz val="11"/>
        <rFont val="Arial Narrow"/>
        <family val="2"/>
      </rPr>
      <t>Factores de Emisión</t>
    </r>
    <r>
      <rPr>
        <sz val="11"/>
        <rFont val="Arial Narrow"/>
        <family val="2"/>
      </rPr>
      <t>": se sustituyen los valores de los Potenciales de calentamiento global de los preparados más comunes indicados en el Tercer Informe de Evaluación del IPCC, por los que aparecen en el Cuarto Informe de Evaluación del IPCC.
Pestaña</t>
    </r>
    <r>
      <rPr>
        <b/>
        <sz val="11"/>
        <rFont val="Arial Narrow"/>
        <family val="2"/>
      </rPr>
      <t xml:space="preserve"> "Revisiones calculadora"</t>
    </r>
    <r>
      <rPr>
        <sz val="11"/>
        <rFont val="Arial Narrow"/>
        <family val="2"/>
      </rPr>
      <t>: Se añade esta pestaña que anteriormente no existía.</t>
    </r>
  </si>
  <si>
    <r>
      <t>Pestaña</t>
    </r>
    <r>
      <rPr>
        <b/>
        <sz val="11"/>
        <rFont val="Arial Narrow"/>
        <family val="2"/>
      </rPr>
      <t xml:space="preserve"> "Combustibles fósiles"</t>
    </r>
    <r>
      <rPr>
        <sz val="11"/>
        <rFont val="Arial Narrow"/>
        <family val="2"/>
      </rPr>
      <t xml:space="preserve">: en el apartado "Desplazamientos - Opción B1", corrección de una de las celdas en la que no aparecía el factor de emisión correspondiente al combustible seleccionado.
Pestaña </t>
    </r>
    <r>
      <rPr>
        <b/>
        <sz val="11"/>
        <rFont val="Arial Narrow"/>
        <family val="2"/>
      </rPr>
      <t>"Fluorados</t>
    </r>
    <r>
      <rPr>
        <sz val="11"/>
        <rFont val="Arial Narrow"/>
        <family val="2"/>
      </rPr>
      <t xml:space="preserve">": se añade una nota relativa al momento en que se registran las emisiones de gases fluorados.
Pestaña </t>
    </r>
    <r>
      <rPr>
        <b/>
        <sz val="11"/>
        <rFont val="Arial Narrow"/>
        <family val="2"/>
      </rPr>
      <t>"Factores de emisión"</t>
    </r>
    <r>
      <rPr>
        <sz val="11"/>
        <rFont val="Arial Narrow"/>
        <family val="2"/>
      </rPr>
      <t xml:space="preserve">: actualización de los valores de los factores de emisión y de los PCI a partir del último </t>
    </r>
    <r>
      <rPr>
        <i/>
        <sz val="11"/>
        <rFont val="Arial Narrow"/>
        <family val="2"/>
      </rPr>
      <t xml:space="preserve">Inventario de emisiones de gases de efecto invernadero de España. Años 1990-2014. </t>
    </r>
    <r>
      <rPr>
        <sz val="11"/>
        <rFont val="Arial Narrow"/>
        <family val="2"/>
      </rPr>
      <t>Se añaden los factores de los mix eléctricos según comercializadoras del año 2015.</t>
    </r>
  </si>
  <si>
    <t>V7</t>
  </si>
  <si>
    <t>Gasóleo C (l)</t>
  </si>
  <si>
    <t>Coque de petróleo (kg)</t>
  </si>
  <si>
    <r>
      <t xml:space="preserve">Pestaña </t>
    </r>
    <r>
      <rPr>
        <b/>
        <sz val="11"/>
        <rFont val="Arial Narrow"/>
        <family val="2"/>
      </rPr>
      <t>"Factores de emisión"</t>
    </r>
    <r>
      <rPr>
        <sz val="11"/>
        <rFont val="Arial Narrow"/>
        <family val="2"/>
      </rPr>
      <t xml:space="preserve">: corrección de los factores de emisión y de los PCI de 2015 en función de las correcciones publicadas por el </t>
    </r>
    <r>
      <rPr>
        <i/>
        <sz val="11"/>
        <rFont val="Arial Narrow"/>
        <family val="2"/>
      </rPr>
      <t xml:space="preserve">Inventario de emisiones de gases de efecto invernadero de España. Años 1990-2014.
</t>
    </r>
    <r>
      <rPr>
        <sz val="11"/>
        <rFont val="Arial Narrow"/>
        <family val="2"/>
      </rPr>
      <t>Actualizaciones en base a las</t>
    </r>
    <r>
      <rPr>
        <i/>
        <sz val="11"/>
        <rFont val="Arial Narrow"/>
        <family val="2"/>
      </rPr>
      <t xml:space="preserve"> Directrices del IPCC para los Inventarios nacionales de gases de efecto invernadero de 2006.</t>
    </r>
  </si>
  <si>
    <t>V8</t>
  </si>
  <si>
    <r>
      <t xml:space="preserve">Pestaña </t>
    </r>
    <r>
      <rPr>
        <b/>
        <sz val="11"/>
        <rFont val="Arial Narrow"/>
        <family val="2"/>
      </rPr>
      <t>"Factores de emisión"</t>
    </r>
    <r>
      <rPr>
        <sz val="11"/>
        <rFont val="Arial Narrow"/>
        <family val="2"/>
      </rPr>
      <t>: corrección de los factores de emisión del gas natural, el GNC y el GNL.</t>
    </r>
  </si>
  <si>
    <t>B10 (l)</t>
  </si>
  <si>
    <t>Comercializadoras2016</t>
  </si>
  <si>
    <t>Mix 2016</t>
  </si>
  <si>
    <t>Comercializadoras2019</t>
  </si>
  <si>
    <t>Comercializadora escogida</t>
  </si>
  <si>
    <t>Fórmula FE</t>
  </si>
  <si>
    <t>Fórmula Emisiones</t>
  </si>
  <si>
    <t>emisiones</t>
  </si>
  <si>
    <t>edificio</t>
  </si>
  <si>
    <t>6_Resultados</t>
  </si>
  <si>
    <t>Nombre organización</t>
  </si>
  <si>
    <t>Sector actividad</t>
  </si>
  <si>
    <t>Resultado huella 1+2</t>
  </si>
  <si>
    <t>Celda vacía</t>
  </si>
  <si>
    <t>AÑO 3</t>
  </si>
  <si>
    <t>Año 3</t>
  </si>
  <si>
    <t>AÑO 3:</t>
  </si>
  <si>
    <t>HC AÑO 3</t>
  </si>
  <si>
    <r>
      <rPr>
        <b/>
        <sz val="12"/>
        <color indexed="9"/>
        <rFont val="Arial Narrow"/>
        <family val="2"/>
      </rPr>
      <t xml:space="preserve">HC </t>
    </r>
    <r>
      <rPr>
        <b/>
        <sz val="10"/>
        <color indexed="9"/>
        <rFont val="Arial Narrow"/>
        <family val="2"/>
      </rPr>
      <t>año de cálculo</t>
    </r>
  </si>
  <si>
    <r>
      <t xml:space="preserve">AÑO </t>
    </r>
    <r>
      <rPr>
        <b/>
        <sz val="10"/>
        <color indexed="9"/>
        <rFont val="Arial Narrow"/>
        <family val="2"/>
      </rPr>
      <t>de cálculo</t>
    </r>
  </si>
  <si>
    <t>V9</t>
  </si>
  <si>
    <t>Evolución</t>
  </si>
  <si>
    <t>Resultados por sedes</t>
  </si>
  <si>
    <t>No extender</t>
  </si>
  <si>
    <t>Extender desde aquí</t>
  </si>
  <si>
    <t>AÑO de cálculo</t>
  </si>
  <si>
    <t>Revisiones de la calculadora</t>
  </si>
  <si>
    <t>8.</t>
  </si>
  <si>
    <r>
      <t xml:space="preserve">Edificio / Sede </t>
    </r>
    <r>
      <rPr>
        <b/>
        <vertAlign val="superscript"/>
        <sz val="10"/>
        <color indexed="9"/>
        <rFont val="Arial Narrow"/>
        <family val="2"/>
      </rPr>
      <t>(1)</t>
    </r>
  </si>
  <si>
    <t>ACCIÓN ENERGÍA COMERCIALIZADORA, S.L.</t>
  </si>
  <si>
    <t>ADEINNOVA ENERGÍA, S.L.U.</t>
  </si>
  <si>
    <t>AGRI-ENERGÍA, S.A.</t>
  </si>
  <si>
    <t>AQUÍ ENERGÍA, S.L.</t>
  </si>
  <si>
    <t>BETA RENOWABLE GROUP, S.A.</t>
  </si>
  <si>
    <t xml:space="preserve">CEMOI ELECTRICITE, S.L. </t>
  </si>
  <si>
    <t>COMERCIALIZADORA ELÉCTRICA DE CADIZ, S.A.</t>
  </si>
  <si>
    <t>COMPAÑÍA LUMISA ENERGÍAS, S.L.</t>
  </si>
  <si>
    <t>COOPERATIVA ELÉCTRICA DE CASTELLAR, S.C.V.</t>
  </si>
  <si>
    <t>COOPERATIVA ELÉCTRICA BENÉFICA CATRALENSE, COOP. V.</t>
  </si>
  <si>
    <t>COOPERATIVA ELÉCTRICA BENÉFICA SAN FRANCISCO DE ASÍS, COOP. V.</t>
  </si>
  <si>
    <t>COOPERATIVA ELÉCTRICA-BENÉFICA ALBATERENSE, COOP.V.</t>
  </si>
  <si>
    <t>DAIMUZ ENERGÍA, S.L.</t>
  </si>
  <si>
    <t>DRK ENERGY, S.L.</t>
  </si>
  <si>
    <t>EDP COMERCIALIZADORA, S.A.U.</t>
  </si>
  <si>
    <t>EDP Energía S.A.U.</t>
  </si>
  <si>
    <t>ELECNOVA SIGLO XXI, S.L.</t>
  </si>
  <si>
    <t>ELÉCTRICA ALBATERENSE, S.L.</t>
  </si>
  <si>
    <t>ELÉCTRICA ALGIMIA DE ALFARA, S.COOP.V.</t>
  </si>
  <si>
    <t>ELÉCTRICA CATRALENSE, S.L.</t>
  </si>
  <si>
    <t>ELÉCTRICA DE CHERA, S.C.V.</t>
  </si>
  <si>
    <t>ELÉCTRICA DE GUADASSUAR COOP. V.</t>
  </si>
  <si>
    <t>ELÉCTRICA DIRECTA ENERGÍA, S.L.</t>
  </si>
  <si>
    <t>ELÉCTRICA SOLLERENSE, S.A.</t>
  </si>
  <si>
    <t>ELECTRODISTRIBUIDORA DE FUERZA Y ALUMBRADO CASABLANCA, S. COOP.V.</t>
  </si>
  <si>
    <t>ELYGAS POWER, S.L.</t>
  </si>
  <si>
    <t>ELÉCTRICA DEL POZO, S.COOP.MAD.</t>
  </si>
  <si>
    <t>ELÉCTRICA NTRA. SRA. DE GRACIA SDAD. COOP. VALENCIANA</t>
  </si>
  <si>
    <t>ENERGEA SAVING ENERGY, S.L.</t>
  </si>
  <si>
    <t>ENERGY TRADER SOLUTIONS, S.L.</t>
  </si>
  <si>
    <t>ENERGÍA DLR COMERCIALIZADORA, S.L.</t>
  </si>
  <si>
    <t>ENGIE ESPAÑA, S.L.U.</t>
  </si>
  <si>
    <t>ESTABANELL Y PAHISA MERCATOR, S.A.</t>
  </si>
  <si>
    <t>ESTRATEGIAS ELÉCTRICAS INTEGRALES, S.A.</t>
  </si>
  <si>
    <t>EXPORT INNOVATION GROUP S.L.</t>
  </si>
  <si>
    <t>FLUIDO ELÉCTRICO MUSEROS, SCV</t>
  </si>
  <si>
    <t>FOENER COMERCIALIZACIÓN, S.L.U.</t>
  </si>
  <si>
    <t>FUSIONA COMERCIALIZADORA, S.A.</t>
  </si>
  <si>
    <t>GAOLANIA SERVICIOS, S.L.</t>
  </si>
  <si>
    <t>GEO ALTERNATIVA, S.L.</t>
  </si>
  <si>
    <t>GIGABUSINESS, S.L.</t>
  </si>
  <si>
    <t>GLOBAL BIOSFERA PROTEC, S.L.</t>
  </si>
  <si>
    <t>HIDROELÉCTRICA DEL VALIRA, S.L.</t>
  </si>
  <si>
    <t>LONJAS TECNOLOGIA, S.A.</t>
  </si>
  <si>
    <t>LUVON ENERGÍA, S.L.</t>
  </si>
  <si>
    <t>NINOBE SERVICIOS ENERGÉTICOS, S.L.</t>
  </si>
  <si>
    <t>NOBE SOLUCIONES Y ENERGÍA</t>
  </si>
  <si>
    <t>NOSA ENERXIA SOCIEDADE COOP GALEGA</t>
  </si>
  <si>
    <t>ODF ENERGÍA LIBRE COMERCIALIZADORA, S.L.</t>
  </si>
  <si>
    <t>ON DEMAND FACILITIES, S.L.U.</t>
  </si>
  <si>
    <t>PEPEENERGY</t>
  </si>
  <si>
    <t>PHOTON GESTION</t>
  </si>
  <si>
    <t>PULSAR SERVICIOS ENERGÉTICOS,</t>
  </si>
  <si>
    <t>RONDA OESTE ENERGÍA, S.L.</t>
  </si>
  <si>
    <t>SUNAIR ONE ENERGY, S.L.</t>
  </si>
  <si>
    <t>TRADE UNIVERSAL ENERGY, S.A.</t>
  </si>
  <si>
    <t>UNIC GLOBAL-LOGISTICS S.L.</t>
  </si>
  <si>
    <t>V3J INGENIERIA Y SERVICIOS, S.L.</t>
  </si>
  <si>
    <t>VIESGO ENERGíA, S.L.</t>
  </si>
  <si>
    <t>WIND TO MARKET, S.A.</t>
  </si>
  <si>
    <t>Aumento</t>
  </si>
  <si>
    <t>Reducción</t>
  </si>
  <si>
    <r>
      <t xml:space="preserve">Pestaña </t>
    </r>
    <r>
      <rPr>
        <b/>
        <sz val="11"/>
        <rFont val="Arial Narrow"/>
        <family val="2"/>
      </rPr>
      <t>"Datos generales de la organización"</t>
    </r>
    <r>
      <rPr>
        <sz val="11"/>
        <rFont val="Arial Narrow"/>
        <family val="2"/>
      </rPr>
      <t xml:space="preserve">: inclusión de un año más.
Pestaña </t>
    </r>
    <r>
      <rPr>
        <b/>
        <sz val="11"/>
        <rFont val="Arial Narrow"/>
        <family val="2"/>
      </rPr>
      <t>"Resultados"</t>
    </r>
    <r>
      <rPr>
        <sz val="11"/>
        <rFont val="Arial Narrow"/>
        <family val="2"/>
      </rPr>
      <t xml:space="preserve">: inclusión de un año más para la comparación de la media del ratio de emisiones de dos trienios.
Pestaña </t>
    </r>
    <r>
      <rPr>
        <b/>
        <sz val="11"/>
        <rFont val="Arial Narrow"/>
        <family val="2"/>
      </rPr>
      <t>"Factores de emisión"</t>
    </r>
    <r>
      <rPr>
        <sz val="11"/>
        <rFont val="Arial Narrow"/>
        <family val="2"/>
      </rPr>
      <t xml:space="preserve">: corrección del PCG del R-417A, incorporación de los factores de emisión para el año 2016 (los factores de los mix eléctricos son provisionales) y actualización de los factores de emisión y los PCI para toda serie la histórica en base a las </t>
    </r>
    <r>
      <rPr>
        <i/>
        <sz val="11"/>
        <rFont val="Arial Narrow"/>
        <family val="2"/>
      </rPr>
      <t>Directrices del IPCC para los Inventarios nacionales de gases de efecto invernadero de 2006</t>
    </r>
    <r>
      <rPr>
        <sz val="11"/>
        <rFont val="Arial Narrow"/>
        <family val="2"/>
      </rPr>
      <t>.</t>
    </r>
  </si>
  <si>
    <t>Gasolina (l)</t>
  </si>
  <si>
    <t>V10</t>
  </si>
  <si>
    <t>Comercializadoras2017</t>
  </si>
  <si>
    <t>Mix 2017</t>
  </si>
  <si>
    <t>V11</t>
  </si>
  <si>
    <r>
      <t xml:space="preserve">Pestaña </t>
    </r>
    <r>
      <rPr>
        <b/>
        <sz val="11"/>
        <rFont val="Arial Narrow"/>
        <family val="2"/>
      </rPr>
      <t>"Fluorados"</t>
    </r>
    <r>
      <rPr>
        <sz val="11"/>
        <rFont val="Arial Narrow"/>
        <family val="2"/>
      </rPr>
      <t xml:space="preserve">: inclusión de posibilidad de introducir 0,0 kg de refrigerante recargado.
Pestaña </t>
    </r>
    <r>
      <rPr>
        <b/>
        <sz val="11"/>
        <rFont val="Arial Narrow"/>
        <family val="2"/>
      </rPr>
      <t>"Factores de emisión"</t>
    </r>
    <r>
      <rPr>
        <sz val="11"/>
        <rFont val="Arial Narrow"/>
        <family val="2"/>
      </rPr>
      <t xml:space="preserve">: se dan por definitivos los factores de los mix eléctricos de las comercializadoras que disponen de GdO y que han estado operativas durante el año 2016. </t>
    </r>
  </si>
  <si>
    <t>En el caso de haber calculado la huella de carbono de su organización para otros años anteriores, indique a continuación cuáles son y los valores de huella de carbono de alcance 1+2 obtenidos. Comience a introducir los datos por el AÑO 1.</t>
  </si>
  <si>
    <r>
      <t xml:space="preserve">Pestaña </t>
    </r>
    <r>
      <rPr>
        <b/>
        <sz val="11"/>
        <rFont val="Arial Narrow"/>
        <family val="2"/>
      </rPr>
      <t>"Factores de emisión"</t>
    </r>
    <r>
      <rPr>
        <sz val="11"/>
        <rFont val="Arial Narrow"/>
        <family val="2"/>
      </rPr>
      <t>: se incorporan los factores de emisión para el año 2017 y se añade el gasóleo B como posible combustible de instalaciones fijas. Se corrigen los valores del PCG de los preparados R-407B, R-407F y R-442A.</t>
    </r>
  </si>
  <si>
    <t>APELES ELECTRICIDAD, S.L.</t>
  </si>
  <si>
    <t>AUSARTA PRIMA, S.L.</t>
  </si>
  <si>
    <t>COMERCIALIZADORA ELÉCTRICA TALAYUELAS, S.L.</t>
  </si>
  <si>
    <t>COOPERATIVA VALENCIANA ELECTRODISTRIBUIDORA DE FUERZA Y ALUMBRADO SERRALLO, S.Coop.V.</t>
  </si>
  <si>
    <t>ECOFUTURA LUZ ENERGÍA, S.L.</t>
  </si>
  <si>
    <t>EDP ENERGÍA S.A.U.</t>
  </si>
  <si>
    <t>GAS NATURAL FENOSA RENOVABLES, S.L.U.</t>
  </si>
  <si>
    <t>IM3 ENERGÍA, S.L.</t>
  </si>
  <si>
    <t>KILOWATIOS VERDES, S.L.</t>
  </si>
  <si>
    <t>LUBALOO, S.L.</t>
  </si>
  <si>
    <t>NUEVA COMERCIALIZADORA ESPAÑOLA, S.L.</t>
  </si>
  <si>
    <t>PETRO NAVARRA, S.L.</t>
  </si>
  <si>
    <t>VIESGO ENERGÍA, S.L.</t>
  </si>
  <si>
    <t xml:space="preserve">A-DOS ENERGíA, S.L. </t>
  </si>
  <si>
    <t>INTEGRACIÓN EUROPEA DE ENERGÍA, S.A.U.</t>
  </si>
  <si>
    <t xml:space="preserve">ASAL DE ENERGÍA, S.L. </t>
  </si>
  <si>
    <t>ACSOL ENERGÍA GLOBAL, S.A.</t>
  </si>
  <si>
    <t>ALCANZIA ENERGÍA, S.L.</t>
  </si>
  <si>
    <t>COMERCIALIZADORA ELÉCTRICA DE CÁDIZ, S.A.</t>
  </si>
  <si>
    <t>COX ENERGÍA COMERCIALIZADORA ESPAÑA, S.L.U.</t>
  </si>
  <si>
    <t>CYE ENERGÍA, S.L.</t>
  </si>
  <si>
    <t>DISA ENERGÍA ELÉCTRICA, S.L.U.</t>
  </si>
  <si>
    <t>ELÉCTRICA DE GUIXES ENERG¿A, S.L.</t>
  </si>
  <si>
    <t>EMPRESA DE ALUMBRADO ELÉCTRICO DE CEUTA, S.A.</t>
  </si>
  <si>
    <t>ENDESA ENERGÍA, S.A.</t>
  </si>
  <si>
    <t>GALP ENERGÍA ESPAÑA S.A.U.</t>
  </si>
  <si>
    <t>GNERA ENERGÍA Y TECNOLOGÍA, S.L.</t>
  </si>
  <si>
    <t>INDEXO ENERGÍA, S.L.</t>
  </si>
  <si>
    <t>INTEGRACIÓN EUROPEA DE ENERGÍA SUR, S.L.</t>
  </si>
  <si>
    <t>LA UNIÓN ELECTRO INDUSTRIAL, S.L.U.</t>
  </si>
  <si>
    <t>PETRONIEVES ENERGÍA 1, S.L.</t>
  </si>
  <si>
    <t>PHOTON GESTIÓN</t>
  </si>
  <si>
    <t>PULSAR SERVICIOS ENERGÉTICOS, S.L.</t>
  </si>
  <si>
    <t>SUMINISTRADORA ELÉCTRICA VIENTOS ALISIOS DE LANZAROTE, S.L.</t>
  </si>
  <si>
    <t>SWAP ENERGÍA, S.A.</t>
  </si>
  <si>
    <t>R-449A</t>
  </si>
  <si>
    <t>R-32/R-125/HFO-1234yf/R-134a (24,3/24,7/25,3/25,7)</t>
  </si>
  <si>
    <t>V12</t>
  </si>
  <si>
    <t>B7 (l)</t>
  </si>
  <si>
    <t>V13</t>
  </si>
  <si>
    <r>
      <t xml:space="preserve">Pestaña </t>
    </r>
    <r>
      <rPr>
        <b/>
        <sz val="11"/>
        <rFont val="Arial Narrow"/>
        <family val="2"/>
      </rPr>
      <t>"Combustibles fósiles"</t>
    </r>
    <r>
      <rPr>
        <sz val="11"/>
        <rFont val="Arial Narrow"/>
        <family val="2"/>
      </rPr>
      <t xml:space="preserve"> y pestaña</t>
    </r>
    <r>
      <rPr>
        <b/>
        <sz val="11"/>
        <rFont val="Arial Narrow"/>
        <family val="2"/>
      </rPr>
      <t xml:space="preserve"> "Electricidad"</t>
    </r>
    <r>
      <rPr>
        <sz val="11"/>
        <rFont val="Arial Narrow"/>
        <family val="2"/>
      </rPr>
      <t>: se engloba la electricidad consumida por vehículos eléctricos y/o híbridos enchufables en las emisiones indirectas de alcance 2.</t>
    </r>
  </si>
  <si>
    <r>
      <t xml:space="preserve">Pestaña </t>
    </r>
    <r>
      <rPr>
        <b/>
        <sz val="11"/>
        <rFont val="Arial Narrow"/>
        <family val="2"/>
      </rPr>
      <t>"Combustibles fósiles"</t>
    </r>
    <r>
      <rPr>
        <sz val="11"/>
        <rFont val="Arial Narrow"/>
        <family val="2"/>
      </rPr>
      <t>: se corrige error de multiplicación que se producía a partir de la fila 10 en "</t>
    </r>
    <r>
      <rPr>
        <i/>
        <sz val="11"/>
        <rFont val="Arial Narrow"/>
        <family val="2"/>
      </rPr>
      <t>Consumo de combustibles en instalaciones fijas</t>
    </r>
    <r>
      <rPr>
        <sz val="11"/>
        <rFont val="Arial Narrow"/>
        <family val="2"/>
      </rPr>
      <t>". En "</t>
    </r>
    <r>
      <rPr>
        <i/>
        <sz val="11"/>
        <rFont val="Arial Narrow"/>
        <family val="2"/>
      </rPr>
      <t>Consumo de combustibles en desplazamientos</t>
    </r>
    <r>
      <rPr>
        <sz val="11"/>
        <rFont val="Arial Narrow"/>
        <family val="2"/>
      </rPr>
      <t xml:space="preserve">", se añade el combustible B7.
Pestaña </t>
    </r>
    <r>
      <rPr>
        <b/>
        <sz val="11"/>
        <rFont val="Arial Narrow"/>
        <family val="2"/>
      </rPr>
      <t>"Fluorados"</t>
    </r>
    <r>
      <rPr>
        <sz val="11"/>
        <rFont val="Arial Narrow"/>
        <family val="2"/>
      </rPr>
      <t>: se añade el preparado R-449A.</t>
    </r>
  </si>
  <si>
    <r>
      <t xml:space="preserve"> Dato de consumo (</t>
    </r>
    <r>
      <rPr>
        <b/>
        <sz val="9"/>
        <color indexed="9"/>
        <rFont val="Arial Narrow"/>
        <family val="2"/>
      </rPr>
      <t>kWh)</t>
    </r>
  </si>
  <si>
    <t>V14</t>
  </si>
  <si>
    <t>Comercializadoras2018</t>
  </si>
  <si>
    <t>Mix 2018</t>
  </si>
  <si>
    <t>24-7 UTILITIES, S.L.U.</t>
  </si>
  <si>
    <t>AGUAS DE BARBASTRO ENERGÍA, S.L.</t>
  </si>
  <si>
    <t>ALILUZ MEDITERRANEA, S.L.</t>
  </si>
  <si>
    <t>CATGAS ENERGÍA, S.A.</t>
  </si>
  <si>
    <t>CEPSA COMERCIAL PETRÓLEO,_x000D_
S.A.U.</t>
  </si>
  <si>
    <t>CHITAHI ENERGY, S.L.</t>
  </si>
  <si>
    <t>COMERCIALIZADORA DE ELECTRICIDAD Y GAS DEL MEDITERRÁNEO, S.L.</t>
  </si>
  <si>
    <t>COMERCIALIZADORA DE ENERGÍA DIRECTA, S.L.</t>
  </si>
  <si>
    <t>COMERCIALIZADORA ELECTRICA DE CADIZ, S.A.</t>
  </si>
  <si>
    <t>ECOEQ ENERGÉTICA, S.L.</t>
  </si>
  <si>
    <t>ECONACTIVA, S. COOP DE C-LM</t>
  </si>
  <si>
    <t>ELECTRA CUNTIENSE COMERCIALIZADORA, S.L.U.</t>
  </si>
  <si>
    <t>ELECTRA NORTE ENERGÍA, S.A.U.</t>
  </si>
  <si>
    <t>ELECTRICA ALBATERENSE, S.L.</t>
  </si>
  <si>
    <t>ELECTRICA CATRALENSE, S.L.</t>
  </si>
  <si>
    <t>ELECTRICA DIRECTA ENERGÍA, S.L.</t>
  </si>
  <si>
    <t>ELECTRICA SEROSENSE, S.L.</t>
  </si>
  <si>
    <t>EMPRESA DE ALUMBRADO ELECTRICO DE CEUTA, S.A.</t>
  </si>
  <si>
    <t>ENERGÍA ELÉCTRICA EFICIENTE, S.L</t>
  </si>
  <si>
    <t>ENERKIA ENERGÍA, S.L</t>
  </si>
  <si>
    <t>ENERPLUS, S.COOP.</t>
  </si>
  <si>
    <t>ENSTROGA, S.L.</t>
  </si>
  <si>
    <t>EVERGREEN ELÉCTRICA, S.L.</t>
  </si>
  <si>
    <t>FORZA VSUNAIR, S.L.</t>
  </si>
  <si>
    <t>GERENTA ENERGÍA, S.L.U</t>
  </si>
  <si>
    <t>GRUPO IBERSOGAS ENERGÍA, S.L.</t>
  </si>
  <si>
    <t>HELIA COOP V</t>
  </si>
  <si>
    <t>IBERDROLA GENERACION ESPAÑA, S.A.U.</t>
  </si>
  <si>
    <t>IBERDROLA SERVICIOS ENERGETICOS, S.A.U.</t>
  </si>
  <si>
    <t>IBERELECTRICA COMERCIALIZADORA, S.L.</t>
  </si>
  <si>
    <t>LA UNION ELECTRO INDUSTRIAL, S.L.U.</t>
  </si>
  <si>
    <t>LEDESMA COMERCIALIZADORA ELÉCTRICA, S.L.</t>
  </si>
  <si>
    <t>MEGARA ENERGÍA SOCIEDAD COOPERATIVA CYL</t>
  </si>
  <si>
    <t>MULTIENERGÍA VERDE, S.L.</t>
  </si>
  <si>
    <t>REMICA COMERCIALIZADORA, S.A.U.</t>
  </si>
  <si>
    <t xml:space="preserve">RESPIRA ENERGÍA ESPAÑA, S.L. </t>
  </si>
  <si>
    <t>STIN, S.A.</t>
  </si>
  <si>
    <t>SUMINISTRADORA ELECTRICA VIENTOS ALISIOS DE LANZAROTE S.L.</t>
  </si>
  <si>
    <t>SUNAIR ONE HOME, S.L.</t>
  </si>
  <si>
    <t>TELEFONICA SOLUCIONES DE INFORMATICA Y COMUNICACIONES DE ESPAÑA, S.A.U.</t>
  </si>
  <si>
    <t>VIRTUS GLOBAL ENERGY SL</t>
  </si>
  <si>
    <t>VIVE ENERGÍA ELÉCTRICA, S.A</t>
  </si>
  <si>
    <t>WATIO WHOLESALE, S.L.</t>
  </si>
  <si>
    <r>
      <t>Pestaña "</t>
    </r>
    <r>
      <rPr>
        <b/>
        <sz val="11"/>
        <rFont val="Arial Narrow"/>
        <family val="2"/>
      </rPr>
      <t>Factores de emisión</t>
    </r>
    <r>
      <rPr>
        <sz val="11"/>
        <rFont val="Arial Narrow"/>
        <family val="2"/>
      </rPr>
      <t xml:space="preserve">": actualización de los valores de los factores de emisión y de los PCI a partir del </t>
    </r>
    <r>
      <rPr>
        <i/>
        <sz val="11"/>
        <rFont val="Arial Narrow"/>
        <family val="2"/>
      </rPr>
      <t>Inventario de emisiones de gases de efecto invernadero de España. Años 1990-2017</t>
    </r>
    <r>
      <rPr>
        <sz val="11"/>
        <rFont val="Arial Narrow"/>
        <family val="2"/>
      </rPr>
      <t xml:space="preserve"> y los factores de los mix eléctricos de las comercializadoras de electricidad publicados por la Comisión Nacional de los Mercados y la Competencia.</t>
    </r>
  </si>
  <si>
    <t>ELECTRICA DE GUIXES ENERGÍA, S.L.</t>
  </si>
  <si>
    <t>ENERGÍA NUFRI, S.L.U.</t>
  </si>
  <si>
    <t>RTOTAL GAS Y ELECTRICIDAD ESPAÑA, S.A.U.</t>
  </si>
  <si>
    <t>SHELL ESPAÑA, S.A.</t>
  </si>
  <si>
    <t>TOTAL GAS Y ELECTRICIDAD ESPAÑA S.A.U.</t>
  </si>
  <si>
    <t>TRACTAMENT I SELECCIÓ DE RESIDUS, S.A.</t>
  </si>
  <si>
    <t>V15</t>
  </si>
  <si>
    <r>
      <t>Pestaña "</t>
    </r>
    <r>
      <rPr>
        <b/>
        <sz val="11"/>
        <rFont val="Arial Narrow"/>
        <family val="2"/>
      </rPr>
      <t>Electricidad</t>
    </r>
    <r>
      <rPr>
        <sz val="11"/>
        <rFont val="Arial Narrow"/>
        <family val="2"/>
      </rPr>
      <t>":  las Garantías de Origen de la electricidad (GdO) a las que se refiere esta calculadora son las que acreditan que la energía eléctrica generada proviene de fuentes renovables.</t>
    </r>
  </si>
  <si>
    <t>HFC-245fa</t>
  </si>
  <si>
    <t>HFC-365mfc</t>
  </si>
  <si>
    <t>V16</t>
  </si>
  <si>
    <r>
      <t xml:space="preserve">Pestaña </t>
    </r>
    <r>
      <rPr>
        <b/>
        <sz val="11"/>
        <rFont val="Arial Narrow"/>
        <family val="2"/>
      </rPr>
      <t>"Fluorados"</t>
    </r>
    <r>
      <rPr>
        <sz val="11"/>
        <rFont val="Arial Narrow"/>
        <family val="2"/>
      </rPr>
      <t>: corrección de los PCG de los preparados HFC-152a y R-413A.</t>
    </r>
  </si>
  <si>
    <t>V17</t>
  </si>
  <si>
    <t>Mix 2019</t>
  </si>
  <si>
    <t>ADS ENERGY 8,0, S.L.</t>
  </si>
  <si>
    <t>ADURIZ ENERGÍA, S.L.U.</t>
  </si>
  <si>
    <t>AHORRELUZ SERVICIOS ONLINE S.L</t>
  </si>
  <si>
    <t>BEYOND SUN SL</t>
  </si>
  <si>
    <t>COMERCIALIZADORA ENERGÉTICA SOSTENIBLE, S.A.U.</t>
  </si>
  <si>
    <t>ELECTRA AVELLANA COMERCIAL, S.L.</t>
  </si>
  <si>
    <t>ELECTRICA VINALESA SDAD COOP VALENCIANA</t>
  </si>
  <si>
    <t>ELÉCTRICAS HIDROBESORA, S.L.</t>
  </si>
  <si>
    <t>ELECTRICIDAD ELEIA S.L.</t>
  </si>
  <si>
    <t>ENELUZ 2025, S.L.</t>
  </si>
  <si>
    <t>FAIN Energía S.L.</t>
  </si>
  <si>
    <t>Foener Energía, S.L</t>
  </si>
  <si>
    <t>GAIA GLOBAL ENERGY SOCIEDAD LIMITADA</t>
  </si>
  <si>
    <t>GLOBELIGHT ENERGY S.L</t>
  </si>
  <si>
    <t>INNOVA DESARROLLO Y EFICIENCIA ENERGÉTICA, S.L.</t>
  </si>
  <si>
    <t>KISHOA, S.L.</t>
  </si>
  <si>
    <t>LA CORRIENTE SOCIEDAD COOPERATIVA</t>
  </si>
  <si>
    <t>LOOP ELECTRICIDAD Y GAS S.L.</t>
  </si>
  <si>
    <t>LUX FORUM SL</t>
  </si>
  <si>
    <t>NATURGY IBERIA, S.A.</t>
  </si>
  <si>
    <t>NATURGY RENOVABLES, S.L.U.</t>
  </si>
  <si>
    <t>REPSOL COMERCIALIZADORA DE ELECTRICIDAD Y GAS, S.L.U.</t>
  </si>
  <si>
    <t>THE ENERGY HOUSE GROUP, S.L.</t>
  </si>
  <si>
    <t>VÓLTICO ENERGÍA, S.L.</t>
  </si>
  <si>
    <t>CEPSA COMERCIAL PETRÓLEO,_x000D_ S.A.U.</t>
  </si>
  <si>
    <t>ELECTRICA VAQUER ENERGÍA, S.A.</t>
  </si>
  <si>
    <t>ELEVA 2 COMERCIALIZADORA, S.L.</t>
  </si>
  <si>
    <t>ENDI ENERGY TRADING, S.L.</t>
  </si>
  <si>
    <t>ENERGÉTICA DEL ESTE, S.L.</t>
  </si>
  <si>
    <t>FOX ENERGÍA, S.A.</t>
  </si>
  <si>
    <t>INTELIGENCIA PARA EL AHORRO ENERGÉTICO, S.L.</t>
  </si>
  <si>
    <t>NEOWATIO, S.L.</t>
  </si>
  <si>
    <t>OVO ENERGY SPAIN, S.L.</t>
  </si>
  <si>
    <t>POTENZIA COMERCIALIZADORA, S.L.</t>
  </si>
  <si>
    <t>PULSAR SERVICIOS ENERGÉTICOS</t>
  </si>
  <si>
    <t>SUMINISTRADORA ELECTRICA VIENTOS ALISIOS DE LANZAROTE, S.L.</t>
  </si>
  <si>
    <t>TERUGAS ENERGY, S.L.</t>
  </si>
  <si>
    <t>TOTAL GAS Y ELECTRICIDAD ESPAÑA, S.A.U.</t>
  </si>
  <si>
    <t>VIRTUS GLOBAL ENERGY, S.L.</t>
  </si>
  <si>
    <t>VIVE ENERGÍA ELÉCTRICA, S.A.</t>
  </si>
  <si>
    <t>E.ON ENERGÍA, S.L.</t>
  </si>
  <si>
    <t>NEXUS ENERGÍA, S.A.</t>
  </si>
  <si>
    <t>EGL ENERGÍA IBERIA, S.L.</t>
  </si>
  <si>
    <t>HIDROCANTABRICO ENERGÍA, S.A. Unipersonal</t>
  </si>
  <si>
    <t>FENIE ENERGÍA, S.A.</t>
  </si>
  <si>
    <t>VERTSEL ENERGÍA, S.L.U.</t>
  </si>
  <si>
    <t>ELECTRA DEL CARDENER ENERGÍA, S.A.</t>
  </si>
  <si>
    <t>GNERA ENERGÍA Y TECNOLOGIA, S.L.</t>
  </si>
  <si>
    <t>ENERGÍA NARANJA, S.L.</t>
  </si>
  <si>
    <t>EPRESA ENERGÍA, S.A.U.</t>
  </si>
  <si>
    <t>GENERA ENERGÍA Y TECNOLOGIA, S.L.</t>
  </si>
  <si>
    <t>REYSE ENERGÍA, S.L.</t>
  </si>
  <si>
    <t>ADELFAS ENERGÍA, S.L.</t>
  </si>
  <si>
    <t>ELECTRA CALDENSE ENERGÍA, S.A.</t>
  </si>
  <si>
    <t>DISA ENERGÍA ELECTRICA, S.L.U.</t>
  </si>
  <si>
    <t>ELECTRA ALTO MIÑO COMERCIALIZADORA DE ENERGÍA, S.L.U.</t>
  </si>
  <si>
    <t>ELECTRA ENERGÍA, S.A.U.</t>
  </si>
  <si>
    <t>NABALIA ENERGÍA 2000, S.A.</t>
  </si>
  <si>
    <t>HELIOELEC ENERGÍA ELECTRICA, S.L.</t>
  </si>
  <si>
    <t>INER ENERGÍA CASTILLA LA MANCHA, S.L.</t>
  </si>
  <si>
    <t>INTEGRACION EUROPEA DE ENERGÍA SUR, S.L.</t>
  </si>
  <si>
    <t>RESPIRA ENERGÍA, S.A.</t>
  </si>
  <si>
    <t>AHORRO ENERGÍA HOGAR INVESTMENTS, S.L.</t>
  </si>
  <si>
    <t>ALPEX IBERICA DE ENERGÍA, S.L.U</t>
  </si>
  <si>
    <t>ATLAS ENERGÍA COMERCIAL, S.L.</t>
  </si>
  <si>
    <t>BSG ENERGÍA S.L.</t>
  </si>
  <si>
    <t>BULB ENERGÍA IBERICA, S.L.</t>
  </si>
  <si>
    <t>ELEKTRON COMERCIALIZADORA DE ENERGÍA, S.L.</t>
  </si>
  <si>
    <t>ENERGÍA VIVA SPAIN, S.L.</t>
  </si>
  <si>
    <t>IBERCOEN ENERGÍA, S.A.</t>
  </si>
  <si>
    <t>ROFEICA ENERGÍA, S.A</t>
  </si>
  <si>
    <t>VISALIA ENERGÍA, S.L.</t>
  </si>
  <si>
    <t>VIVO ENERGÍA FUTURA, S.A.</t>
  </si>
  <si>
    <t>EDP ENERGÍA, S.A.U.</t>
  </si>
  <si>
    <t>COMERCIALIZADORA ELECTRICA PENINSULAR, S.L.</t>
  </si>
  <si>
    <t>LPG (l)</t>
  </si>
  <si>
    <t>E5 (l)</t>
  </si>
  <si>
    <t>B20 (l)</t>
  </si>
  <si>
    <t>B30 (l)</t>
  </si>
  <si>
    <t>B100 (l)</t>
  </si>
  <si>
    <r>
      <t>Pestaña "</t>
    </r>
    <r>
      <rPr>
        <b/>
        <sz val="11"/>
        <rFont val="Arial Narrow"/>
        <family val="2"/>
      </rPr>
      <t>Factores de emisión</t>
    </r>
    <r>
      <rPr>
        <sz val="11"/>
        <rFont val="Arial Narrow"/>
        <family val="2"/>
      </rPr>
      <t xml:space="preserve">": actualización de los valores de los factores de emisión y de los PCI a partir del </t>
    </r>
    <r>
      <rPr>
        <i/>
        <sz val="11"/>
        <rFont val="Arial Narrow"/>
        <family val="2"/>
      </rPr>
      <t>Inventario de emisiones de gases de efecto invernadero de España. Años 1990-2018</t>
    </r>
    <r>
      <rPr>
        <sz val="11"/>
        <rFont val="Arial Narrow"/>
        <family val="2"/>
      </rPr>
      <t xml:space="preserve"> y los factores de los mix eléctricos de las comercializadoras de electricidad publicados por la Comisión Nacional de los Mercados y la Competencia.
Pestaña </t>
    </r>
    <r>
      <rPr>
        <b/>
        <sz val="11"/>
        <rFont val="Arial Narrow"/>
        <family val="2"/>
      </rPr>
      <t>"Combustibles fósiles"</t>
    </r>
    <r>
      <rPr>
        <sz val="11"/>
        <rFont val="Arial Narrow"/>
        <family val="2"/>
      </rPr>
      <t>: se actualiza la denominación de los combustibles en base a la nueva normativa europea sobre etiquetado para carburantes y vehículos.</t>
    </r>
  </si>
  <si>
    <r>
      <t xml:space="preserve"> - </t>
    </r>
    <r>
      <rPr>
        <u/>
        <sz val="11"/>
        <color theme="3"/>
        <rFont val="Arial Narrow"/>
        <family val="2"/>
      </rPr>
      <t>Electricidad</t>
    </r>
    <r>
      <rPr>
        <sz val="11"/>
        <color theme="3"/>
        <rFont val="Arial Narrow"/>
        <family val="2"/>
      </rPr>
      <t>: datos mensuales o bimensuales de las facturas de la comercializadora de electricidad.</t>
    </r>
  </si>
  <si>
    <t>Adapte esta tabla según sus necesidades</t>
  </si>
  <si>
    <t>Consumo_</t>
  </si>
  <si>
    <t>Enero</t>
  </si>
  <si>
    <t>Febrero</t>
  </si>
  <si>
    <t>Marzo</t>
  </si>
  <si>
    <t>Abril</t>
  </si>
  <si>
    <t>Mayo</t>
  </si>
  <si>
    <t>Junio</t>
  </si>
  <si>
    <t>Julio</t>
  </si>
  <si>
    <t>Agosto</t>
  </si>
  <si>
    <t>Septiembre</t>
  </si>
  <si>
    <t>Octubre</t>
  </si>
  <si>
    <t>Noviembre</t>
  </si>
  <si>
    <t>Diciembre</t>
  </si>
  <si>
    <t>TOTAL</t>
  </si>
  <si>
    <t>R-453A</t>
  </si>
  <si>
    <t>R-452A</t>
  </si>
  <si>
    <t>R-125/R-32/HFO-1234yf (59/11/30)</t>
  </si>
  <si>
    <t>R-134a/125/32/227ea/600/601a (53,8/20/20/5/0,6/0,6)</t>
  </si>
  <si>
    <t>V18</t>
  </si>
  <si>
    <t>Gasóleo B (l)</t>
  </si>
  <si>
    <t>E100 (l)</t>
  </si>
  <si>
    <t>PCA</t>
  </si>
  <si>
    <r>
      <t>Pestañas "</t>
    </r>
    <r>
      <rPr>
        <b/>
        <sz val="11"/>
        <rFont val="Arial Narrow"/>
        <family val="2"/>
      </rPr>
      <t>Combustibles fósiles</t>
    </r>
    <r>
      <rPr>
        <sz val="11"/>
        <rFont val="Arial Narrow"/>
        <family val="2"/>
      </rPr>
      <t>" y "</t>
    </r>
    <r>
      <rPr>
        <b/>
        <sz val="11"/>
        <rFont val="Arial Narrow"/>
        <family val="2"/>
      </rPr>
      <t>Factores de emisión</t>
    </r>
    <r>
      <rPr>
        <sz val="11"/>
        <rFont val="Arial Narrow"/>
        <family val="2"/>
      </rPr>
      <t>": corrección del factor de emisión del gasóleo B para toda la serie histórica en base a la densidad especificada en el Real Decreto 1088/2010 y sin aplicar los objetivos obligatorios mínimos de biocarburantes en cómputo anual considerados en el Real Decreto 1085/2015 que afectarían únicamente al gasóleo A. El factor de emisión del gas natural se expresa en PCS empleando un factor de conversión para el paso de PCS a PCI de 0,901 (</t>
    </r>
    <r>
      <rPr>
        <i/>
        <sz val="11"/>
        <rFont val="Arial Narrow"/>
        <family val="2"/>
      </rPr>
      <t>Inventario Nacional de Emisiones de España</t>
    </r>
    <r>
      <rPr>
        <sz val="11"/>
        <rFont val="Arial Narrow"/>
        <family val="2"/>
      </rPr>
      <t>).
Pestaña "</t>
    </r>
    <r>
      <rPr>
        <b/>
        <sz val="11"/>
        <rFont val="Arial Narrow"/>
        <family val="2"/>
      </rPr>
      <t xml:space="preserve">Fluorados": </t>
    </r>
    <r>
      <rPr>
        <sz val="11"/>
        <rFont val="Arial Narrow"/>
        <family val="2"/>
      </rPr>
      <t>se añaden los preparados R-452A y R-453A.</t>
    </r>
  </si>
  <si>
    <t>V19</t>
  </si>
  <si>
    <t>V20</t>
  </si>
  <si>
    <r>
      <t>Pestaña "</t>
    </r>
    <r>
      <rPr>
        <b/>
        <sz val="11"/>
        <rFont val="Arial Narrow"/>
        <family val="2"/>
      </rPr>
      <t>Resultados</t>
    </r>
    <r>
      <rPr>
        <sz val="11"/>
        <rFont val="Arial Narrow"/>
        <family val="2"/>
      </rPr>
      <t>": corrección del resultado de emisiones de alcance 2 incluyendo los vehículos eléctricos.</t>
    </r>
  </si>
  <si>
    <t>V21</t>
  </si>
  <si>
    <t>redondear a 4 decimales</t>
  </si>
  <si>
    <t>redondear a 2 decimales</t>
  </si>
  <si>
    <t>Promedio ratio trienio (a-3, a-2, a-1)</t>
  </si>
  <si>
    <t>Promedio ratio trienio (a-2, a-1, a)</t>
  </si>
  <si>
    <r>
      <t>t CO</t>
    </r>
    <r>
      <rPr>
        <b/>
        <vertAlign val="subscript"/>
        <sz val="11"/>
        <color rgb="FFCCFFFF"/>
        <rFont val="Arial Narrow"/>
        <family val="2"/>
      </rPr>
      <t>2</t>
    </r>
    <r>
      <rPr>
        <b/>
        <sz val="11"/>
        <color rgb="FFCCFFFF"/>
        <rFont val="Arial Narrow"/>
        <family val="2"/>
      </rPr>
      <t xml:space="preserve"> eq</t>
    </r>
  </si>
  <si>
    <t>Comercializadoras2020</t>
  </si>
  <si>
    <t>Mix 2020</t>
  </si>
  <si>
    <t>GdO energía renovable</t>
  </si>
  <si>
    <t>GdO cogeneración de alta eficiencia</t>
  </si>
  <si>
    <t>¿GdO?</t>
  </si>
  <si>
    <t>FE Mix GdO para todos los años</t>
  </si>
  <si>
    <t>Gas propano (kg)</t>
  </si>
  <si>
    <t>CH2F3</t>
  </si>
  <si>
    <t>CH2F2</t>
  </si>
  <si>
    <t>CH3F</t>
  </si>
  <si>
    <t>C2HF5</t>
  </si>
  <si>
    <t>C2H2F4</t>
  </si>
  <si>
    <t>CH2FCF3</t>
  </si>
  <si>
    <t>C2H3F3.</t>
  </si>
  <si>
    <t>C2H3F3</t>
  </si>
  <si>
    <t>CH2FCH2F</t>
  </si>
  <si>
    <t>C2H4F2</t>
  </si>
  <si>
    <t>C2H2F</t>
  </si>
  <si>
    <t>C3HF7</t>
  </si>
  <si>
    <t>CH2FCF2CF3</t>
  </si>
  <si>
    <t>CHF2CHFCF3</t>
  </si>
  <si>
    <t>C3H2F6</t>
  </si>
  <si>
    <t>C3H3F5</t>
  </si>
  <si>
    <t>C4H5F5</t>
  </si>
  <si>
    <t>C5H2F10</t>
  </si>
  <si>
    <t>ACTIVA COMERCIALIZADORA DE ENERGÍA SL</t>
  </si>
  <si>
    <t>AIRE COMERCIALIZADORA S.L.</t>
  </si>
  <si>
    <t>AIRE LIMPIO SL</t>
  </si>
  <si>
    <t>ALPEX IBÉRICA DE ENERGÍA, S.L.U</t>
  </si>
  <si>
    <t>ALSET COMERCIALIZADORA, S.L.</t>
  </si>
  <si>
    <t>ARACÁN ENERGÍA, S.L.</t>
  </si>
  <si>
    <t>ARSUS ENERGÍA, S.L</t>
  </si>
  <si>
    <t>ATENCO ENERGÍA SL</t>
  </si>
  <si>
    <t>BIROU GAS S.L.</t>
  </si>
  <si>
    <t>BON PREU, SAU</t>
  </si>
  <si>
    <t>BULB ENERGÍA IBÉRICA SL</t>
  </si>
  <si>
    <t>BY ENERGYC ENERGÍA EFICIENTE, S.L.</t>
  </si>
  <si>
    <t>COMERCIALIZADORA ELÉCTRICA PENINSULAR S.L.</t>
  </si>
  <si>
    <t>COMERCIALIZADORA TORRES ENERGÍA, S.L.</t>
  </si>
  <si>
    <t>CONECTA ENERGÍA VERDE, S.L.</t>
  </si>
  <si>
    <t>CORPOLUX, S.L.</t>
  </si>
  <si>
    <t>CORPORACIÓN ALIMENTARIA GUISSONA, S.A.</t>
  </si>
  <si>
    <t>COX ENERGÍA COMERCIALIZADORA ESPA¿A, S.L.U.</t>
  </si>
  <si>
    <t>DOMÉSTICA GAS Y ELECTRICIDAD SLU</t>
  </si>
  <si>
    <t>DUFENERGY TRADING S.A.</t>
  </si>
  <si>
    <t>EDP CLIENTES SAU</t>
  </si>
  <si>
    <t>ELECTRACOMERCIAL CENTELLES, S.L.</t>
  </si>
  <si>
    <t>ELÉCTRICA DE GUIXES ENERGÍA, S.L.</t>
  </si>
  <si>
    <t>ELÉCTRICA VAQUER ENERGÍA, S.A.</t>
  </si>
  <si>
    <t>ELÉCTRICA VINALESA SDAD COOP VALENCIANA</t>
  </si>
  <si>
    <t>ELEGA ENERGÍA SL</t>
  </si>
  <si>
    <t>ELEKTRON COMERCIALIZADORA DE ENERGÍA, SOCIEDAD LIMITADA</t>
  </si>
  <si>
    <t>ELEVA 2 COMERCIALIZADORA SL</t>
  </si>
  <si>
    <t>ENDESA ENERGÍA RENOVABLE, S.L.</t>
  </si>
  <si>
    <t>ENDI ENERGY TRADING SOCIEDAD LIMITADA</t>
  </si>
  <si>
    <t>ENERGÍA NÓRDICA, GAS Y ELECTRICIDAD , SL</t>
  </si>
  <si>
    <t>ENERGÍA RIO EZKA-EZKA IBAIA ENERGÍA, S.L.</t>
  </si>
  <si>
    <t>ENERGÍAS DE ESCARRILLA SL</t>
  </si>
  <si>
    <t>ENERGÍA COSTA DORADA SL</t>
  </si>
  <si>
    <t>ENERGÍAS DE PANTICOSA COMERCIALIZADORA, S.L.</t>
  </si>
  <si>
    <t>ENERGYA VM GESTIÓN DE ENERGÍA, S.L.U.</t>
  </si>
  <si>
    <t>ETERNAL ENERGY S.L.</t>
  </si>
  <si>
    <t>FACTOR INTEGRAL TRADING SERVICES SAU</t>
  </si>
  <si>
    <t>FAIN ENERGÍA, S.L.</t>
  </si>
  <si>
    <t>FORTIA ENERGÍA, S.L.</t>
  </si>
  <si>
    <t>FOX ENERGÍA S.A</t>
  </si>
  <si>
    <t>FOENER ENERGÍA, S.L</t>
  </si>
  <si>
    <t>GASILUZ ECO ENERCIA S.L.</t>
  </si>
  <si>
    <t>GESTINER INGENIEROS, S.L.</t>
  </si>
  <si>
    <t>GRUPO ENERGALICIA, S.A.</t>
  </si>
  <si>
    <t>HANWHA ENERGY RETAIL SPAIN SL</t>
  </si>
  <si>
    <t>HELIOELEC ENERGÍA ELÉCTRICA, S.L.</t>
  </si>
  <si>
    <t>HIDROELÉCTRICA DEL CANTÁBRICO, S.A.</t>
  </si>
  <si>
    <t>HIDROELÉCTRICA LUMYMEY, S.L.</t>
  </si>
  <si>
    <t>HOLALUZ-CLIDOM, S.A.</t>
  </si>
  <si>
    <t>INSIGNIA ENERGÍA, S.L.</t>
  </si>
  <si>
    <t>INTELIGENCIA PARA EL AHORRO ENERGÉTICO S.L.</t>
  </si>
  <si>
    <t>KIPIN ENERGY SL</t>
  </si>
  <si>
    <t>LONJAS TECNOLOGÍA, S.A.</t>
  </si>
  <si>
    <t>LOVE ENERGY, S.L.</t>
  </si>
  <si>
    <t>LUCE CAPITAL GROUP SL</t>
  </si>
  <si>
    <t>LUZ SOLIDARIA S.L.</t>
  </si>
  <si>
    <t>MASQLUZ 2020, S.L.</t>
  </si>
  <si>
    <t>MENTA ENERGÍA COMERCIALIZADORA SL</t>
  </si>
  <si>
    <t>NEOELECTRA ENERGÍA, S.L.U.</t>
  </si>
  <si>
    <t>NEOWATIO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</si>
  <si>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</si>
  <si>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</si>
  <si>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</si>
  <si>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</si>
  <si>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</si>
  <si>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</si>
  <si>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</si>
  <si>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</si>
  <si>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</si>
  <si>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</si>
  <si>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</si>
  <si>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</si>
  <si>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</si>
  <si>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</si>
  <si>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</si>
  <si>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</si>
  <si>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r>
      <t>Pestaña "</t>
    </r>
    <r>
      <rPr>
        <b/>
        <sz val="11"/>
        <rFont val="Arial Narrow"/>
        <family val="2"/>
      </rPr>
      <t>Fluorados</t>
    </r>
    <r>
      <rPr>
        <sz val="11"/>
        <rFont val="Arial Narrow"/>
        <family val="2"/>
      </rPr>
      <t>": se añade el gas SF</t>
    </r>
    <r>
      <rPr>
        <vertAlign val="subscript"/>
        <sz val="11"/>
        <rFont val="Arial Narrow"/>
        <family val="2"/>
      </rPr>
      <t>6</t>
    </r>
    <r>
      <rPr>
        <sz val="11"/>
        <rFont val="Arial Narrow"/>
        <family val="2"/>
      </rPr>
      <t>.
Pestaña "</t>
    </r>
    <r>
      <rPr>
        <b/>
        <sz val="11"/>
        <rFont val="Arial Narrow"/>
        <family val="2"/>
      </rPr>
      <t>Electricidad</t>
    </r>
    <r>
      <rPr>
        <sz val="11"/>
        <rFont val="Arial Narrow"/>
        <family val="2"/>
      </rPr>
      <t>": se diferencian los dos tipos de garantías de origen de la electricidad, las GdO procedentes de fuentes de energía renovable y las GdO de sistemas de cogeneración de alta eficiencia.
Pestaña "</t>
    </r>
    <r>
      <rPr>
        <b/>
        <sz val="11"/>
        <rFont val="Arial Narrow"/>
        <family val="2"/>
      </rPr>
      <t>Resultados</t>
    </r>
    <r>
      <rPr>
        <sz val="11"/>
        <rFont val="Arial Narrow"/>
        <family val="2"/>
      </rPr>
      <t>": corrección del resultado de emisiones de alcance 2 incluyendo los vehículos eléctricos. Se redondea a dos decimales el resultado de huella de carbono de alcance 1+2.
Pestaña "</t>
    </r>
    <r>
      <rPr>
        <b/>
        <sz val="11"/>
        <rFont val="Arial Narrow"/>
        <family val="2"/>
      </rPr>
      <t>Factores de emisió</t>
    </r>
    <r>
      <rPr>
        <sz val="11"/>
        <rFont val="Arial Narrow"/>
        <family val="2"/>
      </rPr>
      <t>n": actualización de los valores de los factores de emisión, de las densidades y de los PCI a partir del último Inventario de emisiones de gases de efecto invernadero de España. Años 1990-2019. Se añaden los factores de los mix eléctricos según comercializadoras del año 2020.
Pestaña "</t>
    </r>
    <r>
      <rPr>
        <b/>
        <sz val="11"/>
        <rFont val="Arial Narrow"/>
        <family val="2"/>
      </rPr>
      <t>Observaciones</t>
    </r>
    <r>
      <rPr>
        <sz val="11"/>
        <rFont val="Arial Narrow"/>
        <family val="2"/>
      </rPr>
      <t>": el factor de emisión del gas natural se expresa en kgCO</t>
    </r>
    <r>
      <rPr>
        <vertAlign val="subscript"/>
        <sz val="11"/>
        <rFont val="Arial Narrow"/>
        <family val="2"/>
      </rPr>
      <t>2</t>
    </r>
    <r>
      <rPr>
        <sz val="11"/>
        <rFont val="Arial Narrow"/>
        <family val="2"/>
      </rPr>
      <t>/kWh</t>
    </r>
    <r>
      <rPr>
        <vertAlign val="subscript"/>
        <sz val="11"/>
        <rFont val="Arial Narrow"/>
        <family val="2"/>
      </rPr>
      <t>PCS</t>
    </r>
    <r>
      <rPr>
        <sz val="11"/>
        <rFont val="Arial Narrow"/>
        <family val="2"/>
      </rPr>
      <t>.</t>
    </r>
  </si>
  <si>
    <t>Micro</t>
  </si>
  <si>
    <t>Pequeña</t>
  </si>
  <si>
    <t>Mediana</t>
  </si>
  <si>
    <t>Gran empresa</t>
  </si>
  <si>
    <t>Administración</t>
  </si>
  <si>
    <t>Entidad sin ánimo de lucro</t>
  </si>
  <si>
    <t>CNG (kg)</t>
  </si>
  <si>
    <t>V22</t>
  </si>
  <si>
    <r>
      <t>Pestaña "</t>
    </r>
    <r>
      <rPr>
        <b/>
        <sz val="11"/>
        <rFont val="Arial Narrow"/>
        <family val="2"/>
      </rPr>
      <t>Factores de emisión</t>
    </r>
    <r>
      <rPr>
        <sz val="11"/>
        <rFont val="Arial Narrow"/>
        <family val="2"/>
      </rPr>
      <t>": corrección del factor de emisión del gas natural expresado en kgCO</t>
    </r>
    <r>
      <rPr>
        <vertAlign val="subscript"/>
        <sz val="11"/>
        <rFont val="Arial Narrow"/>
        <family val="2"/>
      </rPr>
      <t>2</t>
    </r>
    <r>
      <rPr>
        <sz val="11"/>
        <rFont val="Arial Narrow"/>
        <family val="2"/>
      </rPr>
      <t>/kWh</t>
    </r>
    <r>
      <rPr>
        <vertAlign val="subscript"/>
        <sz val="11"/>
        <rFont val="Arial Narrow"/>
        <family val="2"/>
      </rPr>
      <t>PCS</t>
    </r>
    <r>
      <rPr>
        <sz val="11"/>
        <rFont val="Arial Narrow"/>
        <family val="2"/>
      </rPr>
      <t>.</t>
    </r>
  </si>
  <si>
    <r>
      <t>Pestaña "</t>
    </r>
    <r>
      <rPr>
        <b/>
        <sz val="11"/>
        <rFont val="Arial Narrow"/>
        <family val="2"/>
      </rPr>
      <t>Factores de emisión</t>
    </r>
    <r>
      <rPr>
        <sz val="11"/>
        <rFont val="Arial Narrow"/>
        <family val="2"/>
      </rPr>
      <t>": se incorporan los factores de emisión expresados en kgCO</t>
    </r>
    <r>
      <rPr>
        <vertAlign val="subscript"/>
        <sz val="11"/>
        <rFont val="Arial Narrow"/>
        <family val="2"/>
      </rPr>
      <t>2</t>
    </r>
    <r>
      <rPr>
        <sz val="11"/>
        <rFont val="Arial Narrow"/>
        <family val="2"/>
      </rPr>
      <t>/kg combustible para el CNG y el LNG para el transporte por carretera y se corrige el valor del factor de mix eléctrico de 2020 para la comercializadora Total Gas y Electricidad España, S.A.U.</t>
    </r>
  </si>
  <si>
    <t>Emisiones parciales</t>
  </si>
  <si>
    <t>Maquinaria agrícola</t>
  </si>
  <si>
    <t>Maquinaria forestal</t>
  </si>
  <si>
    <t>Marítimo</t>
  </si>
  <si>
    <t>Aéreo</t>
  </si>
  <si>
    <t>Aux</t>
  </si>
  <si>
    <t>Tipo de Combustible</t>
  </si>
  <si>
    <t>Cantidad comb. (ud)</t>
  </si>
  <si>
    <t>CO2 (kg/ud)</t>
  </si>
  <si>
    <t>CH4 (g/ud)</t>
  </si>
  <si>
    <t>N2O (g/ud)</t>
  </si>
  <si>
    <t>Otro (ud)</t>
  </si>
  <si>
    <t>GWP 5th AR</t>
  </si>
  <si>
    <t>CH4</t>
  </si>
  <si>
    <t>N2O</t>
  </si>
  <si>
    <t>Transporte marítimo</t>
  </si>
  <si>
    <t>Gas</t>
  </si>
  <si>
    <t>PCA AR4</t>
  </si>
  <si>
    <t>PCAs AR5</t>
  </si>
  <si>
    <t>PCA 5th</t>
  </si>
  <si>
    <t>Valor Unidad kg CO2/unidad consumida toneladas de CO2</t>
  </si>
  <si>
    <t>Calor</t>
  </si>
  <si>
    <t>Vapor</t>
  </si>
  <si>
    <t>Frío</t>
  </si>
  <si>
    <t>Aire comprimido</t>
  </si>
  <si>
    <r>
      <t xml:space="preserve"> Dato de consumo </t>
    </r>
    <r>
      <rPr>
        <b/>
        <sz val="9"/>
        <color indexed="9"/>
        <rFont val="Arial Narrow"/>
        <family val="2"/>
      </rPr>
      <t>(kWh)</t>
    </r>
  </si>
  <si>
    <t>EMISIONES DIRECTAS</t>
  </si>
  <si>
    <t>Consumo de combustibles fósiles en instalaciones fijas</t>
  </si>
  <si>
    <t>Consumo de combustibles fósiles en vehículos y maquinaria</t>
  </si>
  <si>
    <t>Emisiones fugitivas (equipos de climatización y otros)</t>
  </si>
  <si>
    <t>Emisiones de proceso</t>
  </si>
  <si>
    <t>RESULTADOS</t>
  </si>
  <si>
    <t>Dióxido de Carbono</t>
  </si>
  <si>
    <t>Isoflurano</t>
  </si>
  <si>
    <t>HCFE-235da2</t>
  </si>
  <si>
    <t>Desflurano</t>
  </si>
  <si>
    <t>HFE-236ea2</t>
  </si>
  <si>
    <t>HFE-347mmz1</t>
  </si>
  <si>
    <t>Octofluorpropano</t>
  </si>
  <si>
    <t>ANEXOS</t>
  </si>
  <si>
    <t>11.</t>
  </si>
  <si>
    <t>Información adicional (instalaciones propias de generación de energía renovable)</t>
  </si>
  <si>
    <r>
      <t xml:space="preserve"> Tipo de Combustible </t>
    </r>
    <r>
      <rPr>
        <b/>
        <vertAlign val="superscript"/>
        <sz val="10"/>
        <color indexed="9"/>
        <rFont val="Arial Narrow"/>
        <family val="2"/>
      </rPr>
      <t>(2)</t>
    </r>
  </si>
  <si>
    <r>
      <t xml:space="preserve">Cantidad comb. (ud) </t>
    </r>
    <r>
      <rPr>
        <b/>
        <vertAlign val="superscript"/>
        <sz val="10"/>
        <color indexed="9"/>
        <rFont val="Arial Narrow"/>
        <family val="2"/>
      </rPr>
      <t>(3)</t>
    </r>
  </si>
  <si>
    <t>Consumo de combustibles en instalaciones fijas como calderas, turbinas, etc. que pertenecen o son controladas por la organización.</t>
  </si>
  <si>
    <t>A.    TRANSPORTE POR CARRETERA (ELECTRICIDAD EN OTRA PESTAÑA)</t>
  </si>
  <si>
    <t>A.   Transporte por carretera</t>
  </si>
  <si>
    <t>Opción A.1 (Combustible consumido)</t>
  </si>
  <si>
    <t>C.    FUNCIONAMIENTO DE MAQUINARIA (TRACTORES, MOTOSIERRAS, ETC.)</t>
  </si>
  <si>
    <r>
      <t>kg CO</t>
    </r>
    <r>
      <rPr>
        <b/>
        <vertAlign val="subscript"/>
        <sz val="9"/>
        <color indexed="9"/>
        <rFont val="Arial Narrow"/>
        <family val="2"/>
      </rPr>
      <t>2</t>
    </r>
    <r>
      <rPr>
        <b/>
        <sz val="9"/>
        <color indexed="9"/>
        <rFont val="Arial Narrow"/>
        <family val="2"/>
      </rPr>
      <t>/ud</t>
    </r>
  </si>
  <si>
    <r>
      <t>g CH</t>
    </r>
    <r>
      <rPr>
        <b/>
        <vertAlign val="subscript"/>
        <sz val="9"/>
        <color indexed="9"/>
        <rFont val="Arial Narrow"/>
        <family val="2"/>
      </rPr>
      <t>4</t>
    </r>
    <r>
      <rPr>
        <b/>
        <sz val="9"/>
        <color indexed="9"/>
        <rFont val="Arial Narrow"/>
        <family val="2"/>
      </rPr>
      <t>/ud</t>
    </r>
  </si>
  <si>
    <r>
      <t>g N</t>
    </r>
    <r>
      <rPr>
        <b/>
        <vertAlign val="subscript"/>
        <sz val="9"/>
        <color indexed="9"/>
        <rFont val="Arial Narrow"/>
        <family val="2"/>
      </rPr>
      <t>2</t>
    </r>
    <r>
      <rPr>
        <b/>
        <sz val="9"/>
        <color indexed="9"/>
        <rFont val="Arial Narrow"/>
        <family val="2"/>
      </rPr>
      <t>O/ud</t>
    </r>
  </si>
  <si>
    <r>
      <t>kg CO</t>
    </r>
    <r>
      <rPr>
        <b/>
        <vertAlign val="subscript"/>
        <sz val="9"/>
        <color indexed="9"/>
        <rFont val="Arial Narrow"/>
        <family val="2"/>
      </rPr>
      <t>2</t>
    </r>
  </si>
  <si>
    <r>
      <t>g CH</t>
    </r>
    <r>
      <rPr>
        <b/>
        <vertAlign val="subscript"/>
        <sz val="9"/>
        <color indexed="9"/>
        <rFont val="Arial Narrow"/>
        <family val="2"/>
      </rPr>
      <t>4</t>
    </r>
  </si>
  <si>
    <r>
      <t>g N</t>
    </r>
    <r>
      <rPr>
        <b/>
        <vertAlign val="subscript"/>
        <sz val="9"/>
        <color indexed="9"/>
        <rFont val="Arial Narrow"/>
        <family val="2"/>
      </rPr>
      <t>2</t>
    </r>
    <r>
      <rPr>
        <b/>
        <sz val="9"/>
        <color indexed="9"/>
        <rFont val="Arial Narrow"/>
        <family val="2"/>
      </rPr>
      <t>O</t>
    </r>
  </si>
  <si>
    <t>Emisiones parciales A.1</t>
  </si>
  <si>
    <t>Tipo de transporte</t>
  </si>
  <si>
    <t>Emisiones parciales B</t>
  </si>
  <si>
    <t>Transporte ferroviario</t>
  </si>
  <si>
    <t>Transporte aéreo</t>
  </si>
  <si>
    <t>Transporte por carretera</t>
  </si>
  <si>
    <t>Combustible_No_Carr_1</t>
  </si>
  <si>
    <t>Combustible_No_Carr_2</t>
  </si>
  <si>
    <t>Combustible_No_Carr_3</t>
  </si>
  <si>
    <t>Ferrocarril</t>
  </si>
  <si>
    <t>Gasóleo (l)</t>
  </si>
  <si>
    <t>Fuelóleo (l)</t>
  </si>
  <si>
    <t>Tipo de maquinaria</t>
  </si>
  <si>
    <t>Funcionamiento de maquinaria</t>
  </si>
  <si>
    <t>Tipo_Maquinaria</t>
  </si>
  <si>
    <t>Maquinaria comercial, institucional e industrial</t>
  </si>
  <si>
    <t>Agrícola</t>
  </si>
  <si>
    <t>Forestal</t>
  </si>
  <si>
    <t>Comercial, institucional e industrial</t>
  </si>
  <si>
    <t>Combustible_Maq_1</t>
  </si>
  <si>
    <t>Combustible_Maq_2</t>
  </si>
  <si>
    <t>Combustible_Maq_3</t>
  </si>
  <si>
    <t>Consumo de combustibles debido al transporte de pasajeros y/o de mercancías que realiza la organización en trenes, embarcaciones y/o aeronaves que son de su propiedad, o sobre los que tiene control.</t>
  </si>
  <si>
    <t xml:space="preserve">B.    TRANSPORTE FERROVIARIO, MARÍTIMO Y AÉREO </t>
  </si>
  <si>
    <t>A.   Equipos de climatización / refrigeración</t>
  </si>
  <si>
    <t>B.   Otros</t>
  </si>
  <si>
    <t>Fugas en equipos de conmutación de alta tensión, fugas y/o uso de extintores, de gases anestésicos, de gases propelentes en aerosoles alimentarios, etc.</t>
  </si>
  <si>
    <t>Fugas de gases de efecto invernadero que se producen en instalaciones de climatización y/o refrigeración, sistemas de protección contra incendios (extintores), equipos de conmutación de alta tensión, etc. que son propiedad de la organización o que están bajo su control.</t>
  </si>
  <si>
    <t>A.    EQUIPOS DE CLIMATIZACIÓN / REFRIGERACIÓN</t>
  </si>
  <si>
    <t>Fugas de equipos de climatización y/o refrigeración que emplean gases de efecto invernadero y suceden durante su uso o durante las labores de mantenimiento de los mismos.</t>
  </si>
  <si>
    <t>B.    OTROS</t>
  </si>
  <si>
    <t xml:space="preserve">                                          EMISIONES DE PROCESO</t>
  </si>
  <si>
    <t>Sector industrial</t>
  </si>
  <si>
    <t>Ejemplos de procesos industriales que dan lugar a emisiones directas de proceso pueden ser la producción de cemento y cal, la producción de sustancias químicas, el refino de petróleo, etc.</t>
  </si>
  <si>
    <t>Producción de vidrio (descarbonatación)</t>
  </si>
  <si>
    <t>Edificio / sede</t>
  </si>
  <si>
    <t>Producción anual</t>
  </si>
  <si>
    <t>Cantidad</t>
  </si>
  <si>
    <t>Unidad</t>
  </si>
  <si>
    <t>Tipo_Energía</t>
  </si>
  <si>
    <t>A.    CONSUMO DE ELECTRICIDAD EN EDIFICIOS</t>
  </si>
  <si>
    <t>C.    CONSUMO DE CALOR, VAPOR, FRÍO O AIRE COMPRIMIDO</t>
  </si>
  <si>
    <t>Consumos de electricidad comprada para los edificios y/o vehículos que son propiedad de la organización, o sobre los que tiene control.</t>
  </si>
  <si>
    <t>Además, se incluyen posibles consumos de calor, vapor o frío que se adquieren externamente, para su utilización en equipos o instalaciones propiedad de la organización o que están bajo su control.</t>
  </si>
  <si>
    <t>C.   Consumo de calor, vapor, frío o aire comprimido</t>
  </si>
  <si>
    <t>A.   Consumo eléctrico en edificios</t>
  </si>
  <si>
    <t>B.   Consumo eléctrico en vehículos</t>
  </si>
  <si>
    <t xml:space="preserve">B.    CONSUMO DE ELECTRICIDAD EN VEHÍCULOS </t>
  </si>
  <si>
    <t>Vehículos eléctricos y/o híbridos enchufables.</t>
  </si>
  <si>
    <t>Con el fin de evitar doble contabilidad, en este apartado no se incluyen los consumos (y emisiones) debidos a:</t>
  </si>
  <si>
    <t xml:space="preserve"> - Electricidad comprada para ser revendida.</t>
  </si>
  <si>
    <t xml:space="preserve"> - La construcción de la planta eléctrica y las pérdidas por transporte y distribución de la electricidad.
</t>
  </si>
  <si>
    <t>Calor, vapor, frío o aire comprimido que se adquieren externamente.</t>
  </si>
  <si>
    <t xml:space="preserve"> - Existen CUPS independientes para los consumos del edificio y para los puntos de recarga de los vehículos: en este caso deberá cumplimentar los dos apartados de esta pestaña a partir de las facturas de los distintos CUPS.</t>
  </si>
  <si>
    <r>
      <t xml:space="preserve">En caso de realizarse recargas de </t>
    </r>
    <r>
      <rPr>
        <sz val="11"/>
        <color theme="4" tint="-0.249977111117893"/>
        <rFont val="Arial Narrow"/>
        <family val="2"/>
      </rPr>
      <t xml:space="preserve">coches eléctricos </t>
    </r>
    <r>
      <rPr>
        <sz val="11"/>
        <color theme="3"/>
        <rFont val="Arial Narrow"/>
        <family val="2"/>
      </rPr>
      <t>o</t>
    </r>
    <r>
      <rPr>
        <sz val="11"/>
        <color theme="4"/>
        <rFont val="Arial Narrow"/>
        <family val="2"/>
      </rPr>
      <t xml:space="preserve"> </t>
    </r>
    <r>
      <rPr>
        <sz val="11"/>
        <color theme="4" tint="-0.249977111117893"/>
        <rFont val="Arial Narrow"/>
        <family val="2"/>
      </rPr>
      <t xml:space="preserve">híbridos enchufables </t>
    </r>
    <r>
      <rPr>
        <sz val="11"/>
        <color theme="3"/>
        <rFont val="Arial Narrow"/>
        <family val="2"/>
      </rPr>
      <t>en electrolineras o puntos de recarga públicos, deberá indicar la opción “</t>
    </r>
    <r>
      <rPr>
        <i/>
        <sz val="11"/>
        <color theme="3"/>
        <rFont val="Arial Narrow"/>
        <family val="2"/>
      </rPr>
      <t>Otras</t>
    </r>
    <r>
      <rPr>
        <sz val="11"/>
        <color theme="3"/>
        <rFont val="Arial Narrow"/>
        <family val="2"/>
      </rPr>
      <t xml:space="preserve">” si desconoce cuál es la comercializadora que suministra la electricidad. Si las recargas se realizan en el lugar de trabajo pueden darse dos circunstancias: </t>
    </r>
  </si>
  <si>
    <t>Tipo de energía adquirida</t>
  </si>
  <si>
    <t>Emisiones indirectas por energía comprada: electricidad y otros</t>
  </si>
  <si>
    <t>TipoOrg</t>
  </si>
  <si>
    <t>Sector</t>
  </si>
  <si>
    <t>Inclusión de "BIO" y de LUBRICANTES 3.a</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</si>
  <si>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</si>
  <si>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</si>
  <si>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</si>
  <si>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</si>
  <si>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</si>
  <si>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</si>
  <si>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</si>
  <si>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CO2 (kg/l)</t>
  </si>
  <si>
    <t>CH4 (g/l)</t>
  </si>
  <si>
    <t>N2O (g/l)</t>
  </si>
  <si>
    <t xml:space="preserve">Se consideran los mismos FE de lubricantes para todos loa años </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</si>
  <si>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</si>
  <si>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</si>
  <si>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</si>
  <si>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</si>
  <si>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Gasóleo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</si>
  <si>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</si>
  <si>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</si>
  <si>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</si>
  <si>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</si>
  <si>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</si>
  <si>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t>Categoría_Veh</t>
  </si>
  <si>
    <t>A.    TRANSPORTE POR CARRETERA</t>
  </si>
  <si>
    <t>Emisiones</t>
  </si>
  <si>
    <t>Gasolina para aviación (l)</t>
  </si>
  <si>
    <t>Queroseno (l)</t>
  </si>
  <si>
    <t>Factores de emisión</t>
  </si>
  <si>
    <t>Desplegables</t>
  </si>
  <si>
    <t>Cálculos</t>
  </si>
  <si>
    <r>
      <t xml:space="preserve">Desplegables </t>
    </r>
    <r>
      <rPr>
        <i/>
        <sz val="11"/>
        <color theme="1"/>
        <rFont val="Calibri"/>
        <family val="2"/>
        <scheme val="minor"/>
      </rPr>
      <t>(diferentes según año)</t>
    </r>
  </si>
  <si>
    <t>Transporte Ferroviario</t>
  </si>
  <si>
    <t>Transporte Marítimo</t>
  </si>
  <si>
    <t>Transporte Aéreo</t>
  </si>
  <si>
    <t>Comercializadoras2011</t>
  </si>
  <si>
    <t>Mix 2011</t>
  </si>
  <si>
    <t>Comercializadoras2010</t>
  </si>
  <si>
    <t>Mix 2010</t>
  </si>
  <si>
    <t>Comercializadoras2009</t>
  </si>
  <si>
    <t>Mix 2009</t>
  </si>
  <si>
    <t>Comercializadoras2008</t>
  </si>
  <si>
    <t>Mix 2008</t>
  </si>
  <si>
    <t>Comercializadoras2007</t>
  </si>
  <si>
    <t>Mix 2007</t>
  </si>
  <si>
    <t>Comercializadoras2021</t>
  </si>
  <si>
    <t>Mix 2021</t>
  </si>
  <si>
    <t>CENTRICA ENERGIA, S.L.U.</t>
  </si>
  <si>
    <t>ENDESA ENERGIA, S.A.</t>
  </si>
  <si>
    <t>ENEL VIESGO ENERGIA, S.L.</t>
  </si>
  <si>
    <t>HIDROCANTABRICO ENERGÍA S.A.</t>
  </si>
  <si>
    <t>HIDROCANTABRICO ENERGIA, S.A. UNIPERSONAL</t>
  </si>
  <si>
    <t>IBERDROLA , S.A.</t>
  </si>
  <si>
    <t>NEXUS ENERGIA, S.A.</t>
  </si>
  <si>
    <t>E.ON ENERGIA, S.L.</t>
  </si>
  <si>
    <t>ELEKTRIZITÄTS-GESELLSCHAFT LAUFENBURG ESPAÑA, S.L.</t>
  </si>
  <si>
    <t>GAS NATURAL SUR SDG, S.A</t>
  </si>
  <si>
    <t>FACTOR ENERGIA, S.A</t>
  </si>
  <si>
    <t>HISPAELEC ENERGIA, S.A</t>
  </si>
  <si>
    <t>EGL ENERGIA IBERIA, S.L.</t>
  </si>
  <si>
    <t>Extenderla en AP;AQ</t>
  </si>
  <si>
    <t>Añadir nuevo año</t>
  </si>
  <si>
    <t xml:space="preserve">                                           ALCANCE 1: EMISIONES FUGITIVAS</t>
  </si>
  <si>
    <t>Hexafluoruro de azufre</t>
  </si>
  <si>
    <t>Trifluoruro de nitrógeno</t>
  </si>
  <si>
    <t xml:space="preserve"> A.    EQUIPOS DE CLIMATIZACIÓN / REFRIGERACIÓN</t>
  </si>
  <si>
    <t xml:space="preserve"> B.    OTROS</t>
  </si>
  <si>
    <t>Metano</t>
  </si>
  <si>
    <t>Óxido nitroso</t>
  </si>
  <si>
    <t>Formula química</t>
  </si>
  <si>
    <t>Sevoflurano</t>
  </si>
  <si>
    <t>Hexafluoroetano</t>
  </si>
  <si>
    <t>Factores de emisión y desplegables</t>
  </si>
  <si>
    <t>Nombre del gas o de la mezcla</t>
  </si>
  <si>
    <t>Otros PCA</t>
  </si>
  <si>
    <t>Recarga</t>
  </si>
  <si>
    <t>R-600 (butano)</t>
  </si>
  <si>
    <t>Uso</t>
  </si>
  <si>
    <t>Resultado información adicional</t>
  </si>
  <si>
    <t>Resultado emisiones de proceso</t>
  </si>
  <si>
    <t>Resultado fugitivas "Otros"</t>
  </si>
  <si>
    <t>Resultado fugitivas "climatización"</t>
  </si>
  <si>
    <t>Resultado Maquinaria</t>
  </si>
  <si>
    <t>Tipo transporte</t>
  </si>
  <si>
    <t>Consumo</t>
  </si>
  <si>
    <t>Resultado Transporte A1</t>
  </si>
  <si>
    <t>Resultado Transporte A2</t>
  </si>
  <si>
    <t>FE Por defecto</t>
  </si>
  <si>
    <t>FE Otros</t>
  </si>
  <si>
    <t>Tipo vehículo</t>
  </si>
  <si>
    <t>Tipo combustible</t>
  </si>
  <si>
    <t>Cantidad comb.</t>
  </si>
  <si>
    <r>
      <t>kg CO</t>
    </r>
    <r>
      <rPr>
        <b/>
        <vertAlign val="subscript"/>
        <sz val="10"/>
        <rFont val="Calibri"/>
        <family val="2"/>
        <scheme val="minor"/>
      </rPr>
      <t>2</t>
    </r>
  </si>
  <si>
    <r>
      <t>g CH</t>
    </r>
    <r>
      <rPr>
        <b/>
        <vertAlign val="subscript"/>
        <sz val="10"/>
        <rFont val="Calibri"/>
        <family val="2"/>
        <scheme val="minor"/>
      </rPr>
      <t>4</t>
    </r>
  </si>
  <si>
    <r>
      <t>g N</t>
    </r>
    <r>
      <rPr>
        <b/>
        <vertAlign val="subscript"/>
        <sz val="10"/>
        <rFont val="Calibri"/>
        <family val="2"/>
        <scheme val="minor"/>
      </rPr>
      <t>2</t>
    </r>
    <r>
      <rPr>
        <b/>
        <sz val="10"/>
        <rFont val="Calibri"/>
        <family val="2"/>
        <scheme val="minor"/>
      </rPr>
      <t>O</t>
    </r>
  </si>
  <si>
    <r>
      <t>kg CO</t>
    </r>
    <r>
      <rPr>
        <b/>
        <vertAlign val="subscript"/>
        <sz val="10"/>
        <rFont val="Calibri"/>
        <family val="2"/>
        <scheme val="minor"/>
      </rPr>
      <t>2</t>
    </r>
    <r>
      <rPr>
        <b/>
        <sz val="10"/>
        <rFont val="Calibri"/>
        <family val="2"/>
        <scheme val="minor"/>
      </rPr>
      <t>e</t>
    </r>
  </si>
  <si>
    <t>Resultado electricidad vehículos</t>
  </si>
  <si>
    <t>Resultado calor/vapor/aire comp</t>
  </si>
  <si>
    <t>Factores de emisión y cálculos</t>
  </si>
  <si>
    <t>GdO_2</t>
  </si>
  <si>
    <t>Aux despl GdO</t>
  </si>
  <si>
    <t>GdO_1</t>
  </si>
  <si>
    <t>Resultado electricidad edificios</t>
  </si>
  <si>
    <t>Cálculos y desplegables</t>
  </si>
  <si>
    <t>FE</t>
  </si>
  <si>
    <t>CO2 (kg)</t>
  </si>
  <si>
    <t>CH4 (g)</t>
  </si>
  <si>
    <t>N2O (g)</t>
  </si>
  <si>
    <t>CO2e (kg)</t>
  </si>
  <si>
    <t>Cumplimente este apartado si su organización dispone de instalaciones fijas sujetas a las obligaciones de seguimiento y notificación de emisiones establecidas en la Ley 1/2005, de 9 de marzo, por la que se regula el régimen del comercio de derechos de emisión de gases de efecto invernadero.</t>
  </si>
  <si>
    <t>Instalación</t>
  </si>
  <si>
    <t>Emisiones verificadas Ley 1/2005</t>
  </si>
  <si>
    <r>
      <t>Edificio / Sede</t>
    </r>
    <r>
      <rPr>
        <b/>
        <vertAlign val="superscript"/>
        <sz val="10"/>
        <color indexed="9"/>
        <rFont val="Arial Narrow"/>
        <family val="2"/>
      </rPr>
      <t xml:space="preserve"> </t>
    </r>
  </si>
  <si>
    <t>Resultado Instalaciones fijas B</t>
  </si>
  <si>
    <t>Resultado Instalaciones fijas A</t>
  </si>
  <si>
    <r>
      <t>Edificio / Sede</t>
    </r>
    <r>
      <rPr>
        <b/>
        <vertAlign val="superscript"/>
        <sz val="10"/>
        <rFont val="Arial Narrow"/>
        <family val="2"/>
      </rPr>
      <t xml:space="preserve"> (1)</t>
    </r>
  </si>
  <si>
    <t>1. Combustión en instalaciones (PTN &gt; 20 MW)</t>
  </si>
  <si>
    <t>2. Refinería de petróleo</t>
  </si>
  <si>
    <t>3. Producción de coque</t>
  </si>
  <si>
    <t>4. Calcinación o sinterización, incluida la peletización, de minerales metálicos, incluido el mineral sulfuroso</t>
  </si>
  <si>
    <t>5. Producción de arrabio o de acero (instalaciones colada continua &gt; de 2,5 t/h)</t>
  </si>
  <si>
    <t>6. Producción o transformación de metales férreos (PTN &gt; 20 MW)</t>
  </si>
  <si>
    <t xml:space="preserve">7. Producción de aluminio primario </t>
  </si>
  <si>
    <t>8. Producción de aluminio secundario (PTN &gt; 20 MW)</t>
  </si>
  <si>
    <t>9. Producción o transformación de metales no férreos (PTN &gt; 20 MW)</t>
  </si>
  <si>
    <t>10. Fabricación de cemento sin pulverizar («clinker») con producción &gt; 50 t/día</t>
  </si>
  <si>
    <t>11. Producción de cal o calcinación de dolomita o magnesita (producción &gt; 50 t/día)</t>
  </si>
  <si>
    <t>12. Fabricación de vidrio incluida la fibra de vidrio (capacidad de fusión &gt; 20 t/día)</t>
  </si>
  <si>
    <t>13. Fabricación de productos cerámicos (producción &gt; 75 t/día)</t>
  </si>
  <si>
    <t>14. Fabricación de material aislante de lana mineral utilizando cristal, roca o escoria (producción &gt; 20 t/día)</t>
  </si>
  <si>
    <t>15. Secado o calcinación de yeso o producción de placas de yeso laminado y otros productos de yeso (PTN &gt;20 MW)</t>
  </si>
  <si>
    <t>16. Fabricación de pasta de papel</t>
  </si>
  <si>
    <t>17. Papel o cartón (producción &gt; 20 t/día)</t>
  </si>
  <si>
    <t>18. Producción de negro de humo</t>
  </si>
  <si>
    <t>19. Producción de ácido nítrico</t>
  </si>
  <si>
    <t>20. Producción de ácido adípico</t>
  </si>
  <si>
    <t>21. Producción de ácido de glioxal y ácido glioxílico</t>
  </si>
  <si>
    <t>22. Producción de amoníaco</t>
  </si>
  <si>
    <t>23. Fabricación de productos químicos orgánicos en bruto (producción &gt; 100 t/día)</t>
  </si>
  <si>
    <t>24. Producción de hidrógeno (H2) y gas de síntesis (producción &gt; 25 t/día)</t>
  </si>
  <si>
    <t>25. Producción de carbonato sódico (Na2CO3) y bicarbonato de sodio (NaHCO3)</t>
  </si>
  <si>
    <t>26. Captura de gases de efecto invernadero (Directiva 2009/31/CE)</t>
  </si>
  <si>
    <t>27. Transporte de gases de efecto invernadero (Directiva 2009/31/CE)</t>
  </si>
  <si>
    <t>28. Almacenamiento geológico de gases de efecto invernadero (Directiva 2009/31/CE)</t>
  </si>
  <si>
    <t>29. Aviación</t>
  </si>
  <si>
    <t>Categoría_actividades</t>
  </si>
  <si>
    <t>Categoría de actividad (según Anexo I de la Ley 1/2005, de 9 de marzo)</t>
  </si>
  <si>
    <t>2007CO2 (kg/l)</t>
  </si>
  <si>
    <t xml:space="preserve">    </t>
  </si>
  <si>
    <t>Solo se muestra el resultado de CO2e</t>
  </si>
  <si>
    <t>Edificio /sede</t>
  </si>
  <si>
    <r>
      <t>EMISIONES 
kg CO</t>
    </r>
    <r>
      <rPr>
        <b/>
        <vertAlign val="subscript"/>
        <sz val="9"/>
        <color indexed="9"/>
        <rFont val="Arial Narrow"/>
        <family val="2"/>
      </rPr>
      <t>2</t>
    </r>
    <r>
      <rPr>
        <b/>
        <sz val="9"/>
        <color indexed="9"/>
        <rFont val="Arial Narrow"/>
        <family val="2"/>
      </rPr>
      <t>e</t>
    </r>
  </si>
  <si>
    <t>Sede</t>
  </si>
  <si>
    <t>Transporte ferroviario, marítimo y aéreo</t>
  </si>
  <si>
    <t>Emisiones fugitivas - climatización y refrigeración</t>
  </si>
  <si>
    <t>Emisiones fugitivas - otros</t>
  </si>
  <si>
    <t>Información adicional - biomasa</t>
  </si>
  <si>
    <t>Calor, vapor, aire comprimido</t>
  </si>
  <si>
    <t>Electricidad edificios</t>
  </si>
  <si>
    <t>Electricidad vehículos</t>
  </si>
  <si>
    <t>3.1</t>
  </si>
  <si>
    <t>3.2</t>
  </si>
  <si>
    <t>Proceso</t>
  </si>
  <si>
    <t>B.   Instalaciones fijas (calderas, turbinas, hornos, etc.) sujetas a las obligaciones establecidas en la Ley 1/2005, de 9 de marzo</t>
  </si>
  <si>
    <t>A.    INSTALACIONES FIJAS NO LEY 1/2005</t>
  </si>
  <si>
    <t>B.    INSTALACIONES FIJAS SUJETAS LEY 1/2005</t>
  </si>
  <si>
    <t>Edificio / Sede</t>
  </si>
  <si>
    <t>Instalaciones fijas - Ley 1/2005</t>
  </si>
  <si>
    <t>Instalaciones fijas - no Ley 1/2005</t>
  </si>
  <si>
    <t>Fugitivas - climatización y refrigeración</t>
  </si>
  <si>
    <r>
      <t>g N</t>
    </r>
    <r>
      <rPr>
        <b/>
        <vertAlign val="subscript"/>
        <sz val="11"/>
        <color indexed="9"/>
        <rFont val="Arial Narrow"/>
        <family val="2"/>
      </rPr>
      <t>2</t>
    </r>
    <r>
      <rPr>
        <b/>
        <sz val="11"/>
        <color indexed="9"/>
        <rFont val="Arial Narrow"/>
        <family val="2"/>
      </rPr>
      <t>O</t>
    </r>
  </si>
  <si>
    <r>
      <t>g CH</t>
    </r>
    <r>
      <rPr>
        <b/>
        <vertAlign val="subscript"/>
        <sz val="11"/>
        <color indexed="9"/>
        <rFont val="Arial Narrow"/>
        <family val="2"/>
      </rPr>
      <t>4</t>
    </r>
  </si>
  <si>
    <r>
      <t>kg CO</t>
    </r>
    <r>
      <rPr>
        <b/>
        <vertAlign val="subscript"/>
        <sz val="11"/>
        <color indexed="9"/>
        <rFont val="Arial Narrow"/>
        <family val="2"/>
      </rPr>
      <t>2</t>
    </r>
  </si>
  <si>
    <r>
      <t>kg CO</t>
    </r>
    <r>
      <rPr>
        <b/>
        <vertAlign val="subscript"/>
        <sz val="11"/>
        <color indexed="9"/>
        <rFont val="Arial Narrow"/>
        <family val="2"/>
      </rPr>
      <t>2</t>
    </r>
    <r>
      <rPr>
        <b/>
        <sz val="11"/>
        <color indexed="9"/>
        <rFont val="Arial Narrow"/>
        <family val="2"/>
      </rPr>
      <t>e</t>
    </r>
  </si>
  <si>
    <t>TOTAL EMISIONES DIRECTAS</t>
  </si>
  <si>
    <t>EMISIONES INDIRECTAS (ELECTRICIDAD)</t>
  </si>
  <si>
    <t>SUBTOTAL</t>
  </si>
  <si>
    <t>Se engloban las actividades de generación de calor y, en su caso, de calor y electricidad (cogeneración) en organizaciones cuyas instalaciones están sujetas a las obligaciones de seguimiento y notificación de emisiones establecidas en la Ley 1/2005, de 9 de marzo, por la que se regula el régimen del comercio de derechos de emisión de gases de efecto invernadero. Se trata generalmente de calderas, turbinas u hornos en organizaciones de sectores industriales, ya sean de la industria del sector energético (plantas de generación de electricidad, refinerías de petróleo, etc.), o de las industrias manufactureras (plantas siderúrgicas, acerías, cementeras, papeleras, industrias de procesado de alimentos, etc.).</t>
  </si>
  <si>
    <r>
      <t>kg CO</t>
    </r>
    <r>
      <rPr>
        <vertAlign val="subscript"/>
        <sz val="11"/>
        <rFont val="Arial Narrow"/>
        <family val="2"/>
      </rPr>
      <t>2</t>
    </r>
  </si>
  <si>
    <r>
      <t>g CH</t>
    </r>
    <r>
      <rPr>
        <vertAlign val="subscript"/>
        <sz val="11"/>
        <rFont val="Arial Narrow"/>
        <family val="2"/>
      </rPr>
      <t>4</t>
    </r>
  </si>
  <si>
    <r>
      <t>g N</t>
    </r>
    <r>
      <rPr>
        <vertAlign val="subscript"/>
        <sz val="11"/>
        <rFont val="Arial Narrow"/>
        <family val="2"/>
      </rPr>
      <t>2</t>
    </r>
    <r>
      <rPr>
        <sz val="11"/>
        <rFont val="Arial Narrow"/>
        <family val="2"/>
      </rPr>
      <t>O</t>
    </r>
  </si>
  <si>
    <r>
      <t>kg CO</t>
    </r>
    <r>
      <rPr>
        <vertAlign val="subscript"/>
        <sz val="11"/>
        <rFont val="Arial Narrow"/>
        <family val="2"/>
      </rPr>
      <t>2</t>
    </r>
    <r>
      <rPr>
        <sz val="11"/>
        <rFont val="Arial Narrow"/>
        <family val="2"/>
      </rPr>
      <t>e</t>
    </r>
  </si>
  <si>
    <t xml:space="preserve"> % DIRECTAS</t>
  </si>
  <si>
    <t>Fugitivas - climatización, refrigeración y otros</t>
  </si>
  <si>
    <t>t CO₂e</t>
  </si>
  <si>
    <t>RESULTADOS DE EMISIONES POR EDIFICIO / SEDE</t>
  </si>
  <si>
    <t>Instalaciones fijas no Ley 1/2005</t>
  </si>
  <si>
    <t>Instalaciones fijas Ley 1/2005</t>
  </si>
  <si>
    <r>
      <t xml:space="preserve">  TIPO DE ORGANIZACIÓN</t>
    </r>
    <r>
      <rPr>
        <b/>
        <vertAlign val="superscript"/>
        <sz val="11"/>
        <color indexed="9"/>
        <rFont val="Arial Narrow"/>
        <family val="2"/>
      </rPr>
      <t xml:space="preserve">                     </t>
    </r>
  </si>
  <si>
    <t>SECTOR</t>
  </si>
  <si>
    <t>Consideraciones:</t>
  </si>
  <si>
    <t xml:space="preserve"> Factores de emisión y PCA</t>
  </si>
  <si>
    <t xml:space="preserve"> - Las fugas se producen durante el año en que se registran y que la cantidad fugada es igual a la cantidad recargada.</t>
  </si>
  <si>
    <t>Capacidad equipo (kg)</t>
  </si>
  <si>
    <t>Producción</t>
  </si>
  <si>
    <r>
      <t xml:space="preserve"> Dato de consumo </t>
    </r>
    <r>
      <rPr>
        <b/>
        <sz val="9"/>
        <color indexed="9"/>
        <rFont val="Arial Narrow"/>
        <family val="2"/>
      </rPr>
      <t>kWh</t>
    </r>
  </si>
  <si>
    <r>
      <t>Emisiones
kg CO</t>
    </r>
    <r>
      <rPr>
        <b/>
        <vertAlign val="subscript"/>
        <sz val="11"/>
        <color theme="0"/>
        <rFont val="Arial Narrow"/>
        <family val="2"/>
      </rPr>
      <t>2</t>
    </r>
    <r>
      <rPr>
        <b/>
        <sz val="11"/>
        <color theme="0"/>
        <rFont val="Arial Narrow"/>
        <family val="2"/>
      </rPr>
      <t>e</t>
    </r>
  </si>
  <si>
    <t>GENÉRICO</t>
  </si>
  <si>
    <t>Gas manufacturado (kg)</t>
  </si>
  <si>
    <t>Coque de carbón (kg)</t>
  </si>
  <si>
    <t>Hulla y antracita (kg)</t>
  </si>
  <si>
    <t>Hullas subituminosas (kg)</t>
  </si>
  <si>
    <t>Densidades</t>
  </si>
  <si>
    <t>PCI (Poder Calorífico Inferior)</t>
  </si>
  <si>
    <t>Comb_fijas</t>
  </si>
  <si>
    <t>Emisiones parciales C</t>
  </si>
  <si>
    <r>
      <rPr>
        <b/>
        <sz val="10"/>
        <color indexed="9"/>
        <rFont val="Arial Narrow"/>
        <family val="2"/>
      </rPr>
      <t>Emisiones 
totales C</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</si>
  <si>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r>
      <rPr>
        <b/>
        <sz val="10"/>
        <color indexed="9"/>
        <rFont val="Arial Narrow"/>
        <family val="2"/>
      </rPr>
      <t>Emisiones 
totales B</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</si>
  <si>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r>
      <rPr>
        <b/>
        <sz val="10"/>
        <color indexed="9"/>
        <rFont val="Arial Narrow"/>
        <family val="2"/>
      </rPr>
      <t xml:space="preserve">Emisiones 
totales </t>
    </r>
    <r>
      <rPr>
        <b/>
        <sz val="9"/>
        <color indexed="9"/>
        <rFont val="Arial Narrow"/>
        <family val="2"/>
      </rPr>
      <t>A1
kg CO</t>
    </r>
    <r>
      <rPr>
        <b/>
        <vertAlign val="subscript"/>
        <sz val="9"/>
        <color indexed="9"/>
        <rFont val="Arial Narrow"/>
        <family val="2"/>
      </rPr>
      <t>2</t>
    </r>
    <r>
      <rPr>
        <b/>
        <sz val="9"/>
        <color indexed="9"/>
        <rFont val="Arial Narrow"/>
        <family val="2"/>
      </rPr>
      <t>e</t>
    </r>
  </si>
  <si>
    <r>
      <rPr>
        <b/>
        <sz val="10"/>
        <color indexed="9"/>
        <rFont val="Arial Narrow"/>
        <family val="2"/>
      </rPr>
      <t>Emisiones 
totales A</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</si>
  <si>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t>B.    INSTALACIONES FIJAS (CALDERAS, TURBINAS, HORNOS, ETC.) SUJETAS A LAS OBLIGACIONES ESTABLECIDAS EN LA LEY 1/2005, DE 9 DE MARZO</t>
  </si>
  <si>
    <r>
      <t>Emisiones B
kg CO</t>
    </r>
    <r>
      <rPr>
        <b/>
        <vertAlign val="subscript"/>
        <sz val="10"/>
        <color indexed="9"/>
        <rFont val="Arial Narrow"/>
        <family val="2"/>
      </rPr>
      <t>2</t>
    </r>
    <r>
      <rPr>
        <b/>
        <sz val="10"/>
        <color indexed="9"/>
        <rFont val="Arial Narrow"/>
        <family val="2"/>
      </rPr>
      <t>e</t>
    </r>
  </si>
  <si>
    <r>
      <t>Emisiones A
kg CO</t>
    </r>
    <r>
      <rPr>
        <b/>
        <vertAlign val="subscript"/>
        <sz val="10"/>
        <color indexed="9"/>
        <rFont val="Arial Narrow"/>
        <family val="2"/>
      </rPr>
      <t>2</t>
    </r>
    <r>
      <rPr>
        <b/>
        <sz val="10"/>
        <color indexed="9"/>
        <rFont val="Arial Narrow"/>
        <family val="2"/>
      </rPr>
      <t>e</t>
    </r>
  </si>
  <si>
    <r>
      <rPr>
        <b/>
        <sz val="10"/>
        <color indexed="9"/>
        <rFont val="Arial Narrow"/>
        <family val="2"/>
      </rPr>
      <t>Emisiones totales</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</si>
  <si>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t>No se contabilizan las emisiones de CO2 de la biomasa al considerarse de origen biogénico</t>
  </si>
  <si>
    <t>Gas natural (kWhPCS)*</t>
  </si>
  <si>
    <t>Biomasa madera (kg)**</t>
  </si>
  <si>
    <t>Biomasa pellets (kg)**</t>
  </si>
  <si>
    <t xml:space="preserve"> Tipo de Combustible</t>
  </si>
  <si>
    <t xml:space="preserve">Cantidad comb. (ud) </t>
  </si>
  <si>
    <t xml:space="preserve">    Factor emisión</t>
  </si>
  <si>
    <t>Hoja de trabajo. Consumos</t>
  </si>
  <si>
    <t xml:space="preserve"> - Nombre del combustible</t>
  </si>
  <si>
    <t xml:space="preserve"> - Fuente de información</t>
  </si>
  <si>
    <t>Combustible 1</t>
  </si>
  <si>
    <t>Combustible 2</t>
  </si>
  <si>
    <t>Combustible 3</t>
  </si>
  <si>
    <r>
      <t>FE CO</t>
    </r>
    <r>
      <rPr>
        <vertAlign val="subscript"/>
        <sz val="11"/>
        <color indexed="8"/>
        <rFont val="Arial Narrow"/>
        <family val="2"/>
      </rPr>
      <t>2</t>
    </r>
  </si>
  <si>
    <r>
      <t>FE CH</t>
    </r>
    <r>
      <rPr>
        <vertAlign val="subscript"/>
        <sz val="11"/>
        <color indexed="8"/>
        <rFont val="Arial Narrow"/>
        <family val="2"/>
      </rPr>
      <t>4</t>
    </r>
  </si>
  <si>
    <r>
      <t>FE N</t>
    </r>
    <r>
      <rPr>
        <vertAlign val="subscript"/>
        <sz val="11"/>
        <color indexed="8"/>
        <rFont val="Arial Narrow"/>
        <family val="2"/>
      </rPr>
      <t>2</t>
    </r>
    <r>
      <rPr>
        <sz val="11"/>
        <color indexed="8"/>
        <rFont val="Arial Narrow"/>
        <family val="2"/>
      </rPr>
      <t>O</t>
    </r>
  </si>
  <si>
    <r>
      <t xml:space="preserve">En cuanto a los </t>
    </r>
    <r>
      <rPr>
        <b/>
        <sz val="11"/>
        <color theme="3"/>
        <rFont val="Arial Narrow"/>
        <family val="2"/>
      </rPr>
      <t>datos de consumo</t>
    </r>
    <r>
      <rPr>
        <sz val="11"/>
        <color theme="3"/>
        <rFont val="Arial Narrow"/>
        <family val="2"/>
      </rPr>
      <t xml:space="preserve"> podría considerar los siguientes bloques:</t>
    </r>
  </si>
  <si>
    <r>
      <t xml:space="preserve">En esta hoja de </t>
    </r>
    <r>
      <rPr>
        <b/>
        <sz val="11"/>
        <color theme="3"/>
        <rFont val="Arial Narrow"/>
        <family val="2"/>
      </rPr>
      <t>cumplimentación voluntaria</t>
    </r>
    <r>
      <rPr>
        <sz val="11"/>
        <color theme="3"/>
        <rFont val="Arial Narrow"/>
        <family val="2"/>
      </rPr>
      <t xml:space="preserve"> puede incluir los </t>
    </r>
    <r>
      <rPr>
        <b/>
        <sz val="11"/>
        <color theme="3"/>
        <rFont val="Arial Narrow"/>
        <family val="2"/>
      </rPr>
      <t>cálculos auxiliares</t>
    </r>
    <r>
      <rPr>
        <sz val="11"/>
        <color theme="3"/>
        <rFont val="Arial Narrow"/>
        <family val="2"/>
      </rPr>
      <t xml:space="preserve"> necesarios para obtener los </t>
    </r>
    <r>
      <rPr>
        <b/>
        <sz val="11"/>
        <color theme="3"/>
        <rFont val="Arial Narrow"/>
        <family val="2"/>
      </rPr>
      <t>datos de consumo</t>
    </r>
    <r>
      <rPr>
        <sz val="11"/>
        <color theme="3"/>
        <rFont val="Arial Narrow"/>
        <family val="2"/>
      </rPr>
      <t xml:space="preserve"> anuales. Si lo prefiere puede entregar esta información en un documento aparte. Estos cálculos servirán para </t>
    </r>
    <r>
      <rPr>
        <b/>
        <sz val="11"/>
        <color theme="3"/>
        <rFont val="Arial Narrow"/>
        <family val="2"/>
      </rPr>
      <t xml:space="preserve">facilitar su trabajo de recopilación de datos </t>
    </r>
    <r>
      <rPr>
        <sz val="11"/>
        <color theme="3"/>
        <rFont val="Arial Narrow"/>
        <family val="2"/>
      </rPr>
      <t xml:space="preserve">y </t>
    </r>
    <r>
      <rPr>
        <b/>
        <sz val="11"/>
        <color theme="3"/>
        <rFont val="Arial Narrow"/>
        <family val="2"/>
      </rPr>
      <t>el cotejo de los consumos</t>
    </r>
    <r>
      <rPr>
        <sz val="11"/>
        <color theme="3"/>
        <rFont val="Arial Narrow"/>
        <family val="2"/>
      </rPr>
      <t xml:space="preserve"> por parte del Registro de huella de carbono, compensación y proyectos de absorción de dióxido de carbono. </t>
    </r>
  </si>
  <si>
    <t xml:space="preserve">                                               HOJA DE TRABAJO. CONSUMOS                                                                        </t>
  </si>
  <si>
    <r>
      <t xml:space="preserve">En el caso excepcional en el que alguno de los </t>
    </r>
    <r>
      <rPr>
        <b/>
        <sz val="11"/>
        <color theme="3"/>
        <rFont val="Arial Narrow"/>
        <family val="2"/>
      </rPr>
      <t>combustibles que emplee su organización no se encontrase entre los que se ofrecen en la herramienta</t>
    </r>
    <r>
      <rPr>
        <sz val="11"/>
        <color theme="3"/>
        <rFont val="Arial Narrow"/>
        <family val="2"/>
      </rPr>
      <t>, también puede emplear esta hoja para añadir los siguientes datos:</t>
    </r>
  </si>
  <si>
    <t xml:space="preserve">                                          FACTORES DE EMISIÓN, PCA Y FACTORES DE MIX ELÉCTRICO</t>
  </si>
  <si>
    <t>A. Transporte por carretera</t>
  </si>
  <si>
    <t>B. Transporte ferroviario, marítimo y aéreo (emisiones directas)</t>
  </si>
  <si>
    <t>C. Funcionamiento de maquinaria</t>
  </si>
  <si>
    <t>2.   VEHÍCULOS Y MAQUINARIA</t>
  </si>
  <si>
    <t>3.   EMISIONES FUGITIVAS (EQUIPOS DE CLIMATIZACIÓN Y OTROS)</t>
  </si>
  <si>
    <t>A. Climatización / refrigeración</t>
  </si>
  <si>
    <t>B. Otros</t>
  </si>
  <si>
    <r>
      <t>Gasolina  (</t>
    </r>
    <r>
      <rPr>
        <sz val="10"/>
        <color theme="1"/>
        <rFont val="Arial Narrow"/>
        <family val="2"/>
      </rPr>
      <t>l)</t>
    </r>
  </si>
  <si>
    <r>
      <t>E5 (</t>
    </r>
    <r>
      <rPr>
        <sz val="10"/>
        <color theme="1"/>
        <rFont val="Arial Narrow"/>
        <family val="2"/>
      </rPr>
      <t>l)</t>
    </r>
  </si>
  <si>
    <r>
      <t>E10 (</t>
    </r>
    <r>
      <rPr>
        <sz val="10"/>
        <color theme="1"/>
        <rFont val="Arial Narrow"/>
        <family val="2"/>
      </rPr>
      <t>l)</t>
    </r>
  </si>
  <si>
    <r>
      <t>E85 (</t>
    </r>
    <r>
      <rPr>
        <sz val="10"/>
        <color theme="1"/>
        <rFont val="Arial Narrow"/>
        <family val="2"/>
      </rPr>
      <t>l)</t>
    </r>
  </si>
  <si>
    <r>
      <t>E100 (</t>
    </r>
    <r>
      <rPr>
        <sz val="10"/>
        <color theme="1"/>
        <rFont val="Arial Narrow"/>
        <family val="2"/>
      </rPr>
      <t>l)</t>
    </r>
  </si>
  <si>
    <r>
      <t>B7 (</t>
    </r>
    <r>
      <rPr>
        <sz val="10"/>
        <color theme="1"/>
        <rFont val="Arial Narrow"/>
        <family val="2"/>
      </rPr>
      <t>l)</t>
    </r>
  </si>
  <si>
    <r>
      <t>B10 (</t>
    </r>
    <r>
      <rPr>
        <sz val="10"/>
        <color theme="1"/>
        <rFont val="Arial Narrow"/>
        <family val="2"/>
      </rPr>
      <t>l)</t>
    </r>
  </si>
  <si>
    <r>
      <t>B20 (</t>
    </r>
    <r>
      <rPr>
        <sz val="10"/>
        <color theme="1"/>
        <rFont val="Arial Narrow"/>
        <family val="2"/>
      </rPr>
      <t>l)</t>
    </r>
  </si>
  <si>
    <r>
      <t>B30 (</t>
    </r>
    <r>
      <rPr>
        <sz val="10"/>
        <color theme="1"/>
        <rFont val="Arial Narrow"/>
        <family val="2"/>
      </rPr>
      <t>l)</t>
    </r>
  </si>
  <si>
    <r>
      <t>B100 (</t>
    </r>
    <r>
      <rPr>
        <sz val="10"/>
        <color theme="1"/>
        <rFont val="Arial Narrow"/>
        <family val="2"/>
      </rPr>
      <t>l)</t>
    </r>
  </si>
  <si>
    <r>
      <t>CO</t>
    </r>
    <r>
      <rPr>
        <vertAlign val="subscript"/>
        <sz val="10"/>
        <color theme="1"/>
        <rFont val="Arial Narrow"/>
        <family val="2"/>
      </rPr>
      <t>2</t>
    </r>
    <r>
      <rPr>
        <sz val="10"/>
        <color theme="1"/>
        <rFont val="Arial Narrow"/>
        <family val="2"/>
      </rPr>
      <t xml:space="preserve"> (kg/ud)</t>
    </r>
  </si>
  <si>
    <r>
      <t>CH</t>
    </r>
    <r>
      <rPr>
        <vertAlign val="subscript"/>
        <sz val="10"/>
        <color theme="1"/>
        <rFont val="Arial Narrow"/>
        <family val="2"/>
      </rPr>
      <t>4</t>
    </r>
    <r>
      <rPr>
        <sz val="10"/>
        <color theme="1"/>
        <rFont val="Arial Narrow"/>
        <family val="2"/>
      </rPr>
      <t xml:space="preserve"> (g/ud)</t>
    </r>
  </si>
  <si>
    <r>
      <t>N</t>
    </r>
    <r>
      <rPr>
        <vertAlign val="subscript"/>
        <sz val="10"/>
        <color theme="1"/>
        <rFont val="Arial Narrow"/>
        <family val="2"/>
      </rPr>
      <t>2</t>
    </r>
    <r>
      <rPr>
        <sz val="10"/>
        <color theme="1"/>
        <rFont val="Arial Narrow"/>
        <family val="2"/>
      </rPr>
      <t>O (g/ud)</t>
    </r>
  </si>
  <si>
    <t>Gasóleo  (l)</t>
  </si>
  <si>
    <r>
      <t>CO</t>
    </r>
    <r>
      <rPr>
        <vertAlign val="subscript"/>
        <sz val="10"/>
        <color rgb="FF000000"/>
        <rFont val="Arial Narrow"/>
        <family val="2"/>
      </rPr>
      <t>2</t>
    </r>
  </si>
  <si>
    <r>
      <t>CH</t>
    </r>
    <r>
      <rPr>
        <vertAlign val="subscript"/>
        <sz val="10"/>
        <color rgb="FF000000"/>
        <rFont val="Arial Narrow"/>
        <family val="2"/>
      </rPr>
      <t>4</t>
    </r>
  </si>
  <si>
    <r>
      <t>N</t>
    </r>
    <r>
      <rPr>
        <vertAlign val="subscript"/>
        <sz val="10"/>
        <color rgb="FF000000"/>
        <rFont val="Arial Narrow"/>
        <family val="2"/>
      </rPr>
      <t>2</t>
    </r>
    <r>
      <rPr>
        <sz val="10"/>
        <color rgb="FF000000"/>
        <rFont val="Arial Narrow"/>
        <family val="2"/>
      </rPr>
      <t>O</t>
    </r>
  </si>
  <si>
    <r>
      <t>NF</t>
    </r>
    <r>
      <rPr>
        <vertAlign val="subscript"/>
        <sz val="10"/>
        <color rgb="FF000000"/>
        <rFont val="Arial Narrow"/>
        <family val="2"/>
      </rPr>
      <t>3</t>
    </r>
  </si>
  <si>
    <r>
      <t>SF</t>
    </r>
    <r>
      <rPr>
        <vertAlign val="subscript"/>
        <sz val="10"/>
        <color rgb="FF000000"/>
        <rFont val="Arial Narrow"/>
        <family val="2"/>
      </rPr>
      <t>6</t>
    </r>
  </si>
  <si>
    <r>
      <t>C</t>
    </r>
    <r>
      <rPr>
        <vertAlign val="subscript"/>
        <sz val="10"/>
        <color rgb="FF000000"/>
        <rFont val="Arial Narrow"/>
        <family val="2"/>
      </rPr>
      <t>2</t>
    </r>
    <r>
      <rPr>
        <sz val="10"/>
        <color rgb="FF000000"/>
        <rFont val="Arial Narrow"/>
        <family val="2"/>
      </rPr>
      <t>F</t>
    </r>
    <r>
      <rPr>
        <vertAlign val="subscript"/>
        <sz val="10"/>
        <color rgb="FF000000"/>
        <rFont val="Arial Narrow"/>
        <family val="2"/>
      </rPr>
      <t>6</t>
    </r>
    <r>
      <rPr>
        <sz val="10"/>
        <color rgb="FF000000"/>
        <rFont val="Arial Narrow"/>
        <family val="2"/>
      </rPr>
      <t>(PFC-116)</t>
    </r>
  </si>
  <si>
    <r>
      <t>C</t>
    </r>
    <r>
      <rPr>
        <vertAlign val="subscript"/>
        <sz val="10"/>
        <color rgb="FF000000"/>
        <rFont val="Arial Narrow"/>
        <family val="2"/>
      </rPr>
      <t>3</t>
    </r>
    <r>
      <rPr>
        <sz val="10"/>
        <color rgb="FF000000"/>
        <rFont val="Arial Narrow"/>
        <family val="2"/>
      </rPr>
      <t>F</t>
    </r>
    <r>
      <rPr>
        <vertAlign val="subscript"/>
        <sz val="10"/>
        <color rgb="FF000000"/>
        <rFont val="Arial Narrow"/>
        <family val="2"/>
      </rPr>
      <t>8</t>
    </r>
    <r>
      <rPr>
        <sz val="10"/>
        <color rgb="FF000000"/>
        <rFont val="Arial Narrow"/>
        <family val="2"/>
      </rPr>
      <t xml:space="preserve"> (PFC-218)</t>
    </r>
  </si>
  <si>
    <t>4.   FACTORES DE MIX ELÉCTRICO DE LAS COMERCIALIZADORAS (EMISIONES INDIRECTAS)</t>
  </si>
  <si>
    <r>
      <t>kg CO</t>
    </r>
    <r>
      <rPr>
        <vertAlign val="subscript"/>
        <sz val="10"/>
        <rFont val="Arial Narrow"/>
        <family val="2"/>
      </rPr>
      <t>2</t>
    </r>
    <r>
      <rPr>
        <sz val="10"/>
        <rFont val="Arial Narrow"/>
        <family val="2"/>
      </rPr>
      <t>/kWh</t>
    </r>
  </si>
  <si>
    <t>Mix sin GdO</t>
  </si>
  <si>
    <t xml:space="preserve">Factor GdO renovable </t>
  </si>
  <si>
    <t>Factor GdO cog. alta eficiencia</t>
  </si>
  <si>
    <r>
      <t>kg CO</t>
    </r>
    <r>
      <rPr>
        <vertAlign val="subscript"/>
        <sz val="9"/>
        <rFont val="Arial Narrow"/>
        <family val="2"/>
      </rPr>
      <t>2</t>
    </r>
    <r>
      <rPr>
        <sz val="9"/>
        <rFont val="Arial Narrow"/>
        <family val="2"/>
      </rPr>
      <t>/kWh</t>
    </r>
  </si>
  <si>
    <t>ACCIÓN ENERGIA COMERCIALIZADORA, S.L.</t>
  </si>
  <si>
    <t>ACSOL ENERGIA GLOBAL, S.A.</t>
  </si>
  <si>
    <t>ADELFAS ENERGIA, S.L.</t>
  </si>
  <si>
    <t>ALCANZIA ENERGIA, S.L.</t>
  </si>
  <si>
    <t>ALPIQ ENERGIA ESPAÑA, S.A.U.</t>
  </si>
  <si>
    <t xml:space="preserve">ASAL DE ENERG¿A, S.L. </t>
  </si>
  <si>
    <t>COMPA¿¿A ESCANDINAVA DE ELECTRICIDAD EN ESPA¿A, S.L.</t>
  </si>
  <si>
    <t>COX ENERGIA COMERCIALIZADORA ESPA¿A, S.L.U.</t>
  </si>
  <si>
    <t>CYE ENERGIA, S.L.</t>
  </si>
  <si>
    <t>DISA ENERGIA ELECTRICA, S.L.U.</t>
  </si>
  <si>
    <t>ELECTRA ALTO MIÑO COMERCIALIZADORA DE ENERGIA, S.L.U.</t>
  </si>
  <si>
    <t>ELECTRA CALDENSE ENERGIA, S.A.</t>
  </si>
  <si>
    <t>ELECTRA DEL CARDENER ENERGIA, S.A.</t>
  </si>
  <si>
    <t>ELECTRA ENERGIA, S.A.U.</t>
  </si>
  <si>
    <t>ELECTRICA DE GUIXES ENERG¿A, S.L.</t>
  </si>
  <si>
    <t>ELECTRICA VAQUER ENERGIA, S.A.</t>
  </si>
  <si>
    <t>ENERGIA NARANJA, S.L.</t>
  </si>
  <si>
    <t>ENERG¿A NUFRI, S.L.U.</t>
  </si>
  <si>
    <t>ENGIE ESPA¿A, S.L.U.</t>
  </si>
  <si>
    <t>EPRESA ENERGIA, S.A.U.</t>
  </si>
  <si>
    <t>FENIE ENERGIA, S.A.</t>
  </si>
  <si>
    <t>GALP ENERGIA ESPAÑA S.A.U.</t>
  </si>
  <si>
    <t>GNERA ENERGIA Y TECNOLOGIA, S.L.</t>
  </si>
  <si>
    <t>HELIOELEC ENERGIA ELECTRICA, S.L.</t>
  </si>
  <si>
    <t>INDEXO ENERGIA, S.L.</t>
  </si>
  <si>
    <t>INER ENERGIA CASTILLA LA MANCHA, S.L.</t>
  </si>
  <si>
    <t>INTEGRACION EUROPEA DE ENERGIA SUR, S.L.</t>
  </si>
  <si>
    <t>INTEGRACIÓN EUROPEA DE ENERGIA, S.A.U.</t>
  </si>
  <si>
    <t>NABALIA ENERGIA 2000, S.A.</t>
  </si>
  <si>
    <t>PETRONIEVES ENERGIA 1, S.L.</t>
  </si>
  <si>
    <t>RESPIRA ENERGIA, S.A.</t>
  </si>
  <si>
    <t>RTOTAL GAS Y ELECTRICIDAD ESPA¿A,
S.A.U.</t>
  </si>
  <si>
    <t>SHELL ESPA¿A, S.A.</t>
  </si>
  <si>
    <t>TOTAL GAS Y ELECTRICIDAD ESPA¿A S.A.U.</t>
  </si>
  <si>
    <t>TRACTAMENT I SELECCI¿ DE RESIDUS, S.A.</t>
  </si>
  <si>
    <r>
      <t>kg CO</t>
    </r>
    <r>
      <rPr>
        <vertAlign val="subscript"/>
        <sz val="10"/>
        <rFont val="Arial Narrow"/>
        <family val="2"/>
      </rPr>
      <t>2</t>
    </r>
    <r>
      <rPr>
        <sz val="10"/>
        <rFont val="Arial Narrow"/>
        <family val="2"/>
      </rPr>
      <t>e/kWh</t>
    </r>
  </si>
  <si>
    <r>
      <t>kg CO</t>
    </r>
    <r>
      <rPr>
        <vertAlign val="subscript"/>
        <sz val="9"/>
        <rFont val="Arial Narrow"/>
        <family val="2"/>
      </rPr>
      <t>2</t>
    </r>
    <r>
      <rPr>
        <sz val="9"/>
        <rFont val="Arial Narrow"/>
        <family val="2"/>
      </rPr>
      <t>e/kWh</t>
    </r>
  </si>
  <si>
    <r>
      <t>Transporte por carretera</t>
    </r>
    <r>
      <rPr>
        <b/>
        <vertAlign val="superscript"/>
        <sz val="10"/>
        <color indexed="9"/>
        <rFont val="Arial Narrow"/>
        <family val="2"/>
      </rPr>
      <t>(1)</t>
    </r>
  </si>
  <si>
    <t>Consumo (kWh)</t>
  </si>
  <si>
    <t>Consumo de calor, vapor, frío</t>
  </si>
  <si>
    <t>TOTAL EMISIONES INDIRECTAS ELECTRICIDAD</t>
  </si>
  <si>
    <r>
      <rPr>
        <vertAlign val="superscript"/>
        <sz val="9"/>
        <color theme="3"/>
        <rFont val="Arial Narrow"/>
        <family val="2"/>
      </rPr>
      <t xml:space="preserve">(1) </t>
    </r>
    <r>
      <rPr>
        <sz val="9"/>
        <color theme="3"/>
        <rFont val="Arial Narrow"/>
        <family val="2"/>
      </rPr>
      <t>Las emisiones de los vehículos eléctricos se engloban en emisiones indirectas debidas al consumo de electricidad.</t>
    </r>
  </si>
  <si>
    <r>
      <t>Electricidad vehículos</t>
    </r>
    <r>
      <rPr>
        <b/>
        <vertAlign val="superscript"/>
        <sz val="10"/>
        <color indexed="9"/>
        <rFont val="Arial Narrow"/>
        <family val="2"/>
      </rPr>
      <t>(2)</t>
    </r>
  </si>
  <si>
    <t xml:space="preserve"> % INDIRECTAS</t>
  </si>
  <si>
    <t>Calor, vapor, frío, aire comprimido</t>
  </si>
  <si>
    <t>V23</t>
  </si>
  <si>
    <r>
      <t>Se incluyen emisiones de CH</t>
    </r>
    <r>
      <rPr>
        <vertAlign val="subscript"/>
        <sz val="11"/>
        <rFont val="Arial Narrow"/>
        <family val="2"/>
      </rPr>
      <t>4</t>
    </r>
    <r>
      <rPr>
        <sz val="11"/>
        <rFont val="Arial Narrow"/>
        <family val="2"/>
      </rPr>
      <t xml:space="preserve"> y N</t>
    </r>
    <r>
      <rPr>
        <vertAlign val="subscript"/>
        <sz val="11"/>
        <rFont val="Arial Narrow"/>
        <family val="2"/>
      </rPr>
      <t>2</t>
    </r>
    <r>
      <rPr>
        <sz val="11"/>
        <rFont val="Arial Narrow"/>
        <family val="2"/>
      </rPr>
      <t>O.
Se revisan y actualizan las fuentes de algunos de los factores de emisión CO</t>
    </r>
    <r>
      <rPr>
        <vertAlign val="subscript"/>
        <sz val="11"/>
        <rFont val="Arial Narrow"/>
        <family val="2"/>
      </rPr>
      <t>2</t>
    </r>
    <r>
      <rPr>
        <sz val="11"/>
        <rFont val="Arial Narrow"/>
        <family val="2"/>
      </rPr>
      <t xml:space="preserve"> considerados anteriormente.
Se modifica el desglose de actividades emisoras consideradas.</t>
    </r>
  </si>
  <si>
    <r>
      <t>* Indique la cantidad de gas natural consumida en kWh</t>
    </r>
    <r>
      <rPr>
        <vertAlign val="subscript"/>
        <sz val="10"/>
        <color indexed="56"/>
        <rFont val="Arial Narrow"/>
        <family val="2"/>
      </rPr>
      <t>PCS</t>
    </r>
    <r>
      <rPr>
        <sz val="10"/>
        <color indexed="56"/>
        <rFont val="Arial Narrow"/>
        <family val="2"/>
      </rPr>
      <t xml:space="preserve"> (Poder Calorífico Superior) ya que el factor de emisión del gas natural está expresado en kgCO</t>
    </r>
    <r>
      <rPr>
        <vertAlign val="subscript"/>
        <sz val="10"/>
        <color indexed="56"/>
        <rFont val="Arial Narrow"/>
        <family val="2"/>
      </rPr>
      <t>2</t>
    </r>
    <r>
      <rPr>
        <sz val="10"/>
        <color indexed="56"/>
        <rFont val="Arial Narrow"/>
        <family val="2"/>
      </rPr>
      <t>/kWh</t>
    </r>
    <r>
      <rPr>
        <vertAlign val="subscript"/>
        <sz val="10"/>
        <color indexed="56"/>
        <rFont val="Arial Narrow"/>
        <family val="2"/>
      </rPr>
      <t>PCS</t>
    </r>
    <r>
      <rPr>
        <sz val="10"/>
        <color indexed="56"/>
        <rFont val="Arial Narrow"/>
        <family val="2"/>
      </rPr>
      <t>.</t>
    </r>
  </si>
  <si>
    <r>
      <t xml:space="preserve">Tipo de Combustible </t>
    </r>
    <r>
      <rPr>
        <b/>
        <vertAlign val="superscript"/>
        <sz val="10"/>
        <color indexed="9"/>
        <rFont val="Arial Narrow"/>
        <family val="2"/>
      </rPr>
      <t>(2)</t>
    </r>
  </si>
  <si>
    <t>Factor emisión</t>
  </si>
  <si>
    <r>
      <t xml:space="preserve">Categoría de vehículo </t>
    </r>
    <r>
      <rPr>
        <b/>
        <vertAlign val="superscript"/>
        <sz val="10"/>
        <color indexed="9"/>
        <rFont val="Arial Narrow"/>
        <family val="2"/>
      </rPr>
      <t>(1)</t>
    </r>
  </si>
  <si>
    <r>
      <t xml:space="preserve">Otros </t>
    </r>
    <r>
      <rPr>
        <b/>
        <vertAlign val="superscript"/>
        <sz val="10"/>
        <color indexed="9"/>
        <rFont val="Arial Narrow"/>
        <family val="2"/>
      </rPr>
      <t>(1)</t>
    </r>
  </si>
  <si>
    <t>EMISIONES DIRECTAS (ALCANCE 1)</t>
  </si>
  <si>
    <t>Otro</t>
  </si>
  <si>
    <r>
      <t>Recarga / Uso</t>
    </r>
    <r>
      <rPr>
        <b/>
        <vertAlign val="superscript"/>
        <sz val="10"/>
        <color theme="0"/>
        <rFont val="Arial Narrow"/>
        <family val="2"/>
      </rPr>
      <t>(2)</t>
    </r>
    <r>
      <rPr>
        <b/>
        <sz val="10"/>
        <color theme="0"/>
        <rFont val="Arial Narrow"/>
        <family val="2"/>
      </rPr>
      <t xml:space="preserve">
(kg)</t>
    </r>
  </si>
  <si>
    <r>
      <t>Recarga equipo</t>
    </r>
    <r>
      <rPr>
        <b/>
        <vertAlign val="superscript"/>
        <sz val="10"/>
        <color theme="0"/>
        <rFont val="Arial Narrow"/>
        <family val="2"/>
      </rPr>
      <t xml:space="preserve"> </t>
    </r>
    <r>
      <rPr>
        <b/>
        <sz val="10"/>
        <color theme="0"/>
        <rFont val="Arial Narrow"/>
        <family val="2"/>
      </rPr>
      <t>(kg)</t>
    </r>
    <r>
      <rPr>
        <b/>
        <vertAlign val="superscript"/>
        <sz val="10"/>
        <color theme="0"/>
        <rFont val="Arial Narrow"/>
        <family val="2"/>
      </rPr>
      <t>(2)</t>
    </r>
  </si>
  <si>
    <r>
      <t xml:space="preserve">Cumplimentar de manera adicional en caso de que la organización disponga de instalaciones para la generación de energía renovable (paneles fotovoltaicos, turbinas de viento, etc.) ya sea para su venta o para autoconsumo. 
La biomasa no se incluye en este apartado sino como uno de los combustibles considerados en el apartado </t>
    </r>
    <r>
      <rPr>
        <i/>
        <sz val="11"/>
        <color theme="3"/>
        <rFont val="Arial Narrow"/>
        <family val="2"/>
      </rPr>
      <t>3. Instalaciones fijas</t>
    </r>
    <r>
      <rPr>
        <sz val="11"/>
        <color theme="3"/>
        <rFont val="Arial Narrow"/>
        <family val="2"/>
      </rPr>
      <t xml:space="preserve"> ya que, aunque se considera neutra en emisiones de CO</t>
    </r>
    <r>
      <rPr>
        <vertAlign val="subscript"/>
        <sz val="11"/>
        <color theme="3"/>
        <rFont val="Arial Narrow"/>
        <family val="2"/>
      </rPr>
      <t>2</t>
    </r>
    <r>
      <rPr>
        <sz val="11"/>
        <color theme="3"/>
        <rFont val="Arial Narrow"/>
        <family val="2"/>
      </rPr>
      <t xml:space="preserve"> al ser de origen biogénico, sí se contabilizan las emisiones de CH</t>
    </r>
    <r>
      <rPr>
        <vertAlign val="subscript"/>
        <sz val="11"/>
        <color theme="3"/>
        <rFont val="Arial Narrow"/>
        <family val="2"/>
      </rPr>
      <t>4</t>
    </r>
    <r>
      <rPr>
        <sz val="11"/>
        <color theme="3"/>
        <rFont val="Arial Narrow"/>
        <family val="2"/>
      </rPr>
      <t xml:space="preserve"> y N</t>
    </r>
    <r>
      <rPr>
        <vertAlign val="subscript"/>
        <sz val="11"/>
        <color theme="3"/>
        <rFont val="Arial Narrow"/>
        <family val="2"/>
      </rPr>
      <t>2</t>
    </r>
    <r>
      <rPr>
        <sz val="11"/>
        <color theme="3"/>
        <rFont val="Arial Narrow"/>
        <family val="2"/>
      </rPr>
      <t>O que se generan en su combustión.</t>
    </r>
  </si>
  <si>
    <t>No considero la biomasa porque se engloba en instalaciones fijas</t>
  </si>
  <si>
    <r>
      <t xml:space="preserve">    Nombre de la comercializadora suministradora de energía</t>
    </r>
    <r>
      <rPr>
        <b/>
        <vertAlign val="superscript"/>
        <sz val="10"/>
        <color indexed="9"/>
        <rFont val="Arial Narrow"/>
        <family val="2"/>
      </rPr>
      <t>(1)</t>
    </r>
  </si>
  <si>
    <r>
      <t>¿Dispone de Garantía de Origen (GdO)?</t>
    </r>
    <r>
      <rPr>
        <b/>
        <vertAlign val="superscript"/>
        <sz val="10"/>
        <color theme="0"/>
        <rFont val="Arial Narrow"/>
        <family val="2"/>
      </rPr>
      <t>(2)</t>
    </r>
  </si>
  <si>
    <r>
      <t>Nombre de la comercializadora suministradora de energía</t>
    </r>
    <r>
      <rPr>
        <b/>
        <vertAlign val="superscript"/>
        <sz val="10"/>
        <color indexed="9"/>
        <rFont val="Arial Narrow"/>
        <family val="2"/>
      </rPr>
      <t>(1)</t>
    </r>
  </si>
  <si>
    <r>
      <t xml:space="preserve">  Factor emisión 
     </t>
    </r>
    <r>
      <rPr>
        <b/>
        <sz val="9"/>
        <color theme="0"/>
        <rFont val="Arial Narrow"/>
        <family val="2"/>
      </rPr>
      <t>kg CO</t>
    </r>
    <r>
      <rPr>
        <b/>
        <vertAlign val="subscript"/>
        <sz val="9"/>
        <color theme="0"/>
        <rFont val="Arial Narrow"/>
        <family val="2"/>
      </rPr>
      <t>2</t>
    </r>
    <r>
      <rPr>
        <b/>
        <sz val="9"/>
        <color theme="0"/>
        <rFont val="Arial Narrow"/>
        <family val="2"/>
      </rPr>
      <t>e/kWh</t>
    </r>
  </si>
  <si>
    <t>EMISIONES INDIRECTAS POR ENERGÍA COMPRADA</t>
  </si>
  <si>
    <r>
      <t xml:space="preserve">EMISIONES DIRECTAS 
</t>
    </r>
    <r>
      <rPr>
        <b/>
        <sz val="9"/>
        <color indexed="9"/>
        <rFont val="Arial Narrow"/>
        <family val="2"/>
      </rPr>
      <t>(ALCANCE 1)</t>
    </r>
  </si>
  <si>
    <t>ALCANCE 1</t>
  </si>
  <si>
    <t>ALCANCE 2</t>
  </si>
  <si>
    <r>
      <t>Electricidad edificios</t>
    </r>
    <r>
      <rPr>
        <b/>
        <vertAlign val="superscript"/>
        <sz val="10"/>
        <color indexed="9"/>
        <rFont val="Arial Narrow"/>
        <family val="2"/>
      </rPr>
      <t>(2)</t>
    </r>
  </si>
  <si>
    <r>
      <t xml:space="preserve">A continuación deberá indicar el índice (nombre, valor numérico y unidades) que refleje de manera más adecuada el nivel de actividad de su organización. 
En el apartado </t>
    </r>
    <r>
      <rPr>
        <i/>
        <sz val="11"/>
        <color theme="3"/>
        <rFont val="Arial Narrow"/>
        <family val="2"/>
      </rPr>
      <t xml:space="preserve">9. Informe final. </t>
    </r>
    <r>
      <rPr>
        <i/>
        <sz val="11"/>
        <color indexed="56"/>
        <rFont val="Arial Narrow"/>
        <family val="2"/>
      </rPr>
      <t>Resultados</t>
    </r>
    <r>
      <rPr>
        <sz val="11"/>
        <color indexed="56"/>
        <rFont val="Arial Narrow"/>
        <family val="2"/>
      </rPr>
      <t xml:space="preserve"> podrá encontrar el valor del ratio de emisiones referido a este índice.</t>
    </r>
  </si>
  <si>
    <r>
      <t xml:space="preserve">En caso de que la organización consuma electricidad, calor o vapor proveniente de sus propias instalaciones de energía renovable, puede incluir datos relativos a las mismas en la pestaña </t>
    </r>
    <r>
      <rPr>
        <i/>
        <sz val="11"/>
        <color theme="3"/>
        <rFont val="Arial Narrow"/>
        <family val="2"/>
      </rPr>
      <t xml:space="preserve">7. </t>
    </r>
    <r>
      <rPr>
        <i/>
        <sz val="11"/>
        <color indexed="56"/>
        <rFont val="Arial Narrow"/>
        <family val="2"/>
      </rPr>
      <t>Información adicional</t>
    </r>
    <r>
      <rPr>
        <sz val="11"/>
        <color indexed="56"/>
        <rFont val="Arial Narrow"/>
        <family val="2"/>
      </rPr>
      <t>.</t>
    </r>
  </si>
  <si>
    <r>
      <rPr>
        <u/>
        <sz val="11"/>
        <color theme="3"/>
        <rFont val="Arial Narrow"/>
        <family val="2"/>
      </rPr>
      <t>En este caso no se proporcionan los valores de los factores de emisión</t>
    </r>
    <r>
      <rPr>
        <sz val="11"/>
        <color theme="3"/>
        <rFont val="Arial Narrow"/>
        <family val="2"/>
      </rPr>
      <t>. Incluya en el siguiente cuadro, para cada instalación, las emisiones totales de cada uno de los gases de efecto invernadero verificadas y reportadas para el año de cálculo en cumplimiento de la Ley 1/2005, de 9 de marzo.</t>
    </r>
  </si>
  <si>
    <r>
      <rPr>
        <vertAlign val="superscript"/>
        <sz val="10"/>
        <color theme="3"/>
        <rFont val="Arial Narrow"/>
        <family val="2"/>
      </rPr>
      <t>(2)</t>
    </r>
    <r>
      <rPr>
        <sz val="10"/>
        <color theme="3"/>
        <rFont val="Arial Narrow"/>
        <family val="2"/>
      </rPr>
      <t xml:space="preserve">Cantidad de gas refrigerante adicionado (expresado en kg) durante el periodo de cálculo. </t>
    </r>
  </si>
  <si>
    <r>
      <t>Las emisiones de proceso son aquellas emisiones de gases de efecto invernadero, distintas de las emisiones de combustión, producidas como resultado de reacciones, intencionadas o no, entre sustancias, o su transformación, incluyendo la reducción química o electrolítica de minerales metálicos, la descomposición térmica de sustancias y la formación de sustancias para utilizarlas como productos o materias primas para procesos. A modo de ejemplo, se pueden mencionar como emisiones de proceso aquellas derivadas de la descomposición de carbonatos, del uso de fertilizantes, de la gestión de estiércoles o de la ganadería rumiante. Se excluyen las emisiones de CO</t>
    </r>
    <r>
      <rPr>
        <vertAlign val="subscript"/>
        <sz val="11"/>
        <color theme="3"/>
        <rFont val="Arial Narrow"/>
        <family val="2"/>
      </rPr>
      <t>2</t>
    </r>
    <r>
      <rPr>
        <sz val="11"/>
        <color theme="3"/>
        <rFont val="Arial Narrow"/>
        <family val="2"/>
      </rPr>
      <t xml:space="preserve"> que proceden de procesos químicos o físicos a partir de la biomasa (por ejemplo: fermentación de uva para producir etanol, tratamiento aeróbico de residuos, otros), no así las posibles emisiones de otros gases como el CH</t>
    </r>
    <r>
      <rPr>
        <vertAlign val="subscript"/>
        <sz val="11"/>
        <color theme="3"/>
        <rFont val="Arial Narrow"/>
        <family val="2"/>
      </rPr>
      <t>4</t>
    </r>
    <r>
      <rPr>
        <sz val="11"/>
        <color theme="3"/>
        <rFont val="Arial Narrow"/>
        <family val="2"/>
      </rPr>
      <t xml:space="preserve"> y el N</t>
    </r>
    <r>
      <rPr>
        <vertAlign val="subscript"/>
        <sz val="11"/>
        <color theme="3"/>
        <rFont val="Arial Narrow"/>
        <family val="2"/>
      </rPr>
      <t>2</t>
    </r>
    <r>
      <rPr>
        <sz val="11"/>
        <color theme="3"/>
        <rFont val="Arial Narrow"/>
        <family val="2"/>
      </rPr>
      <t xml:space="preserve">O.
</t>
    </r>
  </si>
  <si>
    <r>
      <rPr>
        <u/>
        <sz val="11"/>
        <color theme="3"/>
        <rFont val="Arial Narrow"/>
        <family val="2"/>
      </rPr>
      <t>En este caso no se proporcionan los valores de los factores de emisión</t>
    </r>
    <r>
      <rPr>
        <sz val="11"/>
        <color theme="3"/>
        <rFont val="Arial Narrow"/>
        <family val="2"/>
      </rPr>
      <t>. Incluya en el siguiente cuadro las emisiones de proceso contabilizadas en su organización.</t>
    </r>
  </si>
  <si>
    <r>
      <rPr>
        <u/>
        <sz val="11"/>
        <color rgb="FF1F497D"/>
        <rFont val="Arial Narrow"/>
        <family val="2"/>
      </rPr>
      <t>En este caso no se proporcionan los valores de los factores de emisión</t>
    </r>
    <r>
      <rPr>
        <sz val="11"/>
        <color rgb="FF1F497D"/>
        <rFont val="Arial Narrow"/>
        <family val="2"/>
      </rPr>
      <t>. La organización deberá solicitar este dato para el año correspondiente a la compañía que le suministra esta energía (calor, vapor, frío, aire comprimido).</t>
    </r>
  </si>
  <si>
    <t>2. Hoja de trabajo. Consumos</t>
  </si>
  <si>
    <t>3. Instalaciones fijas</t>
  </si>
  <si>
    <t>4. Vehículos y maquinaria</t>
  </si>
  <si>
    <t>5. Emisiones fugitivas</t>
  </si>
  <si>
    <t>6. Emisiones de proceso</t>
  </si>
  <si>
    <t>7. Información adicional</t>
  </si>
  <si>
    <t>9. Informe final: Resultados</t>
  </si>
  <si>
    <t>10. Factores de emisión</t>
  </si>
  <si>
    <t>11. Revisiones de la calculadora</t>
  </si>
  <si>
    <r>
      <t>t CO</t>
    </r>
    <r>
      <rPr>
        <vertAlign val="subscript"/>
        <sz val="11"/>
        <color indexed="8"/>
        <rFont val="Arial Narrow"/>
        <family val="2"/>
      </rPr>
      <t xml:space="preserve">2 </t>
    </r>
    <r>
      <rPr>
        <sz val="11"/>
        <color indexed="8"/>
        <rFont val="Arial Narrow"/>
        <family val="2"/>
      </rPr>
      <t>e</t>
    </r>
  </si>
  <si>
    <r>
      <t>t CO</t>
    </r>
    <r>
      <rPr>
        <b/>
        <vertAlign val="subscript"/>
        <sz val="14"/>
        <color indexed="8"/>
        <rFont val="Arial Narrow"/>
        <family val="2"/>
      </rPr>
      <t xml:space="preserve">2 </t>
    </r>
    <r>
      <rPr>
        <b/>
        <sz val="14"/>
        <color indexed="8"/>
        <rFont val="Arial Narrow"/>
        <family val="2"/>
      </rPr>
      <t>e</t>
    </r>
  </si>
  <si>
    <t>Sector_Industrial</t>
  </si>
  <si>
    <t>Producción de cemento</t>
  </si>
  <si>
    <t>Producción de cal</t>
  </si>
  <si>
    <t>Otros usos de carbonato sódico (calcinación)</t>
  </si>
  <si>
    <t>Fabricación de magnesitas no metalúrgica</t>
  </si>
  <si>
    <t>Producción de amoniaco</t>
  </si>
  <si>
    <t>Producción de ácido nítrico</t>
  </si>
  <si>
    <t>Producción de caprolactama</t>
  </si>
  <si>
    <t>Producción de carburos</t>
  </si>
  <si>
    <t>Producción de carbonato sódico</t>
  </si>
  <si>
    <t>Industria petroquímica y negro de humo</t>
  </si>
  <si>
    <t>Producción cerámica (baldosas, ladrillos y tejas)</t>
  </si>
  <si>
    <r>
      <t>Desplegables</t>
    </r>
    <r>
      <rPr>
        <i/>
        <sz val="11"/>
        <color theme="1"/>
        <rFont val="Calibri"/>
        <family val="2"/>
        <scheme val="minor"/>
      </rPr>
      <t xml:space="preserve"> (los mismos para todos los años)</t>
    </r>
  </si>
  <si>
    <r>
      <rPr>
        <vertAlign val="superscript"/>
        <sz val="10"/>
        <color theme="3"/>
        <rFont val="Arial Narrow"/>
        <family val="2"/>
      </rPr>
      <t xml:space="preserve">(2) </t>
    </r>
    <r>
      <rPr>
        <sz val="10"/>
        <color theme="3"/>
        <rFont val="Arial Narrow"/>
        <family val="2"/>
      </rPr>
      <t>Cantidad expresada en kg de gas recargado en caso de “fuga” o consumido en caso de “uso”.</t>
    </r>
  </si>
  <si>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</si>
  <si>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</si>
  <si>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</si>
  <si>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</si>
  <si>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</si>
  <si>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</si>
  <si>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</si>
  <si>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</si>
  <si>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</si>
  <si>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</si>
  <si>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</si>
  <si>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</si>
  <si>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</si>
  <si>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</si>
  <si>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</si>
  <si>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</si>
  <si>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</si>
  <si>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</si>
  <si>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</si>
  <si>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</si>
  <si>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</si>
  <si>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</si>
  <si>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</si>
  <si>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</si>
  <si>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</si>
  <si>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</si>
  <si>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</si>
  <si>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</si>
  <si>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</si>
  <si>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</si>
  <si>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</si>
  <si>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</si>
  <si>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</si>
  <si>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</si>
  <si>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</si>
  <si>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</si>
  <si>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</si>
  <si>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</si>
  <si>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</si>
  <si>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</si>
  <si>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</si>
  <si>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</si>
  <si>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</si>
  <si>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</si>
  <si>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</si>
  <si>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</si>
  <si>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</si>
  <si>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</si>
  <si>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</si>
  <si>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</si>
  <si>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</si>
  <si>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</si>
  <si>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</si>
  <si>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</si>
  <si>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</si>
  <si>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</si>
  <si>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</si>
  <si>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</si>
  <si>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</si>
  <si>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</si>
  <si>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</si>
  <si>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</si>
  <si>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</si>
  <si>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</si>
  <si>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</si>
  <si>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</si>
  <si>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</si>
  <si>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</si>
  <si>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</si>
  <si>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</si>
  <si>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</si>
  <si>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</si>
  <si>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</si>
  <si>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</si>
  <si>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</si>
  <si>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</si>
  <si>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</si>
  <si>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</si>
  <si>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</si>
  <si>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</si>
  <si>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</si>
  <si>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</si>
  <si>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</si>
  <si>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</si>
  <si>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</si>
  <si>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</si>
  <si>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</si>
  <si>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</si>
  <si>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</si>
  <si>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</si>
  <si>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</si>
  <si>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</si>
  <si>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</si>
  <si>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</si>
  <si>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</si>
  <si>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</si>
  <si>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</si>
  <si>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</si>
  <si>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</si>
  <si>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GREEN POWER SUPPLY, S.L.U.</t>
  </si>
  <si>
    <t>GURBTEC ENERGIA,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</si>
  <si>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</si>
  <si>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</si>
  <si>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</si>
  <si>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</si>
  <si>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</si>
  <si>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</si>
  <si>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</si>
  <si>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</si>
  <si>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</si>
  <si>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</si>
  <si>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</si>
  <si>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</si>
  <si>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</si>
  <si>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</si>
  <si>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</si>
  <si>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</si>
  <si>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</si>
  <si>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</si>
  <si>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</si>
  <si>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</si>
  <si>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</si>
  <si>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</si>
  <si>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</si>
  <si>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</si>
  <si>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</si>
  <si>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</si>
  <si>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</si>
  <si>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</si>
  <si>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</si>
  <si>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</si>
  <si>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</si>
  <si>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</si>
  <si>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</si>
  <si>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</si>
  <si>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</si>
  <si>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</si>
  <si>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</si>
  <si>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</si>
  <si>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</si>
  <si>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</si>
  <si>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</si>
  <si>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</si>
  <si>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</si>
  <si>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</si>
  <si>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</si>
  <si>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</si>
  <si>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</si>
  <si>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</si>
  <si>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</si>
  <si>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</si>
  <si>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</si>
  <si>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</si>
  <si>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</si>
  <si>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</si>
  <si>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</si>
  <si>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</si>
  <si>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</si>
  <si>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</si>
  <si>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</si>
  <si>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</si>
  <si>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</si>
  <si>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</si>
  <si>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</si>
  <si>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</si>
  <si>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</si>
  <si>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</si>
  <si>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</si>
  <si>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</si>
  <si>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</si>
  <si>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</si>
  <si>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</si>
  <si>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</si>
  <si>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Etiquetado restante de comercializadoras que han efectuado redenciones de GdO</t>
  </si>
  <si>
    <t>Etiquetado de comercializadoras que no han efectuado redenciones de GdO</t>
  </si>
  <si>
    <t>Fuente</t>
  </si>
  <si>
    <t>B.    TRANSPORTE FERROVIARIO, MARÍTIMO Y AÉREO EN VEHÍCULOS SOBRE LOS QUE LA ORGANIZACIÓN TIENE CONTROL</t>
  </si>
  <si>
    <r>
      <t xml:space="preserve">Las emisiones causadas por el uso de vehículos no incluidos en los límites de la organización no deberán considerarse en este apartado ya que serían emisiones indirectas o de alcance 3 (viajes </t>
    </r>
    <r>
      <rPr>
        <i/>
        <sz val="11"/>
        <color theme="3"/>
        <rFont val="Arial Narrow"/>
        <family val="2"/>
      </rPr>
      <t>in itinere</t>
    </r>
    <r>
      <rPr>
        <sz val="11"/>
        <color theme="3"/>
        <rFont val="Arial Narrow"/>
        <family val="2"/>
      </rPr>
      <t xml:space="preserve"> de los empleados, viajes de negocio en medios que no son propios, etc.).</t>
    </r>
  </si>
  <si>
    <r>
      <t xml:space="preserve">No deben considerarse en este apartado los viajes </t>
    </r>
    <r>
      <rPr>
        <i/>
        <sz val="11"/>
        <color theme="3"/>
        <rFont val="Arial Narrow"/>
        <family val="2"/>
      </rPr>
      <t>in itinere</t>
    </r>
    <r>
      <rPr>
        <sz val="11"/>
        <color theme="3"/>
        <rFont val="Arial Narrow"/>
        <family val="2"/>
      </rPr>
      <t xml:space="preserve"> de los empleados, los viajes de negocio en medios que no son propios, etc.</t>
    </r>
  </si>
  <si>
    <t>Etiquetado de comercializadoras</t>
  </si>
  <si>
    <t xml:space="preserve">En este apartado solo se deben introducir los datos de consumo de los ferrocarriles (tren, metro, tranvía), embarcaciones y/o aeronaves que sean propiedad de la organización o sobre los que tiene control (emisiones directas o de alcance 1). </t>
  </si>
  <si>
    <t>RESULTADOS RELATIVOS - EVOLUCIÓN</t>
  </si>
  <si>
    <t>B.   Transporte ferroviario, marítimo y aéreo que controla la organización (emisiones directas o de alcance 1)</t>
  </si>
  <si>
    <t>8. Electricidad y otras energías</t>
  </si>
  <si>
    <t>Electricidad y otras energías</t>
  </si>
  <si>
    <r>
      <t xml:space="preserve">Cumplimente las hojas en orden (comenzando por la hoja </t>
    </r>
    <r>
      <rPr>
        <i/>
        <sz val="12"/>
        <color theme="3"/>
        <rFont val="Arial Narrow"/>
        <family val="2"/>
      </rPr>
      <t>1. Datos generales organización)</t>
    </r>
    <r>
      <rPr>
        <sz val="12"/>
        <color theme="3"/>
        <rFont val="Arial Narrow"/>
        <family val="2"/>
      </rPr>
      <t>y tenga en cuenta el siguiente código de colores:</t>
    </r>
  </si>
  <si>
    <r>
      <t xml:space="preserve">Para un adecuado uso de la calculadora puede ayudarse del documento </t>
    </r>
    <r>
      <rPr>
        <u/>
        <sz val="12"/>
        <color rgb="FF0070C0"/>
        <rFont val="Arial Narrow"/>
        <family val="2"/>
      </rPr>
      <t>Instrucciones de uso de la calculadora de huella de carbono</t>
    </r>
    <r>
      <rPr>
        <sz val="12"/>
        <color theme="3"/>
        <rFont val="Arial Narrow"/>
        <family val="2"/>
      </rPr>
      <t xml:space="preserve">.
</t>
    </r>
  </si>
  <si>
    <r>
      <t>De manera opcional, puede cumplimentar los datos de superficie y nº de empleados de su organización con el fin de obtener resultados relativos a estos parámetros en la hoja</t>
    </r>
    <r>
      <rPr>
        <i/>
        <sz val="11"/>
        <color theme="3"/>
        <rFont val="Arial Narrow"/>
        <family val="2"/>
      </rPr>
      <t xml:space="preserve"> 9. Informe final. Resultados</t>
    </r>
    <r>
      <rPr>
        <sz val="11"/>
        <color indexed="56"/>
        <rFont val="Arial Narrow"/>
        <family val="2"/>
      </rPr>
      <t>.</t>
    </r>
  </si>
  <si>
    <r>
      <t>Para el caso "</t>
    </r>
    <r>
      <rPr>
        <i/>
        <sz val="11"/>
        <color theme="3"/>
        <rFont val="Arial Narrow"/>
        <family val="2"/>
      </rPr>
      <t>Transporte ferroviario</t>
    </r>
    <r>
      <rPr>
        <sz val="11"/>
        <color theme="3"/>
        <rFont val="Arial Narrow"/>
        <family val="2"/>
      </rPr>
      <t>" el consumo de electricidad debe cumplimentarse en el apartado</t>
    </r>
    <r>
      <rPr>
        <i/>
        <sz val="11"/>
        <color theme="3"/>
        <rFont val="Arial Narrow"/>
        <family val="2"/>
      </rPr>
      <t xml:space="preserve"> B. Consumo de electricidad en vehículos</t>
    </r>
    <r>
      <rPr>
        <sz val="11"/>
        <color theme="3"/>
        <rFont val="Arial Narrow"/>
        <family val="2"/>
      </rPr>
      <t xml:space="preserve"> de la pestaña</t>
    </r>
    <r>
      <rPr>
        <i/>
        <sz val="11"/>
        <color theme="3"/>
        <rFont val="Arial Narrow"/>
        <family val="2"/>
      </rPr>
      <t xml:space="preserve"> 8. Electricidad y otras energías</t>
    </r>
    <r>
      <rPr>
        <sz val="11"/>
        <color theme="3"/>
        <rFont val="Arial Narrow"/>
        <family val="2"/>
      </rPr>
      <t>.</t>
    </r>
  </si>
  <si>
    <r>
      <t>Tipo de maquinaria</t>
    </r>
    <r>
      <rPr>
        <b/>
        <vertAlign val="superscript"/>
        <sz val="10"/>
        <color indexed="9"/>
        <rFont val="Arial Narrow"/>
        <family val="2"/>
      </rPr>
      <t>(1)</t>
    </r>
  </si>
  <si>
    <r>
      <t xml:space="preserve">–  </t>
    </r>
    <r>
      <rPr>
        <i/>
        <sz val="10"/>
        <color theme="3"/>
        <rFont val="Arial Narrow"/>
        <family val="2"/>
      </rPr>
      <t>Maquinaria móvil agrícola</t>
    </r>
    <r>
      <rPr>
        <sz val="10"/>
        <color theme="3"/>
        <rFont val="Arial Narrow"/>
        <family val="2"/>
      </rPr>
      <t xml:space="preserve">: Actividad que contempla las emisiones relativas a la maquinaria empleada en el sector agrícola: tractores, motocultoras y cosechadoras (SNAP 08.06.).
</t>
    </r>
  </si>
  <si>
    <t>Turismos (M1)</t>
  </si>
  <si>
    <t>Furgonetas y furgones (N1)</t>
  </si>
  <si>
    <r>
      <t xml:space="preserve"> - </t>
    </r>
    <r>
      <rPr>
        <i/>
        <sz val="10"/>
        <color theme="3"/>
        <rFont val="Arial Narrow"/>
        <family val="2"/>
      </rPr>
      <t>Furgonetas y furgones (N1)</t>
    </r>
    <r>
      <rPr>
        <sz val="10"/>
        <color theme="3"/>
        <rFont val="Arial Narrow"/>
        <family val="2"/>
      </rPr>
      <t>: vehículos de mercancías de menos de 3,5 toneladas (N1)</t>
    </r>
  </si>
  <si>
    <r>
      <t xml:space="preserve">EMISIONES INDIRECTAS ELECTRICIDAD Y OTRAS ENERGÍAS
</t>
    </r>
    <r>
      <rPr>
        <b/>
        <sz val="9"/>
        <color indexed="9"/>
        <rFont val="Arial Narrow"/>
        <family val="2"/>
      </rPr>
      <t>(ALCANCE 2)</t>
    </r>
  </si>
  <si>
    <r>
      <t>Gasóleo (</t>
    </r>
    <r>
      <rPr>
        <sz val="10"/>
        <color theme="1"/>
        <rFont val="Arial Narrow"/>
        <family val="2"/>
      </rPr>
      <t>l)</t>
    </r>
  </si>
  <si>
    <t>EMISIONES INDIRECTAS POR LA COMPRA DE ELECTRICIDAD Y OTRAS ENERGÍAS (ALCANCE 2)</t>
  </si>
  <si>
    <t>EMISIONES DIRECTAS (ALCANCE 1)
EMISIONES INDIRECTAS POR LA COMPRA DE ELECTRICIDAD Y OTRAS ENERGÍAS (ALCANCE 2)</t>
  </si>
  <si>
    <t xml:space="preserve">                                           EMISIONES INDIRECTAS POR LA COMPRA DE ELECTRICIDAD Y OTRAS ENERGÍAS</t>
  </si>
  <si>
    <r>
      <t xml:space="preserve">Las emisiones causadas por el uso de vehículos no incluidos en los límites de la organización no deberán considerarse en este apartado ya que serían emisiones "indirectas" (viajes </t>
    </r>
    <r>
      <rPr>
        <i/>
        <sz val="11"/>
        <color theme="3"/>
        <rFont val="Arial Narrow"/>
        <family val="2"/>
      </rPr>
      <t>in itinere</t>
    </r>
    <r>
      <rPr>
        <sz val="11"/>
        <color theme="3"/>
        <rFont val="Arial Narrow"/>
        <family val="2"/>
      </rPr>
      <t xml:space="preserve"> de los empleados, viajes de negocio en medios que no son propios, etc.). </t>
    </r>
  </si>
  <si>
    <r>
      <t>Los casos de autoconsumo en instalaciones propias deben reportarse en el apartado 7</t>
    </r>
    <r>
      <rPr>
        <i/>
        <sz val="11"/>
        <color theme="3"/>
        <rFont val="Arial Narrow"/>
        <family val="2"/>
      </rPr>
      <t>. Información adicional (instalaciones propias de energía renovable)</t>
    </r>
    <r>
      <rPr>
        <sz val="11"/>
        <color theme="3"/>
        <rFont val="Arial Narrow"/>
        <family val="2"/>
      </rPr>
      <t xml:space="preserve">. </t>
    </r>
  </si>
  <si>
    <r>
      <t>t CO</t>
    </r>
    <r>
      <rPr>
        <b/>
        <vertAlign val="subscript"/>
        <sz val="11"/>
        <color indexed="9"/>
        <rFont val="Arial Narrow"/>
        <family val="2"/>
      </rPr>
      <t>2</t>
    </r>
  </si>
  <si>
    <r>
      <t>kg CH</t>
    </r>
    <r>
      <rPr>
        <b/>
        <vertAlign val="subscript"/>
        <sz val="11"/>
        <color indexed="9"/>
        <rFont val="Arial Narrow"/>
        <family val="2"/>
      </rPr>
      <t>4</t>
    </r>
  </si>
  <si>
    <r>
      <t>kg N</t>
    </r>
    <r>
      <rPr>
        <b/>
        <vertAlign val="subscript"/>
        <sz val="11"/>
        <color indexed="9"/>
        <rFont val="Arial Narrow"/>
        <family val="2"/>
      </rPr>
      <t>2</t>
    </r>
    <r>
      <rPr>
        <b/>
        <sz val="11"/>
        <color indexed="9"/>
        <rFont val="Arial Narrow"/>
        <family val="2"/>
      </rPr>
      <t>O</t>
    </r>
  </si>
  <si>
    <r>
      <t>t CO</t>
    </r>
    <r>
      <rPr>
        <b/>
        <vertAlign val="subscript"/>
        <sz val="11"/>
        <color indexed="9"/>
        <rFont val="Arial Narrow"/>
        <family val="2"/>
      </rPr>
      <t>2</t>
    </r>
    <r>
      <rPr>
        <b/>
        <sz val="11"/>
        <color indexed="9"/>
        <rFont val="Arial Narrow"/>
        <family val="2"/>
      </rPr>
      <t>e</t>
    </r>
  </si>
  <si>
    <t xml:space="preserve"> - Valores de los factores de emisión y unidades en las que se expresan</t>
  </si>
  <si>
    <t>C.   Funcionamiento de maquinaria móvil (tractores, motosierras, etc.)</t>
  </si>
  <si>
    <r>
      <t xml:space="preserve"> -</t>
    </r>
    <r>
      <rPr>
        <i/>
        <sz val="10"/>
        <color theme="3"/>
        <rFont val="Arial Narrow"/>
        <family val="2"/>
      </rPr>
      <t xml:space="preserve"> Turismos (M1)</t>
    </r>
    <r>
      <rPr>
        <sz val="10"/>
        <color theme="3"/>
        <rFont val="Arial Narrow"/>
        <family val="2"/>
      </rPr>
      <t>: vehículos de transporte de pasajeros de hasta 8 asientos (M1)</t>
    </r>
  </si>
  <si>
    <r>
      <t xml:space="preserve">– </t>
    </r>
    <r>
      <rPr>
        <i/>
        <sz val="10"/>
        <color theme="3"/>
        <rFont val="Arial Narrow"/>
        <family val="2"/>
      </rPr>
      <t xml:space="preserve"> Maquinaria forestal</t>
    </r>
    <r>
      <rPr>
        <sz val="10"/>
        <color theme="3"/>
        <rFont val="Arial Narrow"/>
        <family val="2"/>
      </rPr>
      <t>: Actividad que contempla las emisiones relativas a la maquinaria móvil para uso forestal. Dentro de esta categoría se contemplan las siguientes operaciones: repoblación forestal, arreglo y conservación de caminos forestales, apertura y conservación de cortafuegos, talas y otras actividades forestales (SNAP 08.07.).</t>
    </r>
  </si>
  <si>
    <t>Tenga en cuenta que en caso de que su organización disponga de instalaciones para la generación de energía renovable para su autoconsumo, su nivel de consumo proveniente la red eléctrica general y/o de combustibles fósiles se reducirá y este hecho tendrá una repercusión directa en el resultado final de la huella de carbono. Sin embargo, el consumo o generación de energía renovable no “resta” emisiones ya que, por concepto, la huella de carbono es la suma de gases de efecto invernadero emitidos.</t>
  </si>
  <si>
    <t>Emisiones dir. (alcance 1)</t>
  </si>
  <si>
    <t>Emisiones ind. electricidad (alcance 2)</t>
  </si>
  <si>
    <r>
      <t>También se considerarán en esta categoría las emisiones de determinados gases cuya liberación a la atmósfera se produce como consecuencia de su propio uso (N</t>
    </r>
    <r>
      <rPr>
        <vertAlign val="subscript"/>
        <sz val="11"/>
        <color theme="3"/>
        <rFont val="Arial Narrow"/>
        <family val="2"/>
      </rPr>
      <t>2</t>
    </r>
    <r>
      <rPr>
        <sz val="11"/>
        <color theme="3"/>
        <rFont val="Arial Narrow"/>
        <family val="2"/>
      </rPr>
      <t>O y otros gases en anestesia general, N</t>
    </r>
    <r>
      <rPr>
        <vertAlign val="subscript"/>
        <sz val="11"/>
        <color theme="3"/>
        <rFont val="Arial Narrow"/>
        <family val="2"/>
      </rPr>
      <t>2</t>
    </r>
    <r>
      <rPr>
        <sz val="11"/>
        <color theme="3"/>
        <rFont val="Arial Narrow"/>
        <family val="2"/>
      </rPr>
      <t xml:space="preserve">O en propelentes alimentarios, etc.). </t>
    </r>
  </si>
  <si>
    <t>Biogás (kg)**</t>
  </si>
  <si>
    <t>1.   INSTALACIONES FIJAS</t>
  </si>
  <si>
    <t>V24</t>
  </si>
  <si>
    <r>
      <t xml:space="preserve">Corrección datos PCA.
Corrección cálculo de los ratios de emisiones en </t>
    </r>
    <r>
      <rPr>
        <i/>
        <sz val="11"/>
        <rFont val="Arial Narrow"/>
        <family val="2"/>
      </rPr>
      <t>9. Informe final. Resultados</t>
    </r>
    <r>
      <rPr>
        <sz val="11"/>
        <rFont val="Arial Narrow"/>
        <family val="2"/>
      </rPr>
      <t>.</t>
    </r>
  </si>
  <si>
    <t>V25</t>
  </si>
  <si>
    <t>Corrección de los factores de emisión de los gasóleos de automoción.
Se añaden otros combustibles en determinados sectores.</t>
  </si>
  <si>
    <t xml:space="preserve">Cumplimente este apartado si su organización dispone de instalaciones fijas (calderas, motores estacionarios, etc.) que no estén sujetas a las obligaciones de seguimiento y notificación de emisiones establecidas en la Ley 1/2005, de 9 de marzo, por la que se regula el régimen del comercio de derechos de emisión de gases de efecto invernadero. </t>
  </si>
  <si>
    <t>A.   Instalaciones fijas (calderas, motores estacionarios, etc.) no sujetas a las obligaciones establecidas en la Ley 1/2005, de 9 de marzo</t>
  </si>
  <si>
    <t>A.    INSTALACIONES FIJAS (CALDERAS, MOTORES ESTACIONARIOS, ETC.) NO SUJETAS A LAS OBLIGACIONES ESTABLECIDAS EN LA LEY 1/2005, DE 9 DE MARZO</t>
  </si>
  <si>
    <t>Se aplican descuentos mínimos exigidos por la legislación (y en gasóleo se tiene en cuenta en los FAME)</t>
  </si>
  <si>
    <t>Redondear 3 unidades</t>
  </si>
  <si>
    <r>
      <t>CO</t>
    </r>
    <r>
      <rPr>
        <vertAlign val="subscript"/>
        <sz val="10"/>
        <color theme="1"/>
        <rFont val="Arial Narrow"/>
        <family val="2"/>
      </rPr>
      <t>2</t>
    </r>
    <r>
      <rPr>
        <sz val="10"/>
        <color theme="1"/>
        <rFont val="Arial Narrow"/>
        <family val="2"/>
      </rPr>
      <t xml:space="preserve"> (kg/l)</t>
    </r>
  </si>
  <si>
    <r>
      <t>CH</t>
    </r>
    <r>
      <rPr>
        <vertAlign val="subscript"/>
        <sz val="10"/>
        <color theme="1"/>
        <rFont val="Arial Narrow"/>
        <family val="2"/>
      </rPr>
      <t>4</t>
    </r>
    <r>
      <rPr>
        <sz val="10"/>
        <color theme="1"/>
        <rFont val="Arial Narrow"/>
        <family val="2"/>
      </rPr>
      <t xml:space="preserve"> (g/l)</t>
    </r>
  </si>
  <si>
    <r>
      <t>N</t>
    </r>
    <r>
      <rPr>
        <vertAlign val="subscript"/>
        <sz val="10"/>
        <color theme="1"/>
        <rFont val="Arial Narrow"/>
        <family val="2"/>
      </rPr>
      <t>2</t>
    </r>
    <r>
      <rPr>
        <sz val="10"/>
        <color theme="1"/>
        <rFont val="Arial Narrow"/>
        <family val="2"/>
      </rPr>
      <t>O (g/l)</t>
    </r>
  </si>
  <si>
    <t>Factores de emisión por gases</t>
  </si>
  <si>
    <r>
      <rPr>
        <b/>
        <i/>
        <u/>
        <sz val="13"/>
        <color rgb="FF0070C0"/>
        <rFont val="Arial Narrow"/>
        <family val="2"/>
      </rPr>
      <t>Resultados</t>
    </r>
    <r>
      <rPr>
        <b/>
        <i/>
        <sz val="13"/>
        <color rgb="FF0070C0"/>
        <rFont val="Arial Narrow"/>
        <family val="2"/>
      </rPr>
      <t xml:space="preserve"> (</t>
    </r>
    <r>
      <rPr>
        <i/>
        <sz val="13"/>
        <color rgb="FF0070C0"/>
        <rFont val="Arial Narrow"/>
        <family val="2"/>
      </rPr>
      <t xml:space="preserve">el dato a introducir en el </t>
    </r>
    <r>
      <rPr>
        <b/>
        <i/>
        <sz val="13"/>
        <color rgb="FF0070C0"/>
        <rFont val="Arial Narrow"/>
        <family val="2"/>
      </rPr>
      <t>formulario</t>
    </r>
    <r>
      <rPr>
        <i/>
        <sz val="13"/>
        <color rgb="FF0070C0"/>
        <rFont val="Arial Narrow"/>
        <family val="2"/>
      </rPr>
      <t xml:space="preserve"> en caso de solicitar la inscripción en el Registro es el expresado en</t>
    </r>
    <r>
      <rPr>
        <b/>
        <i/>
        <sz val="13"/>
        <color rgb="FF0070C0"/>
        <rFont val="Arial Narrow"/>
        <family val="2"/>
      </rPr>
      <t xml:space="preserve"> t CO</t>
    </r>
    <r>
      <rPr>
        <b/>
        <i/>
        <vertAlign val="subscript"/>
        <sz val="13"/>
        <color rgb="FF0070C0"/>
        <rFont val="Arial Narrow"/>
        <family val="2"/>
      </rPr>
      <t>2</t>
    </r>
    <r>
      <rPr>
        <b/>
        <i/>
        <sz val="13"/>
        <color rgb="FF0070C0"/>
        <rFont val="Arial Narrow"/>
        <family val="2"/>
      </rPr>
      <t>e)</t>
    </r>
  </si>
  <si>
    <t>Resultados por gases desglosados según actividades</t>
  </si>
  <si>
    <r>
      <t xml:space="preserve"> t CO</t>
    </r>
    <r>
      <rPr>
        <b/>
        <vertAlign val="subscript"/>
        <sz val="10"/>
        <color indexed="9"/>
        <rFont val="Arial Narrow"/>
        <family val="2"/>
      </rPr>
      <t>2</t>
    </r>
    <r>
      <rPr>
        <b/>
        <sz val="10"/>
        <color indexed="9"/>
        <rFont val="Arial Narrow"/>
        <family val="2"/>
      </rPr>
      <t>e /</t>
    </r>
  </si>
  <si>
    <r>
      <t>t CO</t>
    </r>
    <r>
      <rPr>
        <b/>
        <vertAlign val="subscript"/>
        <sz val="10"/>
        <color indexed="9"/>
        <rFont val="Arial Narrow"/>
        <family val="2"/>
      </rPr>
      <t>2</t>
    </r>
    <r>
      <rPr>
        <b/>
        <sz val="10"/>
        <color indexed="9"/>
        <rFont val="Arial Narrow"/>
        <family val="2"/>
      </rPr>
      <t>e /</t>
    </r>
  </si>
  <si>
    <r>
      <rPr>
        <vertAlign val="superscript"/>
        <sz val="9"/>
        <color theme="3"/>
        <rFont val="Arial Narrow"/>
        <family val="2"/>
      </rPr>
      <t xml:space="preserve">(2) </t>
    </r>
    <r>
      <rPr>
        <sz val="9"/>
        <color theme="3"/>
        <rFont val="Arial Narrow"/>
        <family val="2"/>
      </rPr>
      <t>Para años anteriores a 2021 las emisiones debidas al consumo eléctrico solo tienen en cuenta el CO</t>
    </r>
    <r>
      <rPr>
        <vertAlign val="subscript"/>
        <sz val="9"/>
        <color theme="3"/>
        <rFont val="Arial Narrow"/>
        <family val="2"/>
      </rPr>
      <t>2</t>
    </r>
    <r>
      <rPr>
        <sz val="9"/>
        <color theme="3"/>
        <rFont val="Arial Narrow"/>
        <family val="2"/>
      </rPr>
      <t xml:space="preserve"> y no otros GEI.</t>
    </r>
  </si>
  <si>
    <r>
      <t>Gas natural (kWh</t>
    </r>
    <r>
      <rPr>
        <vertAlign val="subscript"/>
        <sz val="10"/>
        <rFont val="Arial Narrow"/>
        <family val="2"/>
      </rPr>
      <t>PCS</t>
    </r>
    <r>
      <rPr>
        <sz val="10"/>
        <rFont val="Arial Narrow"/>
        <family val="2"/>
      </rPr>
      <t>)*</t>
    </r>
  </si>
  <si>
    <r>
      <t>* Factor de emisión del gas natural expresado en kgCO</t>
    </r>
    <r>
      <rPr>
        <vertAlign val="subscript"/>
        <sz val="10"/>
        <color indexed="56"/>
        <rFont val="Arial Narrow"/>
        <family val="2"/>
      </rPr>
      <t>2</t>
    </r>
    <r>
      <rPr>
        <sz val="10"/>
        <color indexed="56"/>
        <rFont val="Arial Narrow"/>
        <family val="2"/>
      </rPr>
      <t>/kWh</t>
    </r>
    <r>
      <rPr>
        <vertAlign val="subscript"/>
        <sz val="10"/>
        <color indexed="56"/>
        <rFont val="Arial Narrow"/>
        <family val="2"/>
      </rPr>
      <t>PCS</t>
    </r>
    <r>
      <rPr>
        <sz val="10"/>
        <color indexed="56"/>
        <rFont val="Arial Narrow"/>
        <family val="2"/>
      </rPr>
      <t xml:space="preserve"> (Poder Calorífico Superior). Para el paso de PCS a PCI se utiliza el factor de conversión de 0,901.</t>
    </r>
  </si>
  <si>
    <t>V26</t>
  </si>
  <si>
    <t>Corrección de la contribución del uso de lubricantes en el factor de emisión de las gasolinas para transporte por carretera.</t>
  </si>
  <si>
    <t>A partir de V26 se permite poner "Otras" y GdO</t>
  </si>
  <si>
    <t>Gasolina aviación (l)</t>
  </si>
  <si>
    <t>Comercializadoras2022</t>
  </si>
  <si>
    <t>Mix 2022</t>
  </si>
  <si>
    <t>Resultado Ferrov</t>
  </si>
  <si>
    <t>Resultado Marít</t>
  </si>
  <si>
    <t>Resultado Aér</t>
  </si>
  <si>
    <t>Opción A.2: distancia recorrida (km)</t>
  </si>
  <si>
    <r>
      <rPr>
        <sz val="11"/>
        <color theme="3"/>
        <rFont val="Arial Narrow"/>
        <family val="2"/>
      </rPr>
      <t xml:space="preserve">Los datos necesarios son: </t>
    </r>
    <r>
      <rPr>
        <u/>
        <sz val="11"/>
        <color theme="3"/>
        <rFont val="Arial Narrow"/>
        <family val="2"/>
      </rPr>
      <t>categoría de vehículo</t>
    </r>
    <r>
      <rPr>
        <sz val="11"/>
        <color theme="3"/>
        <rFont val="Arial Narrow"/>
        <family val="2"/>
      </rPr>
      <t xml:space="preserve">, </t>
    </r>
    <r>
      <rPr>
        <u/>
        <sz val="11"/>
        <color theme="3"/>
        <rFont val="Arial Narrow"/>
        <family val="2"/>
      </rPr>
      <t>tipo genérico</t>
    </r>
    <r>
      <rPr>
        <sz val="11"/>
        <color theme="3"/>
        <rFont val="Arial Narrow"/>
        <family val="2"/>
      </rPr>
      <t xml:space="preserve"> de </t>
    </r>
    <r>
      <rPr>
        <u/>
        <sz val="11"/>
        <color theme="3"/>
        <rFont val="Arial Narrow"/>
        <family val="2"/>
      </rPr>
      <t xml:space="preserve">combustible </t>
    </r>
    <r>
      <rPr>
        <sz val="11"/>
        <color theme="3"/>
        <rFont val="Arial Narrow"/>
        <family val="2"/>
      </rPr>
      <t xml:space="preserve">y </t>
    </r>
    <r>
      <rPr>
        <u/>
        <sz val="11"/>
        <color theme="3"/>
        <rFont val="Arial Narrow"/>
        <family val="2"/>
      </rPr>
      <t>distancia recorrida expresada en km.</t>
    </r>
  </si>
  <si>
    <t>Distancia recorrida (km)</t>
  </si>
  <si>
    <t>Emisiones parciales A.2</t>
  </si>
  <si>
    <r>
      <rPr>
        <b/>
        <sz val="10"/>
        <color indexed="9"/>
        <rFont val="Arial Narrow"/>
        <family val="2"/>
      </rPr>
      <t xml:space="preserve">Emisiones 
totales </t>
    </r>
    <r>
      <rPr>
        <b/>
        <sz val="9"/>
        <color indexed="9"/>
        <rFont val="Arial Narrow"/>
        <family val="2"/>
      </rPr>
      <t>A2
kg CO</t>
    </r>
    <r>
      <rPr>
        <b/>
        <vertAlign val="subscript"/>
        <sz val="9"/>
        <color indexed="9"/>
        <rFont val="Arial Narrow"/>
        <family val="2"/>
      </rPr>
      <t>2</t>
    </r>
    <r>
      <rPr>
        <b/>
        <sz val="9"/>
        <color indexed="9"/>
        <rFont val="Arial Narrow"/>
        <family val="2"/>
      </rPr>
      <t>e</t>
    </r>
  </si>
  <si>
    <t>Opción A.2 (km recorridos)</t>
  </si>
  <si>
    <t>LPG</t>
  </si>
  <si>
    <t>Biomasa astillas (kg)**</t>
  </si>
  <si>
    <t>Biomasa serrines virutas (kg)**</t>
  </si>
  <si>
    <t>Biomasa cáscara f. secos (kg)**</t>
  </si>
  <si>
    <t>Biomasa hueso aceituna (kg)**</t>
  </si>
  <si>
    <t>Carbón vegetal (kg)**</t>
  </si>
  <si>
    <t>Gasolina (km)</t>
  </si>
  <si>
    <t>Gasóleo (km)</t>
  </si>
  <si>
    <t>CNG (km)</t>
  </si>
  <si>
    <t>LPG (km)</t>
  </si>
  <si>
    <t>CO2 (kg/km)</t>
  </si>
  <si>
    <t>CH4 (g/km)</t>
  </si>
  <si>
    <t>N2O (g/km)</t>
  </si>
  <si>
    <t>V27</t>
  </si>
  <si>
    <r>
      <t>Pestaña "</t>
    </r>
    <r>
      <rPr>
        <b/>
        <sz val="11"/>
        <rFont val="Arial Narrow"/>
        <family val="2"/>
      </rPr>
      <t>Factores de emisión</t>
    </r>
    <r>
      <rPr>
        <sz val="11"/>
        <rFont val="Arial Narrow"/>
        <family val="2"/>
      </rPr>
      <t xml:space="preserve">": se añaden los factores de emisión a aplicar para los cálculos de la huella de carbono del año 2022 y se actualizan los factores de emisión de años anteriores a partir de los últimos datos proporcionados por el equipo del Sistema Español de Inventarios y de los datos reflejados en el Inventario de emisiones de gases de efecto invernadero de España. Años 1990-2021. </t>
    </r>
  </si>
  <si>
    <t>Factores de emisión y PCI</t>
  </si>
  <si>
    <t>Conversión de unidades gas natural</t>
  </si>
  <si>
    <t>Conversión unidades energéticas: 1 kWh = 3,6 MJ</t>
  </si>
  <si>
    <r>
      <t>o</t>
    </r>
    <r>
      <rPr>
        <sz val="7"/>
        <color theme="3"/>
        <rFont val="Arial Narrow"/>
        <family val="2"/>
      </rPr>
      <t xml:space="preserve">   </t>
    </r>
    <r>
      <rPr>
        <sz val="11"/>
        <color theme="3"/>
        <rFont val="Arial Narrow"/>
        <family val="2"/>
      </rPr>
      <t>Butano: 560 kg/m</t>
    </r>
    <r>
      <rPr>
        <vertAlign val="superscript"/>
        <sz val="11"/>
        <color theme="3"/>
        <rFont val="Arial Narrow"/>
        <family val="2"/>
      </rPr>
      <t>3</t>
    </r>
    <r>
      <rPr>
        <sz val="11"/>
        <color theme="3"/>
        <rFont val="Arial Narrow"/>
        <family val="2"/>
      </rPr>
      <t xml:space="preserve"> (valor mínimo)</t>
    </r>
  </si>
  <si>
    <r>
      <t>o</t>
    </r>
    <r>
      <rPr>
        <sz val="7"/>
        <color theme="3"/>
        <rFont val="Arial Narrow"/>
        <family val="2"/>
      </rPr>
      <t xml:space="preserve">   </t>
    </r>
    <r>
      <rPr>
        <sz val="11"/>
        <color theme="3"/>
        <rFont val="Arial Narrow"/>
        <family val="2"/>
      </rPr>
      <t>Propano: 502-535 kg/m</t>
    </r>
    <r>
      <rPr>
        <vertAlign val="superscript"/>
        <sz val="11"/>
        <color theme="3"/>
        <rFont val="Arial Narrow"/>
        <family val="2"/>
      </rPr>
      <t>3</t>
    </r>
    <r>
      <rPr>
        <sz val="11"/>
        <color theme="3"/>
        <rFont val="Arial Narrow"/>
        <family val="2"/>
      </rPr>
      <t>. Valor medio: 518,5 kg/m</t>
    </r>
    <r>
      <rPr>
        <vertAlign val="superscript"/>
        <sz val="11"/>
        <color theme="3"/>
        <rFont val="Arial Narrow"/>
        <family val="2"/>
      </rPr>
      <t>3</t>
    </r>
  </si>
  <si>
    <r>
      <t xml:space="preserve"> -</t>
    </r>
    <r>
      <rPr>
        <sz val="7"/>
        <color theme="3"/>
        <rFont val="Arial Narrow"/>
        <family val="2"/>
      </rPr>
      <t> </t>
    </r>
    <r>
      <rPr>
        <sz val="11"/>
        <color theme="3"/>
        <rFont val="Arial Narrow"/>
        <family val="2"/>
      </rPr>
      <t>2007-2010: se considera que los combustibles no contienen parte "bio"</t>
    </r>
  </si>
  <si>
    <r>
      <t xml:space="preserve"> -</t>
    </r>
    <r>
      <rPr>
        <sz val="7"/>
        <color theme="3"/>
        <rFont val="Arial Narrow"/>
        <family val="2"/>
      </rPr>
      <t> </t>
    </r>
    <r>
      <rPr>
        <sz val="11"/>
        <color theme="3"/>
        <rFont val="Arial Narrow"/>
        <family val="2"/>
      </rPr>
      <t>2011-2018: la parte "bio" de los combustibles está implícita en su factor de emisión que tiene en cuenta el mínimo exigido por la legislación cada año.</t>
    </r>
  </si>
  <si>
    <r>
      <t>o</t>
    </r>
    <r>
      <rPr>
        <sz val="7"/>
        <color theme="3"/>
        <rFont val="Arial Narrow"/>
        <family val="2"/>
      </rPr>
      <t xml:space="preserve">   </t>
    </r>
    <r>
      <rPr>
        <sz val="11"/>
        <color theme="3"/>
        <rFont val="Arial Narrow"/>
        <family val="2"/>
      </rPr>
      <t>2016-2020: RD 1085/2015, de 4 de diciembre, de fomento de los biocarburantes (fija una cantidad mínima de biocarburantes en diésel y gasolina de 4,3%, 5%, 6%, 7% y 8,5% para los años 2016, 2017, 2018, 2019 y 2020 respectivamente).</t>
    </r>
  </si>
  <si>
    <r>
      <t>o</t>
    </r>
    <r>
      <rPr>
        <sz val="7"/>
        <color theme="3"/>
        <rFont val="Arial Narrow"/>
        <family val="2"/>
      </rPr>
      <t xml:space="preserve">   </t>
    </r>
    <r>
      <rPr>
        <sz val="11"/>
        <color theme="3"/>
        <rFont val="Arial Narrow"/>
        <family val="2"/>
      </rPr>
      <t>Butano: 560 kg/m</t>
    </r>
    <r>
      <rPr>
        <vertAlign val="superscript"/>
        <sz val="11"/>
        <color theme="3"/>
        <rFont val="Arial Narrow"/>
        <family val="2"/>
      </rPr>
      <t xml:space="preserve">3 </t>
    </r>
    <r>
      <rPr>
        <sz val="11"/>
        <color theme="3"/>
        <rFont val="Arial Narrow"/>
        <family val="2"/>
      </rPr>
      <t>(valor mínimo)</t>
    </r>
  </si>
  <si>
    <t>BP GAS &amp; POWER IBERIA, S.A.U.</t>
  </si>
  <si>
    <t>COMERCIALIZADORA ADI ESPAÑA, S.L.</t>
  </si>
  <si>
    <t>ENERGÉTICA DEL ESTE SL</t>
  </si>
  <si>
    <t>ENERPLUS ENERGIA, S.A.</t>
  </si>
  <si>
    <t>ENI PLENITUDE IBERIA, S.L.</t>
  </si>
  <si>
    <t>INER EUSKADI, S.L.</t>
  </si>
  <si>
    <t>NATURGY CLIENTES, S.A.U.</t>
  </si>
  <si>
    <t>NEOELECTRA  ENERGIA</t>
  </si>
  <si>
    <t>PASIÓN ENERGÍA, S.L.</t>
  </si>
  <si>
    <t>SMART ELECTRIC ENGINEERING P2P SL</t>
  </si>
  <si>
    <t>SOCIEDAD ARAGONESA DE COMERCIALIZACION DE ENERGIA S.L.</t>
  </si>
  <si>
    <t>AED ENERGIA ELECTRICA, S.L.</t>
  </si>
  <si>
    <t>AMPERIOS ENERGY TRADE, S.L.</t>
  </si>
  <si>
    <t>ASTRALCAD ENERGIA, S.L.</t>
  </si>
  <si>
    <t>BARTER SHARING, S.L.</t>
  </si>
  <si>
    <t>BLUBAT PULSAR, S.L.</t>
  </si>
  <si>
    <t>CLEARVIEW ENERGY S.L.</t>
  </si>
  <si>
    <t>ELECTRACOMERCIAL CENTELLES, S.L.UNIPERSONAL</t>
  </si>
  <si>
    <t>GABA COMERCIALIZADORA DE ELECTRICIDAD, S.L.U.</t>
  </si>
  <si>
    <t>GLOBAL BIOSFERA PROTEC S.L</t>
  </si>
  <si>
    <t>IBERDROLA ENERGÍA ESPAÑA, S.A.U</t>
  </si>
  <si>
    <t>MET ENERGIA ESPAÑA, S.A</t>
  </si>
  <si>
    <t>SOLAR EAAS, S.L.</t>
  </si>
  <si>
    <t>SOLARPACK ENERGY, S.L.</t>
  </si>
  <si>
    <t>VODAFONE ENERGÍA, S.L.</t>
  </si>
  <si>
    <t>(En la edición con FE de 2021 estaban mal las unidades de gasolina para aviación y queroseno, se indicada que eran kgCO2/l y se estaban dando kgCO2/kg)</t>
  </si>
  <si>
    <r>
      <rPr>
        <vertAlign val="superscript"/>
        <sz val="10"/>
        <color theme="3"/>
        <rFont val="Arial Narrow"/>
        <family val="2"/>
      </rPr>
      <t xml:space="preserve">(1) </t>
    </r>
    <r>
      <rPr>
        <sz val="10"/>
        <color theme="3"/>
        <rFont val="Arial Narrow"/>
        <family val="2"/>
      </rPr>
      <t xml:space="preserve">Las tipologías de maquinaria se definen de la siguiente manera (Sistema Español de Inventarios: </t>
    </r>
    <r>
      <rPr>
        <u/>
        <sz val="10"/>
        <color indexed="12"/>
        <rFont val="Arial Narrow"/>
        <family val="2"/>
      </rPr>
      <t>https://www.miteco.gob.es/es/calidad-y-evaluacion-ambiental/temas/sistema-espanol-de-inventario-sei-/08060708-maquinaria-movil_tcm30-456063.pdf</t>
    </r>
    <r>
      <rPr>
        <sz val="10"/>
        <color theme="3"/>
        <rFont val="Arial Narrow"/>
        <family val="2"/>
      </rPr>
      <t>):</t>
    </r>
    <r>
      <rPr>
        <u/>
        <sz val="10"/>
        <color indexed="12"/>
        <rFont val="Arial Narrow"/>
        <family val="2"/>
      </rPr>
      <t xml:space="preserve">
</t>
    </r>
  </si>
  <si>
    <r>
      <rPr>
        <vertAlign val="superscript"/>
        <sz val="10"/>
        <color theme="3"/>
        <rFont val="Arial Narrow"/>
        <family val="2"/>
      </rPr>
      <t xml:space="preserve">(1) </t>
    </r>
    <r>
      <rPr>
        <sz val="10"/>
        <color theme="3"/>
        <rFont val="Arial Narrow"/>
        <family val="2"/>
      </rPr>
      <t>Categoría de vehículo según la clasificación de vehículos la UNECE (United Nations Economic Commission for Europe):</t>
    </r>
    <r>
      <rPr>
        <sz val="10"/>
        <color rgb="FF0000FF"/>
        <rFont val="Arial Narrow"/>
        <family val="2"/>
      </rPr>
      <t xml:space="preserve"> </t>
    </r>
    <r>
      <rPr>
        <u/>
        <sz val="10"/>
        <color rgb="FF0000FF"/>
        <rFont val="Arial Narrow"/>
        <family val="2"/>
      </rPr>
      <t>https://unece.org/classification-and-definition-vehicles</t>
    </r>
  </si>
  <si>
    <t>(a partir de V27 se dan FE por km en lugar de derivar al IDAE)</t>
  </si>
  <si>
    <t>No consideramos parte bio ni lubricantes porque el NIR no lo hace</t>
  </si>
  <si>
    <r>
      <t xml:space="preserve">Factores de emisión </t>
    </r>
    <r>
      <rPr>
        <b/>
        <i/>
        <sz val="12"/>
        <color theme="3"/>
        <rFont val="Arial Narrow"/>
        <family val="2"/>
      </rPr>
      <t>(kgCO</t>
    </r>
    <r>
      <rPr>
        <b/>
        <i/>
        <vertAlign val="subscript"/>
        <sz val="12"/>
        <color theme="3"/>
        <rFont val="Arial Narrow"/>
        <family val="2"/>
      </rPr>
      <t>2</t>
    </r>
    <r>
      <rPr>
        <b/>
        <i/>
        <sz val="12"/>
        <color theme="3"/>
        <rFont val="Arial Narrow"/>
        <family val="2"/>
      </rPr>
      <t>e/ud)</t>
    </r>
  </si>
  <si>
    <r>
      <t>Factores de emisión (kgCO</t>
    </r>
    <r>
      <rPr>
        <b/>
        <i/>
        <vertAlign val="subscript"/>
        <sz val="12"/>
        <color theme="3"/>
        <rFont val="Arial Narrow"/>
        <family val="2"/>
      </rPr>
      <t>2</t>
    </r>
    <r>
      <rPr>
        <b/>
        <i/>
        <sz val="12"/>
        <color theme="3"/>
        <rFont val="Arial Narrow"/>
        <family val="2"/>
      </rPr>
      <t>e/ud)</t>
    </r>
  </si>
  <si>
    <r>
      <t>Factores de emisión</t>
    </r>
    <r>
      <rPr>
        <b/>
        <i/>
        <sz val="12"/>
        <color theme="3"/>
        <rFont val="Arial Narrow"/>
        <family val="2"/>
      </rPr>
      <t xml:space="preserve"> (kgCO</t>
    </r>
    <r>
      <rPr>
        <b/>
        <i/>
        <vertAlign val="subscript"/>
        <sz val="12"/>
        <color theme="3"/>
        <rFont val="Arial Narrow"/>
        <family val="2"/>
      </rPr>
      <t>2</t>
    </r>
    <r>
      <rPr>
        <b/>
        <i/>
        <sz val="12"/>
        <color theme="3"/>
        <rFont val="Arial Narrow"/>
        <family val="2"/>
      </rPr>
      <t>e/ud)</t>
    </r>
  </si>
  <si>
    <r>
      <t>** La utilización de la biomasa (madera, pellets, biogás, etc.) como combustible se considera neutra en emisiones de CO</t>
    </r>
    <r>
      <rPr>
        <vertAlign val="subscript"/>
        <sz val="10"/>
        <color indexed="56"/>
        <rFont val="Arial Narrow"/>
        <family val="2"/>
      </rPr>
      <t>2</t>
    </r>
    <r>
      <rPr>
        <sz val="10"/>
        <color indexed="56"/>
        <rFont val="Arial Narrow"/>
        <family val="2"/>
      </rPr>
      <t xml:space="preserve"> al ser de origen biogénico, pero sí producirá emisiones de CH</t>
    </r>
    <r>
      <rPr>
        <vertAlign val="subscript"/>
        <sz val="10"/>
        <color indexed="56"/>
        <rFont val="Arial Narrow"/>
        <family val="2"/>
      </rPr>
      <t>4</t>
    </r>
    <r>
      <rPr>
        <sz val="10"/>
        <color indexed="56"/>
        <rFont val="Arial Narrow"/>
        <family val="2"/>
      </rPr>
      <t xml:space="preserve"> y N</t>
    </r>
    <r>
      <rPr>
        <vertAlign val="subscript"/>
        <sz val="10"/>
        <color indexed="56"/>
        <rFont val="Arial Narrow"/>
        <family val="2"/>
      </rPr>
      <t>2</t>
    </r>
    <r>
      <rPr>
        <sz val="10"/>
        <color indexed="56"/>
        <rFont val="Arial Narrow"/>
        <family val="2"/>
      </rPr>
      <t>O.</t>
    </r>
  </si>
  <si>
    <t>https://www.miteco.gob.es/es/calidad-y-evaluacion-ambiental/temas/sistema-espanol-de-inventario-sei-/default.aspx</t>
  </si>
  <si>
    <t>https://www.boe.es/buscar/act.php?id=BOE-A-2006-2779</t>
  </si>
  <si>
    <r>
      <t>Al realizar los cálculos a través de los factores de emisión desglosados por gases (kgCO</t>
    </r>
    <r>
      <rPr>
        <vertAlign val="subscript"/>
        <sz val="10"/>
        <color indexed="56"/>
        <rFont val="Arial Narrow"/>
        <family val="2"/>
      </rPr>
      <t>2</t>
    </r>
    <r>
      <rPr>
        <sz val="10"/>
        <color indexed="56"/>
        <rFont val="Arial Narrow"/>
        <family val="2"/>
      </rPr>
      <t>/ud, gCH</t>
    </r>
    <r>
      <rPr>
        <vertAlign val="subscript"/>
        <sz val="10"/>
        <color indexed="56"/>
        <rFont val="Arial Narrow"/>
        <family val="2"/>
      </rPr>
      <t>4</t>
    </r>
    <r>
      <rPr>
        <sz val="10"/>
        <color indexed="56"/>
        <rFont val="Arial Narrow"/>
        <family val="2"/>
      </rPr>
      <t>/ud, gN</t>
    </r>
    <r>
      <rPr>
        <vertAlign val="subscript"/>
        <sz val="10"/>
        <color indexed="56"/>
        <rFont val="Arial Narrow"/>
        <family val="2"/>
      </rPr>
      <t>2</t>
    </r>
    <r>
      <rPr>
        <sz val="10"/>
        <color indexed="56"/>
        <rFont val="Arial Narrow"/>
        <family val="2"/>
      </rPr>
      <t>O/ud) es posible que se obtengan resultados ligeramente diferentes que al realizarlos a través del factor de emisión expresado en kgCO</t>
    </r>
    <r>
      <rPr>
        <vertAlign val="subscript"/>
        <sz val="10"/>
        <color indexed="56"/>
        <rFont val="Arial Narrow"/>
        <family val="2"/>
      </rPr>
      <t>2</t>
    </r>
    <r>
      <rPr>
        <sz val="10"/>
        <color indexed="56"/>
        <rFont val="Arial Narrow"/>
        <family val="2"/>
      </rPr>
      <t>e debido a los redondeos.</t>
    </r>
  </si>
  <si>
    <r>
      <t>Nota: en los casos en los que se dispone únicamente del factor de emisión agregado expresado en CO</t>
    </r>
    <r>
      <rPr>
        <vertAlign val="subscript"/>
        <sz val="10"/>
        <color theme="3"/>
        <rFont val="Arial Narrow"/>
        <family val="2"/>
      </rPr>
      <t>2</t>
    </r>
    <r>
      <rPr>
        <sz val="10"/>
        <color theme="3"/>
        <rFont val="Arial Narrow"/>
        <family val="2"/>
      </rPr>
      <t>e y no de los factores de cada gas, estos últimos se considerarán nulos para el cálculo del total de las emisiones por gases.</t>
    </r>
  </si>
  <si>
    <t>Cantidad comb./km</t>
  </si>
  <si>
    <t>4, 5 y 6</t>
  </si>
  <si>
    <t>Cálculos 1+2. Para desglose según sedes</t>
  </si>
  <si>
    <t>Cálculos A1+A2. Para desglose según sedes</t>
  </si>
  <si>
    <t>V28</t>
  </si>
  <si>
    <t>Consumo de combustibles en instalaciones fijas</t>
  </si>
  <si>
    <t>Consumo de combustibles en vehículos y maquinaria</t>
  </si>
  <si>
    <t xml:space="preserve">                                          CONSUMO DE COMBUSTIBLES EN INSTALACIONES FIJAS</t>
  </si>
  <si>
    <t xml:space="preserve">                                          CONSUMO DE COMBUSTIBLES EN VEHÍCULOS Y MAQUINARIA</t>
  </si>
  <si>
    <r>
      <t xml:space="preserve"> - </t>
    </r>
    <r>
      <rPr>
        <u/>
        <sz val="11"/>
        <color theme="3"/>
        <rFont val="Arial Narrow"/>
        <family val="2"/>
      </rPr>
      <t>Combustibles de equipos fijos</t>
    </r>
    <r>
      <rPr>
        <sz val="11"/>
        <color theme="3"/>
        <rFont val="Arial Narrow"/>
        <family val="2"/>
      </rPr>
      <t>: datos de consumo de combustibles desglosados según facturas y/o lecturas de contadores.</t>
    </r>
  </si>
  <si>
    <r>
      <t xml:space="preserve"> - </t>
    </r>
    <r>
      <rPr>
        <u/>
        <sz val="11"/>
        <color theme="3"/>
        <rFont val="Arial Narrow"/>
        <family val="2"/>
      </rPr>
      <t>Combustibles de vehículos</t>
    </r>
    <r>
      <rPr>
        <sz val="11"/>
        <color theme="3"/>
        <rFont val="Arial Narrow"/>
        <family val="2"/>
      </rPr>
      <t>: datos de consumo de combustibles o de distancia recorrida desglosados según facturas y/o lecturas de contadores.</t>
    </r>
  </si>
  <si>
    <r>
      <t xml:space="preserve">Corrección de los factores de emisión correspondientes al etiquetado de comercializadoras que no han efectuado redenciones de GdO en el año 2022 indicado en la pestaña </t>
    </r>
    <r>
      <rPr>
        <i/>
        <sz val="11"/>
        <rFont val="Arial Narrow"/>
        <family val="2"/>
      </rPr>
      <t>10. Factores de emisión.</t>
    </r>
  </si>
  <si>
    <t>V29</t>
  </si>
  <si>
    <t>GWP 6th AR</t>
  </si>
  <si>
    <t>Camiones (N2, N3)</t>
  </si>
  <si>
    <t>Autobuses (M2, M3)</t>
  </si>
  <si>
    <t>PCAs AR6</t>
  </si>
  <si>
    <t>PCA 6th</t>
  </si>
  <si>
    <t>Mix 2023</t>
  </si>
  <si>
    <t>CHClF2</t>
  </si>
  <si>
    <t>Gasóleo A (l)</t>
  </si>
  <si>
    <t>Gasolina  (l)</t>
  </si>
  <si>
    <t>HCFC-22</t>
  </si>
  <si>
    <t>R-125/134a/600a/600/601a (50,5/47/0,9/1/0,6)</t>
  </si>
  <si>
    <t xml:space="preserve">R-125/143a/600a/290 (77,5/20/1,9/0,6)              </t>
  </si>
  <si>
    <t>R-125/134a/600/601 (19,5/78,5/1,4/0,6)</t>
  </si>
  <si>
    <t>PCA 6AR</t>
  </si>
  <si>
    <t>Comprobación</t>
  </si>
  <si>
    <t xml:space="preserve"> - Combustibles: datos específicos proporcionados por el equipo del Sistema Español de Inventario (SEI).</t>
  </si>
  <si>
    <t xml:space="preserve"> - Lubricantes: Cuadro 1.2. Valores calóricos netos (VCN) por defecto y límites inferior y superior de los intervalos de confianza. Directrices del IPCC de 2006 para los inventarios nacionales de gases de efecto invernadero (Volumen 2, Capítulo 1).</t>
  </si>
  <si>
    <t>Lubricantes (l)*</t>
  </si>
  <si>
    <t>La ley no exgie contenido Bio en gasolina y gasóleo</t>
  </si>
  <si>
    <t>ACENHOL ENERGIA, S.L.</t>
  </si>
  <si>
    <t>ADX Renovables, S.L.</t>
  </si>
  <si>
    <t>ALDERAAN ENERGIA, S.L.</t>
  </si>
  <si>
    <t>ANTEA ENERGIA COMERCIALIZADORA SL</t>
  </si>
  <si>
    <t>BSG ENERGIA S.L.</t>
  </si>
  <si>
    <t>COMERCAST ENERGIAS, S.L.</t>
  </si>
  <si>
    <t>CRECE SOLUCIONES DE ENERGÍA, S.L</t>
  </si>
  <si>
    <t>DRK ENERGY, S.L</t>
  </si>
  <si>
    <t>EBROENERGIA COMERCIALIZADORA, S.L.</t>
  </si>
  <si>
    <t>ECOFUTURA LUZ ENERGÍA, S.L.U.</t>
  </si>
  <si>
    <t>ELECTRACOMERCIAL CENTELLES,S.L.</t>
  </si>
  <si>
    <t>ELEK COMERCIALIZADORA ELECTRICA S.L.</t>
  </si>
  <si>
    <t>EMAYA, S.A.</t>
  </si>
  <si>
    <t>EMPRESA DE ALUMBRADO ELECTRICO DE CEUTA ENERGIA, S.L.</t>
  </si>
  <si>
    <t>ENERFIA, SL</t>
  </si>
  <si>
    <t>ENERGIA VIVA SPAIN, S.L.U.</t>
  </si>
  <si>
    <t>ENERGIES RENOVABLES PUBLIQUES DE CATALUNYA, S.A.U.</t>
  </si>
  <si>
    <t>ENERGY PLUS IBERIA, S.L.</t>
  </si>
  <si>
    <t>ENERGYSAVE PROJECTS S.L</t>
  </si>
  <si>
    <t>IMPERIUM LUMEN, S.A.</t>
  </si>
  <si>
    <t>INGEBAU SOLUCIONES DE MEDIDA, S.L.</t>
  </si>
  <si>
    <t>LABOR SOLIS COMERCIALIZADORA DE ENERGIA, S.L.</t>
  </si>
  <si>
    <t>LUZ SOLIDARIA INCLUSIVA, S.L.</t>
  </si>
  <si>
    <t>LUZY ENERGIA RENOVABLE, S.L.</t>
  </si>
  <si>
    <t>MINAI SERVICIOS ENERGÉTICOS S.L.</t>
  </si>
  <si>
    <t>OK TU ENERGIA VERDE, S.L.</t>
  </si>
  <si>
    <t>RESPIRA ENERGIA MEDITERRANIA, S.A.</t>
  </si>
  <si>
    <t>REUS SERVEIS MUNICIPALS, S.A.</t>
  </si>
  <si>
    <t>SOLTEC GREEN ENERGY, S.L.</t>
  </si>
  <si>
    <t>SWAP ENERGIA SA</t>
  </si>
  <si>
    <t>TUNERGIA EFICIENCIA ENERGETICA Y RENOVABLE, S.L.</t>
  </si>
  <si>
    <t>LNG (kg)</t>
  </si>
  <si>
    <t>AdBlue (l)</t>
  </si>
  <si>
    <t>LNG (km)</t>
  </si>
  <si>
    <t>Ciclomotores (L1e, L2e)</t>
  </si>
  <si>
    <t>Motocicletas (L3e, L4e, L5e, L6e, L7e)</t>
  </si>
  <si>
    <t>LNG</t>
  </si>
  <si>
    <r>
      <t xml:space="preserve"> - </t>
    </r>
    <r>
      <rPr>
        <i/>
        <sz val="10"/>
        <color theme="3"/>
        <rFont val="Arial Narrow"/>
        <family val="2"/>
      </rPr>
      <t>Camiones (N2 y N3)</t>
    </r>
    <r>
      <rPr>
        <sz val="10"/>
        <color theme="3"/>
        <rFont val="Arial Narrow"/>
        <family val="2"/>
      </rPr>
      <t>: vehículos de mercancías de más de 3,5 toneladas (N2, N3)</t>
    </r>
  </si>
  <si>
    <r>
      <t xml:space="preserve"> - </t>
    </r>
    <r>
      <rPr>
        <i/>
        <sz val="10"/>
        <color theme="3"/>
        <rFont val="Arial Narrow"/>
        <family val="2"/>
      </rPr>
      <t>Ciclomotores (L)</t>
    </r>
    <r>
      <rPr>
        <sz val="10"/>
        <color theme="3"/>
        <rFont val="Arial Narrow"/>
        <family val="2"/>
      </rPr>
      <t>: categorías L1e y L2e</t>
    </r>
  </si>
  <si>
    <r>
      <t xml:space="preserve"> - M</t>
    </r>
    <r>
      <rPr>
        <i/>
        <sz val="10"/>
        <color theme="3"/>
        <rFont val="Arial Narrow"/>
        <family val="2"/>
      </rPr>
      <t>otocicletas (L)</t>
    </r>
    <r>
      <rPr>
        <sz val="10"/>
        <color theme="3"/>
        <rFont val="Arial Narrow"/>
        <family val="2"/>
      </rPr>
      <t>: categorías L3e, L4e, L5e, L6e y L7e</t>
    </r>
  </si>
  <si>
    <r>
      <t xml:space="preserve"> - </t>
    </r>
    <r>
      <rPr>
        <i/>
        <sz val="10"/>
        <color theme="3"/>
        <rFont val="Arial Narrow"/>
        <family val="2"/>
      </rPr>
      <t>Autobuses (M)</t>
    </r>
    <r>
      <rPr>
        <sz val="10"/>
        <color theme="3"/>
        <rFont val="Arial Narrow"/>
        <family val="2"/>
      </rPr>
      <t>: categorías M2 y M3</t>
    </r>
  </si>
  <si>
    <t>Camiones (N2, N3)*</t>
  </si>
  <si>
    <r>
      <t>* CNG y LNG para camiones (N2 y N3): se proporcionan únicamente factores de emisión de CO</t>
    </r>
    <r>
      <rPr>
        <vertAlign val="subscript"/>
        <sz val="10"/>
        <color rgb="FF003366"/>
        <rFont val="Arial Narrow"/>
        <family val="2"/>
      </rPr>
      <t>2</t>
    </r>
    <r>
      <rPr>
        <sz val="10"/>
        <color rgb="FF003366"/>
        <rFont val="Arial Narrow"/>
        <family val="2"/>
      </rPr>
      <t>.</t>
    </r>
  </si>
  <si>
    <r>
      <rPr>
        <sz val="11"/>
        <color theme="3"/>
        <rFont val="Arial Narrow"/>
        <family val="2"/>
      </rPr>
      <t xml:space="preserve">Los datos necesarios son: </t>
    </r>
    <r>
      <rPr>
        <u/>
        <sz val="11"/>
        <color theme="3"/>
        <rFont val="Arial Narrow"/>
        <family val="2"/>
      </rPr>
      <t>categoría de vehículo</t>
    </r>
    <r>
      <rPr>
        <sz val="11"/>
        <color theme="3"/>
        <rFont val="Arial Narrow"/>
        <family val="2"/>
      </rPr>
      <t xml:space="preserve">, </t>
    </r>
    <r>
      <rPr>
        <u/>
        <sz val="11"/>
        <color theme="3"/>
        <rFont val="Arial Narrow"/>
        <family val="2"/>
      </rPr>
      <t>tipo</t>
    </r>
    <r>
      <rPr>
        <sz val="11"/>
        <color theme="3"/>
        <rFont val="Arial Narrow"/>
        <family val="2"/>
      </rPr>
      <t xml:space="preserve"> y </t>
    </r>
    <r>
      <rPr>
        <u/>
        <sz val="11"/>
        <color theme="3"/>
        <rFont val="Arial Narrow"/>
        <family val="2"/>
      </rPr>
      <t>cantidad</t>
    </r>
    <r>
      <rPr>
        <sz val="11"/>
        <color theme="3"/>
        <rFont val="Arial Narrow"/>
        <family val="2"/>
      </rPr>
      <t xml:space="preserve"> de </t>
    </r>
    <r>
      <rPr>
        <u/>
        <sz val="11"/>
        <color theme="3"/>
        <rFont val="Arial Narrow"/>
        <family val="2"/>
      </rPr>
      <t>combustible y/o aditivo (AdBlue) consumido</t>
    </r>
    <r>
      <rPr>
        <sz val="11"/>
        <color theme="3"/>
        <rFont val="Arial Narrow"/>
        <family val="2"/>
      </rPr>
      <t>.</t>
    </r>
  </si>
  <si>
    <r>
      <t xml:space="preserve">Debe introducir los litros de </t>
    </r>
    <r>
      <rPr>
        <u/>
        <sz val="11"/>
        <color theme="3"/>
        <rFont val="Arial Narrow"/>
        <family val="2"/>
      </rPr>
      <t>AdBlue</t>
    </r>
    <r>
      <rPr>
        <sz val="11"/>
        <color theme="3"/>
        <rFont val="Arial Narrow"/>
        <family val="2"/>
      </rPr>
      <t xml:space="preserve"> consumidos durante el año de cálculo (el factor de emisión lleva implícito el contenido de urea del aditivo).</t>
    </r>
  </si>
  <si>
    <r>
      <t>Los factores de emisión de CO</t>
    </r>
    <r>
      <rPr>
        <vertAlign val="subscript"/>
        <sz val="10"/>
        <color rgb="FF1F497D"/>
        <rFont val="Arial Narrow"/>
        <family val="2"/>
      </rPr>
      <t>2</t>
    </r>
    <r>
      <rPr>
        <sz val="10"/>
        <color rgb="FF1F497D"/>
        <rFont val="Arial Narrow"/>
        <family val="2"/>
      </rPr>
      <t xml:space="preserve"> de todos los tipos de combustible y categorías de vehículos incluyen las emisiones debidas a los lubricantes.</t>
    </r>
  </si>
  <si>
    <r>
      <t xml:space="preserve">Otros </t>
    </r>
    <r>
      <rPr>
        <b/>
        <vertAlign val="superscript"/>
        <sz val="10"/>
        <color indexed="9"/>
        <rFont val="Arial Narrow"/>
        <family val="2"/>
      </rPr>
      <t>(6)</t>
    </r>
  </si>
  <si>
    <r>
      <t xml:space="preserve">Por defecto </t>
    </r>
    <r>
      <rPr>
        <b/>
        <vertAlign val="superscript"/>
        <sz val="10"/>
        <color indexed="9"/>
        <rFont val="Arial Narrow"/>
        <family val="2"/>
      </rPr>
      <t>(5)</t>
    </r>
  </si>
  <si>
    <r>
      <t xml:space="preserve">Por defecto </t>
    </r>
    <r>
      <rPr>
        <b/>
        <vertAlign val="superscript"/>
        <sz val="10"/>
        <color indexed="9"/>
        <rFont val="Arial Narrow"/>
        <family val="2"/>
      </rPr>
      <t>(3)</t>
    </r>
  </si>
  <si>
    <r>
      <t xml:space="preserve">Otros </t>
    </r>
    <r>
      <rPr>
        <b/>
        <vertAlign val="superscript"/>
        <sz val="10"/>
        <color indexed="9"/>
        <rFont val="Arial Narrow"/>
        <family val="2"/>
      </rPr>
      <t>(4)</t>
    </r>
  </si>
  <si>
    <r>
      <rPr>
        <vertAlign val="superscript"/>
        <sz val="10"/>
        <color theme="3"/>
        <rFont val="Arial Narrow"/>
        <family val="2"/>
      </rPr>
      <t xml:space="preserve">(2) </t>
    </r>
    <r>
      <rPr>
        <sz val="10"/>
        <color theme="3"/>
        <rFont val="Arial Narrow"/>
        <family val="2"/>
      </rPr>
      <t>Se consideran tipos de combustible genéricos que incluyen la parte biogénica que se estima que contienen cada año en España. Las emisiones de esta parte biogénica son nulas por lo que el factor de emisión de CO</t>
    </r>
    <r>
      <rPr>
        <vertAlign val="subscript"/>
        <sz val="10"/>
        <color theme="3"/>
        <rFont val="Arial Narrow"/>
        <family val="2"/>
      </rPr>
      <t>2</t>
    </r>
    <r>
      <rPr>
        <sz val="10"/>
        <color theme="3"/>
        <rFont val="Arial Narrow"/>
        <family val="2"/>
      </rPr>
      <t xml:space="preserve"> se corresponde únicamente con la parte fósil.</t>
    </r>
  </si>
  <si>
    <t>Cantidad (ud)</t>
  </si>
  <si>
    <r>
      <t xml:space="preserve">Cantidad (ud) </t>
    </r>
    <r>
      <rPr>
        <b/>
        <vertAlign val="superscript"/>
        <sz val="10"/>
        <color indexed="9"/>
        <rFont val="Arial Narrow"/>
        <family val="2"/>
      </rPr>
      <t>(4)</t>
    </r>
  </si>
  <si>
    <r>
      <t>Por defecto</t>
    </r>
    <r>
      <rPr>
        <b/>
        <vertAlign val="superscript"/>
        <sz val="10"/>
        <color indexed="9"/>
        <rFont val="Arial Narrow"/>
        <family val="2"/>
      </rPr>
      <t>(1)</t>
    </r>
  </si>
  <si>
    <r>
      <rPr>
        <vertAlign val="superscript"/>
        <sz val="10"/>
        <color indexed="56"/>
        <rFont val="Arial Narrow"/>
        <family val="2"/>
      </rPr>
      <t>(1)</t>
    </r>
    <r>
      <rPr>
        <sz val="10"/>
        <color indexed="56"/>
        <rFont val="Arial Narrow"/>
        <family val="2"/>
      </rPr>
      <t xml:space="preserve"> Gas propano y gas butano: se proporcionan únicamente factores de emisión de CO</t>
    </r>
    <r>
      <rPr>
        <vertAlign val="subscript"/>
        <sz val="10"/>
        <color indexed="56"/>
        <rFont val="Arial Narrow"/>
        <family val="2"/>
      </rPr>
      <t>2</t>
    </r>
    <r>
      <rPr>
        <sz val="10"/>
        <color indexed="56"/>
        <rFont val="Arial Narrow"/>
        <family val="2"/>
      </rPr>
      <t xml:space="preserve">. </t>
    </r>
  </si>
  <si>
    <t>Lubricantes (l)</t>
  </si>
  <si>
    <r>
      <t xml:space="preserve">–  </t>
    </r>
    <r>
      <rPr>
        <i/>
        <sz val="10"/>
        <color theme="3"/>
        <rFont val="Arial Narrow"/>
        <family val="2"/>
      </rPr>
      <t>Maquinaria móvil industrial</t>
    </r>
    <r>
      <rPr>
        <sz val="10"/>
        <color theme="3"/>
        <rFont val="Arial Narrow"/>
        <family val="2"/>
      </rPr>
      <t xml:space="preserve">: Actividad que contempla el parque de maquinaria móvil que opera en espacios abiertos, esencialmente en las ramas de la minería, construcción, obras públicas e industria. Podrían ser extendedoras asfálticas, compactadoras, carros de perforación, excavadoras, motoniveladoras, explanadoras, tractores oruga, retrocargadoras, zanjadoras, fresadoras, etc. (SNAP 08.08.). </t>
    </r>
    <r>
      <rPr>
        <sz val="10"/>
        <color rgb="FF1F497D"/>
        <rFont val="Arial Narrow"/>
        <family val="2"/>
      </rPr>
      <t xml:space="preserve">En esta categoría también puede incluirse a las carretillas elevadoras. </t>
    </r>
    <r>
      <rPr>
        <sz val="10"/>
        <color rgb="FFFF0000"/>
        <rFont val="Arial Narrow"/>
        <family val="2"/>
      </rPr>
      <t xml:space="preserve">
  </t>
    </r>
  </si>
  <si>
    <t xml:space="preserve"> - Datos específicos para calderas y motores estacionarios de los Sectores Comercial/Institucional, Residencial y Agrícola (1A4ai, 1A4bi, 1A4ci) proporcionados por el equipo del Sistema Español de Inventario (SEI) para todos los combustibles (excepto los factores de emisión de la gasolina, gas butano y gas propano). </t>
  </si>
  <si>
    <r>
      <rPr>
        <u/>
        <sz val="11"/>
        <color theme="3"/>
        <rFont val="Arial Narrow"/>
        <family val="2"/>
      </rPr>
      <t>Lubricantes</t>
    </r>
    <r>
      <rPr>
        <i/>
        <sz val="11"/>
        <color theme="3"/>
        <rFont val="Arial Narrow"/>
        <family val="2"/>
      </rPr>
      <t xml:space="preserve">: </t>
    </r>
    <r>
      <rPr>
        <sz val="11"/>
        <color theme="3"/>
        <rFont val="Arial Narrow"/>
        <family val="2"/>
      </rPr>
      <t>a los factores de emisión de CO</t>
    </r>
    <r>
      <rPr>
        <vertAlign val="subscript"/>
        <sz val="11"/>
        <color theme="3"/>
        <rFont val="Arial Narrow"/>
        <family val="2"/>
      </rPr>
      <t>2</t>
    </r>
    <r>
      <rPr>
        <sz val="11"/>
        <color theme="3"/>
        <rFont val="Arial Narrow"/>
        <family val="2"/>
      </rPr>
      <t xml:space="preserve"> de todas las categorías de vehículos y tipos de combustible, se añaden las emisiones debidas a los lubricantes. Se han realizado asimilaciones para los casos en los que no se dispone del factor de emisión para un determinado combustible y categoría de vehículo.</t>
    </r>
  </si>
  <si>
    <t>Gasolinas, gasóleos y FAME</t>
  </si>
  <si>
    <r>
      <t xml:space="preserve"> - Proporción de biocombustible</t>
    </r>
    <r>
      <rPr>
        <sz val="11"/>
        <color theme="3"/>
        <rFont val="Arial Narrow"/>
        <family val="2"/>
      </rPr>
      <t xml:space="preserve"> (se distinguen tres periodos):</t>
    </r>
  </si>
  <si>
    <r>
      <t xml:space="preserve"> - </t>
    </r>
    <r>
      <rPr>
        <i/>
        <sz val="11"/>
        <color theme="3"/>
        <rFont val="Arial Narrow"/>
        <family val="2"/>
      </rPr>
      <t xml:space="preserve">Densidades: </t>
    </r>
    <r>
      <rPr>
        <sz val="11"/>
        <color theme="3"/>
        <rFont val="Arial Narrow"/>
        <family val="2"/>
      </rPr>
      <t>Tabla 3.8.8. Especificaciones de combustibles en el transporte por carretera del Inventario Nacional de Gases de Efecto Invernadero (1990 - 2019). Edición 2021.</t>
    </r>
  </si>
  <si>
    <t xml:space="preserve"> Real Decreto 61/2006, de 31 de enero, por el que se determinan las especificaciones de gasolinas, gasóleos, fuelóleos y gases licuados del petróleo y se regula el uso de determinados biocarburantes.</t>
  </si>
  <si>
    <t>CNG</t>
  </si>
  <si>
    <t>AdBlue</t>
  </si>
  <si>
    <t>Resto de combustibles y vehículos</t>
  </si>
  <si>
    <t xml:space="preserve">Consumo de combustibles en equipos de transporte, tales como vehículos de motor, camiones, barcos, que pertenecen o son controlados por la organización. Además, se incluyen en esta pestaña los consumos de combustible de la maquinaria móvil (tractores, motosierras, etc.).
</t>
  </si>
  <si>
    <t>https://gdo.cnmc.es/CNMC/accesoEtiquetado.do</t>
  </si>
  <si>
    <t>Tenga en cuenta que partir del año 2019, y debido a la entrada en vigor del Real Decreto 639/2016, de 9 de diciembre, no encontrará en el desplegable de “Tipo de combustible” las opciones “Gasolina” o “Gasóleo” sino las denominaciones de las mezclas de dichos combustibles con la correspondiente proporción “bio” (E5, B7, etc.).
Si en su factura aparece el dato de combustible como gasolina o gasóleo A (no se especifica la proporción de biocombustible), deberá escoger la opción más conservadora que en caso de ser gasolina será «E5», y en caso de ser gasóleo A, será «B7».</t>
  </si>
  <si>
    <t xml:space="preserve"> - Gasolina para motores: Cuadro 2.4 factores de emisión por defecto para la combustión estacionaria en la categoría comercial institucional. Volumen 2, Capítulo 2. Directrices del IPCC de 2006 para los inventarios nacionales de gases de efecto invernadero.</t>
  </si>
  <si>
    <r>
      <t>Al realizar los cálculos a través de los factores de emisión desglosados por gases (kgCO</t>
    </r>
    <r>
      <rPr>
        <vertAlign val="subscript"/>
        <sz val="11"/>
        <color indexed="56"/>
        <rFont val="Arial Narrow"/>
        <family val="2"/>
      </rPr>
      <t>2</t>
    </r>
    <r>
      <rPr>
        <sz val="11"/>
        <color indexed="56"/>
        <rFont val="Arial Narrow"/>
        <family val="2"/>
      </rPr>
      <t>/ud, gCH</t>
    </r>
    <r>
      <rPr>
        <vertAlign val="subscript"/>
        <sz val="11"/>
        <color indexed="56"/>
        <rFont val="Arial Narrow"/>
        <family val="2"/>
      </rPr>
      <t>4</t>
    </r>
    <r>
      <rPr>
        <sz val="11"/>
        <color indexed="56"/>
        <rFont val="Arial Narrow"/>
        <family val="2"/>
      </rPr>
      <t>/ud, gN</t>
    </r>
    <r>
      <rPr>
        <vertAlign val="subscript"/>
        <sz val="11"/>
        <color indexed="56"/>
        <rFont val="Arial Narrow"/>
        <family val="2"/>
      </rPr>
      <t>2</t>
    </r>
    <r>
      <rPr>
        <sz val="11"/>
        <color indexed="56"/>
        <rFont val="Arial Narrow"/>
        <family val="2"/>
      </rPr>
      <t>O/ud) es posible que se obtengan resultados ligeramente diferentes que al realizarlos a través del factor de emisión expresado en kgCO</t>
    </r>
    <r>
      <rPr>
        <vertAlign val="subscript"/>
        <sz val="11"/>
        <color indexed="56"/>
        <rFont val="Arial Narrow"/>
        <family val="2"/>
      </rPr>
      <t>2</t>
    </r>
    <r>
      <rPr>
        <sz val="11"/>
        <color indexed="56"/>
        <rFont val="Arial Narrow"/>
        <family val="2"/>
      </rPr>
      <t>e debido a los redondeos.</t>
    </r>
  </si>
  <si>
    <t>Gasóleo, CNG y LNG para camiones</t>
  </si>
  <si>
    <r>
      <t>Los factores de emisión</t>
    </r>
    <r>
      <rPr>
        <sz val="10"/>
        <color rgb="FF1F497D"/>
        <rFont val="Arial Narrow"/>
        <family val="2"/>
      </rPr>
      <t xml:space="preserve"> por km no incluyen las emisiones debidas a los lubricantes.</t>
    </r>
  </si>
  <si>
    <t>Los factores de emisión por km no incluyen las emisiones debidas a los lubricantes.</t>
  </si>
  <si>
    <r>
      <t xml:space="preserve"> - </t>
    </r>
    <r>
      <rPr>
        <i/>
        <sz val="11"/>
        <color theme="3"/>
        <rFont val="Arial Narrow"/>
        <family val="2"/>
      </rPr>
      <t>Factores de emisión y PCI (Poder Calorífico Inferior)</t>
    </r>
    <r>
      <rPr>
        <sz val="11"/>
        <color theme="3"/>
        <rFont val="Arial Narrow"/>
        <family val="2"/>
      </rPr>
      <t xml:space="preserve">: datos específicos proporcionados por el equipo del Sistema Español de Inventario (SEI). Para cada año se emplean los datos del año anterior. </t>
    </r>
  </si>
  <si>
    <r>
      <t>A los factores de emisión de CO</t>
    </r>
    <r>
      <rPr>
        <vertAlign val="subscript"/>
        <sz val="11"/>
        <color theme="3"/>
        <rFont val="Arial Narrow"/>
        <family val="2"/>
      </rPr>
      <t xml:space="preserve">2 </t>
    </r>
    <r>
      <rPr>
        <sz val="11"/>
        <color theme="3"/>
        <rFont val="Arial Narrow"/>
        <family val="2"/>
      </rPr>
      <t>de gasolinas y gasóleos se les descuenta la proporción de biocombustible por ser de origen biogénico. En el caso del gasóleo se añaden las emisiones de la parte fósil de los FAME (siglas en inglés de Esteres Metílicos de Ácidos Grasos).</t>
    </r>
  </si>
  <si>
    <r>
      <t xml:space="preserve">% de carbono fósil en los FAME del gasóleo: </t>
    </r>
    <r>
      <rPr>
        <sz val="11"/>
        <color theme="3"/>
        <rFont val="Arial Narrow"/>
        <family val="2"/>
      </rPr>
      <t xml:space="preserve">datos específicos proporcionados por el equipo del Sistema Español de Inventario (SEI). Para cada año se emplean los datos del año anterior. </t>
    </r>
  </si>
  <si>
    <r>
      <t xml:space="preserve"> - </t>
    </r>
    <r>
      <rPr>
        <i/>
        <sz val="11"/>
        <color theme="3"/>
        <rFont val="Arial Narrow"/>
        <family val="2"/>
      </rPr>
      <t>Factores de emisión y PCI</t>
    </r>
    <r>
      <rPr>
        <sz val="11"/>
        <color theme="3"/>
        <rFont val="Arial Narrow"/>
        <family val="2"/>
      </rPr>
      <t xml:space="preserve">: datos específicos proporcionados por el equipo del Sistema Español de Inventario (SEI). Para cada año se emplean los datos del año anterior. </t>
    </r>
  </si>
  <si>
    <r>
      <t xml:space="preserve"> - Datos proporcionados por el equipo del Sistema Español de Inventario (SEI) de los factores de emisión de CO</t>
    </r>
    <r>
      <rPr>
        <vertAlign val="subscript"/>
        <sz val="11"/>
        <color rgb="FF1F497D"/>
        <rFont val="Arial Narrow"/>
        <family val="2"/>
      </rPr>
      <t>2</t>
    </r>
    <r>
      <rPr>
        <sz val="11"/>
        <color rgb="FF1F497D"/>
        <rFont val="Arial Narrow"/>
        <family val="2"/>
      </rPr>
      <t>, CH</t>
    </r>
    <r>
      <rPr>
        <vertAlign val="subscript"/>
        <sz val="11"/>
        <color rgb="FF1F497D"/>
        <rFont val="Arial Narrow"/>
        <family val="2"/>
      </rPr>
      <t>4</t>
    </r>
    <r>
      <rPr>
        <sz val="11"/>
        <color rgb="FF1F497D"/>
        <rFont val="Arial Narrow"/>
        <family val="2"/>
      </rPr>
      <t xml:space="preserve"> y N</t>
    </r>
    <r>
      <rPr>
        <vertAlign val="subscript"/>
        <sz val="11"/>
        <color rgb="FF1F497D"/>
        <rFont val="Arial Narrow"/>
        <family val="2"/>
      </rPr>
      <t>2</t>
    </r>
    <r>
      <rPr>
        <sz val="11"/>
        <color rgb="FF1F497D"/>
        <rFont val="Arial Narrow"/>
        <family val="2"/>
      </rPr>
      <t xml:space="preserve">O expresados en g/km para la actividad Transporte por carretera (1.A.3.b.) desglosados según tipo de combustible y tipologías de vehículos. Para cada año se emplean los datos del año anterior. </t>
    </r>
  </si>
  <si>
    <t xml:space="preserve"> - Datos específicos proporcionados por el equipo del Sistema Español de Inventario (SEI). Para cada año se emplean los datos del año anterior. </t>
  </si>
  <si>
    <r>
      <rPr>
        <sz val="11"/>
        <color theme="3"/>
        <rFont val="Arial Narrow"/>
        <family val="2"/>
      </rPr>
      <t xml:space="preserve">Material Suplementario del Capítulo 7 del Sexto Informe de Evaluación del IPCC. </t>
    </r>
    <r>
      <rPr>
        <u/>
        <sz val="11"/>
        <color indexed="12"/>
        <rFont val="Arial Narrow"/>
        <family val="2"/>
      </rPr>
      <t>https://www.ipcc.ch/report/ar6/wg1/downloads/report/IPCC_AR6_WGI_Chapter07_SM.pdf</t>
    </r>
  </si>
  <si>
    <t>https://eur-lex.europa.eu/legal-content/ES/TXT/?uri=CELEX:52023DC0517</t>
  </si>
  <si>
    <t xml:space="preserve"> - Lubricantes: Base de datos de la Agencia Europea de Sustancias y Mezclas Químicas (ECHA de sus siglas en inglés) para la sustancia "Lubricating oils (petroleum), base oils, paraffinic". </t>
  </si>
  <si>
    <t>https://echa.europa.eu/es/search-for-chemicals</t>
  </si>
  <si>
    <r>
      <t xml:space="preserve"> - Los factores de emisión de CO</t>
    </r>
    <r>
      <rPr>
        <vertAlign val="subscript"/>
        <sz val="11"/>
        <color theme="3"/>
        <rFont val="Arial Narrow"/>
        <family val="2"/>
      </rPr>
      <t>2</t>
    </r>
    <r>
      <rPr>
        <sz val="11"/>
        <color theme="3"/>
        <rFont val="Arial Narrow"/>
        <family val="2"/>
      </rPr>
      <t xml:space="preserve"> indicados se refieren a la reacción de reducción que se produce sobre el catalizador que da lugar a la formación de CO</t>
    </r>
    <r>
      <rPr>
        <vertAlign val="subscript"/>
        <sz val="11"/>
        <color theme="3"/>
        <rFont val="Arial Narrow"/>
        <family val="2"/>
      </rPr>
      <t>2</t>
    </r>
    <r>
      <rPr>
        <sz val="11"/>
        <color theme="3"/>
        <rFont val="Arial Narrow"/>
        <family val="2"/>
      </rPr>
      <t>. No se incluyen factores de emisión de CH</t>
    </r>
    <r>
      <rPr>
        <vertAlign val="subscript"/>
        <sz val="11"/>
        <color theme="3"/>
        <rFont val="Arial Narrow"/>
        <family val="2"/>
      </rPr>
      <t>4</t>
    </r>
    <r>
      <rPr>
        <sz val="11"/>
        <color theme="3"/>
        <rFont val="Arial Narrow"/>
        <family val="2"/>
      </rPr>
      <t xml:space="preserve"> y N</t>
    </r>
    <r>
      <rPr>
        <vertAlign val="subscript"/>
        <sz val="11"/>
        <color theme="3"/>
        <rFont val="Arial Narrow"/>
        <family val="2"/>
      </rPr>
      <t>2</t>
    </r>
    <r>
      <rPr>
        <sz val="11"/>
        <color theme="3"/>
        <rFont val="Arial Narrow"/>
        <family val="2"/>
      </rPr>
      <t xml:space="preserve">O. Estos valores pueden consultarse en EMEP/EEA 2023 air pollutant emission inventory guidebook 2023, 1.A.3.b.i-iv Road transport 2023. </t>
    </r>
  </si>
  <si>
    <r>
      <t>Nombre</t>
    </r>
    <r>
      <rPr>
        <vertAlign val="superscript"/>
        <sz val="10"/>
        <color rgb="FF000000"/>
        <rFont val="Arial Narrow"/>
        <family val="2"/>
      </rPr>
      <t>(1)</t>
    </r>
  </si>
  <si>
    <r>
      <t>CO</t>
    </r>
    <r>
      <rPr>
        <vertAlign val="subscript"/>
        <sz val="11"/>
        <color theme="1"/>
        <rFont val="Calibri"/>
        <family val="2"/>
        <scheme val="minor"/>
      </rPr>
      <t>2</t>
    </r>
  </si>
  <si>
    <r>
      <t>CH</t>
    </r>
    <r>
      <rPr>
        <vertAlign val="subscript"/>
        <sz val="11"/>
        <color theme="1"/>
        <rFont val="Calibri"/>
        <family val="2"/>
        <scheme val="minor"/>
      </rPr>
      <t>4</t>
    </r>
  </si>
  <si>
    <r>
      <t>N</t>
    </r>
    <r>
      <rPr>
        <vertAlign val="subscript"/>
        <sz val="11"/>
        <color theme="1"/>
        <rFont val="Calibri"/>
        <family val="2"/>
        <scheme val="minor"/>
      </rPr>
      <t>2</t>
    </r>
    <r>
      <rPr>
        <sz val="11"/>
        <color theme="1"/>
        <rFont val="Calibri"/>
        <family val="2"/>
        <scheme val="minor"/>
      </rPr>
      <t>O</t>
    </r>
  </si>
  <si>
    <r>
      <t>SF</t>
    </r>
    <r>
      <rPr>
        <vertAlign val="subscript"/>
        <sz val="11"/>
        <color theme="1"/>
        <rFont val="Calibri"/>
        <family val="2"/>
        <scheme val="minor"/>
      </rPr>
      <t>6</t>
    </r>
  </si>
  <si>
    <r>
      <t>NF</t>
    </r>
    <r>
      <rPr>
        <vertAlign val="subscript"/>
        <sz val="11"/>
        <color theme="1"/>
        <rFont val="Calibri"/>
        <family val="2"/>
        <scheme val="minor"/>
      </rPr>
      <t>3</t>
    </r>
  </si>
  <si>
    <r>
      <t>C</t>
    </r>
    <r>
      <rPr>
        <vertAlign val="subscript"/>
        <sz val="11"/>
        <color theme="1"/>
        <rFont val="Calibri"/>
        <family val="2"/>
        <scheme val="minor"/>
      </rPr>
      <t>2</t>
    </r>
    <r>
      <rPr>
        <sz val="11"/>
        <color theme="1"/>
        <rFont val="Calibri"/>
        <family val="2"/>
        <scheme val="minor"/>
      </rPr>
      <t>F</t>
    </r>
    <r>
      <rPr>
        <vertAlign val="subscript"/>
        <sz val="11"/>
        <color theme="1"/>
        <rFont val="Calibri"/>
        <family val="2"/>
        <scheme val="minor"/>
      </rPr>
      <t>6</t>
    </r>
    <r>
      <rPr>
        <sz val="11"/>
        <color theme="1"/>
        <rFont val="Calibri"/>
        <family val="2"/>
        <scheme val="minor"/>
      </rPr>
      <t>(PFC-116)</t>
    </r>
  </si>
  <si>
    <r>
      <t>C</t>
    </r>
    <r>
      <rPr>
        <vertAlign val="subscript"/>
        <sz val="11"/>
        <color theme="1"/>
        <rFont val="Calibri"/>
        <family val="2"/>
        <scheme val="minor"/>
      </rPr>
      <t>3</t>
    </r>
    <r>
      <rPr>
        <sz val="11"/>
        <color theme="1"/>
        <rFont val="Calibri"/>
        <family val="2"/>
        <scheme val="minor"/>
      </rPr>
      <t>F</t>
    </r>
    <r>
      <rPr>
        <vertAlign val="subscript"/>
        <sz val="11"/>
        <color theme="1"/>
        <rFont val="Calibri"/>
        <family val="2"/>
        <scheme val="minor"/>
      </rPr>
      <t>8</t>
    </r>
    <r>
      <rPr>
        <sz val="11"/>
        <color theme="1"/>
        <rFont val="Calibri"/>
        <family val="2"/>
        <scheme val="minor"/>
      </rPr>
      <t xml:space="preserve"> (PFC-218)</t>
    </r>
  </si>
  <si>
    <r>
      <t>A partir del año 2021 los factores de mix eléctricos (y las emisiones calculadas a partir de los mismos) se expresan en kg CO</t>
    </r>
    <r>
      <rPr>
        <vertAlign val="subscript"/>
        <sz val="10"/>
        <color rgb="FF1F497D"/>
        <rFont val="Arial Narrow"/>
        <family val="2"/>
      </rPr>
      <t>2</t>
    </r>
    <r>
      <rPr>
        <sz val="10"/>
        <color rgb="FF1F497D"/>
        <rFont val="Arial Narrow"/>
        <family val="2"/>
      </rPr>
      <t>e/kWh. Para años anteriores únicamente se dispone del dato expresado en kg CO</t>
    </r>
    <r>
      <rPr>
        <vertAlign val="subscript"/>
        <sz val="10"/>
        <color rgb="FF1F497D"/>
        <rFont val="Arial Narrow"/>
        <family val="2"/>
      </rPr>
      <t>2</t>
    </r>
    <r>
      <rPr>
        <sz val="10"/>
        <color rgb="FF1F497D"/>
        <rFont val="Arial Narrow"/>
        <family val="2"/>
      </rPr>
      <t>/kWh. Además, también a partir de 2021 y en el caso de comercializadoras que han efectuado redenciones de garantías de origen a sus clientes, estos factores se refieren al “etiquetado restante” que es el factor que resulta una vez se detraen estas redenciones.</t>
    </r>
  </si>
  <si>
    <r>
      <t>Pestaña "</t>
    </r>
    <r>
      <rPr>
        <b/>
        <sz val="11"/>
        <rFont val="Arial Narrow"/>
        <family val="2"/>
      </rPr>
      <t>Factores de emisión</t>
    </r>
    <r>
      <rPr>
        <sz val="11"/>
        <rFont val="Arial Narrow"/>
        <family val="2"/>
      </rPr>
      <t>": se añaden los factores de emisión a aplicar a los cálculos de huella de carbono del año 2023 y se actualizan los factores de emisión de años anteriores a partir de los últimos datos proporcionados por el equipo del Sistema Español de Inventarios y la información reflejada en el Inventario Nacional de Gases de Efecto Invernadero (1990 - 2022). Edición 2024. Se modifican los valores de PCA en base a los datos disponibles en el Material Suplementario del Capítulo 7 del Sexto Informe de Evaluación del IPCC.
Pestaña "</t>
    </r>
    <r>
      <rPr>
        <b/>
        <sz val="11"/>
        <rFont val="Arial Narrow"/>
        <family val="2"/>
      </rPr>
      <t>Instalaciones fijas</t>
    </r>
    <r>
      <rPr>
        <sz val="11"/>
        <rFont val="Arial Narrow"/>
        <family val="2"/>
      </rPr>
      <t>": se incluye gasóleo A y gasolina. Los grupos electrógenos dejan de englobarse en la categoría de maquinaria móvil y pasan a considerarse instalaciones fijas.
Pestaña "</t>
    </r>
    <r>
      <rPr>
        <b/>
        <sz val="11"/>
        <rFont val="Arial Narrow"/>
        <family val="2"/>
      </rPr>
      <t>Vehículos y maquinaria</t>
    </r>
    <r>
      <rPr>
        <sz val="11"/>
        <rFont val="Arial Narrow"/>
        <family val="2"/>
      </rPr>
      <t>": se añade el combustible LNG para camiones, el aditivo AdBlue para vehículos de gasóleo y lubricantes para maquinaria. Se desagregan los factores de emisión de las categorías de vehículos "Camiones y autobuses" y "Ciclomotores y motocicletas". Se modifica la fuente de donde se obtienen los factores de emisión referidos a km del gasóleo y del CNG para camiones.
Pestaña "</t>
    </r>
    <r>
      <rPr>
        <b/>
        <sz val="11"/>
        <rFont val="Arial Narrow"/>
        <family val="2"/>
      </rPr>
      <t>Emisiones fugitivas</t>
    </r>
    <r>
      <rPr>
        <sz val="11"/>
        <rFont val="Arial Narrow"/>
        <family val="2"/>
      </rPr>
      <t xml:space="preserve">": se incorpora el gas HCFC-22 (R22).
</t>
    </r>
  </si>
  <si>
    <t>Se engloban las actividades de generación de calor y, en su caso, de calor y electricidad (cogeneración) en organizaciones cuyas instalaciones no están sujetas a las obligaciones de seguimiento y notificación de emisiones establecidas en la Ley 1/2005, de 9 de marzo, por la que se regula el régimen del comercio de derechos de emisión de gases de efecto invernadero. Se trata generalmente de calderas en oficinas, comercios, establecimientos agroganaderos, etc. También puede incluir en esta categoría los consumos de los grupos electrógenos de su organización.</t>
  </si>
  <si>
    <r>
      <rPr>
        <u/>
        <sz val="11"/>
        <color theme="3"/>
        <rFont val="Arial Narrow"/>
        <family val="2"/>
      </rPr>
      <t>Modo de propulsión</t>
    </r>
    <r>
      <rPr>
        <sz val="11"/>
        <color theme="3"/>
        <rFont val="Arial Narrow"/>
        <family val="2"/>
      </rPr>
      <t xml:space="preserve">: en caso de tratarse de vehículos eléctricos o vehículos híbridos deberá seguir las siguientes indicaciones para cumplimentar sus datos de consumo o km recorridos:
  - Vehículo híbrido no enchufable: indicar en la presente pestaña los litros de combustible consumido o km recorridos.
  - Vehículo híbrido enchufable: en la presente pestaña indicar los litros de combustible consumido o km recorridos y en el apartado </t>
    </r>
    <r>
      <rPr>
        <i/>
        <sz val="11"/>
        <color theme="3"/>
        <rFont val="Arial Narrow"/>
        <family val="2"/>
      </rPr>
      <t>B. Consumo de electricidad en vehículos</t>
    </r>
    <r>
      <rPr>
        <sz val="11"/>
        <color theme="3"/>
        <rFont val="Arial Narrow"/>
        <family val="2"/>
      </rPr>
      <t xml:space="preserve"> de la pestaña </t>
    </r>
    <r>
      <rPr>
        <i/>
        <sz val="11"/>
        <color theme="3"/>
        <rFont val="Arial Narrow"/>
        <family val="2"/>
      </rPr>
      <t>8. Electricidad y otras energías,</t>
    </r>
    <r>
      <rPr>
        <sz val="11"/>
        <color theme="3"/>
        <rFont val="Arial Narrow"/>
        <family val="2"/>
      </rPr>
      <t xml:space="preserve"> los kWh consumidos.
  - Vehículo eléctrico: indicar los kWh consumidos en el apartado </t>
    </r>
    <r>
      <rPr>
        <i/>
        <sz val="11"/>
        <color theme="3"/>
        <rFont val="Arial Narrow"/>
        <family val="2"/>
      </rPr>
      <t xml:space="preserve">B. Consumo de electricidad en vehículos </t>
    </r>
    <r>
      <rPr>
        <sz val="11"/>
        <color theme="3"/>
        <rFont val="Arial Narrow"/>
        <family val="2"/>
      </rPr>
      <t xml:space="preserve">de la pestaña </t>
    </r>
    <r>
      <rPr>
        <i/>
        <sz val="11"/>
        <color theme="3"/>
        <rFont val="Arial Narrow"/>
        <family val="2"/>
      </rPr>
      <t>8. Electricidad y otras energías.</t>
    </r>
  </si>
  <si>
    <r>
      <rPr>
        <vertAlign val="superscript"/>
        <sz val="10"/>
        <color rgb="FF1F497D"/>
        <rFont val="Arial Narrow"/>
        <family val="2"/>
      </rPr>
      <t xml:space="preserve">(2) </t>
    </r>
    <r>
      <rPr>
        <sz val="10"/>
        <color rgb="FF1F497D"/>
        <rFont val="Arial Narrow"/>
        <family val="2"/>
      </rPr>
      <t>Si en su factura la denominación del combustible es gasolina o gasóleo (no se especifica la proporción de biocombustible), deberá escoger la opción más conservadora que en caso de ser gasolina será «E5», y en caso de ser gasóleo A, será «B7».</t>
    </r>
  </si>
  <si>
    <r>
      <rPr>
        <vertAlign val="superscript"/>
        <sz val="10"/>
        <color theme="3"/>
        <rFont val="Arial Narrow"/>
        <family val="2"/>
      </rPr>
      <t xml:space="preserve">(4) </t>
    </r>
    <r>
      <rPr>
        <sz val="10"/>
        <color theme="3"/>
        <rFont val="Arial Narrow"/>
        <family val="2"/>
      </rPr>
      <t>Cantidad de combustible expresada en las unidades indicadas en la columna “Tipo de combustible”. Si solo dispone del dato en euros gastados en combustible en ese periodo, se recomienda realizar la conversión a litros consumidos a partir de los precios que aparecen en el geoportal de hidrocarburos (</t>
    </r>
    <r>
      <rPr>
        <u/>
        <sz val="10"/>
        <color indexed="12"/>
        <rFont val="Arial Narrow"/>
        <family val="2"/>
      </rPr>
      <t>https://energia.gob.es/es-es/Servicios/Paginas/consultasdecarburantes.aspx</t>
    </r>
    <r>
      <rPr>
        <sz val="10"/>
        <color theme="3"/>
        <rFont val="Arial Narrow"/>
        <family val="2"/>
      </rPr>
      <t>)</t>
    </r>
  </si>
  <si>
    <t>En este apartado además de considerar fugas de gases de efecto invernadero de otro tipo de equipos (como los de conmutación de alta tensión, o los de extinción de incendios), también se considerarán las emisiones de determinados gases cuya liberación a la atmósfera se produce como consecuencia de su propio uso (como los anestésicos) en cuyo caso se considera que la cantidad empleada es equivalente a la cantidad liberada.</t>
  </si>
  <si>
    <r>
      <rPr>
        <vertAlign val="superscript"/>
        <sz val="10"/>
        <color theme="3"/>
        <rFont val="Arial Narrow"/>
        <family val="2"/>
      </rPr>
      <t xml:space="preserve">(3) </t>
    </r>
    <r>
      <rPr>
        <sz val="10"/>
        <color theme="3"/>
        <rFont val="Arial Narrow"/>
        <family val="2"/>
      </rPr>
      <t>Factor de mix eléctrico empleado por cada comercializadora para el año de estudio, que expresa las emisiones de CO</t>
    </r>
    <r>
      <rPr>
        <vertAlign val="subscript"/>
        <sz val="10"/>
        <color theme="3"/>
        <rFont val="Arial Narrow"/>
        <family val="2"/>
      </rPr>
      <t>2</t>
    </r>
    <r>
      <rPr>
        <sz val="10"/>
        <color theme="3"/>
        <rFont val="Arial Narrow"/>
        <family val="2"/>
      </rPr>
      <t xml:space="preserve"> asociadas a la generación de la electricidad que se consume. Este dato aparecerá automáticamente en función del año y la comercializadora seleccionada.</t>
    </r>
  </si>
  <si>
    <r>
      <rPr>
        <vertAlign val="superscript"/>
        <sz val="10"/>
        <color rgb="FF1F497D"/>
        <rFont val="Arial Narrow"/>
        <family val="2"/>
      </rPr>
      <t xml:space="preserve">(4) </t>
    </r>
    <r>
      <rPr>
        <sz val="10"/>
        <color rgb="FF1F497D"/>
        <rFont val="Arial Narrow"/>
        <family val="2"/>
      </rPr>
      <t>A partir del año 2021 los resultados se expresan en kg CO</t>
    </r>
    <r>
      <rPr>
        <vertAlign val="subscript"/>
        <sz val="10"/>
        <color rgb="FF1F497D"/>
        <rFont val="Arial Narrow"/>
        <family val="2"/>
      </rPr>
      <t>2</t>
    </r>
    <r>
      <rPr>
        <sz val="10"/>
        <color rgb="FF1F497D"/>
        <rFont val="Arial Narrow"/>
        <family val="2"/>
      </rPr>
      <t>e. Para años anteriores únicamente se dispone del dato expresado en kg CO</t>
    </r>
    <r>
      <rPr>
        <vertAlign val="subscript"/>
        <sz val="10"/>
        <color rgb="FF1F497D"/>
        <rFont val="Arial Narrow"/>
        <family val="2"/>
      </rPr>
      <t>2</t>
    </r>
    <r>
      <rPr>
        <sz val="10"/>
        <color rgb="FF1F497D"/>
        <rFont val="Arial Narrow"/>
        <family val="2"/>
      </rPr>
      <t xml:space="preserve">. </t>
    </r>
  </si>
  <si>
    <r>
      <rPr>
        <vertAlign val="superscript"/>
        <sz val="10"/>
        <color theme="3"/>
        <rFont val="Arial Narrow"/>
        <family val="2"/>
      </rPr>
      <t xml:space="preserve">(1) </t>
    </r>
    <r>
      <rPr>
        <sz val="10"/>
        <color theme="3"/>
        <rFont val="Arial Narrow"/>
        <family val="2"/>
      </rPr>
      <t>Comercializadora suministradora de electricidad que tiene contratada la organización durante el año de cálculo. En caso de realizarse recargas en electrolineras o puntos de recarga públicos, deberá indicar la opción “</t>
    </r>
    <r>
      <rPr>
        <i/>
        <sz val="10"/>
        <color theme="3"/>
        <rFont val="Arial Narrow"/>
        <family val="2"/>
      </rPr>
      <t>Otras</t>
    </r>
    <r>
      <rPr>
        <sz val="10"/>
        <color theme="3"/>
        <rFont val="Arial Narrow"/>
        <family val="2"/>
      </rPr>
      <t>” si desconoce cuál es la comercializadora que suministra la electricidad.</t>
    </r>
  </si>
  <si>
    <t xml:space="preserve"> - La factura de electricidad incluye además de los consumos del edificio, los consumos de los puntos de recarga para vehículos del garaje (único CUP): en este caso no dispondrá del dato desglosado para vehículos y edificio y deberá incluir el dato global en el primer apartado de esta pestaña. </t>
  </si>
  <si>
    <r>
      <rPr>
        <vertAlign val="superscript"/>
        <sz val="11"/>
        <color rgb="FF1F497D"/>
        <rFont val="Arial Narrow"/>
        <family val="2"/>
      </rPr>
      <t>(1)</t>
    </r>
    <r>
      <rPr>
        <sz val="11"/>
        <color rgb="FF1F497D"/>
        <rFont val="Arial Narrow"/>
        <family val="2"/>
      </rPr>
      <t xml:space="preserve"> La legislación vigente podría establecer prohibiciones al uso de algunos de los gases indicados en el listado. (Reglamento 2024/573, de 7 de febrero de 2024 y Reglamento 2024/590, de 7 de febrero de 2024). </t>
    </r>
  </si>
  <si>
    <r>
      <t>o</t>
    </r>
    <r>
      <rPr>
        <sz val="7"/>
        <color theme="3"/>
        <rFont val="Arial Narrow"/>
        <family val="2"/>
      </rPr>
      <t xml:space="preserve">   </t>
    </r>
    <r>
      <rPr>
        <sz val="11"/>
        <color theme="3"/>
        <rFont val="Arial Narrow"/>
        <family val="2"/>
      </rPr>
      <t>2011: RD 459/2011 relativo a los objetivos obligatorios mínimos de venta o consumo de biocarburantes establecidos para España (fija una cantidad mínima de biocarburantes en diésel del 6% y de biocarburantes en gasolina del 3,9% para 2011).</t>
    </r>
  </si>
  <si>
    <r>
      <t>o</t>
    </r>
    <r>
      <rPr>
        <sz val="7"/>
        <color theme="3"/>
        <rFont val="Arial Narrow"/>
        <family val="2"/>
      </rPr>
      <t xml:space="preserve">   </t>
    </r>
    <r>
      <rPr>
        <sz val="11"/>
        <color theme="3"/>
        <rFont val="Arial Narrow"/>
        <family val="2"/>
      </rPr>
      <t>2012: RD 459/2011 relativo a los objetivos obligatorios mínimos de venta o consumo de biocarburantes establecidos para España (fija una cantidad mínima de biocarburantes en diésel del 7% y de biocarburantes en gasolina del 4,1% para 2012).</t>
    </r>
  </si>
  <si>
    <r>
      <t>o</t>
    </r>
    <r>
      <rPr>
        <sz val="7"/>
        <color theme="3"/>
        <rFont val="Arial Narrow"/>
        <family val="2"/>
      </rPr>
      <t xml:space="preserve">   </t>
    </r>
    <r>
      <rPr>
        <sz val="11"/>
        <color theme="3"/>
        <rFont val="Arial Narrow"/>
        <family val="2"/>
      </rPr>
      <t>2013-2015: Ley 11/2013 de 26 de julio de 2013 que modifica el RD 459/2011 relativo a los objetivos obligatorios mínimos de venta o consumo de biocarburantes establecidos para España (fija una cantidad mínima de biocarburantes en diésel del 4,1% y de biocarburantes en gasolina del 3,9%).</t>
    </r>
  </si>
  <si>
    <r>
      <t>Tipo de Combustible</t>
    </r>
    <r>
      <rPr>
        <b/>
        <vertAlign val="superscript"/>
        <sz val="10"/>
        <color indexed="9"/>
        <rFont val="Arial Narrow"/>
        <family val="2"/>
      </rPr>
      <t>(2)</t>
    </r>
    <r>
      <rPr>
        <b/>
        <sz val="10"/>
        <color indexed="9"/>
        <rFont val="Arial Narrow"/>
        <family val="2"/>
      </rPr>
      <t xml:space="preserve"> o aditivo </t>
    </r>
    <r>
      <rPr>
        <b/>
        <vertAlign val="superscript"/>
        <sz val="10"/>
        <color indexed="9"/>
        <rFont val="Arial Narrow"/>
        <family val="2"/>
      </rPr>
      <t>(3)</t>
    </r>
  </si>
  <si>
    <t>Opción A.1: Cantidad de combustible o aditivo consumido</t>
  </si>
  <si>
    <t>Consumo de combustibles debido al transporte de pasajeros y/o de mercancías que realiza la organización a través de vehículos rodados que son propiedad de la organización, o sobre los que tiene control. Además, puede incluir el consumo de AdBlue.</t>
  </si>
  <si>
    <r>
      <rPr>
        <u/>
        <sz val="11"/>
        <color theme="3"/>
        <rFont val="Arial Narrow"/>
        <family val="2"/>
      </rPr>
      <t>Opciones de cálculo</t>
    </r>
    <r>
      <rPr>
        <sz val="11"/>
        <color theme="3"/>
        <rFont val="Arial Narrow"/>
        <family val="2"/>
      </rPr>
      <t xml:space="preserve">: únicamente deberá cumplimentar una de las dos opciones (A.1 o A.2) en función de los datos disponibles (si cumplimenta ambas opciones estará duplicando las emisiones).
  - </t>
    </r>
    <r>
      <rPr>
        <i/>
        <sz val="11"/>
        <color theme="3"/>
        <rFont val="Arial Narrow"/>
        <family val="2"/>
      </rPr>
      <t>Opción A.1</t>
    </r>
    <r>
      <rPr>
        <sz val="11"/>
        <color theme="3"/>
        <rFont val="Arial Narrow"/>
        <family val="2"/>
      </rPr>
      <t xml:space="preserve">: los datos necesarios son la categoría de vehículo, así como el tipo y la cantidad de combustible o aditivo (AdBlue) consumido.
  - </t>
    </r>
    <r>
      <rPr>
        <i/>
        <sz val="11"/>
        <color theme="3"/>
        <rFont val="Arial Narrow"/>
        <family val="2"/>
      </rPr>
      <t>Opción A.2</t>
    </r>
    <r>
      <rPr>
        <sz val="11"/>
        <color theme="3"/>
        <rFont val="Arial Narrow"/>
        <family val="2"/>
      </rPr>
      <t>: los datos necesarios son la categoría de vehículo, tipo de combustible y la distancia recorrida (expresada en km).</t>
    </r>
  </si>
  <si>
    <t>AdBlue (l)**</t>
  </si>
  <si>
    <t>https://gdo.cnmc.es/CNMC/resumenGdo.do?informe=etiquetado_electricidad</t>
  </si>
  <si>
    <r>
      <t>* Lubricantes: Las emisiones de CO</t>
    </r>
    <r>
      <rPr>
        <vertAlign val="subscript"/>
        <sz val="10.5"/>
        <color theme="3"/>
        <rFont val="Arial Narrow"/>
        <family val="2"/>
      </rPr>
      <t>2</t>
    </r>
    <r>
      <rPr>
        <sz val="10.5"/>
        <color theme="3"/>
        <rFont val="Arial Narrow"/>
        <family val="2"/>
      </rPr>
      <t xml:space="preserve"> calculadas se refieren al uso de los lubricantes como sustancia para engrasar (uso no energético) y no a la combustión del lubricante ni a su uso como reactivo o agente reductor. Los factores de emisión de CO</t>
    </r>
    <r>
      <rPr>
        <vertAlign val="subscript"/>
        <sz val="10.5"/>
        <color theme="3"/>
        <rFont val="Arial Narrow"/>
        <family val="2"/>
      </rPr>
      <t>2</t>
    </r>
    <r>
      <rPr>
        <sz val="10.5"/>
        <color theme="3"/>
        <rFont val="Arial Narrow"/>
        <family val="2"/>
      </rPr>
      <t xml:space="preserve"> indicados consideran un contenido en carbono de 20,0 kg de C/GJ, y una fracción que se oxida durante el uso (ODU) de 0,20. No se incluyen factores de emisión de CH</t>
    </r>
    <r>
      <rPr>
        <vertAlign val="subscript"/>
        <sz val="10.5"/>
        <color theme="3"/>
        <rFont val="Arial Narrow"/>
        <family val="2"/>
      </rPr>
      <t>4</t>
    </r>
    <r>
      <rPr>
        <sz val="10.5"/>
        <color theme="3"/>
        <rFont val="Arial Narrow"/>
        <family val="2"/>
      </rPr>
      <t xml:space="preserve"> y N</t>
    </r>
    <r>
      <rPr>
        <vertAlign val="subscript"/>
        <sz val="10.5"/>
        <color theme="3"/>
        <rFont val="Arial Narrow"/>
        <family val="2"/>
      </rPr>
      <t>2</t>
    </r>
    <r>
      <rPr>
        <sz val="10.5"/>
        <color theme="3"/>
        <rFont val="Arial Narrow"/>
        <family val="2"/>
      </rPr>
      <t xml:space="preserve">O. Puede encontrar más información en el Apartado 5.2 Uso de Lubricantes del Volumen 3, Capítulo 5 de las </t>
    </r>
    <r>
      <rPr>
        <i/>
        <sz val="10.5"/>
        <color theme="3"/>
        <rFont val="Arial Narrow"/>
        <family val="2"/>
      </rPr>
      <t>Directrices del IPCC de 2006 para los inventarios nacionales de gases de efecto invernadero</t>
    </r>
    <r>
      <rPr>
        <sz val="10.5"/>
        <color theme="3"/>
        <rFont val="Arial Narrow"/>
        <family val="2"/>
      </rPr>
      <t>.</t>
    </r>
  </si>
  <si>
    <r>
      <t>* Lubricantes: Las emisiones de CO</t>
    </r>
    <r>
      <rPr>
        <vertAlign val="subscript"/>
        <sz val="10.5"/>
        <color rgb="FF003366"/>
        <rFont val="Arial Narrow"/>
        <family val="2"/>
      </rPr>
      <t>2</t>
    </r>
    <r>
      <rPr>
        <sz val="10.5"/>
        <color rgb="FF003366"/>
        <rFont val="Arial Narrow"/>
        <family val="2"/>
      </rPr>
      <t xml:space="preserve"> calculadas se refieren al uso de los lubricantes como sustancia para engrasar (uso no energético) y no a la combustión del lubricante ni a su uso como reactivo o agente reductor. Los factores de emisión de CO</t>
    </r>
    <r>
      <rPr>
        <vertAlign val="subscript"/>
        <sz val="10.5"/>
        <color rgb="FF003366"/>
        <rFont val="Arial Narrow"/>
        <family val="2"/>
      </rPr>
      <t>2</t>
    </r>
    <r>
      <rPr>
        <sz val="10.5"/>
        <color rgb="FF003366"/>
        <rFont val="Arial Narrow"/>
        <family val="2"/>
      </rPr>
      <t xml:space="preserve"> indicados consideran un contenido en carbono de 20,0 kg de C/GJ, y una fracción que se oxida durante el uso (ODU) de 0,20. No se incluyen factores de emisión de CH</t>
    </r>
    <r>
      <rPr>
        <vertAlign val="subscript"/>
        <sz val="10.5"/>
        <color rgb="FF003366"/>
        <rFont val="Arial Narrow"/>
        <family val="2"/>
      </rPr>
      <t>4</t>
    </r>
    <r>
      <rPr>
        <sz val="10.5"/>
        <color rgb="FF003366"/>
        <rFont val="Arial Narrow"/>
        <family val="2"/>
      </rPr>
      <t xml:space="preserve"> y N</t>
    </r>
    <r>
      <rPr>
        <vertAlign val="subscript"/>
        <sz val="10.5"/>
        <color rgb="FF003366"/>
        <rFont val="Arial Narrow"/>
        <family val="2"/>
      </rPr>
      <t>2</t>
    </r>
    <r>
      <rPr>
        <sz val="10.5"/>
        <color rgb="FF003366"/>
        <rFont val="Arial Narrow"/>
        <family val="2"/>
      </rPr>
      <t xml:space="preserve">O. Puede encontrar más información en el Apartado 5.2 Uso de Lubricantes del Volumen 3, Capítulo 5 de las </t>
    </r>
    <r>
      <rPr>
        <i/>
        <sz val="10.5"/>
        <color rgb="FF003366"/>
        <rFont val="Arial Narrow"/>
        <family val="2"/>
      </rPr>
      <t>Directrices del IPCC de 2006 para los inventarios nacionales de gases de efecto invernadero</t>
    </r>
    <r>
      <rPr>
        <sz val="10.5"/>
        <color rgb="FF003366"/>
        <rFont val="Arial Narrow"/>
        <family val="2"/>
      </rPr>
      <t>.</t>
    </r>
  </si>
  <si>
    <r>
      <rPr>
        <vertAlign val="superscript"/>
        <sz val="10"/>
        <color theme="3"/>
        <rFont val="Arial Narrow"/>
        <family val="2"/>
      </rPr>
      <t>(2)</t>
    </r>
    <r>
      <rPr>
        <sz val="10"/>
        <color theme="3"/>
        <rFont val="Arial Narrow"/>
        <family val="2"/>
      </rPr>
      <t xml:space="preserve"> Las emisiones de CO</t>
    </r>
    <r>
      <rPr>
        <vertAlign val="subscript"/>
        <sz val="10"/>
        <color theme="3"/>
        <rFont val="Arial Narrow"/>
        <family val="2"/>
      </rPr>
      <t>2</t>
    </r>
    <r>
      <rPr>
        <sz val="10"/>
        <color theme="3"/>
        <rFont val="Arial Narrow"/>
        <family val="2"/>
      </rPr>
      <t xml:space="preserve"> calculadas se refieren al uso de los lubricantes como sustancia para engrasar (uso no energético) y no a la combustión del lubricante ni a su uso como reactivo o agente reductor. Los factores de emisión de CO</t>
    </r>
    <r>
      <rPr>
        <vertAlign val="subscript"/>
        <sz val="10"/>
        <color theme="3"/>
        <rFont val="Arial Narrow"/>
        <family val="2"/>
      </rPr>
      <t>2</t>
    </r>
    <r>
      <rPr>
        <sz val="10"/>
        <color theme="3"/>
        <rFont val="Arial Narrow"/>
        <family val="2"/>
      </rPr>
      <t xml:space="preserve"> indicados consideran un contenido en carbono de 20,0 kg de C/GJ, y una fracción que se oxida durante el uso (ODU) de 0,20. No se incluyen factores de emisión de CH</t>
    </r>
    <r>
      <rPr>
        <vertAlign val="subscript"/>
        <sz val="10"/>
        <color theme="3"/>
        <rFont val="Arial Narrow"/>
        <family val="2"/>
      </rPr>
      <t>4</t>
    </r>
    <r>
      <rPr>
        <sz val="10"/>
        <color theme="3"/>
        <rFont val="Arial Narrow"/>
        <family val="2"/>
      </rPr>
      <t xml:space="preserve"> y N</t>
    </r>
    <r>
      <rPr>
        <vertAlign val="subscript"/>
        <sz val="10"/>
        <color theme="3"/>
        <rFont val="Arial Narrow"/>
        <family val="2"/>
      </rPr>
      <t>2</t>
    </r>
    <r>
      <rPr>
        <sz val="10"/>
        <color theme="3"/>
        <rFont val="Arial Narrow"/>
        <family val="2"/>
      </rPr>
      <t xml:space="preserve">O. Puede encontrar más información en el Apartado 5.2 Uso de Lubricantes del Volumen 3, Capítulo 5 de las </t>
    </r>
    <r>
      <rPr>
        <i/>
        <sz val="10"/>
        <color theme="3"/>
        <rFont val="Arial Narrow"/>
        <family val="2"/>
      </rPr>
      <t>Directrices del IPCC de 2006 para los inventarios nacionales de gases de efecto invernadero</t>
    </r>
    <r>
      <rPr>
        <sz val="10"/>
        <color theme="3"/>
        <rFont val="Arial Narrow"/>
        <family val="2"/>
      </rPr>
      <t>.</t>
    </r>
  </si>
  <si>
    <t>LISTADO DE COMBUSTIBLES PARA COMPROBACIÓN</t>
  </si>
  <si>
    <t>V30</t>
  </si>
  <si>
    <r>
      <t>Tipo de Combustible, lubricante</t>
    </r>
    <r>
      <rPr>
        <b/>
        <vertAlign val="superscript"/>
        <sz val="10"/>
        <color indexed="9"/>
        <rFont val="Arial Narrow"/>
        <family val="2"/>
      </rPr>
      <t xml:space="preserve">(2) </t>
    </r>
    <r>
      <rPr>
        <b/>
        <sz val="10"/>
        <color indexed="9"/>
        <rFont val="Arial Narrow"/>
        <family val="2"/>
      </rPr>
      <t xml:space="preserve">o aditivo </t>
    </r>
    <r>
      <rPr>
        <b/>
        <vertAlign val="superscript"/>
        <sz val="10"/>
        <color indexed="9"/>
        <rFont val="Arial Narrow"/>
        <family val="2"/>
      </rPr>
      <t>(3)</t>
    </r>
  </si>
  <si>
    <r>
      <t>Otros</t>
    </r>
    <r>
      <rPr>
        <b/>
        <vertAlign val="superscript"/>
        <sz val="10"/>
        <color indexed="9"/>
        <rFont val="Arial Narrow"/>
        <family val="2"/>
      </rPr>
      <t xml:space="preserve"> (4)</t>
    </r>
  </si>
  <si>
    <r>
      <t xml:space="preserve">Si emplea </t>
    </r>
    <r>
      <rPr>
        <u/>
        <sz val="11"/>
        <color theme="3"/>
        <rFont val="Arial Narrow"/>
        <family val="2"/>
      </rPr>
      <t xml:space="preserve">AdBlue </t>
    </r>
    <r>
      <rPr>
        <sz val="11"/>
        <color theme="3"/>
        <rFont val="Arial Narrow"/>
        <family val="2"/>
      </rPr>
      <t xml:space="preserve">en sus vehículos, debe introducir los litros consumidos de dicho aditivo en la opción </t>
    </r>
    <r>
      <rPr>
        <i/>
        <sz val="11"/>
        <color theme="3"/>
        <rFont val="Arial Narrow"/>
        <family val="2"/>
      </rPr>
      <t>A.1: Cantidad de combustible o aditivo consumido.</t>
    </r>
  </si>
  <si>
    <t>Autobuses (M2, M3)**</t>
  </si>
  <si>
    <t>AdBlue (l)***</t>
  </si>
  <si>
    <r>
      <t>*** AdBlue: los factores de emisión de CO</t>
    </r>
    <r>
      <rPr>
        <vertAlign val="subscript"/>
        <sz val="10"/>
        <color rgb="FF003366"/>
        <rFont val="Arial Narrow"/>
        <family val="2"/>
      </rPr>
      <t>2</t>
    </r>
    <r>
      <rPr>
        <sz val="10"/>
        <color rgb="FF003366"/>
        <rFont val="Arial Narrow"/>
        <family val="2"/>
      </rPr>
      <t xml:space="preserve"> indicados se refieren a la reacción de reducción que se produce sobre el catalizador que da lugar a la formación de CO</t>
    </r>
    <r>
      <rPr>
        <vertAlign val="subscript"/>
        <sz val="10"/>
        <color rgb="FF003366"/>
        <rFont val="Arial Narrow"/>
        <family val="2"/>
      </rPr>
      <t>2</t>
    </r>
    <r>
      <rPr>
        <sz val="10"/>
        <color rgb="FF003366"/>
        <rFont val="Arial Narrow"/>
        <family val="2"/>
      </rPr>
      <t>. No se incluyen factores de emisión de CH</t>
    </r>
    <r>
      <rPr>
        <vertAlign val="subscript"/>
        <sz val="10"/>
        <color rgb="FF003366"/>
        <rFont val="Arial Narrow"/>
        <family val="2"/>
      </rPr>
      <t>4</t>
    </r>
    <r>
      <rPr>
        <sz val="10"/>
        <color rgb="FF003366"/>
        <rFont val="Arial Narrow"/>
        <family val="2"/>
      </rPr>
      <t xml:space="preserve"> y N</t>
    </r>
    <r>
      <rPr>
        <vertAlign val="subscript"/>
        <sz val="10"/>
        <color rgb="FF003366"/>
        <rFont val="Arial Narrow"/>
        <family val="2"/>
      </rPr>
      <t>2</t>
    </r>
    <r>
      <rPr>
        <sz val="10"/>
        <color rgb="FF003366"/>
        <rFont val="Arial Narrow"/>
        <family val="2"/>
      </rPr>
      <t xml:space="preserve">O para el AdBlue. </t>
    </r>
  </si>
  <si>
    <t>https://eur-lex.europa.eu/legal-content/ES/TXT/?uri=CELEX:52024DC0313</t>
  </si>
  <si>
    <t>Factores de emisión de maquinaria y lubricantes industriales</t>
  </si>
  <si>
    <t xml:space="preserve"> - Datos específicos proporcionados por el equipo del Sistema Español de Inventario (SEI) que distinguen la maquinaria comercial, institucional e industrial y la maquinaria agrícola y forestal. Para cada año se emplean los datos del año anterior.</t>
  </si>
  <si>
    <t>Factores de emisión de AdBlue</t>
  </si>
  <si>
    <r>
      <t xml:space="preserve"> - Elaboración propia a partir de los datos indicados en la </t>
    </r>
    <r>
      <rPr>
        <i/>
        <sz val="11"/>
        <color rgb="FF1F497D"/>
        <rFont val="Arial Narrow"/>
        <family val="2"/>
      </rPr>
      <t>Tabla 7. Número de vehículos, emisiones específicas medias de CO</t>
    </r>
    <r>
      <rPr>
        <i/>
        <vertAlign val="subscript"/>
        <sz val="11"/>
        <color rgb="FF1F497D"/>
        <rFont val="Arial Narrow"/>
        <family val="2"/>
      </rPr>
      <t>2</t>
    </r>
    <r>
      <rPr>
        <i/>
        <sz val="11"/>
        <color rgb="FF1F497D"/>
        <rFont val="Arial Narrow"/>
        <family val="2"/>
      </rPr>
      <t xml:space="preserve"> en g/km y consumo medio de combustible de los (sub)grupos de vehículos 2, 5-LH y 16 por tipo de combustible</t>
    </r>
    <r>
      <rPr>
        <sz val="11"/>
        <color rgb="FF1F497D"/>
        <rFont val="Arial Narrow"/>
        <family val="2"/>
      </rPr>
      <t xml:space="preserve"> de los siguientes informes: </t>
    </r>
  </si>
  <si>
    <r>
      <t>Informe de la Comisión en virtud del Reglamento (UE) 2018/956 en el que se analizan los datos transmitidos por los Estados miembros y los fabricantes para el período de comunicación de 2021 sobre las emisiones de CO</t>
    </r>
    <r>
      <rPr>
        <vertAlign val="subscript"/>
        <sz val="11"/>
        <color rgb="FF1F497D"/>
        <rFont val="Arial Narrow"/>
        <family val="2"/>
      </rPr>
      <t>2</t>
    </r>
    <r>
      <rPr>
        <sz val="11"/>
        <color rgb="FF1F497D"/>
        <rFont val="Arial Narrow"/>
        <family val="2"/>
      </rPr>
      <t xml:space="preserve"> y el consumo de combustible de los vehículos pesados nuevos.</t>
    </r>
  </si>
  <si>
    <t>Para el paso de PCS a PCI se utiliza el factor de conversión de 0,901 que se indica en el Documento de Inventario Nacional de Gases de Efecto Invernadero (NID).</t>
  </si>
  <si>
    <r>
      <t xml:space="preserve"> - </t>
    </r>
    <r>
      <rPr>
        <i/>
        <sz val="11"/>
        <color theme="3"/>
        <rFont val="Arial Narrow"/>
        <family val="2"/>
      </rPr>
      <t>Densidad</t>
    </r>
    <r>
      <rPr>
        <sz val="11"/>
        <color theme="3"/>
        <rFont val="Arial Narrow"/>
        <family val="2"/>
      </rPr>
      <t>: estimación a partir de las densidades de propano y butano considerando una estequiometría de 35% propano C</t>
    </r>
    <r>
      <rPr>
        <vertAlign val="subscript"/>
        <sz val="11"/>
        <color theme="3"/>
        <rFont val="Arial Narrow"/>
        <family val="2"/>
      </rPr>
      <t>3</t>
    </r>
    <r>
      <rPr>
        <sz val="11"/>
        <color theme="3"/>
        <rFont val="Arial Narrow"/>
        <family val="2"/>
      </rPr>
      <t>H</t>
    </r>
    <r>
      <rPr>
        <vertAlign val="subscript"/>
        <sz val="11"/>
        <color theme="3"/>
        <rFont val="Arial Narrow"/>
        <family val="2"/>
      </rPr>
      <t>8</t>
    </r>
    <r>
      <rPr>
        <sz val="11"/>
        <color theme="3"/>
        <rFont val="Arial Narrow"/>
        <family val="2"/>
      </rPr>
      <t xml:space="preserve"> – 65% butano C</t>
    </r>
    <r>
      <rPr>
        <vertAlign val="subscript"/>
        <sz val="11"/>
        <color theme="3"/>
        <rFont val="Arial Narrow"/>
        <family val="2"/>
      </rPr>
      <t>4</t>
    </r>
    <r>
      <rPr>
        <sz val="11"/>
        <color theme="3"/>
        <rFont val="Arial Narrow"/>
        <family val="2"/>
      </rPr>
      <t>H</t>
    </r>
    <r>
      <rPr>
        <vertAlign val="subscript"/>
        <sz val="11"/>
        <color theme="3"/>
        <rFont val="Arial Narrow"/>
        <family val="2"/>
      </rPr>
      <t>10</t>
    </r>
  </si>
  <si>
    <r>
      <t xml:space="preserve"> - Tabla 3-13: Tier 1 CO</t>
    </r>
    <r>
      <rPr>
        <vertAlign val="subscript"/>
        <sz val="11"/>
        <color theme="3"/>
        <rFont val="Arial Narrow"/>
        <family val="2"/>
      </rPr>
      <t>2</t>
    </r>
    <r>
      <rPr>
        <sz val="11"/>
        <color theme="3"/>
        <rFont val="Arial Narrow"/>
        <family val="2"/>
      </rPr>
      <t xml:space="preserve"> emission factors from combustion of lubricant oil de la guía EMEP/EEA air pollutant emission inventory guidebook 2023, 1.A.3.b.i-iv Road transport </t>
    </r>
    <r>
      <rPr>
        <sz val="11"/>
        <color rgb="FF1F497D"/>
        <rFont val="Arial Narrow"/>
        <family val="2"/>
      </rPr>
      <t>2023</t>
    </r>
    <r>
      <rPr>
        <sz val="11"/>
        <color theme="3"/>
        <rFont val="Arial Narrow"/>
        <family val="2"/>
      </rPr>
      <t>.</t>
    </r>
  </si>
  <si>
    <t xml:space="preserve"> - Tablas comunes de reporte (CRT) del Inventario Nacional de Gases de Efecto Invernadero (pestaña: "Table1.A(a)s3"). Para cada año se emplean los datos del año anterior. </t>
  </si>
  <si>
    <r>
      <t xml:space="preserve">También deberá indicar en la pestaña </t>
    </r>
    <r>
      <rPr>
        <i/>
        <sz val="10"/>
        <color theme="3"/>
        <rFont val="Arial Narrow"/>
        <family val="2"/>
      </rPr>
      <t>2. Hoja de trabajo. Consumos,</t>
    </r>
    <r>
      <rPr>
        <sz val="10"/>
        <color theme="3"/>
        <rFont val="Arial Narrow"/>
        <family val="2"/>
      </rPr>
      <t xml:space="preserve"> el nombre del gas puro o de la mezcla, su PCA y la fuente de información. Si el gas utilizado es una mezcla, deberá incluir el PCA de cada uno de sus componentes, así como la proporción en que aparecen en la mezcla.</t>
    </r>
  </si>
  <si>
    <r>
      <t>Otros (ud)</t>
    </r>
    <r>
      <rPr>
        <b/>
        <vertAlign val="superscript"/>
        <sz val="10"/>
        <color indexed="9"/>
        <rFont val="Arial Narrow"/>
        <family val="2"/>
      </rPr>
      <t>(2)</t>
    </r>
  </si>
  <si>
    <r>
      <rPr>
        <vertAlign val="superscript"/>
        <sz val="10"/>
        <color theme="3"/>
        <rFont val="Arial Narrow"/>
        <family val="2"/>
      </rPr>
      <t xml:space="preserve">(1) </t>
    </r>
    <r>
      <rPr>
        <sz val="10"/>
        <color theme="3"/>
        <rFont val="Arial Narrow"/>
        <family val="2"/>
      </rPr>
      <t>Comercializadora suministradora de electricidad que tiene contratada la organización durante el año de cálculo. Excepcionalmente se pueden dar dos casos en los que no se seleccione una comercializadora concreta y en ambos, se le aplicará el factor del mix correspondiente a las comercializadoras sin GdO del año correspondiente. 
 - Si la comercializadora no fuera ninguna de las que aparecen en el desplegable o bien desconoce cuál (opción "</t>
    </r>
    <r>
      <rPr>
        <i/>
        <sz val="10"/>
        <color theme="3"/>
        <rFont val="Arial Narrow"/>
        <family val="2"/>
      </rPr>
      <t>Otras</t>
    </r>
    <r>
      <rPr>
        <sz val="10"/>
        <color theme="3"/>
        <rFont val="Arial Narrow"/>
        <family val="2"/>
      </rPr>
      <t>")
 - Si tiene contratada la electricidad con varias comercializadoras diferentes y, en lugar de desglosar los kWh consumidos en cada una de ellas, prefiere hacer la suma total (opción "</t>
    </r>
    <r>
      <rPr>
        <i/>
        <sz val="10"/>
        <color theme="3"/>
        <rFont val="Arial Narrow"/>
        <family val="2"/>
      </rPr>
      <t>Varias comercializadoras</t>
    </r>
    <r>
      <rPr>
        <sz val="10"/>
        <color theme="3"/>
        <rFont val="Arial Narrow"/>
        <family val="2"/>
      </rPr>
      <t>")</t>
    </r>
  </si>
  <si>
    <t>https://www.ipcc.ch/report/ar6/wg1/downloads/report/IPCC_AR6_WGI_Chapter07_SM.pdf</t>
  </si>
  <si>
    <r>
      <rPr>
        <vertAlign val="superscript"/>
        <sz val="10"/>
        <color theme="3"/>
        <rFont val="Arial Narrow"/>
        <family val="2"/>
      </rPr>
      <t xml:space="preserve">(2) </t>
    </r>
    <r>
      <rPr>
        <sz val="10"/>
        <color theme="3"/>
        <rFont val="Arial Narrow"/>
        <family val="2"/>
      </rPr>
      <t>GdO (Garantía de Origen de la electricidad)</t>
    </r>
    <r>
      <rPr>
        <vertAlign val="superscript"/>
        <sz val="10"/>
        <color theme="3"/>
        <rFont val="Arial Narrow"/>
        <family val="2"/>
      </rPr>
      <t xml:space="preserve">: </t>
    </r>
    <r>
      <rPr>
        <sz val="10"/>
        <color theme="3"/>
        <rFont val="Arial Narrow"/>
        <family val="2"/>
      </rPr>
      <t>Acreditación en formato electrónico que emite la Comisión Nacional de los Mercados y la Competencia (CNMC), que asegura que un número determinado de megavatios-hora de energía eléctrica producidos en una central, en un periodo temporal determinado, han sido generados a partir de fuentes de energía renovables o de cogeneración de alta eficiencia.</t>
    </r>
  </si>
  <si>
    <t>https://gdo.cnmc.es/CNMC/informePdfPorCUPS.do</t>
  </si>
  <si>
    <r>
      <rPr>
        <vertAlign val="superscript"/>
        <sz val="10"/>
        <color rgb="FF1F497D"/>
        <rFont val="Arial Narrow"/>
        <family val="2"/>
      </rPr>
      <t>(1)</t>
    </r>
    <r>
      <rPr>
        <sz val="10"/>
        <color rgb="FF1F497D"/>
        <rFont val="Arial Narrow"/>
        <family val="2"/>
      </rPr>
      <t xml:space="preserve"> Si el gas puro o mezcla utilizado no está incluido en el desplegable y ha indicado la opción “Otro”, deberá introducir en esta columna su nombre y PCA. Puede consultar el PCA de los gases puros en el Material Suplementario del Capítulo 7 del Sexto Informe de Evaluación del IPCC. </t>
    </r>
    <r>
      <rPr>
        <u/>
        <sz val="10"/>
        <color indexed="12"/>
        <rFont val="Arial Narrow"/>
        <family val="2"/>
      </rPr>
      <t>https://www.ipcc.ch/report/ar6/wg1/downloads/report/IPCC_AR6_WGI_Chapter07_SM.pdf</t>
    </r>
    <r>
      <rPr>
        <u/>
        <sz val="11"/>
        <color indexed="12"/>
        <rFont val="Calibri"/>
        <family val="2"/>
      </rPr>
      <t xml:space="preserve">
</t>
    </r>
  </si>
  <si>
    <t>Años 2007 a 2020:</t>
  </si>
  <si>
    <t>https://eur-lex.europa.eu/legal-content/ES/TXT/?uri=CELEX:32022R0996</t>
  </si>
  <si>
    <t>https://eur-lex.europa.eu/legal-content/ES/TXT/?uri=CELEX:32018R2066</t>
  </si>
  <si>
    <t xml:space="preserve"> - Gasolina y gasóleo: Tabla 3.8.8. Especificaciones de combustibles en el transporte por carretera del Informe de Inventario Nacional de Gases de Efecto Invernadero (1990 - 2019). Edición 2021.</t>
  </si>
  <si>
    <t xml:space="preserve"> - Gasóleo B: Real Decreto 61/2006, de 31 de enero, por el que se determinan las especificaciones de gasolinas, gasóleos, fuelóleos y gases licuados del petróleo y se regula el uso de determinados biocarburantes.</t>
  </si>
  <si>
    <t xml:space="preserve"> - Gasóleo B y Gasóleo C: Real Decreto 61/2006, de 31 de enero, por el que se determinan las especificaciones de gasolinas, gasóleos, fuelóleos y gases licuados del petróleo y se regula el uso de determinados biocarburantes.</t>
  </si>
  <si>
    <t xml:space="preserve"> - Gasolina, gasóleo A y FAME: Tabla 3.8.8. Especificaciones de combustibles en el transporte por carretera del Informe de Inventario Nacional de Gases de Efecto Invernadero (1990 - 2019). Edición 2021.</t>
  </si>
  <si>
    <t xml:space="preserve"> - Fuelóleo: Reglamento de Ejecución (UE) 2022/996 de la Comisión de 14 de junio de 2022 relativo a las normas para verificar los criterios de sostenibilidad y de reducción de las emisiones de gases de efecto invernadero y los criterios de bajo riesgo de provocar un cambio indirecto del uso de la tierra.</t>
  </si>
  <si>
    <r>
      <t xml:space="preserve"> - LPG: estimación a partir de las densidades de propano y butano considerando una estequiometría de 35% propano C</t>
    </r>
    <r>
      <rPr>
        <vertAlign val="subscript"/>
        <sz val="11"/>
        <color theme="3"/>
        <rFont val="Arial Narrow"/>
        <family val="2"/>
      </rPr>
      <t>3</t>
    </r>
    <r>
      <rPr>
        <sz val="11"/>
        <color theme="3"/>
        <rFont val="Arial Narrow"/>
        <family val="2"/>
      </rPr>
      <t>H</t>
    </r>
    <r>
      <rPr>
        <vertAlign val="subscript"/>
        <sz val="11"/>
        <color theme="3"/>
        <rFont val="Arial Narrow"/>
        <family val="2"/>
      </rPr>
      <t>8</t>
    </r>
    <r>
      <rPr>
        <sz val="11"/>
        <color theme="3"/>
        <rFont val="Arial Narrow"/>
        <family val="2"/>
      </rPr>
      <t xml:space="preserve"> – 65% butano C</t>
    </r>
    <r>
      <rPr>
        <vertAlign val="subscript"/>
        <sz val="11"/>
        <color theme="3"/>
        <rFont val="Arial Narrow"/>
        <family val="2"/>
      </rPr>
      <t>4</t>
    </r>
    <r>
      <rPr>
        <sz val="11"/>
        <color theme="3"/>
        <rFont val="Arial Narrow"/>
        <family val="2"/>
      </rPr>
      <t>H</t>
    </r>
    <r>
      <rPr>
        <vertAlign val="subscript"/>
        <sz val="11"/>
        <color theme="3"/>
        <rFont val="Arial Narrow"/>
        <family val="2"/>
      </rPr>
      <t>10</t>
    </r>
  </si>
  <si>
    <t>Real Decreto 61/2006, de 31 de enero, por el que se determinan las especificaciones de gasolinas, gasóleos, fuelóleos y gases licuados del petróleo y se regula el uso de determinados biocarburantes.</t>
  </si>
  <si>
    <t xml:space="preserve"> - Queroseno: Reglamento de Ejecución (UE) 2018/2066 de la Comisión, de 19 de diciembre de 2018, sobre el seguimiento y la notificación de las emisiones de gases de efecto invernadero en aplicación de la Directiva 2003/87/CE del Parlamento Europeo y del Consejo y por el que se modifica el Reglamento (UE) n.° 601/2012 de la Comisión.</t>
  </si>
  <si>
    <t xml:space="preserve"> - Gasóleo y gasolina: Real Decreto 61/2006, de 31 de enero, por el que se determinan las especificaciones de gasolinas, gasóleos, fuelóleos y gases licuados del petróleo y se regula el uso de determinados biocarburantes.</t>
  </si>
  <si>
    <r>
      <t>o</t>
    </r>
    <r>
      <rPr>
        <sz val="7"/>
        <color theme="3"/>
        <rFont val="Arial Narrow"/>
        <family val="2"/>
      </rPr>
      <t xml:space="preserve">   </t>
    </r>
    <r>
      <rPr>
        <sz val="11"/>
        <color theme="3"/>
        <rFont val="Arial Narrow"/>
        <family val="2"/>
      </rPr>
      <t>Gasóleo B: 820-880 kg/m</t>
    </r>
    <r>
      <rPr>
        <vertAlign val="superscript"/>
        <sz val="11"/>
        <color theme="3"/>
        <rFont val="Arial Narrow"/>
        <family val="2"/>
      </rPr>
      <t>3</t>
    </r>
    <r>
      <rPr>
        <sz val="11"/>
        <color theme="3"/>
        <rFont val="Arial Narrow"/>
        <family val="2"/>
      </rPr>
      <t>. Valor medio: 850 kg/m</t>
    </r>
    <r>
      <rPr>
        <vertAlign val="superscript"/>
        <sz val="11"/>
        <color theme="3"/>
        <rFont val="Arial Narrow"/>
        <family val="2"/>
      </rPr>
      <t>3</t>
    </r>
  </si>
  <si>
    <r>
      <t>o</t>
    </r>
    <r>
      <rPr>
        <sz val="7"/>
        <color theme="3"/>
        <rFont val="Arial Narrow"/>
        <family val="2"/>
      </rPr>
      <t xml:space="preserve">   </t>
    </r>
    <r>
      <rPr>
        <sz val="11"/>
        <color theme="3"/>
        <rFont val="Arial Narrow"/>
        <family val="2"/>
      </rPr>
      <t>Gasóleo C: 900 kg/m</t>
    </r>
    <r>
      <rPr>
        <vertAlign val="superscript"/>
        <sz val="11"/>
        <color theme="3"/>
        <rFont val="Arial Narrow"/>
        <family val="2"/>
      </rPr>
      <t>3</t>
    </r>
    <r>
      <rPr>
        <sz val="11"/>
        <color theme="3"/>
        <rFont val="Arial Narrow"/>
        <family val="2"/>
      </rPr>
      <t xml:space="preserve"> (valor máximo)</t>
    </r>
  </si>
  <si>
    <t xml:space="preserve"> - Queroseno: se asimila a la densidad del queroseno de aviación indicada en el Reglamento de Ejecución (UE) 2018/2066 de la Comisión, de 19 de diciembre de 2018, sobre el seguimiento y la notificación de las emisiones de gases de efecto invernadero en aplicación de la Directiva 2003/87/CE del Parlamento Europeo y del Consejo y por el que se modifica el Reglamento (UE) n.° 601/2012 de la Comisión.</t>
  </si>
  <si>
    <r>
      <t>o</t>
    </r>
    <r>
      <rPr>
        <sz val="7"/>
        <color theme="3"/>
        <rFont val="Arial Narrow"/>
        <family val="2"/>
      </rPr>
      <t xml:space="preserve">   </t>
    </r>
    <r>
      <rPr>
        <sz val="11"/>
        <color theme="3"/>
        <rFont val="Arial Narrow"/>
        <family val="2"/>
      </rPr>
      <t>Gasolina: 720-775 kg/m</t>
    </r>
    <r>
      <rPr>
        <vertAlign val="superscript"/>
        <sz val="11"/>
        <color theme="3"/>
        <rFont val="Arial Narrow"/>
        <family val="2"/>
      </rPr>
      <t>3</t>
    </r>
    <r>
      <rPr>
        <sz val="11"/>
        <color theme="3"/>
        <rFont val="Arial Narrow"/>
        <family val="2"/>
      </rPr>
      <t>.</t>
    </r>
    <r>
      <rPr>
        <vertAlign val="superscript"/>
        <sz val="11"/>
        <color theme="3"/>
        <rFont val="Arial Narrow"/>
        <family val="2"/>
      </rPr>
      <t xml:space="preserve"> </t>
    </r>
    <r>
      <rPr>
        <sz val="11"/>
        <color theme="3"/>
        <rFont val="Arial Narrow"/>
        <family val="2"/>
      </rPr>
      <t>Valor medio: 748 kg/m3</t>
    </r>
  </si>
  <si>
    <r>
      <rPr>
        <vertAlign val="superscript"/>
        <sz val="10"/>
        <color rgb="FF1F497D"/>
        <rFont val="Arial Narrow"/>
        <family val="2"/>
      </rPr>
      <t>(2)</t>
    </r>
    <r>
      <rPr>
        <sz val="10"/>
        <color rgb="FF1F497D"/>
        <rFont val="Arial Narrow"/>
        <family val="2"/>
      </rPr>
      <t xml:space="preserve"> Si el combustible empleado no es uno de los disponibles en el desplegable y ha indicado la opción “Otro (ud)”, deberá introducir en estas columnas los factores de emisión teniendo en cuenta que las unidades en que se expresen deben ser coherentes con las unidades en las que se cuantifique la cantidad de combustible consumido. Además, deberá indicar en la pestaña </t>
    </r>
    <r>
      <rPr>
        <i/>
        <sz val="10"/>
        <color rgb="FF1F497D"/>
        <rFont val="Arial Narrow"/>
        <family val="2"/>
      </rPr>
      <t>2. Hoja de trabajo. Consumos</t>
    </r>
    <r>
      <rPr>
        <sz val="10"/>
        <color rgb="FF1F497D"/>
        <rFont val="Arial Narrow"/>
        <family val="2"/>
      </rPr>
      <t xml:space="preserve"> el nombre del combustible, la fuente de información de donde se extraen sus factores de emisión, así como sus valores y unidades en las que se expresan.</t>
    </r>
  </si>
  <si>
    <t>Consumo de combustibles de la maquinaria móvil agrícola, forestal, comercial, institucional o industrial (tractores, motosierras, etc.) que es propiedad de la organización, o sobre la que tiene control. También puede incluir el consumo de lubricante y AdBlue.</t>
  </si>
  <si>
    <r>
      <t xml:space="preserve">En el caso de los vehículos híbridos o híbridos enchufables, si desconoce su consumo en litros, tiene la posibilidad de estimarlo a partir de los km recorridos y el dato de consumo medio indicado en la ficha técnica del vehículo. Posteriormente, debe introducir los litros consumidos en la opción </t>
    </r>
    <r>
      <rPr>
        <i/>
        <sz val="11"/>
        <color rgb="FF1F497D"/>
        <rFont val="Arial Narrow"/>
        <family val="2"/>
      </rPr>
      <t>A.1: Cantidad de combustible o aditivo consumido</t>
    </r>
    <r>
      <rPr>
        <sz val="11"/>
        <color rgb="FF1F497D"/>
        <rFont val="Arial Narrow"/>
        <family val="2"/>
      </rPr>
      <t>.</t>
    </r>
  </si>
  <si>
    <r>
      <rPr>
        <vertAlign val="superscript"/>
        <sz val="10"/>
        <color rgb="FF1F497D"/>
        <rFont val="Arial Narrow"/>
        <family val="2"/>
      </rPr>
      <t xml:space="preserve">(3) </t>
    </r>
    <r>
      <rPr>
        <sz val="10"/>
        <color rgb="FF1F497D"/>
        <rFont val="Arial Narrow"/>
        <family val="2"/>
      </rPr>
      <t>AdBlue: introduzca el dato de litros de AdBlue consumidos durante el año de cálculo.  El factor de emisión de CO</t>
    </r>
    <r>
      <rPr>
        <vertAlign val="subscript"/>
        <sz val="10"/>
        <color rgb="FF1F497D"/>
        <rFont val="Arial Narrow"/>
        <family val="2"/>
      </rPr>
      <t>2</t>
    </r>
    <r>
      <rPr>
        <sz val="10"/>
        <color rgb="FF1F497D"/>
        <rFont val="Arial Narrow"/>
        <family val="2"/>
      </rPr>
      <t xml:space="preserve"> lleva implícito el contenido de urea del aditivo. No se proporciona factores de emisión de CH</t>
    </r>
    <r>
      <rPr>
        <vertAlign val="subscript"/>
        <sz val="10"/>
        <color rgb="FF1F497D"/>
        <rFont val="Arial Narrow"/>
        <family val="2"/>
      </rPr>
      <t>4</t>
    </r>
    <r>
      <rPr>
        <sz val="10"/>
        <color rgb="FF1F497D"/>
        <rFont val="Arial Narrow"/>
        <family val="2"/>
      </rPr>
      <t xml:space="preserve"> y N</t>
    </r>
    <r>
      <rPr>
        <vertAlign val="subscript"/>
        <sz val="10"/>
        <color rgb="FF1F497D"/>
        <rFont val="Arial Narrow"/>
        <family val="2"/>
      </rPr>
      <t>2</t>
    </r>
    <r>
      <rPr>
        <sz val="10"/>
        <color rgb="FF1F497D"/>
        <rFont val="Arial Narrow"/>
        <family val="2"/>
      </rPr>
      <t>O.</t>
    </r>
  </si>
  <si>
    <r>
      <rPr>
        <vertAlign val="superscript"/>
        <sz val="10"/>
        <color rgb="FF1F497D"/>
        <rFont val="Arial Narrow"/>
        <family val="2"/>
      </rPr>
      <t xml:space="preserve">(5) </t>
    </r>
    <r>
      <rPr>
        <sz val="10"/>
        <color rgb="FF1F497D"/>
        <rFont val="Arial Narrow"/>
        <family val="2"/>
      </rPr>
      <t>CNG y LNG para camiones (N2, N3): se proporcionan únicamente factores de emisión de CO</t>
    </r>
    <r>
      <rPr>
        <vertAlign val="subscript"/>
        <sz val="10"/>
        <color rgb="FF1F497D"/>
        <rFont val="Arial Narrow"/>
        <family val="2"/>
      </rPr>
      <t>2</t>
    </r>
    <r>
      <rPr>
        <sz val="10"/>
        <color rgb="FF1F497D"/>
        <rFont val="Arial Narrow"/>
        <family val="2"/>
      </rPr>
      <t>. CNG para autobuses (M2 y M3): se proporcionan únicamente factores de emisión de CO</t>
    </r>
    <r>
      <rPr>
        <vertAlign val="subscript"/>
        <sz val="10"/>
        <color rgb="FF1F497D"/>
        <rFont val="Arial Narrow"/>
        <family val="2"/>
      </rPr>
      <t>2</t>
    </r>
    <r>
      <rPr>
        <sz val="10"/>
        <color rgb="FF1F497D"/>
        <rFont val="Arial Narrow"/>
        <family val="2"/>
      </rPr>
      <t xml:space="preserve"> y CH</t>
    </r>
    <r>
      <rPr>
        <vertAlign val="subscript"/>
        <sz val="10"/>
        <color rgb="FF1F497D"/>
        <rFont val="Arial Narrow"/>
        <family val="2"/>
      </rPr>
      <t>4</t>
    </r>
    <r>
      <rPr>
        <sz val="10"/>
        <color rgb="FF1F497D"/>
        <rFont val="Arial Narrow"/>
        <family val="2"/>
      </rPr>
      <t>.</t>
    </r>
  </si>
  <si>
    <r>
      <rPr>
        <vertAlign val="superscript"/>
        <sz val="10"/>
        <color rgb="FF1F497D"/>
        <rFont val="Arial Narrow"/>
        <family val="2"/>
      </rPr>
      <t xml:space="preserve">(6) </t>
    </r>
    <r>
      <rPr>
        <sz val="10"/>
        <color rgb="FF1F497D"/>
        <rFont val="Arial Narrow"/>
        <family val="2"/>
      </rPr>
      <t>Si el combustible empleado no es uno de los disponibles en el desplegable y ha indicado la opción “</t>
    </r>
    <r>
      <rPr>
        <i/>
        <sz val="10"/>
        <color rgb="FF1F497D"/>
        <rFont val="Arial Narrow"/>
        <family val="2"/>
      </rPr>
      <t>Otro (ud)</t>
    </r>
    <r>
      <rPr>
        <sz val="10"/>
        <color rgb="FF1F497D"/>
        <rFont val="Arial Narrow"/>
        <family val="2"/>
      </rPr>
      <t xml:space="preserve">”, deberá introducir en estas columnas los factores de emisión teniendo en cuenta que las unidades en que se expresen deben ser coherentes con las unidades en las que se cuantifique la cantidad de combustible consumido. Además, deberá indicar en la pestaña </t>
    </r>
    <r>
      <rPr>
        <i/>
        <sz val="10"/>
        <color rgb="FF1F497D"/>
        <rFont val="Arial Narrow"/>
        <family val="2"/>
      </rPr>
      <t xml:space="preserve">2. Hoja de trabajo. Consumos </t>
    </r>
    <r>
      <rPr>
        <sz val="10"/>
        <color rgb="FF1F497D"/>
        <rFont val="Arial Narrow"/>
        <family val="2"/>
      </rPr>
      <t>el nombre del combustible, la fuente de información de donde se extraen sus factores de emisión, así como sus valores y unidades en las que se expresan.</t>
    </r>
  </si>
  <si>
    <r>
      <t xml:space="preserve">Si su organización cuenta con </t>
    </r>
    <r>
      <rPr>
        <u/>
        <sz val="11"/>
        <color rgb="FF1F497D"/>
        <rFont val="Arial Narrow"/>
        <family val="2"/>
      </rPr>
      <t>vehículos híbridos</t>
    </r>
    <r>
      <rPr>
        <sz val="11"/>
        <color rgb="FF1F497D"/>
        <rFont val="Arial Narrow"/>
        <family val="2"/>
      </rPr>
      <t xml:space="preserve"> o </t>
    </r>
    <r>
      <rPr>
        <u/>
        <sz val="11"/>
        <color rgb="FF1F497D"/>
        <rFont val="Arial Narrow"/>
        <family val="2"/>
      </rPr>
      <t>híbridos enchufables</t>
    </r>
    <r>
      <rPr>
        <sz val="11"/>
        <color rgb="FF1F497D"/>
        <rFont val="Arial Narrow"/>
        <family val="2"/>
      </rPr>
      <t xml:space="preserve">, tiene la posibilidad de estimar los litros de combustible consumido a partir de los km recorridos y el dato de consumo medio indicado en la ficha técnica del vehículo. Posteriormente, debe introducir los litros consumidos de combustible en la opción </t>
    </r>
    <r>
      <rPr>
        <i/>
        <sz val="11"/>
        <color rgb="FF1F497D"/>
        <rFont val="Arial Narrow"/>
        <family val="2"/>
      </rPr>
      <t xml:space="preserve">A.1: Cantidad de combustible o aditivo consumido. </t>
    </r>
    <r>
      <rPr>
        <sz val="11"/>
        <color rgb="FF1F497D"/>
        <rFont val="Arial Narrow"/>
        <family val="2"/>
      </rPr>
      <t>De esta manera se reflejará la reducción en el consumo que supone tener vehículos híbridos e híbridos enchufables frente a los convencionales.</t>
    </r>
  </si>
  <si>
    <r>
      <rPr>
        <vertAlign val="superscript"/>
        <sz val="10"/>
        <color rgb="FF1F497D"/>
        <rFont val="Arial Narrow"/>
        <family val="2"/>
      </rPr>
      <t xml:space="preserve">(3) </t>
    </r>
    <r>
      <rPr>
        <sz val="10"/>
        <color rgb="FF1F497D"/>
        <rFont val="Arial Narrow"/>
        <family val="2"/>
      </rPr>
      <t>Gasóleo, CNG y LNG para camiones (N2, N3): se proporcionan únicamente factores de emisión de CO</t>
    </r>
    <r>
      <rPr>
        <vertAlign val="subscript"/>
        <sz val="10"/>
        <color rgb="FF1F497D"/>
        <rFont val="Arial Narrow"/>
        <family val="2"/>
      </rPr>
      <t>2</t>
    </r>
    <r>
      <rPr>
        <sz val="10"/>
        <color rgb="FF1F497D"/>
        <rFont val="Arial Narrow"/>
        <family val="2"/>
      </rPr>
      <t>. CNG para autobuses (M2 y M3): se proporcionan únicamente factores de emisión de CO</t>
    </r>
    <r>
      <rPr>
        <vertAlign val="subscript"/>
        <sz val="10"/>
        <color rgb="FF1F497D"/>
        <rFont val="Arial Narrow"/>
        <family val="2"/>
      </rPr>
      <t>2</t>
    </r>
    <r>
      <rPr>
        <sz val="10"/>
        <color rgb="FF1F497D"/>
        <rFont val="Arial Narrow"/>
        <family val="2"/>
      </rPr>
      <t xml:space="preserve"> y CH</t>
    </r>
    <r>
      <rPr>
        <vertAlign val="subscript"/>
        <sz val="10"/>
        <color rgb="FF1F497D"/>
        <rFont val="Arial Narrow"/>
        <family val="2"/>
      </rPr>
      <t>4</t>
    </r>
    <r>
      <rPr>
        <sz val="10"/>
        <color rgb="FF1F497D"/>
        <rFont val="Arial Narrow"/>
        <family val="2"/>
      </rPr>
      <t>.</t>
    </r>
  </si>
  <si>
    <r>
      <rPr>
        <vertAlign val="superscript"/>
        <sz val="10"/>
        <color rgb="FF1F497D"/>
        <rFont val="Arial Narrow"/>
        <family val="2"/>
      </rPr>
      <t xml:space="preserve">(4) </t>
    </r>
    <r>
      <rPr>
        <sz val="10"/>
        <color rgb="FF1F497D"/>
        <rFont val="Arial Narrow"/>
        <family val="2"/>
      </rPr>
      <t xml:space="preserve">Si el combustible empleado no es uno de los disponibles en el desplegable y ha indicado la opción “Otro (ud)”, deberá introducir en estas columnas los factores de emisión teniendo en cuenta que las unidades en que se expresen deben ser coherentes con las unidades en las que se cuantifique el dato de actividad (kilómetros recorridos). Además, deberá indicar en la pestaña </t>
    </r>
    <r>
      <rPr>
        <i/>
        <sz val="10"/>
        <color rgb="FF1F497D"/>
        <rFont val="Arial Narrow"/>
        <family val="2"/>
      </rPr>
      <t xml:space="preserve">2. Hoja de trabajo. Consumos </t>
    </r>
    <r>
      <rPr>
        <sz val="10"/>
        <color rgb="FF1F497D"/>
        <rFont val="Arial Narrow"/>
        <family val="2"/>
      </rPr>
      <t xml:space="preserve">el nombre del combustible, la fuente de información de donde se extraen sus factores de emisión, así como sus valores y unidades en las que se expresan.                                                                                                                                                                                                          </t>
    </r>
  </si>
  <si>
    <r>
      <rPr>
        <vertAlign val="superscript"/>
        <sz val="10"/>
        <color rgb="FF1F497D"/>
        <rFont val="Arial Narrow"/>
        <family val="2"/>
      </rPr>
      <t xml:space="preserve">(1) </t>
    </r>
    <r>
      <rPr>
        <sz val="10"/>
        <color rgb="FF1F497D"/>
        <rFont val="Arial Narrow"/>
        <family val="2"/>
      </rPr>
      <t>Si el combustible empleado no es uno de los disponibles en el desplegable y ha indicado la opción “</t>
    </r>
    <r>
      <rPr>
        <i/>
        <sz val="10"/>
        <color rgb="FF1F497D"/>
        <rFont val="Arial Narrow"/>
        <family val="2"/>
      </rPr>
      <t>Otro (ud)</t>
    </r>
    <r>
      <rPr>
        <sz val="10"/>
        <color rgb="FF1F497D"/>
        <rFont val="Arial Narrow"/>
        <family val="2"/>
      </rPr>
      <t xml:space="preserve">”, deberá introducir en estas columnas los factores de emisión teniendo en cuenta que las unidades en que se expresen deben ser coherentes con las unidades en las que se cuantifique la cantidad de combustible consumido. Además, deberá indicar en la pestaña </t>
    </r>
    <r>
      <rPr>
        <i/>
        <sz val="10"/>
        <color rgb="FF1F497D"/>
        <rFont val="Arial Narrow"/>
        <family val="2"/>
      </rPr>
      <t xml:space="preserve">2. Hoja de trabajo. Consumos </t>
    </r>
    <r>
      <rPr>
        <sz val="10"/>
        <color rgb="FF1F497D"/>
        <rFont val="Arial Narrow"/>
        <family val="2"/>
      </rPr>
      <t>el nombre del combustible, la fuente de información de donde se extraen sus factores de emisión, así como sus valores y unidades en las que se expresan.</t>
    </r>
  </si>
  <si>
    <r>
      <rPr>
        <vertAlign val="superscript"/>
        <sz val="10"/>
        <color rgb="FF1F497D"/>
        <rFont val="Arial Narrow"/>
        <family val="2"/>
      </rPr>
      <t>(3)</t>
    </r>
    <r>
      <rPr>
        <sz val="10"/>
        <color rgb="FF1F497D"/>
        <rFont val="Arial Narrow"/>
        <family val="2"/>
      </rPr>
      <t xml:space="preserve"> AdBlue: introduzca el dato de litros de AdBlue consumidos durante el año de cálculo.  El factor de emisión de CO</t>
    </r>
    <r>
      <rPr>
        <vertAlign val="subscript"/>
        <sz val="10"/>
        <color rgb="FF1F497D"/>
        <rFont val="Arial Narrow"/>
        <family val="2"/>
      </rPr>
      <t>2</t>
    </r>
    <r>
      <rPr>
        <sz val="10"/>
        <color rgb="FF1F497D"/>
        <rFont val="Arial Narrow"/>
        <family val="2"/>
      </rPr>
      <t xml:space="preserve"> lleva implícito el contenido de urea del aditivo. No se proporciona factores de emisión de CH</t>
    </r>
    <r>
      <rPr>
        <vertAlign val="subscript"/>
        <sz val="10"/>
        <color rgb="FF1F497D"/>
        <rFont val="Arial Narrow"/>
        <family val="2"/>
      </rPr>
      <t>4</t>
    </r>
    <r>
      <rPr>
        <sz val="10"/>
        <color rgb="FF1F497D"/>
        <rFont val="Arial Narrow"/>
        <family val="2"/>
      </rPr>
      <t xml:space="preserve"> y N</t>
    </r>
    <r>
      <rPr>
        <vertAlign val="subscript"/>
        <sz val="10"/>
        <color rgb="FF1F497D"/>
        <rFont val="Arial Narrow"/>
        <family val="2"/>
      </rPr>
      <t>2</t>
    </r>
    <r>
      <rPr>
        <sz val="10"/>
        <color rgb="FF1F497D"/>
        <rFont val="Arial Narrow"/>
        <family val="2"/>
      </rPr>
      <t>O.</t>
    </r>
  </si>
  <si>
    <r>
      <rPr>
        <vertAlign val="superscript"/>
        <sz val="10"/>
        <color rgb="FF1F497D"/>
        <rFont val="Arial Narrow"/>
        <family val="2"/>
      </rPr>
      <t xml:space="preserve">(4) </t>
    </r>
    <r>
      <rPr>
        <sz val="10"/>
        <color rgb="FF1F497D"/>
        <rFont val="Arial Narrow"/>
        <family val="2"/>
      </rPr>
      <t>Si el combustible empleado no es uno de los disponibles en el desplegable y ha indicado la opción “</t>
    </r>
    <r>
      <rPr>
        <i/>
        <sz val="10"/>
        <color rgb="FF1F497D"/>
        <rFont val="Arial Narrow"/>
        <family val="2"/>
      </rPr>
      <t>Otro (ud)</t>
    </r>
    <r>
      <rPr>
        <sz val="10"/>
        <color rgb="FF1F497D"/>
        <rFont val="Arial Narrow"/>
        <family val="2"/>
      </rPr>
      <t xml:space="preserve">”, deberá introducir en estas columnas los factores de emisión teniendo en cuenta que las unidades en que se expresen deben ser coherentes con las unidades en las que se cuantifique la cantidad de combustible consumido. Además, deberá indicar en la pestaña </t>
    </r>
    <r>
      <rPr>
        <i/>
        <sz val="10"/>
        <color rgb="FF1F497D"/>
        <rFont val="Arial Narrow"/>
        <family val="2"/>
      </rPr>
      <t xml:space="preserve">2. Hoja de trabajo. Consumos </t>
    </r>
    <r>
      <rPr>
        <sz val="10"/>
        <color rgb="FF1F497D"/>
        <rFont val="Arial Narrow"/>
        <family val="2"/>
      </rPr>
      <t>el nombre del combustible, la fuente de información de donde se extraen sus factores de emisión, así como sus valores y unidades en las que se expresan.</t>
    </r>
  </si>
  <si>
    <r>
      <t xml:space="preserve">En el caso de las mezclas, deberá calcular su PCA empleando los PCA de cada uno de sus componentes y en función de la proporción en la que aparezcan en la mezcla. Puede consultar el PCA de los componentes en la pestaña </t>
    </r>
    <r>
      <rPr>
        <i/>
        <sz val="10"/>
        <color rgb="FF1F497D"/>
        <rFont val="Arial Narrow"/>
        <family val="2"/>
      </rPr>
      <t>10_Factores de emisión</t>
    </r>
    <r>
      <rPr>
        <sz val="10"/>
        <color rgb="FF1F497D"/>
        <rFont val="Arial Narrow"/>
        <family val="2"/>
      </rPr>
      <t xml:space="preserve"> y, en su defecto, en el Material Suplementario del Capítulo 7 del Sexto Informe de Evaluación del IPCC. </t>
    </r>
  </si>
  <si>
    <r>
      <t xml:space="preserve">    Otros gases puros o mezclas </t>
    </r>
    <r>
      <rPr>
        <b/>
        <vertAlign val="superscript"/>
        <sz val="10"/>
        <color theme="0"/>
        <rFont val="Arial Narrow"/>
        <family val="2"/>
      </rPr>
      <t>(1)</t>
    </r>
  </si>
  <si>
    <t xml:space="preserve"> - Las emisiones calculadas en este apartado se deben a fugas que han podido producirse durante años anteriores, pero no han sido registradas hasta el año en que se realiza su recarga.</t>
  </si>
  <si>
    <t>Seleccione el nombre de la comercializadora eléctrica contratada en el año de cálculo y si dispone de certificado de Garantía de Origen (GdO) de la electricidad (procedente de fuentes de energía renovable o de sistemas de cogeneración de alta eficiencia), e incluya la suma de los kWh consumidos durante el año de cálculo.</t>
  </si>
  <si>
    <r>
      <t>En caso de que su comercializadora no sea ninguna de las que aparece en el listado, deberá indicar la opción "</t>
    </r>
    <r>
      <rPr>
        <i/>
        <sz val="11"/>
        <color rgb="FF1F497D"/>
        <rFont val="Arial Narrow"/>
        <family val="2"/>
      </rPr>
      <t>Otras</t>
    </r>
    <r>
      <rPr>
        <sz val="11"/>
        <color rgb="FF1F497D"/>
        <rFont val="Arial Narrow"/>
        <family val="2"/>
      </rPr>
      <t>". En caso de multisuministro, en lugar de desglosar los consumos según comercializadoras, puede si lo desea escoger la opción "</t>
    </r>
    <r>
      <rPr>
        <i/>
        <sz val="11"/>
        <color rgb="FF1F497D"/>
        <rFont val="Arial Narrow"/>
        <family val="2"/>
      </rPr>
      <t>Varias comercializadoras</t>
    </r>
    <r>
      <rPr>
        <sz val="11"/>
        <color rgb="FF1F497D"/>
        <rFont val="Arial Narrow"/>
        <family val="2"/>
      </rPr>
      <t>" e indicar la suma de los kWh consumidos durante el año para todas las comercializadoras.</t>
    </r>
  </si>
  <si>
    <r>
      <rPr>
        <vertAlign val="superscript"/>
        <sz val="10"/>
        <color rgb="FF1F497D"/>
        <rFont val="Arial Narrow"/>
        <family val="2"/>
      </rPr>
      <t xml:space="preserve">(2) </t>
    </r>
    <r>
      <rPr>
        <sz val="10"/>
        <color rgb="FF1F497D"/>
        <rFont val="Arial Narrow"/>
        <family val="2"/>
      </rPr>
      <t>GdO (Garantía de Origen de la electricidad)</t>
    </r>
    <r>
      <rPr>
        <vertAlign val="superscript"/>
        <sz val="10"/>
        <color rgb="FF1F497D"/>
        <rFont val="Arial Narrow"/>
        <family val="2"/>
      </rPr>
      <t xml:space="preserve">: </t>
    </r>
    <r>
      <rPr>
        <sz val="10"/>
        <color rgb="FF1F497D"/>
        <rFont val="Arial Narrow"/>
        <family val="2"/>
      </rPr>
      <t>Acreditación en formato electrónico que emite la Comisión Nacional de los Mercados y la Competencia (CNMC), que asegura que un número determinado de megavatios-hora de energía eléctrica producidos en una central, en un periodo temporal determinado, han sido generados a partir de fuentes de energía renovables o de cogeneración de alta eficiencia.</t>
    </r>
  </si>
  <si>
    <r>
      <t>Si dispone de GdO debe acreditarlo remitiendo el documento “</t>
    </r>
    <r>
      <rPr>
        <u/>
        <sz val="10"/>
        <color rgb="FF1F497D"/>
        <rFont val="Arial Narrow"/>
        <family val="2"/>
      </rPr>
      <t>CONSULTA de REDENCIONES de GARANTÍAS de ORIGEN</t>
    </r>
    <r>
      <rPr>
        <sz val="10"/>
        <color rgb="FF1F497D"/>
        <rFont val="Arial Narrow"/>
        <family val="2"/>
      </rPr>
      <t xml:space="preserve">” que puede descargar introduciendo el año de cálculo y el CUPS de su sede y/o NIF de su organización en el siguiente enlace: </t>
    </r>
  </si>
  <si>
    <r>
      <t>** La utilización de la biomasa como combustible se considera neutra en emisiones de CO</t>
    </r>
    <r>
      <rPr>
        <vertAlign val="subscript"/>
        <sz val="10"/>
        <color rgb="FF1F497D"/>
        <rFont val="Arial Narrow"/>
        <family val="2"/>
      </rPr>
      <t>2</t>
    </r>
    <r>
      <rPr>
        <sz val="10"/>
        <color rgb="FF1F497D"/>
        <rFont val="Arial Narrow"/>
        <family val="2"/>
      </rPr>
      <t xml:space="preserve"> al ser de origen biogénico, pero sí producirá emisiones de CH</t>
    </r>
    <r>
      <rPr>
        <vertAlign val="subscript"/>
        <sz val="10"/>
        <color rgb="FF1F497D"/>
        <rFont val="Arial Narrow"/>
        <family val="2"/>
      </rPr>
      <t>4</t>
    </r>
    <r>
      <rPr>
        <sz val="10"/>
        <color rgb="FF1F497D"/>
        <rFont val="Arial Narrow"/>
        <family val="2"/>
      </rPr>
      <t xml:space="preserve"> y N</t>
    </r>
    <r>
      <rPr>
        <vertAlign val="subscript"/>
        <sz val="10"/>
        <color rgb="FF1F497D"/>
        <rFont val="Arial Narrow"/>
        <family val="2"/>
      </rPr>
      <t>2</t>
    </r>
    <r>
      <rPr>
        <sz val="10"/>
        <color rgb="FF1F497D"/>
        <rFont val="Arial Narrow"/>
        <family val="2"/>
      </rPr>
      <t>O. Los factores de emisión de CO</t>
    </r>
    <r>
      <rPr>
        <vertAlign val="subscript"/>
        <sz val="10"/>
        <color rgb="FF1F497D"/>
        <rFont val="Arial Narrow"/>
        <family val="2"/>
      </rPr>
      <t>2</t>
    </r>
    <r>
      <rPr>
        <sz val="10"/>
        <color rgb="FF1F497D"/>
        <rFont val="Arial Narrow"/>
        <family val="2"/>
      </rPr>
      <t xml:space="preserve"> de la biomasa con independencia de su origen biogénico serían: biogás 1,369 kgCO</t>
    </r>
    <r>
      <rPr>
        <vertAlign val="subscript"/>
        <sz val="10"/>
        <color rgb="FF1F497D"/>
        <rFont val="Arial Narrow"/>
        <family val="2"/>
      </rPr>
      <t>2</t>
    </r>
    <r>
      <rPr>
        <sz val="10"/>
        <color rgb="FF1F497D"/>
        <rFont val="Arial Narrow"/>
        <family val="2"/>
      </rPr>
      <t>/kg, madera 1,617 kgCO</t>
    </r>
    <r>
      <rPr>
        <vertAlign val="subscript"/>
        <sz val="10"/>
        <color rgb="FF1F497D"/>
        <rFont val="Arial Narrow"/>
        <family val="2"/>
      </rPr>
      <t>2</t>
    </r>
    <r>
      <rPr>
        <sz val="10"/>
        <color rgb="FF1F497D"/>
        <rFont val="Arial Narrow"/>
        <family val="2"/>
      </rPr>
      <t>/kg, pellets 2,025 kgCO</t>
    </r>
    <r>
      <rPr>
        <vertAlign val="subscript"/>
        <sz val="10"/>
        <color rgb="FF1F497D"/>
        <rFont val="Arial Narrow"/>
        <family val="2"/>
      </rPr>
      <t>2</t>
    </r>
    <r>
      <rPr>
        <sz val="10"/>
        <color rgb="FF1F497D"/>
        <rFont val="Arial Narrow"/>
        <family val="2"/>
      </rPr>
      <t>/kg, astillas 1,680 kgCO</t>
    </r>
    <r>
      <rPr>
        <vertAlign val="subscript"/>
        <sz val="10"/>
        <color rgb="FF1F497D"/>
        <rFont val="Arial Narrow"/>
        <family val="2"/>
      </rPr>
      <t>2</t>
    </r>
    <r>
      <rPr>
        <sz val="10"/>
        <color rgb="FF1F497D"/>
        <rFont val="Arial Narrow"/>
        <family val="2"/>
      </rPr>
      <t>/kg, serrines 2,123 kgCO</t>
    </r>
    <r>
      <rPr>
        <vertAlign val="subscript"/>
        <sz val="10"/>
        <color rgb="FF1F497D"/>
        <rFont val="Arial Narrow"/>
        <family val="2"/>
      </rPr>
      <t>2</t>
    </r>
    <r>
      <rPr>
        <sz val="10"/>
        <color rgb="FF1F497D"/>
        <rFont val="Arial Narrow"/>
        <family val="2"/>
      </rPr>
      <t>/kg, cáscara de fruto secos 2,022 kgCO</t>
    </r>
    <r>
      <rPr>
        <vertAlign val="subscript"/>
        <sz val="10"/>
        <color rgb="FF1F497D"/>
        <rFont val="Arial Narrow"/>
        <family val="2"/>
      </rPr>
      <t>2</t>
    </r>
    <r>
      <rPr>
        <sz val="10"/>
        <color rgb="FF1F497D"/>
        <rFont val="Arial Narrow"/>
        <family val="2"/>
      </rPr>
      <t>/kg, hueso de aceituna 2,022 kgCO</t>
    </r>
    <r>
      <rPr>
        <vertAlign val="subscript"/>
        <sz val="10"/>
        <color rgb="FF1F497D"/>
        <rFont val="Arial Narrow"/>
        <family val="2"/>
      </rPr>
      <t>2</t>
    </r>
    <r>
      <rPr>
        <sz val="10"/>
        <color rgb="FF1F497D"/>
        <rFont val="Arial Narrow"/>
        <family val="2"/>
      </rPr>
      <t>/kg y carbón vegetal 3,516 kgCO</t>
    </r>
    <r>
      <rPr>
        <vertAlign val="subscript"/>
        <sz val="10"/>
        <color rgb="FF1F497D"/>
        <rFont val="Arial Narrow"/>
        <family val="2"/>
      </rPr>
      <t>2</t>
    </r>
    <r>
      <rPr>
        <sz val="10"/>
        <color rgb="FF1F497D"/>
        <rFont val="Arial Narrow"/>
        <family val="2"/>
      </rPr>
      <t>/kg.</t>
    </r>
  </si>
  <si>
    <r>
      <t xml:space="preserve"> - Gas Butano y Gas Propano: Anexo 7 del Informe de Inventario Nacional de Gases de Efecto Invernadero (1990 - 2012). Edición 2014. No se proporcionan factores de emisión de CH</t>
    </r>
    <r>
      <rPr>
        <vertAlign val="subscript"/>
        <sz val="11"/>
        <color rgb="FF1F497D"/>
        <rFont val="Arial Narrow"/>
        <family val="2"/>
      </rPr>
      <t>4</t>
    </r>
    <r>
      <rPr>
        <sz val="11"/>
        <color rgb="FF1F497D"/>
        <rFont val="Arial Narrow"/>
        <family val="2"/>
      </rPr>
      <t xml:space="preserve"> y N</t>
    </r>
    <r>
      <rPr>
        <vertAlign val="subscript"/>
        <sz val="11"/>
        <color rgb="FF1F497D"/>
        <rFont val="Arial Narrow"/>
        <family val="2"/>
      </rPr>
      <t>2</t>
    </r>
    <r>
      <rPr>
        <sz val="11"/>
        <color rgb="FF1F497D"/>
        <rFont val="Arial Narrow"/>
        <family val="2"/>
      </rPr>
      <t>O.</t>
    </r>
  </si>
  <si>
    <r>
      <rPr>
        <sz val="10"/>
        <color rgb="FF003366"/>
        <rFont val="Arial Narrow"/>
        <family val="2"/>
      </rPr>
      <t>** La utilización de la biomasa como combustible se considera neutra en emisiones de CO</t>
    </r>
    <r>
      <rPr>
        <vertAlign val="subscript"/>
        <sz val="10"/>
        <color rgb="FF003366"/>
        <rFont val="Arial Narrow"/>
        <family val="2"/>
      </rPr>
      <t>2</t>
    </r>
    <r>
      <rPr>
        <sz val="10"/>
        <color rgb="FF003366"/>
        <rFont val="Arial Narrow"/>
        <family val="2"/>
      </rPr>
      <t xml:space="preserve"> al ser de origen biogénico, pero sí producirá emisiones de CH</t>
    </r>
    <r>
      <rPr>
        <vertAlign val="subscript"/>
        <sz val="10"/>
        <color rgb="FF003366"/>
        <rFont val="Arial Narrow"/>
        <family val="2"/>
      </rPr>
      <t xml:space="preserve">4 </t>
    </r>
    <r>
      <rPr>
        <sz val="10"/>
        <color rgb="FF003366"/>
        <rFont val="Arial Narrow"/>
        <family val="2"/>
      </rPr>
      <t>y N</t>
    </r>
    <r>
      <rPr>
        <vertAlign val="subscript"/>
        <sz val="10"/>
        <color rgb="FF003366"/>
        <rFont val="Arial Narrow"/>
        <family val="2"/>
      </rPr>
      <t>2</t>
    </r>
    <r>
      <rPr>
        <sz val="10"/>
        <color rgb="FF003366"/>
        <rFont val="Arial Narrow"/>
        <family val="2"/>
      </rPr>
      <t>O. Los factores de emisión de CO</t>
    </r>
    <r>
      <rPr>
        <vertAlign val="subscript"/>
        <sz val="10"/>
        <color rgb="FF003366"/>
        <rFont val="Arial Narrow"/>
        <family val="2"/>
      </rPr>
      <t>2</t>
    </r>
    <r>
      <rPr>
        <sz val="10"/>
        <color rgb="FF003366"/>
        <rFont val="Arial Narrow"/>
        <family val="2"/>
      </rPr>
      <t xml:space="preserve"> de la biomasa con independencia de su origen biogénico serían: biogás 1,369 kgCO</t>
    </r>
    <r>
      <rPr>
        <vertAlign val="subscript"/>
        <sz val="10"/>
        <color rgb="FF003366"/>
        <rFont val="Arial Narrow"/>
        <family val="2"/>
      </rPr>
      <t>2</t>
    </r>
    <r>
      <rPr>
        <sz val="10"/>
        <color rgb="FF003366"/>
        <rFont val="Arial Narrow"/>
        <family val="2"/>
      </rPr>
      <t>/kg, madera 1,617 kgCO</t>
    </r>
    <r>
      <rPr>
        <vertAlign val="subscript"/>
        <sz val="10"/>
        <color rgb="FF003366"/>
        <rFont val="Arial Narrow"/>
        <family val="2"/>
      </rPr>
      <t>2</t>
    </r>
    <r>
      <rPr>
        <sz val="10"/>
        <color rgb="FF003366"/>
        <rFont val="Arial Narrow"/>
        <family val="2"/>
      </rPr>
      <t>/kg, pellets 2,025 kgCO</t>
    </r>
    <r>
      <rPr>
        <vertAlign val="subscript"/>
        <sz val="10"/>
        <color rgb="FF003366"/>
        <rFont val="Arial Narrow"/>
        <family val="2"/>
      </rPr>
      <t>2</t>
    </r>
    <r>
      <rPr>
        <sz val="10"/>
        <color rgb="FF003366"/>
        <rFont val="Arial Narrow"/>
        <family val="2"/>
      </rPr>
      <t>/kg, astillas 1,680 kgCO</t>
    </r>
    <r>
      <rPr>
        <vertAlign val="subscript"/>
        <sz val="10"/>
        <color rgb="FF003366"/>
        <rFont val="Arial Narrow"/>
        <family val="2"/>
      </rPr>
      <t>2</t>
    </r>
    <r>
      <rPr>
        <sz val="10"/>
        <color rgb="FF003366"/>
        <rFont val="Arial Narrow"/>
        <family val="2"/>
      </rPr>
      <t>/kg, serrines 2,123 kgCO</t>
    </r>
    <r>
      <rPr>
        <vertAlign val="subscript"/>
        <sz val="10"/>
        <color rgb="FF003366"/>
        <rFont val="Arial Narrow"/>
        <family val="2"/>
      </rPr>
      <t>2</t>
    </r>
    <r>
      <rPr>
        <sz val="10"/>
        <color rgb="FF003366"/>
        <rFont val="Arial Narrow"/>
        <family val="2"/>
      </rPr>
      <t>/kg, cáscara de fruto secos 2,022 kgCO</t>
    </r>
    <r>
      <rPr>
        <vertAlign val="subscript"/>
        <sz val="10"/>
        <color rgb="FF003366"/>
        <rFont val="Arial Narrow"/>
        <family val="2"/>
      </rPr>
      <t>2</t>
    </r>
    <r>
      <rPr>
        <sz val="10"/>
        <color rgb="FF003366"/>
        <rFont val="Arial Narrow"/>
        <family val="2"/>
      </rPr>
      <t>/kg, hueso de aceituna 2,022 kgCO</t>
    </r>
    <r>
      <rPr>
        <vertAlign val="subscript"/>
        <sz val="10"/>
        <color rgb="FF003366"/>
        <rFont val="Arial Narrow"/>
        <family val="2"/>
      </rPr>
      <t>2</t>
    </r>
    <r>
      <rPr>
        <sz val="10"/>
        <color rgb="FF003366"/>
        <rFont val="Arial Narrow"/>
        <family val="2"/>
      </rPr>
      <t>/kg y carbón vegetal 3,516 kgCO</t>
    </r>
    <r>
      <rPr>
        <vertAlign val="subscript"/>
        <sz val="10"/>
        <color rgb="FF003366"/>
        <rFont val="Arial Narrow"/>
        <family val="2"/>
      </rPr>
      <t>2</t>
    </r>
    <r>
      <rPr>
        <sz val="10"/>
        <color rgb="FF003366"/>
        <rFont val="Arial Narrow"/>
        <family val="2"/>
      </rPr>
      <t>/kg.</t>
    </r>
  </si>
  <si>
    <r>
      <t xml:space="preserve"> - Turismos y autobuses: </t>
    </r>
    <r>
      <rPr>
        <sz val="11"/>
        <color rgb="FF1F497D"/>
        <rFont val="Arial Narrow"/>
        <family val="2"/>
      </rPr>
      <t>factores de emisión proporcionados por el equipo del Sistema Español de Inventario (SEI). Para cada año se emplean los datos del año anterior. No se incluyen factores de emisión de N</t>
    </r>
    <r>
      <rPr>
        <vertAlign val="subscript"/>
        <sz val="11"/>
        <color rgb="FF1F497D"/>
        <rFont val="Arial Narrow"/>
        <family val="2"/>
      </rPr>
      <t>2</t>
    </r>
    <r>
      <rPr>
        <sz val="11"/>
        <color rgb="FF1F497D"/>
        <rFont val="Arial Narrow"/>
        <family val="2"/>
      </rPr>
      <t xml:space="preserve">O para consumos de CNG en autobuses. </t>
    </r>
  </si>
  <si>
    <r>
      <t>** CNG para autobuses (M2 y M3): se proporcionan únicamente factores de emisión de CO</t>
    </r>
    <r>
      <rPr>
        <vertAlign val="subscript"/>
        <sz val="10"/>
        <color rgb="FF003366"/>
        <rFont val="Arial Narrow"/>
        <family val="2"/>
      </rPr>
      <t>2</t>
    </r>
    <r>
      <rPr>
        <sz val="10"/>
        <color rgb="FF003366"/>
        <rFont val="Arial Narrow"/>
        <family val="2"/>
      </rPr>
      <t xml:space="preserve"> y CH</t>
    </r>
    <r>
      <rPr>
        <vertAlign val="subscript"/>
        <sz val="10"/>
        <color rgb="FF003366"/>
        <rFont val="Arial Narrow"/>
        <family val="2"/>
      </rPr>
      <t>4</t>
    </r>
    <r>
      <rPr>
        <sz val="10"/>
        <color rgb="FF003366"/>
        <rFont val="Arial Narrow"/>
        <family val="2"/>
      </rPr>
      <t>.</t>
    </r>
  </si>
  <si>
    <r>
      <t>Informe de la Comisión en virtud del Reglamento (UE) 2018/956, que analiza los datos transmitidos por los Estados miembros y los fabricantes con respecto al período de comunicación de 2020 sobre las emisiones de CO</t>
    </r>
    <r>
      <rPr>
        <vertAlign val="subscript"/>
        <sz val="11"/>
        <color rgb="FF1F497D"/>
        <rFont val="Arial Narrow"/>
        <family val="2"/>
      </rPr>
      <t>2</t>
    </r>
    <r>
      <rPr>
        <sz val="11"/>
        <color rgb="FF1F497D"/>
        <rFont val="Arial Narrow"/>
        <family val="2"/>
      </rPr>
      <t xml:space="preserve"> y el consumo de combustible de los vehículos pesados nuevos. </t>
    </r>
  </si>
  <si>
    <r>
      <t>** AdBlue: los factores de emisión de CO</t>
    </r>
    <r>
      <rPr>
        <vertAlign val="subscript"/>
        <sz val="10.5"/>
        <color rgb="FF003366"/>
        <rFont val="Arial Narrow"/>
        <family val="2"/>
      </rPr>
      <t>2</t>
    </r>
    <r>
      <rPr>
        <sz val="10.5"/>
        <color rgb="FF003366"/>
        <rFont val="Arial Narrow"/>
        <family val="2"/>
      </rPr>
      <t xml:space="preserve"> indicados se refieren a la reacción de reducción que se produce sobre el catalizador que da lugar a la formación de CO</t>
    </r>
    <r>
      <rPr>
        <vertAlign val="subscript"/>
        <sz val="10.5"/>
        <color rgb="FF003366"/>
        <rFont val="Arial Narrow"/>
        <family val="2"/>
      </rPr>
      <t>2</t>
    </r>
    <r>
      <rPr>
        <sz val="10.5"/>
        <color rgb="FF003366"/>
        <rFont val="Arial Narrow"/>
        <family val="2"/>
      </rPr>
      <t>. No se incluyen factores de emisión de CH</t>
    </r>
    <r>
      <rPr>
        <vertAlign val="subscript"/>
        <sz val="10.5"/>
        <color rgb="FF003366"/>
        <rFont val="Arial Narrow"/>
        <family val="2"/>
      </rPr>
      <t>4</t>
    </r>
    <r>
      <rPr>
        <sz val="10.5"/>
        <color rgb="FF003366"/>
        <rFont val="Arial Narrow"/>
        <family val="2"/>
      </rPr>
      <t xml:space="preserve"> y N</t>
    </r>
    <r>
      <rPr>
        <vertAlign val="subscript"/>
        <sz val="10.5"/>
        <color rgb="FF003366"/>
        <rFont val="Arial Narrow"/>
        <family val="2"/>
      </rPr>
      <t>2</t>
    </r>
    <r>
      <rPr>
        <sz val="10.5"/>
        <color rgb="FF003366"/>
        <rFont val="Arial Narrow"/>
        <family val="2"/>
      </rPr>
      <t>O para el AdBlue.</t>
    </r>
  </si>
  <si>
    <r>
      <t>Tal y como se describe en el apartado de “Transporte por carretera”, se descuenta la proporción de biocombustible de los factores de emisión de CO</t>
    </r>
    <r>
      <rPr>
        <vertAlign val="subscript"/>
        <sz val="11"/>
        <color rgb="FF1F497D"/>
        <rFont val="Arial Narrow"/>
        <family val="2"/>
      </rPr>
      <t>2</t>
    </r>
    <r>
      <rPr>
        <sz val="11"/>
        <color rgb="FF1F497D"/>
        <rFont val="Arial Narrow"/>
        <family val="2"/>
      </rPr>
      <t xml:space="preserve"> de gasolina y gasóleo y, en el caso del gasóleo, se consideran las emisiones de la parte fósil de los FAME (siglas en inglés de Ésteres Metílicos de Ácidos Grasos).</t>
    </r>
  </si>
  <si>
    <r>
      <rPr>
        <sz val="11"/>
        <color rgb="FF1F497D"/>
        <rFont val="Arial Narrow"/>
        <family val="2"/>
      </rPr>
      <t xml:space="preserve"> - Los factores de emisión de CO</t>
    </r>
    <r>
      <rPr>
        <vertAlign val="subscript"/>
        <sz val="11"/>
        <color rgb="FF1F497D"/>
        <rFont val="Arial Narrow"/>
        <family val="2"/>
      </rPr>
      <t>2</t>
    </r>
    <r>
      <rPr>
        <sz val="11"/>
        <color rgb="FF1F497D"/>
        <rFont val="Arial Narrow"/>
        <family val="2"/>
      </rPr>
      <t xml:space="preserve"> indicados se refieren a la reacción de reducción que se produce sobre el catalizador que da lugar a la formación de CO</t>
    </r>
    <r>
      <rPr>
        <vertAlign val="subscript"/>
        <sz val="11"/>
        <color rgb="FF1F497D"/>
        <rFont val="Arial Narrow"/>
        <family val="2"/>
      </rPr>
      <t>2</t>
    </r>
    <r>
      <rPr>
        <sz val="11"/>
        <color rgb="FF1F497D"/>
        <rFont val="Arial Narrow"/>
        <family val="2"/>
      </rPr>
      <t>. No se incluyen factores de emisión de CH</t>
    </r>
    <r>
      <rPr>
        <vertAlign val="subscript"/>
        <sz val="11"/>
        <color rgb="FF1F497D"/>
        <rFont val="Arial Narrow"/>
        <family val="2"/>
      </rPr>
      <t>4</t>
    </r>
    <r>
      <rPr>
        <sz val="11"/>
        <color rgb="FF1F497D"/>
        <rFont val="Arial Narrow"/>
        <family val="2"/>
      </rPr>
      <t xml:space="preserve"> y N</t>
    </r>
    <r>
      <rPr>
        <vertAlign val="subscript"/>
        <sz val="11"/>
        <color rgb="FF1F497D"/>
        <rFont val="Arial Narrow"/>
        <family val="2"/>
      </rPr>
      <t>2</t>
    </r>
    <r>
      <rPr>
        <sz val="11"/>
        <color rgb="FF1F497D"/>
        <rFont val="Arial Narrow"/>
        <family val="2"/>
      </rPr>
      <t xml:space="preserve">O. Estos valores pueden consultarse en EMEP/EEA 2023 air pollutant emission inventory guidebook 2023, 1.A.3.b.i-iv Road transport 2023. </t>
    </r>
  </si>
  <si>
    <t>Comercializadoras2023</t>
  </si>
  <si>
    <t>Comercializadoras2024</t>
  </si>
  <si>
    <t>Mix 2024</t>
  </si>
  <si>
    <t>ACCIONA COMERCIALIZADORA B2C, S.L.</t>
  </si>
  <si>
    <t>ACENHOL ENERGIA CANARIAS, S.L</t>
  </si>
  <si>
    <t>AHORA LUZ ENERGIA, S.L.</t>
  </si>
  <si>
    <t>ALQUILER SEGURO ENERGÍA S.A.</t>
  </si>
  <si>
    <t>ASSENN ENERGY, S.L.</t>
  </si>
  <si>
    <t>CANARIAS LUZ ENERGIA RENOVABLE, S.L.</t>
  </si>
  <si>
    <t>CANDELA COMERCIALIZADORA, S.L.</t>
  </si>
  <si>
    <t>CARVISA ENERGIA SL</t>
  </si>
  <si>
    <t>COMERCIALIZADORA LUZ RURAL, S.L.</t>
  </si>
  <si>
    <t>CREA ENERGIA ECO, S.L.U.</t>
  </si>
  <si>
    <t>DYNEFF ESPAÑA, S.L.</t>
  </si>
  <si>
    <t>ECOVERGY RENOVABLES, S.L.</t>
  </si>
  <si>
    <t>ELECBALEAR, S.L.</t>
  </si>
  <si>
    <t>ENERGETICA HOTELERA, S.L.</t>
  </si>
  <si>
    <t>ENERGIAS RENOVADORAS, S.L.</t>
  </si>
  <si>
    <t>EVOLVE ENERGIA, SL</t>
  </si>
  <si>
    <t>FRANK ENERGIA IBERIA, S.L.</t>
  </si>
  <si>
    <t>GALAPAGO ENERGIA, S.L.U.</t>
  </si>
  <si>
    <t>GARCIA MUNTE ENERGIA, S.L</t>
  </si>
  <si>
    <t>GREENING SMART ENERGY, S.L.</t>
  </si>
  <si>
    <t>IBERDESA COMERCIALIZADORA SL</t>
  </si>
  <si>
    <t>NEÓN ENERGÍA EFICIENTE, S.L</t>
  </si>
  <si>
    <t>NIEVES ENERGÍA , S.L.</t>
  </si>
  <si>
    <t>NOBE SOLUCIONES Y ENERGÍA, S.L.</t>
  </si>
  <si>
    <t>PARATIENERGÍA S.L.</t>
  </si>
  <si>
    <t>POWER WATT ENERGY ISLAND, SL</t>
  </si>
  <si>
    <t>SIRAX ENERGY, S.L.</t>
  </si>
  <si>
    <t>SOLWE ENERGIA, S.L.</t>
  </si>
  <si>
    <t>TOTALENERGIES MERCADO ESPAÑA, S.A.U. (EXTINGUIDA)</t>
  </si>
  <si>
    <t>WEKIWI, S.L.</t>
  </si>
  <si>
    <t>ZETA ENERXÍA GALEGA, S.L.</t>
  </si>
  <si>
    <t>Nombres de las listas</t>
  </si>
  <si>
    <t>_Com202x</t>
  </si>
  <si>
    <t>_Mix202x</t>
  </si>
  <si>
    <r>
      <t>Pestaña "</t>
    </r>
    <r>
      <rPr>
        <b/>
        <sz val="11"/>
        <rFont val="Arial Narrow"/>
        <family val="2"/>
      </rPr>
      <t>Factores de emisión</t>
    </r>
    <r>
      <rPr>
        <sz val="11"/>
        <rFont val="Arial Narrow"/>
        <family val="2"/>
      </rPr>
      <t>": se añaden los factores de emisión a aplicar a los cálculos de huella de carbono del año 2024 y se actualizan los factores de emisión de años anteriores a partir de los últimos datos proporcionados por el equipo del Sistema Español de Inventarios y la información reflejada en el Inventario Nacional de Gases de Efecto Invernadero (1990 - 2023). Edición 2025. 
Pestaña "</t>
    </r>
    <r>
      <rPr>
        <b/>
        <sz val="11"/>
        <rFont val="Arial Narrow"/>
        <family val="2"/>
      </rPr>
      <t>Vehículos y maquinaria</t>
    </r>
    <r>
      <rPr>
        <sz val="11"/>
        <rFont val="Arial Narrow"/>
        <family val="2"/>
      </rPr>
      <t xml:space="preserve">": se añade el aditivo AdBlue para maquinaria y los factores de emisión del año 2024 referidos a km del gasóleo, CNG y LNG para camiones, en base al </t>
    </r>
    <r>
      <rPr>
        <i/>
        <sz val="11"/>
        <rFont val="Arial Narrow"/>
        <family val="2"/>
      </rPr>
      <t>Informe de la Comisión en virtud del Reglamento (UE) 2018/956 en el que se analizan los datos transmitidos por los Estados miembros y los fabricantes para el período de comunicación de 2021 sobre las emisiones de CO</t>
    </r>
    <r>
      <rPr>
        <i/>
        <vertAlign val="subscript"/>
        <sz val="11"/>
        <rFont val="Arial Narrow"/>
        <family val="2"/>
      </rPr>
      <t>2</t>
    </r>
    <r>
      <rPr>
        <i/>
        <sz val="11"/>
        <rFont val="Arial Narrow"/>
        <family val="2"/>
      </rPr>
      <t xml:space="preserve"> y el consumo de combustible de los vehículos pesados nuevos</t>
    </r>
    <r>
      <rPr>
        <sz val="11"/>
        <rFont val="Arial Narrow"/>
        <family val="2"/>
      </rPr>
      <t>. Se modifican los factores de emisión referidos a km del gasóleo, CNG y LNG para camiones de los años 2021 a 2023, de acuerdo a dicho informe. 
Pestaña "</t>
    </r>
    <r>
      <rPr>
        <b/>
        <sz val="11"/>
        <rFont val="Arial Narrow"/>
        <family val="2"/>
      </rPr>
      <t>Instalaciones fijas"</t>
    </r>
    <r>
      <rPr>
        <sz val="11"/>
        <rFont val="Arial Narrow"/>
        <family val="2"/>
      </rPr>
      <t xml:space="preserve"> y </t>
    </r>
    <r>
      <rPr>
        <b/>
        <sz val="11"/>
        <rFont val="Arial Narrow"/>
        <family val="2"/>
      </rPr>
      <t>"Vehículos y Maquinaria</t>
    </r>
    <r>
      <rPr>
        <sz val="11"/>
        <rFont val="Arial Narrow"/>
        <family val="2"/>
      </rPr>
      <t xml:space="preserve">": se modifican las densidades de los combustibles fuelóleo, gasóleo B, gasóleo C y gasolina de aviación en base a las densidades reflejadas en el </t>
    </r>
    <r>
      <rPr>
        <i/>
        <sz val="11"/>
        <rFont val="Arial Narrow"/>
        <family val="2"/>
      </rPr>
      <t>Real Decreto 61/2006, de 31 de enero, por el que se determinan las especificaciones de gasolinas, gasóleos, fuelóleos y gases licuados del petróleo y se regula el uso de determinados biocarburantes.</t>
    </r>
    <r>
      <rPr>
        <sz val="11"/>
        <rFont val="Arial Narrow"/>
        <family val="2"/>
      </rPr>
      <t xml:space="preserve"> Se utiliza el valor medio de los límites máximo y mínimo en caso de que se disponga de ambos datos. </t>
    </r>
  </si>
  <si>
    <t>V31</t>
  </si>
  <si>
    <r>
      <t xml:space="preserve">Pestaña </t>
    </r>
    <r>
      <rPr>
        <b/>
        <sz val="11"/>
        <rFont val="Arial Narrow"/>
        <family val="2"/>
      </rPr>
      <t>"Electricidad y otras energías"</t>
    </r>
    <r>
      <rPr>
        <sz val="11"/>
        <rFont val="Arial Narrow"/>
        <family val="2"/>
      </rPr>
      <t>: se añade la opción "Varias comercializadoras" en el desplegable "Nombre de la comercializadora suministradora de energía" correspondiente al año 2024.</t>
    </r>
  </si>
  <si>
    <t>CALCULADORA DE HUELLA DE CARBONO 
PARA ORGANIZACIONES
2007 - 2025</t>
  </si>
  <si>
    <t>N.I.F.</t>
  </si>
  <si>
    <t>A1.1</t>
  </si>
  <si>
    <t>A1.2</t>
  </si>
  <si>
    <t>A1.3</t>
  </si>
  <si>
    <t>A1.4</t>
  </si>
  <si>
    <t>A1.5</t>
  </si>
  <si>
    <t>A1.6</t>
  </si>
  <si>
    <t>A1.7</t>
  </si>
  <si>
    <t>A1.8</t>
  </si>
  <si>
    <t>A1.9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</si>
  <si>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</si>
  <si>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</si>
  <si>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</si>
  <si>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</si>
  <si>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</si>
  <si>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</si>
  <si>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</si>
  <si>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</si>
  <si>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</si>
  <si>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</si>
  <si>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</si>
  <si>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</si>
  <si>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</si>
  <si>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</si>
  <si>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</si>
  <si>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</si>
  <si>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</si>
  <si>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</si>
  <si>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</si>
  <si>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</si>
  <si>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</si>
  <si>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</si>
  <si>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</si>
  <si>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</si>
  <si>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</si>
  <si>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</si>
  <si>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</si>
  <si>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</si>
  <si>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</si>
  <si>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</si>
  <si>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</si>
  <si>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</si>
  <si>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</si>
  <si>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</si>
  <si>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</si>
  <si>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</si>
  <si>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</si>
  <si>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</si>
  <si>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</si>
  <si>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</si>
  <si>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</si>
  <si>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A2.1</t>
  </si>
  <si>
    <t>A2.2</t>
  </si>
  <si>
    <t>A2.3</t>
  </si>
  <si>
    <t>A2.4</t>
  </si>
  <si>
    <t>A2.5</t>
  </si>
  <si>
    <t>A2.6</t>
  </si>
  <si>
    <t>A2.7</t>
  </si>
  <si>
    <t>A2.8</t>
  </si>
  <si>
    <t>A2.9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</si>
  <si>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</si>
  <si>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</si>
  <si>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</si>
  <si>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</si>
  <si>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</si>
  <si>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</si>
  <si>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</si>
  <si>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</si>
  <si>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</si>
  <si>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</si>
  <si>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</si>
  <si>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</si>
  <si>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</si>
  <si>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</si>
  <si>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</si>
  <si>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</si>
  <si>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</si>
  <si>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</si>
  <si>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</si>
  <si>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</si>
  <si>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</si>
  <si>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</si>
  <si>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</si>
  <si>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</si>
  <si>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</si>
  <si>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</si>
  <si>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</si>
  <si>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</si>
  <si>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</si>
  <si>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</si>
  <si>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</si>
  <si>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</si>
  <si>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</si>
  <si>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</si>
  <si>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</si>
  <si>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</si>
  <si>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</si>
  <si>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</si>
  <si>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</si>
  <si>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</si>
  <si>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</si>
  <si>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 xml:space="preserve">Nota: el año 2026 no se pueden seleccionar en la versión V32 (edición 2026) de la calculadora. </t>
  </si>
  <si>
    <t>Comercializadoras2025</t>
  </si>
  <si>
    <t>Mix 2025</t>
  </si>
  <si>
    <t>V32</t>
  </si>
  <si>
    <t>Fila</t>
  </si>
  <si>
    <t>Referencias se realizan a la tabla turquesa de cada apartado (redondeadas a dos decimales).</t>
  </si>
  <si>
    <r>
      <rPr>
        <i/>
        <sz val="11"/>
        <color rgb="FF1F497D"/>
        <rFont val="Arial Narrow"/>
        <family val="2"/>
      </rPr>
      <t xml:space="preserve"> - Camiones</t>
    </r>
    <r>
      <rPr>
        <sz val="11"/>
        <color rgb="FF1F497D"/>
        <rFont val="Arial Narrow"/>
        <family val="2"/>
      </rPr>
      <t>: factores de emisión de CO</t>
    </r>
    <r>
      <rPr>
        <vertAlign val="subscript"/>
        <sz val="11"/>
        <color rgb="FF1F497D"/>
        <rFont val="Arial Narrow"/>
        <family val="2"/>
      </rPr>
      <t>2</t>
    </r>
    <r>
      <rPr>
        <sz val="11"/>
        <color rgb="FF1F497D"/>
        <rFont val="Arial Narrow"/>
        <family val="2"/>
      </rPr>
      <t xml:space="preserve"> del CNG en la en actividad "1.A.3.b Transporte por carretera" del Inventario Nacional de Gases de Efecto Invernadero (1990 - 2024).  Para cada año se emplean los datos del año anterior. No se proporcionan factores de emisión de CH</t>
    </r>
    <r>
      <rPr>
        <vertAlign val="subscript"/>
        <sz val="11"/>
        <color rgb="FF1F497D"/>
        <rFont val="Arial Narrow"/>
        <family val="2"/>
      </rPr>
      <t>4</t>
    </r>
    <r>
      <rPr>
        <sz val="11"/>
        <color rgb="FF1F497D"/>
        <rFont val="Arial Narrow"/>
        <family val="2"/>
      </rPr>
      <t xml:space="preserve"> y N</t>
    </r>
    <r>
      <rPr>
        <vertAlign val="subscript"/>
        <sz val="11"/>
        <color rgb="FF1F497D"/>
        <rFont val="Arial Narrow"/>
        <family val="2"/>
      </rPr>
      <t>2</t>
    </r>
    <r>
      <rPr>
        <sz val="11"/>
        <color rgb="FF1F497D"/>
        <rFont val="Arial Narrow"/>
        <family val="2"/>
      </rPr>
      <t xml:space="preserve">O. </t>
    </r>
  </si>
  <si>
    <r>
      <t xml:space="preserve"> - Se asimilan los factores de emisión de CO</t>
    </r>
    <r>
      <rPr>
        <vertAlign val="subscript"/>
        <sz val="11"/>
        <color rgb="FF1F497D"/>
        <rFont val="Arial Narrow"/>
        <family val="2"/>
      </rPr>
      <t>2</t>
    </r>
    <r>
      <rPr>
        <sz val="11"/>
        <color rgb="FF1F497D"/>
        <rFont val="Arial Narrow"/>
        <family val="2"/>
      </rPr>
      <t xml:space="preserve"> del CNG en la en actividad "1.A.3.b Transporte por carretera" del Inventario Nacional de Gases de Efecto Invernadero (1990 - 2024).  Para cada año se emplean los datos del año anterior. No se proporcionan factores de emisión de CH</t>
    </r>
    <r>
      <rPr>
        <vertAlign val="subscript"/>
        <sz val="11"/>
        <color rgb="FF1F497D"/>
        <rFont val="Arial Narrow"/>
        <family val="2"/>
      </rPr>
      <t>4</t>
    </r>
    <r>
      <rPr>
        <sz val="11"/>
        <color rgb="FF1F497D"/>
        <rFont val="Arial Narrow"/>
        <family val="2"/>
      </rPr>
      <t xml:space="preserve"> y N</t>
    </r>
    <r>
      <rPr>
        <vertAlign val="subscript"/>
        <sz val="11"/>
        <color rgb="FF1F497D"/>
        <rFont val="Arial Narrow"/>
        <family val="2"/>
      </rPr>
      <t>2</t>
    </r>
    <r>
      <rPr>
        <sz val="11"/>
        <color rgb="FF1F497D"/>
        <rFont val="Arial Narrow"/>
        <family val="2"/>
      </rPr>
      <t xml:space="preserve">O. </t>
    </r>
  </si>
  <si>
    <t xml:space="preserve"> - 2019-2025: se tiene en cuenta la parte "bio" de cada combustible a través de su etiquetado. Por ejemplo, E5 (gasolina con 5% “bio"), B7 (diésel con 7% “bio”), etc.</t>
  </si>
  <si>
    <t>Años 2021 a 2025:</t>
  </si>
  <si>
    <t>AIRE LIMPIO, S.L.</t>
  </si>
  <si>
    <t>AIZEN ENERGIA SOSTENIBLE Y RENOVABLE, S.L.</t>
  </si>
  <si>
    <t>ALDEA CLIENTES, S.L.</t>
  </si>
  <si>
    <t>ALIO ENERGIA SL</t>
  </si>
  <si>
    <t>CAPWATT COMERCIAL, S.L.U.</t>
  </si>
  <si>
    <t>CENTRAL HIDROELECTRICA SAN PEDRO DE ARAIA, S.A.</t>
  </si>
  <si>
    <t>COOPERATIVA ELÉCTRICA BENEFICA CATRALENSE</t>
  </si>
  <si>
    <t>ELECTRADISTRIBUCIÓ CENTELLES S.L.</t>
  </si>
  <si>
    <t>ENERGIA OPERATIVA SL</t>
  </si>
  <si>
    <t>ENERVER ENERGIA, S.L.</t>
  </si>
  <si>
    <t>ETER ENERGIA, S.L.</t>
  </si>
  <si>
    <t>FASTLIGHT, S.L.</t>
  </si>
  <si>
    <t>GREEN ENERGY 360, S.L.</t>
  </si>
  <si>
    <t>HAFESA MOBILITY ELC, S.L.</t>
  </si>
  <si>
    <t>INER MADRID, S.L.</t>
  </si>
  <si>
    <t>INGENIERÍA Y COMERCIALIZACIÓN DEL GAS S.A</t>
  </si>
  <si>
    <t>INICIATIVA E. NOVA S.L.</t>
  </si>
  <si>
    <t>JOVE ENERGIA RENOVABLE, S.L.</t>
  </si>
  <si>
    <t>KARMA ALIMUR, S.L.</t>
  </si>
  <si>
    <t>MASNORTE GLOBAL POWER, S.L.</t>
  </si>
  <si>
    <t>MOEVE GAS AND POWER, S.A.U.</t>
  </si>
  <si>
    <t>MOVIER ENERGIA SOSTENIBLE, S.L.</t>
  </si>
  <si>
    <t>MULTIENERGIAS MLC, S.L.</t>
  </si>
  <si>
    <t>NATURA ENERGÍA RENOVABLE EYG, S.L.</t>
  </si>
  <si>
    <t>ORWELL POWER S.L.</t>
  </si>
  <si>
    <t>PETRO NAVARRA SL</t>
  </si>
  <si>
    <t>PISUERGA INFRAESTRUCTURAS ENERGETICAS, S.L.</t>
  </si>
  <si>
    <t>QUANTICA COMERCIALIZADORA DE ENERGIA, S.L.</t>
  </si>
  <si>
    <t>REAZZIONA RENOVABLES, S.L.</t>
  </si>
  <si>
    <t>REPRESENTANTES DE CONSUMIDORES EN EL MERCADO ELÉCTRICO, S.L.</t>
  </si>
  <si>
    <t>SAMARA ENERGIA VPP, S.L.</t>
  </si>
  <si>
    <t>SERVICIOS ENERGETICOS AVANZADOS, S.L.</t>
  </si>
  <si>
    <t>SIMPLIA ENERGIA, S.L</t>
  </si>
  <si>
    <t>SUNAIR ONE HOME S.L.U</t>
  </si>
  <si>
    <t>TH ELECTRICITY GAS, S.L.</t>
  </si>
  <si>
    <t>TU ELECTRICA, S.L.</t>
  </si>
  <si>
    <t>VIMCOMEL SL</t>
  </si>
  <si>
    <t>Extender formula si algún listado de FE sobrepasa la fila 1726</t>
  </si>
  <si>
    <t>Añadir lista año 2027 en AY1468</t>
  </si>
  <si>
    <r>
      <t>Pestaña "</t>
    </r>
    <r>
      <rPr>
        <b/>
        <sz val="11"/>
        <rFont val="Arial Narrow"/>
        <family val="2"/>
      </rPr>
      <t>Factores de emisión</t>
    </r>
    <r>
      <rPr>
        <sz val="11"/>
        <rFont val="Arial Narrow"/>
        <family val="2"/>
      </rPr>
      <t>": se añaden los factores de emisión a aplicar a los cálculos de huella de carbono del año 2025 y se actualizan los factores de emisión de años anteriores a partir de los últimos datos proporcionados por el equipo del Sistema Español de Inventarios y la información reflejada en el Inventario Nacional de Gases de Efecto Invernadero (1990 - 2024). Edición 2026. Se incrementa  a cincuenta el número de filas disponibles en las tablas de recopilación de datos.</t>
    </r>
  </si>
  <si>
    <t>GdO "varias": solo se despliega "No"</t>
  </si>
  <si>
    <t>GdO genérico, si se indica una comercializadora concreta o se selcciona "Otras": se despliegan las tres opciones</t>
  </si>
  <si>
    <t>GdO genérico, si se indica una comercializadora concreta o la opción "Otras": se despliegan las tres opciones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</si>
</sst>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_-;\-* #,##0.00\ _€_-;_-* &quot;-&quot;??\ _€_-;_-@_-"/>
    <numFmt numFmtId="165" formatCode="#,##0.000"/>
    <numFmt numFmtId="166" formatCode="0.000"/>
    <numFmt numFmtId="167" formatCode="0.0"/>
    <numFmt numFmtId="168" formatCode="#,##0.0"/>
    <numFmt numFmtId="169" formatCode="#,##0.0000"/>
    <numFmt numFmtId="170" formatCode="0.0000"/>
    <numFmt numFmtId="171" formatCode="0.0%"/>
  </numFmts>
  <fonts count="243" x14ac:knownFonts="1">
    <font>
      <sz val="11"/>
      <color theme="1"/>
      <name val="Calibri"/>
      <family val="2"/>
      <scheme val="minor"/>
    </font>
    <font>
      <sz val="11"/>
      <color indexed="8"/>
      <name val="Calibri"/>
      <family val="2"/>
    </font>
    <font>
      <sz val="11"/>
      <color indexed="8"/>
      <name val="Calibri"/>
      <family val="2"/>
    </font>
    <font>
      <sz val="8"/>
      <name val="Calibri"/>
      <family val="2"/>
    </font>
    <font>
      <u/>
      <sz val="11"/>
      <color indexed="12"/>
      <name val="Calibri"/>
      <family val="2"/>
    </font>
    <font>
      <b/>
      <sz val="14"/>
      <name val="Arial Narrow"/>
      <family val="2"/>
    </font>
    <font>
      <sz val="10"/>
      <name val="Arial Narrow"/>
      <family val="2"/>
    </font>
    <font>
      <b/>
      <sz val="14"/>
      <color indexed="9"/>
      <name val="Arial Narrow"/>
      <family val="2"/>
    </font>
    <font>
      <b/>
      <sz val="11"/>
      <color indexed="9"/>
      <name val="Arial Narrow"/>
      <family val="2"/>
    </font>
    <font>
      <b/>
      <vertAlign val="subscript"/>
      <sz val="11"/>
      <color indexed="9"/>
      <name val="Arial Narrow"/>
      <family val="2"/>
    </font>
    <font>
      <b/>
      <sz val="11"/>
      <name val="Arial Narrow"/>
      <family val="2"/>
    </font>
    <font>
      <sz val="11"/>
      <name val="Arial Narrow"/>
      <family val="2"/>
    </font>
    <font>
      <b/>
      <sz val="10"/>
      <name val="Arial Narrow"/>
      <family val="2"/>
    </font>
    <font>
      <sz val="11"/>
      <color indexed="8"/>
      <name val="Arial Narrow"/>
      <family val="2"/>
    </font>
    <font>
      <u/>
      <sz val="11"/>
      <color indexed="12"/>
      <name val="Arial Narrow"/>
      <family val="2"/>
    </font>
    <font>
      <sz val="11"/>
      <color indexed="10"/>
      <name val="Arial Narrow"/>
      <family val="2"/>
    </font>
    <font>
      <b/>
      <vertAlign val="superscript"/>
      <sz val="11"/>
      <color indexed="9"/>
      <name val="Arial Narrow"/>
      <family val="2"/>
    </font>
    <font>
      <vertAlign val="subscript"/>
      <sz val="11"/>
      <color indexed="8"/>
      <name val="Arial Narrow"/>
      <family val="2"/>
    </font>
    <font>
      <vertAlign val="subscript"/>
      <sz val="11"/>
      <name val="Arial Narrow"/>
      <family val="2"/>
    </font>
    <font>
      <b/>
      <sz val="11"/>
      <color indexed="8"/>
      <name val="Arial Narrow"/>
      <family val="2"/>
    </font>
    <font>
      <b/>
      <sz val="10"/>
      <color indexed="9"/>
      <name val="Arial Narrow"/>
      <family val="2"/>
    </font>
    <font>
      <sz val="10"/>
      <color indexed="8"/>
      <name val="Arial Narrow"/>
      <family val="2"/>
    </font>
    <font>
      <b/>
      <sz val="18"/>
      <color indexed="8"/>
      <name val="Arial Narrow"/>
      <family val="2"/>
    </font>
    <font>
      <b/>
      <sz val="12"/>
      <color indexed="9"/>
      <name val="Arial Narrow"/>
      <family val="2"/>
    </font>
    <font>
      <b/>
      <sz val="10"/>
      <color indexed="8"/>
      <name val="Arial Narrow"/>
      <family val="2"/>
    </font>
    <font>
      <b/>
      <vertAlign val="superscript"/>
      <sz val="10"/>
      <color indexed="9"/>
      <name val="Arial Narrow"/>
      <family val="2"/>
    </font>
    <font>
      <b/>
      <vertAlign val="subscript"/>
      <sz val="10"/>
      <color indexed="9"/>
      <name val="Arial Narrow"/>
      <family val="2"/>
    </font>
    <font>
      <b/>
      <sz val="14"/>
      <color indexed="9"/>
      <name val="Arial Narrow"/>
      <family val="2"/>
    </font>
    <font>
      <sz val="11"/>
      <color indexed="23"/>
      <name val="Arial Narrow"/>
      <family val="2"/>
    </font>
    <font>
      <sz val="10"/>
      <color indexed="23"/>
      <name val="Arial Narrow"/>
      <family val="2"/>
    </font>
    <font>
      <sz val="14"/>
      <color indexed="8"/>
      <name val="Arial Narrow"/>
      <family val="2"/>
    </font>
    <font>
      <b/>
      <sz val="14"/>
      <color indexed="8"/>
      <name val="Arial Narrow"/>
      <family val="2"/>
    </font>
    <font>
      <b/>
      <sz val="11"/>
      <color indexed="23"/>
      <name val="Arial Narrow"/>
      <family val="2"/>
    </font>
    <font>
      <b/>
      <sz val="10"/>
      <color indexed="23"/>
      <name val="Arial Narrow"/>
      <family val="2"/>
    </font>
    <font>
      <b/>
      <sz val="11"/>
      <color indexed="30"/>
      <name val="Arial Narrow"/>
      <family val="2"/>
    </font>
    <font>
      <i/>
      <sz val="11"/>
      <name val="Arial Narrow"/>
      <family val="2"/>
    </font>
    <font>
      <sz val="8"/>
      <color indexed="8"/>
      <name val="Arial Narrow"/>
      <family val="2"/>
    </font>
    <font>
      <u/>
      <sz val="11"/>
      <color indexed="27"/>
      <name val="Calibri"/>
      <family val="2"/>
    </font>
    <font>
      <b/>
      <sz val="10"/>
      <color indexed="23"/>
      <name val="Arial Narrow"/>
      <family val="2"/>
    </font>
    <font>
      <b/>
      <sz val="10"/>
      <color indexed="22"/>
      <name val="Arial Narrow"/>
      <family val="2"/>
    </font>
    <font>
      <b/>
      <sz val="10"/>
      <color indexed="30"/>
      <name val="Arial Narrow"/>
      <family val="2"/>
    </font>
    <font>
      <b/>
      <sz val="11"/>
      <color indexed="30"/>
      <name val="Arial Narrow"/>
      <family val="2"/>
    </font>
    <font>
      <b/>
      <sz val="11"/>
      <color indexed="22"/>
      <name val="Arial Narrow"/>
      <family val="2"/>
    </font>
    <font>
      <b/>
      <sz val="11"/>
      <color indexed="23"/>
      <name val="Arial Narrow"/>
      <family val="2"/>
    </font>
    <font>
      <sz val="11"/>
      <color indexed="23"/>
      <name val="Arial Narrow"/>
      <family val="2"/>
    </font>
    <font>
      <sz val="11"/>
      <color indexed="23"/>
      <name val="Arial Narrow"/>
      <family val="2"/>
    </font>
    <font>
      <sz val="10"/>
      <color indexed="8"/>
      <name val="Arial Narrow"/>
      <family val="2"/>
    </font>
    <font>
      <b/>
      <sz val="14"/>
      <color indexed="23"/>
      <name val="Arial Narrow"/>
      <family val="2"/>
    </font>
    <font>
      <sz val="10"/>
      <color indexed="27"/>
      <name val="Arial Narrow"/>
      <family val="2"/>
    </font>
    <font>
      <b/>
      <sz val="14"/>
      <color indexed="30"/>
      <name val="Arial Narrow"/>
      <family val="2"/>
    </font>
    <font>
      <sz val="11"/>
      <color indexed="30"/>
      <name val="Arial Narrow"/>
      <family val="2"/>
    </font>
    <font>
      <b/>
      <sz val="12"/>
      <color indexed="23"/>
      <name val="Arial Narrow"/>
      <family val="2"/>
    </font>
    <font>
      <b/>
      <sz val="11"/>
      <color indexed="30"/>
      <name val="Calibri"/>
      <family val="2"/>
    </font>
    <font>
      <sz val="11"/>
      <color indexed="27"/>
      <name val="Calibri"/>
      <family val="2"/>
    </font>
    <font>
      <sz val="11"/>
      <color indexed="27"/>
      <name val="Arial Narrow"/>
      <family val="2"/>
    </font>
    <font>
      <sz val="14"/>
      <color indexed="23"/>
      <name val="Arial Narrow"/>
      <family val="2"/>
    </font>
    <font>
      <b/>
      <sz val="20"/>
      <color indexed="9"/>
      <name val="Arial Narrow"/>
      <family val="2"/>
    </font>
    <font>
      <sz val="11"/>
      <color indexed="10"/>
      <name val="Calibri"/>
      <family val="2"/>
    </font>
    <font>
      <b/>
      <sz val="10"/>
      <color indexed="9"/>
      <name val="Arial Narrow"/>
      <family val="2"/>
    </font>
    <font>
      <sz val="10"/>
      <color indexed="9"/>
      <name val="Arial Narrow"/>
      <family val="2"/>
    </font>
    <font>
      <b/>
      <sz val="14"/>
      <color indexed="9"/>
      <name val="Arial Narrow"/>
      <family val="2"/>
    </font>
    <font>
      <b/>
      <sz val="11"/>
      <color indexed="9"/>
      <name val="Arial Narrow"/>
      <family val="2"/>
    </font>
    <font>
      <b/>
      <sz val="22"/>
      <color indexed="62"/>
      <name val="Arial Narrow"/>
      <family val="2"/>
    </font>
    <font>
      <sz val="11"/>
      <color indexed="27"/>
      <name val="Calibri"/>
      <family val="2"/>
    </font>
    <font>
      <b/>
      <sz val="10"/>
      <color indexed="23"/>
      <name val="Calibri"/>
      <family val="2"/>
    </font>
    <font>
      <b/>
      <sz val="12"/>
      <color indexed="9"/>
      <name val="Arial Narrow"/>
      <family val="2"/>
    </font>
    <font>
      <b/>
      <sz val="9"/>
      <color indexed="9"/>
      <name val="Arial Narrow"/>
      <family val="2"/>
    </font>
    <font>
      <b/>
      <sz val="8"/>
      <color indexed="9"/>
      <name val="Arial Narrow"/>
      <family val="2"/>
    </font>
    <font>
      <sz val="6"/>
      <color indexed="8"/>
      <name val="Arial Narrow"/>
      <family val="2"/>
    </font>
    <font>
      <sz val="11"/>
      <color indexed="62"/>
      <name val="Calibri"/>
      <family val="2"/>
    </font>
    <font>
      <sz val="10"/>
      <color indexed="10"/>
      <name val="Arial Narrow"/>
      <family val="2"/>
    </font>
    <font>
      <sz val="10"/>
      <color indexed="27"/>
      <name val="Calibri"/>
      <family val="2"/>
    </font>
    <font>
      <sz val="10"/>
      <name val="Arial"/>
      <family val="2"/>
    </font>
    <font>
      <sz val="10"/>
      <name val="Verdana"/>
      <family val="2"/>
    </font>
    <font>
      <b/>
      <sz val="11"/>
      <color indexed="30"/>
      <name val="Arial Narrow"/>
      <family val="2"/>
    </font>
    <font>
      <sz val="11"/>
      <color indexed="27"/>
      <name val="Arial Narrow"/>
      <family val="2"/>
    </font>
    <font>
      <sz val="10"/>
      <color indexed="50"/>
      <name val="Arial Narrow"/>
      <family val="2"/>
    </font>
    <font>
      <b/>
      <sz val="10"/>
      <color indexed="50"/>
      <name val="Arial Narrow"/>
      <family val="2"/>
    </font>
    <font>
      <sz val="10"/>
      <color indexed="8"/>
      <name val="Calibri"/>
      <family val="2"/>
    </font>
    <font>
      <sz val="10"/>
      <color indexed="27"/>
      <name val="Arial Narrow"/>
      <family val="2"/>
    </font>
    <font>
      <sz val="18"/>
      <color indexed="60"/>
      <name val="Arial Narrow"/>
      <family val="2"/>
    </font>
    <font>
      <sz val="10"/>
      <color indexed="8"/>
      <name val="Arial"/>
      <family val="2"/>
    </font>
    <font>
      <sz val="10"/>
      <color indexed="56"/>
      <name val="Arial Narrow"/>
      <family val="2"/>
    </font>
    <font>
      <b/>
      <vertAlign val="subscript"/>
      <sz val="9"/>
      <color indexed="9"/>
      <name val="Arial Narrow"/>
      <family val="2"/>
    </font>
    <font>
      <sz val="9"/>
      <name val="Arial Narrow"/>
      <family val="2"/>
    </font>
    <font>
      <b/>
      <vertAlign val="subscript"/>
      <sz val="14"/>
      <color indexed="8"/>
      <name val="Arial Narrow"/>
      <family val="2"/>
    </font>
    <font>
      <b/>
      <sz val="11"/>
      <color theme="1"/>
      <name val="Calibri"/>
      <family val="2"/>
      <scheme val="minor"/>
    </font>
    <font>
      <sz val="10"/>
      <color rgb="FFCCFFFF"/>
      <name val="Arial Narrow"/>
      <family val="2"/>
    </font>
    <font>
      <sz val="11"/>
      <color rgb="FFCCFFFF"/>
      <name val="Arial Narrow"/>
      <family val="2"/>
    </font>
    <font>
      <b/>
      <sz val="10"/>
      <color rgb="FFCCFFFF"/>
      <name val="Arial Narrow"/>
      <family val="2"/>
    </font>
    <font>
      <b/>
      <sz val="11"/>
      <color rgb="FFCCFFFF"/>
      <name val="Arial Narrow"/>
      <family val="2"/>
    </font>
    <font>
      <b/>
      <sz val="14"/>
      <color rgb="FF0066CC"/>
      <name val="Arial Narrow"/>
      <family val="2"/>
    </font>
    <font>
      <b/>
      <sz val="10"/>
      <color theme="3"/>
      <name val="Arial Narrow"/>
      <family val="2"/>
    </font>
    <font>
      <sz val="11"/>
      <color theme="3"/>
      <name val="Arial Narrow"/>
      <family val="2"/>
    </font>
    <font>
      <sz val="10"/>
      <color theme="1"/>
      <name val="Arial Narrow"/>
      <family val="2"/>
    </font>
    <font>
      <b/>
      <sz val="11"/>
      <color theme="3"/>
      <name val="Arial Narrow"/>
      <family val="2"/>
    </font>
    <font>
      <sz val="10"/>
      <color theme="3"/>
      <name val="Arial Narrow"/>
      <family val="2"/>
    </font>
    <font>
      <sz val="9"/>
      <color theme="1"/>
      <name val="Calibri"/>
      <family val="2"/>
      <scheme val="minor"/>
    </font>
    <font>
      <sz val="11"/>
      <color rgb="FFCCFFFF"/>
      <name val="Calibri"/>
      <family val="2"/>
      <scheme val="minor"/>
    </font>
    <font>
      <sz val="10"/>
      <color rgb="FFFF0000"/>
      <name val="Arial Narrow"/>
      <family val="2"/>
    </font>
    <font>
      <b/>
      <sz val="11"/>
      <color rgb="FFFF0000"/>
      <name val="Arial Narrow"/>
      <family val="2"/>
    </font>
    <font>
      <b/>
      <sz val="14"/>
      <color rgb="FFCCFFFF"/>
      <name val="Arial Narrow"/>
      <family val="2"/>
    </font>
    <font>
      <b/>
      <sz val="12"/>
      <color theme="3"/>
      <name val="Arial Narrow"/>
      <family val="2"/>
    </font>
    <font>
      <b/>
      <sz val="16"/>
      <color rgb="FFCCFFFF"/>
      <name val="Calibri"/>
      <family val="2"/>
      <scheme val="minor"/>
    </font>
    <font>
      <b/>
      <sz val="10"/>
      <color theme="0"/>
      <name val="Arial Narrow"/>
      <family val="2"/>
    </font>
    <font>
      <b/>
      <sz val="14"/>
      <color theme="3"/>
      <name val="Arial Narrow"/>
      <family val="2"/>
    </font>
    <font>
      <i/>
      <sz val="11"/>
      <color theme="3"/>
      <name val="Arial Narrow"/>
      <family val="2"/>
    </font>
    <font>
      <b/>
      <sz val="11"/>
      <color theme="0"/>
      <name val="Arial Narrow"/>
      <family val="2"/>
    </font>
    <font>
      <b/>
      <vertAlign val="superscript"/>
      <sz val="10"/>
      <color theme="0"/>
      <name val="Arial Narrow"/>
      <family val="2"/>
    </font>
    <font>
      <sz val="9"/>
      <color indexed="8"/>
      <name val="Arial Narrow"/>
      <family val="2"/>
    </font>
    <font>
      <sz val="9"/>
      <color theme="3"/>
      <name val="Arial Narrow"/>
      <family val="2"/>
    </font>
    <font>
      <sz val="11"/>
      <color indexed="56"/>
      <name val="Arial Narrow"/>
      <family val="2"/>
    </font>
    <font>
      <u/>
      <sz val="11"/>
      <color theme="3"/>
      <name val="Arial Narrow"/>
      <family val="2"/>
    </font>
    <font>
      <i/>
      <sz val="9"/>
      <color theme="3"/>
      <name val="Arial Narrow"/>
      <family val="2"/>
    </font>
    <font>
      <sz val="11"/>
      <color theme="4"/>
      <name val="Arial Narrow"/>
      <family val="2"/>
    </font>
    <font>
      <i/>
      <sz val="11"/>
      <color indexed="56"/>
      <name val="Arial Narrow"/>
      <family val="2"/>
    </font>
    <font>
      <sz val="11"/>
      <color rgb="FFF60000"/>
      <name val="Arial Narrow"/>
      <family val="2"/>
    </font>
    <font>
      <sz val="12"/>
      <color theme="3"/>
      <name val="Arial Narrow"/>
      <family val="2"/>
    </font>
    <font>
      <sz val="12"/>
      <color indexed="23"/>
      <name val="Arial Narrow"/>
      <family val="2"/>
    </font>
    <font>
      <sz val="12"/>
      <color theme="4" tint="-0.249977111117893"/>
      <name val="Arial Narrow"/>
      <family val="2"/>
    </font>
    <font>
      <vertAlign val="subscript"/>
      <sz val="10"/>
      <color theme="3"/>
      <name val="Arial Narrow"/>
      <family val="2"/>
    </font>
    <font>
      <vertAlign val="subscript"/>
      <sz val="10"/>
      <color indexed="56"/>
      <name val="Arial Narrow"/>
      <family val="2"/>
    </font>
    <font>
      <sz val="11"/>
      <color rgb="FFFF0000"/>
      <name val="Calibri"/>
      <family val="2"/>
      <scheme val="minor"/>
    </font>
    <font>
      <sz val="11"/>
      <name val="Calibri"/>
      <family val="2"/>
      <scheme val="minor"/>
    </font>
    <font>
      <b/>
      <sz val="11"/>
      <color theme="0" tint="-0.499984740745262"/>
      <name val="Arial Narrow"/>
      <family val="2"/>
    </font>
    <font>
      <b/>
      <i/>
      <sz val="13"/>
      <color rgb="FF0070C0"/>
      <name val="Arial Narrow"/>
      <family val="2"/>
    </font>
    <font>
      <b/>
      <i/>
      <vertAlign val="subscript"/>
      <sz val="13"/>
      <color rgb="FF0070C0"/>
      <name val="Arial Narrow"/>
      <family val="2"/>
    </font>
    <font>
      <b/>
      <i/>
      <u/>
      <sz val="13"/>
      <color rgb="FF0070C0"/>
      <name val="Arial Narrow"/>
      <family val="2"/>
    </font>
    <font>
      <b/>
      <vertAlign val="subscript"/>
      <sz val="11"/>
      <color rgb="FFCCFFFF"/>
      <name val="Arial Narrow"/>
      <family val="2"/>
    </font>
    <font>
      <sz val="11"/>
      <color theme="4" tint="-0.249977111117893"/>
      <name val="Arial Narrow"/>
      <family val="2"/>
    </font>
    <font>
      <u/>
      <sz val="11"/>
      <color theme="1"/>
      <name val="Calibri"/>
      <family val="2"/>
      <scheme val="minor"/>
    </font>
    <font>
      <sz val="9"/>
      <color indexed="81"/>
      <name val="Tahoma"/>
      <family val="2"/>
    </font>
    <font>
      <vertAlign val="superscript"/>
      <sz val="10"/>
      <color theme="3"/>
      <name val="Arial Narrow"/>
      <family val="2"/>
    </font>
    <font>
      <b/>
      <sz val="12"/>
      <color rgb="FFFFFF00"/>
      <name val="Arial Narrow"/>
      <family val="2"/>
    </font>
    <font>
      <sz val="11"/>
      <color theme="0" tint="-0.499984740745262"/>
      <name val="Calibri"/>
      <family val="2"/>
      <scheme val="minor"/>
    </font>
    <font>
      <sz val="10"/>
      <color theme="1"/>
      <name val="Calibri"/>
      <family val="2"/>
      <scheme val="minor"/>
    </font>
    <font>
      <b/>
      <sz val="9"/>
      <color indexed="81"/>
      <name val="Tahoma"/>
      <family val="2"/>
    </font>
    <font>
      <b/>
      <sz val="11"/>
      <name val="Calibri"/>
      <family val="2"/>
      <scheme val="minor"/>
    </font>
    <font>
      <sz val="14"/>
      <color theme="1"/>
      <name val="Calibri"/>
      <family val="2"/>
      <scheme val="minor"/>
    </font>
    <font>
      <u/>
      <sz val="11"/>
      <name val="Calibri"/>
      <family val="2"/>
      <scheme val="minor"/>
    </font>
    <font>
      <i/>
      <u/>
      <sz val="11"/>
      <color theme="1"/>
      <name val="Calibri"/>
      <family val="2"/>
      <scheme val="minor"/>
    </font>
    <font>
      <b/>
      <sz val="12"/>
      <color rgb="FF0066CC"/>
      <name val="Arial Narrow"/>
      <family val="2"/>
    </font>
    <font>
      <b/>
      <sz val="8"/>
      <name val="Arial Narrow"/>
      <family val="2"/>
    </font>
    <font>
      <b/>
      <sz val="12"/>
      <color theme="0"/>
      <name val="Arial Narrow"/>
      <family val="2"/>
    </font>
    <font>
      <sz val="11"/>
      <color rgb="FF1F497D"/>
      <name val="Arial Narrow"/>
      <family val="2"/>
    </font>
    <font>
      <sz val="14"/>
      <color theme="0"/>
      <name val="Calibri"/>
      <family val="2"/>
      <scheme val="minor"/>
    </font>
    <font>
      <i/>
      <sz val="11"/>
      <color theme="1"/>
      <name val="Calibri"/>
      <family val="2"/>
      <scheme val="minor"/>
    </font>
    <font>
      <sz val="10"/>
      <name val="Calibri"/>
      <family val="2"/>
      <scheme val="minor"/>
    </font>
    <font>
      <b/>
      <sz val="11"/>
      <color indexed="9"/>
      <name val="Calibri"/>
      <family val="2"/>
      <scheme val="minor"/>
    </font>
    <font>
      <b/>
      <sz val="11"/>
      <color rgb="FFFF0000"/>
      <name val="Calibri"/>
      <family val="2"/>
      <scheme val="minor"/>
    </font>
    <font>
      <sz val="9"/>
      <name val="Calibri"/>
      <family val="2"/>
      <scheme val="minor"/>
    </font>
    <font>
      <b/>
      <u/>
      <sz val="11"/>
      <name val="Calibri"/>
      <family val="2"/>
      <scheme val="minor"/>
    </font>
    <font>
      <i/>
      <sz val="11"/>
      <name val="Calibri"/>
      <family val="2"/>
      <scheme val="minor"/>
    </font>
    <font>
      <sz val="14"/>
      <name val="Calibri"/>
      <family val="2"/>
      <scheme val="minor"/>
    </font>
    <font>
      <b/>
      <sz val="14"/>
      <color theme="0"/>
      <name val="Calibri"/>
      <family val="2"/>
      <scheme val="minor"/>
    </font>
    <font>
      <b/>
      <sz val="11"/>
      <color theme="0" tint="-0.499984740745262"/>
      <name val="Calibri"/>
      <family val="2"/>
      <scheme val="minor"/>
    </font>
    <font>
      <b/>
      <sz val="16"/>
      <color theme="0"/>
      <name val="Calibri"/>
      <family val="2"/>
      <scheme val="minor"/>
    </font>
    <font>
      <b/>
      <sz val="10"/>
      <name val="Calibri"/>
      <family val="2"/>
      <scheme val="minor"/>
    </font>
    <font>
      <i/>
      <u/>
      <sz val="11"/>
      <name val="Calibri"/>
      <family val="2"/>
      <scheme val="minor"/>
    </font>
    <font>
      <sz val="11"/>
      <color indexed="8"/>
      <name val="Calibri"/>
      <family val="2"/>
      <scheme val="minor"/>
    </font>
    <font>
      <u/>
      <sz val="11"/>
      <color theme="10"/>
      <name val="Calibri"/>
      <family val="2"/>
      <scheme val="minor"/>
    </font>
    <font>
      <b/>
      <sz val="12"/>
      <color theme="0"/>
      <name val="Calibri"/>
      <family val="2"/>
      <scheme val="minor"/>
    </font>
    <font>
      <b/>
      <i/>
      <u/>
      <sz val="12"/>
      <color theme="3" tint="0.39997558519241921"/>
      <name val="Calibri"/>
      <family val="2"/>
      <scheme val="minor"/>
    </font>
    <font>
      <b/>
      <vertAlign val="subscript"/>
      <sz val="10"/>
      <name val="Calibri"/>
      <family val="2"/>
      <scheme val="minor"/>
    </font>
    <font>
      <i/>
      <sz val="10"/>
      <name val="Calibri"/>
      <family val="2"/>
      <scheme val="minor"/>
    </font>
    <font>
      <i/>
      <sz val="10"/>
      <color theme="1"/>
      <name val="Calibri"/>
      <family val="2"/>
      <scheme val="minor"/>
    </font>
    <font>
      <sz val="11"/>
      <color theme="1"/>
      <name val="Calibri"/>
      <family val="2"/>
      <scheme val="minor"/>
    </font>
    <font>
      <b/>
      <vertAlign val="superscript"/>
      <sz val="10"/>
      <name val="Arial Narrow"/>
      <family val="2"/>
    </font>
    <font>
      <sz val="11"/>
      <color indexed="9"/>
      <name val="Arial Narrow"/>
      <family val="2"/>
    </font>
    <font>
      <sz val="12"/>
      <name val="Arial Narrow"/>
      <family val="2"/>
    </font>
    <font>
      <vertAlign val="superscript"/>
      <sz val="11"/>
      <color theme="3"/>
      <name val="Arial Narrow"/>
      <family val="2"/>
    </font>
    <font>
      <b/>
      <vertAlign val="subscript"/>
      <sz val="11"/>
      <color theme="0"/>
      <name val="Arial Narrow"/>
      <family val="2"/>
    </font>
    <font>
      <b/>
      <sz val="9"/>
      <color theme="0"/>
      <name val="Arial Narrow"/>
      <family val="2"/>
    </font>
    <font>
      <b/>
      <vertAlign val="subscript"/>
      <sz val="9"/>
      <color theme="0"/>
      <name val="Arial Narrow"/>
      <family val="2"/>
    </font>
    <font>
      <u/>
      <sz val="11"/>
      <color rgb="FF1F497D"/>
      <name val="Arial Narrow"/>
      <family val="2"/>
    </font>
    <font>
      <sz val="11"/>
      <color theme="1"/>
      <name val="Arial Narrow"/>
      <family val="2"/>
    </font>
    <font>
      <b/>
      <sz val="14"/>
      <color rgb="FF0070C0"/>
      <name val="Arial Narrow"/>
      <family val="2"/>
    </font>
    <font>
      <sz val="10"/>
      <color rgb="FF000000"/>
      <name val="Arial Narrow"/>
      <family val="2"/>
    </font>
    <font>
      <vertAlign val="subscript"/>
      <sz val="10"/>
      <color theme="1"/>
      <name val="Arial Narrow"/>
      <family val="2"/>
    </font>
    <font>
      <vertAlign val="subscript"/>
      <sz val="10"/>
      <color rgb="FF000000"/>
      <name val="Arial Narrow"/>
      <family val="2"/>
    </font>
    <font>
      <vertAlign val="subscript"/>
      <sz val="11"/>
      <color theme="3"/>
      <name val="Arial Narrow"/>
      <family val="2"/>
    </font>
    <font>
      <vertAlign val="subscript"/>
      <sz val="10"/>
      <name val="Arial Narrow"/>
      <family val="2"/>
    </font>
    <font>
      <sz val="8"/>
      <name val="Arial Narrow"/>
      <family val="2"/>
    </font>
    <font>
      <vertAlign val="subscript"/>
      <sz val="9"/>
      <name val="Arial Narrow"/>
      <family val="2"/>
    </font>
    <font>
      <b/>
      <sz val="9"/>
      <color theme="0" tint="-0.499984740745262"/>
      <name val="Arial Narrow"/>
      <family val="2"/>
    </font>
    <font>
      <vertAlign val="superscript"/>
      <sz val="9"/>
      <color theme="3"/>
      <name val="Arial Narrow"/>
      <family val="2"/>
    </font>
    <font>
      <vertAlign val="subscript"/>
      <sz val="9"/>
      <color theme="3"/>
      <name val="Arial Narrow"/>
      <family val="2"/>
    </font>
    <font>
      <sz val="10"/>
      <color theme="1" tint="0.499984740745262"/>
      <name val="Arial Narrow"/>
      <family val="2"/>
    </font>
    <font>
      <i/>
      <sz val="10"/>
      <color theme="3"/>
      <name val="Arial Narrow"/>
      <family val="2"/>
    </font>
    <font>
      <sz val="10"/>
      <color rgb="FF1F497D"/>
      <name val="Arial Narrow"/>
      <family val="2"/>
    </font>
    <font>
      <vertAlign val="superscript"/>
      <sz val="10"/>
      <color rgb="FF1F497D"/>
      <name val="Arial Narrow"/>
      <family val="2"/>
    </font>
    <font>
      <vertAlign val="subscript"/>
      <sz val="10"/>
      <color rgb="FF1F497D"/>
      <name val="Arial Narrow"/>
      <family val="2"/>
    </font>
    <font>
      <u/>
      <sz val="10"/>
      <color indexed="12"/>
      <name val="Arial Narrow"/>
      <family val="2"/>
    </font>
    <font>
      <i/>
      <sz val="12"/>
      <color theme="3"/>
      <name val="Arial Narrow"/>
      <family val="2"/>
    </font>
    <font>
      <u/>
      <sz val="12"/>
      <color rgb="FF0070C0"/>
      <name val="Arial Narrow"/>
      <family val="2"/>
    </font>
    <font>
      <b/>
      <i/>
      <u/>
      <sz val="12"/>
      <color rgb="FF0070C0"/>
      <name val="Arial Narrow"/>
      <family val="2"/>
    </font>
    <font>
      <sz val="10"/>
      <color rgb="FF0000FF"/>
      <name val="Arial Narrow"/>
      <family val="2"/>
    </font>
    <font>
      <u/>
      <sz val="10"/>
      <color rgb="FF0000FF"/>
      <name val="Arial Narrow"/>
      <family val="2"/>
    </font>
    <font>
      <sz val="10"/>
      <color theme="1"/>
      <name val="Arial"/>
      <family val="2"/>
    </font>
    <font>
      <b/>
      <u/>
      <sz val="16"/>
      <name val="Calibri"/>
      <family val="2"/>
      <scheme val="minor"/>
    </font>
    <font>
      <i/>
      <sz val="9"/>
      <name val="Calibri"/>
      <family val="2"/>
      <scheme val="minor"/>
    </font>
    <font>
      <u/>
      <sz val="10"/>
      <color theme="1"/>
      <name val="Calibri"/>
      <family val="2"/>
      <scheme val="minor"/>
    </font>
    <font>
      <sz val="7"/>
      <color theme="1"/>
      <name val="Calibri"/>
      <family val="2"/>
      <scheme val="minor"/>
    </font>
    <font>
      <i/>
      <sz val="13"/>
      <color rgb="FF0070C0"/>
      <name val="Arial Narrow"/>
      <family val="2"/>
    </font>
    <font>
      <b/>
      <i/>
      <sz val="12"/>
      <color theme="3"/>
      <name val="Arial Narrow"/>
      <family val="2"/>
    </font>
    <font>
      <b/>
      <i/>
      <vertAlign val="subscript"/>
      <sz val="12"/>
      <color theme="3"/>
      <name val="Arial Narrow"/>
      <family val="2"/>
    </font>
    <font>
      <sz val="7"/>
      <color theme="3"/>
      <name val="Arial Narrow"/>
      <family val="2"/>
    </font>
    <font>
      <sz val="11"/>
      <color theme="3"/>
      <name val="Calibri"/>
      <family val="2"/>
      <scheme val="minor"/>
    </font>
    <font>
      <sz val="10"/>
      <color rgb="FF003366"/>
      <name val="Arial Narrow"/>
      <family val="2"/>
    </font>
    <font>
      <vertAlign val="subscript"/>
      <sz val="10"/>
      <color rgb="FF003366"/>
      <name val="Arial Narrow"/>
      <family val="2"/>
    </font>
    <font>
      <vertAlign val="subscript"/>
      <sz val="11"/>
      <color rgb="FF1F497D"/>
      <name val="Arial Narrow"/>
      <family val="2"/>
    </font>
    <font>
      <vertAlign val="superscript"/>
      <sz val="10"/>
      <color indexed="56"/>
      <name val="Arial Narrow"/>
      <family val="2"/>
    </font>
    <font>
      <vertAlign val="subscript"/>
      <sz val="11"/>
      <color indexed="56"/>
      <name val="Arial Narrow"/>
      <family val="2"/>
    </font>
    <font>
      <sz val="11"/>
      <color rgb="FF003366"/>
      <name val="Arial Narrow"/>
      <family val="2"/>
    </font>
    <font>
      <vertAlign val="superscript"/>
      <sz val="10"/>
      <color rgb="FF000000"/>
      <name val="Arial Narrow"/>
      <family val="2"/>
    </font>
    <font>
      <vertAlign val="superscript"/>
      <sz val="11"/>
      <color rgb="FF1F497D"/>
      <name val="Arial Narrow"/>
      <family val="2"/>
    </font>
    <font>
      <vertAlign val="subscript"/>
      <sz val="11"/>
      <color theme="1"/>
      <name val="Calibri"/>
      <family val="2"/>
      <scheme val="minor"/>
    </font>
    <font>
      <sz val="10.5"/>
      <color theme="3"/>
      <name val="Arial Narrow"/>
      <family val="2"/>
    </font>
    <font>
      <vertAlign val="subscript"/>
      <sz val="10.5"/>
      <color theme="3"/>
      <name val="Arial Narrow"/>
      <family val="2"/>
    </font>
    <font>
      <i/>
      <sz val="10.5"/>
      <color theme="3"/>
      <name val="Arial Narrow"/>
      <family val="2"/>
    </font>
    <font>
      <sz val="10.5"/>
      <color rgb="FF003366"/>
      <name val="Arial Narrow"/>
      <family val="2"/>
    </font>
    <font>
      <vertAlign val="subscript"/>
      <sz val="10.5"/>
      <color rgb="FF003366"/>
      <name val="Arial Narrow"/>
      <family val="2"/>
    </font>
    <font>
      <i/>
      <sz val="10.5"/>
      <color rgb="FF003366"/>
      <name val="Arial Narrow"/>
      <family val="2"/>
    </font>
    <font>
      <sz val="11"/>
      <color theme="1" tint="0.499984740745262"/>
      <name val="Calibri"/>
      <family val="2"/>
      <scheme val="minor"/>
    </font>
    <font>
      <i/>
      <sz val="10"/>
      <color theme="1" tint="0.499984740745262"/>
      <name val="Calibri"/>
      <family val="2"/>
      <scheme val="minor"/>
    </font>
    <font>
      <i/>
      <sz val="11"/>
      <color theme="1" tint="0.499984740745262"/>
      <name val="Calibri"/>
      <family val="2"/>
      <scheme val="minor"/>
    </font>
    <font>
      <b/>
      <i/>
      <u/>
      <sz val="11"/>
      <name val="Calibri"/>
      <family val="2"/>
      <scheme val="minor"/>
    </font>
    <font>
      <sz val="10"/>
      <color theme="0" tint="-0.499984740745262"/>
      <name val="Calibri"/>
      <family val="2"/>
      <scheme val="minor"/>
    </font>
    <font>
      <b/>
      <i/>
      <u/>
      <sz val="11"/>
      <color theme="1"/>
      <name val="Calibri"/>
      <family val="2"/>
      <scheme val="minor"/>
    </font>
    <font>
      <i/>
      <sz val="10"/>
      <color theme="0" tint="-0.499984740745262"/>
      <name val="Calibri"/>
      <family val="2"/>
      <scheme val="minor"/>
    </font>
    <font>
      <sz val="11"/>
      <color rgb="FFFF0000"/>
      <name val="Arial Narrow"/>
      <family val="2"/>
    </font>
    <font>
      <i/>
      <sz val="11"/>
      <color rgb="FF1F497D"/>
      <name val="Arial Narrow"/>
      <family val="2"/>
    </font>
    <font>
      <i/>
      <vertAlign val="subscript"/>
      <sz val="11"/>
      <color rgb="FF1F497D"/>
      <name val="Arial Narrow"/>
      <family val="2"/>
    </font>
    <font>
      <b/>
      <sz val="14"/>
      <color rgb="FFFF0000"/>
      <name val="Arial Narrow"/>
      <family val="2"/>
    </font>
    <font>
      <i/>
      <sz val="10"/>
      <color rgb="FF1F497D"/>
      <name val="Arial Narrow"/>
      <family val="2"/>
    </font>
    <font>
      <u/>
      <sz val="10"/>
      <color rgb="FF1F497D"/>
      <name val="Arial Narrow"/>
      <family val="2"/>
    </font>
    <font>
      <i/>
      <u/>
      <sz val="11"/>
      <color rgb="FF1F497D"/>
      <name val="Arial Narrow"/>
      <family val="2"/>
    </font>
    <font>
      <i/>
      <vertAlign val="subscript"/>
      <sz val="11"/>
      <name val="Arial Narrow"/>
      <family val="2"/>
    </font>
    <font>
      <sz val="10"/>
      <color theme="1" tint="0.499984740745262"/>
      <name val="Calibri"/>
      <family val="2"/>
      <scheme val="minor"/>
    </font>
    <font>
      <sz val="8"/>
      <name val="Calibri"/>
      <family val="2"/>
      <scheme val="minor"/>
    </font>
    <font>
      <b/>
      <i/>
      <sz val="11"/>
      <color theme="1"/>
      <name val="Calibri"/>
      <family val="2"/>
      <scheme val="minor"/>
    </font>
    <font>
      <i/>
      <sz val="14"/>
      <color rgb="FFFF0000"/>
      <name val="Calibri"/>
      <family val="2"/>
      <scheme val="minor"/>
    </font>
    <font>
      <sz val="6"/>
      <color theme="1"/>
      <name val="Calibri"/>
      <family val="2"/>
      <scheme val="minor"/>
    </font>
  </fonts>
  <fills count="53">
    <fill>
      <patternFill patternType="none"/>
    </fill>
    <fill>
      <patternFill patternType="gray125"/>
    </fill>
    <fill>
      <patternFill patternType="solid">
        <fgColor indexed="47"/>
      </patternFill>
    </fill>
    <fill>
      <patternFill patternType="solid">
        <fgColor indexed="27"/>
        <bgColor indexed="64"/>
      </patternFill>
    </fill>
    <fill>
      <patternFill patternType="solid">
        <fgColor indexed="30"/>
        <bgColor indexed="64"/>
      </patternFill>
    </fill>
    <fill>
      <patternFill patternType="solid">
        <fgColor indexed="23"/>
        <bgColor indexed="64"/>
      </patternFill>
    </fill>
    <fill>
      <patternFill patternType="solid">
        <fgColor indexed="22"/>
        <bgColor indexed="64"/>
      </patternFill>
    </fill>
    <fill>
      <patternFill patternType="solid">
        <fgColor indexed="27"/>
        <bgColor indexed="9"/>
      </patternFill>
    </fill>
    <fill>
      <patternFill patternType="solid">
        <fgColor indexed="65"/>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4"/>
        <bgColor indexed="64"/>
      </patternFill>
    </fill>
    <fill>
      <patternFill patternType="solid">
        <fgColor indexed="31"/>
        <bgColor indexed="64"/>
      </patternFill>
    </fill>
    <fill>
      <patternFill patternType="solid">
        <fgColor indexed="55"/>
        <bgColor indexed="64"/>
      </patternFill>
    </fill>
    <fill>
      <patternFill patternType="solid">
        <fgColor indexed="9"/>
        <bgColor indexed="41"/>
      </patternFill>
    </fill>
    <fill>
      <patternFill patternType="solid">
        <fgColor indexed="30"/>
        <bgColor indexed="41"/>
      </patternFill>
    </fill>
    <fill>
      <patternFill patternType="solid">
        <fgColor indexed="55"/>
        <bgColor indexed="41"/>
      </patternFill>
    </fill>
    <fill>
      <patternFill patternType="solid">
        <fgColor indexed="55"/>
        <bgColor indexed="48"/>
      </patternFill>
    </fill>
    <fill>
      <patternFill patternType="solid">
        <fgColor indexed="60"/>
        <bgColor indexed="64"/>
      </patternFill>
    </fill>
    <fill>
      <patternFill patternType="solid">
        <fgColor rgb="FFCC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EFCD8"/>
        <bgColor indexed="64"/>
      </patternFill>
    </fill>
    <fill>
      <patternFill patternType="solid">
        <fgColor rgb="FF0066CC"/>
        <bgColor indexed="64"/>
      </patternFill>
    </fill>
    <fill>
      <patternFill patternType="solid">
        <fgColor rgb="FF0066CC"/>
        <bgColor indexed="48"/>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969696"/>
        <bgColor indexed="64"/>
      </patternFill>
    </fill>
    <fill>
      <patternFill patternType="solid">
        <fgColor rgb="FF00B050"/>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0070C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4" tint="0.79998168889431442"/>
        <bgColor indexed="48"/>
      </patternFill>
    </fill>
    <fill>
      <patternFill patternType="solid">
        <fgColor rgb="FF969696"/>
        <bgColor indexed="48"/>
      </patternFill>
    </fill>
    <fill>
      <patternFill patternType="solid">
        <fgColor rgb="FF99CCFF"/>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6" tint="0.39997558519241921"/>
        <bgColor indexed="64"/>
      </patternFill>
    </fill>
  </fills>
  <borders count="267">
    <border>
      <left/>
      <right/>
      <top/>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style="thin">
        <color indexed="9"/>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55"/>
      </left>
      <right/>
      <top/>
      <bottom/>
      <diagonal/>
    </border>
    <border>
      <left/>
      <right style="thin">
        <color indexed="55"/>
      </right>
      <top/>
      <bottom/>
      <diagonal/>
    </border>
    <border>
      <left/>
      <right/>
      <top/>
      <bottom style="thin">
        <color indexed="55"/>
      </bottom>
      <diagonal/>
    </border>
    <border>
      <left/>
      <right style="thin">
        <color indexed="55"/>
      </right>
      <top/>
      <bottom style="thin">
        <color indexed="55"/>
      </bottom>
      <diagonal/>
    </border>
    <border>
      <left/>
      <right/>
      <top style="thin">
        <color indexed="55"/>
      </top>
      <bottom/>
      <diagonal/>
    </border>
    <border>
      <left/>
      <right style="thin">
        <color indexed="9"/>
      </right>
      <top style="thin">
        <color indexed="9"/>
      </top>
      <bottom style="thin">
        <color indexed="9"/>
      </bottom>
      <diagonal/>
    </border>
    <border>
      <left style="thin">
        <color indexed="55"/>
      </left>
      <right/>
      <top style="thin">
        <color indexed="55"/>
      </top>
      <bottom/>
      <diagonal/>
    </border>
    <border>
      <left style="thin">
        <color indexed="55"/>
      </left>
      <right/>
      <top/>
      <bottom style="thin">
        <color indexed="55"/>
      </bottom>
      <diagonal/>
    </border>
    <border>
      <left style="thin">
        <color indexed="23"/>
      </left>
      <right/>
      <top style="thin">
        <color indexed="23"/>
      </top>
      <bottom style="thin">
        <color indexed="23"/>
      </bottom>
      <diagonal/>
    </border>
    <border>
      <left style="thin">
        <color indexed="9"/>
      </left>
      <right style="thin">
        <color indexed="23"/>
      </right>
      <top style="thin">
        <color indexed="23"/>
      </top>
      <bottom style="thin">
        <color indexed="23"/>
      </bottom>
      <diagonal/>
    </border>
    <border>
      <left/>
      <right style="thin">
        <color indexed="22"/>
      </right>
      <top/>
      <bottom/>
      <diagonal/>
    </border>
    <border>
      <left/>
      <right/>
      <top style="thin">
        <color indexed="23"/>
      </top>
      <bottom style="thin">
        <color indexed="23"/>
      </bottom>
      <diagonal/>
    </border>
    <border>
      <left style="thin">
        <color indexed="23"/>
      </left>
      <right/>
      <top/>
      <bottom style="thin">
        <color indexed="23"/>
      </bottom>
      <diagonal/>
    </border>
    <border>
      <left style="thin">
        <color indexed="27"/>
      </left>
      <right style="thin">
        <color indexed="27"/>
      </right>
      <top style="thin">
        <color indexed="27"/>
      </top>
      <bottom style="thin">
        <color indexed="27"/>
      </bottom>
      <diagonal/>
    </border>
    <border>
      <left style="thin">
        <color indexed="23"/>
      </left>
      <right style="thin">
        <color indexed="23"/>
      </right>
      <top style="thin">
        <color indexed="9"/>
      </top>
      <bottom style="thin">
        <color indexed="23"/>
      </bottom>
      <diagonal/>
    </border>
    <border>
      <left style="thin">
        <color indexed="23"/>
      </left>
      <right/>
      <top style="thin">
        <color indexed="9"/>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23"/>
      </bottom>
      <diagonal/>
    </border>
    <border>
      <left style="thin">
        <color indexed="9"/>
      </left>
      <right/>
      <top style="thin">
        <color indexed="9"/>
      </top>
      <bottom/>
      <diagonal/>
    </border>
    <border>
      <left style="thin">
        <color indexed="9"/>
      </left>
      <right style="thin">
        <color indexed="9"/>
      </right>
      <top/>
      <bottom style="thin">
        <color indexed="9"/>
      </bottom>
      <diagonal/>
    </border>
    <border>
      <left/>
      <right style="thin">
        <color indexed="9"/>
      </right>
      <top style="thin">
        <color indexed="23"/>
      </top>
      <bottom style="thin">
        <color indexed="23"/>
      </bottom>
      <diagonal/>
    </border>
    <border>
      <left style="thin">
        <color indexed="9"/>
      </left>
      <right/>
      <top style="thin">
        <color indexed="9"/>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9"/>
      </left>
      <right/>
      <top/>
      <bottom/>
      <diagonal/>
    </border>
    <border>
      <left/>
      <right/>
      <top/>
      <bottom style="thin">
        <color indexed="23"/>
      </bottom>
      <diagonal/>
    </border>
    <border>
      <left/>
      <right style="thin">
        <color indexed="55"/>
      </right>
      <top style="thin">
        <color indexed="55"/>
      </top>
      <bottom style="thin">
        <color indexed="55"/>
      </bottom>
      <diagonal/>
    </border>
    <border>
      <left style="thin">
        <color theme="0"/>
      </left>
      <right style="thin">
        <color theme="0"/>
      </right>
      <top style="thin">
        <color theme="0"/>
      </top>
      <bottom style="thin">
        <color theme="0"/>
      </bottom>
      <diagonal/>
    </border>
    <border>
      <left style="thin">
        <color theme="0"/>
      </left>
      <right style="thin">
        <color theme="0" tint="-0.499984740745262"/>
      </right>
      <top style="thin">
        <color theme="0" tint="-0.499984740745262"/>
      </top>
      <bottom style="thin">
        <color theme="0" tint="-0.499984740745262"/>
      </bottom>
      <diagonal/>
    </border>
    <border>
      <left style="thin">
        <color theme="0"/>
      </left>
      <right style="thin">
        <color indexed="9"/>
      </right>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0.499984740745262"/>
      </left>
      <right/>
      <top style="thin">
        <color theme="0"/>
      </top>
      <bottom style="thin">
        <color theme="0" tint="-0.499984740745262"/>
      </bottom>
      <diagonal/>
    </border>
    <border>
      <left/>
      <right/>
      <top style="thin">
        <color theme="0"/>
      </top>
      <bottom style="thin">
        <color theme="0" tint="-0.499984740745262"/>
      </bottom>
      <diagonal/>
    </border>
    <border>
      <left/>
      <right style="thin">
        <color theme="0" tint="-0.499984740745262"/>
      </right>
      <top style="thin">
        <color theme="0"/>
      </top>
      <bottom style="thin">
        <color theme="0" tint="-0.499984740745262"/>
      </bottom>
      <diagonal/>
    </border>
    <border>
      <left style="thin">
        <color indexed="23"/>
      </left>
      <right/>
      <top style="thin">
        <color theme="0"/>
      </top>
      <bottom style="thin">
        <color indexed="23"/>
      </bottom>
      <diagonal/>
    </border>
    <border>
      <left/>
      <right/>
      <top style="thin">
        <color theme="0"/>
      </top>
      <bottom style="thin">
        <color indexed="23"/>
      </bottom>
      <diagonal/>
    </border>
    <border>
      <left/>
      <right style="thin">
        <color indexed="23"/>
      </right>
      <top style="thin">
        <color theme="0"/>
      </top>
      <bottom style="thin">
        <color indexed="23"/>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tint="-0.499984740745262"/>
      </left>
      <right style="thin">
        <color indexed="23"/>
      </right>
      <top style="thin">
        <color theme="0" tint="-0.499984740745262"/>
      </top>
      <bottom style="thin">
        <color theme="0" tint="-0.499984740745262"/>
      </bottom>
      <diagonal/>
    </border>
    <border>
      <left style="thin">
        <color indexed="23"/>
      </left>
      <right style="thin">
        <color indexed="23"/>
      </right>
      <top style="thin">
        <color theme="0" tint="-0.499984740745262"/>
      </top>
      <bottom style="thin">
        <color theme="0" tint="-0.499984740745262"/>
      </bottom>
      <diagonal/>
    </border>
    <border>
      <left style="thin">
        <color indexed="23"/>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right>
      <top style="thin">
        <color indexed="23"/>
      </top>
      <bottom style="thin">
        <color indexed="23"/>
      </bottom>
      <diagonal/>
    </border>
    <border>
      <left style="thin">
        <color theme="0"/>
      </left>
      <right style="thin">
        <color indexed="23"/>
      </right>
      <top style="thin">
        <color indexed="23"/>
      </top>
      <bottom style="thin">
        <color indexed="23"/>
      </bottom>
      <diagonal/>
    </border>
    <border>
      <left/>
      <right style="thin">
        <color theme="0"/>
      </right>
      <top/>
      <bottom style="thin">
        <color theme="0"/>
      </bottom>
      <diagonal/>
    </border>
    <border>
      <left style="thin">
        <color theme="0" tint="-0.499984740745262"/>
      </left>
      <right style="thin">
        <color theme="0" tint="-0.499984740745262"/>
      </right>
      <top style="thin">
        <color theme="0" tint="-0.499984740745262"/>
      </top>
      <bottom style="thin">
        <color indexed="23"/>
      </bottom>
      <diagonal/>
    </border>
    <border>
      <left/>
      <right style="thin">
        <color indexed="64"/>
      </right>
      <top style="thin">
        <color indexed="64"/>
      </top>
      <bottom style="thin">
        <color indexed="64"/>
      </bottom>
      <diagonal/>
    </border>
    <border>
      <left style="thin">
        <color theme="0" tint="-0.499984740745262"/>
      </left>
      <right style="thin">
        <color indexed="55"/>
      </right>
      <top style="thin">
        <color theme="0" tint="-0.499984740745262"/>
      </top>
      <bottom style="thin">
        <color theme="0" tint="-0.499984740745262"/>
      </bottom>
      <diagonal/>
    </border>
    <border>
      <left style="thin">
        <color indexed="55"/>
      </left>
      <right style="thin">
        <color indexed="55"/>
      </right>
      <top style="thin">
        <color theme="0" tint="-0.499984740745262"/>
      </top>
      <bottom style="thin">
        <color theme="0" tint="-0.499984740745262"/>
      </bottom>
      <diagonal/>
    </border>
    <border>
      <left style="thin">
        <color indexed="55"/>
      </left>
      <right style="thin">
        <color indexed="9"/>
      </right>
      <top style="thin">
        <color theme="0" tint="-0.499984740745262"/>
      </top>
      <bottom style="thin">
        <color theme="0" tint="-0.499984740745262"/>
      </bottom>
      <diagonal/>
    </border>
    <border>
      <left style="thin">
        <color theme="0" tint="-0.499984740745262"/>
      </left>
      <right style="thin">
        <color indexed="55"/>
      </right>
      <top style="thin">
        <color theme="0" tint="-0.499984740745262"/>
      </top>
      <bottom style="thin">
        <color indexed="9"/>
      </bottom>
      <diagonal/>
    </border>
    <border>
      <left style="thin">
        <color indexed="55"/>
      </left>
      <right style="thin">
        <color indexed="55"/>
      </right>
      <top style="thin">
        <color theme="0" tint="-0.499984740745262"/>
      </top>
      <bottom style="thin">
        <color indexed="9"/>
      </bottom>
      <diagonal/>
    </border>
    <border>
      <left style="thin">
        <color theme="0" tint="-0.499984740745262"/>
      </left>
      <right style="thin">
        <color indexed="55"/>
      </right>
      <top style="thin">
        <color indexed="9"/>
      </top>
      <bottom style="thin">
        <color theme="0" tint="-0.499984740745262"/>
      </bottom>
      <diagonal/>
    </border>
    <border>
      <left style="thin">
        <color indexed="55"/>
      </left>
      <right style="thin">
        <color indexed="55"/>
      </right>
      <top style="thin">
        <color indexed="9"/>
      </top>
      <bottom style="thin">
        <color theme="0" tint="-0.499984740745262"/>
      </bottom>
      <diagonal/>
    </border>
    <border>
      <left style="thin">
        <color indexed="55"/>
      </left>
      <right/>
      <top style="thin">
        <color theme="0" tint="-0.499984740745262"/>
      </top>
      <bottom style="thin">
        <color indexed="9"/>
      </bottom>
      <diagonal/>
    </border>
    <border>
      <left style="thin">
        <color indexed="55"/>
      </left>
      <right/>
      <top style="thin">
        <color indexed="9"/>
      </top>
      <bottom style="thin">
        <color theme="0" tint="-0.499984740745262"/>
      </bottom>
      <diagonal/>
    </border>
    <border>
      <left/>
      <right style="thin">
        <color indexed="27"/>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left>
      <right style="thin">
        <color indexed="9"/>
      </right>
      <top style="thin">
        <color theme="0" tint="-0.499984740745262"/>
      </top>
      <bottom style="thin">
        <color indexed="9"/>
      </bottom>
      <diagonal/>
    </border>
    <border>
      <left style="thin">
        <color theme="0"/>
      </left>
      <right style="thin">
        <color indexed="9"/>
      </right>
      <top style="thin">
        <color indexed="9"/>
      </top>
      <bottom style="thin">
        <color indexed="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right>
      <top style="thin">
        <color theme="0" tint="-0.499984740745262"/>
      </top>
      <bottom/>
      <diagonal/>
    </border>
    <border>
      <left style="thin">
        <color theme="0" tint="-0.499984740745262"/>
      </left>
      <right style="thin">
        <color theme="0"/>
      </right>
      <top/>
      <bottom/>
      <diagonal/>
    </border>
    <border>
      <left style="thin">
        <color theme="0"/>
      </left>
      <right style="thin">
        <color indexed="9"/>
      </right>
      <top style="thin">
        <color indexed="9"/>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top/>
      <bottom/>
      <diagonal/>
    </border>
    <border>
      <left style="thin">
        <color theme="0"/>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34998626667073579"/>
      </left>
      <right/>
      <top style="thin">
        <color theme="0" tint="-0.34998626667073579"/>
      </top>
      <bottom/>
      <diagonal/>
    </border>
    <border>
      <left style="thin">
        <color theme="0"/>
      </left>
      <right style="thin">
        <color theme="0"/>
      </right>
      <top style="thin">
        <color theme="0" tint="-0.34998626667073579"/>
      </top>
      <bottom/>
      <diagonal/>
    </border>
    <border>
      <left style="thin">
        <color theme="0"/>
      </left>
      <right style="thin">
        <color theme="0"/>
      </right>
      <top style="thin">
        <color theme="0" tint="-0.34998626667073579"/>
      </top>
      <bottom style="thin">
        <color theme="0"/>
      </bottom>
      <diagonal/>
    </border>
    <border>
      <left style="thin">
        <color theme="0" tint="-0.34998626667073579"/>
      </left>
      <right/>
      <top/>
      <bottom style="thin">
        <color theme="0" tint="-0.34998626667073579"/>
      </bottom>
      <diagonal/>
    </border>
    <border>
      <left style="thin">
        <color theme="0"/>
      </left>
      <right style="thin">
        <color theme="0"/>
      </right>
      <top/>
      <bottom style="thin">
        <color theme="0" tint="-0.34998626667073579"/>
      </bottom>
      <diagonal/>
    </border>
    <border>
      <left style="thin">
        <color theme="0"/>
      </left>
      <right style="thin">
        <color theme="0"/>
      </right>
      <top style="thin">
        <color theme="0"/>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indexed="9"/>
      </left>
      <right/>
      <top style="thin">
        <color theme="0" tint="-0.499984740745262"/>
      </top>
      <bottom style="thin">
        <color indexed="9"/>
      </bottom>
      <diagonal/>
    </border>
    <border>
      <left style="thin">
        <color theme="0" tint="-0.499984740745262"/>
      </left>
      <right style="thin">
        <color theme="0" tint="-0.499984740745262"/>
      </right>
      <top style="thin">
        <color theme="0" tint="-0.499984740745262"/>
      </top>
      <bottom style="thin">
        <color indexed="55"/>
      </bottom>
      <diagonal/>
    </border>
    <border>
      <left style="thin">
        <color indexed="9"/>
      </left>
      <right style="thin">
        <color theme="0"/>
      </right>
      <top style="thin">
        <color theme="0" tint="-0.499984740745262"/>
      </top>
      <bottom style="thin">
        <color theme="0" tint="-0.499984740745262"/>
      </bottom>
      <diagonal/>
    </border>
    <border>
      <left/>
      <right style="thin">
        <color theme="0" tint="-0.499984740745262"/>
      </right>
      <top style="thin">
        <color theme="0"/>
      </top>
      <bottom style="thin">
        <color theme="0"/>
      </bottom>
      <diagonal/>
    </border>
    <border>
      <left style="thin">
        <color theme="0" tint="-0.499984740745262"/>
      </left>
      <right style="thin">
        <color theme="0"/>
      </right>
      <top/>
      <bottom style="thin">
        <color theme="0" tint="-0.499984740745262"/>
      </bottom>
      <diagonal/>
    </border>
    <border>
      <left style="thin">
        <color theme="0"/>
      </left>
      <right style="thin">
        <color indexed="9"/>
      </right>
      <top style="thin">
        <color indexed="9"/>
      </top>
      <bottom style="thin">
        <color theme="0" tint="-0.499984740745262"/>
      </bottom>
      <diagonal/>
    </border>
    <border>
      <left style="thin">
        <color indexed="9"/>
      </left>
      <right style="thin">
        <color theme="0" tint="-0.499984740745262"/>
      </right>
      <top style="thin">
        <color indexed="9"/>
      </top>
      <bottom style="thin">
        <color theme="0" tint="-0.499984740745262"/>
      </bottom>
      <diagonal/>
    </border>
    <border>
      <left style="thin">
        <color indexed="64"/>
      </left>
      <right/>
      <top style="thin">
        <color auto="1"/>
      </top>
      <bottom style="thin">
        <color auto="1"/>
      </bottom>
      <diagonal/>
    </border>
    <border>
      <left style="thin">
        <color indexed="64"/>
      </left>
      <right style="thin">
        <color indexed="55"/>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right style="thin">
        <color indexed="55"/>
      </right>
      <top style="thin">
        <color indexed="55"/>
      </top>
      <bottom/>
      <diagonal/>
    </border>
    <border>
      <left style="thin">
        <color indexed="27"/>
      </left>
      <right style="thin">
        <color indexed="27"/>
      </right>
      <top style="thin">
        <color indexed="27"/>
      </top>
      <bottom style="thin">
        <color indexed="27"/>
      </bottom>
      <diagonal/>
    </border>
    <border>
      <left style="thin">
        <color indexed="9"/>
      </left>
      <right style="thin">
        <color indexed="9"/>
      </right>
      <top style="thin">
        <color indexed="9"/>
      </top>
      <bottom/>
      <diagonal/>
    </border>
    <border>
      <left style="thin">
        <color indexed="23"/>
      </left>
      <right style="thin">
        <color indexed="23"/>
      </right>
      <top/>
      <bottom style="thin">
        <color indexed="23"/>
      </bottom>
      <diagonal/>
    </border>
    <border>
      <left/>
      <right style="thin">
        <color indexed="23"/>
      </right>
      <top style="thin">
        <color indexed="23"/>
      </top>
      <bottom style="thin">
        <color indexed="23"/>
      </bottom>
      <diagonal/>
    </border>
    <border>
      <left/>
      <right/>
      <top style="thin">
        <color indexed="23"/>
      </top>
      <bottom style="thin">
        <color indexed="23"/>
      </bottom>
      <diagonal/>
    </border>
    <border>
      <left style="thin">
        <color indexed="23"/>
      </left>
      <right/>
      <top style="thin">
        <color indexed="23"/>
      </top>
      <bottom style="thin">
        <color indexed="23"/>
      </bottom>
      <diagonal/>
    </border>
    <border>
      <left style="thin">
        <color theme="0"/>
      </left>
      <right/>
      <top style="thin">
        <color theme="0" tint="-0.34998626667073579"/>
      </top>
      <bottom style="thin">
        <color indexed="9"/>
      </bottom>
      <diagonal/>
    </border>
    <border>
      <left/>
      <right/>
      <top style="thin">
        <color theme="0" tint="-0.34998626667073579"/>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theme="0"/>
      </left>
      <right style="thin">
        <color theme="0" tint="-0.34998626667073579"/>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27"/>
      </left>
      <right style="thin">
        <color indexed="27"/>
      </right>
      <top style="thin">
        <color indexed="27"/>
      </top>
      <bottom style="thin">
        <color indexed="27"/>
      </bottom>
      <diagonal/>
    </border>
    <border>
      <left/>
      <right style="thin">
        <color indexed="9"/>
      </right>
      <top style="thin">
        <color theme="0" tint="-0.499984740745262"/>
      </top>
      <bottom/>
      <diagonal/>
    </border>
    <border>
      <left style="thin">
        <color indexed="9"/>
      </left>
      <right style="thin">
        <color theme="0" tint="-0.499984740745262"/>
      </right>
      <top style="thin">
        <color theme="0" tint="-0.499984740745262"/>
      </top>
      <bottom/>
      <diagonal/>
    </border>
    <border>
      <left style="thin">
        <color theme="0"/>
      </left>
      <right style="thin">
        <color indexed="9"/>
      </right>
      <top style="thin">
        <color theme="0"/>
      </top>
      <bottom style="thin">
        <color theme="0"/>
      </bottom>
      <diagonal/>
    </border>
    <border>
      <left style="thin">
        <color indexed="9"/>
      </left>
      <right style="thin">
        <color theme="0" tint="-0.499984740745262"/>
      </right>
      <top style="thin">
        <color theme="0"/>
      </top>
      <bottom style="thin">
        <color theme="0"/>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theme="0" tint="-0.499984740745262"/>
      </left>
      <right/>
      <top style="thin">
        <color indexed="55"/>
      </top>
      <bottom style="thin">
        <color indexed="55"/>
      </bottom>
      <diagonal/>
    </border>
    <border>
      <left/>
      <right/>
      <top style="thin">
        <color indexed="55"/>
      </top>
      <bottom style="thin">
        <color indexed="55"/>
      </bottom>
      <diagonal/>
    </border>
    <border>
      <left/>
      <right style="thin">
        <color theme="0" tint="-0.499984740745262"/>
      </right>
      <top style="thin">
        <color indexed="55"/>
      </top>
      <bottom style="thin">
        <color indexed="55"/>
      </bottom>
      <diagonal/>
    </border>
    <border>
      <left style="thin">
        <color theme="0" tint="-0.499984740745262"/>
      </left>
      <right/>
      <top style="thin">
        <color indexed="55"/>
      </top>
      <bottom/>
      <diagonal/>
    </border>
    <border>
      <left/>
      <right/>
      <top style="thin">
        <color indexed="55"/>
      </top>
      <bottom/>
      <diagonal/>
    </border>
    <border>
      <left style="thin">
        <color theme="0" tint="-0.499984740745262"/>
      </left>
      <right/>
      <top/>
      <bottom style="thin">
        <color indexed="55"/>
      </bottom>
      <diagonal/>
    </border>
    <border>
      <left/>
      <right style="thin">
        <color theme="0" tint="-0.499984740745262"/>
      </right>
      <top style="thin">
        <color indexed="55"/>
      </top>
      <bottom/>
      <diagonal/>
    </border>
    <border>
      <left/>
      <right style="thin">
        <color theme="0" tint="-0.499984740745262"/>
      </right>
      <top/>
      <bottom style="thin">
        <color indexed="55"/>
      </bottom>
      <diagonal/>
    </border>
    <border>
      <left style="thin">
        <color theme="0" tint="-0.499984740745262"/>
      </left>
      <right style="thin">
        <color indexed="23"/>
      </right>
      <top/>
      <bottom style="thin">
        <color theme="0" tint="-0.499984740745262"/>
      </bottom>
      <diagonal/>
    </border>
    <border>
      <left style="thin">
        <color indexed="23"/>
      </left>
      <right style="thin">
        <color indexed="23"/>
      </right>
      <top/>
      <bottom style="thin">
        <color theme="0" tint="-0.499984740745262"/>
      </bottom>
      <diagonal/>
    </border>
    <border>
      <left style="thin">
        <color indexed="23"/>
      </left>
      <right style="thin">
        <color theme="0" tint="-0.499984740745262"/>
      </right>
      <top/>
      <bottom style="thin">
        <color theme="0" tint="-0.499984740745262"/>
      </bottom>
      <diagonal/>
    </border>
    <border>
      <left/>
      <right/>
      <top style="thin">
        <color indexed="23"/>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style="thin">
        <color indexed="23"/>
      </bottom>
      <diagonal/>
    </border>
    <border>
      <left/>
      <right/>
      <top style="thin">
        <color theme="0" tint="-0.499984740745262"/>
      </top>
      <bottom/>
      <diagonal/>
    </border>
    <border>
      <left/>
      <right/>
      <top/>
      <bottom style="thin">
        <color theme="0" tint="-0.499984740745262"/>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0"/>
      </left>
      <right/>
      <top style="thin">
        <color theme="0" tint="-0.499984740745262"/>
      </top>
      <bottom/>
      <diagonal/>
    </border>
    <border>
      <left style="thin">
        <color theme="0" tint="-0.34998626667073579"/>
      </left>
      <right style="thin">
        <color theme="0"/>
      </right>
      <top style="thin">
        <color theme="0" tint="-0.34998626667073579"/>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right style="thin">
        <color theme="0"/>
      </right>
      <top style="thin">
        <color theme="0" tint="-0.34998626667073579"/>
      </top>
      <bottom/>
      <diagonal/>
    </border>
    <border>
      <left style="thin">
        <color indexed="9"/>
      </left>
      <right style="thin">
        <color theme="0" tint="-0.34998626667073579"/>
      </right>
      <top style="thin">
        <color theme="0" tint="-0.34998626667073579"/>
      </top>
      <bottom/>
      <diagonal/>
    </border>
    <border>
      <left style="thin">
        <color theme="0" tint="-0.34998626667073579"/>
      </left>
      <right style="thin">
        <color theme="0"/>
      </right>
      <top style="thin">
        <color theme="0"/>
      </top>
      <bottom style="thin">
        <color theme="0"/>
      </bottom>
      <diagonal/>
    </border>
    <border>
      <left style="thin">
        <color indexed="9"/>
      </left>
      <right style="thin">
        <color theme="0" tint="-0.34998626667073579"/>
      </right>
      <top/>
      <bottom/>
      <diagonal/>
    </border>
    <border>
      <left style="thin">
        <color theme="0" tint="-0.34998626667073579"/>
      </left>
      <right style="thin">
        <color theme="0"/>
      </right>
      <top style="thin">
        <color theme="0"/>
      </top>
      <bottom/>
      <diagonal/>
    </border>
    <border>
      <left style="thin">
        <color theme="0"/>
      </left>
      <right style="thin">
        <color theme="0" tint="-0.34998626667073579"/>
      </right>
      <top style="thin">
        <color theme="0" tint="-0.34998626667073579"/>
      </top>
      <bottom/>
      <diagonal/>
    </border>
    <border>
      <left style="thin">
        <color theme="0" tint="-0.34998626667073579"/>
      </left>
      <right style="thin">
        <color theme="0"/>
      </right>
      <top style="thin">
        <color theme="0" tint="-0.34998626667073579"/>
      </top>
      <bottom/>
      <diagonal/>
    </border>
    <border>
      <left/>
      <right style="thin">
        <color indexed="9"/>
      </right>
      <top style="thin">
        <color theme="0" tint="-0.34998626667073579"/>
      </top>
      <bottom/>
      <diagonal/>
    </border>
    <border>
      <left style="thin">
        <color indexed="9"/>
      </left>
      <right/>
      <top style="thin">
        <color theme="0" tint="-0.34998626667073579"/>
      </top>
      <bottom/>
      <diagonal/>
    </border>
    <border>
      <left style="thin">
        <color theme="0" tint="-0.34998626667073579"/>
      </left>
      <right style="thin">
        <color theme="0"/>
      </right>
      <top/>
      <bottom/>
      <diagonal/>
    </border>
    <border>
      <left style="thin">
        <color indexed="9"/>
      </left>
      <right/>
      <top style="thin">
        <color theme="0" tint="-0.34998626667073579"/>
      </top>
      <bottom style="thin">
        <color indexed="9"/>
      </bottom>
      <diagonal/>
    </border>
    <border>
      <left/>
      <right style="thin">
        <color indexed="9"/>
      </right>
      <top style="thin">
        <color theme="0" tint="-0.34998626667073579"/>
      </top>
      <bottom style="thin">
        <color indexed="9"/>
      </bottom>
      <diagonal/>
    </border>
    <border>
      <left style="thin">
        <color theme="0" tint="-0.34998626667073579"/>
      </left>
      <right/>
      <top/>
      <bottom/>
      <diagonal/>
    </border>
    <border>
      <left style="thin">
        <color theme="0" tint="-0.34998626667073579"/>
      </left>
      <right style="thin">
        <color indexed="9"/>
      </right>
      <top style="thin">
        <color theme="0" tint="-0.34998626667073579"/>
      </top>
      <bottom style="thin">
        <color indexed="9"/>
      </bottom>
      <diagonal/>
    </border>
    <border>
      <left style="thin">
        <color indexed="9"/>
      </left>
      <right style="thin">
        <color indexed="9"/>
      </right>
      <top style="thin">
        <color theme="0" tint="-0.34998626667073579"/>
      </top>
      <bottom style="thin">
        <color indexed="9"/>
      </bottom>
      <diagonal/>
    </border>
    <border>
      <left style="thin">
        <color indexed="9"/>
      </left>
      <right style="thin">
        <color indexed="9"/>
      </right>
      <top style="thin">
        <color theme="0" tint="-0.34998626667073579"/>
      </top>
      <bottom/>
      <diagonal/>
    </border>
    <border>
      <left style="thin">
        <color theme="0" tint="-0.3499862666707357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theme="0" tint="-0.34998626667073579"/>
      </right>
      <top/>
      <bottom style="thin">
        <color indexed="9"/>
      </bottom>
      <diagonal/>
    </border>
    <border>
      <left style="thin">
        <color indexed="9"/>
      </left>
      <right/>
      <top style="thin">
        <color indexed="9"/>
      </top>
      <bottom style="thin">
        <color theme="0" tint="-0.34998626667073579"/>
      </bottom>
      <diagonal/>
    </border>
    <border>
      <left style="thin">
        <color theme="0" tint="-0.34998626667073579"/>
      </left>
      <right style="thin">
        <color indexed="9"/>
      </right>
      <top style="thin">
        <color theme="0" tint="-0.34998626667073579"/>
      </top>
      <bottom/>
      <diagonal/>
    </border>
    <border>
      <left style="thin">
        <color theme="0" tint="-0.34998626667073579"/>
      </left>
      <right style="thin">
        <color indexed="9"/>
      </right>
      <top/>
      <bottom/>
      <diagonal/>
    </border>
    <border>
      <left style="thin">
        <color theme="0"/>
      </left>
      <right style="thin">
        <color theme="0" tint="-0.34998626667073579"/>
      </right>
      <top style="thin">
        <color theme="0" tint="-0.34998626667073579"/>
      </top>
      <bottom style="thin">
        <color theme="0"/>
      </bottom>
      <diagonal/>
    </border>
    <border>
      <left style="thin">
        <color theme="0"/>
      </left>
      <right style="thin">
        <color theme="0" tint="-0.34998626667073579"/>
      </right>
      <top style="thin">
        <color theme="0"/>
      </top>
      <bottom/>
      <diagonal/>
    </border>
    <border>
      <left style="thin">
        <color theme="0" tint="-0.499984740745262"/>
      </left>
      <right style="thin">
        <color indexed="64"/>
      </right>
      <top style="thin">
        <color indexed="64"/>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right/>
      <top/>
      <bottom style="thin">
        <color indexed="64"/>
      </bottom>
      <diagonal/>
    </border>
    <border>
      <left style="thin">
        <color auto="1"/>
      </left>
      <right style="thin">
        <color auto="1"/>
      </right>
      <top/>
      <bottom/>
      <diagonal/>
    </border>
    <border>
      <left/>
      <right/>
      <top/>
      <bottom style="thin">
        <color indexed="23"/>
      </bottom>
      <diagonal/>
    </border>
    <border>
      <left style="thin">
        <color indexed="64"/>
      </left>
      <right/>
      <top/>
      <bottom/>
      <diagonal/>
    </border>
    <border>
      <left style="thin">
        <color indexed="23"/>
      </left>
      <right/>
      <top style="thin">
        <color indexed="23"/>
      </top>
      <bottom/>
      <diagonal/>
    </border>
    <border>
      <left style="thin">
        <color indexed="9"/>
      </left>
      <right style="thin">
        <color indexed="9"/>
      </right>
      <top/>
      <bottom style="thin">
        <color indexed="23"/>
      </bottom>
      <diagonal/>
    </border>
    <border>
      <left style="thin">
        <color indexed="9"/>
      </left>
      <right style="thin">
        <color theme="0" tint="-0.34998626667073579"/>
      </right>
      <top/>
      <bottom style="thin">
        <color indexed="23"/>
      </bottom>
      <diagonal/>
    </border>
  </borders>
  <cellStyleXfs count="14">
    <xf numFmtId="0" fontId="0" fillId="0" borderId="0"/>
    <xf numFmtId="0" fontId="4" fillId="0" borderId="0" applyNumberFormat="0" applyFill="0" applyBorder="0" applyAlignment="0" applyProtection="0">
      <alignment vertical="top"/>
      <protection locked="0"/>
    </xf>
    <xf numFmtId="0" fontId="69" fillId="2" borderId="1"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72" fillId="0" borderId="0"/>
    <xf numFmtId="0" fontId="81" fillId="0" borderId="0"/>
    <xf numFmtId="0" fontId="72" fillId="0" borderId="0"/>
    <xf numFmtId="0" fontId="81" fillId="0" borderId="0"/>
    <xf numFmtId="0" fontId="73" fillId="0" borderId="0"/>
    <xf numFmtId="0" fontId="72" fillId="0" borderId="0"/>
    <xf numFmtId="0" fontId="160" fillId="0" borderId="0" applyNumberFormat="0" applyFill="0" applyBorder="0" applyAlignment="0" applyProtection="0"/>
  </cellStyleXfs>
  <cellXfs count="1455">
    <xf numFmtId="0" fontId="0" fillId="0" borderId="0" xfId="0"/>
    <xf numFmtId="0" fontId="13" fillId="3" borderId="0" xfId="0" applyFont="1" applyFill="1" applyBorder="1"/>
    <xf numFmtId="0" fontId="6" fillId="3" borderId="0" xfId="0" applyFont="1" applyFill="1" applyBorder="1" applyAlignment="1">
      <alignment horizontal="left"/>
    </xf>
    <xf numFmtId="0" fontId="37" fillId="3" borderId="0" xfId="1" applyFont="1" applyFill="1" applyBorder="1" applyAlignment="1" applyProtection="1">
      <alignment horizontal="left" indent="1"/>
    </xf>
    <xf numFmtId="0" fontId="39" fillId="4" borderId="2" xfId="1" applyFont="1" applyFill="1" applyBorder="1" applyAlignment="1" applyProtection="1">
      <alignment vertical="center"/>
    </xf>
    <xf numFmtId="0" fontId="42" fillId="5" borderId="0" xfId="1" applyFont="1" applyFill="1" applyBorder="1" applyAlignment="1" applyProtection="1">
      <alignment vertical="center"/>
    </xf>
    <xf numFmtId="0" fontId="41" fillId="5" borderId="0" xfId="1" applyFont="1" applyFill="1" applyBorder="1" applyAlignment="1" applyProtection="1">
      <alignment vertical="center"/>
    </xf>
    <xf numFmtId="0" fontId="40" fillId="6" borderId="0" xfId="1" applyFont="1" applyFill="1" applyBorder="1" applyAlignment="1" applyProtection="1">
      <alignment horizontal="left" vertical="center"/>
    </xf>
    <xf numFmtId="0" fontId="6" fillId="5" borderId="0" xfId="0" applyFont="1" applyFill="1" applyBorder="1" applyAlignment="1">
      <alignment horizontal="left"/>
    </xf>
    <xf numFmtId="0" fontId="13" fillId="3" borderId="0" xfId="0" applyFont="1" applyFill="1" applyBorder="1" applyAlignment="1">
      <alignment horizontal="left"/>
    </xf>
    <xf numFmtId="0" fontId="0" fillId="4" borderId="0" xfId="0" applyFill="1" applyBorder="1" applyProtection="1"/>
    <xf numFmtId="0" fontId="0" fillId="5" borderId="0" xfId="0" applyFill="1" applyBorder="1" applyProtection="1"/>
    <xf numFmtId="0" fontId="13" fillId="3" borderId="0" xfId="0" applyFont="1" applyFill="1" applyBorder="1" applyProtection="1"/>
    <xf numFmtId="0" fontId="0" fillId="6" borderId="0" xfId="0" applyFill="1" applyBorder="1" applyProtection="1"/>
    <xf numFmtId="0" fontId="6" fillId="3" borderId="0" xfId="0" applyFont="1" applyFill="1" applyBorder="1" applyAlignment="1" applyProtection="1">
      <alignment horizontal="right"/>
    </xf>
    <xf numFmtId="0" fontId="10" fillId="3" borderId="0" xfId="0" applyFont="1" applyFill="1" applyBorder="1" applyAlignment="1" applyProtection="1">
      <alignment vertical="center" wrapText="1"/>
    </xf>
    <xf numFmtId="0" fontId="10" fillId="7" borderId="0" xfId="0" applyFont="1" applyFill="1" applyBorder="1" applyAlignment="1" applyProtection="1">
      <alignment vertical="center" wrapText="1"/>
    </xf>
    <xf numFmtId="0" fontId="40" fillId="6" borderId="1" xfId="1" applyFont="1" applyFill="1" applyBorder="1" applyAlignment="1" applyProtection="1">
      <alignment horizontal="left" vertical="center"/>
    </xf>
    <xf numFmtId="0" fontId="10" fillId="3" borderId="0" xfId="0" applyFont="1" applyFill="1" applyBorder="1" applyAlignment="1" applyProtection="1">
      <alignment horizontal="left" vertical="center" wrapText="1"/>
    </xf>
    <xf numFmtId="0" fontId="40" fillId="6" borderId="0" xfId="0" applyFont="1" applyFill="1" applyBorder="1" applyProtection="1"/>
    <xf numFmtId="0" fontId="41" fillId="6" borderId="0" xfId="0" applyFont="1" applyFill="1" applyBorder="1" applyProtection="1"/>
    <xf numFmtId="0" fontId="6" fillId="3" borderId="0" xfId="0" applyFont="1" applyFill="1" applyBorder="1" applyProtection="1"/>
    <xf numFmtId="0" fontId="6" fillId="6" borderId="0" xfId="0" applyFont="1" applyFill="1" applyBorder="1" applyAlignment="1" applyProtection="1">
      <alignment horizontal="right"/>
    </xf>
    <xf numFmtId="0" fontId="6" fillId="5" borderId="0" xfId="0" applyFont="1" applyFill="1" applyBorder="1" applyAlignment="1" applyProtection="1">
      <alignment horizontal="right"/>
    </xf>
    <xf numFmtId="0" fontId="15" fillId="3" borderId="0" xfId="0" applyNumberFormat="1" applyFont="1" applyFill="1" applyBorder="1" applyAlignment="1" applyProtection="1">
      <alignment vertical="center" wrapText="1"/>
    </xf>
    <xf numFmtId="0" fontId="13" fillId="8" borderId="0" xfId="0" applyFont="1" applyFill="1" applyBorder="1" applyProtection="1"/>
    <xf numFmtId="0" fontId="6" fillId="8" borderId="0" xfId="0" applyFont="1" applyFill="1" applyBorder="1" applyProtection="1"/>
    <xf numFmtId="0" fontId="44" fillId="3" borderId="0" xfId="0" applyFont="1" applyFill="1" applyBorder="1" applyProtection="1"/>
    <xf numFmtId="0" fontId="46" fillId="4" borderId="0" xfId="0" applyFont="1" applyFill="1" applyBorder="1" applyProtection="1"/>
    <xf numFmtId="0" fontId="0" fillId="3" borderId="0" xfId="0" applyFill="1" applyBorder="1" applyProtection="1"/>
    <xf numFmtId="0" fontId="46" fillId="6" borderId="0" xfId="0" applyFont="1" applyFill="1" applyBorder="1" applyProtection="1"/>
    <xf numFmtId="0" fontId="43" fillId="3" borderId="0" xfId="0" applyFont="1" applyFill="1" applyBorder="1" applyAlignment="1" applyProtection="1">
      <alignment vertical="center" wrapText="1"/>
    </xf>
    <xf numFmtId="0" fontId="21" fillId="3" borderId="0" xfId="0" applyFont="1" applyFill="1" applyBorder="1" applyProtection="1"/>
    <xf numFmtId="0" fontId="27" fillId="3" borderId="0" xfId="0" applyFont="1" applyFill="1" applyBorder="1" applyAlignment="1" applyProtection="1"/>
    <xf numFmtId="0" fontId="22" fillId="3" borderId="0" xfId="0" applyFont="1" applyFill="1" applyBorder="1" applyAlignment="1" applyProtection="1">
      <alignment vertical="center" wrapText="1"/>
    </xf>
    <xf numFmtId="0" fontId="7" fillId="4" borderId="0" xfId="0" applyFont="1" applyFill="1" applyBorder="1" applyAlignment="1" applyProtection="1">
      <alignment vertical="center"/>
    </xf>
    <xf numFmtId="0" fontId="30" fillId="3" borderId="0" xfId="0" applyFont="1" applyFill="1" applyBorder="1" applyProtection="1"/>
    <xf numFmtId="0" fontId="49" fillId="3" borderId="0" xfId="0" applyFont="1" applyFill="1" applyBorder="1" applyProtection="1"/>
    <xf numFmtId="0" fontId="49" fillId="3" borderId="0" xfId="1" applyFont="1" applyFill="1" applyBorder="1" applyAlignment="1" applyProtection="1"/>
    <xf numFmtId="0" fontId="31" fillId="3" borderId="0" xfId="0" applyFont="1" applyFill="1" applyBorder="1" applyAlignment="1" applyProtection="1">
      <alignment vertical="center" wrapText="1"/>
    </xf>
    <xf numFmtId="0" fontId="50" fillId="3" borderId="0" xfId="0" applyFont="1" applyFill="1" applyBorder="1" applyProtection="1"/>
    <xf numFmtId="0" fontId="19" fillId="3" borderId="0" xfId="0" applyFont="1" applyFill="1" applyBorder="1" applyAlignment="1" applyProtection="1">
      <alignment horizontal="left" vertical="center"/>
    </xf>
    <xf numFmtId="0" fontId="13" fillId="10" borderId="4" xfId="0" applyFont="1" applyFill="1" applyBorder="1" applyAlignment="1" applyProtection="1">
      <alignment horizontal="center" vertical="center"/>
    </xf>
    <xf numFmtId="0" fontId="45" fillId="3" borderId="0" xfId="0" applyFont="1" applyFill="1" applyBorder="1" applyProtection="1"/>
    <xf numFmtId="0" fontId="13" fillId="0" borderId="4" xfId="0" applyFont="1" applyFill="1" applyBorder="1" applyProtection="1"/>
    <xf numFmtId="0" fontId="13" fillId="13" borderId="4" xfId="0" applyFont="1" applyFill="1" applyBorder="1" applyProtection="1"/>
    <xf numFmtId="0" fontId="10" fillId="3" borderId="0" xfId="0" applyFont="1" applyFill="1" applyBorder="1" applyAlignment="1" applyProtection="1">
      <alignment horizontal="left" vertical="center" wrapText="1" indent="1"/>
    </xf>
    <xf numFmtId="0" fontId="13" fillId="3" borderId="0" xfId="0" applyFont="1" applyFill="1" applyBorder="1" applyAlignment="1" applyProtection="1">
      <alignment horizontal="center" vertical="center"/>
    </xf>
    <xf numFmtId="168" fontId="13" fillId="3" borderId="0" xfId="0" applyNumberFormat="1" applyFont="1" applyFill="1" applyBorder="1" applyAlignment="1" applyProtection="1">
      <alignment horizontal="center" vertical="center"/>
    </xf>
    <xf numFmtId="1" fontId="13" fillId="0" borderId="6" xfId="0" applyNumberFormat="1" applyFont="1" applyFill="1" applyBorder="1" applyAlignment="1" applyProtection="1">
      <alignment horizontal="center" vertical="center"/>
    </xf>
    <xf numFmtId="0" fontId="52" fillId="3" borderId="0" xfId="0" applyFont="1" applyFill="1" applyBorder="1" applyProtection="1"/>
    <xf numFmtId="0" fontId="6" fillId="0" borderId="7"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13" fillId="3" borderId="0" xfId="0" applyFont="1" applyFill="1" applyBorder="1" applyAlignment="1" applyProtection="1">
      <alignment horizontal="center"/>
    </xf>
    <xf numFmtId="0" fontId="54" fillId="3" borderId="0" xfId="0" applyFont="1" applyFill="1" applyBorder="1" applyProtection="1"/>
    <xf numFmtId="0" fontId="0" fillId="3" borderId="0" xfId="0" applyFill="1" applyAlignment="1" applyProtection="1">
      <alignment horizontal="justify" vertical="center"/>
    </xf>
    <xf numFmtId="168" fontId="21" fillId="0" borderId="7" xfId="0" applyNumberFormat="1" applyFont="1" applyFill="1" applyBorder="1" applyAlignment="1" applyProtection="1">
      <alignment horizontal="right" vertical="center"/>
    </xf>
    <xf numFmtId="168" fontId="21" fillId="0" borderId="1" xfId="0" applyNumberFormat="1" applyFont="1" applyFill="1" applyBorder="1" applyAlignment="1" applyProtection="1">
      <alignment horizontal="right" vertical="center"/>
    </xf>
    <xf numFmtId="0" fontId="48" fillId="3" borderId="0" xfId="0" applyFont="1" applyFill="1" applyBorder="1" applyProtection="1"/>
    <xf numFmtId="0" fontId="54" fillId="3" borderId="0" xfId="0" applyNumberFormat="1" applyFont="1" applyFill="1" applyBorder="1" applyAlignment="1" applyProtection="1">
      <alignment vertical="center" wrapText="1"/>
    </xf>
    <xf numFmtId="0" fontId="6" fillId="8" borderId="1" xfId="0" applyFont="1" applyFill="1" applyBorder="1" applyAlignment="1" applyProtection="1">
      <alignment horizontal="center" vertical="center" wrapText="1"/>
    </xf>
    <xf numFmtId="167" fontId="6" fillId="8" borderId="1" xfId="0" applyNumberFormat="1" applyFont="1" applyFill="1" applyBorder="1" applyAlignment="1" applyProtection="1">
      <alignment horizontal="right" vertical="center" wrapText="1"/>
    </xf>
    <xf numFmtId="0" fontId="47" fillId="14" borderId="8" xfId="0" applyFont="1" applyFill="1" applyBorder="1" applyAlignment="1" applyProtection="1">
      <alignment vertical="center" wrapText="1"/>
    </xf>
    <xf numFmtId="0" fontId="58" fillId="14" borderId="10" xfId="0" applyFont="1" applyFill="1" applyBorder="1" applyAlignment="1" applyProtection="1">
      <alignment horizontal="left" vertical="center"/>
    </xf>
    <xf numFmtId="0" fontId="58" fillId="14" borderId="11" xfId="0" applyFont="1" applyFill="1" applyBorder="1" applyAlignment="1" applyProtection="1">
      <alignment horizontal="left" vertical="center"/>
    </xf>
    <xf numFmtId="0" fontId="59" fillId="3" borderId="0" xfId="0" applyFont="1" applyFill="1" applyBorder="1" applyProtection="1"/>
    <xf numFmtId="0" fontId="40" fillId="6" borderId="0" xfId="1" applyFont="1" applyFill="1" applyBorder="1" applyAlignment="1" applyProtection="1">
      <alignment vertical="center"/>
    </xf>
    <xf numFmtId="0" fontId="58" fillId="4" borderId="12" xfId="0" applyFont="1" applyFill="1" applyBorder="1" applyProtection="1"/>
    <xf numFmtId="0" fontId="60" fillId="4" borderId="8" xfId="0" applyFont="1" applyFill="1" applyBorder="1" applyAlignment="1" applyProtection="1">
      <alignment vertical="center" wrapText="1"/>
    </xf>
    <xf numFmtId="0" fontId="58" fillId="4" borderId="10" xfId="0" applyFont="1" applyFill="1" applyBorder="1" applyAlignment="1" applyProtection="1">
      <alignment horizontal="left" vertical="center"/>
    </xf>
    <xf numFmtId="0" fontId="58" fillId="4" borderId="11" xfId="0" applyFont="1" applyFill="1" applyBorder="1" applyAlignment="1" applyProtection="1">
      <alignment horizontal="left" vertical="center"/>
    </xf>
    <xf numFmtId="0" fontId="32" fillId="3" borderId="0" xfId="0" applyFont="1" applyFill="1" applyBorder="1" applyAlignment="1" applyProtection="1">
      <alignment horizontal="left" vertical="center" wrapText="1"/>
    </xf>
    <xf numFmtId="0" fontId="62" fillId="3" borderId="0" xfId="0" applyFont="1" applyFill="1" applyBorder="1" applyAlignment="1" applyProtection="1">
      <alignment horizontal="center" vertical="center"/>
    </xf>
    <xf numFmtId="0" fontId="32" fillId="3" borderId="0" xfId="0" applyFont="1" applyFill="1" applyBorder="1" applyAlignment="1" applyProtection="1">
      <alignment vertical="center" wrapText="1"/>
    </xf>
    <xf numFmtId="0" fontId="57" fillId="3" borderId="0" xfId="0" applyFont="1" applyFill="1" applyBorder="1" applyProtection="1"/>
    <xf numFmtId="0" fontId="63" fillId="3" borderId="0" xfId="0" applyFont="1" applyFill="1" applyBorder="1" applyProtection="1"/>
    <xf numFmtId="0" fontId="34" fillId="5" borderId="0" xfId="1" applyFont="1" applyFill="1" applyBorder="1" applyAlignment="1" applyProtection="1">
      <alignment vertical="center"/>
    </xf>
    <xf numFmtId="0" fontId="32" fillId="3" borderId="0" xfId="0" applyFont="1" applyFill="1" applyBorder="1" applyAlignment="1" applyProtection="1">
      <alignment horizontal="right"/>
    </xf>
    <xf numFmtId="0" fontId="29" fillId="3" borderId="0" xfId="0" applyFont="1" applyFill="1" applyBorder="1" applyProtection="1"/>
    <xf numFmtId="0" fontId="33" fillId="4" borderId="14" xfId="0" applyFont="1" applyFill="1" applyBorder="1" applyProtection="1"/>
    <xf numFmtId="0" fontId="33" fillId="4" borderId="12" xfId="0" applyFont="1" applyFill="1" applyBorder="1" applyProtection="1"/>
    <xf numFmtId="0" fontId="34" fillId="6" borderId="0" xfId="0" applyFont="1" applyFill="1" applyBorder="1" applyProtection="1"/>
    <xf numFmtId="0" fontId="32" fillId="4" borderId="15" xfId="0" applyFont="1" applyFill="1" applyBorder="1" applyAlignment="1" applyProtection="1">
      <alignment horizontal="left" vertical="center"/>
    </xf>
    <xf numFmtId="0" fontId="32" fillId="4" borderId="10" xfId="0" applyFont="1" applyFill="1" applyBorder="1" applyAlignment="1" applyProtection="1">
      <alignment horizontal="left" vertical="center"/>
    </xf>
    <xf numFmtId="0" fontId="33" fillId="14" borderId="14" xfId="0" applyFont="1" applyFill="1" applyBorder="1" applyProtection="1"/>
    <xf numFmtId="0" fontId="33" fillId="14" borderId="12" xfId="0" applyFont="1" applyFill="1" applyBorder="1" applyProtection="1"/>
    <xf numFmtId="0" fontId="60" fillId="14" borderId="8" xfId="0" applyFont="1" applyFill="1" applyBorder="1" applyAlignment="1" applyProtection="1">
      <alignment horizontal="center" vertical="center" wrapText="1"/>
    </xf>
    <xf numFmtId="0" fontId="32" fillId="14" borderId="15" xfId="0" applyFont="1" applyFill="1" applyBorder="1" applyAlignment="1" applyProtection="1">
      <alignment horizontal="left" vertical="center"/>
    </xf>
    <xf numFmtId="0" fontId="32" fillId="14" borderId="10" xfId="0" applyFont="1" applyFill="1" applyBorder="1" applyAlignment="1" applyProtection="1">
      <alignment horizontal="left" vertical="center"/>
    </xf>
    <xf numFmtId="0" fontId="11" fillId="3" borderId="0" xfId="0" applyFont="1" applyFill="1" applyBorder="1" applyProtection="1"/>
    <xf numFmtId="0" fontId="53" fillId="6" borderId="0" xfId="0" applyFont="1" applyFill="1" applyBorder="1" applyProtection="1"/>
    <xf numFmtId="0" fontId="53" fillId="5" borderId="0" xfId="0" applyFont="1" applyFill="1" applyBorder="1" applyProtection="1"/>
    <xf numFmtId="0" fontId="15" fillId="3" borderId="0" xfId="0" applyFont="1" applyFill="1" applyBorder="1" applyProtection="1"/>
    <xf numFmtId="4" fontId="55" fillId="4" borderId="0" xfId="0" applyNumberFormat="1" applyFont="1" applyFill="1" applyBorder="1" applyAlignment="1" applyProtection="1"/>
    <xf numFmtId="4" fontId="32" fillId="3" borderId="0" xfId="0" applyNumberFormat="1" applyFont="1" applyFill="1" applyBorder="1" applyAlignment="1" applyProtection="1">
      <alignment horizontal="right" vertical="center" wrapText="1"/>
    </xf>
    <xf numFmtId="4" fontId="29" fillId="4" borderId="0" xfId="0" applyNumberFormat="1" applyFont="1" applyFill="1" applyBorder="1" applyAlignment="1" applyProtection="1"/>
    <xf numFmtId="4" fontId="32" fillId="4" borderId="10" xfId="0" applyNumberFormat="1" applyFont="1" applyFill="1" applyBorder="1" applyAlignment="1" applyProtection="1">
      <alignment horizontal="left" vertical="center"/>
    </xf>
    <xf numFmtId="4" fontId="13" fillId="3" borderId="0" xfId="0" applyNumberFormat="1" applyFont="1" applyFill="1" applyBorder="1" applyProtection="1"/>
    <xf numFmtId="4" fontId="33" fillId="14" borderId="12" xfId="0" applyNumberFormat="1" applyFont="1" applyFill="1" applyBorder="1" applyProtection="1"/>
    <xf numFmtId="4" fontId="55" fillId="14" borderId="0" xfId="0" applyNumberFormat="1" applyFont="1" applyFill="1" applyBorder="1" applyAlignment="1" applyProtection="1"/>
    <xf numFmtId="4" fontId="29" fillId="14" borderId="0" xfId="0" applyNumberFormat="1" applyFont="1" applyFill="1" applyBorder="1" applyAlignment="1" applyProtection="1"/>
    <xf numFmtId="4" fontId="32" fillId="14" borderId="10" xfId="0" applyNumberFormat="1" applyFont="1" applyFill="1" applyBorder="1" applyAlignment="1" applyProtection="1">
      <alignment horizontal="left" vertical="center"/>
    </xf>
    <xf numFmtId="4" fontId="6" fillId="3" borderId="0" xfId="0" applyNumberFormat="1" applyFont="1" applyFill="1" applyBorder="1" applyProtection="1"/>
    <xf numFmtId="1" fontId="13" fillId="13" borderId="2" xfId="0" applyNumberFormat="1" applyFont="1" applyFill="1" applyBorder="1" applyAlignment="1" applyProtection="1">
      <alignment horizontal="center" vertical="center"/>
    </xf>
    <xf numFmtId="1" fontId="13" fillId="13" borderId="6" xfId="0" applyNumberFormat="1" applyFont="1" applyFill="1" applyBorder="1" applyAlignment="1" applyProtection="1">
      <alignment horizontal="center" vertical="center"/>
    </xf>
    <xf numFmtId="0" fontId="13" fillId="0" borderId="2" xfId="0" applyFont="1" applyFill="1" applyBorder="1" applyAlignment="1" applyProtection="1">
      <alignment horizontal="left" vertical="center"/>
    </xf>
    <xf numFmtId="0" fontId="13" fillId="3" borderId="0" xfId="0" applyFont="1" applyFill="1" applyBorder="1" applyAlignment="1" applyProtection="1">
      <alignment horizontal="left"/>
    </xf>
    <xf numFmtId="0" fontId="14" fillId="3" borderId="0" xfId="1" applyFont="1" applyFill="1" applyBorder="1" applyAlignment="1" applyProtection="1"/>
    <xf numFmtId="0" fontId="74" fillId="3" borderId="0" xfId="0" applyFont="1" applyFill="1"/>
    <xf numFmtId="0" fontId="74" fillId="3" borderId="0" xfId="0" applyFont="1" applyFill="1" applyAlignment="1">
      <alignment horizontal="center" vertical="center" wrapText="1"/>
    </xf>
    <xf numFmtId="0" fontId="74" fillId="9" borderId="1" xfId="0" applyFont="1" applyFill="1" applyBorder="1" applyAlignment="1">
      <alignment horizontal="center" vertical="center"/>
    </xf>
    <xf numFmtId="169" fontId="38" fillId="15" borderId="0" xfId="0" applyNumberFormat="1" applyFont="1" applyFill="1" applyBorder="1" applyAlignment="1" applyProtection="1">
      <alignment vertical="center"/>
    </xf>
    <xf numFmtId="169" fontId="33" fillId="15" borderId="0" xfId="0" applyNumberFormat="1" applyFont="1" applyFill="1" applyBorder="1" applyAlignment="1" applyProtection="1">
      <alignment vertical="center"/>
    </xf>
    <xf numFmtId="0" fontId="75" fillId="3" borderId="0" xfId="0" applyFont="1" applyFill="1" applyBorder="1" applyProtection="1"/>
    <xf numFmtId="0" fontId="0" fillId="3" borderId="0" xfId="0" applyFill="1" applyBorder="1" applyAlignment="1" applyProtection="1">
      <alignment horizontal="center"/>
    </xf>
    <xf numFmtId="0" fontId="10" fillId="3" borderId="0" xfId="0" applyFont="1" applyFill="1" applyBorder="1" applyAlignment="1" applyProtection="1">
      <alignment horizontal="center" vertical="center" wrapText="1"/>
    </xf>
    <xf numFmtId="0" fontId="65" fillId="4" borderId="0" xfId="0" applyFont="1" applyFill="1" applyBorder="1" applyAlignment="1" applyProtection="1">
      <alignment horizontal="center" vertical="center" wrapText="1"/>
    </xf>
    <xf numFmtId="0" fontId="65" fillId="4" borderId="0" xfId="0" applyFont="1" applyFill="1" applyBorder="1" applyAlignment="1" applyProtection="1">
      <alignment horizontal="left" vertical="center" wrapText="1"/>
    </xf>
    <xf numFmtId="0" fontId="65" fillId="14" borderId="8" xfId="0" applyFont="1" applyFill="1" applyBorder="1" applyAlignment="1" applyProtection="1">
      <alignment wrapText="1"/>
    </xf>
    <xf numFmtId="0" fontId="65" fillId="14" borderId="0" xfId="0" applyFont="1" applyFill="1" applyBorder="1" applyAlignment="1" applyProtection="1">
      <alignment horizontal="left" wrapText="1"/>
    </xf>
    <xf numFmtId="0" fontId="60" fillId="4" borderId="0" xfId="0" applyFont="1" applyFill="1" applyBorder="1" applyAlignment="1" applyProtection="1">
      <alignment horizontal="left" vertical="center" wrapText="1"/>
    </xf>
    <xf numFmtId="0" fontId="60" fillId="4" borderId="18" xfId="0" applyFont="1" applyFill="1" applyBorder="1" applyAlignment="1" applyProtection="1">
      <alignment horizontal="left" vertical="center" wrapText="1"/>
    </xf>
    <xf numFmtId="0" fontId="33" fillId="14" borderId="12" xfId="0" applyFont="1" applyFill="1" applyBorder="1" applyAlignment="1" applyProtection="1">
      <alignment horizontal="left"/>
    </xf>
    <xf numFmtId="0" fontId="60" fillId="14" borderId="0" xfId="0" applyFont="1" applyFill="1" applyBorder="1" applyAlignment="1" applyProtection="1">
      <alignment horizontal="left" vertical="center" wrapText="1"/>
    </xf>
    <xf numFmtId="0" fontId="47" fillId="14" borderId="0" xfId="0" applyFont="1" applyFill="1" applyBorder="1" applyAlignment="1" applyProtection="1">
      <alignment horizontal="left" vertical="center" wrapText="1"/>
    </xf>
    <xf numFmtId="0" fontId="20" fillId="14" borderId="8" xfId="0" applyFont="1" applyFill="1" applyBorder="1" applyAlignment="1" applyProtection="1">
      <alignment horizontal="center" wrapText="1"/>
    </xf>
    <xf numFmtId="4" fontId="6" fillId="12" borderId="7" xfId="0" applyNumberFormat="1" applyFont="1" applyFill="1" applyBorder="1" applyAlignment="1" applyProtection="1">
      <alignment horizontal="right" vertical="center"/>
    </xf>
    <xf numFmtId="0" fontId="78" fillId="6" borderId="0" xfId="0" applyFont="1" applyFill="1" applyBorder="1" applyAlignment="1" applyProtection="1">
      <alignment horizontal="left" vertical="center"/>
    </xf>
    <xf numFmtId="0" fontId="78" fillId="5" borderId="0" xfId="0" applyFont="1" applyFill="1" applyBorder="1" applyAlignment="1" applyProtection="1">
      <alignment horizontal="left" vertical="center"/>
    </xf>
    <xf numFmtId="0" fontId="21" fillId="3" borderId="0" xfId="0" applyFont="1" applyFill="1" applyBorder="1" applyAlignment="1" applyProtection="1">
      <alignment horizontal="left" vertical="center"/>
    </xf>
    <xf numFmtId="0" fontId="6" fillId="3" borderId="0" xfId="0" applyFont="1" applyFill="1" applyBorder="1" applyAlignment="1" applyProtection="1">
      <alignment horizontal="left" vertical="center"/>
    </xf>
    <xf numFmtId="0" fontId="79" fillId="3" borderId="0" xfId="0" applyFont="1" applyFill="1" applyBorder="1" applyAlignment="1" applyProtection="1">
      <alignment horizontal="left" vertical="center"/>
    </xf>
    <xf numFmtId="0" fontId="48" fillId="3" borderId="0" xfId="0" applyFont="1" applyFill="1" applyBorder="1" applyAlignment="1" applyProtection="1">
      <alignment horizontal="left" vertical="center"/>
    </xf>
    <xf numFmtId="0" fontId="71" fillId="6" borderId="0" xfId="0" applyFont="1" applyFill="1" applyBorder="1" applyAlignment="1" applyProtection="1">
      <alignment horizontal="left" vertical="center"/>
    </xf>
    <xf numFmtId="0" fontId="71" fillId="5" borderId="0" xfId="0" applyFont="1" applyFill="1" applyBorder="1" applyAlignment="1" applyProtection="1">
      <alignment horizontal="left" vertical="center"/>
    </xf>
    <xf numFmtId="0" fontId="70" fillId="3" borderId="0" xfId="0" applyFont="1" applyFill="1" applyBorder="1" applyAlignment="1" applyProtection="1">
      <alignment horizontal="left" vertical="center"/>
    </xf>
    <xf numFmtId="0" fontId="80" fillId="3" borderId="0" xfId="0" applyFont="1" applyFill="1" applyBorder="1" applyProtection="1"/>
    <xf numFmtId="0" fontId="11" fillId="3" borderId="21" xfId="0" applyFont="1" applyFill="1" applyBorder="1" applyProtection="1"/>
    <xf numFmtId="0" fontId="6" fillId="3" borderId="21" xfId="0" applyFont="1" applyFill="1" applyBorder="1" applyAlignment="1" applyProtection="1">
      <alignment horizontal="right"/>
    </xf>
    <xf numFmtId="0" fontId="20" fillId="4" borderId="0" xfId="0" applyFont="1" applyFill="1" applyBorder="1" applyAlignment="1" applyProtection="1">
      <alignment horizontal="right" vertical="center"/>
    </xf>
    <xf numFmtId="0" fontId="20" fillId="14" borderId="0" xfId="0" applyFont="1" applyFill="1" applyBorder="1" applyAlignment="1" applyProtection="1">
      <alignment horizontal="right" vertical="center"/>
    </xf>
    <xf numFmtId="168" fontId="59" fillId="4" borderId="0" xfId="0" applyNumberFormat="1" applyFont="1" applyFill="1" applyBorder="1" applyAlignment="1" applyProtection="1">
      <alignment horizontal="right"/>
    </xf>
    <xf numFmtId="0" fontId="77" fillId="4" borderId="0" xfId="0" applyFont="1" applyFill="1" applyBorder="1" applyAlignment="1" applyProtection="1">
      <alignment horizontal="right" vertical="center"/>
    </xf>
    <xf numFmtId="0" fontId="33" fillId="14" borderId="12" xfId="0" applyFont="1" applyFill="1" applyBorder="1" applyAlignment="1" applyProtection="1">
      <alignment horizontal="right"/>
    </xf>
    <xf numFmtId="168" fontId="59" fillId="14" borderId="0" xfId="0" applyNumberFormat="1" applyFont="1" applyFill="1" applyBorder="1" applyAlignment="1" applyProtection="1">
      <alignment horizontal="right"/>
    </xf>
    <xf numFmtId="0" fontId="58" fillId="14" borderId="0" xfId="0" applyFont="1" applyFill="1" applyBorder="1" applyAlignment="1" applyProtection="1">
      <alignment horizontal="right" vertical="center"/>
    </xf>
    <xf numFmtId="0" fontId="6" fillId="3" borderId="21" xfId="0" applyFont="1" applyFill="1" applyBorder="1" applyAlignment="1" applyProtection="1">
      <alignment horizontal="left" vertical="center"/>
    </xf>
    <xf numFmtId="49" fontId="6" fillId="8" borderId="7" xfId="0" applyNumberFormat="1" applyFont="1" applyFill="1" applyBorder="1" applyAlignment="1" applyProtection="1">
      <alignment horizontal="center" vertical="center" wrapText="1"/>
    </xf>
    <xf numFmtId="0" fontId="88" fillId="20" borderId="0" xfId="0" applyFont="1" applyFill="1" applyBorder="1" applyProtection="1"/>
    <xf numFmtId="0" fontId="87" fillId="20" borderId="0" xfId="0" applyFont="1" applyFill="1" applyBorder="1" applyProtection="1"/>
    <xf numFmtId="0" fontId="34" fillId="9" borderId="1" xfId="0" applyFont="1" applyFill="1" applyBorder="1" applyAlignment="1">
      <alignment horizontal="center" vertical="center"/>
    </xf>
    <xf numFmtId="0" fontId="34" fillId="9" borderId="22" xfId="0" applyFont="1" applyFill="1" applyBorder="1" applyAlignment="1">
      <alignment horizontal="center" vertical="center"/>
    </xf>
    <xf numFmtId="166" fontId="6" fillId="0" borderId="7" xfId="0" applyNumberFormat="1" applyFont="1" applyFill="1" applyBorder="1" applyAlignment="1" applyProtection="1">
      <alignment horizontal="right" vertical="center" wrapText="1"/>
    </xf>
    <xf numFmtId="0" fontId="21" fillId="0" borderId="7" xfId="0" applyFont="1" applyFill="1" applyBorder="1" applyAlignment="1" applyProtection="1">
      <alignment horizontal="center" vertical="center"/>
    </xf>
    <xf numFmtId="0" fontId="21" fillId="0" borderId="1" xfId="0" applyFont="1" applyFill="1" applyBorder="1" applyAlignment="1" applyProtection="1">
      <alignment horizontal="center" vertical="center"/>
    </xf>
    <xf numFmtId="0" fontId="89" fillId="20" borderId="0" xfId="0" applyFont="1" applyFill="1" applyBorder="1" applyAlignment="1" applyProtection="1">
      <alignment vertical="center"/>
    </xf>
    <xf numFmtId="0" fontId="47" fillId="3" borderId="0" xfId="0" applyFont="1" applyFill="1" applyBorder="1" applyAlignment="1">
      <alignment horizontal="left"/>
    </xf>
    <xf numFmtId="14" fontId="11" fillId="9" borderId="16" xfId="0" applyNumberFormat="1" applyFont="1" applyFill="1" applyBorder="1" applyAlignment="1">
      <alignment horizontal="center" vertical="center"/>
    </xf>
    <xf numFmtId="0" fontId="21" fillId="9" borderId="19" xfId="0" applyFont="1" applyFill="1" applyBorder="1" applyAlignment="1">
      <alignment horizontal="left"/>
    </xf>
    <xf numFmtId="0" fontId="21" fillId="9" borderId="2" xfId="0" applyFont="1" applyFill="1" applyBorder="1" applyAlignment="1">
      <alignment horizontal="left"/>
    </xf>
    <xf numFmtId="0" fontId="21" fillId="9" borderId="19" xfId="0" applyFont="1" applyFill="1" applyBorder="1" applyAlignment="1"/>
    <xf numFmtId="14" fontId="11" fillId="9" borderId="23" xfId="0" applyNumberFormat="1" applyFont="1" applyFill="1" applyBorder="1" applyAlignment="1">
      <alignment horizontal="center"/>
    </xf>
    <xf numFmtId="14" fontId="11" fillId="9" borderId="16" xfId="0" applyNumberFormat="1" applyFont="1" applyFill="1" applyBorder="1" applyAlignment="1">
      <alignment horizontal="center"/>
    </xf>
    <xf numFmtId="2" fontId="58" fillId="4" borderId="1" xfId="0" applyNumberFormat="1" applyFont="1" applyFill="1" applyBorder="1" applyAlignment="1" applyProtection="1">
      <alignment horizontal="right"/>
    </xf>
    <xf numFmtId="0" fontId="92" fillId="3" borderId="0" xfId="0" applyFont="1" applyFill="1" applyBorder="1" applyAlignment="1">
      <alignment horizontal="left" vertical="top"/>
    </xf>
    <xf numFmtId="0" fontId="93" fillId="3" borderId="0" xfId="0" applyFont="1" applyFill="1" applyBorder="1"/>
    <xf numFmtId="0" fontId="86" fillId="0" borderId="0" xfId="0" applyFont="1"/>
    <xf numFmtId="0" fontId="64" fillId="3" borderId="0" xfId="0" applyFont="1" applyFill="1" applyBorder="1" applyAlignment="1" applyProtection="1">
      <alignment horizontal="left" vertical="center"/>
    </xf>
    <xf numFmtId="0" fontId="64" fillId="3" borderId="0"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4" fillId="9" borderId="7" xfId="0" applyNumberFormat="1" applyFont="1" applyFill="1" applyBorder="1" applyAlignment="1" applyProtection="1">
      <alignment horizontal="center" vertical="center" wrapText="1"/>
    </xf>
    <xf numFmtId="0" fontId="97" fillId="0" borderId="0" xfId="0" applyFont="1"/>
    <xf numFmtId="0" fontId="68" fillId="9" borderId="16" xfId="0" applyFont="1" applyFill="1" applyBorder="1" applyAlignment="1"/>
    <xf numFmtId="0" fontId="68" fillId="9" borderId="19" xfId="0" applyFont="1" applyFill="1" applyBorder="1" applyAlignment="1"/>
    <xf numFmtId="0" fontId="68" fillId="9" borderId="2" xfId="0" applyFont="1" applyFill="1" applyBorder="1" applyAlignment="1"/>
    <xf numFmtId="0" fontId="8" fillId="4" borderId="37" xfId="0" applyFont="1" applyFill="1" applyBorder="1" applyAlignment="1" applyProtection="1">
      <alignment horizontal="center" vertical="center" wrapText="1"/>
    </xf>
    <xf numFmtId="0" fontId="98" fillId="3" borderId="0" xfId="0" applyFont="1" applyFill="1" applyBorder="1" applyProtection="1"/>
    <xf numFmtId="169" fontId="90" fillId="3" borderId="0" xfId="0" applyNumberFormat="1" applyFont="1" applyFill="1" applyBorder="1" applyAlignment="1" applyProtection="1">
      <alignment vertical="center" wrapText="1"/>
    </xf>
    <xf numFmtId="0" fontId="90" fillId="3" borderId="0" xfId="0" applyFont="1" applyFill="1" applyBorder="1" applyAlignment="1" applyProtection="1">
      <alignment vertical="center" wrapText="1"/>
    </xf>
    <xf numFmtId="0" fontId="20" fillId="25" borderId="5" xfId="0" applyFont="1" applyFill="1" applyBorder="1" applyAlignment="1" applyProtection="1">
      <alignment horizontal="center" vertical="center" wrapText="1"/>
    </xf>
    <xf numFmtId="0" fontId="20" fillId="25" borderId="28" xfId="0" applyFont="1" applyFill="1" applyBorder="1" applyAlignment="1" applyProtection="1">
      <alignment horizontal="center" vertical="center" wrapText="1"/>
    </xf>
    <xf numFmtId="0" fontId="20" fillId="26" borderId="29" xfId="0" applyFont="1" applyFill="1" applyBorder="1" applyAlignment="1" applyProtection="1">
      <alignment horizontal="center" vertical="center" wrapText="1"/>
    </xf>
    <xf numFmtId="0" fontId="8" fillId="25" borderId="39" xfId="0" applyFont="1" applyFill="1" applyBorder="1" applyAlignment="1" applyProtection="1">
      <alignment horizontal="center" vertical="center" wrapText="1"/>
    </xf>
    <xf numFmtId="0" fontId="8" fillId="25" borderId="37" xfId="0" applyFont="1" applyFill="1" applyBorder="1" applyAlignment="1" applyProtection="1">
      <alignment horizontal="center" vertical="center" wrapText="1"/>
    </xf>
    <xf numFmtId="0" fontId="23" fillId="4" borderId="37" xfId="0" applyFont="1" applyFill="1" applyBorder="1" applyAlignment="1" applyProtection="1">
      <alignment horizontal="center" vertical="center" wrapText="1"/>
    </xf>
    <xf numFmtId="0" fontId="20" fillId="4" borderId="37" xfId="0" applyFont="1" applyFill="1" applyBorder="1" applyAlignment="1" applyProtection="1">
      <alignment horizontal="center" vertical="center" wrapText="1"/>
    </xf>
    <xf numFmtId="0" fontId="31" fillId="0" borderId="2" xfId="0" applyFont="1" applyFill="1" applyBorder="1" applyAlignment="1" applyProtection="1">
      <alignment horizontal="left" vertical="center"/>
    </xf>
    <xf numFmtId="0" fontId="13" fillId="27" borderId="6" xfId="0" applyFont="1" applyFill="1" applyBorder="1" applyAlignment="1" applyProtection="1">
      <alignment horizontal="center" vertical="center"/>
    </xf>
    <xf numFmtId="1" fontId="5" fillId="0" borderId="2" xfId="0" applyNumberFormat="1" applyFont="1" applyFill="1" applyBorder="1" applyAlignment="1" applyProtection="1">
      <alignment horizontal="center" vertical="center"/>
    </xf>
    <xf numFmtId="49" fontId="6" fillId="27" borderId="7" xfId="0" applyNumberFormat="1" applyFont="1" applyFill="1" applyBorder="1" applyAlignment="1" applyProtection="1">
      <alignment horizontal="center" vertical="center"/>
    </xf>
    <xf numFmtId="168" fontId="21" fillId="13" borderId="1" xfId="0" applyNumberFormat="1" applyFont="1" applyFill="1" applyBorder="1" applyAlignment="1" applyProtection="1">
      <alignment horizontal="center" vertical="center"/>
    </xf>
    <xf numFmtId="0" fontId="8" fillId="25" borderId="31" xfId="0" applyFont="1" applyFill="1" applyBorder="1" applyAlignment="1" applyProtection="1">
      <alignment vertical="center" wrapText="1"/>
    </xf>
    <xf numFmtId="0" fontId="8" fillId="25" borderId="31" xfId="0" applyFont="1" applyFill="1" applyBorder="1" applyAlignment="1" applyProtection="1">
      <alignment horizontal="center" vertical="center" wrapText="1"/>
    </xf>
    <xf numFmtId="49" fontId="64" fillId="3" borderId="0" xfId="0" applyNumberFormat="1" applyFont="1" applyFill="1" applyBorder="1" applyAlignment="1" applyProtection="1">
      <alignment horizontal="left" vertical="center"/>
    </xf>
    <xf numFmtId="49" fontId="64" fillId="3" borderId="0" xfId="0" applyNumberFormat="1" applyFont="1" applyFill="1" applyBorder="1" applyAlignment="1" applyProtection="1">
      <alignment horizontal="center" vertical="center"/>
    </xf>
    <xf numFmtId="0" fontId="8" fillId="26" borderId="32" xfId="0" applyFont="1" applyFill="1" applyBorder="1" applyAlignment="1" applyProtection="1">
      <alignment horizontal="center" vertical="center" wrapText="1"/>
    </xf>
    <xf numFmtId="0" fontId="100" fillId="3" borderId="0" xfId="0" applyFont="1" applyFill="1" applyBorder="1" applyAlignment="1" applyProtection="1">
      <alignment vertical="center" wrapText="1"/>
    </xf>
    <xf numFmtId="1" fontId="19" fillId="30" borderId="2" xfId="0" applyNumberFormat="1" applyFont="1" applyFill="1" applyBorder="1" applyAlignment="1" applyProtection="1">
      <alignment horizontal="center" vertical="center"/>
    </xf>
    <xf numFmtId="1" fontId="88" fillId="3" borderId="0" xfId="0" applyNumberFormat="1" applyFont="1" applyFill="1" applyBorder="1" applyProtection="1"/>
    <xf numFmtId="0" fontId="88" fillId="20" borderId="0" xfId="0" applyFont="1" applyFill="1" applyBorder="1"/>
    <xf numFmtId="0" fontId="101" fillId="20" borderId="0" xfId="0" applyFont="1" applyFill="1" applyBorder="1" applyAlignment="1">
      <alignment horizontal="left"/>
    </xf>
    <xf numFmtId="2" fontId="88" fillId="20" borderId="0" xfId="0" applyNumberFormat="1" applyFont="1" applyFill="1" applyBorder="1" applyAlignment="1">
      <alignment vertical="center"/>
    </xf>
    <xf numFmtId="0" fontId="99" fillId="3" borderId="0" xfId="0" applyFont="1" applyFill="1" applyBorder="1" applyProtection="1"/>
    <xf numFmtId="14" fontId="11" fillId="0" borderId="16" xfId="0" applyNumberFormat="1" applyFont="1" applyFill="1" applyBorder="1" applyAlignment="1">
      <alignment horizontal="center" vertical="center"/>
    </xf>
    <xf numFmtId="10" fontId="103" fillId="20" borderId="0" xfId="0" applyNumberFormat="1" applyFont="1" applyFill="1" applyAlignment="1">
      <alignment vertical="center"/>
    </xf>
    <xf numFmtId="0" fontId="34" fillId="33" borderId="1" xfId="0" applyFont="1" applyFill="1" applyBorder="1" applyAlignment="1">
      <alignment horizontal="center" vertical="center"/>
    </xf>
    <xf numFmtId="0" fontId="109" fillId="3" borderId="0" xfId="0" applyFont="1" applyFill="1" applyBorder="1" applyProtection="1"/>
    <xf numFmtId="0" fontId="96" fillId="3" borderId="0" xfId="0" applyFont="1" applyFill="1" applyBorder="1" applyAlignment="1" applyProtection="1">
      <alignment horizontal="left" indent="1"/>
    </xf>
    <xf numFmtId="0" fontId="68" fillId="0" borderId="19" xfId="0" applyFont="1" applyFill="1" applyBorder="1" applyAlignment="1">
      <alignment horizontal="left"/>
    </xf>
    <xf numFmtId="0" fontId="21" fillId="0" borderId="2" xfId="0" applyFont="1" applyFill="1" applyBorder="1" applyAlignment="1">
      <alignment horizontal="left"/>
    </xf>
    <xf numFmtId="0" fontId="68" fillId="0" borderId="62" xfId="0" applyFont="1" applyFill="1" applyBorder="1" applyAlignment="1">
      <alignment horizontal="left"/>
    </xf>
    <xf numFmtId="0" fontId="21" fillId="0" borderId="63" xfId="0" applyFont="1" applyFill="1" applyBorder="1" applyAlignment="1">
      <alignment horizontal="left"/>
    </xf>
    <xf numFmtId="0" fontId="86" fillId="0" borderId="0" xfId="0" applyFont="1" applyFill="1"/>
    <xf numFmtId="0" fontId="21" fillId="4" borderId="0" xfId="0" applyFont="1" applyFill="1" applyBorder="1" applyProtection="1"/>
    <xf numFmtId="0" fontId="21" fillId="6" borderId="0" xfId="0" applyFont="1" applyFill="1" applyBorder="1" applyProtection="1"/>
    <xf numFmtId="0" fontId="6" fillId="3" borderId="0" xfId="0" applyFont="1" applyFill="1" applyBorder="1" applyAlignment="1" applyProtection="1">
      <alignment horizontal="left" vertical="center" wrapText="1"/>
    </xf>
    <xf numFmtId="0" fontId="29" fillId="3" borderId="0" xfId="0" applyFont="1" applyFill="1" applyBorder="1" applyAlignment="1" applyProtection="1">
      <alignment horizontal="right"/>
    </xf>
    <xf numFmtId="0" fontId="6" fillId="3" borderId="0" xfId="0" applyFont="1" applyFill="1" applyBorder="1" applyAlignment="1" applyProtection="1">
      <alignment horizontal="center"/>
    </xf>
    <xf numFmtId="0" fontId="6" fillId="8" borderId="7" xfId="0" applyNumberFormat="1" applyFont="1" applyFill="1" applyBorder="1" applyAlignment="1" applyProtection="1">
      <alignment horizontal="center" vertical="center" wrapText="1"/>
    </xf>
    <xf numFmtId="0" fontId="6" fillId="8" borderId="7" xfId="0" applyFont="1" applyFill="1" applyBorder="1" applyAlignment="1" applyProtection="1">
      <alignment horizontal="center" vertical="center" wrapText="1"/>
    </xf>
    <xf numFmtId="168" fontId="6" fillId="8" borderId="20" xfId="0" applyNumberFormat="1" applyFont="1" applyFill="1" applyBorder="1" applyAlignment="1" applyProtection="1">
      <alignment vertical="center" wrapText="1"/>
    </xf>
    <xf numFmtId="166" fontId="6" fillId="11" borderId="7" xfId="0" applyNumberFormat="1" applyFont="1" applyFill="1" applyBorder="1" applyAlignment="1" applyProtection="1">
      <alignment horizontal="right" vertical="center" wrapText="1"/>
    </xf>
    <xf numFmtId="0" fontId="11" fillId="3" borderId="0" xfId="0" applyFont="1" applyFill="1" applyBorder="1" applyAlignment="1" applyProtection="1">
      <alignment horizontal="right"/>
    </xf>
    <xf numFmtId="0" fontId="32" fillId="3" borderId="0" xfId="0" applyFont="1" applyFill="1" applyBorder="1" applyAlignment="1" applyProtection="1">
      <alignment horizontal="left" vertical="center" indent="3"/>
    </xf>
    <xf numFmtId="168" fontId="6" fillId="0" borderId="7" xfId="0" applyNumberFormat="1" applyFont="1" applyFill="1" applyBorder="1" applyAlignment="1" applyProtection="1">
      <alignment horizontal="right" vertical="center" wrapText="1"/>
    </xf>
    <xf numFmtId="4" fontId="6" fillId="12" borderId="20" xfId="0" applyNumberFormat="1" applyFont="1" applyFill="1" applyBorder="1" applyAlignment="1" applyProtection="1">
      <alignment horizontal="right" vertical="center"/>
    </xf>
    <xf numFmtId="0" fontId="6" fillId="3" borderId="0" xfId="0" applyFont="1" applyFill="1" applyBorder="1" applyAlignment="1" applyProtection="1">
      <alignment horizontal="left"/>
    </xf>
    <xf numFmtId="0" fontId="15" fillId="3" borderId="0" xfId="0" applyNumberFormat="1" applyFont="1" applyFill="1" applyBorder="1" applyAlignment="1" applyProtection="1">
      <alignment horizontal="right" vertical="center" wrapText="1"/>
    </xf>
    <xf numFmtId="0" fontId="54" fillId="20" borderId="0" xfId="0" applyFont="1" applyFill="1" applyBorder="1" applyProtection="1"/>
    <xf numFmtId="0" fontId="75" fillId="20" borderId="0" xfId="0" applyFont="1" applyFill="1" applyBorder="1" applyProtection="1"/>
    <xf numFmtId="0" fontId="79" fillId="20" borderId="0" xfId="0" applyFont="1" applyFill="1" applyBorder="1" applyProtection="1"/>
    <xf numFmtId="14" fontId="11" fillId="33" borderId="16" xfId="0" applyNumberFormat="1" applyFont="1" applyFill="1" applyBorder="1" applyAlignment="1">
      <alignment horizontal="center" vertical="center"/>
    </xf>
    <xf numFmtId="0" fontId="95" fillId="3" borderId="0" xfId="0" applyFont="1" applyFill="1"/>
    <xf numFmtId="0" fontId="93" fillId="3" borderId="0" xfId="0" applyFont="1" applyFill="1" applyBorder="1" applyAlignment="1" applyProtection="1">
      <alignment vertical="top" wrapText="1"/>
    </xf>
    <xf numFmtId="0" fontId="93" fillId="3" borderId="0" xfId="0" applyFont="1" applyFill="1"/>
    <xf numFmtId="0" fontId="113" fillId="3" borderId="0" xfId="0" applyFont="1" applyFill="1"/>
    <xf numFmtId="0" fontId="118" fillId="3" borderId="0" xfId="0" applyFont="1" applyFill="1" applyBorder="1" applyAlignment="1" applyProtection="1">
      <alignment horizontal="left" vertical="center" indent="2"/>
    </xf>
    <xf numFmtId="0" fontId="28" fillId="3" borderId="0" xfId="0" applyFont="1" applyFill="1" applyBorder="1" applyAlignment="1" applyProtection="1">
      <alignment vertical="center" wrapText="1"/>
    </xf>
    <xf numFmtId="0" fontId="119" fillId="3" borderId="0" xfId="0" applyFont="1" applyFill="1" applyBorder="1" applyAlignment="1" applyProtection="1">
      <alignment horizontal="left" vertical="center"/>
    </xf>
    <xf numFmtId="0" fontId="119" fillId="3" borderId="0" xfId="0" applyFont="1" applyFill="1" applyBorder="1" applyProtection="1"/>
    <xf numFmtId="4" fontId="6" fillId="27" borderId="7" xfId="0" applyNumberFormat="1" applyFont="1" applyFill="1" applyBorder="1" applyAlignment="1" applyProtection="1">
      <alignment horizontal="center" vertical="center"/>
    </xf>
    <xf numFmtId="4" fontId="21" fillId="13" borderId="16" xfId="0" applyNumberFormat="1" applyFont="1" applyFill="1" applyBorder="1" applyAlignment="1" applyProtection="1">
      <alignment horizontal="center" vertical="center"/>
    </xf>
    <xf numFmtId="0" fontId="122" fillId="3" borderId="0" xfId="0" applyFont="1" applyFill="1" applyBorder="1" applyProtection="1"/>
    <xf numFmtId="4" fontId="21" fillId="13" borderId="20" xfId="0" applyNumberFormat="1" applyFont="1" applyFill="1" applyBorder="1" applyAlignment="1" applyProtection="1">
      <alignment horizontal="center" vertical="center"/>
    </xf>
    <xf numFmtId="4" fontId="21" fillId="13" borderId="7" xfId="0" applyNumberFormat="1" applyFont="1" applyFill="1" applyBorder="1" applyAlignment="1" applyProtection="1">
      <alignment horizontal="center" vertical="center"/>
    </xf>
    <xf numFmtId="4" fontId="0" fillId="3" borderId="0" xfId="0" applyNumberFormat="1" applyFill="1" applyBorder="1" applyProtection="1"/>
    <xf numFmtId="4" fontId="21" fillId="13" borderId="1" xfId="0" applyNumberFormat="1" applyFont="1" applyFill="1" applyBorder="1" applyAlignment="1" applyProtection="1">
      <alignment horizontal="center" vertical="center"/>
    </xf>
    <xf numFmtId="4" fontId="0" fillId="3" borderId="0" xfId="0" applyNumberFormat="1" applyFill="1" applyBorder="1" applyAlignment="1" applyProtection="1">
      <alignment horizontal="center"/>
    </xf>
    <xf numFmtId="4" fontId="13" fillId="13" borderId="19" xfId="0" applyNumberFormat="1" applyFont="1" applyFill="1" applyBorder="1" applyAlignment="1" applyProtection="1">
      <alignment horizontal="right" vertical="center"/>
    </xf>
    <xf numFmtId="4" fontId="11" fillId="13" borderId="30" xfId="0" applyNumberFormat="1" applyFont="1" applyFill="1" applyBorder="1" applyAlignment="1" applyProtection="1">
      <alignment horizontal="right" vertical="center" wrapText="1"/>
    </xf>
    <xf numFmtId="4" fontId="5" fillId="0" borderId="30" xfId="0" applyNumberFormat="1" applyFont="1" applyFill="1" applyBorder="1" applyAlignment="1" applyProtection="1">
      <alignment horizontal="right" vertical="center" wrapText="1"/>
    </xf>
    <xf numFmtId="0" fontId="122" fillId="0" borderId="0" xfId="0" applyFont="1"/>
    <xf numFmtId="0" fontId="87" fillId="3" borderId="21" xfId="0" applyFont="1" applyFill="1" applyBorder="1" applyAlignment="1" applyProtection="1">
      <alignment horizontal="right"/>
    </xf>
    <xf numFmtId="0" fontId="125" fillId="20" borderId="0" xfId="0" applyFont="1" applyFill="1" applyBorder="1" applyAlignment="1" applyProtection="1">
      <alignment vertical="top" wrapText="1"/>
    </xf>
    <xf numFmtId="0" fontId="125" fillId="20" borderId="0" xfId="0" applyFont="1" applyFill="1" applyBorder="1" applyAlignment="1" applyProtection="1">
      <alignment vertical="center" wrapText="1"/>
    </xf>
    <xf numFmtId="0" fontId="92" fillId="3" borderId="0" xfId="0" applyFont="1" applyFill="1" applyBorder="1" applyAlignment="1">
      <alignment horizontal="right" vertical="top"/>
    </xf>
    <xf numFmtId="0" fontId="93" fillId="3" borderId="0" xfId="0" applyFont="1" applyFill="1" applyBorder="1" applyAlignment="1">
      <alignment horizontal="right"/>
    </xf>
    <xf numFmtId="0" fontId="88" fillId="20" borderId="0" xfId="0" applyFont="1" applyFill="1" applyBorder="1" applyAlignment="1">
      <alignment horizontal="right"/>
    </xf>
    <xf numFmtId="0" fontId="92" fillId="3" borderId="0" xfId="0" applyFont="1" applyFill="1" applyBorder="1" applyAlignment="1">
      <alignment horizontal="right"/>
    </xf>
    <xf numFmtId="0" fontId="21" fillId="8" borderId="20" xfId="0" applyFont="1" applyFill="1" applyBorder="1" applyAlignment="1" applyProtection="1">
      <alignment horizontal="left" vertical="center"/>
    </xf>
    <xf numFmtId="0" fontId="130" fillId="0" borderId="0" xfId="0" applyFont="1" applyFill="1"/>
    <xf numFmtId="0" fontId="68" fillId="9" borderId="2" xfId="0" applyFont="1" applyFill="1" applyBorder="1" applyAlignment="1">
      <alignment horizontal="left"/>
    </xf>
    <xf numFmtId="0" fontId="0" fillId="0" borderId="24" xfId="0" applyFont="1" applyBorder="1"/>
    <xf numFmtId="0" fontId="68" fillId="33" borderId="19" xfId="0" applyFont="1" applyFill="1" applyBorder="1" applyAlignment="1">
      <alignment horizontal="left"/>
    </xf>
    <xf numFmtId="0" fontId="0" fillId="37" borderId="0" xfId="0" applyFont="1" applyFill="1" applyAlignment="1">
      <alignment horizontal="left" vertical="center"/>
    </xf>
    <xf numFmtId="0" fontId="68" fillId="0" borderId="16" xfId="0" applyFont="1" applyFill="1" applyBorder="1" applyAlignment="1">
      <alignment horizontal="left"/>
    </xf>
    <xf numFmtId="0" fontId="34" fillId="3" borderId="0" xfId="0" applyFont="1" applyFill="1"/>
    <xf numFmtId="0" fontId="6" fillId="3" borderId="0" xfId="0" applyFont="1" applyFill="1" applyBorder="1" applyAlignment="1" applyProtection="1">
      <alignment horizontal="left" vertical="top"/>
    </xf>
    <xf numFmtId="0" fontId="134" fillId="0" borderId="0" xfId="0" applyFont="1"/>
    <xf numFmtId="0" fontId="135" fillId="22" borderId="24" xfId="0" applyFont="1" applyFill="1" applyBorder="1" applyAlignment="1">
      <alignment horizontal="center" vertical="center"/>
    </xf>
    <xf numFmtId="9" fontId="134" fillId="0" borderId="0" xfId="0" applyNumberFormat="1" applyFont="1"/>
    <xf numFmtId="0" fontId="0" fillId="0" borderId="0" xfId="0" applyFont="1"/>
    <xf numFmtId="0" fontId="0" fillId="0" borderId="0" xfId="0" applyFont="1" applyFill="1"/>
    <xf numFmtId="0" fontId="138" fillId="0" borderId="0" xfId="0" applyFont="1"/>
    <xf numFmtId="0" fontId="93" fillId="3" borderId="0" xfId="0" applyFont="1" applyFill="1" applyBorder="1" applyAlignment="1" applyProtection="1">
      <alignment horizontal="left" vertical="center" wrapText="1"/>
    </xf>
    <xf numFmtId="0" fontId="82" fillId="20" borderId="0" xfId="0" applyFont="1" applyFill="1" applyBorder="1" applyAlignment="1" applyProtection="1">
      <alignment horizontal="left" vertical="top" wrapText="1" indent="2"/>
    </xf>
    <xf numFmtId="0" fontId="6" fillId="3" borderId="0" xfId="0" applyFont="1" applyFill="1" applyBorder="1" applyAlignment="1" applyProtection="1">
      <alignment horizontal="right" vertical="top"/>
    </xf>
    <xf numFmtId="0" fontId="117" fillId="3" borderId="0" xfId="0" applyFont="1" applyFill="1" applyBorder="1" applyAlignment="1" applyProtection="1">
      <alignment vertical="center" wrapText="1"/>
    </xf>
    <xf numFmtId="0" fontId="117" fillId="3" borderId="0" xfId="0" applyFont="1" applyFill="1" applyBorder="1" applyAlignment="1" applyProtection="1">
      <alignment vertical="center"/>
    </xf>
    <xf numFmtId="0" fontId="102" fillId="3" borderId="0" xfId="0" applyFont="1" applyFill="1" applyBorder="1" applyAlignment="1" applyProtection="1">
      <alignment vertical="center"/>
    </xf>
    <xf numFmtId="0" fontId="117" fillId="3" borderId="0" xfId="0" applyFont="1" applyFill="1" applyBorder="1" applyAlignment="1" applyProtection="1">
      <alignment vertical="top" wrapText="1"/>
    </xf>
    <xf numFmtId="0" fontId="141" fillId="3" borderId="0" xfId="0" applyFont="1" applyFill="1" applyBorder="1" applyAlignment="1" applyProtection="1">
      <alignment horizontal="left" vertical="center" indent="2"/>
    </xf>
    <xf numFmtId="0" fontId="117" fillId="3" borderId="0" xfId="0" applyFont="1" applyFill="1" applyBorder="1" applyAlignment="1" applyProtection="1">
      <alignment horizontal="left" vertical="top" indent="5"/>
    </xf>
    <xf numFmtId="0" fontId="117" fillId="20" borderId="0" xfId="0" applyFont="1" applyFill="1" applyBorder="1" applyAlignment="1" applyProtection="1">
      <alignment vertical="top" wrapText="1"/>
    </xf>
    <xf numFmtId="0" fontId="143" fillId="4" borderId="0" xfId="0" applyFont="1" applyFill="1" applyBorder="1" applyAlignment="1" applyProtection="1">
      <alignment vertical="center"/>
    </xf>
    <xf numFmtId="0" fontId="93" fillId="3" borderId="0" xfId="0" applyFont="1" applyFill="1" applyBorder="1" applyAlignment="1" applyProtection="1">
      <alignment horizontal="left" vertical="center" wrapText="1"/>
    </xf>
    <xf numFmtId="0" fontId="117" fillId="3" borderId="0" xfId="0" applyFont="1" applyFill="1" applyBorder="1" applyAlignment="1" applyProtection="1">
      <alignment vertical="top" wrapText="1"/>
    </xf>
    <xf numFmtId="4" fontId="12" fillId="12" borderId="7" xfId="0" applyNumberFormat="1" applyFont="1" applyFill="1" applyBorder="1" applyAlignment="1" applyProtection="1">
      <alignment horizontal="right" vertical="center"/>
    </xf>
    <xf numFmtId="0" fontId="82" fillId="20" borderId="0" xfId="0" applyFont="1" applyFill="1" applyBorder="1" applyAlignment="1" applyProtection="1">
      <alignment vertical="top" wrapText="1"/>
    </xf>
    <xf numFmtId="0" fontId="6" fillId="8" borderId="7" xfId="0" applyFont="1" applyFill="1" applyBorder="1" applyAlignment="1" applyProtection="1">
      <alignment horizontal="left" vertical="center" wrapText="1"/>
    </xf>
    <xf numFmtId="0" fontId="20" fillId="18" borderId="102" xfId="0" applyFont="1" applyFill="1" applyBorder="1" applyAlignment="1" applyProtection="1">
      <alignment horizontal="center" vertical="center" wrapText="1"/>
    </xf>
    <xf numFmtId="0" fontId="66" fillId="14" borderId="103" xfId="0" applyFont="1" applyFill="1" applyBorder="1" applyAlignment="1" applyProtection="1">
      <alignment horizontal="center" vertical="center" wrapText="1"/>
    </xf>
    <xf numFmtId="4" fontId="6" fillId="12" borderId="20" xfId="0" applyNumberFormat="1" applyFont="1" applyFill="1" applyBorder="1" applyAlignment="1" applyProtection="1">
      <alignment horizontal="right" vertical="center"/>
    </xf>
    <xf numFmtId="0" fontId="23" fillId="4" borderId="0" xfId="0" applyFont="1" applyFill="1" applyBorder="1" applyAlignment="1" applyProtection="1">
      <alignment vertical="center"/>
    </xf>
    <xf numFmtId="0" fontId="116" fillId="3" borderId="0" xfId="0" applyFont="1" applyFill="1" applyBorder="1" applyAlignment="1" applyProtection="1">
      <alignment vertical="center" wrapText="1"/>
    </xf>
    <xf numFmtId="0" fontId="93" fillId="20" borderId="0" xfId="0" applyFont="1" applyFill="1" applyBorder="1" applyAlignment="1" applyProtection="1">
      <alignment vertical="top" wrapText="1"/>
    </xf>
    <xf numFmtId="0" fontId="145" fillId="25" borderId="0" xfId="0" applyFont="1" applyFill="1"/>
    <xf numFmtId="1" fontId="0" fillId="0" borderId="24" xfId="0" applyNumberFormat="1" applyFont="1" applyBorder="1"/>
    <xf numFmtId="0" fontId="0" fillId="0" borderId="90" xfId="0" applyFont="1" applyBorder="1" applyAlignment="1">
      <alignment horizontal="left"/>
    </xf>
    <xf numFmtId="0" fontId="0" fillId="0" borderId="95" xfId="0" applyFont="1" applyBorder="1"/>
    <xf numFmtId="0" fontId="0" fillId="0" borderId="90" xfId="0" applyFont="1" applyBorder="1"/>
    <xf numFmtId="0" fontId="0" fillId="0" borderId="96" xfId="0" applyFont="1" applyBorder="1"/>
    <xf numFmtId="0" fontId="0" fillId="0" borderId="91" xfId="0" applyFont="1" applyBorder="1" applyAlignment="1">
      <alignment horizontal="left"/>
    </xf>
    <xf numFmtId="0" fontId="0" fillId="0" borderId="91" xfId="0" applyFont="1" applyBorder="1"/>
    <xf numFmtId="0" fontId="0" fillId="0" borderId="0" xfId="0" applyFont="1" applyBorder="1"/>
    <xf numFmtId="9" fontId="0" fillId="0" borderId="0" xfId="0" applyNumberFormat="1" applyFont="1"/>
    <xf numFmtId="2" fontId="0" fillId="0" borderId="0" xfId="0" applyNumberFormat="1" applyFont="1" applyFill="1" applyBorder="1"/>
    <xf numFmtId="2" fontId="0" fillId="0" borderId="0" xfId="0" applyNumberFormat="1" applyFont="1" applyFill="1" applyBorder="1" applyAlignment="1">
      <alignment horizontal="right"/>
    </xf>
    <xf numFmtId="0" fontId="0" fillId="0" borderId="26" xfId="0" applyFont="1" applyBorder="1"/>
    <xf numFmtId="0" fontId="0" fillId="0" borderId="0" xfId="0" applyFont="1" applyFill="1" applyBorder="1"/>
    <xf numFmtId="0" fontId="0" fillId="0" borderId="88" xfId="0" applyFont="1" applyBorder="1"/>
    <xf numFmtId="0" fontId="0" fillId="0" borderId="94" xfId="0" applyFont="1" applyBorder="1"/>
    <xf numFmtId="0" fontId="123" fillId="0" borderId="24" xfId="0" applyNumberFormat="1" applyFont="1" applyFill="1" applyBorder="1" applyAlignment="1" applyProtection="1">
      <alignment horizontal="left"/>
    </xf>
    <xf numFmtId="2" fontId="123" fillId="0" borderId="24" xfId="0" applyNumberFormat="1" applyFont="1" applyFill="1" applyBorder="1" applyAlignment="1" applyProtection="1">
      <alignment horizontal="left"/>
    </xf>
    <xf numFmtId="0" fontId="123" fillId="0" borderId="24" xfId="0" applyFont="1" applyFill="1" applyBorder="1" applyAlignment="1" applyProtection="1">
      <alignment horizontal="left"/>
    </xf>
    <xf numFmtId="0" fontId="123" fillId="0" borderId="0" xfId="0" applyFont="1" applyFill="1" applyBorder="1" applyProtection="1"/>
    <xf numFmtId="0" fontId="0" fillId="33" borderId="24" xfId="0" applyFont="1" applyFill="1" applyBorder="1"/>
    <xf numFmtId="0" fontId="123" fillId="0" borderId="0" xfId="0" applyNumberFormat="1" applyFont="1" applyFill="1" applyBorder="1" applyAlignment="1" applyProtection="1">
      <alignment horizontal="left"/>
    </xf>
    <xf numFmtId="0" fontId="123" fillId="0" borderId="104" xfId="0" applyFont="1" applyFill="1" applyBorder="1" applyProtection="1"/>
    <xf numFmtId="0" fontId="123" fillId="0" borderId="105" xfId="0" applyFont="1" applyFill="1" applyBorder="1" applyProtection="1"/>
    <xf numFmtId="0" fontId="123" fillId="0" borderId="106" xfId="0" applyFont="1" applyFill="1" applyBorder="1" applyProtection="1"/>
    <xf numFmtId="0" fontId="123" fillId="0" borderId="0" xfId="0" applyFont="1" applyFill="1" applyBorder="1" applyAlignment="1" applyProtection="1">
      <alignment vertical="center"/>
    </xf>
    <xf numFmtId="4" fontId="0" fillId="0" borderId="24" xfId="0" applyNumberFormat="1" applyFont="1" applyFill="1" applyBorder="1"/>
    <xf numFmtId="2" fontId="0" fillId="0" borderId="24" xfId="0" applyNumberFormat="1" applyFont="1" applyBorder="1"/>
    <xf numFmtId="170" fontId="0" fillId="0" borderId="24" xfId="0" applyNumberFormat="1" applyFont="1" applyBorder="1"/>
    <xf numFmtId="0" fontId="148" fillId="19" borderId="24" xfId="0" applyFont="1" applyFill="1" applyBorder="1" applyAlignment="1">
      <alignment horizontal="right"/>
    </xf>
    <xf numFmtId="10" fontId="148" fillId="19" borderId="24" xfId="0" applyNumberFormat="1" applyFont="1" applyFill="1" applyBorder="1" applyAlignment="1">
      <alignment horizontal="right"/>
    </xf>
    <xf numFmtId="170" fontId="0" fillId="0" borderId="0" xfId="0" applyNumberFormat="1" applyFont="1"/>
    <xf numFmtId="0" fontId="148" fillId="32" borderId="24" xfId="0" applyFont="1" applyFill="1" applyBorder="1" applyAlignment="1">
      <alignment horizontal="right"/>
    </xf>
    <xf numFmtId="10" fontId="148" fillId="32" borderId="24" xfId="0" applyNumberFormat="1" applyFont="1" applyFill="1" applyBorder="1" applyAlignment="1">
      <alignment horizontal="right"/>
    </xf>
    <xf numFmtId="0" fontId="123" fillId="0" borderId="0" xfId="0" applyFont="1" applyFill="1" applyBorder="1" applyAlignment="1" applyProtection="1">
      <alignment horizontal="center" vertical="center"/>
    </xf>
    <xf numFmtId="0" fontId="123" fillId="29" borderId="0" xfId="0" applyFont="1" applyFill="1" applyBorder="1" applyAlignment="1" applyProtection="1">
      <alignment horizontal="center" vertical="center"/>
    </xf>
    <xf numFmtId="0" fontId="0" fillId="29" borderId="0" xfId="0" applyFont="1" applyFill="1"/>
    <xf numFmtId="0" fontId="123" fillId="28" borderId="0" xfId="0" applyFont="1" applyFill="1" applyBorder="1" applyAlignment="1" applyProtection="1">
      <alignment horizontal="center"/>
    </xf>
    <xf numFmtId="0" fontId="0" fillId="28" borderId="0" xfId="0" applyFont="1" applyFill="1"/>
    <xf numFmtId="166" fontId="123" fillId="0" borderId="25" xfId="0" applyNumberFormat="1" applyFont="1" applyFill="1" applyBorder="1" applyAlignment="1" applyProtection="1">
      <alignment horizontal="left" vertical="center"/>
    </xf>
    <xf numFmtId="166" fontId="123" fillId="0" borderId="25" xfId="0" applyNumberFormat="1" applyFont="1" applyFill="1" applyBorder="1" applyAlignment="1" applyProtection="1">
      <alignment horizontal="right" vertical="center"/>
    </xf>
    <xf numFmtId="168" fontId="123" fillId="0" borderId="25" xfId="0" applyNumberFormat="1" applyFont="1" applyFill="1" applyBorder="1" applyAlignment="1" applyProtection="1">
      <alignment horizontal="right" vertical="center"/>
    </xf>
    <xf numFmtId="166" fontId="123" fillId="0" borderId="24" xfId="0" applyNumberFormat="1" applyFont="1" applyFill="1" applyBorder="1" applyAlignment="1" applyProtection="1">
      <alignment horizontal="right" vertical="center"/>
    </xf>
    <xf numFmtId="4" fontId="123" fillId="0" borderId="24" xfId="0" applyNumberFormat="1" applyFont="1" applyFill="1" applyBorder="1" applyAlignment="1" applyProtection="1">
      <alignment horizontal="right"/>
    </xf>
    <xf numFmtId="0" fontId="149" fillId="0" borderId="0" xfId="0" applyFont="1" applyFill="1"/>
    <xf numFmtId="0" fontId="123" fillId="0" borderId="16" xfId="0" applyFont="1" applyFill="1" applyBorder="1" applyAlignment="1"/>
    <xf numFmtId="2" fontId="123" fillId="0" borderId="16" xfId="0" applyNumberFormat="1" applyFont="1" applyFill="1" applyBorder="1" applyAlignment="1"/>
    <xf numFmtId="2" fontId="123" fillId="0" borderId="1" xfId="0" applyNumberFormat="1" applyFont="1" applyFill="1" applyBorder="1" applyAlignment="1">
      <alignment horizontal="center"/>
    </xf>
    <xf numFmtId="4" fontId="123" fillId="0" borderId="27" xfId="0" applyNumberFormat="1" applyFont="1" applyFill="1" applyBorder="1" applyAlignment="1">
      <alignment horizontal="center"/>
    </xf>
    <xf numFmtId="0" fontId="123" fillId="33" borderId="16" xfId="0" applyFont="1" applyFill="1" applyBorder="1" applyAlignment="1"/>
    <xf numFmtId="4" fontId="123" fillId="33" borderId="27" xfId="0" applyNumberFormat="1" applyFont="1" applyFill="1" applyBorder="1" applyAlignment="1">
      <alignment horizontal="center"/>
    </xf>
    <xf numFmtId="0" fontId="123" fillId="0" borderId="24" xfId="0" applyNumberFormat="1" applyFont="1" applyFill="1" applyBorder="1" applyAlignment="1"/>
    <xf numFmtId="0" fontId="123" fillId="33" borderId="24" xfId="0" applyNumberFormat="1" applyFont="1" applyFill="1" applyBorder="1" applyAlignment="1"/>
    <xf numFmtId="0" fontId="138" fillId="0" borderId="0" xfId="0" applyFont="1" applyFill="1"/>
    <xf numFmtId="0" fontId="139" fillId="0" borderId="0" xfId="7" applyFont="1"/>
    <xf numFmtId="0" fontId="123" fillId="0" borderId="0" xfId="1" applyFont="1" applyBorder="1" applyAlignment="1" applyProtection="1">
      <alignment horizontal="left" vertical="center"/>
    </xf>
    <xf numFmtId="0" fontId="123" fillId="0" borderId="0" xfId="7" applyFont="1"/>
    <xf numFmtId="0" fontId="151" fillId="0" borderId="0" xfId="7" applyFont="1"/>
    <xf numFmtId="0" fontId="123" fillId="0" borderId="0" xfId="7" applyFont="1" applyBorder="1" applyAlignment="1">
      <alignment horizontal="center" vertical="center" wrapText="1"/>
    </xf>
    <xf numFmtId="0" fontId="123" fillId="0" borderId="0" xfId="7" applyFont="1" applyAlignment="1">
      <alignment horizontal="left" indent="2"/>
    </xf>
    <xf numFmtId="0" fontId="123" fillId="41" borderId="0" xfId="7" applyFont="1" applyFill="1"/>
    <xf numFmtId="0" fontId="123" fillId="41" borderId="0" xfId="7" applyFont="1" applyFill="1" applyBorder="1" applyAlignment="1">
      <alignment horizontal="center" vertical="center" wrapText="1"/>
    </xf>
    <xf numFmtId="0" fontId="123" fillId="0" borderId="0" xfId="7" applyFont="1" applyFill="1"/>
    <xf numFmtId="0" fontId="153" fillId="0" borderId="0" xfId="7" applyFont="1"/>
    <xf numFmtId="0" fontId="152" fillId="41" borderId="0" xfId="7" applyFont="1" applyFill="1"/>
    <xf numFmtId="0" fontId="0" fillId="0" borderId="109" xfId="0" applyFont="1" applyBorder="1" applyAlignment="1">
      <alignment horizontal="left"/>
    </xf>
    <xf numFmtId="0" fontId="0" fillId="0" borderId="110" xfId="0" applyFont="1" applyBorder="1" applyAlignment="1">
      <alignment horizontal="left"/>
    </xf>
    <xf numFmtId="0" fontId="0" fillId="0" borderId="87" xfId="0" applyFont="1" applyBorder="1" applyAlignment="1">
      <alignment horizontal="left"/>
    </xf>
    <xf numFmtId="0" fontId="0" fillId="0" borderId="88" xfId="0" applyFont="1" applyBorder="1" applyAlignment="1">
      <alignment horizontal="left"/>
    </xf>
    <xf numFmtId="0" fontId="123" fillId="0" borderId="90" xfId="7" applyFont="1" applyFill="1" applyBorder="1"/>
    <xf numFmtId="0" fontId="0" fillId="0" borderId="113" xfId="0" applyFont="1" applyBorder="1"/>
    <xf numFmtId="168" fontId="123" fillId="0" borderId="0" xfId="0" applyNumberFormat="1" applyFont="1" applyFill="1" applyBorder="1" applyAlignment="1" applyProtection="1">
      <alignment horizontal="right" vertical="center"/>
    </xf>
    <xf numFmtId="0" fontId="0" fillId="0" borderId="112" xfId="0" applyFont="1" applyBorder="1"/>
    <xf numFmtId="0" fontId="123" fillId="0" borderId="0" xfId="7" applyFont="1" applyFill="1" applyBorder="1"/>
    <xf numFmtId="169" fontId="123" fillId="0" borderId="113" xfId="7" applyNumberFormat="1" applyFont="1" applyFill="1" applyBorder="1"/>
    <xf numFmtId="0" fontId="0" fillId="21" borderId="113" xfId="0" applyFont="1" applyFill="1" applyBorder="1" applyAlignment="1">
      <alignment horizontal="center" vertical="center"/>
    </xf>
    <xf numFmtId="0" fontId="154" fillId="25" borderId="0" xfId="0" applyFont="1" applyFill="1"/>
    <xf numFmtId="0" fontId="137" fillId="0" borderId="0" xfId="7" applyFont="1"/>
    <xf numFmtId="0" fontId="155" fillId="0" borderId="0" xfId="0" applyFont="1"/>
    <xf numFmtId="9" fontId="155" fillId="0" borderId="0" xfId="0" applyNumberFormat="1" applyFont="1"/>
    <xf numFmtId="0" fontId="156" fillId="25" borderId="0" xfId="0" applyFont="1" applyFill="1"/>
    <xf numFmtId="0" fontId="152" fillId="37" borderId="0" xfId="7" applyFont="1" applyFill="1"/>
    <xf numFmtId="0" fontId="123" fillId="37" borderId="0" xfId="7" applyFont="1" applyFill="1"/>
    <xf numFmtId="0" fontId="123" fillId="37" borderId="0" xfId="7" applyFont="1" applyFill="1" applyBorder="1" applyAlignment="1">
      <alignment horizontal="center" vertical="center" wrapText="1"/>
    </xf>
    <xf numFmtId="0" fontId="152" fillId="43" borderId="0" xfId="7" applyFont="1" applyFill="1"/>
    <xf numFmtId="0" fontId="123" fillId="43" borderId="0" xfId="7" applyFont="1" applyFill="1"/>
    <xf numFmtId="0" fontId="123" fillId="43" borderId="0" xfId="7" applyFont="1" applyFill="1" applyBorder="1" applyAlignment="1">
      <alignment horizontal="center" vertical="center" wrapText="1"/>
    </xf>
    <xf numFmtId="0" fontId="117" fillId="3" borderId="0" xfId="0" applyFont="1" applyFill="1" applyBorder="1" applyAlignment="1" applyProtection="1">
      <alignment horizontal="left" vertical="center" wrapText="1"/>
    </xf>
    <xf numFmtId="169" fontId="123" fillId="0" borderId="0" xfId="7" applyNumberFormat="1" applyFont="1" applyFill="1" applyBorder="1" applyAlignment="1">
      <alignment horizontal="right"/>
    </xf>
    <xf numFmtId="169" fontId="123" fillId="0" borderId="0" xfId="7" applyNumberFormat="1" applyFont="1" applyFill="1" applyBorder="1"/>
    <xf numFmtId="0" fontId="0" fillId="0" borderId="114" xfId="0" applyFont="1" applyFill="1" applyBorder="1"/>
    <xf numFmtId="0" fontId="0" fillId="0" borderId="105" xfId="0" applyFont="1" applyFill="1" applyBorder="1"/>
    <xf numFmtId="0" fontId="146" fillId="0" borderId="0" xfId="0" applyFont="1"/>
    <xf numFmtId="0" fontId="140" fillId="0" borderId="0" xfId="0" applyFont="1"/>
    <xf numFmtId="0" fontId="158" fillId="0" borderId="0" xfId="7" applyFont="1"/>
    <xf numFmtId="0" fontId="152" fillId="38" borderId="117" xfId="7" applyFont="1" applyFill="1" applyBorder="1" applyAlignment="1">
      <alignment horizontal="left" vertical="center"/>
    </xf>
    <xf numFmtId="0" fontId="146" fillId="38" borderId="114" xfId="0" applyFont="1" applyFill="1" applyBorder="1" applyAlignment="1">
      <alignment horizontal="left" vertical="center"/>
    </xf>
    <xf numFmtId="166" fontId="0" fillId="0" borderId="0" xfId="0" applyNumberFormat="1" applyFont="1"/>
    <xf numFmtId="0" fontId="146" fillId="21" borderId="113" xfId="0" applyFont="1" applyFill="1" applyBorder="1" applyAlignment="1">
      <alignment horizontal="center" vertical="center"/>
    </xf>
    <xf numFmtId="0" fontId="159" fillId="9" borderId="16" xfId="0" applyFont="1" applyFill="1" applyBorder="1" applyAlignment="1"/>
    <xf numFmtId="0" fontId="159" fillId="9" borderId="16" xfId="0" applyFont="1" applyFill="1" applyBorder="1" applyAlignment="1">
      <alignment horizontal="left"/>
    </xf>
    <xf numFmtId="2" fontId="123" fillId="9" borderId="1" xfId="0" applyNumberFormat="1" applyFont="1" applyFill="1" applyBorder="1" applyAlignment="1">
      <alignment horizontal="right"/>
    </xf>
    <xf numFmtId="2" fontId="123" fillId="0" borderId="16" xfId="0" applyNumberFormat="1" applyFont="1" applyFill="1" applyBorder="1" applyAlignment="1">
      <alignment horizontal="right" vertical="center"/>
    </xf>
    <xf numFmtId="0" fontId="152" fillId="21" borderId="24" xfId="0" applyFont="1" applyFill="1" applyBorder="1" applyAlignment="1" applyProtection="1">
      <alignment horizontal="center" vertical="center" wrapText="1"/>
    </xf>
    <xf numFmtId="0" fontId="146" fillId="37" borderId="0" xfId="0" applyFont="1" applyFill="1" applyAlignment="1">
      <alignment horizontal="left" vertical="center"/>
    </xf>
    <xf numFmtId="3" fontId="123" fillId="0" borderId="25" xfId="0" applyNumberFormat="1" applyFont="1" applyFill="1" applyBorder="1" applyAlignment="1" applyProtection="1">
      <alignment horizontal="left" vertical="center"/>
    </xf>
    <xf numFmtId="0" fontId="123" fillId="0" borderId="24" xfId="0" applyFont="1" applyFill="1" applyBorder="1" applyAlignment="1" applyProtection="1">
      <alignment horizontal="left" vertical="top" wrapText="1"/>
    </xf>
    <xf numFmtId="0" fontId="146" fillId="21" borderId="113" xfId="0" applyFont="1" applyFill="1" applyBorder="1" applyAlignment="1">
      <alignment horizontal="left" vertical="center"/>
    </xf>
    <xf numFmtId="0" fontId="0" fillId="21" borderId="113" xfId="0" applyFont="1" applyFill="1" applyBorder="1" applyAlignment="1">
      <alignment horizontal="left" vertical="center"/>
    </xf>
    <xf numFmtId="0" fontId="0" fillId="20" borderId="121" xfId="0" applyFont="1" applyFill="1" applyBorder="1"/>
    <xf numFmtId="0" fontId="152" fillId="38" borderId="125" xfId="7" applyFont="1" applyFill="1" applyBorder="1" applyAlignment="1">
      <alignment horizontal="left" vertical="center"/>
    </xf>
    <xf numFmtId="0" fontId="0" fillId="0" borderId="125" xfId="0" applyFont="1" applyBorder="1"/>
    <xf numFmtId="0" fontId="0" fillId="0" borderId="105" xfId="0" applyFont="1" applyBorder="1"/>
    <xf numFmtId="0" fontId="123" fillId="38" borderId="121" xfId="7" applyFont="1" applyFill="1" applyBorder="1" applyAlignment="1">
      <alignment horizontal="center" vertical="center"/>
    </xf>
    <xf numFmtId="0" fontId="0" fillId="0" borderId="119" xfId="0" applyFont="1" applyBorder="1"/>
    <xf numFmtId="0" fontId="150" fillId="0" borderId="0" xfId="7" applyFont="1"/>
    <xf numFmtId="4" fontId="6" fillId="12" borderId="20" xfId="0" applyNumberFormat="1" applyFont="1" applyFill="1" applyBorder="1" applyAlignment="1" applyProtection="1">
      <alignment horizontal="right" vertical="center"/>
    </xf>
    <xf numFmtId="0" fontId="0" fillId="0" borderId="0" xfId="0"/>
    <xf numFmtId="0" fontId="110" fillId="20" borderId="0" xfId="0" applyFont="1" applyFill="1" applyBorder="1" applyAlignment="1" applyProtection="1">
      <alignment horizontal="left" vertical="top" wrapText="1" indent="1"/>
    </xf>
    <xf numFmtId="0" fontId="161" fillId="42" borderId="0" xfId="0" applyFont="1" applyFill="1" applyBorder="1" applyAlignment="1" applyProtection="1">
      <alignment vertical="center"/>
    </xf>
    <xf numFmtId="0" fontId="162" fillId="0" borderId="0" xfId="0" applyFont="1" applyFill="1" applyBorder="1" applyAlignment="1" applyProtection="1">
      <alignment vertical="center"/>
    </xf>
    <xf numFmtId="0" fontId="0" fillId="0" borderId="0" xfId="0" applyFont="1" applyAlignment="1">
      <alignment horizontal="right"/>
    </xf>
    <xf numFmtId="3" fontId="0" fillId="0" borderId="121" xfId="0" applyNumberFormat="1" applyFont="1" applyFill="1" applyBorder="1" applyAlignment="1">
      <alignment horizontal="right"/>
    </xf>
    <xf numFmtId="0" fontId="0" fillId="0" borderId="121" xfId="0" applyFont="1" applyFill="1" applyBorder="1"/>
    <xf numFmtId="0" fontId="123" fillId="0" borderId="123" xfId="0" applyFont="1" applyFill="1" applyBorder="1" applyAlignment="1">
      <alignment vertical="center"/>
    </xf>
    <xf numFmtId="0" fontId="123" fillId="0" borderId="123" xfId="0" applyFont="1" applyFill="1" applyBorder="1" applyAlignment="1">
      <alignment horizontal="right" vertical="center"/>
    </xf>
    <xf numFmtId="0" fontId="135" fillId="0" borderId="0" xfId="0" applyFont="1" applyBorder="1"/>
    <xf numFmtId="3" fontId="135" fillId="0" borderId="0" xfId="0" applyNumberFormat="1" applyFont="1" applyBorder="1"/>
    <xf numFmtId="4" fontId="0" fillId="0" borderId="121" xfId="0" applyNumberFormat="1" applyFont="1" applyFill="1" applyBorder="1" applyAlignment="1">
      <alignment horizontal="right"/>
    </xf>
    <xf numFmtId="0" fontId="0" fillId="0" borderId="121" xfId="0" applyFont="1" applyFill="1" applyBorder="1" applyAlignment="1">
      <alignment vertical="center" wrapText="1"/>
    </xf>
    <xf numFmtId="3" fontId="0" fillId="0" borderId="121" xfId="0" applyNumberFormat="1" applyFont="1" applyFill="1" applyBorder="1"/>
    <xf numFmtId="3" fontId="0" fillId="0" borderId="0" xfId="0" applyNumberFormat="1" applyFont="1" applyBorder="1" applyAlignment="1">
      <alignment horizontal="right"/>
    </xf>
    <xf numFmtId="0" fontId="147" fillId="44" borderId="114" xfId="0" applyFont="1" applyFill="1" applyBorder="1" applyAlignment="1">
      <alignment horizontal="center" vertical="center" wrapText="1"/>
    </xf>
    <xf numFmtId="0" fontId="147" fillId="44" borderId="121" xfId="0" applyFont="1" applyFill="1" applyBorder="1" applyAlignment="1" applyProtection="1">
      <alignment horizontal="center" vertical="center" wrapText="1"/>
    </xf>
    <xf numFmtId="0" fontId="147" fillId="44" borderId="114" xfId="0" applyFont="1" applyFill="1" applyBorder="1" applyAlignment="1">
      <alignment horizontal="center" vertical="center" wrapText="1"/>
    </xf>
    <xf numFmtId="0" fontId="147" fillId="44" borderId="24" xfId="0" applyFont="1" applyFill="1" applyBorder="1" applyAlignment="1">
      <alignment horizontal="center" vertical="center"/>
    </xf>
    <xf numFmtId="0" fontId="135" fillId="22" borderId="113" xfId="0" applyFont="1" applyFill="1" applyBorder="1" applyAlignment="1">
      <alignment horizontal="center" vertical="center"/>
    </xf>
    <xf numFmtId="0" fontId="135" fillId="22" borderId="115" xfId="0" applyFont="1" applyFill="1" applyBorder="1"/>
    <xf numFmtId="0" fontId="164" fillId="37" borderId="0" xfId="7" applyFont="1" applyFill="1"/>
    <xf numFmtId="0" fontId="164" fillId="41" borderId="0" xfId="7" applyFont="1" applyFill="1"/>
    <xf numFmtId="0" fontId="164" fillId="43" borderId="0" xfId="7" applyFont="1" applyFill="1"/>
    <xf numFmtId="2" fontId="137" fillId="0" borderId="123" xfId="0" applyNumberFormat="1" applyFont="1" applyFill="1" applyBorder="1" applyProtection="1"/>
    <xf numFmtId="0" fontId="123" fillId="0" borderId="0" xfId="0" applyFont="1" applyFill="1" applyBorder="1" applyAlignment="1" applyProtection="1">
      <alignment horizontal="left"/>
    </xf>
    <xf numFmtId="2" fontId="123" fillId="0" borderId="0" xfId="0" applyNumberFormat="1" applyFont="1" applyFill="1" applyBorder="1" applyAlignment="1" applyProtection="1">
      <alignment horizontal="right" vertical="center"/>
    </xf>
    <xf numFmtId="0" fontId="123" fillId="0" borderId="0" xfId="0" applyNumberFormat="1" applyFont="1" applyFill="1" applyBorder="1" applyAlignment="1"/>
    <xf numFmtId="0" fontId="123" fillId="0" borderId="124" xfId="0" applyFont="1" applyFill="1" applyBorder="1" applyAlignment="1" applyProtection="1">
      <alignment horizontal="left" vertical="top" wrapText="1"/>
    </xf>
    <xf numFmtId="0" fontId="152" fillId="21" borderId="125" xfId="0" applyFont="1" applyFill="1" applyBorder="1" applyAlignment="1" applyProtection="1">
      <alignment horizontal="center" vertical="center" wrapText="1"/>
    </xf>
    <xf numFmtId="0" fontId="123" fillId="0" borderId="129" xfId="0" applyFont="1" applyFill="1" applyBorder="1" applyAlignment="1" applyProtection="1">
      <alignment horizontal="left" vertical="top" wrapText="1"/>
    </xf>
    <xf numFmtId="0" fontId="123" fillId="0" borderId="105" xfId="0" applyFont="1" applyFill="1" applyBorder="1" applyAlignment="1" applyProtection="1">
      <alignment horizontal="left" vertical="top" wrapText="1"/>
    </xf>
    <xf numFmtId="0" fontId="123" fillId="0" borderId="91" xfId="0" applyFont="1" applyFill="1" applyBorder="1" applyAlignment="1" applyProtection="1">
      <alignment horizontal="left" vertical="top" wrapText="1"/>
    </xf>
    <xf numFmtId="0" fontId="123" fillId="0" borderId="105" xfId="0" applyNumberFormat="1" applyFont="1" applyFill="1" applyBorder="1" applyAlignment="1" applyProtection="1">
      <alignment horizontal="left"/>
    </xf>
    <xf numFmtId="0" fontId="123" fillId="0" borderId="91" xfId="0" applyNumberFormat="1" applyFont="1" applyFill="1" applyBorder="1" applyAlignment="1" applyProtection="1">
      <alignment horizontal="left"/>
    </xf>
    <xf numFmtId="0" fontId="0" fillId="0" borderId="117" xfId="0" applyFont="1" applyBorder="1"/>
    <xf numFmtId="0" fontId="0" fillId="0" borderId="118" xfId="0" applyFont="1" applyBorder="1"/>
    <xf numFmtId="0" fontId="123" fillId="0" borderId="112" xfId="0" applyNumberFormat="1" applyFont="1" applyFill="1" applyBorder="1" applyProtection="1"/>
    <xf numFmtId="0" fontId="123" fillId="0" borderId="95" xfId="0" applyNumberFormat="1" applyFont="1" applyFill="1" applyBorder="1" applyProtection="1"/>
    <xf numFmtId="0" fontId="0" fillId="0" borderId="119" xfId="0" applyFont="1" applyBorder="1" applyAlignment="1">
      <alignment horizontal="left"/>
    </xf>
    <xf numFmtId="0" fontId="0" fillId="0" borderId="89" xfId="0" applyFont="1" applyBorder="1"/>
    <xf numFmtId="1" fontId="123" fillId="0" borderId="95" xfId="0" applyNumberFormat="1" applyFont="1" applyFill="1" applyBorder="1" applyProtection="1"/>
    <xf numFmtId="4" fontId="123" fillId="0" borderId="0" xfId="7" applyNumberFormat="1" applyFont="1"/>
    <xf numFmtId="0" fontId="0" fillId="20" borderId="128" xfId="0" applyFont="1" applyFill="1" applyBorder="1" applyAlignment="1">
      <alignment horizontal="center" vertical="center"/>
    </xf>
    <xf numFmtId="4" fontId="0" fillId="20" borderId="121" xfId="0" applyNumberFormat="1" applyFont="1" applyFill="1" applyBorder="1"/>
    <xf numFmtId="0" fontId="0" fillId="0" borderId="135" xfId="0" applyFont="1" applyBorder="1"/>
    <xf numFmtId="0" fontId="152" fillId="0" borderId="134" xfId="7" applyFont="1" applyFill="1" applyBorder="1" applyAlignment="1">
      <alignment horizontal="left" vertical="center"/>
    </xf>
    <xf numFmtId="0" fontId="146" fillId="0" borderId="105" xfId="0" applyFont="1" applyFill="1" applyBorder="1" applyAlignment="1">
      <alignment horizontal="left" vertical="center"/>
    </xf>
    <xf numFmtId="0" fontId="146" fillId="0" borderId="106" xfId="0" applyFont="1" applyFill="1" applyBorder="1" applyAlignment="1">
      <alignment horizontal="left" vertical="center"/>
    </xf>
    <xf numFmtId="165" fontId="0" fillId="0" borderId="135" xfId="0" applyNumberFormat="1" applyFont="1" applyBorder="1"/>
    <xf numFmtId="0" fontId="142" fillId="45" borderId="135" xfId="0" applyFont="1" applyFill="1" applyBorder="1" applyAlignment="1" applyProtection="1">
      <alignment horizontal="center" vertical="center" wrapText="1"/>
    </xf>
    <xf numFmtId="0" fontId="67" fillId="45" borderId="135" xfId="0" applyFont="1" applyFill="1" applyBorder="1" applyAlignment="1" applyProtection="1">
      <alignment horizontal="center" vertical="top" wrapText="1"/>
    </xf>
    <xf numFmtId="0" fontId="67" fillId="45" borderId="135" xfId="0" applyFont="1" applyFill="1" applyBorder="1" applyAlignment="1" applyProtection="1">
      <alignment horizontal="center" vertical="center" wrapText="1"/>
    </xf>
    <xf numFmtId="0" fontId="67" fillId="22" borderId="135" xfId="0" applyFont="1" applyFill="1" applyBorder="1" applyAlignment="1" applyProtection="1">
      <alignment horizontal="center" vertical="center" wrapText="1"/>
    </xf>
    <xf numFmtId="4" fontId="0" fillId="20" borderId="106" xfId="0" applyNumberFormat="1" applyFont="1" applyFill="1" applyBorder="1"/>
    <xf numFmtId="4" fontId="0" fillId="20" borderId="121" xfId="0" applyNumberFormat="1" applyFont="1" applyFill="1" applyBorder="1" applyAlignment="1">
      <alignment horizontal="right"/>
    </xf>
    <xf numFmtId="4" fontId="137" fillId="0" borderId="25" xfId="0" applyNumberFormat="1" applyFont="1" applyFill="1" applyBorder="1" applyAlignment="1" applyProtection="1">
      <alignment horizontal="right" vertical="center"/>
    </xf>
    <xf numFmtId="4" fontId="137" fillId="0" borderId="24" xfId="0" applyNumberFormat="1" applyFont="1" applyFill="1" applyBorder="1" applyAlignment="1" applyProtection="1">
      <alignment horizontal="right" vertical="center"/>
    </xf>
    <xf numFmtId="4" fontId="137" fillId="0" borderId="113" xfId="7" applyNumberFormat="1" applyFont="1" applyFill="1" applyBorder="1"/>
    <xf numFmtId="4" fontId="137" fillId="0" borderId="135" xfId="0" applyNumberFormat="1" applyFont="1" applyFill="1" applyBorder="1" applyAlignment="1" applyProtection="1">
      <alignment horizontal="right" vertical="center"/>
    </xf>
    <xf numFmtId="4" fontId="123" fillId="0" borderId="25" xfId="0" applyNumberFormat="1" applyFont="1" applyFill="1" applyBorder="1" applyAlignment="1" applyProtection="1">
      <alignment horizontal="right" vertical="center"/>
    </xf>
    <xf numFmtId="4" fontId="123" fillId="0" borderId="24" xfId="0" applyNumberFormat="1" applyFont="1" applyFill="1" applyBorder="1" applyAlignment="1" applyProtection="1">
      <alignment horizontal="right" vertical="center"/>
    </xf>
    <xf numFmtId="0" fontId="135" fillId="38" borderId="113" xfId="0" applyFont="1" applyFill="1" applyBorder="1" applyAlignment="1">
      <alignment horizontal="center" vertical="center"/>
    </xf>
    <xf numFmtId="0" fontId="147" fillId="38" borderId="24" xfId="0" applyFont="1" applyFill="1" applyBorder="1" applyAlignment="1">
      <alignment horizontal="center"/>
    </xf>
    <xf numFmtId="0" fontId="147" fillId="38" borderId="114" xfId="0" applyFont="1" applyFill="1" applyBorder="1" applyAlignment="1">
      <alignment vertical="center" wrapText="1"/>
    </xf>
    <xf numFmtId="0" fontId="147" fillId="38" borderId="114" xfId="0" applyFont="1" applyFill="1" applyBorder="1" applyAlignment="1">
      <alignment horizontal="center" vertical="center" wrapText="1"/>
    </xf>
    <xf numFmtId="0" fontId="147" fillId="38" borderId="24" xfId="0" applyFont="1" applyFill="1" applyBorder="1" applyAlignment="1">
      <alignment horizontal="center" vertical="center"/>
    </xf>
    <xf numFmtId="0" fontId="146" fillId="38" borderId="114" xfId="0" applyFont="1" applyFill="1" applyBorder="1" applyAlignment="1">
      <alignment horizontal="left"/>
    </xf>
    <xf numFmtId="0" fontId="0" fillId="38" borderId="114" xfId="0" applyFont="1" applyFill="1" applyBorder="1" applyAlignment="1">
      <alignment horizontal="center"/>
    </xf>
    <xf numFmtId="0" fontId="147" fillId="38" borderId="113" xfId="0" applyFont="1" applyFill="1" applyBorder="1" applyAlignment="1">
      <alignment horizontal="left" vertical="center" wrapText="1"/>
    </xf>
    <xf numFmtId="0" fontId="146" fillId="38" borderId="24" xfId="0" applyFont="1" applyFill="1" applyBorder="1" applyAlignment="1">
      <alignment horizontal="left"/>
    </xf>
    <xf numFmtId="0" fontId="146" fillId="38" borderId="66" xfId="0" applyFont="1" applyFill="1" applyBorder="1" applyAlignment="1">
      <alignment horizontal="left"/>
    </xf>
    <xf numFmtId="0" fontId="146" fillId="38" borderId="132" xfId="0" applyFont="1" applyFill="1" applyBorder="1" applyAlignment="1">
      <alignment horizontal="left"/>
    </xf>
    <xf numFmtId="0" fontId="146" fillId="38" borderId="131" xfId="0" applyFont="1" applyFill="1" applyBorder="1" applyAlignment="1">
      <alignment horizontal="left"/>
    </xf>
    <xf numFmtId="0" fontId="146" fillId="38" borderId="25" xfId="0" applyFont="1" applyFill="1" applyBorder="1" applyAlignment="1">
      <alignment horizontal="left"/>
    </xf>
    <xf numFmtId="0" fontId="165" fillId="38" borderId="91" xfId="0" applyFont="1" applyFill="1" applyBorder="1" applyAlignment="1">
      <alignment horizontal="left"/>
    </xf>
    <xf numFmtId="0" fontId="164" fillId="22" borderId="135" xfId="7" applyFont="1" applyFill="1" applyBorder="1" applyAlignment="1">
      <alignment horizontal="left" vertical="center"/>
    </xf>
    <xf numFmtId="0" fontId="164" fillId="22" borderId="135" xfId="7" applyFont="1" applyFill="1" applyBorder="1" applyAlignment="1">
      <alignment horizontal="right" vertical="center"/>
    </xf>
    <xf numFmtId="0" fontId="123" fillId="44" borderId="121" xfId="0" applyFont="1" applyFill="1" applyBorder="1" applyAlignment="1" applyProtection="1">
      <alignment horizontal="center" vertical="center" wrapText="1"/>
    </xf>
    <xf numFmtId="0" fontId="123" fillId="44" borderId="120" xfId="0" applyFont="1" applyFill="1" applyBorder="1" applyAlignment="1" applyProtection="1">
      <alignment horizontal="center" vertical="center" wrapText="1"/>
    </xf>
    <xf numFmtId="0" fontId="137" fillId="44" borderId="122" xfId="0" applyFont="1" applyFill="1" applyBorder="1" applyAlignment="1" applyProtection="1">
      <alignment horizontal="center" vertical="center" wrapText="1"/>
    </xf>
    <xf numFmtId="0" fontId="147" fillId="38" borderId="121" xfId="0" applyFont="1" applyFill="1" applyBorder="1" applyAlignment="1" applyProtection="1">
      <alignment horizontal="center" vertical="center" wrapText="1"/>
    </xf>
    <xf numFmtId="166" fontId="123" fillId="0" borderId="0" xfId="0" applyNumberFormat="1" applyFont="1" applyFill="1" applyBorder="1" applyAlignment="1" applyProtection="1">
      <alignment horizontal="left" vertical="center"/>
    </xf>
    <xf numFmtId="3" fontId="123" fillId="0" borderId="0" xfId="0" applyNumberFormat="1" applyFont="1" applyFill="1" applyBorder="1" applyAlignment="1" applyProtection="1">
      <alignment horizontal="left" vertical="center"/>
    </xf>
    <xf numFmtId="3" fontId="0" fillId="0" borderId="0" xfId="0" applyNumberFormat="1" applyFont="1" applyFill="1" applyBorder="1" applyAlignment="1">
      <alignment horizontal="right"/>
    </xf>
    <xf numFmtId="4" fontId="0" fillId="0" borderId="0" xfId="0" applyNumberFormat="1" applyFont="1" applyFill="1" applyBorder="1" applyAlignment="1">
      <alignment horizontal="right"/>
    </xf>
    <xf numFmtId="0" fontId="152" fillId="38" borderId="108" xfId="7" applyFont="1" applyFill="1" applyBorder="1" applyAlignment="1">
      <alignment horizontal="left" vertical="center"/>
    </xf>
    <xf numFmtId="0" fontId="166" fillId="22" borderId="24" xfId="0" applyFont="1" applyFill="1" applyBorder="1" applyAlignment="1">
      <alignment horizontal="left" vertical="center"/>
    </xf>
    <xf numFmtId="0" fontId="146" fillId="38" borderId="108" xfId="0" applyFont="1" applyFill="1" applyBorder="1" applyAlignment="1">
      <alignment horizontal="left" vertical="center"/>
    </xf>
    <xf numFmtId="4" fontId="6" fillId="12" borderId="133" xfId="0" applyNumberFormat="1" applyFont="1" applyFill="1" applyBorder="1" applyAlignment="1" applyProtection="1">
      <alignment horizontal="right" vertical="center"/>
    </xf>
    <xf numFmtId="4" fontId="6" fillId="0" borderId="133" xfId="0" applyNumberFormat="1" applyFont="1" applyFill="1" applyBorder="1" applyAlignment="1" applyProtection="1">
      <alignment horizontal="right" vertical="center"/>
    </xf>
    <xf numFmtId="0" fontId="0" fillId="0" borderId="140" xfId="0" applyFont="1" applyBorder="1"/>
    <xf numFmtId="0" fontId="0" fillId="0" borderId="140" xfId="0" applyFont="1" applyFill="1" applyBorder="1"/>
    <xf numFmtId="0" fontId="0" fillId="0" borderId="130" xfId="0" applyFont="1" applyFill="1" applyBorder="1"/>
    <xf numFmtId="4" fontId="86" fillId="0" borderId="141" xfId="0" applyNumberFormat="1" applyFont="1" applyBorder="1"/>
    <xf numFmtId="0" fontId="0" fillId="0" borderId="142" xfId="0" applyFont="1" applyBorder="1"/>
    <xf numFmtId="0" fontId="0" fillId="0" borderId="143" xfId="0" applyFont="1" applyBorder="1"/>
    <xf numFmtId="0" fontId="0" fillId="0" borderId="146" xfId="0" applyFont="1" applyFill="1" applyBorder="1"/>
    <xf numFmtId="0" fontId="0" fillId="0" borderId="148" xfId="0" applyFont="1" applyFill="1" applyBorder="1"/>
    <xf numFmtId="0" fontId="0" fillId="0" borderId="149" xfId="0" applyFont="1" applyFill="1" applyBorder="1"/>
    <xf numFmtId="0" fontId="0" fillId="0" borderId="146" xfId="0" applyFont="1" applyBorder="1"/>
    <xf numFmtId="0" fontId="0" fillId="0" borderId="148" xfId="0" applyFont="1" applyBorder="1"/>
    <xf numFmtId="0" fontId="0" fillId="0" borderId="149" xfId="0" applyFont="1" applyBorder="1"/>
    <xf numFmtId="0" fontId="123" fillId="43" borderId="24" xfId="0" applyFont="1" applyFill="1" applyBorder="1" applyAlignment="1" applyProtection="1">
      <alignment horizontal="right" vertical="center"/>
    </xf>
    <xf numFmtId="0" fontId="123" fillId="23" borderId="24" xfId="0" applyFont="1" applyFill="1" applyBorder="1" applyAlignment="1" applyProtection="1">
      <alignment horizontal="right" vertical="center"/>
    </xf>
    <xf numFmtId="0" fontId="123" fillId="23" borderId="91" xfId="0" applyFont="1" applyFill="1" applyBorder="1" applyAlignment="1" applyProtection="1">
      <alignment horizontal="right" vertical="center"/>
    </xf>
    <xf numFmtId="0" fontId="0" fillId="38" borderId="153" xfId="0" applyFont="1" applyFill="1" applyBorder="1"/>
    <xf numFmtId="0" fontId="123" fillId="22" borderId="24" xfId="0" applyFont="1" applyFill="1" applyBorder="1" applyAlignment="1" applyProtection="1">
      <alignment horizontal="right" vertical="center"/>
    </xf>
    <xf numFmtId="0" fontId="123" fillId="40" borderId="24" xfId="0" applyFont="1" applyFill="1" applyBorder="1" applyAlignment="1" applyProtection="1">
      <alignment horizontal="right" vertical="center"/>
    </xf>
    <xf numFmtId="0" fontId="123" fillId="24" borderId="24" xfId="0" applyFont="1" applyFill="1" applyBorder="1" applyAlignment="1" applyProtection="1">
      <alignment horizontal="right" vertical="center"/>
    </xf>
    <xf numFmtId="0" fontId="123" fillId="30" borderId="24" xfId="0" applyFont="1" applyFill="1" applyBorder="1" applyAlignment="1" applyProtection="1">
      <alignment horizontal="right" vertical="center"/>
    </xf>
    <xf numFmtId="0" fontId="123" fillId="39" borderId="24" xfId="0" applyFont="1" applyFill="1" applyBorder="1" applyAlignment="1" applyProtection="1">
      <alignment horizontal="right" vertical="center"/>
    </xf>
    <xf numFmtId="0" fontId="21" fillId="0" borderId="152" xfId="0" applyFont="1" applyFill="1" applyBorder="1" applyProtection="1"/>
    <xf numFmtId="0" fontId="6" fillId="8" borderId="7" xfId="0" applyFont="1" applyFill="1" applyBorder="1" applyAlignment="1" applyProtection="1">
      <alignment horizontal="center" vertical="top" wrapText="1"/>
    </xf>
    <xf numFmtId="0" fontId="21" fillId="0" borderId="7" xfId="0" applyFont="1" applyFill="1" applyBorder="1" applyProtection="1"/>
    <xf numFmtId="0" fontId="0" fillId="0" borderId="135" xfId="0" applyFont="1" applyBorder="1" applyAlignment="1">
      <alignment horizontal="left"/>
    </xf>
    <xf numFmtId="0" fontId="123" fillId="28" borderId="24" xfId="0" applyFont="1" applyFill="1" applyBorder="1" applyAlignment="1" applyProtection="1">
      <alignment horizontal="right" vertical="center"/>
    </xf>
    <xf numFmtId="0" fontId="123" fillId="30" borderId="153" xfId="0" applyFont="1" applyFill="1" applyBorder="1" applyAlignment="1" applyProtection="1">
      <alignment horizontal="right" vertical="center"/>
    </xf>
    <xf numFmtId="0" fontId="123" fillId="37" borderId="153" xfId="0" applyFont="1" applyFill="1" applyBorder="1" applyAlignment="1" applyProtection="1">
      <alignment horizontal="right" vertical="center"/>
    </xf>
    <xf numFmtId="0" fontId="0" fillId="0" borderId="132" xfId="0" applyFont="1" applyBorder="1"/>
    <xf numFmtId="0" fontId="0" fillId="0" borderId="131" xfId="0" applyFont="1" applyBorder="1"/>
    <xf numFmtId="4" fontId="8" fillId="14" borderId="159" xfId="0" applyNumberFormat="1" applyFont="1" applyFill="1" applyBorder="1" applyAlignment="1" applyProtection="1">
      <alignment horizontal="center" vertical="center" wrapText="1"/>
    </xf>
    <xf numFmtId="4" fontId="8" fillId="14" borderId="38" xfId="0" applyNumberFormat="1" applyFont="1" applyFill="1" applyBorder="1" applyAlignment="1" applyProtection="1">
      <alignment horizontal="center" vertical="center" wrapText="1"/>
    </xf>
    <xf numFmtId="4" fontId="8" fillId="14" borderId="158" xfId="0" applyNumberFormat="1" applyFont="1" applyFill="1" applyBorder="1" applyAlignment="1" applyProtection="1">
      <alignment horizontal="center" vertical="center" wrapText="1"/>
    </xf>
    <xf numFmtId="4" fontId="29" fillId="33" borderId="161" xfId="0" applyNumberFormat="1" applyFont="1" applyFill="1" applyBorder="1" applyAlignment="1" applyProtection="1">
      <alignment vertical="center" wrapText="1"/>
    </xf>
    <xf numFmtId="4" fontId="28" fillId="33" borderId="161" xfId="0" applyNumberFormat="1" applyFont="1" applyFill="1" applyBorder="1" applyAlignment="1" applyProtection="1">
      <alignment vertical="center" wrapText="1"/>
    </xf>
    <xf numFmtId="4" fontId="33" fillId="33" borderId="161" xfId="0" applyNumberFormat="1" applyFont="1" applyFill="1" applyBorder="1" applyAlignment="1" applyProtection="1">
      <alignment vertical="center" wrapText="1"/>
    </xf>
    <xf numFmtId="4" fontId="168" fillId="14" borderId="162" xfId="0" applyNumberFormat="1" applyFont="1" applyFill="1" applyBorder="1" applyAlignment="1" applyProtection="1">
      <alignment vertical="center" wrapText="1"/>
    </xf>
    <xf numFmtId="4" fontId="8" fillId="25" borderId="158" xfId="0" applyNumberFormat="1" applyFont="1" applyFill="1" applyBorder="1" applyAlignment="1" applyProtection="1">
      <alignment horizontal="center" vertical="center" wrapText="1"/>
    </xf>
    <xf numFmtId="4" fontId="8" fillId="25" borderId="159" xfId="0" applyNumberFormat="1" applyFont="1" applyFill="1" applyBorder="1" applyAlignment="1" applyProtection="1">
      <alignment horizontal="center" vertical="center" wrapText="1"/>
    </xf>
    <xf numFmtId="4" fontId="8" fillId="25" borderId="162" xfId="0" applyNumberFormat="1" applyFont="1" applyFill="1" applyBorder="1" applyAlignment="1" applyProtection="1">
      <alignment vertical="center" wrapText="1"/>
    </xf>
    <xf numFmtId="4" fontId="124" fillId="0" borderId="83" xfId="0" applyNumberFormat="1" applyFont="1" applyFill="1" applyBorder="1" applyAlignment="1" applyProtection="1">
      <alignment vertical="center" wrapText="1"/>
    </xf>
    <xf numFmtId="0" fontId="0" fillId="0" borderId="167" xfId="0" applyFont="1" applyFill="1" applyBorder="1"/>
    <xf numFmtId="0" fontId="11" fillId="0" borderId="129" xfId="0" applyFont="1" applyFill="1" applyBorder="1" applyAlignment="1" applyProtection="1">
      <alignment vertical="top" wrapText="1"/>
    </xf>
    <xf numFmtId="0" fontId="11" fillId="0" borderId="90" xfId="0" applyFont="1" applyFill="1" applyBorder="1" applyAlignment="1" applyProtection="1">
      <alignment vertical="top" wrapText="1"/>
    </xf>
    <xf numFmtId="0" fontId="11" fillId="0" borderId="91" xfId="0" applyFont="1" applyFill="1" applyBorder="1" applyAlignment="1" applyProtection="1">
      <alignment vertical="top" wrapText="1"/>
    </xf>
    <xf numFmtId="4" fontId="11" fillId="0" borderId="153" xfId="0" applyNumberFormat="1" applyFont="1" applyFill="1" applyBorder="1" applyAlignment="1" applyProtection="1">
      <alignment horizontal="center" vertical="center" wrapText="1"/>
    </xf>
    <xf numFmtId="0" fontId="169" fillId="0" borderId="130" xfId="0" applyFont="1" applyFill="1" applyBorder="1" applyAlignment="1" applyProtection="1">
      <alignment vertical="center" wrapText="1"/>
    </xf>
    <xf numFmtId="4" fontId="123" fillId="33" borderId="153" xfId="0" applyNumberFormat="1" applyFont="1" applyFill="1" applyBorder="1" applyAlignment="1" applyProtection="1">
      <alignment vertical="center" wrapText="1"/>
    </xf>
    <xf numFmtId="4" fontId="123" fillId="33" borderId="153" xfId="0" applyNumberFormat="1" applyFont="1" applyFill="1" applyBorder="1" applyAlignment="1" applyProtection="1">
      <alignment horizontal="right" vertical="center" wrapText="1"/>
    </xf>
    <xf numFmtId="4" fontId="137" fillId="33" borderId="153" xfId="0" applyNumberFormat="1" applyFont="1" applyFill="1" applyBorder="1" applyAlignment="1" applyProtection="1">
      <alignment vertical="center" wrapText="1"/>
    </xf>
    <xf numFmtId="171" fontId="123" fillId="33" borderId="153" xfId="0" applyNumberFormat="1" applyFont="1" applyFill="1" applyBorder="1" applyAlignment="1" applyProtection="1">
      <alignment vertical="center" wrapText="1"/>
    </xf>
    <xf numFmtId="4" fontId="123" fillId="0" borderId="95" xfId="0" applyNumberFormat="1" applyFont="1" applyFill="1" applyBorder="1" applyProtection="1"/>
    <xf numFmtId="0" fontId="33" fillId="14" borderId="171" xfId="0" applyFont="1" applyFill="1" applyBorder="1" applyProtection="1"/>
    <xf numFmtId="168" fontId="58" fillId="17" borderId="9" xfId="0" applyNumberFormat="1" applyFont="1" applyFill="1" applyBorder="1" applyAlignment="1" applyProtection="1">
      <alignment horizontal="left" vertical="center"/>
    </xf>
    <xf numFmtId="168" fontId="59" fillId="14" borderId="9" xfId="0" applyNumberFormat="1" applyFont="1" applyFill="1" applyBorder="1" applyAlignment="1" applyProtection="1">
      <alignment horizontal="left"/>
    </xf>
    <xf numFmtId="0" fontId="58" fillId="14" borderId="9" xfId="0" applyFont="1" applyFill="1" applyBorder="1" applyAlignment="1" applyProtection="1">
      <alignment horizontal="left" vertical="center"/>
    </xf>
    <xf numFmtId="0" fontId="58" fillId="4" borderId="171" xfId="0" applyFont="1" applyFill="1" applyBorder="1" applyProtection="1"/>
    <xf numFmtId="168" fontId="58" fillId="16" borderId="9" xfId="0" applyNumberFormat="1" applyFont="1" applyFill="1" applyBorder="1" applyAlignment="1" applyProtection="1">
      <alignment horizontal="left" vertical="center"/>
    </xf>
    <xf numFmtId="168" fontId="59" fillId="4" borderId="9" xfId="0" applyNumberFormat="1" applyFont="1" applyFill="1" applyBorder="1" applyAlignment="1" applyProtection="1"/>
    <xf numFmtId="0" fontId="58" fillId="4" borderId="9" xfId="0" applyFont="1" applyFill="1" applyBorder="1" applyAlignment="1" applyProtection="1">
      <alignment horizontal="left" vertical="center"/>
    </xf>
    <xf numFmtId="168" fontId="76" fillId="4" borderId="9" xfId="0" applyNumberFormat="1" applyFont="1" applyFill="1" applyBorder="1" applyAlignment="1" applyProtection="1"/>
    <xf numFmtId="4" fontId="8" fillId="25" borderId="38" xfId="0" applyNumberFormat="1" applyFont="1" applyFill="1" applyBorder="1" applyAlignment="1" applyProtection="1">
      <alignment horizontal="center" vertical="center" wrapText="1"/>
    </xf>
    <xf numFmtId="0" fontId="11" fillId="3" borderId="172" xfId="0" applyFont="1" applyFill="1" applyBorder="1" applyProtection="1"/>
    <xf numFmtId="0" fontId="117" fillId="3" borderId="0" xfId="0" applyFont="1" applyFill="1" applyBorder="1" applyAlignment="1" applyProtection="1">
      <alignment vertical="top" wrapText="1"/>
    </xf>
    <xf numFmtId="0" fontId="93" fillId="3" borderId="0" xfId="0" applyFont="1" applyFill="1" applyBorder="1" applyAlignment="1" applyProtection="1">
      <alignment horizontal="left" wrapText="1"/>
    </xf>
    <xf numFmtId="0" fontId="66" fillId="14" borderId="49" xfId="0" applyFont="1" applyFill="1" applyBorder="1" applyAlignment="1" applyProtection="1">
      <alignment horizontal="center" vertical="center" wrapText="1"/>
    </xf>
    <xf numFmtId="4" fontId="6" fillId="12" borderId="20" xfId="0" applyNumberFormat="1" applyFont="1" applyFill="1" applyBorder="1" applyAlignment="1" applyProtection="1">
      <alignment horizontal="right" vertical="center"/>
    </xf>
    <xf numFmtId="0" fontId="105" fillId="3" borderId="0" xfId="0" applyFont="1" applyFill="1" applyBorder="1" applyAlignment="1">
      <alignment horizontal="left" vertical="top"/>
    </xf>
    <xf numFmtId="0" fontId="11" fillId="11" borderId="0" xfId="0" applyFont="1" applyFill="1" applyBorder="1" applyAlignment="1" applyProtection="1">
      <alignment horizontal="center" vertical="center" wrapText="1"/>
    </xf>
    <xf numFmtId="0" fontId="13" fillId="12" borderId="0" xfId="0" applyFont="1" applyFill="1" applyBorder="1" applyAlignment="1" applyProtection="1">
      <alignment horizontal="center"/>
    </xf>
    <xf numFmtId="0" fontId="13" fillId="4" borderId="0" xfId="0" applyFont="1" applyFill="1" applyBorder="1" applyAlignment="1" applyProtection="1">
      <alignment horizontal="center"/>
    </xf>
    <xf numFmtId="0" fontId="104" fillId="31" borderId="4" xfId="0" applyFont="1" applyFill="1" applyBorder="1" applyAlignment="1" applyProtection="1">
      <alignment horizontal="center" vertical="center" wrapText="1"/>
    </xf>
    <xf numFmtId="4" fontId="86" fillId="0" borderId="121" xfId="0" applyNumberFormat="1" applyFont="1" applyFill="1" applyBorder="1" applyAlignment="1">
      <alignment horizontal="right"/>
    </xf>
    <xf numFmtId="0" fontId="6" fillId="8" borderId="7" xfId="0" applyFont="1" applyFill="1" applyBorder="1" applyAlignment="1" applyProtection="1">
      <alignment vertical="center" wrapText="1"/>
    </xf>
    <xf numFmtId="0" fontId="13" fillId="3" borderId="0" xfId="0" applyFont="1" applyFill="1" applyBorder="1" applyAlignment="1" applyProtection="1">
      <alignment vertical="center"/>
    </xf>
    <xf numFmtId="0" fontId="91" fillId="3" borderId="0" xfId="0" applyFont="1" applyFill="1" applyBorder="1" applyAlignment="1" applyProtection="1">
      <alignment vertical="center"/>
    </xf>
    <xf numFmtId="0" fontId="105" fillId="3" borderId="0" xfId="0" applyFont="1" applyFill="1" applyBorder="1" applyAlignment="1">
      <alignment horizontal="left"/>
    </xf>
    <xf numFmtId="0" fontId="68" fillId="9" borderId="16" xfId="0" applyFont="1" applyFill="1" applyBorder="1" applyAlignment="1">
      <alignment horizontal="left"/>
    </xf>
    <xf numFmtId="0" fontId="68" fillId="9" borderId="19" xfId="0" applyFont="1" applyFill="1" applyBorder="1" applyAlignment="1">
      <alignment horizontal="left"/>
    </xf>
    <xf numFmtId="0" fontId="147" fillId="38" borderId="155" xfId="0" applyFont="1" applyFill="1" applyBorder="1" applyAlignment="1">
      <alignment horizontal="left" vertical="center"/>
    </xf>
    <xf numFmtId="0" fontId="147" fillId="38" borderId="153" xfId="0" applyFont="1" applyFill="1" applyBorder="1" applyAlignment="1">
      <alignment horizontal="left" vertical="center"/>
    </xf>
    <xf numFmtId="4" fontId="6" fillId="36" borderId="7" xfId="0" applyNumberFormat="1" applyFont="1" applyFill="1" applyBorder="1" applyAlignment="1" applyProtection="1">
      <alignment horizontal="right" vertical="center"/>
    </xf>
    <xf numFmtId="4" fontId="6" fillId="0" borderId="1" xfId="0" applyNumberFormat="1" applyFont="1" applyFill="1" applyBorder="1" applyAlignment="1" applyProtection="1">
      <alignment horizontal="right"/>
    </xf>
    <xf numFmtId="4" fontId="12" fillId="0" borderId="152" xfId="0" applyNumberFormat="1" applyFont="1" applyFill="1" applyBorder="1" applyAlignment="1" applyProtection="1">
      <alignment horizontal="right"/>
    </xf>
    <xf numFmtId="4" fontId="6" fillId="36" borderId="174" xfId="0" applyNumberFormat="1" applyFont="1" applyFill="1" applyBorder="1" applyAlignment="1" applyProtection="1">
      <alignment horizontal="right" vertical="center"/>
    </xf>
    <xf numFmtId="4" fontId="12" fillId="0" borderId="133" xfId="0" applyNumberFormat="1" applyFont="1" applyFill="1" applyBorder="1" applyAlignment="1" applyProtection="1">
      <alignment horizontal="right"/>
    </xf>
    <xf numFmtId="3" fontId="0" fillId="0" borderId="121" xfId="0" applyNumberFormat="1" applyFont="1" applyFill="1" applyBorder="1" applyAlignment="1">
      <alignment vertical="center" wrapText="1"/>
    </xf>
    <xf numFmtId="3" fontId="123" fillId="0" borderId="25" xfId="0" applyNumberFormat="1" applyFont="1" applyFill="1" applyBorder="1" applyAlignment="1" applyProtection="1">
      <alignment horizontal="right" vertical="center"/>
    </xf>
    <xf numFmtId="0" fontId="6" fillId="20" borderId="0" xfId="0" applyFont="1" applyFill="1" applyBorder="1" applyAlignment="1" applyProtection="1">
      <alignment horizontal="right"/>
    </xf>
    <xf numFmtId="0" fontId="21" fillId="20" borderId="0" xfId="0" applyFont="1" applyFill="1" applyBorder="1" applyProtection="1"/>
    <xf numFmtId="0" fontId="0" fillId="20" borderId="0" xfId="0" applyFill="1" applyBorder="1" applyProtection="1"/>
    <xf numFmtId="0" fontId="93" fillId="3" borderId="0" xfId="0" applyFont="1" applyFill="1" applyBorder="1" applyAlignment="1" applyProtection="1">
      <alignment horizontal="left"/>
    </xf>
    <xf numFmtId="0" fontId="93" fillId="3" borderId="0" xfId="0" applyFont="1" applyFill="1" applyBorder="1" applyAlignment="1" applyProtection="1">
      <alignment vertical="top"/>
    </xf>
    <xf numFmtId="0" fontId="93" fillId="3" borderId="0" xfId="0" applyFont="1" applyFill="1" applyBorder="1" applyAlignment="1" applyProtection="1">
      <alignment wrapText="1"/>
    </xf>
    <xf numFmtId="0" fontId="93" fillId="20" borderId="0" xfId="0" applyFont="1" applyFill="1"/>
    <xf numFmtId="167" fontId="6" fillId="33" borderId="1" xfId="0" applyNumberFormat="1" applyFont="1" applyFill="1" applyBorder="1" applyAlignment="1" applyProtection="1">
      <alignment horizontal="right" vertical="center" wrapText="1"/>
    </xf>
    <xf numFmtId="0" fontId="13" fillId="21" borderId="53" xfId="0" applyFont="1" applyFill="1" applyBorder="1" applyAlignment="1" applyProtection="1"/>
    <xf numFmtId="0" fontId="13" fillId="21" borderId="43" xfId="0" applyFont="1" applyFill="1" applyBorder="1" applyAlignment="1" applyProtection="1"/>
    <xf numFmtId="0" fontId="19" fillId="21" borderId="43" xfId="0" applyFont="1" applyFill="1" applyBorder="1" applyAlignment="1" applyProtection="1"/>
    <xf numFmtId="0" fontId="13" fillId="21" borderId="65" xfId="0" applyFont="1" applyFill="1" applyBorder="1" applyAlignment="1" applyProtection="1"/>
    <xf numFmtId="0" fontId="93" fillId="20" borderId="0" xfId="0" applyFont="1" applyFill="1" applyBorder="1" applyAlignment="1" applyProtection="1">
      <alignment horizontal="left" wrapText="1"/>
    </xf>
    <xf numFmtId="166" fontId="6" fillId="33" borderId="1" xfId="0" applyNumberFormat="1" applyFont="1" applyFill="1" applyBorder="1" applyAlignment="1" applyProtection="1">
      <alignment horizontal="right" vertical="center" wrapText="1"/>
    </xf>
    <xf numFmtId="168" fontId="6" fillId="33" borderId="1" xfId="0" applyNumberFormat="1" applyFont="1" applyFill="1" applyBorder="1" applyAlignment="1" applyProtection="1">
      <alignment horizontal="right" vertical="center" wrapText="1"/>
    </xf>
    <xf numFmtId="168" fontId="12" fillId="35" borderId="1" xfId="0" applyNumberFormat="1" applyFont="1" applyFill="1" applyBorder="1" applyAlignment="1" applyProtection="1">
      <alignment horizontal="right" vertical="center" wrapText="1"/>
    </xf>
    <xf numFmtId="0" fontId="176" fillId="3" borderId="0" xfId="0" applyFont="1" applyFill="1" applyBorder="1"/>
    <xf numFmtId="0" fontId="23" fillId="4" borderId="0" xfId="0" applyFont="1" applyFill="1" applyBorder="1" applyAlignment="1">
      <alignment vertical="center"/>
    </xf>
    <xf numFmtId="0" fontId="175" fillId="4" borderId="0" xfId="0" applyFont="1" applyFill="1" applyBorder="1"/>
    <xf numFmtId="0" fontId="175" fillId="5" borderId="0" xfId="0" applyFont="1" applyFill="1" applyBorder="1"/>
    <xf numFmtId="0" fontId="175" fillId="6" borderId="0" xfId="0" applyFont="1" applyFill="1" applyBorder="1"/>
    <xf numFmtId="0" fontId="175" fillId="3" borderId="0" xfId="0" applyFont="1" applyFill="1" applyBorder="1"/>
    <xf numFmtId="166" fontId="6" fillId="0" borderId="83" xfId="0" applyNumberFormat="1" applyFont="1" applyBorder="1"/>
    <xf numFmtId="0" fontId="6" fillId="21" borderId="184" xfId="0" applyFont="1" applyFill="1" applyBorder="1" applyAlignment="1">
      <alignment horizontal="left" vertical="center" wrapText="1"/>
    </xf>
    <xf numFmtId="0" fontId="6" fillId="21" borderId="83" xfId="0" applyFont="1" applyFill="1" applyBorder="1" applyAlignment="1">
      <alignment horizontal="left" vertical="center" wrapText="1"/>
    </xf>
    <xf numFmtId="0" fontId="6" fillId="21" borderId="185" xfId="0" applyFont="1" applyFill="1" applyBorder="1" applyAlignment="1">
      <alignment horizontal="left" vertical="center" wrapText="1"/>
    </xf>
    <xf numFmtId="0" fontId="6" fillId="21" borderId="186" xfId="0" applyFont="1" applyFill="1" applyBorder="1" applyAlignment="1">
      <alignment horizontal="left" vertical="center" wrapText="1"/>
    </xf>
    <xf numFmtId="165" fontId="6" fillId="0" borderId="83" xfId="12" applyNumberFormat="1" applyFont="1" applyFill="1" applyBorder="1" applyAlignment="1">
      <alignment horizontal="right" vertical="center"/>
    </xf>
    <xf numFmtId="0" fontId="94" fillId="21" borderId="185" xfId="0" applyFont="1" applyFill="1" applyBorder="1" applyAlignment="1">
      <alignment horizontal="center" vertical="center"/>
    </xf>
    <xf numFmtId="0" fontId="6" fillId="21" borderId="186" xfId="0" applyFont="1" applyFill="1" applyBorder="1" applyAlignment="1">
      <alignment horizontal="center" vertical="center" wrapText="1"/>
    </xf>
    <xf numFmtId="0" fontId="177" fillId="0" borderId="83" xfId="0" applyFont="1" applyBorder="1" applyAlignment="1">
      <alignment vertical="center"/>
    </xf>
    <xf numFmtId="3" fontId="177" fillId="0" borderId="83" xfId="0" applyNumberFormat="1" applyFont="1" applyBorder="1" applyAlignment="1">
      <alignment horizontal="right" vertical="center"/>
    </xf>
    <xf numFmtId="0" fontId="177" fillId="0" borderId="83" xfId="0" applyFont="1" applyBorder="1" applyAlignment="1">
      <alignment horizontal="right" vertical="center"/>
    </xf>
    <xf numFmtId="0" fontId="6" fillId="0" borderId="17" xfId="0" applyFont="1" applyFill="1" applyBorder="1" applyAlignment="1">
      <alignment vertical="center"/>
    </xf>
    <xf numFmtId="0" fontId="96" fillId="3" borderId="0" xfId="0" applyFont="1" applyFill="1" applyBorder="1"/>
    <xf numFmtId="0" fontId="87" fillId="20" borderId="0" xfId="0" applyFont="1" applyFill="1" applyBorder="1"/>
    <xf numFmtId="0" fontId="21" fillId="3" borderId="0" xfId="0" applyFont="1" applyFill="1" applyBorder="1"/>
    <xf numFmtId="0" fontId="68" fillId="0" borderId="176" xfId="0" applyFont="1" applyFill="1" applyBorder="1" applyAlignment="1">
      <alignment horizontal="left"/>
    </xf>
    <xf numFmtId="0" fontId="68" fillId="9" borderId="176" xfId="0" applyFont="1" applyFill="1" applyBorder="1" applyAlignment="1">
      <alignment horizontal="left"/>
    </xf>
    <xf numFmtId="0" fontId="182" fillId="21" borderId="1" xfId="0" applyFont="1" applyFill="1" applyBorder="1" applyAlignment="1">
      <alignment horizontal="center" vertical="center" wrapText="1"/>
    </xf>
    <xf numFmtId="0" fontId="105" fillId="20" borderId="0" xfId="0" applyFont="1" applyFill="1" applyBorder="1" applyAlignment="1" applyProtection="1"/>
    <xf numFmtId="0" fontId="105" fillId="3" borderId="0" xfId="0" applyFont="1" applyFill="1" applyBorder="1" applyAlignment="1"/>
    <xf numFmtId="0" fontId="105" fillId="20" borderId="0" xfId="0" applyFont="1" applyFill="1" applyBorder="1" applyAlignment="1">
      <alignment horizontal="left"/>
    </xf>
    <xf numFmtId="0" fontId="93" fillId="20" borderId="0" xfId="0" applyFont="1" applyFill="1" applyBorder="1"/>
    <xf numFmtId="0" fontId="13" fillId="20" borderId="0" xfId="0" applyFont="1" applyFill="1" applyBorder="1"/>
    <xf numFmtId="4" fontId="29" fillId="33" borderId="83" xfId="0" applyNumberFormat="1" applyFont="1" applyFill="1" applyBorder="1" applyAlignment="1" applyProtection="1">
      <alignment horizontal="right" vertical="center" wrapText="1"/>
    </xf>
    <xf numFmtId="0" fontId="184" fillId="20" borderId="0" xfId="0" applyFont="1" applyFill="1" applyBorder="1" applyAlignment="1" applyProtection="1">
      <alignment vertical="center"/>
    </xf>
    <xf numFmtId="0" fontId="110" fillId="20" borderId="0" xfId="0" applyFont="1" applyFill="1" applyBorder="1" applyAlignment="1" applyProtection="1">
      <alignment vertical="top" wrapText="1"/>
    </xf>
    <xf numFmtId="4" fontId="32" fillId="33" borderId="161" xfId="0" applyNumberFormat="1" applyFont="1" applyFill="1" applyBorder="1" applyAlignment="1" applyProtection="1">
      <alignment vertical="center" wrapText="1"/>
    </xf>
    <xf numFmtId="3" fontId="123" fillId="0" borderId="24" xfId="0" applyNumberFormat="1" applyFont="1" applyFill="1" applyBorder="1" applyAlignment="1" applyProtection="1">
      <alignment horizontal="right"/>
    </xf>
    <xf numFmtId="0" fontId="123" fillId="0" borderId="24" xfId="0" applyNumberFormat="1" applyFont="1" applyFill="1" applyBorder="1" applyAlignment="1" applyProtection="1">
      <alignment horizontal="right"/>
    </xf>
    <xf numFmtId="4" fontId="137" fillId="0" borderId="123" xfId="0" applyNumberFormat="1" applyFont="1" applyFill="1" applyBorder="1" applyProtection="1"/>
    <xf numFmtId="0" fontId="11" fillId="3" borderId="187" xfId="0" applyFont="1" applyFill="1" applyBorder="1" applyProtection="1"/>
    <xf numFmtId="4" fontId="29" fillId="33" borderId="161" xfId="0" applyNumberFormat="1" applyFont="1" applyFill="1" applyBorder="1" applyAlignment="1" applyProtection="1">
      <alignment horizontal="right" vertical="center" wrapText="1"/>
    </xf>
    <xf numFmtId="0" fontId="11" fillId="0" borderId="105" xfId="0" applyFont="1" applyFill="1" applyBorder="1" applyAlignment="1" applyProtection="1">
      <alignment vertical="top" wrapText="1"/>
    </xf>
    <xf numFmtId="0" fontId="0" fillId="0" borderId="192" xfId="0" applyFont="1" applyFill="1" applyBorder="1"/>
    <xf numFmtId="0" fontId="169" fillId="0" borderId="193" xfId="0" applyFont="1" applyFill="1" applyBorder="1" applyAlignment="1" applyProtection="1">
      <alignment vertical="center" wrapText="1"/>
    </xf>
    <xf numFmtId="4" fontId="84" fillId="0" borderId="153" xfId="0" applyNumberFormat="1" applyFont="1" applyFill="1" applyBorder="1" applyAlignment="1" applyProtection="1">
      <alignment horizontal="center" vertical="center" wrapText="1"/>
    </xf>
    <xf numFmtId="0" fontId="187" fillId="20" borderId="0" xfId="0" applyFont="1" applyFill="1" applyBorder="1" applyProtection="1"/>
    <xf numFmtId="4" fontId="124" fillId="0" borderId="83" xfId="0" applyNumberFormat="1" applyFont="1" applyFill="1" applyBorder="1" applyAlignment="1" applyProtection="1">
      <alignment horizontal="right" vertical="center" wrapText="1"/>
    </xf>
    <xf numFmtId="4" fontId="8" fillId="14" borderId="38" xfId="0" applyNumberFormat="1" applyFont="1" applyFill="1" applyBorder="1" applyAlignment="1" applyProtection="1">
      <alignment vertical="center" wrapText="1"/>
    </xf>
    <xf numFmtId="0" fontId="34" fillId="33" borderId="174" xfId="0" applyFont="1" applyFill="1" applyBorder="1" applyAlignment="1">
      <alignment horizontal="center" vertical="center"/>
    </xf>
    <xf numFmtId="0" fontId="133" fillId="4" borderId="0" xfId="0" applyFont="1" applyFill="1" applyBorder="1" applyAlignment="1" applyProtection="1">
      <alignment vertical="center"/>
    </xf>
    <xf numFmtId="0" fontId="93" fillId="20" borderId="0" xfId="1" applyFont="1" applyFill="1" applyAlignment="1" applyProtection="1">
      <alignment horizontal="left" vertical="top" wrapText="1"/>
    </xf>
    <xf numFmtId="0" fontId="93" fillId="3" borderId="0" xfId="0" applyFont="1" applyFill="1" applyBorder="1" applyAlignment="1" applyProtection="1">
      <alignment vertical="center" wrapText="1"/>
    </xf>
    <xf numFmtId="0" fontId="117" fillId="3" borderId="0" xfId="0" applyFont="1" applyFill="1" applyBorder="1" applyAlignment="1" applyProtection="1">
      <alignment vertical="top" wrapText="1"/>
    </xf>
    <xf numFmtId="0" fontId="93" fillId="3" borderId="0" xfId="0" applyFont="1" applyFill="1" applyBorder="1" applyAlignment="1" applyProtection="1">
      <alignment vertical="center"/>
    </xf>
    <xf numFmtId="0" fontId="93" fillId="3" borderId="0" xfId="0" applyFont="1" applyFill="1" applyBorder="1" applyAlignment="1" applyProtection="1">
      <alignment horizontal="left" vertical="top" indent="5"/>
    </xf>
    <xf numFmtId="0" fontId="93" fillId="3" borderId="0" xfId="0" applyFont="1" applyFill="1" applyBorder="1" applyAlignment="1" applyProtection="1">
      <alignment horizontal="left" vertical="top"/>
    </xf>
    <xf numFmtId="0" fontId="93" fillId="3" borderId="0" xfId="0" applyFont="1" applyFill="1" applyBorder="1" applyAlignment="1" applyProtection="1">
      <alignment horizontal="left" vertical="top" indent="1"/>
    </xf>
    <xf numFmtId="0" fontId="95" fillId="3" borderId="0" xfId="0" applyFont="1" applyFill="1" applyBorder="1" applyAlignment="1" applyProtection="1">
      <alignment vertical="center"/>
    </xf>
    <xf numFmtId="0" fontId="11" fillId="3" borderId="0" xfId="0" applyFont="1" applyFill="1" applyBorder="1" applyAlignment="1" applyProtection="1">
      <alignment horizontal="left"/>
    </xf>
    <xf numFmtId="4" fontId="21" fillId="25" borderId="1" xfId="0" applyNumberFormat="1" applyFont="1" applyFill="1" applyBorder="1" applyAlignment="1" applyProtection="1">
      <alignment horizontal="right" vertical="center"/>
    </xf>
    <xf numFmtId="4" fontId="21" fillId="25" borderId="7" xfId="0" applyNumberFormat="1" applyFont="1" applyFill="1" applyBorder="1" applyAlignment="1" applyProtection="1">
      <alignment horizontal="right" vertical="center"/>
    </xf>
    <xf numFmtId="4" fontId="24" fillId="25" borderId="1" xfId="0" applyNumberFormat="1" applyFont="1" applyFill="1" applyBorder="1" applyAlignment="1" applyProtection="1">
      <alignment horizontal="right" vertical="center"/>
    </xf>
    <xf numFmtId="4" fontId="6" fillId="47" borderId="174" xfId="0" applyNumberFormat="1" applyFont="1" applyFill="1" applyBorder="1" applyAlignment="1" applyProtection="1">
      <alignment horizontal="right" vertical="center" wrapText="1"/>
    </xf>
    <xf numFmtId="4" fontId="6" fillId="25" borderId="174" xfId="0" applyNumberFormat="1" applyFont="1" applyFill="1" applyBorder="1" applyAlignment="1" applyProtection="1">
      <alignment horizontal="right" vertical="center"/>
    </xf>
    <xf numFmtId="4" fontId="6" fillId="47" borderId="174" xfId="0" applyNumberFormat="1" applyFont="1" applyFill="1" applyBorder="1" applyAlignment="1" applyProtection="1">
      <alignment horizontal="right" vertical="center"/>
    </xf>
    <xf numFmtId="4" fontId="12" fillId="0" borderId="174" xfId="0" applyNumberFormat="1" applyFont="1" applyFill="1" applyBorder="1" applyAlignment="1" applyProtection="1">
      <alignment horizontal="right" vertical="center"/>
    </xf>
    <xf numFmtId="0" fontId="152" fillId="38" borderId="154" xfId="7" applyFont="1" applyFill="1" applyBorder="1" applyAlignment="1">
      <alignment horizontal="left" vertical="center"/>
    </xf>
    <xf numFmtId="0" fontId="0" fillId="0" borderId="154" xfId="0" applyFont="1" applyBorder="1"/>
    <xf numFmtId="0" fontId="0" fillId="0" borderId="106" xfId="0" applyFont="1" applyBorder="1"/>
    <xf numFmtId="0" fontId="137" fillId="0" borderId="0" xfId="7" applyFont="1" applyFill="1"/>
    <xf numFmtId="0" fontId="140" fillId="0" borderId="0" xfId="0" applyFont="1" applyFill="1"/>
    <xf numFmtId="4" fontId="123" fillId="0" borderId="0" xfId="7" applyNumberFormat="1" applyFont="1" applyFill="1"/>
    <xf numFmtId="0" fontId="123" fillId="0" borderId="0" xfId="7" applyFont="1" applyFill="1" applyBorder="1" applyAlignment="1">
      <alignment horizontal="center" vertical="center" wrapText="1"/>
    </xf>
    <xf numFmtId="1" fontId="51" fillId="0" borderId="36" xfId="0" applyNumberFormat="1" applyFont="1" applyFill="1" applyBorder="1" applyAlignment="1" applyProtection="1">
      <alignment vertical="center" wrapText="1"/>
    </xf>
    <xf numFmtId="10" fontId="101" fillId="20" borderId="0" xfId="0" applyNumberFormat="1" applyFont="1" applyFill="1" applyAlignment="1">
      <alignment vertical="center"/>
    </xf>
    <xf numFmtId="0" fontId="0" fillId="0" borderId="206" xfId="0" applyFont="1" applyBorder="1"/>
    <xf numFmtId="10" fontId="0" fillId="0" borderId="207" xfId="0" applyNumberFormat="1" applyFont="1" applyBorder="1"/>
    <xf numFmtId="3" fontId="21" fillId="13" borderId="7" xfId="0" applyNumberFormat="1" applyFont="1" applyFill="1" applyBorder="1" applyAlignment="1" applyProtection="1">
      <alignment horizontal="center" vertical="center"/>
    </xf>
    <xf numFmtId="3" fontId="13" fillId="3" borderId="0" xfId="0" applyNumberFormat="1" applyFont="1" applyFill="1" applyBorder="1" applyAlignment="1" applyProtection="1">
      <alignment horizontal="center" vertical="center"/>
    </xf>
    <xf numFmtId="3" fontId="21" fillId="13" borderId="1" xfId="0" applyNumberFormat="1" applyFont="1" applyFill="1" applyBorder="1" applyAlignment="1" applyProtection="1">
      <alignment horizontal="center" vertical="center"/>
    </xf>
    <xf numFmtId="166" fontId="96" fillId="3" borderId="0" xfId="0" applyNumberFormat="1" applyFont="1" applyFill="1" applyBorder="1"/>
    <xf numFmtId="166" fontId="87" fillId="20" borderId="0" xfId="0" applyNumberFormat="1" applyFont="1" applyFill="1" applyBorder="1"/>
    <xf numFmtId="168" fontId="6" fillId="0" borderId="7" xfId="0" applyNumberFormat="1" applyFont="1" applyFill="1" applyBorder="1" applyAlignment="1" applyProtection="1">
      <alignment horizontal="center" vertical="center" wrapText="1"/>
    </xf>
    <xf numFmtId="0" fontId="95" fillId="20" borderId="0" xfId="0" applyFont="1" applyFill="1" applyBorder="1" applyAlignment="1" applyProtection="1">
      <alignment horizontal="left" vertical="center" indent="2"/>
    </xf>
    <xf numFmtId="0" fontId="32" fillId="20" borderId="0" xfId="0" applyFont="1" applyFill="1" applyBorder="1" applyAlignment="1" applyProtection="1">
      <alignment horizontal="left" vertical="center" indent="3"/>
    </xf>
    <xf numFmtId="167" fontId="6" fillId="33" borderId="211" xfId="0" applyNumberFormat="1" applyFont="1" applyFill="1" applyBorder="1" applyAlignment="1" applyProtection="1">
      <alignment horizontal="right" vertical="center" wrapText="1"/>
    </xf>
    <xf numFmtId="167" fontId="6" fillId="33" borderId="212" xfId="0" applyNumberFormat="1" applyFont="1" applyFill="1" applyBorder="1" applyAlignment="1" applyProtection="1">
      <alignment horizontal="right" vertical="center" wrapText="1"/>
    </xf>
    <xf numFmtId="167" fontId="6" fillId="33" borderId="213" xfId="0" applyNumberFormat="1" applyFont="1" applyFill="1" applyBorder="1" applyAlignment="1" applyProtection="1">
      <alignment horizontal="right" vertical="center" wrapText="1"/>
    </xf>
    <xf numFmtId="166" fontId="6" fillId="33" borderId="1" xfId="0" applyNumberFormat="1" applyFont="1" applyFill="1" applyBorder="1" applyAlignment="1">
      <alignment horizontal="center"/>
    </xf>
    <xf numFmtId="166" fontId="6" fillId="0" borderId="16" xfId="0" applyNumberFormat="1" applyFont="1" applyFill="1" applyBorder="1" applyAlignment="1">
      <alignment vertical="center"/>
    </xf>
    <xf numFmtId="166" fontId="123" fillId="0" borderId="24" xfId="0" applyNumberFormat="1" applyFont="1" applyFill="1" applyBorder="1" applyAlignment="1" applyProtection="1">
      <alignment horizontal="left"/>
    </xf>
    <xf numFmtId="166" fontId="123" fillId="0" borderId="24" xfId="0" applyNumberFormat="1" applyFont="1" applyFill="1" applyBorder="1" applyAlignment="1" applyProtection="1">
      <alignment horizontal="right"/>
    </xf>
    <xf numFmtId="4" fontId="123" fillId="0" borderId="96" xfId="0" applyNumberFormat="1" applyFont="1" applyFill="1" applyBorder="1"/>
    <xf numFmtId="0" fontId="175" fillId="20" borderId="0" xfId="0" applyFont="1" applyFill="1" applyBorder="1"/>
    <xf numFmtId="0" fontId="176" fillId="20" borderId="0" xfId="0" applyFont="1" applyFill="1" applyBorder="1"/>
    <xf numFmtId="0" fontId="93" fillId="3" borderId="0" xfId="0" applyFont="1" applyFill="1" applyBorder="1" applyAlignment="1" applyProtection="1">
      <alignment horizontal="left" vertical="top" wrapText="1"/>
    </xf>
    <xf numFmtId="0" fontId="21" fillId="21" borderId="65" xfId="0" applyFont="1" applyFill="1" applyBorder="1" applyAlignment="1" applyProtection="1">
      <alignment horizontal="center"/>
    </xf>
    <xf numFmtId="0" fontId="21" fillId="21" borderId="208" xfId="0" applyFont="1" applyFill="1" applyBorder="1" applyAlignment="1" applyProtection="1">
      <alignment horizontal="center"/>
    </xf>
    <xf numFmtId="0" fontId="96" fillId="20" borderId="0" xfId="0" applyFont="1" applyFill="1" applyBorder="1" applyAlignment="1" applyProtection="1">
      <alignment vertical="center" wrapText="1"/>
    </xf>
    <xf numFmtId="0" fontId="82" fillId="20" borderId="0" xfId="0" applyFont="1" applyFill="1" applyBorder="1" applyAlignment="1" applyProtection="1">
      <alignment horizontal="left" vertical="top" wrapText="1"/>
    </xf>
    <xf numFmtId="0" fontId="177" fillId="21" borderId="83" xfId="0" applyFont="1" applyFill="1" applyBorder="1" applyAlignment="1">
      <alignment horizontal="center" vertical="center" wrapText="1"/>
    </xf>
    <xf numFmtId="0" fontId="195" fillId="20" borderId="0" xfId="0" applyFont="1" applyFill="1" applyBorder="1" applyAlignment="1" applyProtection="1">
      <alignment vertical="center"/>
    </xf>
    <xf numFmtId="0" fontId="93" fillId="20" borderId="0" xfId="0" applyFont="1" applyFill="1" applyBorder="1" applyAlignment="1" applyProtection="1">
      <alignment horizontal="left" vertical="top"/>
    </xf>
    <xf numFmtId="14" fontId="11" fillId="0" borderId="20" xfId="0" applyNumberFormat="1" applyFont="1" applyFill="1" applyBorder="1" applyAlignment="1">
      <alignment horizontal="center" vertical="center"/>
    </xf>
    <xf numFmtId="166" fontId="6" fillId="0" borderId="83" xfId="0" applyNumberFormat="1" applyFont="1" applyBorder="1" applyAlignment="1">
      <alignment horizontal="right"/>
    </xf>
    <xf numFmtId="0" fontId="193" fillId="3" borderId="0" xfId="0" applyFont="1" applyFill="1" applyBorder="1" applyAlignment="1"/>
    <xf numFmtId="0" fontId="189" fillId="20" borderId="0" xfId="0" applyFont="1" applyFill="1" applyBorder="1" applyAlignment="1" applyProtection="1">
      <alignment vertical="top" wrapText="1"/>
    </xf>
    <xf numFmtId="0" fontId="189" fillId="20" borderId="0" xfId="0" applyFont="1" applyFill="1" applyBorder="1" applyAlignment="1" applyProtection="1">
      <alignment vertical="top"/>
    </xf>
    <xf numFmtId="0" fontId="152" fillId="0" borderId="117" xfId="7" applyFont="1" applyFill="1" applyBorder="1" applyAlignment="1">
      <alignment horizontal="left" vertical="center"/>
    </xf>
    <xf numFmtId="0" fontId="146" fillId="0" borderId="119" xfId="0" applyFont="1" applyFill="1" applyBorder="1" applyAlignment="1">
      <alignment horizontal="left" vertical="center"/>
    </xf>
    <xf numFmtId="0" fontId="146" fillId="0" borderId="88" xfId="0" applyFont="1" applyFill="1" applyBorder="1" applyAlignment="1">
      <alignment horizontal="left" vertical="center"/>
    </xf>
    <xf numFmtId="0" fontId="13" fillId="0" borderId="53" xfId="0" applyFont="1" applyFill="1" applyBorder="1" applyAlignment="1" applyProtection="1"/>
    <xf numFmtId="167" fontId="6" fillId="0" borderId="1" xfId="0" applyNumberFormat="1" applyFont="1" applyFill="1" applyBorder="1" applyAlignment="1" applyProtection="1">
      <alignment horizontal="right" vertical="center" wrapText="1"/>
    </xf>
    <xf numFmtId="4" fontId="137" fillId="0" borderId="153" xfId="0" applyNumberFormat="1" applyFont="1" applyFill="1" applyBorder="1" applyAlignment="1" applyProtection="1">
      <alignment horizontal="right" vertical="center"/>
    </xf>
    <xf numFmtId="0" fontId="0" fillId="0" borderId="153" xfId="0" applyFont="1" applyBorder="1"/>
    <xf numFmtId="0" fontId="0" fillId="0" borderId="129" xfId="0" applyFont="1" applyFill="1" applyBorder="1"/>
    <xf numFmtId="3" fontId="0" fillId="0" borderId="129" xfId="0" applyNumberFormat="1" applyFont="1" applyFill="1" applyBorder="1"/>
    <xf numFmtId="0" fontId="0" fillId="0" borderId="214" xfId="0" applyFont="1" applyFill="1" applyBorder="1"/>
    <xf numFmtId="0" fontId="0" fillId="0" borderId="144" xfId="0" applyFont="1" applyFill="1" applyBorder="1"/>
    <xf numFmtId="3" fontId="0" fillId="0" borderId="145" xfId="0" applyNumberFormat="1" applyFill="1" applyBorder="1" applyAlignment="1">
      <alignment horizontal="right"/>
    </xf>
    <xf numFmtId="0" fontId="0" fillId="0" borderId="215" xfId="0" applyFont="1" applyFill="1" applyBorder="1"/>
    <xf numFmtId="0" fontId="0" fillId="0" borderId="153" xfId="0" applyFont="1" applyFill="1" applyBorder="1"/>
    <xf numFmtId="3" fontId="0" fillId="0" borderId="216" xfId="0" applyNumberFormat="1" applyFill="1" applyBorder="1" applyAlignment="1">
      <alignment horizontal="right"/>
    </xf>
    <xf numFmtId="0" fontId="0" fillId="0" borderId="217" xfId="0" applyFont="1" applyFill="1" applyBorder="1"/>
    <xf numFmtId="0" fontId="0" fillId="0" borderId="218" xfId="0" applyFont="1" applyFill="1" applyBorder="1"/>
    <xf numFmtId="3" fontId="0" fillId="0" borderId="219" xfId="0" applyNumberFormat="1" applyFill="1" applyBorder="1" applyAlignment="1">
      <alignment horizontal="right"/>
    </xf>
    <xf numFmtId="0" fontId="0" fillId="21" borderId="24" xfId="0" applyFont="1" applyFill="1" applyBorder="1"/>
    <xf numFmtId="170" fontId="0" fillId="21" borderId="24" xfId="0" applyNumberFormat="1" applyFont="1" applyFill="1" applyBorder="1"/>
    <xf numFmtId="169" fontId="0" fillId="21" borderId="24" xfId="0" applyNumberFormat="1" applyFont="1" applyFill="1" applyBorder="1"/>
    <xf numFmtId="0" fontId="177" fillId="0" borderId="83" xfId="0" applyFont="1" applyFill="1" applyBorder="1" applyAlignment="1">
      <alignment vertical="center"/>
    </xf>
    <xf numFmtId="3" fontId="177" fillId="0" borderId="83" xfId="0" applyNumberFormat="1" applyFont="1" applyFill="1" applyBorder="1" applyAlignment="1">
      <alignment horizontal="right" vertical="center"/>
    </xf>
    <xf numFmtId="0" fontId="177" fillId="0" borderId="83" xfId="0" applyFont="1" applyFill="1" applyBorder="1" applyAlignment="1">
      <alignment horizontal="right" vertical="center"/>
    </xf>
    <xf numFmtId="4" fontId="6" fillId="12" borderId="20" xfId="0" applyNumberFormat="1" applyFont="1" applyFill="1" applyBorder="1" applyAlignment="1" applyProtection="1">
      <alignment horizontal="right" vertical="center"/>
    </xf>
    <xf numFmtId="0" fontId="0" fillId="0" borderId="105" xfId="0" applyFont="1" applyBorder="1" applyAlignment="1">
      <alignment horizontal="left"/>
    </xf>
    <xf numFmtId="4" fontId="137" fillId="0" borderId="0" xfId="0" applyNumberFormat="1" applyFont="1" applyFill="1" applyBorder="1" applyAlignment="1" applyProtection="1">
      <alignment horizontal="right" vertical="center"/>
    </xf>
    <xf numFmtId="0" fontId="0" fillId="0" borderId="0" xfId="0" applyFont="1" applyAlignment="1">
      <alignment horizontal="left"/>
    </xf>
    <xf numFmtId="0" fontId="150" fillId="0" borderId="0" xfId="12" applyFont="1"/>
    <xf numFmtId="0" fontId="199" fillId="0" borderId="0" xfId="12" applyFont="1"/>
    <xf numFmtId="0" fontId="200" fillId="0" borderId="0" xfId="12" applyFont="1"/>
    <xf numFmtId="0" fontId="150" fillId="0" borderId="0" xfId="12" applyFont="1" applyBorder="1" applyAlignment="1">
      <alignment horizontal="center" vertical="center" wrapText="1"/>
    </xf>
    <xf numFmtId="0" fontId="150" fillId="48" borderId="0" xfId="12" applyFont="1" applyFill="1"/>
    <xf numFmtId="0" fontId="150" fillId="48" borderId="0" xfId="12" applyFont="1" applyFill="1" applyBorder="1" applyAlignment="1">
      <alignment horizontal="center" vertical="center" wrapText="1"/>
    </xf>
    <xf numFmtId="0" fontId="150" fillId="41" borderId="0" xfId="12" applyFont="1" applyFill="1"/>
    <xf numFmtId="0" fontId="150" fillId="41" borderId="0" xfId="12" applyFont="1" applyFill="1" applyBorder="1" applyAlignment="1">
      <alignment horizontal="center" vertical="center" wrapText="1"/>
    </xf>
    <xf numFmtId="0" fontId="150" fillId="49" borderId="0" xfId="12" applyFont="1" applyFill="1"/>
    <xf numFmtId="0" fontId="150" fillId="49" borderId="0" xfId="12" applyFont="1" applyFill="1" applyBorder="1" applyAlignment="1">
      <alignment horizontal="center" vertical="center" wrapText="1"/>
    </xf>
    <xf numFmtId="9" fontId="97" fillId="0" borderId="0" xfId="0" applyNumberFormat="1" applyFont="1"/>
    <xf numFmtId="169" fontId="147" fillId="0" borderId="0" xfId="12" applyNumberFormat="1" applyFont="1" applyFill="1" applyBorder="1"/>
    <xf numFmtId="9" fontId="201" fillId="0" borderId="0" xfId="0" applyNumberFormat="1" applyFont="1"/>
    <xf numFmtId="0" fontId="152" fillId="0" borderId="0" xfId="0" applyFont="1" applyAlignment="1">
      <alignment horizontal="left" vertical="center" indent="1"/>
    </xf>
    <xf numFmtId="9" fontId="135" fillId="0" borderId="0" xfId="0" applyNumberFormat="1" applyFont="1"/>
    <xf numFmtId="9" fontId="135" fillId="38" borderId="221" xfId="0" applyNumberFormat="1" applyFont="1" applyFill="1" applyBorder="1"/>
    <xf numFmtId="0" fontId="147" fillId="38" borderId="222" xfId="0" applyFont="1" applyFill="1" applyBorder="1" applyAlignment="1">
      <alignment horizontal="left" vertical="center" wrapText="1"/>
    </xf>
    <xf numFmtId="0" fontId="147" fillId="38" borderId="223" xfId="0" applyFont="1" applyFill="1" applyBorder="1" applyAlignment="1">
      <alignment horizontal="left" vertical="center" wrapText="1"/>
    </xf>
    <xf numFmtId="9" fontId="202" fillId="0" borderId="0" xfId="0" applyNumberFormat="1" applyFont="1"/>
    <xf numFmtId="9" fontId="135" fillId="38" borderId="220" xfId="0" applyNumberFormat="1" applyFont="1" applyFill="1" applyBorder="1"/>
    <xf numFmtId="0" fontId="84" fillId="20" borderId="0" xfId="12" applyFont="1" applyFill="1"/>
    <xf numFmtId="0" fontId="6" fillId="20" borderId="0" xfId="12" applyFont="1" applyFill="1"/>
    <xf numFmtId="9" fontId="94" fillId="21" borderId="184" xfId="0" applyNumberFormat="1" applyFont="1" applyFill="1" applyBorder="1"/>
    <xf numFmtId="9" fontId="94" fillId="21" borderId="186" xfId="0" applyNumberFormat="1" applyFont="1" applyFill="1" applyBorder="1"/>
    <xf numFmtId="9" fontId="94" fillId="21" borderId="185" xfId="0" applyNumberFormat="1" applyFont="1" applyFill="1" applyBorder="1"/>
    <xf numFmtId="165" fontId="6" fillId="0" borderId="83" xfId="12" applyNumberFormat="1" applyFont="1" applyFill="1" applyBorder="1"/>
    <xf numFmtId="165" fontId="6" fillId="0" borderId="83" xfId="12" applyNumberFormat="1" applyFont="1" applyFill="1" applyBorder="1" applyAlignment="1">
      <alignment horizontal="right"/>
    </xf>
    <xf numFmtId="0" fontId="6" fillId="30" borderId="7" xfId="0" applyFont="1" applyFill="1" applyBorder="1" applyAlignment="1" applyProtection="1">
      <alignment horizontal="center" vertical="center" wrapText="1"/>
    </xf>
    <xf numFmtId="168" fontId="36" fillId="30" borderId="7" xfId="0" applyNumberFormat="1" applyFont="1" applyFill="1" applyBorder="1" applyAlignment="1" applyProtection="1">
      <alignment horizontal="left" vertical="center"/>
    </xf>
    <xf numFmtId="4" fontId="28" fillId="33" borderId="83" xfId="0" applyNumberFormat="1" applyFont="1" applyFill="1" applyBorder="1" applyAlignment="1" applyProtection="1">
      <alignment horizontal="right" vertical="center" wrapText="1"/>
    </xf>
    <xf numFmtId="4" fontId="33" fillId="33" borderId="83" xfId="0" applyNumberFormat="1" applyFont="1" applyFill="1" applyBorder="1" applyAlignment="1" applyProtection="1">
      <alignment horizontal="right" vertical="center" wrapText="1"/>
    </xf>
    <xf numFmtId="4" fontId="32" fillId="33" borderId="83" xfId="0" applyNumberFormat="1" applyFont="1" applyFill="1" applyBorder="1" applyAlignment="1" applyProtection="1">
      <alignment horizontal="right" vertical="center" wrapText="1"/>
    </xf>
    <xf numFmtId="4" fontId="137" fillId="0" borderId="153" xfId="0" applyNumberFormat="1" applyFont="1" applyFill="1" applyBorder="1" applyAlignment="1" applyProtection="1">
      <alignment horizontal="right" vertical="center" wrapText="1"/>
    </xf>
    <xf numFmtId="0" fontId="0" fillId="0" borderId="193" xfId="0" applyFont="1" applyFill="1" applyBorder="1"/>
    <xf numFmtId="0" fontId="99" fillId="3" borderId="0" xfId="0" applyFont="1" applyFill="1" applyBorder="1" applyAlignment="1" applyProtection="1">
      <alignment horizontal="left"/>
    </xf>
    <xf numFmtId="0" fontId="105" fillId="20" borderId="0" xfId="0" applyFont="1" applyFill="1" applyBorder="1" applyAlignment="1" applyProtection="1">
      <alignment horizontal="left"/>
    </xf>
    <xf numFmtId="165" fontId="6" fillId="11" borderId="7" xfId="0" applyNumberFormat="1" applyFont="1" applyFill="1" applyBorder="1" applyAlignment="1" applyProtection="1">
      <alignment horizontal="right" vertical="center" wrapText="1"/>
    </xf>
    <xf numFmtId="165" fontId="21" fillId="0" borderId="7" xfId="0" applyNumberFormat="1" applyFont="1" applyFill="1" applyBorder="1" applyAlignment="1" applyProtection="1">
      <alignment horizontal="right" vertical="center"/>
    </xf>
    <xf numFmtId="166" fontId="6" fillId="0" borderId="1" xfId="0" applyNumberFormat="1" applyFont="1" applyFill="1" applyBorder="1" applyAlignment="1">
      <alignment horizontal="center"/>
    </xf>
    <xf numFmtId="166" fontId="6" fillId="9" borderId="1" xfId="0" applyNumberFormat="1" applyFont="1" applyFill="1" applyBorder="1" applyAlignment="1">
      <alignment horizontal="center"/>
    </xf>
    <xf numFmtId="166" fontId="21" fillId="3" borderId="0" xfId="0" applyNumberFormat="1" applyFont="1" applyFill="1" applyBorder="1"/>
    <xf numFmtId="166" fontId="6" fillId="33" borderId="16" xfId="0" applyNumberFormat="1" applyFont="1" applyFill="1" applyBorder="1" applyAlignment="1">
      <alignment vertical="center"/>
    </xf>
    <xf numFmtId="0" fontId="123" fillId="34" borderId="24" xfId="0" applyFont="1" applyFill="1" applyBorder="1" applyAlignment="1" applyProtection="1">
      <alignment horizontal="left" vertical="top" wrapText="1"/>
    </xf>
    <xf numFmtId="0" fontId="84" fillId="30" borderId="7" xfId="0" applyFont="1" applyFill="1" applyBorder="1" applyAlignment="1" applyProtection="1">
      <alignment horizontal="center" vertical="center" wrapText="1"/>
    </xf>
    <xf numFmtId="0" fontId="93" fillId="3" borderId="0" xfId="0" applyFont="1" applyFill="1" applyBorder="1" applyAlignment="1" applyProtection="1">
      <alignment horizontal="left" vertical="top" wrapText="1"/>
    </xf>
    <xf numFmtId="0" fontId="82" fillId="20" borderId="0" xfId="0" applyFont="1" applyFill="1" applyBorder="1" applyAlignment="1" applyProtection="1">
      <alignment horizontal="left" vertical="top" wrapText="1"/>
    </xf>
    <xf numFmtId="4" fontId="6" fillId="12" borderId="20" xfId="0" applyNumberFormat="1" applyFont="1" applyFill="1" applyBorder="1" applyAlignment="1" applyProtection="1">
      <alignment horizontal="right" vertical="center"/>
    </xf>
    <xf numFmtId="0" fontId="112" fillId="3" borderId="0" xfId="0" applyFont="1" applyFill="1" applyBorder="1" applyAlignment="1" applyProtection="1">
      <alignment horizontal="left" vertical="top" wrapText="1"/>
    </xf>
    <xf numFmtId="0" fontId="93" fillId="3" borderId="0" xfId="0" applyFont="1" applyFill="1" applyBorder="1" applyAlignment="1" applyProtection="1">
      <alignment vertical="top" wrapText="1"/>
    </xf>
    <xf numFmtId="0" fontId="0" fillId="0" borderId="224" xfId="0" applyFont="1" applyFill="1" applyBorder="1"/>
    <xf numFmtId="0" fontId="193" fillId="20" borderId="0" xfId="0" applyFont="1" applyFill="1" applyBorder="1" applyAlignment="1"/>
    <xf numFmtId="0" fontId="147" fillId="38" borderId="192" xfId="0" applyFont="1" applyFill="1" applyBorder="1" applyAlignment="1">
      <alignment horizontal="left" vertical="center"/>
    </xf>
    <xf numFmtId="166" fontId="123" fillId="0" borderId="155" xfId="0" applyNumberFormat="1" applyFont="1" applyFill="1" applyBorder="1" applyAlignment="1" applyProtection="1">
      <alignment horizontal="right" vertical="center"/>
    </xf>
    <xf numFmtId="169" fontId="123" fillId="0" borderId="153" xfId="12" applyNumberFormat="1" applyFont="1" applyFill="1" applyBorder="1" applyAlignment="1">
      <alignment horizontal="right" vertical="center"/>
    </xf>
    <xf numFmtId="0" fontId="0" fillId="0" borderId="112" xfId="0" applyFont="1" applyBorder="1" applyAlignment="1">
      <alignment horizontal="left"/>
    </xf>
    <xf numFmtId="0" fontId="0" fillId="0" borderId="95" xfId="0" applyFont="1" applyBorder="1" applyAlignment="1">
      <alignment horizontal="left"/>
    </xf>
    <xf numFmtId="0" fontId="0" fillId="0" borderId="226" xfId="0" applyFont="1" applyBorder="1"/>
    <xf numFmtId="0" fontId="0" fillId="0" borderId="154" xfId="0" applyFont="1" applyBorder="1" applyAlignment="1">
      <alignment horizontal="left"/>
    </xf>
    <xf numFmtId="0" fontId="0" fillId="0" borderId="225" xfId="0" applyFont="1" applyBorder="1"/>
    <xf numFmtId="0" fontId="0" fillId="0" borderId="117" xfId="0" applyFont="1" applyBorder="1" applyAlignment="1">
      <alignment horizontal="left"/>
    </xf>
    <xf numFmtId="0" fontId="0" fillId="0" borderId="227" xfId="0" applyFont="1" applyBorder="1" applyAlignment="1">
      <alignment horizontal="left"/>
    </xf>
    <xf numFmtId="0" fontId="0" fillId="0" borderId="90" xfId="0" applyFont="1" applyFill="1" applyBorder="1"/>
    <xf numFmtId="0" fontId="147" fillId="38" borderId="153" xfId="0" applyFont="1" applyFill="1" applyBorder="1" applyAlignment="1">
      <alignment horizontal="left" vertical="center" wrapText="1"/>
    </xf>
    <xf numFmtId="0" fontId="93" fillId="3" borderId="0" xfId="0" applyFont="1" applyFill="1" applyBorder="1" applyAlignment="1" applyProtection="1">
      <alignment vertical="top" wrapText="1"/>
    </xf>
    <xf numFmtId="0" fontId="6" fillId="21" borderId="59" xfId="0" applyFont="1" applyFill="1" applyBorder="1" applyAlignment="1">
      <alignment horizontal="left" vertical="center"/>
    </xf>
    <xf numFmtId="0" fontId="6" fillId="21" borderId="61" xfId="0" applyFont="1" applyFill="1" applyBorder="1" applyAlignment="1">
      <alignment horizontal="left" vertical="center"/>
    </xf>
    <xf numFmtId="0" fontId="14" fillId="3" borderId="0" xfId="1" applyFont="1" applyFill="1" applyBorder="1" applyAlignment="1" applyProtection="1">
      <alignment horizontal="left" indent="3"/>
    </xf>
    <xf numFmtId="0" fontId="94" fillId="21" borderId="83" xfId="0" applyFont="1" applyFill="1" applyBorder="1" applyAlignment="1">
      <alignment horizontal="center" vertical="center"/>
    </xf>
    <xf numFmtId="0" fontId="204" fillId="3" borderId="0" xfId="0" applyFont="1" applyFill="1" applyBorder="1" applyAlignment="1"/>
    <xf numFmtId="0" fontId="106" fillId="20" borderId="0" xfId="0" applyFont="1" applyFill="1" applyAlignment="1">
      <alignment horizontal="left" vertical="center"/>
    </xf>
    <xf numFmtId="0" fontId="93" fillId="20" borderId="0" xfId="0" applyFont="1" applyFill="1" applyAlignment="1">
      <alignment horizontal="left" indent="1"/>
    </xf>
    <xf numFmtId="0" fontId="13" fillId="25" borderId="0" xfId="0" applyFont="1" applyFill="1" applyBorder="1"/>
    <xf numFmtId="0" fontId="6" fillId="21" borderId="59" xfId="0" applyFont="1" applyFill="1" applyBorder="1" applyAlignment="1">
      <alignment vertical="top" wrapText="1"/>
    </xf>
    <xf numFmtId="0" fontId="6" fillId="21" borderId="79" xfId="0" applyFont="1" applyFill="1" applyBorder="1" applyAlignment="1">
      <alignment horizontal="left" vertical="center" wrapText="1"/>
    </xf>
    <xf numFmtId="0" fontId="11" fillId="20" borderId="0" xfId="0" applyFont="1" applyFill="1" applyBorder="1"/>
    <xf numFmtId="0" fontId="0" fillId="20" borderId="0" xfId="0" applyFill="1"/>
    <xf numFmtId="0" fontId="207" fillId="20" borderId="0" xfId="0" applyFont="1" applyFill="1"/>
    <xf numFmtId="0" fontId="106" fillId="20" borderId="0" xfId="0" applyFont="1" applyFill="1" applyAlignment="1">
      <alignment horizontal="left" vertical="center" indent="1"/>
    </xf>
    <xf numFmtId="0" fontId="93" fillId="20" borderId="0" xfId="0" applyFont="1" applyFill="1" applyAlignment="1">
      <alignment horizontal="left" vertical="center" indent="3"/>
    </xf>
    <xf numFmtId="0" fontId="175" fillId="20" borderId="0" xfId="0" applyFont="1" applyFill="1"/>
    <xf numFmtId="0" fontId="93" fillId="20" borderId="0" xfId="0" applyFont="1" applyFill="1" applyAlignment="1"/>
    <xf numFmtId="0" fontId="93" fillId="20" borderId="0" xfId="0" applyFont="1" applyFill="1" applyAlignment="1">
      <alignment vertical="top" wrapText="1"/>
    </xf>
    <xf numFmtId="0" fontId="93" fillId="20" borderId="0" xfId="0" applyFont="1" applyFill="1" applyAlignment="1">
      <alignment horizontal="left"/>
    </xf>
    <xf numFmtId="166" fontId="6" fillId="33" borderId="152" xfId="0" applyNumberFormat="1" applyFont="1" applyFill="1" applyBorder="1" applyAlignment="1">
      <alignment horizontal="center"/>
    </xf>
    <xf numFmtId="0" fontId="6" fillId="21" borderId="152" xfId="0" applyFont="1" applyFill="1" applyBorder="1" applyAlignment="1">
      <alignment horizontal="center" vertical="center" wrapText="1"/>
    </xf>
    <xf numFmtId="166" fontId="0" fillId="0" borderId="24" xfId="0" applyNumberFormat="1" applyFont="1" applyFill="1" applyBorder="1"/>
    <xf numFmtId="166" fontId="0" fillId="0" borderId="135" xfId="0" applyNumberFormat="1" applyFont="1" applyBorder="1"/>
    <xf numFmtId="166" fontId="147" fillId="0" borderId="220" xfId="12" applyNumberFormat="1" applyFont="1" applyFill="1" applyBorder="1"/>
    <xf numFmtId="166" fontId="147" fillId="0" borderId="153" xfId="12" applyNumberFormat="1" applyFont="1" applyFill="1" applyBorder="1"/>
    <xf numFmtId="166" fontId="150" fillId="0" borderId="153" xfId="12" applyNumberFormat="1" applyFont="1" applyBorder="1"/>
    <xf numFmtId="165" fontId="123" fillId="0" borderId="27" xfId="0" applyNumberFormat="1" applyFont="1" applyFill="1" applyBorder="1" applyAlignment="1">
      <alignment horizontal="center"/>
    </xf>
    <xf numFmtId="0" fontId="23" fillId="4" borderId="84" xfId="0" applyFont="1" applyFill="1" applyBorder="1" applyAlignment="1">
      <alignment horizontal="center" vertical="center" wrapText="1"/>
    </xf>
    <xf numFmtId="0" fontId="23" fillId="4" borderId="228" xfId="0" applyFont="1" applyFill="1" applyBorder="1" applyAlignment="1">
      <alignment horizontal="center" vertical="center" wrapText="1"/>
    </xf>
    <xf numFmtId="0" fontId="96" fillId="20" borderId="0" xfId="0" applyFont="1" applyFill="1" applyBorder="1" applyAlignment="1" applyProtection="1">
      <alignment horizontal="left" vertical="top" indent="2"/>
    </xf>
    <xf numFmtId="0" fontId="0" fillId="0" borderId="109" xfId="0" applyFont="1" applyFill="1" applyBorder="1" applyAlignment="1">
      <alignment horizontal="left"/>
    </xf>
    <xf numFmtId="0" fontId="66" fillId="14" borderId="173" xfId="0" applyFont="1" applyFill="1" applyBorder="1" applyAlignment="1" applyProtection="1">
      <alignment horizontal="center" vertical="center" wrapText="1"/>
    </xf>
    <xf numFmtId="0" fontId="66" fillId="14" borderId="251" xfId="0" applyFont="1" applyFill="1" applyBorder="1" applyAlignment="1" applyProtection="1">
      <alignment horizontal="center" vertical="center" wrapText="1"/>
    </xf>
    <xf numFmtId="0" fontId="93" fillId="20" borderId="0" xfId="0" applyFont="1" applyFill="1" applyAlignment="1">
      <alignment horizontal="left" vertical="center" indent="1"/>
    </xf>
    <xf numFmtId="0" fontId="14" fillId="20" borderId="0" xfId="1" applyFont="1" applyFill="1" applyAlignment="1" applyProtection="1">
      <alignment horizontal="left" indent="2"/>
    </xf>
    <xf numFmtId="0" fontId="112" fillId="20" borderId="0" xfId="0" applyFont="1" applyFill="1" applyBorder="1" applyAlignment="1">
      <alignment horizontal="left" indent="1"/>
    </xf>
    <xf numFmtId="0" fontId="93" fillId="20" borderId="0" xfId="0" applyFont="1" applyFill="1" applyAlignment="1">
      <alignment horizontal="left" vertical="top" indent="1"/>
    </xf>
    <xf numFmtId="0" fontId="93" fillId="20" borderId="0" xfId="0" applyFont="1" applyFill="1" applyAlignment="1">
      <alignment horizontal="left" vertical="center" indent="9"/>
    </xf>
    <xf numFmtId="0" fontId="93" fillId="20" borderId="0" xfId="0" applyFont="1" applyFill="1" applyBorder="1" applyAlignment="1">
      <alignment horizontal="left" indent="1"/>
    </xf>
    <xf numFmtId="0" fontId="104" fillId="25" borderId="0" xfId="0" applyFont="1" applyFill="1"/>
    <xf numFmtId="0" fontId="175" fillId="6" borderId="0" xfId="0" applyFont="1" applyFill="1" applyBorder="1" applyAlignment="1">
      <alignment vertical="center"/>
    </xf>
    <xf numFmtId="0" fontId="175" fillId="5" borderId="0" xfId="0" applyFont="1" applyFill="1" applyBorder="1" applyAlignment="1">
      <alignment vertical="center"/>
    </xf>
    <xf numFmtId="0" fontId="175" fillId="3" borderId="0" xfId="0" applyFont="1" applyFill="1" applyBorder="1" applyAlignment="1">
      <alignment vertical="center"/>
    </xf>
    <xf numFmtId="0" fontId="82" fillId="20" borderId="0" xfId="0" applyFont="1" applyFill="1" applyBorder="1" applyAlignment="1" applyProtection="1">
      <alignment vertical="center"/>
    </xf>
    <xf numFmtId="0" fontId="82" fillId="20" borderId="0" xfId="0" applyFont="1" applyFill="1" applyBorder="1" applyAlignment="1" applyProtection="1">
      <alignment vertical="center" wrapText="1"/>
    </xf>
    <xf numFmtId="0" fontId="13" fillId="3" borderId="0" xfId="0" applyFont="1" applyFill="1" applyBorder="1" applyAlignment="1">
      <alignment vertical="center"/>
    </xf>
    <xf numFmtId="0" fontId="137" fillId="34" borderId="0" xfId="7" applyFont="1" applyFill="1"/>
    <xf numFmtId="0" fontId="158" fillId="34" borderId="0" xfId="7" applyFont="1" applyFill="1"/>
    <xf numFmtId="0" fontId="0" fillId="34" borderId="0" xfId="0" applyFont="1" applyFill="1"/>
    <xf numFmtId="0" fontId="86" fillId="34" borderId="0" xfId="0" applyFont="1" applyFill="1"/>
    <xf numFmtId="0" fontId="140" fillId="34" borderId="0" xfId="0" applyFont="1" applyFill="1"/>
    <xf numFmtId="3" fontId="123" fillId="0" borderId="0" xfId="0" applyNumberFormat="1" applyFont="1" applyFill="1" applyBorder="1" applyAlignment="1" applyProtection="1">
      <alignment horizontal="right" vertical="center"/>
    </xf>
    <xf numFmtId="4" fontId="29" fillId="0" borderId="161" xfId="0" applyNumberFormat="1" applyFont="1" applyFill="1" applyBorder="1" applyAlignment="1" applyProtection="1">
      <alignment vertical="center" wrapText="1"/>
    </xf>
    <xf numFmtId="4" fontId="28" fillId="0" borderId="161" xfId="0" applyNumberFormat="1" applyFont="1" applyFill="1" applyBorder="1" applyAlignment="1" applyProtection="1">
      <alignment vertical="center" wrapText="1"/>
    </xf>
    <xf numFmtId="166" fontId="123" fillId="0" borderId="153" xfId="0" applyNumberFormat="1" applyFont="1" applyFill="1" applyBorder="1" applyAlignment="1" applyProtection="1">
      <alignment horizontal="left" vertical="center"/>
    </xf>
    <xf numFmtId="0" fontId="87" fillId="20" borderId="0" xfId="0" applyFont="1" applyFill="1" applyBorder="1" applyAlignment="1" applyProtection="1">
      <alignment horizontal="left" vertical="center"/>
    </xf>
    <xf numFmtId="4" fontId="89" fillId="20" borderId="0" xfId="0" applyNumberFormat="1" applyFont="1" applyFill="1" applyBorder="1" applyAlignment="1" applyProtection="1">
      <alignment horizontal="right" vertical="center" wrapText="1"/>
    </xf>
    <xf numFmtId="168" fontId="89" fillId="20" borderId="0" xfId="0" applyNumberFormat="1" applyFont="1" applyFill="1" applyBorder="1" applyAlignment="1" applyProtection="1">
      <alignment vertical="center" wrapText="1"/>
    </xf>
    <xf numFmtId="4" fontId="90" fillId="20" borderId="0" xfId="0" applyNumberFormat="1" applyFont="1" applyFill="1" applyBorder="1" applyAlignment="1" applyProtection="1">
      <alignment horizontal="right" vertical="center" wrapText="1"/>
    </xf>
    <xf numFmtId="0" fontId="90" fillId="20" borderId="0" xfId="0" applyFont="1" applyFill="1" applyBorder="1" applyAlignment="1" applyProtection="1">
      <alignment vertical="center" wrapText="1"/>
    </xf>
    <xf numFmtId="0" fontId="89" fillId="20" borderId="0" xfId="0" applyFont="1" applyFill="1" applyBorder="1" applyAlignment="1" applyProtection="1">
      <alignment vertical="center" wrapText="1"/>
    </xf>
    <xf numFmtId="4" fontId="89" fillId="20" borderId="0" xfId="0" applyNumberFormat="1" applyFont="1" applyFill="1" applyBorder="1" applyAlignment="1" applyProtection="1">
      <alignment vertical="center" wrapText="1"/>
    </xf>
    <xf numFmtId="168" fontId="89" fillId="20" borderId="0" xfId="0" applyNumberFormat="1" applyFont="1" applyFill="1" applyBorder="1" applyAlignment="1" applyProtection="1">
      <alignment horizontal="left" vertical="center" wrapText="1"/>
    </xf>
    <xf numFmtId="4" fontId="90" fillId="20" borderId="0" xfId="0" applyNumberFormat="1" applyFont="1" applyFill="1" applyBorder="1" applyAlignment="1" applyProtection="1">
      <alignment vertical="center" wrapText="1"/>
    </xf>
    <xf numFmtId="168" fontId="90" fillId="20" borderId="0" xfId="0" applyNumberFormat="1" applyFont="1" applyFill="1" applyBorder="1" applyAlignment="1" applyProtection="1">
      <alignment horizontal="center" vertical="center" wrapText="1"/>
    </xf>
    <xf numFmtId="168" fontId="90" fillId="20" borderId="0" xfId="0" applyNumberFormat="1" applyFont="1" applyFill="1" applyBorder="1" applyAlignment="1" applyProtection="1">
      <alignment horizontal="left" vertical="center" wrapText="1"/>
    </xf>
    <xf numFmtId="0" fontId="94" fillId="21" borderId="83" xfId="0" applyFont="1" applyFill="1" applyBorder="1" applyAlignment="1">
      <alignment horizontal="center" vertical="center"/>
    </xf>
    <xf numFmtId="0" fontId="0" fillId="34" borderId="24" xfId="0" applyFont="1" applyFill="1" applyBorder="1"/>
    <xf numFmtId="0" fontId="0" fillId="0" borderId="24" xfId="0" applyFont="1" applyFill="1" applyBorder="1"/>
    <xf numFmtId="0" fontId="0" fillId="34" borderId="121" xfId="0" applyFont="1" applyFill="1" applyBorder="1"/>
    <xf numFmtId="0" fontId="123" fillId="34" borderId="123" xfId="0" applyFont="1" applyFill="1" applyBorder="1" applyAlignment="1">
      <alignment vertical="center"/>
    </xf>
    <xf numFmtId="0" fontId="6" fillId="21" borderId="92" xfId="0" applyFont="1" applyFill="1" applyBorder="1" applyAlignment="1">
      <alignment horizontal="left" vertical="center" wrapText="1"/>
    </xf>
    <xf numFmtId="0" fontId="6" fillId="21" borderId="59" xfId="0" applyFont="1" applyFill="1" applyBorder="1" applyAlignment="1">
      <alignment horizontal="left" vertical="center"/>
    </xf>
    <xf numFmtId="0" fontId="6" fillId="21" borderId="209" xfId="0" applyFont="1" applyFill="1" applyBorder="1" applyAlignment="1">
      <alignment horizontal="left" vertical="center"/>
    </xf>
    <xf numFmtId="0" fontId="177" fillId="21" borderId="83" xfId="0" applyFont="1" applyFill="1" applyBorder="1" applyAlignment="1">
      <alignment horizontal="center" vertical="center" wrapText="1"/>
    </xf>
    <xf numFmtId="0" fontId="111" fillId="20" borderId="0" xfId="0" applyFont="1" applyFill="1" applyBorder="1" applyAlignment="1" applyProtection="1">
      <alignment vertical="center"/>
    </xf>
    <xf numFmtId="168" fontId="177" fillId="0" borderId="83" xfId="0" applyNumberFormat="1" applyFont="1" applyFill="1" applyBorder="1" applyAlignment="1">
      <alignment horizontal="right" vertical="center"/>
    </xf>
    <xf numFmtId="3" fontId="94" fillId="0" borderId="83" xfId="0" applyNumberFormat="1" applyFont="1" applyFill="1" applyBorder="1" applyAlignment="1">
      <alignment horizontal="right" vertical="center"/>
    </xf>
    <xf numFmtId="3" fontId="177" fillId="0" borderId="83" xfId="0" applyNumberFormat="1" applyFont="1" applyFill="1" applyBorder="1" applyAlignment="1">
      <alignment horizontal="right" vertical="center" wrapText="1"/>
    </xf>
    <xf numFmtId="9" fontId="135" fillId="38" borderId="153" xfId="0" applyNumberFormat="1" applyFont="1" applyFill="1" applyBorder="1"/>
    <xf numFmtId="0" fontId="135" fillId="38" borderId="153" xfId="0" applyFont="1" applyFill="1" applyBorder="1" applyAlignment="1">
      <alignment horizontal="center" vertical="center"/>
    </xf>
    <xf numFmtId="0" fontId="135" fillId="22" borderId="153" xfId="0" applyFont="1" applyFill="1" applyBorder="1" applyAlignment="1">
      <alignment horizontal="center" vertical="center"/>
    </xf>
    <xf numFmtId="0" fontId="123" fillId="0" borderId="153" xfId="7" applyFont="1" applyFill="1" applyBorder="1" applyAlignment="1">
      <alignment horizontal="left" vertical="center"/>
    </xf>
    <xf numFmtId="0" fontId="0" fillId="30" borderId="153" xfId="0" applyFill="1" applyBorder="1"/>
    <xf numFmtId="0" fontId="0" fillId="0" borderId="153" xfId="0" applyFont="1" applyBorder="1" applyAlignment="1">
      <alignment horizontal="right"/>
    </xf>
    <xf numFmtId="166" fontId="147" fillId="0" borderId="220" xfId="12" applyNumberFormat="1" applyFont="1" applyFill="1" applyBorder="1" applyAlignment="1">
      <alignment horizontal="right"/>
    </xf>
    <xf numFmtId="166" fontId="147" fillId="0" borderId="153" xfId="12" applyNumberFormat="1" applyFont="1" applyFill="1" applyBorder="1" applyAlignment="1">
      <alignment horizontal="right"/>
    </xf>
    <xf numFmtId="166" fontId="150" fillId="0" borderId="153" xfId="12" applyNumberFormat="1" applyFont="1" applyBorder="1" applyAlignment="1">
      <alignment horizontal="right"/>
    </xf>
    <xf numFmtId="3" fontId="198" fillId="0" borderId="216" xfId="0" applyNumberFormat="1" applyFont="1" applyFill="1" applyBorder="1"/>
    <xf numFmtId="3" fontId="0" fillId="0" borderId="153" xfId="0" applyNumberFormat="1" applyFont="1" applyFill="1" applyBorder="1"/>
    <xf numFmtId="4" fontId="0" fillId="0" borderId="121" xfId="0" applyNumberFormat="1" applyFont="1" applyFill="1" applyBorder="1" applyAlignment="1">
      <alignment vertical="center" wrapText="1"/>
    </xf>
    <xf numFmtId="166" fontId="0" fillId="0" borderId="153" xfId="0" applyNumberFormat="1" applyFont="1" applyFill="1" applyBorder="1"/>
    <xf numFmtId="166" fontId="6" fillId="0" borderId="177" xfId="0" applyNumberFormat="1" applyFont="1" applyFill="1" applyBorder="1" applyAlignment="1">
      <alignment vertical="center"/>
    </xf>
    <xf numFmtId="0" fontId="182" fillId="21" borderId="152" xfId="0" applyFont="1" applyFill="1" applyBorder="1" applyAlignment="1">
      <alignment horizontal="center" vertical="center" wrapText="1"/>
    </xf>
    <xf numFmtId="0" fontId="68" fillId="0" borderId="177" xfId="0" applyFont="1" applyFill="1" applyBorder="1" applyAlignment="1">
      <alignment horizontal="left"/>
    </xf>
    <xf numFmtId="0" fontId="68" fillId="33" borderId="176" xfId="0" applyFont="1" applyFill="1" applyBorder="1" applyAlignment="1">
      <alignment horizontal="left"/>
    </xf>
    <xf numFmtId="0" fontId="68" fillId="9" borderId="177" xfId="0" applyFont="1" applyFill="1" applyBorder="1" applyAlignment="1">
      <alignment horizontal="left"/>
    </xf>
    <xf numFmtId="0" fontId="162" fillId="34" borderId="0" xfId="0" applyFont="1" applyFill="1" applyBorder="1" applyAlignment="1" applyProtection="1">
      <alignment vertical="center"/>
    </xf>
    <xf numFmtId="0" fontId="149" fillId="0" borderId="0" xfId="0" applyFont="1"/>
    <xf numFmtId="0" fontId="6" fillId="38" borderId="256" xfId="0" applyFont="1" applyFill="1" applyBorder="1" applyAlignment="1">
      <alignment vertical="top" wrapText="1"/>
    </xf>
    <xf numFmtId="0" fontId="6" fillId="38" borderId="56" xfId="0" applyFont="1" applyFill="1" applyBorder="1" applyAlignment="1">
      <alignment vertical="top" wrapText="1"/>
    </xf>
    <xf numFmtId="0" fontId="6" fillId="38" borderId="257" xfId="0" applyFont="1" applyFill="1" applyBorder="1" applyAlignment="1">
      <alignment vertical="top" wrapText="1"/>
    </xf>
    <xf numFmtId="0" fontId="6" fillId="38" borderId="258" xfId="0" applyFont="1" applyFill="1" applyBorder="1" applyAlignment="1">
      <alignment vertical="top" wrapText="1"/>
    </xf>
    <xf numFmtId="0" fontId="6" fillId="38" borderId="259" xfId="0" applyFont="1" applyFill="1" applyBorder="1" applyAlignment="1">
      <alignment vertical="top" wrapText="1"/>
    </xf>
    <xf numFmtId="0" fontId="146" fillId="0" borderId="226" xfId="0" applyFont="1" applyFill="1" applyBorder="1" applyAlignment="1">
      <alignment horizontal="right" vertical="center"/>
    </xf>
    <xf numFmtId="0" fontId="123" fillId="0" borderId="0" xfId="0" applyFont="1" applyFill="1"/>
    <xf numFmtId="0" fontId="6" fillId="21" borderId="61" xfId="0" applyFont="1" applyFill="1" applyBorder="1" applyAlignment="1">
      <alignment horizontal="left" vertical="center" wrapText="1"/>
    </xf>
    <xf numFmtId="0" fontId="6" fillId="21" borderId="59" xfId="0" applyFont="1" applyFill="1" applyBorder="1" applyAlignment="1">
      <alignment horizontal="left" vertical="top" wrapText="1"/>
    </xf>
    <xf numFmtId="0" fontId="96" fillId="20" borderId="0" xfId="0" applyFont="1" applyFill="1" applyBorder="1" applyAlignment="1" applyProtection="1">
      <alignment horizontal="left" vertical="top" wrapText="1"/>
    </xf>
    <xf numFmtId="0" fontId="189" fillId="20" borderId="0" xfId="0" applyFont="1" applyFill="1" applyBorder="1" applyAlignment="1" applyProtection="1">
      <alignment horizontal="left" vertical="top" wrapText="1"/>
    </xf>
    <xf numFmtId="0" fontId="93" fillId="3" borderId="0" xfId="0" applyFont="1" applyFill="1" applyBorder="1" applyAlignment="1" applyProtection="1">
      <alignment horizontal="left" vertical="top" wrapText="1"/>
    </xf>
    <xf numFmtId="0" fontId="96" fillId="20" borderId="0" xfId="0" applyFont="1" applyFill="1" applyBorder="1" applyAlignment="1" applyProtection="1">
      <alignment horizontal="left" vertical="top" wrapText="1"/>
    </xf>
    <xf numFmtId="0" fontId="208" fillId="20" borderId="0" xfId="0" applyFont="1" applyFill="1" applyBorder="1" applyAlignment="1" applyProtection="1">
      <alignment vertical="center"/>
    </xf>
    <xf numFmtId="0" fontId="174" fillId="3" borderId="0" xfId="0" applyFont="1" applyFill="1" applyBorder="1"/>
    <xf numFmtId="0" fontId="144" fillId="3" borderId="0" xfId="0" applyFont="1" applyFill="1" applyBorder="1"/>
    <xf numFmtId="0" fontId="189" fillId="20" borderId="0" xfId="0" applyFont="1" applyFill="1" applyBorder="1" applyAlignment="1" applyProtection="1">
      <alignment horizontal="left" vertical="top" indent="1"/>
    </xf>
    <xf numFmtId="0" fontId="96" fillId="20" borderId="0" xfId="0" applyFont="1" applyFill="1" applyBorder="1" applyAlignment="1" applyProtection="1">
      <alignment vertical="top" wrapText="1"/>
    </xf>
    <xf numFmtId="0" fontId="6" fillId="21" borderId="186" xfId="0" applyFont="1" applyFill="1" applyBorder="1" applyAlignment="1">
      <alignment horizontal="left" vertical="top" wrapText="1"/>
    </xf>
    <xf numFmtId="0" fontId="0" fillId="0" borderId="118" xfId="0" applyFont="1" applyBorder="1" applyAlignment="1">
      <alignment horizontal="left"/>
    </xf>
    <xf numFmtId="0" fontId="0" fillId="0" borderId="260" xfId="0" applyFont="1" applyBorder="1" applyAlignment="1">
      <alignment horizontal="left"/>
    </xf>
    <xf numFmtId="0" fontId="0" fillId="0" borderId="261" xfId="0" applyFont="1" applyBorder="1"/>
    <xf numFmtId="0" fontId="6" fillId="21" borderId="83" xfId="0" applyFont="1" applyFill="1" applyBorder="1" applyAlignment="1">
      <alignment vertical="top" wrapText="1"/>
    </xf>
    <xf numFmtId="168" fontId="21" fillId="30" borderId="7" xfId="0" applyNumberFormat="1" applyFont="1" applyFill="1" applyBorder="1" applyAlignment="1" applyProtection="1">
      <alignment horizontal="left" vertical="center"/>
    </xf>
    <xf numFmtId="0" fontId="106" fillId="20" borderId="0" xfId="0" applyFont="1" applyFill="1" applyAlignment="1">
      <alignment horizontal="left" vertical="center" indent="2"/>
    </xf>
    <xf numFmtId="0" fontId="93" fillId="20" borderId="0" xfId="0" applyFont="1" applyFill="1" applyAlignment="1">
      <alignment horizontal="left" indent="2"/>
    </xf>
    <xf numFmtId="0" fontId="112" fillId="20" borderId="0" xfId="0" applyFont="1" applyFill="1" applyAlignment="1">
      <alignment horizontal="left" vertical="center" indent="1"/>
    </xf>
    <xf numFmtId="0" fontId="96" fillId="20" borderId="0" xfId="0" applyFont="1" applyFill="1" applyBorder="1" applyAlignment="1" applyProtection="1">
      <alignment horizontal="left" vertical="center" wrapText="1"/>
    </xf>
    <xf numFmtId="0" fontId="93" fillId="20" borderId="0" xfId="0" applyFont="1" applyFill="1" applyAlignment="1">
      <alignment horizontal="left" vertical="center"/>
    </xf>
    <xf numFmtId="0" fontId="6" fillId="21" borderId="185" xfId="0" applyFont="1" applyFill="1" applyBorder="1" applyAlignment="1">
      <alignment vertical="top" wrapText="1"/>
    </xf>
    <xf numFmtId="0" fontId="6" fillId="21" borderId="184" xfId="0" applyFont="1" applyFill="1" applyBorder="1" applyAlignment="1">
      <alignment vertical="top" wrapText="1"/>
    </xf>
    <xf numFmtId="0" fontId="6" fillId="21" borderId="186" xfId="0" applyFont="1" applyFill="1" applyBorder="1" applyAlignment="1">
      <alignment vertical="top" wrapText="1"/>
    </xf>
    <xf numFmtId="0" fontId="213" fillId="20" borderId="0" xfId="0" applyFont="1" applyFill="1" applyBorder="1" applyAlignment="1" applyProtection="1">
      <alignment vertical="center"/>
    </xf>
    <xf numFmtId="0" fontId="93" fillId="20" borderId="0" xfId="0" applyFont="1" applyFill="1" applyBorder="1" applyAlignment="1" applyProtection="1">
      <alignment vertical="center"/>
    </xf>
    <xf numFmtId="0" fontId="93" fillId="20" borderId="0" xfId="0" applyFont="1" applyFill="1" applyAlignment="1">
      <alignment horizontal="left" vertical="top" indent="2"/>
    </xf>
    <xf numFmtId="0" fontId="144" fillId="3" borderId="0" xfId="0" applyFont="1" applyFill="1" applyBorder="1" applyAlignment="1"/>
    <xf numFmtId="0" fontId="144" fillId="3" borderId="0" xfId="0" applyFont="1" applyFill="1" applyBorder="1" applyAlignment="1">
      <alignment horizontal="left"/>
    </xf>
    <xf numFmtId="0" fontId="144" fillId="20" borderId="0" xfId="1" applyFont="1" applyFill="1" applyBorder="1" applyAlignment="1" applyProtection="1">
      <alignment vertical="center"/>
    </xf>
    <xf numFmtId="4" fontId="6" fillId="9" borderId="7" xfId="0" applyNumberFormat="1" applyFont="1" applyFill="1" applyBorder="1" applyAlignment="1" applyProtection="1">
      <alignment horizontal="right" vertical="center" wrapText="1"/>
    </xf>
    <xf numFmtId="4" fontId="6" fillId="0" borderId="7" xfId="0" applyNumberFormat="1" applyFont="1" applyFill="1" applyBorder="1" applyAlignment="1" applyProtection="1">
      <alignment horizontal="center" vertical="center" wrapText="1"/>
    </xf>
    <xf numFmtId="0" fontId="6" fillId="9" borderId="7" xfId="0" applyNumberFormat="1" applyFont="1" applyFill="1" applyBorder="1" applyAlignment="1" applyProtection="1">
      <alignment horizontal="center" vertical="center" wrapText="1"/>
    </xf>
    <xf numFmtId="0" fontId="192" fillId="20" borderId="0" xfId="1" applyFont="1" applyFill="1" applyBorder="1" applyAlignment="1" applyProtection="1">
      <alignment horizontal="left" vertical="center"/>
    </xf>
    <xf numFmtId="165" fontId="123" fillId="0" borderId="25" xfId="0" applyNumberFormat="1" applyFont="1" applyFill="1" applyBorder="1" applyAlignment="1" applyProtection="1">
      <alignment horizontal="right" vertical="center"/>
    </xf>
    <xf numFmtId="0" fontId="0" fillId="0" borderId="261" xfId="0" applyFont="1" applyBorder="1" applyAlignment="1">
      <alignment horizontal="left"/>
    </xf>
    <xf numFmtId="0" fontId="0" fillId="0" borderId="0" xfId="0" applyFill="1"/>
    <xf numFmtId="0" fontId="223" fillId="0" borderId="153" xfId="0" applyFont="1" applyBorder="1"/>
    <xf numFmtId="0" fontId="224" fillId="43" borderId="0" xfId="7" applyFont="1" applyFill="1"/>
    <xf numFmtId="0" fontId="225" fillId="38" borderId="153" xfId="0" applyFont="1" applyFill="1" applyBorder="1" applyAlignment="1">
      <alignment horizontal="left"/>
    </xf>
    <xf numFmtId="165" fontId="226" fillId="0" borderId="0" xfId="7" applyNumberFormat="1" applyFont="1" applyFill="1" applyBorder="1" applyAlignment="1">
      <alignment horizontal="left"/>
    </xf>
    <xf numFmtId="0" fontId="227" fillId="38" borderId="113" xfId="0" applyFont="1" applyFill="1" applyBorder="1" applyAlignment="1">
      <alignment horizontal="center" vertical="center"/>
    </xf>
    <xf numFmtId="0" fontId="227" fillId="22" borderId="113" xfId="0" applyFont="1" applyFill="1" applyBorder="1" applyAlignment="1">
      <alignment horizontal="center" vertical="center"/>
    </xf>
    <xf numFmtId="0" fontId="135" fillId="38" borderId="157" xfId="0" applyFont="1" applyFill="1" applyBorder="1" applyAlignment="1">
      <alignment horizontal="center" vertical="center"/>
    </xf>
    <xf numFmtId="0" fontId="135" fillId="38" borderId="225" xfId="0" applyFont="1" applyFill="1" applyBorder="1" applyAlignment="1">
      <alignment horizontal="center" vertical="center"/>
    </xf>
    <xf numFmtId="0" fontId="146" fillId="30" borderId="0" xfId="0" applyFont="1" applyFill="1"/>
    <xf numFmtId="0" fontId="86" fillId="0" borderId="0" xfId="0" applyFont="1" applyFill="1" applyAlignment="1">
      <alignment horizontal="center" vertical="center"/>
    </xf>
    <xf numFmtId="0" fontId="135" fillId="22" borderId="153" xfId="0" applyFont="1" applyFill="1" applyBorder="1"/>
    <xf numFmtId="0" fontId="0" fillId="0" borderId="263" xfId="0" applyFont="1" applyBorder="1" applyAlignment="1">
      <alignment horizontal="left"/>
    </xf>
    <xf numFmtId="0" fontId="0" fillId="0" borderId="227" xfId="0" applyFont="1" applyBorder="1"/>
    <xf numFmtId="0" fontId="0" fillId="0" borderId="263" xfId="0" applyFont="1" applyBorder="1"/>
    <xf numFmtId="0" fontId="123" fillId="0" borderId="261" xfId="7" applyFont="1" applyFill="1" applyBorder="1"/>
    <xf numFmtId="0" fontId="123" fillId="0" borderId="263" xfId="7" applyFont="1" applyFill="1" applyBorder="1"/>
    <xf numFmtId="0" fontId="0" fillId="0" borderId="261" xfId="0" applyFont="1" applyFill="1" applyBorder="1"/>
    <xf numFmtId="0" fontId="93" fillId="3" borderId="0" xfId="0" applyFont="1" applyFill="1" applyBorder="1" applyAlignment="1" applyProtection="1">
      <alignment horizontal="left" vertical="top" wrapText="1"/>
    </xf>
    <xf numFmtId="0" fontId="96" fillId="20" borderId="0" xfId="0" applyFont="1" applyFill="1" applyBorder="1" applyAlignment="1" applyProtection="1">
      <alignment horizontal="justify" vertical="center" wrapText="1"/>
    </xf>
    <xf numFmtId="0" fontId="14" fillId="20" borderId="0" xfId="1" applyFont="1" applyFill="1" applyAlignment="1" applyProtection="1">
      <alignment horizontal="left" indent="2"/>
    </xf>
    <xf numFmtId="0" fontId="94" fillId="21" borderId="83" xfId="0" applyFont="1" applyFill="1" applyBorder="1" applyAlignment="1">
      <alignment horizontal="center" vertical="center"/>
    </xf>
    <xf numFmtId="0" fontId="217" fillId="20" borderId="0" xfId="0" applyFont="1" applyFill="1" applyBorder="1" applyAlignment="1" applyProtection="1">
      <alignment horizontal="justify" vertical="top" wrapText="1"/>
    </xf>
    <xf numFmtId="0" fontId="228" fillId="0" borderId="0" xfId="0" applyFont="1"/>
    <xf numFmtId="0" fontId="229" fillId="43" borderId="0" xfId="7" applyFont="1" applyFill="1"/>
    <xf numFmtId="0" fontId="229" fillId="22" borderId="135" xfId="7" applyFont="1" applyFill="1" applyBorder="1" applyAlignment="1">
      <alignment horizontal="left" vertical="center"/>
    </xf>
    <xf numFmtId="0" fontId="229" fillId="22" borderId="135" xfId="7" applyFont="1" applyFill="1" applyBorder="1" applyAlignment="1">
      <alignment horizontal="right" vertical="center"/>
    </xf>
    <xf numFmtId="0" fontId="229" fillId="38" borderId="91" xfId="0" applyFont="1" applyFill="1" applyBorder="1" applyAlignment="1">
      <alignment horizontal="left"/>
    </xf>
    <xf numFmtId="0" fontId="227" fillId="38" borderId="153" xfId="0" applyFont="1" applyFill="1" applyBorder="1" applyAlignment="1">
      <alignment horizontal="center" vertical="center"/>
    </xf>
    <xf numFmtId="0" fontId="227" fillId="22" borderId="153" xfId="0" applyFont="1" applyFill="1" applyBorder="1" applyAlignment="1">
      <alignment horizontal="center" vertical="center"/>
    </xf>
    <xf numFmtId="166" fontId="6" fillId="0" borderId="59" xfId="0" applyNumberFormat="1" applyFont="1" applyBorder="1"/>
    <xf numFmtId="166" fontId="6" fillId="0" borderId="59" xfId="0" applyNumberFormat="1" applyFont="1" applyBorder="1" applyAlignment="1">
      <alignment horizontal="right"/>
    </xf>
    <xf numFmtId="165" fontId="6" fillId="0" borderId="59" xfId="12" applyNumberFormat="1" applyFont="1" applyFill="1" applyBorder="1" applyAlignment="1">
      <alignment horizontal="right" vertical="center"/>
    </xf>
    <xf numFmtId="0" fontId="144" fillId="3" borderId="0" xfId="0" applyFont="1" applyFill="1" applyBorder="1" applyAlignment="1">
      <alignment horizontal="left" indent="1"/>
    </xf>
    <xf numFmtId="0" fontId="94" fillId="20" borderId="0" xfId="0" applyFont="1" applyFill="1"/>
    <xf numFmtId="166" fontId="6" fillId="0" borderId="61" xfId="0" applyNumberFormat="1" applyFont="1" applyBorder="1" applyAlignment="1">
      <alignment horizontal="right"/>
    </xf>
    <xf numFmtId="0" fontId="6" fillId="21" borderId="59" xfId="0" applyFont="1" applyFill="1" applyBorder="1" applyAlignment="1">
      <alignment horizontal="left" vertical="center" wrapText="1"/>
    </xf>
    <xf numFmtId="166" fontId="6" fillId="0" borderId="60" xfId="0" applyNumberFormat="1" applyFont="1" applyBorder="1" applyAlignment="1">
      <alignment horizontal="right"/>
    </xf>
    <xf numFmtId="0" fontId="96" fillId="20" borderId="0" xfId="0" applyFont="1" applyFill="1"/>
    <xf numFmtId="0" fontId="99" fillId="20" borderId="0" xfId="0" applyFont="1" applyFill="1"/>
    <xf numFmtId="0" fontId="220" fillId="20" borderId="0" xfId="0" applyFont="1" applyFill="1" applyBorder="1" applyAlignment="1" applyProtection="1">
      <alignment horizontal="justify" vertical="top" wrapText="1"/>
    </xf>
    <xf numFmtId="165" fontId="6" fillId="0" borderId="59" xfId="12" applyNumberFormat="1" applyFont="1" applyFill="1" applyBorder="1"/>
    <xf numFmtId="3" fontId="123" fillId="0" borderId="0" xfId="0" applyNumberFormat="1" applyFont="1" applyFill="1" applyBorder="1" applyAlignment="1" applyProtection="1">
      <alignment horizontal="right"/>
    </xf>
    <xf numFmtId="166" fontId="123" fillId="0" borderId="0" xfId="0" applyNumberFormat="1" applyFont="1" applyFill="1" applyBorder="1" applyAlignment="1" applyProtection="1">
      <alignment horizontal="left"/>
    </xf>
    <xf numFmtId="0" fontId="93" fillId="3" borderId="0" xfId="0" applyFont="1" applyFill="1" applyBorder="1" applyAlignment="1" applyProtection="1">
      <alignment horizontal="justify" vertical="top" wrapText="1"/>
    </xf>
    <xf numFmtId="0" fontId="13" fillId="3" borderId="0" xfId="0" applyFont="1" applyFill="1" applyBorder="1" applyAlignment="1" applyProtection="1">
      <alignment horizontal="left" vertical="top" wrapText="1"/>
    </xf>
    <xf numFmtId="0" fontId="141" fillId="20" borderId="0" xfId="0" applyFont="1" applyFill="1" applyBorder="1" applyAlignment="1" applyProtection="1">
      <alignment horizontal="left" vertical="center" indent="2"/>
    </xf>
    <xf numFmtId="0" fontId="112" fillId="3" borderId="0" xfId="0" applyFont="1" applyFill="1" applyBorder="1" applyAlignment="1" applyProtection="1">
      <alignment horizontal="justify" vertical="top" wrapText="1"/>
    </xf>
    <xf numFmtId="0" fontId="233" fillId="3" borderId="0" xfId="0" applyFont="1" applyFill="1" applyBorder="1" applyAlignment="1" applyProtection="1">
      <alignment horizontal="left" vertical="center"/>
    </xf>
    <xf numFmtId="0" fontId="230" fillId="3" borderId="0" xfId="0" applyFont="1" applyFill="1" applyBorder="1" applyProtection="1"/>
    <xf numFmtId="168" fontId="21" fillId="3" borderId="0" xfId="0" applyNumberFormat="1" applyFont="1" applyFill="1" applyBorder="1" applyAlignment="1" applyProtection="1">
      <alignment horizontal="center" vertical="center"/>
    </xf>
    <xf numFmtId="168" fontId="99" fillId="3" borderId="0" xfId="0" applyNumberFormat="1" applyFont="1" applyFill="1" applyBorder="1" applyAlignment="1" applyProtection="1">
      <alignment horizontal="center" vertical="center"/>
    </xf>
    <xf numFmtId="0" fontId="192" fillId="20" borderId="0" xfId="13" applyFont="1" applyFill="1" applyBorder="1" applyAlignment="1" applyProtection="1">
      <alignment horizontal="left" indent="1"/>
    </xf>
    <xf numFmtId="0" fontId="4" fillId="3" borderId="0" xfId="1" applyFill="1" applyBorder="1" applyAlignment="1" applyProtection="1">
      <alignment vertical="top" wrapText="1"/>
    </xf>
    <xf numFmtId="0" fontId="99" fillId="3" borderId="0" xfId="0" applyFont="1" applyFill="1" applyBorder="1" applyAlignment="1" applyProtection="1">
      <alignment vertical="top" wrapText="1"/>
    </xf>
    <xf numFmtId="0" fontId="192" fillId="3" borderId="0" xfId="1" applyFont="1" applyFill="1" applyBorder="1" applyAlignment="1" applyProtection="1">
      <alignment vertical="top" wrapText="1"/>
    </xf>
    <xf numFmtId="0" fontId="14" fillId="20" borderId="0" xfId="1" applyFont="1" applyFill="1" applyAlignment="1" applyProtection="1">
      <alignment horizontal="left" indent="1"/>
    </xf>
    <xf numFmtId="0" fontId="14" fillId="20" borderId="0" xfId="1" applyFont="1" applyFill="1" applyAlignment="1" applyProtection="1">
      <alignment horizontal="left" vertical="center" indent="2"/>
    </xf>
    <xf numFmtId="0" fontId="14" fillId="20" borderId="0" xfId="13" applyFont="1" applyFill="1" applyAlignment="1" applyProtection="1">
      <alignment horizontal="left" indent="1"/>
    </xf>
    <xf numFmtId="0" fontId="230" fillId="20" borderId="0" xfId="0" applyFont="1" applyFill="1" applyBorder="1" applyAlignment="1" applyProtection="1">
      <alignment wrapText="1"/>
    </xf>
    <xf numFmtId="0" fontId="197" fillId="3" borderId="0" xfId="1" applyFont="1" applyFill="1" applyBorder="1" applyAlignment="1" applyProtection="1"/>
    <xf numFmtId="0" fontId="14" fillId="20" borderId="0" xfId="1" applyFont="1" applyFill="1" applyAlignment="1" applyProtection="1">
      <alignment horizontal="left" indent="2"/>
    </xf>
    <xf numFmtId="0" fontId="14" fillId="20" borderId="0" xfId="1" applyFont="1" applyFill="1" applyAlignment="1" applyProtection="1">
      <alignment horizontal="left" indent="1"/>
    </xf>
    <xf numFmtId="0" fontId="93" fillId="20" borderId="0" xfId="0" applyFont="1" applyFill="1" applyAlignment="1">
      <alignment horizontal="left" vertical="center" indent="4"/>
    </xf>
    <xf numFmtId="166" fontId="123" fillId="0" borderId="113" xfId="7" applyNumberFormat="1" applyFont="1" applyFill="1" applyBorder="1" applyAlignment="1">
      <alignment horizontal="right" vertical="center"/>
    </xf>
    <xf numFmtId="166" fontId="0" fillId="0" borderId="153" xfId="0" applyNumberFormat="1" applyFont="1" applyBorder="1"/>
    <xf numFmtId="166" fontId="123" fillId="0" borderId="153" xfId="7" applyNumberFormat="1" applyFont="1" applyFill="1" applyBorder="1" applyAlignment="1">
      <alignment horizontal="right" vertical="center"/>
    </xf>
    <xf numFmtId="166" fontId="123" fillId="0" borderId="113" xfId="7" applyNumberFormat="1" applyFont="1" applyFill="1" applyBorder="1"/>
    <xf numFmtId="166" fontId="123" fillId="0" borderId="153" xfId="7" applyNumberFormat="1" applyFont="1" applyFill="1" applyBorder="1"/>
    <xf numFmtId="166" fontId="150" fillId="0" borderId="113" xfId="7" applyNumberFormat="1" applyFont="1" applyFill="1" applyBorder="1"/>
    <xf numFmtId="166" fontId="150" fillId="0" borderId="153" xfId="7" applyNumberFormat="1" applyFont="1" applyFill="1" applyBorder="1"/>
    <xf numFmtId="166" fontId="123" fillId="0" borderId="113" xfId="7" applyNumberFormat="1" applyFont="1" applyFill="1" applyBorder="1" applyAlignment="1">
      <alignment horizontal="right"/>
    </xf>
    <xf numFmtId="166" fontId="123" fillId="0" borderId="153" xfId="7" applyNumberFormat="1" applyFont="1" applyFill="1" applyBorder="1" applyAlignment="1">
      <alignment horizontal="right"/>
    </xf>
    <xf numFmtId="166" fontId="0" fillId="0" borderId="153" xfId="0" applyNumberFormat="1" applyFont="1" applyBorder="1" applyAlignment="1">
      <alignment horizontal="right"/>
    </xf>
    <xf numFmtId="0" fontId="123" fillId="0" borderId="153" xfId="7" applyFont="1" applyFill="1" applyBorder="1" applyAlignment="1">
      <alignment horizontal="right"/>
    </xf>
    <xf numFmtId="0" fontId="123" fillId="0" borderId="153" xfId="0" applyFont="1" applyFill="1" applyBorder="1" applyAlignment="1">
      <alignment horizontal="right"/>
    </xf>
    <xf numFmtId="0" fontId="144" fillId="3" borderId="0" xfId="0" applyFont="1" applyFill="1" applyBorder="1" applyAlignment="1" applyProtection="1">
      <alignment horizontal="left" vertical="top" indent="5"/>
    </xf>
    <xf numFmtId="0" fontId="189" fillId="20" borderId="0" xfId="0" applyFont="1" applyFill="1" applyBorder="1" applyAlignment="1" applyProtection="1">
      <alignment vertical="center"/>
    </xf>
    <xf numFmtId="0" fontId="144" fillId="20" borderId="0" xfId="0" applyFont="1" applyFill="1" applyBorder="1" applyAlignment="1" applyProtection="1">
      <alignment horizontal="left" vertical="top" indent="1"/>
    </xf>
    <xf numFmtId="0" fontId="144" fillId="20" borderId="0" xfId="0" applyFont="1" applyFill="1"/>
    <xf numFmtId="0" fontId="144" fillId="20" borderId="0" xfId="0" applyFont="1" applyFill="1" applyAlignment="1">
      <alignment horizontal="left" vertical="center" indent="1"/>
    </xf>
    <xf numFmtId="0" fontId="231" fillId="20" borderId="0" xfId="0" applyFont="1" applyFill="1" applyAlignment="1">
      <alignment horizontal="left" vertical="center"/>
    </xf>
    <xf numFmtId="0" fontId="144" fillId="20" borderId="0" xfId="0" applyFont="1" applyFill="1" applyAlignment="1">
      <alignment horizontal="left"/>
    </xf>
    <xf numFmtId="0" fontId="231" fillId="20" borderId="0" xfId="0" applyFont="1" applyFill="1" applyAlignment="1">
      <alignment horizontal="left" vertical="center" indent="1"/>
    </xf>
    <xf numFmtId="0" fontId="236" fillId="3" borderId="0" xfId="0" applyFont="1" applyFill="1" applyBorder="1"/>
    <xf numFmtId="0" fontId="220" fillId="20" borderId="0" xfId="0" applyFont="1" applyFill="1" applyBorder="1" applyAlignment="1" applyProtection="1">
      <alignment vertical="top"/>
    </xf>
    <xf numFmtId="0" fontId="144" fillId="20" borderId="0" xfId="0" applyFont="1" applyFill="1" applyAlignment="1">
      <alignment horizontal="left" vertical="center" indent="2"/>
    </xf>
    <xf numFmtId="0" fontId="144" fillId="20" borderId="0" xfId="0" applyFont="1" applyFill="1" applyAlignment="1">
      <alignment horizontal="left" indent="1"/>
    </xf>
    <xf numFmtId="0" fontId="146" fillId="34" borderId="153" xfId="0" applyFont="1" applyFill="1" applyBorder="1" applyAlignment="1">
      <alignment horizontal="center" vertical="center"/>
    </xf>
    <xf numFmtId="0" fontId="123" fillId="0" borderId="177" xfId="0" applyFont="1" applyFill="1" applyBorder="1" applyAlignment="1"/>
    <xf numFmtId="0" fontId="123" fillId="0" borderId="153" xfId="7" applyFont="1" applyBorder="1" applyAlignment="1">
      <alignment horizontal="center" vertical="center" wrapText="1"/>
    </xf>
    <xf numFmtId="166" fontId="21" fillId="33" borderId="83" xfId="0" applyNumberFormat="1" applyFont="1" applyFill="1" applyBorder="1" applyAlignment="1">
      <alignment horizontal="right"/>
    </xf>
    <xf numFmtId="0" fontId="123" fillId="0" borderId="264" xfId="0" applyFont="1" applyFill="1" applyBorder="1" applyAlignment="1"/>
    <xf numFmtId="165" fontId="123" fillId="0" borderId="154" xfId="0" applyNumberFormat="1" applyFont="1" applyFill="1" applyBorder="1" applyAlignment="1">
      <alignment horizontal="center"/>
    </xf>
    <xf numFmtId="0" fontId="123" fillId="0" borderId="153" xfId="0" applyFont="1" applyFill="1" applyBorder="1" applyAlignment="1"/>
    <xf numFmtId="165" fontId="123" fillId="0" borderId="153" xfId="0" applyNumberFormat="1" applyFont="1" applyFill="1" applyBorder="1" applyAlignment="1">
      <alignment horizontal="center"/>
    </xf>
    <xf numFmtId="0" fontId="94" fillId="21" borderId="83" xfId="0" applyFont="1" applyFill="1" applyBorder="1" applyAlignment="1">
      <alignment horizontal="center" vertical="center"/>
    </xf>
    <xf numFmtId="0" fontId="0" fillId="0" borderId="135" xfId="0" applyFont="1" applyFill="1" applyBorder="1"/>
    <xf numFmtId="165" fontId="0" fillId="0" borderId="135" xfId="0" applyNumberFormat="1" applyFont="1" applyFill="1" applyBorder="1"/>
    <xf numFmtId="0" fontId="147" fillId="38" borderId="113" xfId="0" applyFont="1" applyFill="1" applyBorder="1" applyAlignment="1">
      <alignment horizontal="center" vertical="center"/>
    </xf>
    <xf numFmtId="0" fontId="147" fillId="22" borderId="113" xfId="0" applyFont="1" applyFill="1" applyBorder="1" applyAlignment="1">
      <alignment horizontal="center" vertical="center"/>
    </xf>
    <xf numFmtId="0" fontId="152" fillId="38" borderId="114" xfId="0" applyFont="1" applyFill="1" applyBorder="1" applyAlignment="1">
      <alignment horizontal="left"/>
    </xf>
    <xf numFmtId="0" fontId="238" fillId="38" borderId="113" xfId="0" applyFont="1" applyFill="1" applyBorder="1" applyAlignment="1">
      <alignment horizontal="center" vertical="center"/>
    </xf>
    <xf numFmtId="0" fontId="238" fillId="22" borderId="113" xfId="0" applyFont="1" applyFill="1" applyBorder="1" applyAlignment="1">
      <alignment horizontal="center" vertical="center"/>
    </xf>
    <xf numFmtId="166" fontId="0" fillId="38" borderId="153" xfId="0" applyNumberFormat="1" applyFont="1" applyFill="1" applyBorder="1"/>
    <xf numFmtId="0" fontId="0" fillId="50" borderId="0" xfId="0" applyFont="1" applyFill="1"/>
    <xf numFmtId="0" fontId="224" fillId="22" borderId="135" xfId="7" applyFont="1" applyFill="1" applyBorder="1" applyAlignment="1">
      <alignment horizontal="left" vertical="center"/>
    </xf>
    <xf numFmtId="0" fontId="224" fillId="22" borderId="135" xfId="7" applyFont="1" applyFill="1" applyBorder="1" applyAlignment="1">
      <alignment horizontal="right" vertical="center"/>
    </xf>
    <xf numFmtId="0" fontId="224" fillId="38" borderId="91" xfId="0" applyFont="1" applyFill="1" applyBorder="1" applyAlignment="1">
      <alignment horizontal="left"/>
    </xf>
    <xf numFmtId="0" fontId="223" fillId="0" borderId="109" xfId="0" applyFont="1" applyBorder="1" applyAlignment="1">
      <alignment horizontal="left"/>
    </xf>
    <xf numFmtId="0" fontId="223" fillId="0" borderId="90" xfId="7" applyFont="1" applyFill="1" applyBorder="1"/>
    <xf numFmtId="0" fontId="223" fillId="0" borderId="90" xfId="0" applyFont="1" applyBorder="1" applyAlignment="1">
      <alignment horizontal="left"/>
    </xf>
    <xf numFmtId="0" fontId="223" fillId="0" borderId="105" xfId="0" applyFont="1" applyBorder="1" applyAlignment="1">
      <alignment horizontal="left"/>
    </xf>
    <xf numFmtId="0" fontId="223" fillId="0" borderId="90" xfId="0" applyFont="1" applyBorder="1"/>
    <xf numFmtId="0" fontId="223" fillId="0" borderId="91" xfId="0" applyFont="1" applyBorder="1"/>
    <xf numFmtId="0" fontId="223" fillId="0" borderId="0" xfId="0" applyFont="1"/>
    <xf numFmtId="0" fontId="223" fillId="0" borderId="90" xfId="0" applyFont="1" applyFill="1" applyBorder="1"/>
    <xf numFmtId="0" fontId="223" fillId="0" borderId="154" xfId="0" applyFont="1" applyBorder="1" applyAlignment="1">
      <alignment horizontal="left"/>
    </xf>
    <xf numFmtId="0" fontId="223" fillId="0" borderId="112" xfId="0" applyFont="1" applyBorder="1" applyAlignment="1">
      <alignment horizontal="left"/>
    </xf>
    <xf numFmtId="0" fontId="223" fillId="0" borderId="117" xfId="0" applyFont="1" applyBorder="1" applyAlignment="1">
      <alignment horizontal="left"/>
    </xf>
    <xf numFmtId="0" fontId="223" fillId="0" borderId="95" xfId="0" applyFont="1" applyBorder="1" applyAlignment="1">
      <alignment horizontal="left"/>
    </xf>
    <xf numFmtId="0" fontId="223" fillId="0" borderId="227" xfId="0" applyFont="1" applyBorder="1" applyAlignment="1">
      <alignment horizontal="left"/>
    </xf>
    <xf numFmtId="0" fontId="223" fillId="0" borderId="105" xfId="0" applyFont="1" applyBorder="1"/>
    <xf numFmtId="0" fontId="223" fillId="0" borderId="226" xfId="0" applyFont="1" applyBorder="1"/>
    <xf numFmtId="0" fontId="223" fillId="0" borderId="225" xfId="0" applyFont="1" applyBorder="1"/>
    <xf numFmtId="0" fontId="147" fillId="22" borderId="24" xfId="0" applyFont="1" applyFill="1" applyBorder="1" applyAlignment="1">
      <alignment horizontal="center" vertical="center"/>
    </xf>
    <xf numFmtId="0" fontId="238" fillId="22" borderId="24" xfId="0" applyFont="1" applyFill="1" applyBorder="1" applyAlignment="1">
      <alignment horizontal="center" vertical="center"/>
    </xf>
    <xf numFmtId="0" fontId="164" fillId="38" borderId="91" xfId="0" applyFont="1" applyFill="1" applyBorder="1" applyAlignment="1">
      <alignment horizontal="left"/>
    </xf>
    <xf numFmtId="0" fontId="123" fillId="0" borderId="117" xfId="0" applyFont="1" applyBorder="1"/>
    <xf numFmtId="0" fontId="123" fillId="0" borderId="154" xfId="0" applyFont="1" applyBorder="1"/>
    <xf numFmtId="0" fontId="123" fillId="0" borderId="154" xfId="0" applyFont="1" applyBorder="1" applyAlignment="1">
      <alignment horizontal="left"/>
    </xf>
    <xf numFmtId="0" fontId="123" fillId="0" borderId="261" xfId="0" applyFont="1" applyBorder="1" applyAlignment="1">
      <alignment horizontal="left"/>
    </xf>
    <xf numFmtId="0" fontId="123" fillId="0" borderId="261" xfId="0" applyFont="1" applyBorder="1"/>
    <xf numFmtId="0" fontId="123" fillId="0" borderId="263" xfId="0" applyFont="1" applyBorder="1" applyAlignment="1">
      <alignment horizontal="left"/>
    </xf>
    <xf numFmtId="0" fontId="123" fillId="0" borderId="263" xfId="0" applyFont="1" applyBorder="1"/>
    <xf numFmtId="0" fontId="123" fillId="0" borderId="227" xfId="0" applyFont="1" applyBorder="1"/>
    <xf numFmtId="0" fontId="123" fillId="0" borderId="0" xfId="0" applyFont="1"/>
    <xf numFmtId="0" fontId="123" fillId="0" borderId="261" xfId="0" applyFont="1" applyFill="1" applyBorder="1"/>
    <xf numFmtId="0" fontId="123" fillId="0" borderId="225" xfId="0" applyFont="1" applyBorder="1"/>
    <xf numFmtId="0" fontId="147" fillId="38" borderId="153" xfId="0" applyFont="1" applyFill="1" applyBorder="1" applyAlignment="1">
      <alignment horizontal="center" vertical="center"/>
    </xf>
    <xf numFmtId="0" fontId="147" fillId="22" borderId="153" xfId="0" applyFont="1" applyFill="1" applyBorder="1" applyAlignment="1">
      <alignment horizontal="center" vertical="center"/>
    </xf>
    <xf numFmtId="166" fontId="147" fillId="38" borderId="220" xfId="12" applyNumberFormat="1" applyFont="1" applyFill="1" applyBorder="1" applyAlignment="1">
      <alignment horizontal="right"/>
    </xf>
    <xf numFmtId="166" fontId="123" fillId="51" borderId="25" xfId="0" applyNumberFormat="1" applyFont="1" applyFill="1" applyBorder="1" applyAlignment="1" applyProtection="1">
      <alignment horizontal="left" vertical="center"/>
    </xf>
    <xf numFmtId="166" fontId="123" fillId="51" borderId="153" xfId="0" applyNumberFormat="1" applyFont="1" applyFill="1" applyBorder="1" applyAlignment="1" applyProtection="1">
      <alignment horizontal="left" vertical="center"/>
    </xf>
    <xf numFmtId="0" fontId="86" fillId="52" borderId="0" xfId="0" applyFont="1" applyFill="1"/>
    <xf numFmtId="0" fontId="0" fillId="52" borderId="0" xfId="0" applyFont="1" applyFill="1"/>
    <xf numFmtId="0" fontId="11" fillId="25" borderId="0" xfId="0" applyFont="1" applyFill="1" applyBorder="1" applyProtection="1"/>
    <xf numFmtId="0" fontId="6" fillId="25" borderId="0" xfId="0" applyFont="1" applyFill="1" applyBorder="1" applyProtection="1"/>
    <xf numFmtId="168" fontId="6" fillId="8" borderId="7" xfId="0" applyNumberFormat="1" applyFont="1" applyFill="1" applyBorder="1" applyAlignment="1" applyProtection="1">
      <alignment horizontal="right" vertical="center" wrapText="1"/>
    </xf>
    <xf numFmtId="0" fontId="146" fillId="0" borderId="0" xfId="0" applyFont="1" applyAlignment="1">
      <alignment horizontal="center"/>
    </xf>
    <xf numFmtId="0" fontId="146" fillId="0" borderId="0" xfId="0" applyFont="1" applyFill="1" applyAlignment="1">
      <alignment horizontal="center"/>
    </xf>
    <xf numFmtId="0" fontId="152" fillId="0" borderId="0" xfId="7" applyFont="1" applyFill="1" applyAlignment="1">
      <alignment horizontal="center"/>
    </xf>
    <xf numFmtId="166" fontId="150" fillId="0" borderId="153" xfId="12" applyNumberFormat="1" applyFont="1" applyFill="1" applyBorder="1"/>
    <xf numFmtId="166" fontId="150" fillId="0" borderId="153" xfId="12" applyNumberFormat="1" applyFont="1" applyFill="1" applyBorder="1" applyAlignment="1">
      <alignment horizontal="right"/>
    </xf>
    <xf numFmtId="166" fontId="150" fillId="38" borderId="153" xfId="12" applyNumberFormat="1" applyFont="1" applyFill="1" applyBorder="1"/>
    <xf numFmtId="166" fontId="150" fillId="38" borderId="153" xfId="12" applyNumberFormat="1" applyFont="1" applyFill="1" applyBorder="1" applyAlignment="1">
      <alignment horizontal="right"/>
    </xf>
    <xf numFmtId="0" fontId="240" fillId="0" borderId="0" xfId="0" applyFont="1" applyAlignment="1">
      <alignment horizontal="center"/>
    </xf>
    <xf numFmtId="4" fontId="0" fillId="20" borderId="144" xfId="0" applyNumberFormat="1" applyFont="1" applyFill="1" applyBorder="1"/>
    <xf numFmtId="4" fontId="0" fillId="20" borderId="145" xfId="0" applyNumberFormat="1" applyFont="1" applyFill="1" applyBorder="1"/>
    <xf numFmtId="4" fontId="0" fillId="20" borderId="135" xfId="0" applyNumberFormat="1" applyFont="1" applyFill="1" applyBorder="1"/>
    <xf numFmtId="4" fontId="0" fillId="20" borderId="147" xfId="0" applyNumberFormat="1" applyFont="1" applyFill="1" applyBorder="1"/>
    <xf numFmtId="4" fontId="0" fillId="20" borderId="135" xfId="0" applyNumberFormat="1" applyFont="1" applyFill="1" applyBorder="1" applyAlignment="1">
      <alignment horizontal="right"/>
    </xf>
    <xf numFmtId="4" fontId="0" fillId="20" borderId="147" xfId="0" applyNumberFormat="1" applyFont="1" applyFill="1" applyBorder="1" applyAlignment="1">
      <alignment horizontal="right"/>
    </xf>
    <xf numFmtId="4" fontId="0" fillId="20" borderId="150" xfId="0" applyNumberFormat="1" applyFont="1" applyFill="1" applyBorder="1"/>
    <xf numFmtId="4" fontId="0" fillId="20" borderId="151" xfId="0" applyNumberFormat="1" applyFont="1" applyFill="1" applyBorder="1"/>
    <xf numFmtId="4" fontId="0" fillId="20" borderId="144" xfId="0" applyNumberFormat="1" applyFont="1" applyFill="1" applyBorder="1" applyAlignment="1">
      <alignment horizontal="right"/>
    </xf>
    <xf numFmtId="4" fontId="0" fillId="20" borderId="150" xfId="0" applyNumberFormat="1" applyFont="1" applyFill="1" applyBorder="1" applyAlignment="1">
      <alignment horizontal="right"/>
    </xf>
    <xf numFmtId="0" fontId="86" fillId="0" borderId="134" xfId="0" applyFont="1" applyFill="1" applyBorder="1" applyAlignment="1">
      <alignment horizontal="center" vertical="center"/>
    </xf>
    <xf numFmtId="0" fontId="240" fillId="0" borderId="0" xfId="0" applyFont="1" applyFill="1" applyBorder="1" applyAlignment="1">
      <alignment horizontal="center" vertical="center"/>
    </xf>
    <xf numFmtId="4" fontId="123" fillId="0" borderId="153" xfId="7" applyNumberFormat="1" applyFont="1" applyBorder="1"/>
    <xf numFmtId="0" fontId="241" fillId="37" borderId="0" xfId="0" applyFont="1" applyFill="1" applyAlignment="1">
      <alignment horizontal="left" vertical="center"/>
    </xf>
    <xf numFmtId="0" fontId="68" fillId="0" borderId="176" xfId="0" applyFont="1" applyBorder="1" applyAlignment="1">
      <alignment horizontal="left"/>
    </xf>
    <xf numFmtId="0" fontId="242" fillId="0" borderId="176" xfId="0" applyFont="1" applyBorder="1"/>
    <xf numFmtId="166" fontId="21" fillId="0" borderId="152" xfId="0" applyNumberFormat="1" applyFont="1" applyBorder="1" applyAlignment="1">
      <alignment horizontal="right"/>
    </xf>
    <xf numFmtId="0" fontId="68" fillId="0" borderId="177" xfId="0" applyFont="1" applyBorder="1" applyAlignment="1">
      <alignment horizontal="left"/>
    </xf>
    <xf numFmtId="0" fontId="92" fillId="3" borderId="0" xfId="0" applyFont="1" applyFill="1" applyAlignment="1">
      <alignment horizontal="left" vertical="top"/>
    </xf>
    <xf numFmtId="0" fontId="175" fillId="3" borderId="0" xfId="0" applyFont="1" applyFill="1"/>
    <xf numFmtId="0" fontId="13" fillId="3" borderId="0" xfId="0" applyFont="1" applyFill="1"/>
    <xf numFmtId="0" fontId="36" fillId="0" borderId="176" xfId="0" applyFont="1" applyBorder="1" applyAlignment="1">
      <alignment horizontal="left"/>
    </xf>
    <xf numFmtId="0" fontId="49" fillId="21" borderId="0" xfId="0" applyFont="1" applyFill="1" applyBorder="1" applyAlignment="1" applyProtection="1">
      <alignment horizontal="left" vertical="top"/>
    </xf>
    <xf numFmtId="0" fontId="56" fillId="4" borderId="0" xfId="0" applyFont="1" applyFill="1" applyBorder="1" applyAlignment="1" applyProtection="1">
      <alignment horizontal="center" vertical="center" wrapText="1"/>
    </xf>
    <xf numFmtId="0" fontId="143" fillId="25" borderId="0" xfId="0" applyFont="1" applyFill="1" applyBorder="1" applyAlignment="1" applyProtection="1">
      <alignment horizontal="center" vertical="center" wrapText="1"/>
    </xf>
    <xf numFmtId="0" fontId="117" fillId="3" borderId="0" xfId="0" applyFont="1" applyFill="1" applyBorder="1" applyAlignment="1" applyProtection="1">
      <alignment horizontal="justify" vertical="center" wrapText="1"/>
    </xf>
    <xf numFmtId="0" fontId="49" fillId="21" borderId="0" xfId="0" applyFont="1" applyFill="1" applyBorder="1" applyAlignment="1" applyProtection="1">
      <alignment horizontal="center"/>
    </xf>
    <xf numFmtId="0" fontId="117" fillId="3" borderId="0" xfId="0" applyFont="1" applyFill="1" applyBorder="1" applyAlignment="1" applyProtection="1">
      <alignment horizontal="left" vertical="top" wrapText="1"/>
    </xf>
    <xf numFmtId="0" fontId="117" fillId="3" borderId="0" xfId="1" applyFont="1" applyFill="1" applyBorder="1" applyAlignment="1" applyProtection="1">
      <alignment horizontal="left" vertical="top" wrapText="1"/>
    </xf>
    <xf numFmtId="0" fontId="117" fillId="3" borderId="0" xfId="1" applyFont="1" applyFill="1" applyBorder="1" applyAlignment="1" applyProtection="1">
      <alignment horizontal="left" vertical="top"/>
    </xf>
    <xf numFmtId="0" fontId="93" fillId="3" borderId="0" xfId="0" applyFont="1" applyFill="1" applyBorder="1" applyAlignment="1" applyProtection="1">
      <alignment horizontal="left" vertical="center" wrapText="1"/>
    </xf>
    <xf numFmtId="0" fontId="93" fillId="3" borderId="0" xfId="0" applyFont="1" applyFill="1" applyBorder="1" applyAlignment="1" applyProtection="1">
      <alignment horizontal="justify" vertical="center" wrapText="1"/>
    </xf>
    <xf numFmtId="0" fontId="20" fillId="26" borderId="5" xfId="0" applyFont="1" applyFill="1" applyBorder="1" applyAlignment="1" applyProtection="1">
      <alignment horizontal="center" vertical="center" wrapText="1"/>
    </xf>
    <xf numFmtId="0" fontId="20" fillId="26" borderId="29" xfId="0" applyFont="1" applyFill="1" applyBorder="1" applyAlignment="1" applyProtection="1">
      <alignment horizontal="center" vertical="center" wrapText="1"/>
    </xf>
    <xf numFmtId="0" fontId="8" fillId="25" borderId="31" xfId="0" applyFont="1" applyFill="1" applyBorder="1" applyAlignment="1" applyProtection="1">
      <alignment horizontal="center" vertical="center" wrapText="1"/>
    </xf>
    <xf numFmtId="0" fontId="8" fillId="25" borderId="33" xfId="0" applyFont="1" applyFill="1" applyBorder="1" applyAlignment="1" applyProtection="1">
      <alignment horizontal="center" vertical="center" wrapText="1"/>
    </xf>
    <xf numFmtId="0" fontId="8" fillId="25" borderId="13" xfId="0" applyFont="1" applyFill="1" applyBorder="1" applyAlignment="1" applyProtection="1">
      <alignment horizontal="center" vertical="center" wrapText="1"/>
    </xf>
    <xf numFmtId="0" fontId="8" fillId="4" borderId="34" xfId="0" applyFont="1" applyFill="1" applyBorder="1" applyAlignment="1" applyProtection="1">
      <alignment horizontal="center" vertical="center" wrapText="1"/>
    </xf>
    <xf numFmtId="0" fontId="8" fillId="4" borderId="0" xfId="0" applyFont="1" applyFill="1" applyBorder="1" applyAlignment="1" applyProtection="1">
      <alignment horizontal="center" vertical="center" wrapText="1"/>
    </xf>
    <xf numFmtId="0" fontId="13" fillId="9" borderId="20" xfId="0" applyFont="1" applyFill="1" applyBorder="1" applyAlignment="1" applyProtection="1">
      <alignment horizontal="left" vertical="center"/>
    </xf>
    <xf numFmtId="0" fontId="13" fillId="9" borderId="35" xfId="0" applyFont="1" applyFill="1" applyBorder="1" applyAlignment="1" applyProtection="1">
      <alignment horizontal="left" vertical="center"/>
    </xf>
    <xf numFmtId="0" fontId="13" fillId="9" borderId="6" xfId="0" applyFont="1" applyFill="1" applyBorder="1" applyAlignment="1" applyProtection="1">
      <alignment horizontal="left" vertical="center"/>
    </xf>
    <xf numFmtId="0" fontId="7" fillId="4" borderId="34" xfId="0" applyFont="1" applyFill="1" applyBorder="1" applyAlignment="1" applyProtection="1">
      <alignment horizontal="left" vertical="center"/>
    </xf>
    <xf numFmtId="0" fontId="7" fillId="4" borderId="0" xfId="0" applyFont="1" applyFill="1" applyBorder="1" applyAlignment="1" applyProtection="1">
      <alignment horizontal="left" vertical="center"/>
    </xf>
    <xf numFmtId="0" fontId="8" fillId="4" borderId="40" xfId="0" applyFont="1" applyFill="1" applyBorder="1" applyAlignment="1" applyProtection="1">
      <alignment horizontal="center" vertical="center" wrapText="1"/>
    </xf>
    <xf numFmtId="0" fontId="8" fillId="4" borderId="41" xfId="0" applyFont="1" applyFill="1" applyBorder="1" applyAlignment="1" applyProtection="1">
      <alignment horizontal="center" vertical="center" wrapText="1"/>
    </xf>
    <xf numFmtId="0" fontId="8" fillId="4" borderId="42" xfId="0" applyFont="1" applyFill="1" applyBorder="1" applyAlignment="1" applyProtection="1">
      <alignment horizontal="center" vertical="center" wrapText="1"/>
    </xf>
    <xf numFmtId="0" fontId="8" fillId="4" borderId="37" xfId="0" applyFont="1" applyFill="1" applyBorder="1" applyAlignment="1" applyProtection="1">
      <alignment horizontal="center" vertical="center" wrapText="1"/>
    </xf>
    <xf numFmtId="0" fontId="8" fillId="4" borderId="40" xfId="0" applyFont="1" applyFill="1" applyBorder="1" applyAlignment="1" applyProtection="1">
      <alignment horizontal="center" vertical="center"/>
    </xf>
    <xf numFmtId="0" fontId="8" fillId="4" borderId="41" xfId="0" applyFont="1" applyFill="1" applyBorder="1" applyAlignment="1" applyProtection="1">
      <alignment horizontal="center" vertical="center"/>
    </xf>
    <xf numFmtId="0" fontId="8" fillId="4" borderId="42" xfId="0" applyFont="1" applyFill="1" applyBorder="1" applyAlignment="1" applyProtection="1">
      <alignment horizontal="center" vertical="center"/>
    </xf>
    <xf numFmtId="0" fontId="13" fillId="0" borderId="43" xfId="0" applyFont="1" applyFill="1" applyBorder="1" applyAlignment="1" applyProtection="1">
      <alignment horizontal="center"/>
    </xf>
    <xf numFmtId="0" fontId="13" fillId="0" borderId="44" xfId="0" applyFont="1" applyFill="1" applyBorder="1" applyAlignment="1" applyProtection="1">
      <alignment horizontal="center"/>
    </xf>
    <xf numFmtId="0" fontId="13" fillId="0" borderId="45" xfId="0" applyFont="1" applyFill="1" applyBorder="1" applyAlignment="1" applyProtection="1">
      <alignment horizontal="center"/>
    </xf>
    <xf numFmtId="0" fontId="13" fillId="27" borderId="46" xfId="0" applyFont="1" applyFill="1" applyBorder="1" applyAlignment="1" applyProtection="1">
      <alignment horizontal="center"/>
    </xf>
    <xf numFmtId="0" fontId="13" fillId="27" borderId="47" xfId="0" applyFont="1" applyFill="1" applyBorder="1" applyAlignment="1" applyProtection="1">
      <alignment horizontal="center"/>
    </xf>
    <xf numFmtId="0" fontId="13" fillId="27" borderId="48" xfId="0" applyFont="1" applyFill="1" applyBorder="1" applyAlignment="1" applyProtection="1">
      <alignment horizontal="center"/>
    </xf>
    <xf numFmtId="0" fontId="13" fillId="21" borderId="77" xfId="0" applyFont="1" applyFill="1" applyBorder="1" applyAlignment="1" applyProtection="1">
      <alignment horizontal="center" vertical="center"/>
    </xf>
    <xf numFmtId="0" fontId="13" fillId="21" borderId="209" xfId="0" applyFont="1" applyFill="1" applyBorder="1" applyAlignment="1" applyProtection="1">
      <alignment horizontal="center" vertical="center"/>
    </xf>
    <xf numFmtId="0" fontId="13" fillId="21" borderId="78" xfId="0" applyFont="1" applyFill="1" applyBorder="1" applyAlignment="1" applyProtection="1">
      <alignment horizontal="center" vertical="center"/>
    </xf>
    <xf numFmtId="0" fontId="13" fillId="21" borderId="79" xfId="0" applyFont="1" applyFill="1" applyBorder="1" applyAlignment="1" applyProtection="1">
      <alignment horizontal="center" vertical="center"/>
    </xf>
    <xf numFmtId="0" fontId="13" fillId="21" borderId="210" xfId="0" applyFont="1" applyFill="1" applyBorder="1" applyAlignment="1" applyProtection="1">
      <alignment horizontal="center" vertical="center"/>
    </xf>
    <xf numFmtId="0" fontId="13" fillId="21" borderId="80" xfId="0" applyFont="1" applyFill="1" applyBorder="1" applyAlignment="1" applyProtection="1">
      <alignment horizontal="center" vertical="center"/>
    </xf>
    <xf numFmtId="0" fontId="93" fillId="3" borderId="0" xfId="0" applyFont="1" applyFill="1" applyBorder="1" applyAlignment="1" applyProtection="1">
      <alignment horizontal="left" vertical="top" wrapText="1"/>
    </xf>
    <xf numFmtId="0" fontId="13" fillId="21" borderId="59" xfId="0" applyFont="1" applyFill="1" applyBorder="1" applyAlignment="1" applyProtection="1">
      <alignment horizontal="center"/>
    </xf>
    <xf numFmtId="0" fontId="13" fillId="21" borderId="61" xfId="0" applyFont="1" applyFill="1" applyBorder="1" applyAlignment="1" applyProtection="1">
      <alignment horizontal="center"/>
    </xf>
    <xf numFmtId="0" fontId="13" fillId="21" borderId="60" xfId="0" applyFont="1" applyFill="1" applyBorder="1" applyAlignment="1" applyProtection="1">
      <alignment horizontal="center"/>
    </xf>
    <xf numFmtId="0" fontId="93" fillId="3" borderId="0" xfId="0" applyFont="1" applyFill="1" applyBorder="1" applyAlignment="1" applyProtection="1">
      <alignment horizontal="left" wrapText="1"/>
    </xf>
    <xf numFmtId="0" fontId="66" fillId="18" borderId="233" xfId="0" applyFont="1" applyFill="1" applyBorder="1" applyAlignment="1" applyProtection="1">
      <alignment horizontal="center" vertical="center" wrapText="1"/>
    </xf>
    <xf numFmtId="0" fontId="66" fillId="18" borderId="235" xfId="0" applyFont="1" applyFill="1" applyBorder="1" applyAlignment="1" applyProtection="1">
      <alignment horizontal="center" vertical="center" wrapText="1"/>
    </xf>
    <xf numFmtId="0" fontId="20" fillId="18" borderId="240" xfId="0" applyFont="1" applyFill="1" applyBorder="1" applyAlignment="1" applyProtection="1">
      <alignment horizontal="center" vertical="center" wrapText="1"/>
    </xf>
    <xf numFmtId="0" fontId="20" fillId="18" borderId="231" xfId="0" applyFont="1" applyFill="1" applyBorder="1" applyAlignment="1" applyProtection="1">
      <alignment horizontal="center" vertical="center" wrapText="1"/>
    </xf>
    <xf numFmtId="0" fontId="20" fillId="18" borderId="239" xfId="0" applyFont="1" applyFill="1" applyBorder="1" applyAlignment="1" applyProtection="1">
      <alignment horizontal="center" vertical="center" wrapText="1"/>
    </xf>
    <xf numFmtId="0" fontId="20" fillId="18" borderId="180" xfId="0" applyFont="1" applyFill="1" applyBorder="1" applyAlignment="1" applyProtection="1">
      <alignment horizontal="center" vertical="center" wrapText="1"/>
    </xf>
    <xf numFmtId="0" fontId="20" fillId="18" borderId="181" xfId="0" applyFont="1" applyFill="1" applyBorder="1" applyAlignment="1" applyProtection="1">
      <alignment horizontal="center" vertical="center" wrapText="1"/>
    </xf>
    <xf numFmtId="0" fontId="20" fillId="18" borderId="182" xfId="0" applyFont="1" applyFill="1" applyBorder="1" applyAlignment="1" applyProtection="1">
      <alignment horizontal="center" vertical="center" wrapText="1"/>
    </xf>
    <xf numFmtId="0" fontId="82" fillId="20" borderId="0" xfId="0" applyFont="1" applyFill="1" applyBorder="1" applyAlignment="1" applyProtection="1">
      <alignment horizontal="left" vertical="top" wrapText="1"/>
    </xf>
    <xf numFmtId="0" fontId="20" fillId="18" borderId="3" xfId="0" applyFont="1" applyFill="1" applyBorder="1" applyAlignment="1" applyProtection="1">
      <alignment horizontal="center" vertical="center" wrapText="1"/>
    </xf>
    <xf numFmtId="0" fontId="20" fillId="18" borderId="98" xfId="0" applyFont="1" applyFill="1" applyBorder="1" applyAlignment="1" applyProtection="1">
      <alignment horizontal="center" vertical="center" wrapText="1"/>
    </xf>
    <xf numFmtId="0" fontId="20" fillId="18" borderId="50" xfId="0" applyFont="1" applyFill="1" applyBorder="1" applyAlignment="1" applyProtection="1">
      <alignment horizontal="center" vertical="center" wrapText="1"/>
    </xf>
    <xf numFmtId="0" fontId="23" fillId="4" borderId="0" xfId="0" applyFont="1" applyFill="1" applyBorder="1" applyAlignment="1" applyProtection="1">
      <alignment horizontal="left" vertical="center"/>
    </xf>
    <xf numFmtId="0" fontId="20" fillId="18" borderId="97" xfId="0" applyFont="1" applyFill="1" applyBorder="1" applyAlignment="1" applyProtection="1">
      <alignment horizontal="center" vertical="center" wrapText="1"/>
    </xf>
    <xf numFmtId="0" fontId="20" fillId="18" borderId="244" xfId="0" applyFont="1" applyFill="1" applyBorder="1" applyAlignment="1" applyProtection="1">
      <alignment horizontal="center" vertical="center" wrapText="1"/>
    </xf>
    <xf numFmtId="0" fontId="20" fillId="18" borderId="242" xfId="0" applyFont="1" applyFill="1" applyBorder="1" applyAlignment="1" applyProtection="1">
      <alignment horizontal="center" vertical="center" wrapText="1"/>
    </xf>
    <xf numFmtId="0" fontId="20" fillId="18" borderId="179" xfId="0" applyFont="1" applyFill="1" applyBorder="1" applyAlignment="1" applyProtection="1">
      <alignment horizontal="center" vertical="center" wrapText="1"/>
    </xf>
    <xf numFmtId="0" fontId="20" fillId="18" borderId="243" xfId="0" applyFont="1" applyFill="1" applyBorder="1" applyAlignment="1" applyProtection="1">
      <alignment horizontal="center" vertical="center" wrapText="1"/>
    </xf>
    <xf numFmtId="0" fontId="20" fillId="14" borderId="31" xfId="0" applyFont="1" applyFill="1" applyBorder="1" applyAlignment="1" applyProtection="1">
      <alignment horizontal="center" vertical="center" wrapText="1"/>
    </xf>
    <xf numFmtId="0" fontId="20" fillId="14" borderId="33" xfId="0" applyFont="1" applyFill="1" applyBorder="1" applyAlignment="1" applyProtection="1">
      <alignment horizontal="center" vertical="center" wrapText="1"/>
    </xf>
    <xf numFmtId="0" fontId="20" fillId="14" borderId="13" xfId="0" applyFont="1" applyFill="1" applyBorder="1" applyAlignment="1" applyProtection="1">
      <alignment horizontal="center" vertical="center" wrapText="1"/>
    </xf>
    <xf numFmtId="0" fontId="93" fillId="3" borderId="0" xfId="0" applyFont="1" applyFill="1" applyBorder="1" applyAlignment="1" applyProtection="1">
      <alignment horizontal="left" vertical="center" wrapText="1" indent="4"/>
    </xf>
    <xf numFmtId="0" fontId="93" fillId="20" borderId="0" xfId="0" applyFont="1" applyFill="1" applyBorder="1" applyAlignment="1" applyProtection="1">
      <alignment horizontal="left" vertical="center" wrapText="1" indent="4"/>
    </xf>
    <xf numFmtId="0" fontId="189" fillId="20" borderId="0" xfId="0" applyFont="1" applyFill="1" applyBorder="1" applyAlignment="1" applyProtection="1">
      <alignment horizontal="left" vertical="top" wrapText="1"/>
    </xf>
    <xf numFmtId="0" fontId="6" fillId="8" borderId="136" xfId="0" applyNumberFormat="1" applyFont="1" applyFill="1" applyBorder="1" applyAlignment="1" applyProtection="1">
      <alignment horizontal="left" vertical="top" wrapText="1"/>
    </xf>
    <xf numFmtId="0" fontId="6" fillId="8" borderId="137" xfId="0" applyNumberFormat="1" applyFont="1" applyFill="1" applyBorder="1" applyAlignment="1" applyProtection="1">
      <alignment horizontal="left" vertical="top" wrapText="1"/>
    </xf>
    <xf numFmtId="0" fontId="6" fillId="8" borderId="138" xfId="0" applyNumberFormat="1" applyFont="1" applyFill="1" applyBorder="1" applyAlignment="1" applyProtection="1">
      <alignment horizontal="left" vertical="top" wrapText="1"/>
    </xf>
    <xf numFmtId="0" fontId="20" fillId="18" borderId="238" xfId="0" applyFont="1" applyFill="1" applyBorder="1" applyAlignment="1" applyProtection="1">
      <alignment horizontal="center" vertical="center" wrapText="1"/>
    </xf>
    <xf numFmtId="0" fontId="20" fillId="18" borderId="232" xfId="0" applyFont="1" applyFill="1" applyBorder="1" applyAlignment="1" applyProtection="1">
      <alignment horizontal="center" vertical="center" wrapText="1"/>
    </xf>
    <xf numFmtId="0" fontId="20" fillId="18" borderId="241" xfId="0" applyFont="1" applyFill="1" applyBorder="1" applyAlignment="1" applyProtection="1">
      <alignment horizontal="center" vertical="center" wrapText="1"/>
    </xf>
    <xf numFmtId="0" fontId="20" fillId="18" borderId="107" xfId="0" applyFont="1" applyFill="1" applyBorder="1" applyAlignment="1" applyProtection="1">
      <alignment horizontal="center" vertical="center" wrapText="1"/>
    </xf>
    <xf numFmtId="0" fontId="20" fillId="18" borderId="230" xfId="0" applyFont="1" applyFill="1" applyBorder="1" applyAlignment="1" applyProtection="1">
      <alignment horizontal="center" vertical="center" wrapText="1"/>
    </xf>
    <xf numFmtId="0" fontId="20" fillId="18" borderId="93" xfId="0" applyFont="1" applyFill="1" applyBorder="1" applyAlignment="1" applyProtection="1">
      <alignment horizontal="center" vertical="center" wrapText="1"/>
    </xf>
    <xf numFmtId="0" fontId="20" fillId="18" borderId="0" xfId="0" applyFont="1" applyFill="1" applyBorder="1" applyAlignment="1" applyProtection="1">
      <alignment horizontal="center" vertical="center" wrapText="1"/>
    </xf>
    <xf numFmtId="0" fontId="6" fillId="8" borderId="136" xfId="0" applyNumberFormat="1" applyFont="1" applyFill="1" applyBorder="1" applyAlignment="1" applyProtection="1">
      <alignment horizontal="left" vertical="center" wrapText="1"/>
    </xf>
    <xf numFmtId="0" fontId="6" fillId="8" borderId="137" xfId="0" applyNumberFormat="1" applyFont="1" applyFill="1" applyBorder="1" applyAlignment="1" applyProtection="1">
      <alignment horizontal="left" vertical="center" wrapText="1"/>
    </xf>
    <xf numFmtId="0" fontId="6" fillId="8" borderId="138" xfId="0" applyNumberFormat="1" applyFont="1" applyFill="1" applyBorder="1" applyAlignment="1" applyProtection="1">
      <alignment horizontal="left" vertical="center" wrapText="1"/>
    </xf>
    <xf numFmtId="0" fontId="96" fillId="20" borderId="0" xfId="1" applyFont="1" applyFill="1" applyBorder="1" applyAlignment="1" applyProtection="1">
      <alignment horizontal="left" vertical="top" wrapText="1"/>
    </xf>
    <xf numFmtId="0" fontId="192" fillId="20" borderId="0" xfId="1" applyFont="1" applyFill="1" applyBorder="1" applyAlignment="1" applyProtection="1">
      <alignment horizontal="left" vertical="top" wrapText="1"/>
    </xf>
    <xf numFmtId="0" fontId="20" fillId="18" borderId="229" xfId="0" applyFont="1" applyFill="1" applyBorder="1" applyAlignment="1" applyProtection="1">
      <alignment horizontal="center" vertical="center" wrapText="1"/>
    </xf>
    <xf numFmtId="0" fontId="20" fillId="18" borderId="234" xfId="0" applyFont="1" applyFill="1" applyBorder="1" applyAlignment="1" applyProtection="1">
      <alignment horizontal="center" vertical="center" wrapText="1"/>
    </xf>
    <xf numFmtId="0" fontId="20" fillId="18" borderId="236" xfId="0" applyFont="1" applyFill="1" applyBorder="1" applyAlignment="1" applyProtection="1">
      <alignment horizontal="center" vertical="center" wrapText="1"/>
    </xf>
    <xf numFmtId="0" fontId="20" fillId="14" borderId="99" xfId="0" applyFont="1" applyFill="1" applyBorder="1" applyAlignment="1" applyProtection="1">
      <alignment horizontal="center" vertical="center" wrapText="1"/>
    </xf>
    <xf numFmtId="0" fontId="112" fillId="3" borderId="0" xfId="0" applyFont="1" applyFill="1" applyBorder="1" applyAlignment="1" applyProtection="1">
      <alignment horizontal="left" vertical="top" wrapText="1"/>
    </xf>
    <xf numFmtId="0" fontId="20" fillId="18" borderId="99" xfId="0" applyFont="1" applyFill="1" applyBorder="1" applyAlignment="1" applyProtection="1">
      <alignment horizontal="center" vertical="center" wrapText="1"/>
    </xf>
    <xf numFmtId="0" fontId="20" fillId="18" borderId="37" xfId="0" applyFont="1" applyFill="1" applyBorder="1" applyAlignment="1" applyProtection="1">
      <alignment horizontal="center" vertical="center" wrapText="1"/>
    </xf>
    <xf numFmtId="0" fontId="20" fillId="18" borderId="49" xfId="0" applyFont="1" applyFill="1" applyBorder="1" applyAlignment="1" applyProtection="1">
      <alignment horizontal="center" vertical="center" wrapText="1"/>
    </xf>
    <xf numFmtId="0" fontId="20" fillId="14" borderId="37" xfId="0" applyFont="1" applyFill="1" applyBorder="1" applyAlignment="1" applyProtection="1">
      <alignment horizontal="center" vertical="center" wrapText="1"/>
    </xf>
    <xf numFmtId="0" fontId="20" fillId="14" borderId="49" xfId="0" applyFont="1" applyFill="1" applyBorder="1" applyAlignment="1" applyProtection="1">
      <alignment horizontal="center" vertical="center" wrapText="1"/>
    </xf>
    <xf numFmtId="0" fontId="20" fillId="14" borderId="230" xfId="0" applyFont="1" applyFill="1" applyBorder="1" applyAlignment="1" applyProtection="1">
      <alignment horizontal="center" vertical="center" wrapText="1"/>
    </xf>
    <xf numFmtId="0" fontId="20" fillId="14" borderId="231" xfId="0" applyFont="1" applyFill="1" applyBorder="1" applyAlignment="1" applyProtection="1">
      <alignment horizontal="center" vertical="center" wrapText="1"/>
    </xf>
    <xf numFmtId="0" fontId="20" fillId="14" borderId="232" xfId="0" applyFont="1" applyFill="1" applyBorder="1" applyAlignment="1" applyProtection="1">
      <alignment horizontal="center" vertical="center" wrapText="1"/>
    </xf>
    <xf numFmtId="0" fontId="20" fillId="14" borderId="51" xfId="0" applyFont="1" applyFill="1" applyBorder="1" applyAlignment="1" applyProtection="1">
      <alignment horizontal="center" vertical="center" wrapText="1"/>
    </xf>
    <xf numFmtId="0" fontId="20" fillId="14" borderId="52" xfId="0" applyFont="1" applyFill="1" applyBorder="1" applyAlignment="1" applyProtection="1">
      <alignment horizontal="center" vertical="center" wrapText="1"/>
    </xf>
    <xf numFmtId="0" fontId="20" fillId="14" borderId="64" xfId="0" applyFont="1" applyFill="1" applyBorder="1" applyAlignment="1" applyProtection="1">
      <alignment horizontal="center" vertical="center" wrapText="1"/>
    </xf>
    <xf numFmtId="0" fontId="96" fillId="3" borderId="0" xfId="0" applyFont="1" applyFill="1" applyBorder="1" applyAlignment="1" applyProtection="1">
      <alignment horizontal="left" vertical="top" wrapText="1" indent="1"/>
    </xf>
    <xf numFmtId="0" fontId="93" fillId="20" borderId="0" xfId="0" applyFont="1" applyFill="1" applyBorder="1" applyAlignment="1" applyProtection="1">
      <alignment horizontal="left" wrapText="1"/>
    </xf>
    <xf numFmtId="0" fontId="93" fillId="20" borderId="0" xfId="0" applyFont="1" applyFill="1" applyBorder="1" applyAlignment="1" applyProtection="1">
      <alignment horizontal="left" vertical="top" wrapText="1"/>
    </xf>
    <xf numFmtId="0" fontId="112" fillId="3" borderId="0" xfId="0" applyFont="1" applyFill="1" applyBorder="1" applyAlignment="1" applyProtection="1">
      <alignment horizontal="justify" vertical="top" wrapText="1"/>
    </xf>
    <xf numFmtId="0" fontId="93" fillId="3" borderId="0" xfId="0" applyFont="1" applyFill="1" applyBorder="1" applyAlignment="1" applyProtection="1">
      <alignment horizontal="justify" vertical="top" wrapText="1"/>
    </xf>
    <xf numFmtId="0" fontId="96" fillId="20" borderId="0" xfId="0" applyFont="1" applyFill="1" applyBorder="1" applyAlignment="1" applyProtection="1">
      <alignment horizontal="left" vertical="top" wrapText="1"/>
    </xf>
    <xf numFmtId="0" fontId="189" fillId="20" borderId="0" xfId="0" applyFont="1" applyFill="1" applyBorder="1" applyAlignment="1" applyProtection="1">
      <alignment horizontal="justify" vertical="top" wrapText="1"/>
    </xf>
    <xf numFmtId="0" fontId="20" fillId="46" borderId="99" xfId="0" applyFont="1" applyFill="1" applyBorder="1" applyAlignment="1" applyProtection="1">
      <alignment horizontal="center" vertical="center" wrapText="1"/>
    </xf>
    <xf numFmtId="0" fontId="20" fillId="46" borderId="37" xfId="0" applyFont="1" applyFill="1" applyBorder="1" applyAlignment="1" applyProtection="1">
      <alignment horizontal="center" vertical="center" wrapText="1"/>
    </xf>
    <xf numFmtId="0" fontId="20" fillId="46" borderId="49" xfId="0" applyFont="1" applyFill="1" applyBorder="1" applyAlignment="1" applyProtection="1">
      <alignment horizontal="center" vertical="center" wrapText="1"/>
    </xf>
    <xf numFmtId="0" fontId="96" fillId="20" borderId="0" xfId="0" applyFont="1" applyFill="1" applyBorder="1" applyAlignment="1" applyProtection="1">
      <alignment horizontal="left" vertical="top" wrapText="1" indent="2"/>
    </xf>
    <xf numFmtId="0" fontId="96" fillId="20" borderId="0" xfId="0" applyFont="1" applyFill="1" applyBorder="1" applyAlignment="1" applyProtection="1">
      <alignment horizontal="justify" vertical="center" wrapText="1"/>
    </xf>
    <xf numFmtId="0" fontId="0" fillId="0" borderId="0" xfId="0" applyAlignment="1">
      <alignment horizontal="justify" vertical="center" wrapText="1"/>
    </xf>
    <xf numFmtId="0" fontId="66" fillId="14" borderId="237" xfId="0" applyFont="1" applyFill="1" applyBorder="1" applyAlignment="1" applyProtection="1">
      <alignment horizontal="center" vertical="center" wrapText="1"/>
    </xf>
    <xf numFmtId="0" fontId="66" fillId="14" borderId="183" xfId="0" applyFont="1" applyFill="1" applyBorder="1" applyAlignment="1" applyProtection="1">
      <alignment horizontal="center" vertical="center" wrapText="1"/>
    </xf>
    <xf numFmtId="0" fontId="144" fillId="20" borderId="0" xfId="0" applyFont="1" applyFill="1" applyBorder="1" applyAlignment="1" applyProtection="1">
      <alignment horizontal="justify" wrapText="1"/>
    </xf>
    <xf numFmtId="0" fontId="144" fillId="3" borderId="0" xfId="0" applyFont="1" applyFill="1" applyBorder="1" applyAlignment="1" applyProtection="1">
      <alignment horizontal="justify" vertical="top" wrapText="1"/>
    </xf>
    <xf numFmtId="0" fontId="189" fillId="20" borderId="0" xfId="0" applyFont="1" applyFill="1" applyBorder="1" applyAlignment="1" applyProtection="1">
      <alignment horizontal="left" vertical="center" wrapText="1"/>
    </xf>
    <xf numFmtId="0" fontId="4" fillId="3" borderId="0" xfId="1" applyFill="1" applyBorder="1" applyAlignment="1" applyProtection="1">
      <alignment horizontal="justify" vertical="top" wrapText="1"/>
    </xf>
    <xf numFmtId="0" fontId="189" fillId="3" borderId="0" xfId="0" applyFont="1" applyFill="1" applyBorder="1" applyAlignment="1" applyProtection="1">
      <alignment horizontal="justify" vertical="top" wrapText="1"/>
    </xf>
    <xf numFmtId="0" fontId="192" fillId="3" borderId="0" xfId="1" applyFont="1" applyFill="1" applyBorder="1" applyAlignment="1" applyProtection="1">
      <alignment horizontal="justify" vertical="top" wrapText="1"/>
    </xf>
    <xf numFmtId="0" fontId="96" fillId="3" borderId="0" xfId="0" applyFont="1" applyFill="1" applyBorder="1" applyAlignment="1" applyProtection="1">
      <alignment horizontal="justify" vertical="top" wrapText="1"/>
    </xf>
    <xf numFmtId="0" fontId="20" fillId="31" borderId="233" xfId="0" applyFont="1" applyFill="1" applyBorder="1" applyAlignment="1" applyProtection="1">
      <alignment horizontal="center" vertical="center" wrapText="1"/>
    </xf>
    <xf numFmtId="0" fontId="20" fillId="31" borderId="250" xfId="0" applyFont="1" applyFill="1" applyBorder="1" applyAlignment="1" applyProtection="1">
      <alignment horizontal="center" vertical="center" wrapText="1"/>
    </xf>
    <xf numFmtId="0" fontId="20" fillId="14" borderId="246" xfId="0" applyFont="1" applyFill="1" applyBorder="1" applyAlignment="1" applyProtection="1">
      <alignment horizontal="center" vertical="center" wrapText="1"/>
    </xf>
    <xf numFmtId="0" fontId="20" fillId="14" borderId="4" xfId="0" applyFont="1" applyFill="1" applyBorder="1" applyAlignment="1" applyProtection="1">
      <alignment horizontal="center" vertical="center"/>
    </xf>
    <xf numFmtId="0" fontId="20" fillId="14" borderId="246" xfId="0" applyFont="1" applyFill="1" applyBorder="1" applyAlignment="1" applyProtection="1">
      <alignment horizontal="center" vertical="center"/>
    </xf>
    <xf numFmtId="0" fontId="104" fillId="31" borderId="242" xfId="0" applyFont="1" applyFill="1" applyBorder="1" applyAlignment="1">
      <alignment horizontal="center" vertical="center"/>
    </xf>
    <xf numFmtId="0" fontId="104" fillId="31" borderId="243" xfId="0" applyFont="1" applyFill="1" applyBorder="1" applyAlignment="1">
      <alignment horizontal="center" vertical="center"/>
    </xf>
    <xf numFmtId="0" fontId="20" fillId="31" borderId="247" xfId="0" applyFont="1" applyFill="1" applyBorder="1" applyAlignment="1" applyProtection="1">
      <alignment horizontal="center" vertical="center" wrapText="1"/>
    </xf>
    <xf numFmtId="0" fontId="20" fillId="31" borderId="249" xfId="0" applyFont="1" applyFill="1" applyBorder="1" applyAlignment="1" applyProtection="1">
      <alignment horizontal="center" vertical="center" wrapText="1"/>
    </xf>
    <xf numFmtId="0" fontId="20" fillId="18" borderId="245" xfId="0" applyFont="1" applyFill="1" applyBorder="1" applyAlignment="1" applyProtection="1">
      <alignment horizontal="center" vertical="center" wrapText="1"/>
    </xf>
    <xf numFmtId="0" fontId="20" fillId="18" borderId="248" xfId="0" applyFont="1" applyFill="1" applyBorder="1" applyAlignment="1" applyProtection="1">
      <alignment horizontal="center" vertical="center" wrapText="1"/>
    </xf>
    <xf numFmtId="0" fontId="104" fillId="31" borderId="247" xfId="0" applyFont="1" applyFill="1" applyBorder="1" applyAlignment="1" applyProtection="1">
      <alignment horizontal="center" vertical="center" wrapText="1"/>
    </xf>
    <xf numFmtId="0" fontId="104" fillId="31" borderId="249" xfId="0" applyFont="1" applyFill="1" applyBorder="1" applyAlignment="1" applyProtection="1">
      <alignment horizontal="center" vertical="center" wrapText="1"/>
    </xf>
    <xf numFmtId="0" fontId="96" fillId="3" borderId="0" xfId="0" applyFont="1" applyFill="1" applyBorder="1" applyAlignment="1" applyProtection="1">
      <alignment horizontal="left"/>
    </xf>
    <xf numFmtId="0" fontId="96" fillId="3" borderId="0" xfId="0" applyFont="1" applyFill="1" applyBorder="1" applyAlignment="1" applyProtection="1">
      <alignment horizontal="left" vertical="top"/>
    </xf>
    <xf numFmtId="0" fontId="20" fillId="14" borderId="247" xfId="0" applyFont="1" applyFill="1" applyBorder="1" applyAlignment="1" applyProtection="1">
      <alignment horizontal="center" vertical="center"/>
    </xf>
    <xf numFmtId="0" fontId="20" fillId="14" borderId="249" xfId="0" applyFont="1" applyFill="1" applyBorder="1" applyAlignment="1" applyProtection="1">
      <alignment horizontal="center" vertical="center"/>
    </xf>
    <xf numFmtId="0" fontId="20" fillId="14" borderId="247" xfId="0" applyFont="1" applyFill="1" applyBorder="1" applyAlignment="1" applyProtection="1">
      <alignment horizontal="center" vertical="center" wrapText="1"/>
    </xf>
    <xf numFmtId="0" fontId="20" fillId="14" borderId="249" xfId="0" applyFont="1" applyFill="1" applyBorder="1" applyAlignment="1" applyProtection="1">
      <alignment horizontal="center" vertical="center" wrapText="1"/>
    </xf>
    <xf numFmtId="0" fontId="20" fillId="18" borderId="100" xfId="0" applyFont="1" applyFill="1" applyBorder="1" applyAlignment="1" applyProtection="1">
      <alignment horizontal="center" vertical="center" wrapText="1"/>
    </xf>
    <xf numFmtId="0" fontId="20" fillId="46" borderId="98" xfId="0" applyFont="1" applyFill="1" applyBorder="1" applyAlignment="1" applyProtection="1">
      <alignment horizontal="center" vertical="center" wrapText="1"/>
    </xf>
    <xf numFmtId="0" fontId="20" fillId="46" borderId="101" xfId="0" applyFont="1" applyFill="1" applyBorder="1" applyAlignment="1" applyProtection="1">
      <alignment horizontal="center" vertical="center" wrapText="1"/>
    </xf>
    <xf numFmtId="0" fontId="20" fillId="46" borderId="178" xfId="0" applyFont="1" applyFill="1" applyBorder="1" applyAlignment="1" applyProtection="1">
      <alignment horizontal="center" vertical="center" wrapText="1"/>
    </xf>
    <xf numFmtId="0" fontId="20" fillId="46" borderId="179" xfId="0" applyFont="1" applyFill="1" applyBorder="1" applyAlignment="1" applyProtection="1">
      <alignment horizontal="center" vertical="center" wrapText="1"/>
    </xf>
    <xf numFmtId="0" fontId="66" fillId="18" borderId="237" xfId="0" applyFont="1" applyFill="1" applyBorder="1" applyAlignment="1" applyProtection="1">
      <alignment horizontal="center" vertical="center" wrapText="1"/>
    </xf>
    <xf numFmtId="0" fontId="66" fillId="18" borderId="183" xfId="0" applyFont="1" applyFill="1" applyBorder="1" applyAlignment="1" applyProtection="1">
      <alignment horizontal="center" vertical="center" wrapText="1"/>
    </xf>
    <xf numFmtId="0" fontId="20" fillId="18" borderId="252" xfId="0" applyFont="1" applyFill="1" applyBorder="1" applyAlignment="1" applyProtection="1">
      <alignment horizontal="center" vertical="center" wrapText="1"/>
    </xf>
    <xf numFmtId="0" fontId="20" fillId="18" borderId="253" xfId="0" applyFont="1" applyFill="1" applyBorder="1" applyAlignment="1" applyProtection="1">
      <alignment horizontal="center" vertical="center" wrapText="1"/>
    </xf>
    <xf numFmtId="0" fontId="20" fillId="18" borderId="247" xfId="0" applyFont="1" applyFill="1" applyBorder="1" applyAlignment="1" applyProtection="1">
      <alignment horizontal="center" vertical="center" wrapText="1"/>
    </xf>
    <xf numFmtId="0" fontId="20" fillId="18" borderId="265" xfId="0" applyFont="1" applyFill="1" applyBorder="1" applyAlignment="1" applyProtection="1">
      <alignment horizontal="center" vertical="center" wrapText="1"/>
    </xf>
    <xf numFmtId="0" fontId="66" fillId="18" borderId="266" xfId="0" applyFont="1" applyFill="1" applyBorder="1" applyAlignment="1" applyProtection="1">
      <alignment horizontal="center" vertical="center" wrapText="1"/>
    </xf>
    <xf numFmtId="0" fontId="144" fillId="3" borderId="0" xfId="0" applyFont="1" applyFill="1" applyBorder="1" applyAlignment="1" applyProtection="1">
      <alignment horizontal="left" vertical="top" wrapText="1"/>
    </xf>
    <xf numFmtId="0" fontId="144" fillId="3" borderId="0" xfId="0" applyFont="1" applyFill="1" applyBorder="1" applyAlignment="1" applyProtection="1">
      <alignment horizontal="left"/>
    </xf>
    <xf numFmtId="0" fontId="93" fillId="3" borderId="0" xfId="0" applyFont="1" applyFill="1" applyBorder="1" applyAlignment="1" applyProtection="1">
      <alignment horizontal="left" vertical="top" wrapText="1" indent="3"/>
    </xf>
    <xf numFmtId="0" fontId="20" fillId="18" borderId="254" xfId="0" applyFont="1" applyFill="1" applyBorder="1" applyAlignment="1" applyProtection="1">
      <alignment horizontal="center" vertical="center" wrapText="1"/>
    </xf>
    <xf numFmtId="0" fontId="20" fillId="18" borderId="255" xfId="0" applyFont="1" applyFill="1" applyBorder="1" applyAlignment="1" applyProtection="1">
      <alignment horizontal="center" vertical="center" wrapText="1"/>
    </xf>
    <xf numFmtId="0" fontId="104" fillId="18" borderId="229" xfId="0" applyFont="1" applyFill="1" applyBorder="1" applyAlignment="1" applyProtection="1">
      <alignment horizontal="center" vertical="center" wrapText="1"/>
    </xf>
    <xf numFmtId="0" fontId="104" fillId="18" borderId="236" xfId="0" applyFont="1" applyFill="1" applyBorder="1" applyAlignment="1" applyProtection="1">
      <alignment horizontal="center" vertical="center" wrapText="1"/>
    </xf>
    <xf numFmtId="0" fontId="104" fillId="18" borderId="98" xfId="0" applyFont="1" applyFill="1" applyBorder="1" applyAlignment="1" applyProtection="1">
      <alignment horizontal="center" vertical="center" wrapText="1"/>
    </xf>
    <xf numFmtId="0" fontId="104" fillId="18" borderId="50" xfId="0" applyFont="1" applyFill="1" applyBorder="1" applyAlignment="1" applyProtection="1">
      <alignment horizontal="center" vertical="center" wrapText="1"/>
    </xf>
    <xf numFmtId="0" fontId="189" fillId="3" borderId="0" xfId="0" applyFont="1" applyFill="1" applyBorder="1" applyAlignment="1" applyProtection="1">
      <alignment horizontal="left" vertical="top" wrapText="1"/>
    </xf>
    <xf numFmtId="0" fontId="104" fillId="18" borderId="238" xfId="0" applyFont="1" applyFill="1" applyBorder="1" applyAlignment="1" applyProtection="1">
      <alignment horizontal="center" vertical="center" wrapText="1"/>
    </xf>
    <xf numFmtId="0" fontId="104" fillId="18" borderId="241" xfId="0" applyFont="1" applyFill="1" applyBorder="1" applyAlignment="1" applyProtection="1">
      <alignment horizontal="center" vertical="center" wrapText="1"/>
    </xf>
    <xf numFmtId="0" fontId="104" fillId="18" borderId="237" xfId="0" applyFont="1" applyFill="1" applyBorder="1" applyAlignment="1" applyProtection="1">
      <alignment horizontal="center" vertical="center" wrapText="1"/>
    </xf>
    <xf numFmtId="0" fontId="104" fillId="18" borderId="183" xfId="0" applyFont="1" applyFill="1" applyBorder="1" applyAlignment="1" applyProtection="1">
      <alignment horizontal="center" vertical="center" wrapText="1"/>
    </xf>
    <xf numFmtId="0" fontId="197" fillId="3" borderId="0" xfId="1" applyFont="1" applyFill="1" applyBorder="1" applyAlignment="1" applyProtection="1">
      <alignment horizontal="left"/>
    </xf>
    <xf numFmtId="0" fontId="104" fillId="18" borderId="99" xfId="0" applyFont="1" applyFill="1" applyBorder="1" applyAlignment="1" applyProtection="1">
      <alignment horizontal="center" vertical="center" wrapText="1"/>
    </xf>
    <xf numFmtId="0" fontId="104" fillId="18" borderId="49" xfId="0" applyFont="1" applyFill="1" applyBorder="1" applyAlignment="1" applyProtection="1">
      <alignment horizontal="center" vertical="center" wrapText="1"/>
    </xf>
    <xf numFmtId="0" fontId="144" fillId="3" borderId="0" xfId="0" applyFont="1" applyFill="1" applyBorder="1" applyAlignment="1" applyProtection="1">
      <alignment horizontal="justify" vertical="center" wrapText="1"/>
    </xf>
    <xf numFmtId="0" fontId="89" fillId="20" borderId="0" xfId="0" applyFont="1" applyFill="1" applyBorder="1" applyAlignment="1" applyProtection="1">
      <alignment horizontal="left" vertical="center" wrapText="1"/>
    </xf>
    <xf numFmtId="0" fontId="90" fillId="20" borderId="0" xfId="0" applyFont="1" applyFill="1" applyBorder="1" applyAlignment="1" applyProtection="1">
      <alignment horizontal="left" vertical="top" wrapText="1"/>
    </xf>
    <xf numFmtId="0" fontId="89" fillId="20" borderId="0" xfId="0" applyFont="1" applyFill="1" applyBorder="1" applyAlignment="1" applyProtection="1">
      <alignment horizontal="left" vertical="center"/>
    </xf>
    <xf numFmtId="0" fontId="40" fillId="6" borderId="205" xfId="1" applyFont="1" applyFill="1" applyBorder="1" applyAlignment="1" applyProtection="1">
      <alignment horizontal="left" vertical="center"/>
    </xf>
    <xf numFmtId="0" fontId="40" fillId="6" borderId="0" xfId="1" applyFont="1" applyFill="1" applyBorder="1" applyAlignment="1" applyProtection="1">
      <alignment horizontal="left" vertical="center"/>
    </xf>
    <xf numFmtId="0" fontId="91" fillId="3" borderId="0" xfId="0" applyFont="1" applyFill="1" applyBorder="1" applyAlignment="1" applyProtection="1">
      <alignment horizontal="right" wrapText="1"/>
    </xf>
    <xf numFmtId="10" fontId="91" fillId="20" borderId="0" xfId="0" applyNumberFormat="1" applyFont="1" applyFill="1" applyAlignment="1">
      <alignment horizontal="left"/>
    </xf>
    <xf numFmtId="0" fontId="8" fillId="25" borderId="67" xfId="0" applyFont="1" applyFill="1" applyBorder="1" applyAlignment="1" applyProtection="1">
      <alignment horizontal="left" vertical="center" wrapText="1"/>
    </xf>
    <xf numFmtId="0" fontId="61" fillId="25" borderId="68" xfId="0" applyFont="1" applyFill="1" applyBorder="1" applyAlignment="1" applyProtection="1">
      <alignment horizontal="left" vertical="center" wrapText="1"/>
    </xf>
    <xf numFmtId="0" fontId="61" fillId="25" borderId="69" xfId="0" applyFont="1" applyFill="1" applyBorder="1" applyAlignment="1" applyProtection="1">
      <alignment horizontal="left" vertical="center" wrapText="1"/>
    </xf>
    <xf numFmtId="0" fontId="125" fillId="20" borderId="0" xfId="0" applyFont="1" applyFill="1" applyBorder="1" applyAlignment="1" applyProtection="1">
      <alignment horizontal="left" vertical="center" wrapText="1"/>
    </xf>
    <xf numFmtId="0" fontId="58" fillId="14" borderId="81" xfId="0" applyFont="1" applyFill="1" applyBorder="1" applyAlignment="1" applyProtection="1">
      <alignment horizontal="left" vertical="center" wrapText="1"/>
    </xf>
    <xf numFmtId="0" fontId="58" fillId="14" borderId="160" xfId="0" applyFont="1" applyFill="1" applyBorder="1" applyAlignment="1" applyProtection="1">
      <alignment horizontal="left" vertical="center" wrapText="1"/>
    </xf>
    <xf numFmtId="0" fontId="8" fillId="25" borderId="70" xfId="0" applyFont="1" applyFill="1" applyBorder="1" applyAlignment="1" applyProtection="1">
      <alignment horizontal="left" vertical="center" wrapText="1"/>
    </xf>
    <xf numFmtId="0" fontId="61" fillId="25" borderId="71" xfId="0" applyFont="1" applyFill="1" applyBorder="1" applyAlignment="1" applyProtection="1">
      <alignment horizontal="left" vertical="center" wrapText="1"/>
    </xf>
    <xf numFmtId="0" fontId="61" fillId="25" borderId="74" xfId="0" applyFont="1" applyFill="1" applyBorder="1" applyAlignment="1" applyProtection="1">
      <alignment horizontal="left" vertical="center" wrapText="1"/>
    </xf>
    <xf numFmtId="0" fontId="8" fillId="25" borderId="72" xfId="0" applyFont="1" applyFill="1" applyBorder="1" applyAlignment="1" applyProtection="1">
      <alignment horizontal="left" vertical="center" wrapText="1"/>
    </xf>
    <xf numFmtId="0" fontId="61" fillId="25" borderId="73" xfId="0" applyFont="1" applyFill="1" applyBorder="1" applyAlignment="1" applyProtection="1">
      <alignment horizontal="left" vertical="center" wrapText="1"/>
    </xf>
    <xf numFmtId="0" fontId="61" fillId="25" borderId="75" xfId="0" applyFont="1" applyFill="1" applyBorder="1" applyAlignment="1" applyProtection="1">
      <alignment horizontal="left" vertical="center" wrapText="1"/>
    </xf>
    <xf numFmtId="0" fontId="61" fillId="4" borderId="59" xfId="0" applyFont="1" applyFill="1" applyBorder="1" applyAlignment="1" applyProtection="1">
      <alignment horizontal="center" vertical="center"/>
    </xf>
    <xf numFmtId="0" fontId="61" fillId="4" borderId="61" xfId="0" applyFont="1" applyFill="1" applyBorder="1" applyAlignment="1" applyProtection="1">
      <alignment horizontal="center" vertical="center"/>
    </xf>
    <xf numFmtId="0" fontId="20" fillId="4" borderId="8" xfId="0" applyFont="1" applyFill="1" applyBorder="1" applyAlignment="1" applyProtection="1">
      <alignment horizontal="center" vertical="center" wrapText="1"/>
    </xf>
    <xf numFmtId="0" fontId="20" fillId="14" borderId="41" xfId="0" applyFont="1" applyFill="1" applyBorder="1" applyAlignment="1" applyProtection="1">
      <alignment horizontal="left" vertical="center" wrapText="1"/>
    </xf>
    <xf numFmtId="0" fontId="58" fillId="14" borderId="163" xfId="0" applyFont="1" applyFill="1" applyBorder="1" applyAlignment="1" applyProtection="1">
      <alignment horizontal="left" vertical="center" wrapText="1"/>
    </xf>
    <xf numFmtId="0" fontId="8" fillId="14" borderId="67" xfId="0" applyFont="1" applyFill="1" applyBorder="1" applyAlignment="1" applyProtection="1">
      <alignment horizontal="left" vertical="center" wrapText="1"/>
    </xf>
    <xf numFmtId="0" fontId="61" fillId="14" borderId="68" xfId="0" applyFont="1" applyFill="1" applyBorder="1" applyAlignment="1" applyProtection="1">
      <alignment horizontal="left" vertical="center" wrapText="1"/>
    </xf>
    <xf numFmtId="0" fontId="61" fillId="14" borderId="69" xfId="0" applyFont="1" applyFill="1" applyBorder="1" applyAlignment="1" applyProtection="1">
      <alignment horizontal="left" vertical="center" wrapText="1"/>
    </xf>
    <xf numFmtId="0" fontId="20" fillId="31" borderId="84" xfId="0" applyFont="1" applyFill="1" applyBorder="1" applyAlignment="1" applyProtection="1">
      <alignment horizontal="left" vertical="top" wrapText="1"/>
    </xf>
    <xf numFmtId="0" fontId="20" fillId="31" borderId="85" xfId="0" applyFont="1" applyFill="1" applyBorder="1" applyAlignment="1" applyProtection="1">
      <alignment horizontal="left" vertical="top" wrapText="1"/>
    </xf>
    <xf numFmtId="0" fontId="20" fillId="31" borderId="164" xfId="0" applyFont="1" applyFill="1" applyBorder="1" applyAlignment="1" applyProtection="1">
      <alignment horizontal="left" vertical="top" wrapText="1"/>
    </xf>
    <xf numFmtId="0" fontId="20" fillId="14" borderId="165" xfId="0" applyFont="1" applyFill="1" applyBorder="1" applyAlignment="1" applyProtection="1">
      <alignment horizontal="left" vertical="center" wrapText="1"/>
    </xf>
    <xf numFmtId="0" fontId="58" fillId="14" borderId="166" xfId="0" applyFont="1" applyFill="1" applyBorder="1" applyAlignment="1" applyProtection="1">
      <alignment horizontal="left" vertical="center" wrapText="1"/>
    </xf>
    <xf numFmtId="0" fontId="20" fillId="14" borderId="188" xfId="0" applyFont="1" applyFill="1" applyBorder="1" applyAlignment="1" applyProtection="1">
      <alignment horizontal="left" vertical="center" wrapText="1"/>
    </xf>
    <xf numFmtId="0" fontId="58" fillId="14" borderId="189" xfId="0" applyFont="1" applyFill="1" applyBorder="1" applyAlignment="1" applyProtection="1">
      <alignment horizontal="left" vertical="center" wrapText="1"/>
    </xf>
    <xf numFmtId="0" fontId="110" fillId="20" borderId="0" xfId="0" applyFont="1" applyFill="1" applyBorder="1" applyAlignment="1" applyProtection="1">
      <alignment horizontal="left" vertical="top" wrapText="1"/>
    </xf>
    <xf numFmtId="0" fontId="20" fillId="14" borderId="190" xfId="0" applyFont="1" applyFill="1" applyBorder="1" applyAlignment="1" applyProtection="1">
      <alignment horizontal="left" vertical="center" wrapText="1"/>
    </xf>
    <xf numFmtId="0" fontId="58" fillId="14" borderId="191" xfId="0" applyFont="1" applyFill="1" applyBorder="1" applyAlignment="1" applyProtection="1">
      <alignment horizontal="left" vertical="center" wrapText="1"/>
    </xf>
    <xf numFmtId="0" fontId="125" fillId="20" borderId="76" xfId="0" applyFont="1" applyFill="1" applyBorder="1" applyAlignment="1" applyProtection="1">
      <alignment horizontal="left" vertical="center" wrapText="1"/>
    </xf>
    <xf numFmtId="0" fontId="96" fillId="20" borderId="0" xfId="0" applyFont="1" applyFill="1" applyBorder="1" applyAlignment="1" applyProtection="1">
      <alignment horizontal="left" vertical="top" wrapText="1" indent="1"/>
    </xf>
    <xf numFmtId="0" fontId="61" fillId="4" borderId="56" xfId="0" applyFont="1" applyFill="1" applyBorder="1" applyAlignment="1" applyProtection="1">
      <alignment horizontal="right" vertical="center"/>
    </xf>
    <xf numFmtId="0" fontId="61" fillId="4" borderId="58" xfId="0" applyFont="1" applyFill="1" applyBorder="1" applyAlignment="1" applyProtection="1">
      <alignment horizontal="right" vertical="center"/>
    </xf>
    <xf numFmtId="0" fontId="61" fillId="4" borderId="77" xfId="0" applyFont="1" applyFill="1" applyBorder="1" applyAlignment="1" applyProtection="1">
      <alignment horizontal="right" vertical="center"/>
    </xf>
    <xf numFmtId="0" fontId="61" fillId="4" borderId="78" xfId="0" applyFont="1" applyFill="1" applyBorder="1" applyAlignment="1" applyProtection="1">
      <alignment horizontal="right" vertical="center"/>
    </xf>
    <xf numFmtId="0" fontId="61" fillId="4" borderId="79" xfId="0" applyFont="1" applyFill="1" applyBorder="1" applyAlignment="1" applyProtection="1">
      <alignment horizontal="right" vertical="center"/>
    </xf>
    <xf numFmtId="0" fontId="61" fillId="4" borderId="80" xfId="0" applyFont="1" applyFill="1" applyBorder="1" applyAlignment="1" applyProtection="1">
      <alignment horizontal="right" vertical="center"/>
    </xf>
    <xf numFmtId="0" fontId="20" fillId="14" borderId="77" xfId="0" applyFont="1" applyFill="1" applyBorder="1" applyAlignment="1" applyProtection="1">
      <alignment horizontal="left" vertical="top" wrapText="1"/>
    </xf>
    <xf numFmtId="0" fontId="20" fillId="14" borderId="92" xfId="0" applyFont="1" applyFill="1" applyBorder="1" applyAlignment="1" applyProtection="1">
      <alignment horizontal="left" vertical="top" wrapText="1"/>
    </xf>
    <xf numFmtId="0" fontId="20" fillId="14" borderId="79" xfId="0" applyFont="1" applyFill="1" applyBorder="1" applyAlignment="1" applyProtection="1">
      <alignment horizontal="left" vertical="top" wrapText="1"/>
    </xf>
    <xf numFmtId="0" fontId="20" fillId="14" borderId="86" xfId="0" applyFont="1" applyFill="1" applyBorder="1" applyAlignment="1" applyProtection="1">
      <alignment horizontal="left" vertical="center" wrapText="1"/>
    </xf>
    <xf numFmtId="0" fontId="58" fillId="14" borderId="28" xfId="0" applyFont="1" applyFill="1" applyBorder="1" applyAlignment="1" applyProtection="1">
      <alignment horizontal="left" vertical="center" wrapText="1"/>
    </xf>
    <xf numFmtId="0" fontId="20" fillId="14" borderId="82" xfId="0" applyFont="1" applyFill="1" applyBorder="1" applyAlignment="1" applyProtection="1">
      <alignment horizontal="left" vertical="center" wrapText="1"/>
    </xf>
    <xf numFmtId="0" fontId="58" fillId="14" borderId="31" xfId="0" applyFont="1" applyFill="1" applyBorder="1" applyAlignment="1" applyProtection="1">
      <alignment horizontal="left" vertical="center" wrapText="1"/>
    </xf>
    <xf numFmtId="0" fontId="43" fillId="0" borderId="194" xfId="0" applyFont="1" applyFill="1" applyBorder="1" applyAlignment="1" applyProtection="1">
      <alignment horizontal="left" vertical="center" wrapText="1"/>
    </xf>
    <xf numFmtId="0" fontId="43" fillId="0" borderId="195" xfId="0" applyFont="1" applyFill="1" applyBorder="1" applyAlignment="1" applyProtection="1">
      <alignment horizontal="left" vertical="center" wrapText="1"/>
    </xf>
    <xf numFmtId="0" fontId="43" fillId="0" borderId="196" xfId="0" applyFont="1" applyFill="1" applyBorder="1" applyAlignment="1" applyProtection="1">
      <alignment horizontal="left" vertical="center" wrapText="1"/>
    </xf>
    <xf numFmtId="0" fontId="32" fillId="0" borderId="197" xfId="0" applyFont="1" applyFill="1" applyBorder="1" applyAlignment="1" applyProtection="1">
      <alignment horizontal="left" vertical="center" wrapText="1"/>
    </xf>
    <xf numFmtId="0" fontId="32" fillId="0" borderId="198" xfId="0" applyFont="1" applyFill="1" applyBorder="1" applyAlignment="1" applyProtection="1">
      <alignment horizontal="left" vertical="center" wrapText="1"/>
    </xf>
    <xf numFmtId="0" fontId="32" fillId="0" borderId="200" xfId="0" applyFont="1" applyFill="1" applyBorder="1" applyAlignment="1" applyProtection="1">
      <alignment horizontal="left" vertical="center" wrapText="1"/>
    </xf>
    <xf numFmtId="0" fontId="32" fillId="0" borderId="199" xfId="0" applyFont="1" applyFill="1" applyBorder="1" applyAlignment="1" applyProtection="1">
      <alignment horizontal="left" vertical="center" wrapText="1"/>
    </xf>
    <xf numFmtId="0" fontId="32" fillId="0" borderId="10" xfId="0" applyFont="1" applyFill="1" applyBorder="1" applyAlignment="1" applyProtection="1">
      <alignment horizontal="left" vertical="center" wrapText="1"/>
    </xf>
    <xf numFmtId="0" fontId="32" fillId="0" borderId="201" xfId="0" applyFont="1" applyFill="1" applyBorder="1" applyAlignment="1" applyProtection="1">
      <alignment horizontal="left" vertical="center" wrapText="1"/>
    </xf>
    <xf numFmtId="0" fontId="14" fillId="20" borderId="0" xfId="1" applyFont="1" applyFill="1" applyBorder="1" applyAlignment="1" applyProtection="1">
      <alignment horizontal="left" vertical="center"/>
    </xf>
    <xf numFmtId="0" fontId="94" fillId="0" borderId="83" xfId="0" applyFont="1" applyFill="1" applyBorder="1" applyAlignment="1">
      <alignment horizontal="left"/>
    </xf>
    <xf numFmtId="0" fontId="177" fillId="0" borderId="83" xfId="0" applyFont="1" applyBorder="1" applyAlignment="1">
      <alignment horizontal="left" vertical="center" wrapText="1"/>
    </xf>
    <xf numFmtId="0" fontId="94" fillId="21" borderId="83" xfId="0" applyFont="1" applyFill="1" applyBorder="1" applyAlignment="1">
      <alignment horizontal="center" vertical="center"/>
    </xf>
    <xf numFmtId="0" fontId="6" fillId="21" borderId="59" xfId="0" applyFont="1" applyFill="1" applyBorder="1" applyAlignment="1">
      <alignment horizontal="left" vertical="center"/>
    </xf>
    <xf numFmtId="0" fontId="6" fillId="21" borderId="61" xfId="0" applyFont="1" applyFill="1" applyBorder="1" applyAlignment="1">
      <alignment horizontal="left" vertical="center"/>
    </xf>
    <xf numFmtId="0" fontId="14" fillId="20" borderId="0" xfId="1" applyFont="1" applyFill="1" applyAlignment="1" applyProtection="1">
      <alignment horizontal="left" indent="2"/>
    </xf>
    <xf numFmtId="0" fontId="82" fillId="20" borderId="209" xfId="0" applyFont="1" applyFill="1" applyBorder="1" applyAlignment="1" applyProtection="1">
      <alignment horizontal="left" vertical="top" wrapText="1"/>
    </xf>
    <xf numFmtId="0" fontId="94" fillId="21" borderId="59" xfId="0" applyFont="1" applyFill="1" applyBorder="1" applyAlignment="1">
      <alignment horizontal="center" vertical="center"/>
    </xf>
    <xf numFmtId="0" fontId="94" fillId="21" borderId="60" xfId="0" applyFont="1" applyFill="1" applyBorder="1" applyAlignment="1">
      <alignment horizontal="center" vertical="center"/>
    </xf>
    <xf numFmtId="0" fontId="94" fillId="21" borderId="61" xfId="0" applyFont="1" applyFill="1" applyBorder="1" applyAlignment="1">
      <alignment horizontal="center" vertical="center"/>
    </xf>
    <xf numFmtId="0" fontId="208" fillId="20" borderId="0" xfId="0" applyFont="1" applyFill="1" applyBorder="1" applyAlignment="1" applyProtection="1">
      <alignment horizontal="left" vertical="top" wrapText="1"/>
    </xf>
    <xf numFmtId="0" fontId="14" fillId="20" borderId="0" xfId="1" applyFont="1" applyFill="1" applyAlignment="1" applyProtection="1">
      <alignment horizontal="left" indent="1"/>
    </xf>
    <xf numFmtId="0" fontId="220" fillId="20" borderId="209" xfId="0" applyFont="1" applyFill="1" applyBorder="1" applyAlignment="1" applyProtection="1">
      <alignment horizontal="justify" vertical="top" wrapText="1"/>
    </xf>
    <xf numFmtId="0" fontId="177" fillId="21" borderId="83" xfId="0" applyFont="1" applyFill="1" applyBorder="1" applyAlignment="1">
      <alignment horizontal="center" vertical="center" wrapText="1"/>
    </xf>
    <xf numFmtId="0" fontId="14" fillId="20" borderId="0" xfId="1" applyFont="1" applyFill="1" applyAlignment="1" applyProtection="1">
      <alignment horizontal="left" vertical="center" indent="1"/>
    </xf>
    <xf numFmtId="0" fontId="7" fillId="25" borderId="0" xfId="0" applyFont="1" applyFill="1" applyBorder="1" applyAlignment="1">
      <alignment horizontal="left" vertical="center"/>
    </xf>
    <xf numFmtId="0" fontId="94" fillId="21" borderId="83" xfId="0" applyFont="1" applyFill="1" applyBorder="1" applyAlignment="1">
      <alignment horizontal="center" vertical="center" wrapText="1"/>
    </xf>
    <xf numFmtId="0" fontId="14" fillId="20" borderId="0" xfId="1" applyFont="1" applyFill="1" applyAlignment="1" applyProtection="1">
      <alignment horizontal="left" vertical="center" indent="2"/>
    </xf>
    <xf numFmtId="0" fontId="6" fillId="21" borderId="185" xfId="0" applyFont="1" applyFill="1" applyBorder="1" applyAlignment="1">
      <alignment horizontal="left" vertical="top" wrapText="1"/>
    </xf>
    <xf numFmtId="0" fontId="6" fillId="21" borderId="184" xfId="0" applyFont="1" applyFill="1" applyBorder="1" applyAlignment="1">
      <alignment horizontal="left" vertical="top" wrapText="1"/>
    </xf>
    <xf numFmtId="0" fontId="6" fillId="21" borderId="186" xfId="0" applyFont="1" applyFill="1" applyBorder="1" applyAlignment="1">
      <alignment horizontal="left" vertical="top" wrapText="1"/>
    </xf>
    <xf numFmtId="0" fontId="14" fillId="20" borderId="0" xfId="13" applyFont="1" applyFill="1" applyBorder="1" applyAlignment="1" applyProtection="1">
      <alignment horizontal="left" indent="1"/>
    </xf>
    <xf numFmtId="0" fontId="92" fillId="3" borderId="0" xfId="0" applyFont="1" applyFill="1" applyBorder="1" applyAlignment="1">
      <alignment horizontal="center" vertical="center" wrapText="1"/>
    </xf>
    <xf numFmtId="0" fontId="0" fillId="0" borderId="0" xfId="0" applyBorder="1" applyAlignment="1">
      <alignment horizontal="center" vertical="center" wrapText="1"/>
    </xf>
    <xf numFmtId="0" fontId="6" fillId="21" borderId="177" xfId="0" applyFont="1" applyFill="1" applyBorder="1" applyAlignment="1">
      <alignment horizontal="center" vertical="center"/>
    </xf>
    <xf numFmtId="0" fontId="6" fillId="21" borderId="176" xfId="0" applyFont="1" applyFill="1" applyBorder="1" applyAlignment="1">
      <alignment horizontal="center" vertical="center"/>
    </xf>
    <xf numFmtId="0" fontId="6" fillId="21" borderId="175" xfId="0" applyFont="1" applyFill="1" applyBorder="1" applyAlignment="1">
      <alignment horizontal="center" vertical="center"/>
    </xf>
    <xf numFmtId="0" fontId="217" fillId="20" borderId="209" xfId="0" applyFont="1" applyFill="1" applyBorder="1" applyAlignment="1" applyProtection="1">
      <alignment horizontal="justify" vertical="top" wrapText="1"/>
    </xf>
    <xf numFmtId="0" fontId="14" fillId="20" borderId="0" xfId="13" applyFont="1" applyFill="1" applyAlignment="1" applyProtection="1">
      <alignment horizontal="left" vertical="center" indent="2"/>
    </xf>
    <xf numFmtId="0" fontId="14" fillId="20" borderId="0" xfId="13" applyFont="1" applyFill="1" applyAlignment="1" applyProtection="1">
      <alignment horizontal="left" indent="2"/>
    </xf>
    <xf numFmtId="0" fontId="14" fillId="20" borderId="205" xfId="1" applyFont="1" applyFill="1" applyBorder="1" applyAlignment="1" applyProtection="1">
      <alignment horizontal="center" vertical="top" wrapText="1"/>
    </xf>
    <xf numFmtId="0" fontId="14" fillId="20" borderId="0" xfId="1" applyFont="1" applyFill="1" applyBorder="1" applyAlignment="1" applyProtection="1">
      <alignment horizontal="center" vertical="top" wrapText="1"/>
    </xf>
    <xf numFmtId="0" fontId="92" fillId="3" borderId="262" xfId="0" applyFont="1" applyFill="1" applyBorder="1" applyAlignment="1">
      <alignment horizontal="center" vertical="center" wrapText="1"/>
    </xf>
    <xf numFmtId="0" fontId="92" fillId="3" borderId="0" xfId="0" applyFont="1" applyFill="1" applyBorder="1" applyAlignment="1">
      <alignment horizontal="center" vertical="top" wrapText="1"/>
    </xf>
    <xf numFmtId="0" fontId="92" fillId="3" borderId="262" xfId="0" applyFont="1" applyFill="1" applyBorder="1" applyAlignment="1">
      <alignment horizontal="center" vertical="top" wrapText="1"/>
    </xf>
    <xf numFmtId="0" fontId="14" fillId="20" borderId="205" xfId="1" applyFont="1" applyFill="1" applyBorder="1" applyAlignment="1" applyProtection="1">
      <alignment horizontal="center"/>
    </xf>
    <xf numFmtId="0" fontId="11" fillId="0" borderId="53" xfId="0" applyFont="1" applyFill="1" applyBorder="1" applyAlignment="1">
      <alignment horizontal="left" vertical="center" wrapText="1"/>
    </xf>
    <xf numFmtId="0" fontId="11" fillId="0" borderId="54"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9" borderId="53" xfId="0" applyFont="1" applyFill="1" applyBorder="1" applyAlignment="1">
      <alignment horizontal="left" vertical="center" wrapText="1"/>
    </xf>
    <xf numFmtId="0" fontId="11" fillId="9" borderId="54" xfId="0" applyFont="1" applyFill="1" applyBorder="1" applyAlignment="1">
      <alignment horizontal="left" vertical="center" wrapText="1"/>
    </xf>
    <xf numFmtId="0" fontId="11" fillId="9" borderId="55" xfId="0" applyFont="1" applyFill="1" applyBorder="1" applyAlignment="1">
      <alignment horizontal="left" vertical="center" wrapText="1"/>
    </xf>
    <xf numFmtId="0" fontId="11" fillId="9" borderId="59" xfId="0" applyFont="1" applyFill="1" applyBorder="1" applyAlignment="1">
      <alignment wrapText="1"/>
    </xf>
    <xf numFmtId="0" fontId="11" fillId="9" borderId="60" xfId="0" applyFont="1" applyFill="1" applyBorder="1" applyAlignment="1">
      <alignment wrapText="1"/>
    </xf>
    <xf numFmtId="0" fontId="11" fillId="9" borderId="61" xfId="0" applyFont="1" applyFill="1" applyBorder="1" applyAlignment="1">
      <alignment wrapText="1"/>
    </xf>
    <xf numFmtId="14" fontId="11" fillId="9" borderId="16" xfId="0" applyNumberFormat="1" applyFont="1" applyFill="1" applyBorder="1" applyAlignment="1">
      <alignment horizontal="center" vertical="center"/>
    </xf>
    <xf numFmtId="0" fontId="74" fillId="9" borderId="1" xfId="0" applyFont="1" applyFill="1" applyBorder="1" applyAlignment="1">
      <alignment horizontal="center" vertical="center"/>
    </xf>
    <xf numFmtId="0" fontId="11" fillId="9" borderId="56" xfId="0" applyFont="1" applyFill="1" applyBorder="1" applyAlignment="1">
      <alignment horizontal="left" vertical="center" wrapText="1"/>
    </xf>
    <xf numFmtId="0" fontId="11" fillId="9" borderId="57" xfId="0" applyFont="1" applyFill="1" applyBorder="1" applyAlignment="1">
      <alignment horizontal="left" vertical="center" wrapText="1"/>
    </xf>
    <xf numFmtId="0" fontId="11" fillId="9" borderId="58" xfId="0" applyFont="1" applyFill="1" applyBorder="1" applyAlignment="1">
      <alignment horizontal="left" vertical="center" wrapText="1"/>
    </xf>
    <xf numFmtId="0" fontId="11" fillId="0" borderId="202" xfId="0" applyFont="1" applyFill="1" applyBorder="1" applyAlignment="1">
      <alignment horizontal="left" vertical="center" wrapText="1"/>
    </xf>
    <xf numFmtId="0" fontId="11" fillId="0" borderId="203" xfId="0" applyFont="1" applyFill="1" applyBorder="1" applyAlignment="1">
      <alignment horizontal="left" vertical="center" wrapText="1"/>
    </xf>
    <xf numFmtId="0" fontId="11" fillId="0" borderId="204" xfId="0" applyFont="1" applyFill="1" applyBorder="1" applyAlignment="1">
      <alignment horizontal="left" vertical="center" wrapText="1"/>
    </xf>
    <xf numFmtId="0" fontId="7" fillId="4" borderId="0" xfId="0" applyFont="1" applyFill="1" applyBorder="1" applyAlignment="1">
      <alignment horizontal="left" vertical="center"/>
    </xf>
    <xf numFmtId="0" fontId="23" fillId="4" borderId="228" xfId="0" applyFont="1" applyFill="1" applyBorder="1" applyAlignment="1">
      <alignment horizontal="center" vertical="center" wrapText="1"/>
    </xf>
    <xf numFmtId="0" fontId="23" fillId="4" borderId="209" xfId="0" applyFont="1" applyFill="1" applyBorder="1" applyAlignment="1">
      <alignment horizontal="center" vertical="center" wrapText="1"/>
    </xf>
    <xf numFmtId="0" fontId="23" fillId="4" borderId="78" xfId="0" applyFont="1" applyFill="1" applyBorder="1" applyAlignment="1">
      <alignment horizontal="center" vertical="center" wrapText="1"/>
    </xf>
    <xf numFmtId="0" fontId="11" fillId="0" borderId="202" xfId="0" applyFont="1" applyFill="1" applyBorder="1" applyAlignment="1">
      <alignment horizontal="justify" vertical="top" wrapText="1"/>
    </xf>
    <xf numFmtId="0" fontId="11" fillId="0" borderId="203" xfId="0" applyFont="1" applyFill="1" applyBorder="1" applyAlignment="1">
      <alignment horizontal="justify" vertical="top" wrapText="1"/>
    </xf>
    <xf numFmtId="0" fontId="11" fillId="0" borderId="204" xfId="0" applyFont="1" applyFill="1" applyBorder="1" applyAlignment="1">
      <alignment horizontal="justify" vertical="top" wrapText="1"/>
    </xf>
    <xf numFmtId="0" fontId="11" fillId="9" borderId="59" xfId="0" applyFont="1" applyFill="1" applyBorder="1" applyAlignment="1">
      <alignment horizontal="center" vertical="center" wrapText="1"/>
    </xf>
    <xf numFmtId="0" fontId="11" fillId="9" borderId="60" xfId="0" applyFont="1" applyFill="1" applyBorder="1" applyAlignment="1">
      <alignment horizontal="center" vertical="center" wrapText="1"/>
    </xf>
    <xf numFmtId="0" fontId="11" fillId="9" borderId="61" xfId="0" applyFont="1" applyFill="1" applyBorder="1" applyAlignment="1">
      <alignment horizontal="center" vertical="center" wrapText="1"/>
    </xf>
    <xf numFmtId="0" fontId="11" fillId="0" borderId="59" xfId="0" applyFont="1" applyFill="1" applyBorder="1" applyAlignment="1">
      <alignment horizontal="left" vertical="center" wrapText="1"/>
    </xf>
    <xf numFmtId="0" fontId="11" fillId="0" borderId="60" xfId="0" applyFont="1" applyFill="1" applyBorder="1" applyAlignment="1">
      <alignment horizontal="left" vertical="center" wrapText="1"/>
    </xf>
    <xf numFmtId="0" fontId="11" fillId="0" borderId="61" xfId="0" applyFont="1" applyFill="1" applyBorder="1" applyAlignment="1">
      <alignment horizontal="left" vertical="center" wrapText="1"/>
    </xf>
    <xf numFmtId="0" fontId="0" fillId="0" borderId="153" xfId="0" applyFont="1" applyBorder="1" applyAlignment="1">
      <alignment horizontal="center"/>
    </xf>
    <xf numFmtId="0" fontId="147" fillId="38" borderId="124" xfId="0" applyFont="1" applyFill="1" applyBorder="1" applyAlignment="1">
      <alignment horizontal="center" vertical="center"/>
    </xf>
    <xf numFmtId="0" fontId="147" fillId="38" borderId="126" xfId="0" applyFont="1" applyFill="1" applyBorder="1" applyAlignment="1">
      <alignment horizontal="center" vertical="center"/>
    </xf>
    <xf numFmtId="0" fontId="147" fillId="38" borderId="127" xfId="0" applyFont="1" applyFill="1" applyBorder="1" applyAlignment="1">
      <alignment horizontal="center" vertical="center"/>
    </xf>
    <xf numFmtId="0" fontId="147" fillId="38" borderId="104" xfId="0" applyFont="1" applyFill="1" applyBorder="1" applyAlignment="1">
      <alignment horizontal="center" vertical="center" wrapText="1"/>
    </xf>
    <xf numFmtId="0" fontId="147" fillId="38" borderId="91" xfId="0" applyFont="1" applyFill="1" applyBorder="1" applyAlignment="1">
      <alignment horizontal="center" vertical="center" wrapText="1"/>
    </xf>
    <xf numFmtId="0" fontId="147" fillId="34" borderId="104" xfId="0" applyFont="1" applyFill="1" applyBorder="1" applyAlignment="1">
      <alignment horizontal="center" vertical="center" wrapText="1"/>
    </xf>
    <xf numFmtId="0" fontId="147" fillId="34" borderId="91" xfId="0" applyFont="1" applyFill="1" applyBorder="1" applyAlignment="1">
      <alignment horizontal="center" vertical="center" wrapText="1"/>
    </xf>
    <xf numFmtId="0" fontId="147" fillId="38" borderId="115" xfId="0" applyFont="1" applyFill="1" applyBorder="1" applyAlignment="1">
      <alignment horizontal="center" vertical="center"/>
    </xf>
    <xf numFmtId="0" fontId="147" fillId="38" borderId="116" xfId="0" applyFont="1" applyFill="1" applyBorder="1" applyAlignment="1">
      <alignment horizontal="center" vertical="center"/>
    </xf>
    <xf numFmtId="0" fontId="147" fillId="38" borderId="111" xfId="0" applyFont="1" applyFill="1" applyBorder="1" applyAlignment="1">
      <alignment horizontal="center" vertical="center"/>
    </xf>
    <xf numFmtId="0" fontId="147" fillId="44" borderId="155" xfId="0" applyFont="1" applyFill="1" applyBorder="1" applyAlignment="1">
      <alignment horizontal="center" vertical="center"/>
    </xf>
    <xf numFmtId="0" fontId="147" fillId="44" borderId="156" xfId="0" applyFont="1" applyFill="1" applyBorder="1" applyAlignment="1">
      <alignment horizontal="center" vertical="center"/>
    </xf>
    <xf numFmtId="0" fontId="147" fillId="44" borderId="157" xfId="0" applyFont="1" applyFill="1" applyBorder="1" applyAlignment="1">
      <alignment horizontal="center" vertical="center"/>
    </xf>
    <xf numFmtId="0" fontId="147" fillId="38" borderId="134" xfId="0" applyFont="1" applyFill="1" applyBorder="1" applyAlignment="1">
      <alignment horizontal="center" vertical="center"/>
    </xf>
    <xf numFmtId="0" fontId="147" fillId="38" borderId="91" xfId="0" applyFont="1" applyFill="1" applyBorder="1" applyAlignment="1">
      <alignment horizontal="center" vertical="center"/>
    </xf>
    <xf numFmtId="0" fontId="147" fillId="38" borderId="139" xfId="0" applyFont="1" applyFill="1" applyBorder="1" applyAlignment="1">
      <alignment horizontal="center" vertical="center"/>
    </xf>
    <xf numFmtId="0" fontId="147" fillId="38" borderId="140" xfId="0" applyFont="1" applyFill="1" applyBorder="1" applyAlignment="1">
      <alignment horizontal="center" vertical="center"/>
    </xf>
    <xf numFmtId="0" fontId="147" fillId="38" borderId="141" xfId="0" applyFont="1" applyFill="1" applyBorder="1" applyAlignment="1">
      <alignment horizontal="center" vertical="center"/>
    </xf>
    <xf numFmtId="0" fontId="11" fillId="0" borderId="168" xfId="0" applyFont="1" applyFill="1" applyBorder="1" applyAlignment="1" applyProtection="1">
      <alignment horizontal="left" vertical="center" wrapText="1"/>
    </xf>
    <xf numFmtId="0" fontId="11" fillId="0" borderId="169" xfId="0" applyFont="1" applyFill="1" applyBorder="1" applyAlignment="1" applyProtection="1">
      <alignment horizontal="left" vertical="center" wrapText="1"/>
    </xf>
    <xf numFmtId="0" fontId="11" fillId="0" borderId="170" xfId="0" applyFont="1" applyFill="1" applyBorder="1" applyAlignment="1" applyProtection="1">
      <alignment horizontal="left" vertical="center" wrapText="1"/>
    </xf>
    <xf numFmtId="0" fontId="147" fillId="44" borderId="154" xfId="0" applyFont="1" applyFill="1" applyBorder="1" applyAlignment="1">
      <alignment horizontal="center" vertical="center" wrapText="1"/>
    </xf>
    <xf numFmtId="0" fontId="147" fillId="44" borderId="91" xfId="0" applyFont="1" applyFill="1" applyBorder="1" applyAlignment="1">
      <alignment horizontal="center" vertical="center" wrapText="1"/>
    </xf>
    <xf numFmtId="0" fontId="147" fillId="44" borderId="115" xfId="0" applyFont="1" applyFill="1" applyBorder="1" applyAlignment="1">
      <alignment horizontal="center" vertical="center"/>
    </xf>
    <xf numFmtId="0" fontId="147" fillId="44" borderId="116" xfId="0" applyFont="1" applyFill="1" applyBorder="1" applyAlignment="1">
      <alignment horizontal="center" vertical="center"/>
    </xf>
    <xf numFmtId="0" fontId="147" fillId="44" borderId="111" xfId="0" applyFont="1" applyFill="1" applyBorder="1" applyAlignment="1">
      <alignment horizontal="center" vertical="center"/>
    </xf>
    <xf numFmtId="4" fontId="6" fillId="0" borderId="1" xfId="0" applyNumberFormat="1" applyFont="1" applyFill="1" applyBorder="1" applyAlignment="1" applyProtection="1">
      <alignment horizontal="center" vertical="center" wrapText="1"/>
    </xf>
  </cellXfs>
  <cellStyles count="14">
    <cellStyle name="Hipervínculo" xfId="1" builtinId="8"/>
    <cellStyle name="Hipervínculo 2" xfId="13" xr:uid="{00000000-0005-0000-0000-000001000000}"/>
    <cellStyle name="Input" xfId="2" xr:uid="{00000000-0005-0000-0000-000002000000}"/>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Normal" xfId="0" builtinId="0"/>
    <cellStyle name="Normal 2" xfId="7" xr:uid="{00000000-0005-0000-0000-000008000000}"/>
    <cellStyle name="Normal 2 2" xfId="8" xr:uid="{00000000-0005-0000-0000-000009000000}"/>
    <cellStyle name="Normal 2 2 2" xfId="12" xr:uid="{00000000-0005-0000-0000-00000A000000}"/>
    <cellStyle name="Normal 2 3" xfId="9" xr:uid="{00000000-0005-0000-0000-00000B000000}"/>
    <cellStyle name="Normal 2 4" xfId="10" xr:uid="{00000000-0005-0000-0000-00000C000000}"/>
    <cellStyle name="Normal 4" xfId="11" xr:uid="{00000000-0005-0000-0000-00000D000000}"/>
  </cellStyles>
  <dxfs count="2777">
    <dxf>
      <fill>
        <patternFill>
          <bgColor theme="9" tint="0.79998168889431442"/>
        </patternFill>
      </fill>
    </dxf>
    <dxf>
      <fill>
        <patternFill>
          <bgColor theme="5" tint="0.79998168889431442"/>
        </patternFill>
      </fill>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4" tint="-0.24994659260841701"/>
        <name val="Cambria"/>
        <scheme val="none"/>
      </font>
      <fill>
        <patternFill>
          <bgColor rgb="FFCCFFFF"/>
        </patternFill>
      </fill>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color theme="4" tint="-0.24994659260841701"/>
        <name val="Cambria"/>
        <scheme val="none"/>
      </font>
      <fill>
        <patternFill>
          <bgColor rgb="FFCCFFFF"/>
        </patternFill>
      </fill>
    </dxf>
    <dxf>
      <font>
        <b/>
        <i val="0"/>
        <color theme="0"/>
      </font>
      <fill>
        <patternFill>
          <bgColor rgb="FF0066CC"/>
        </patternFill>
      </fill>
    </dxf>
    <dxf>
      <font>
        <b/>
        <i val="0"/>
        <color theme="0"/>
      </font>
      <fill>
        <patternFill>
          <bgColor rgb="FF0066CC"/>
        </patternFill>
      </fill>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0066CC"/>
        </patternFill>
      </fill>
    </dxf>
    <dxf>
      <fill>
        <patternFill>
          <bgColor theme="7" tint="0.79998168889431442"/>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7" tint="0.79998168889431442"/>
        </patternFill>
      </fill>
    </dxf>
    <dxf>
      <fill>
        <patternFill>
          <bgColor theme="9" tint="0.59996337778862885"/>
        </patternFill>
      </fill>
    </dxf>
    <dxf>
      <fill>
        <patternFill>
          <bgColor theme="0"/>
        </patternFill>
      </fill>
    </dxf>
    <dxf>
      <fill>
        <patternFill>
          <bgColor theme="9"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0"/>
        </patternFill>
      </fill>
    </dxf>
    <dxf>
      <fill>
        <patternFill>
          <bgColor theme="0"/>
        </patternFill>
      </fill>
    </dxf>
    <dxf>
      <fill>
        <patternFill>
          <bgColor theme="9" tint="0.59996337778862885"/>
        </patternFill>
      </fill>
    </dxf>
    <dxf>
      <fill>
        <patternFill>
          <bgColor theme="9" tint="0.79998168889431442"/>
        </patternFill>
      </fill>
    </dxf>
    <dxf>
      <fill>
        <patternFill>
          <bgColor theme="7" tint="0.79998168889431442"/>
        </patternFill>
      </fill>
    </dxf>
    <dxf>
      <fill>
        <patternFill>
          <bgColor theme="9" tint="0.59996337778862885"/>
        </patternFill>
      </fill>
    </dxf>
    <dxf>
      <fill>
        <patternFill>
          <bgColor theme="0"/>
        </patternFill>
      </fill>
    </dxf>
    <dxf>
      <fill>
        <patternFill>
          <bgColor theme="7" tint="0.79998168889431442"/>
        </patternFill>
      </fill>
    </dxf>
    <dxf>
      <fill>
        <patternFill>
          <bgColor theme="9" tint="0.59996337778862885"/>
        </patternFill>
      </fill>
    </dxf>
    <dxf>
      <fill>
        <patternFill>
          <bgColor theme="0"/>
        </patternFill>
      </fill>
    </dxf>
    <dxf>
      <fill>
        <patternFill>
          <bgColor indexed="43"/>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9" tint="0.59996337778862885"/>
        </patternFill>
      </fill>
    </dxf>
    <dxf>
      <fill>
        <patternFill>
          <bgColor theme="0"/>
        </patternFill>
      </fill>
    </dxf>
    <dxf>
      <fill>
        <patternFill>
          <bgColor indexed="47"/>
        </patternFill>
      </fill>
    </dxf>
    <dxf>
      <fill>
        <patternFill>
          <bgColor indexed="47"/>
        </patternFill>
      </fill>
    </dxf>
    <dxf>
      <fill>
        <patternFill>
          <bgColor theme="9" tint="0.79998168889431442"/>
        </patternFill>
      </fill>
    </dxf>
    <dxf>
      <fill>
        <patternFill>
          <bgColor indexed="43"/>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9" tint="0.79998168889431442"/>
        </patternFill>
      </fill>
    </dxf>
    <dxf>
      <fill>
        <patternFill patternType="solid">
          <bgColor theme="9"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9" tint="0.79998168889431442"/>
        </patternFill>
      </fill>
    </dxf>
    <dxf>
      <fill>
        <patternFill patternType="none">
          <bgColor auto="1"/>
        </patternFill>
      </fill>
    </dxf>
    <dxf>
      <fill>
        <patternFill>
          <bgColor theme="0"/>
        </patternFill>
      </fill>
    </dxf>
    <dxf>
      <fill>
        <patternFill>
          <bgColor theme="0"/>
        </patternFill>
      </fill>
    </dxf>
    <dxf>
      <fill>
        <patternFill patternType="solid">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patternType="solid">
          <bgColor theme="0"/>
        </patternFill>
      </fill>
    </dxf>
    <dxf>
      <fill>
        <patternFill>
          <bgColor theme="0"/>
        </patternFill>
      </fill>
    </dxf>
    <dxf>
      <fill>
        <patternFill>
          <bgColor theme="0"/>
        </patternFill>
      </fill>
    </dxf>
    <dxf>
      <fill>
        <patternFill>
          <bgColor theme="9" tint="0.59996337778862885"/>
        </patternFill>
      </fill>
    </dxf>
    <dxf>
      <fill>
        <patternFill>
          <bgColor theme="7" tint="0.79998168889431442"/>
        </patternFill>
      </fill>
    </dxf>
    <dxf>
      <fill>
        <patternFill>
          <bgColor theme="0"/>
        </patternFill>
      </fill>
    </dxf>
    <dxf>
      <fill>
        <patternFill patternType="none">
          <bgColor auto="1"/>
        </patternFill>
      </fill>
    </dxf>
    <dxf>
      <fill>
        <patternFill patternType="none">
          <bgColor auto="1"/>
        </patternFill>
      </fill>
    </dxf>
    <dxf>
      <fill>
        <patternFill>
          <bgColor theme="0"/>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9" tint="0.79998168889431442"/>
        </patternFill>
      </fill>
    </dxf>
    <dxf>
      <fill>
        <patternFill>
          <bgColor theme="9" tint="0.39994506668294322"/>
        </patternFill>
      </fill>
    </dxf>
    <dxf>
      <fill>
        <patternFill>
          <bgColor rgb="FFCCCCFF"/>
        </patternFill>
      </fill>
    </dxf>
    <dxf>
      <fill>
        <patternFill>
          <bgColor theme="9" tint="0.79998168889431442"/>
        </patternFill>
      </fill>
    </dxf>
  </dxfs>
  <tableStyles count="0" defaultTableStyle="TableStyleMedium9" defaultPivotStyle="PivotStyleLight16"/>
  <colors>
    <mruColors>
      <color rgb="FFCCFFFF"/>
      <color rgb="FF0066CC"/>
      <color rgb="FF003366"/>
      <color rgb="FF1F497D"/>
      <color rgb="FF0000FF"/>
      <color rgb="FF969696"/>
      <color rgb="FF0070C0"/>
      <color rgb="FFF2F2F2"/>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chemeClr val="tx1">
                    <a:lumMod val="65000"/>
                    <a:lumOff val="35000"/>
                  </a:schemeClr>
                </a:solidFill>
                <a:latin typeface="Arial Narrow"/>
                <a:ea typeface="Arial Narrow"/>
                <a:cs typeface="Arial Narrow"/>
              </a:defRPr>
            </a:pPr>
            <a:r>
              <a:rPr lang="es-ES" sz="1050" b="0" i="0" u="none" strike="noStrike" baseline="0">
                <a:solidFill>
                  <a:schemeClr val="tx1">
                    <a:lumMod val="65000"/>
                    <a:lumOff val="35000"/>
                  </a:schemeClr>
                </a:solidFill>
                <a:latin typeface="Arial Narrow"/>
              </a:rPr>
              <a:t>HUELLA DE CARBONO DE ALCANCE 1+2</a:t>
            </a:r>
          </a:p>
          <a:p>
            <a:pPr>
              <a:defRPr sz="1050" b="0" i="0" u="none" strike="noStrike" baseline="0">
                <a:solidFill>
                  <a:schemeClr val="tx1">
                    <a:lumMod val="65000"/>
                    <a:lumOff val="35000"/>
                  </a:schemeClr>
                </a:solidFill>
                <a:latin typeface="Arial Narrow"/>
                <a:ea typeface="Arial Narrow"/>
                <a:cs typeface="Arial Narrow"/>
              </a:defRPr>
            </a:pPr>
            <a:r>
              <a:rPr lang="es-ES" sz="1050" b="0" i="0" u="none" strike="noStrike" baseline="0">
                <a:solidFill>
                  <a:schemeClr val="tx1">
                    <a:lumMod val="65000"/>
                    <a:lumOff val="35000"/>
                  </a:schemeClr>
                </a:solidFill>
                <a:latin typeface="Arial Narrow"/>
              </a:rPr>
              <a:t>(t CO</a:t>
            </a:r>
            <a:r>
              <a:rPr lang="es-ES" sz="1050" b="0" i="0" u="none" strike="noStrike" baseline="-25000">
                <a:solidFill>
                  <a:schemeClr val="tx1">
                    <a:lumMod val="65000"/>
                    <a:lumOff val="35000"/>
                  </a:schemeClr>
                </a:solidFill>
                <a:latin typeface="Arial Narrow"/>
              </a:rPr>
              <a:t>2 </a:t>
            </a:r>
            <a:r>
              <a:rPr lang="es-ES" sz="1050" b="0" i="0" u="none" strike="noStrike" baseline="0">
                <a:solidFill>
                  <a:schemeClr val="tx1">
                    <a:lumMod val="65000"/>
                    <a:lumOff val="35000"/>
                  </a:schemeClr>
                </a:solidFill>
                <a:latin typeface="Arial Narrow"/>
              </a:rPr>
              <a:t>e)</a:t>
            </a:r>
          </a:p>
        </c:rich>
      </c:tx>
      <c:layout>
        <c:manualLayout>
          <c:xMode val="edge"/>
          <c:yMode val="edge"/>
          <c:x val="0.33147484224046464"/>
          <c:y val="4.519774011299435E-2"/>
        </c:manualLayout>
      </c:layout>
      <c:overlay val="0"/>
      <c:spPr>
        <a:noFill/>
        <a:ln w="25400">
          <a:noFill/>
        </a:ln>
      </c:spPr>
    </c:title>
    <c:autoTitleDeleted val="0"/>
    <c:plotArea>
      <c:layout>
        <c:manualLayout>
          <c:layoutTarget val="inner"/>
          <c:xMode val="edge"/>
          <c:yMode val="edge"/>
          <c:x val="0.13292664732697887"/>
          <c:y val="0.39855829466457959"/>
          <c:w val="0.82214228484597318"/>
          <c:h val="0.38076256980331863"/>
        </c:manualLayout>
      </c:layout>
      <c:barChart>
        <c:barDir val="col"/>
        <c:grouping val="clustered"/>
        <c:varyColors val="0"/>
        <c:ser>
          <c:idx val="0"/>
          <c:order val="0"/>
          <c:spPr>
            <a:solidFill>
              <a:schemeClr val="accent2">
                <a:lumMod val="60000"/>
                <a:lumOff val="40000"/>
              </a:schemeClr>
            </a:solidFill>
          </c:spPr>
          <c:invertIfNegative val="0"/>
          <c:dPt>
            <c:idx val="0"/>
            <c:invertIfNegative val="0"/>
            <c:bubble3D val="0"/>
            <c:extLst>
              <c:ext xmlns:c16="http://schemas.microsoft.com/office/drawing/2014/chart" uri="{C3380CC4-5D6E-409C-BE32-E72D297353CC}">
                <c16:uniqueId val="{00000001-AF2A-4C97-A595-6F1A5F4AB9E1}"/>
              </c:ext>
            </c:extLst>
          </c:dPt>
          <c:dPt>
            <c:idx val="1"/>
            <c:invertIfNegative val="0"/>
            <c:bubble3D val="0"/>
            <c:spPr>
              <a:solidFill>
                <a:schemeClr val="accent4">
                  <a:lumMod val="60000"/>
                  <a:lumOff val="40000"/>
                </a:schemeClr>
              </a:solidFill>
            </c:spPr>
            <c:extLst>
              <c:ext xmlns:c16="http://schemas.microsoft.com/office/drawing/2014/chart" uri="{C3380CC4-5D6E-409C-BE32-E72D297353CC}">
                <c16:uniqueId val="{00000002-E762-40CC-8666-CED6DD08BF86}"/>
              </c:ext>
            </c:extLst>
          </c:dPt>
          <c:cat>
            <c:strRef>
              <c:f>Datos!$B$1869:$B$1870</c:f>
              <c:strCache>
                <c:ptCount val="2"/>
                <c:pt idx="0">
                  <c:v>Emisiones dir. (alcance 1)</c:v>
                </c:pt>
                <c:pt idx="1">
                  <c:v>Emisiones ind. electricidad (alcance 2)</c:v>
                </c:pt>
              </c:strCache>
            </c:strRef>
          </c:cat>
          <c:val>
            <c:numRef>
              <c:f>Datos!$D$1869:$D$1870</c:f>
              <c:numCache>
                <c:formatCode>#,##0.00</c:formatCode>
                <c:ptCount val="2"/>
                <c:pt idx="0">
                  <c:v>0</c:v>
                </c:pt>
                <c:pt idx="1">
                  <c:v>0</c:v>
                </c:pt>
              </c:numCache>
            </c:numRef>
          </c:val>
          <c:extLst>
            <c:ext xmlns:c16="http://schemas.microsoft.com/office/drawing/2014/chart" uri="{C3380CC4-5D6E-409C-BE32-E72D297353CC}">
              <c16:uniqueId val="{00000002-AF2A-4C97-A595-6F1A5F4AB9E1}"/>
            </c:ext>
          </c:extLst>
        </c:ser>
        <c:dLbls>
          <c:showLegendKey val="0"/>
          <c:showVal val="0"/>
          <c:showCatName val="0"/>
          <c:showSerName val="0"/>
          <c:showPercent val="0"/>
          <c:showBubbleSize val="0"/>
        </c:dLbls>
        <c:gapWidth val="150"/>
        <c:axId val="344222344"/>
        <c:axId val="344221952"/>
      </c:barChart>
      <c:catAx>
        <c:axId val="344222344"/>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chemeClr val="tx1">
                    <a:lumMod val="65000"/>
                    <a:lumOff val="35000"/>
                  </a:schemeClr>
                </a:solidFill>
                <a:latin typeface="Arial Narrow"/>
                <a:ea typeface="Arial Narrow"/>
                <a:cs typeface="Arial Narrow"/>
              </a:defRPr>
            </a:pPr>
            <a:endParaRPr lang="es-ES"/>
          </a:p>
        </c:txPr>
        <c:crossAx val="344221952"/>
        <c:crosses val="autoZero"/>
        <c:auto val="1"/>
        <c:lblAlgn val="ctr"/>
        <c:lblOffset val="100"/>
        <c:noMultiLvlLbl val="0"/>
      </c:catAx>
      <c:valAx>
        <c:axId val="344221952"/>
        <c:scaling>
          <c:orientation val="minMax"/>
          <c:min val="0"/>
        </c:scaling>
        <c:delete val="0"/>
        <c:axPos val="l"/>
        <c:majorGridlines>
          <c:spPr>
            <a:ln>
              <a:solidFill>
                <a:schemeClr val="tx1">
                  <a:lumMod val="65000"/>
                  <a:lumOff val="35000"/>
                  <a:alpha val="30000"/>
                </a:schemeClr>
              </a:solidFill>
            </a:ln>
          </c:spPr>
        </c:majorGridlines>
        <c:numFmt formatCode="##,#00" sourceLinked="0"/>
        <c:majorTickMark val="none"/>
        <c:minorTickMark val="none"/>
        <c:tickLblPos val="nextTo"/>
        <c:txPr>
          <a:bodyPr rot="0" vert="horz"/>
          <a:lstStyle/>
          <a:p>
            <a:pPr>
              <a:defRPr sz="800" b="0" i="0" u="none" strike="noStrike" baseline="0">
                <a:solidFill>
                  <a:schemeClr val="tx1">
                    <a:lumMod val="65000"/>
                    <a:lumOff val="35000"/>
                  </a:schemeClr>
                </a:solidFill>
                <a:latin typeface="Arial Narrow"/>
                <a:ea typeface="Arial Narrow"/>
                <a:cs typeface="Arial Narrow"/>
              </a:defRPr>
            </a:pPr>
            <a:endParaRPr lang="es-ES"/>
          </a:p>
        </c:txPr>
        <c:crossAx val="344222344"/>
        <c:crosses val="autoZero"/>
        <c:crossBetween val="between"/>
      </c:valAx>
    </c:plotArea>
    <c:plotVisOnly val="1"/>
    <c:dispBlanksAs val="gap"/>
    <c:showDLblsOverMax val="0"/>
  </c:chart>
  <c:spPr>
    <a:solidFill>
      <a:schemeClr val="bg1"/>
    </a:solidFill>
  </c:spPr>
  <c:txPr>
    <a:bodyPr/>
    <a:lstStyle/>
    <a:p>
      <a:pPr>
        <a:defRPr sz="105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Evolución del ratio de emisiones </a:t>
            </a:r>
          </a:p>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t CO</a:t>
            </a:r>
            <a:r>
              <a:rPr lang="es-ES" sz="1100" b="0" i="0" u="none" strike="noStrike" baseline="-25000">
                <a:solidFill>
                  <a:srgbClr val="808080"/>
                </a:solidFill>
                <a:latin typeface="Arial Narrow"/>
              </a:rPr>
              <a:t>2</a:t>
            </a:r>
            <a:r>
              <a:rPr lang="es-ES" sz="1100" b="0" i="0" u="none" strike="noStrike" baseline="0">
                <a:solidFill>
                  <a:srgbClr val="808080"/>
                </a:solidFill>
                <a:latin typeface="Arial Narrow"/>
              </a:rPr>
              <a:t>e/ud</a:t>
            </a:r>
          </a:p>
        </c:rich>
      </c:tx>
      <c:overlay val="0"/>
      <c:spPr>
        <a:noFill/>
        <a:ln w="25400">
          <a:noFill/>
        </a:ln>
      </c:spPr>
    </c:title>
    <c:autoTitleDeleted val="0"/>
    <c:plotArea>
      <c:layout/>
      <c:barChart>
        <c:barDir val="col"/>
        <c:grouping val="clustered"/>
        <c:varyColors val="0"/>
        <c:ser>
          <c:idx val="1"/>
          <c:order val="0"/>
          <c:spPr>
            <a:solidFill>
              <a:srgbClr val="0070C0"/>
            </a:solidFill>
          </c:spPr>
          <c:invertIfNegative val="0"/>
          <c:cat>
            <c:multiLvlStrRef>
              <c:f>Datos!$D$1919:$G$1919</c:f>
            </c:multiLvlStrRef>
          </c:cat>
          <c:val>
            <c:numRef>
              <c:f>Datos!$D$1921:$G$1921</c:f>
              <c:numCache>
                <c:formatCode>0.0000</c:formatCode>
                <c:ptCount val="4"/>
                <c:pt idx="0">
                  <c:v>0</c:v>
                </c:pt>
                <c:pt idx="1">
                  <c:v>0</c:v>
                </c:pt>
                <c:pt idx="2">
                  <c:v>0</c:v>
                </c:pt>
                <c:pt idx="3">
                  <c:v>0</c:v>
                </c:pt>
              </c:numCache>
            </c:numRef>
          </c:val>
          <c:extLst>
            <c:ext xmlns:c16="http://schemas.microsoft.com/office/drawing/2014/chart" uri="{C3380CC4-5D6E-409C-BE32-E72D297353CC}">
              <c16:uniqueId val="{00000000-79F5-45F7-A70E-1C0DD3DC80DA}"/>
            </c:ext>
          </c:extLst>
        </c:ser>
        <c:dLbls>
          <c:showLegendKey val="0"/>
          <c:showVal val="0"/>
          <c:showCatName val="0"/>
          <c:showSerName val="0"/>
          <c:showPercent val="0"/>
          <c:showBubbleSize val="0"/>
        </c:dLbls>
        <c:gapWidth val="150"/>
        <c:axId val="344219600"/>
        <c:axId val="344219992"/>
      </c:barChart>
      <c:catAx>
        <c:axId val="344219600"/>
        <c:scaling>
          <c:orientation val="minMax"/>
        </c:scaling>
        <c:delete val="0"/>
        <c:axPos val="b"/>
        <c:numFmt formatCode="General" sourceLinked="1"/>
        <c:majorTickMark val="none"/>
        <c:minorTickMark val="none"/>
        <c:tickLblPos val="nextTo"/>
        <c:txPr>
          <a:bodyPr rot="0" vert="horz"/>
          <a:lstStyle/>
          <a:p>
            <a:pPr>
              <a:defRPr sz="1100" b="0" i="0" u="none" strike="noStrike" baseline="0">
                <a:solidFill>
                  <a:srgbClr val="808080"/>
                </a:solidFill>
                <a:latin typeface="Arial Narrow"/>
                <a:ea typeface="Arial Narrow"/>
                <a:cs typeface="Arial Narrow"/>
              </a:defRPr>
            </a:pPr>
            <a:endParaRPr lang="es-ES"/>
          </a:p>
        </c:txPr>
        <c:crossAx val="344219992"/>
        <c:crosses val="autoZero"/>
        <c:auto val="1"/>
        <c:lblAlgn val="ctr"/>
        <c:lblOffset val="100"/>
        <c:noMultiLvlLbl val="0"/>
      </c:catAx>
      <c:valAx>
        <c:axId val="344219992"/>
        <c:scaling>
          <c:orientation val="minMax"/>
          <c:min val="0"/>
        </c:scaling>
        <c:delete val="0"/>
        <c:axPos val="l"/>
        <c:majorGridlines>
          <c:spPr>
            <a:ln>
              <a:solidFill>
                <a:schemeClr val="tx1">
                  <a:lumMod val="65000"/>
                  <a:lumOff val="35000"/>
                  <a:alpha val="30000"/>
                </a:schemeClr>
              </a:solidFill>
            </a:ln>
          </c:spPr>
        </c:majorGridlines>
        <c:numFmt formatCode="###,000" sourceLinked="0"/>
        <c:majorTickMark val="none"/>
        <c:minorTickMark val="none"/>
        <c:tickLblPos val="nextTo"/>
        <c:spPr>
          <a:ln w="9525">
            <a:solidFill>
              <a:schemeClr val="bg1">
                <a:lumMod val="50000"/>
              </a:schemeClr>
            </a:solidFill>
          </a:ln>
        </c:spPr>
        <c:txPr>
          <a:bodyPr rot="0" vert="horz"/>
          <a:lstStyle/>
          <a:p>
            <a:pPr>
              <a:defRPr sz="900" b="0" i="0" u="none" strike="noStrike" baseline="0">
                <a:solidFill>
                  <a:srgbClr val="808080"/>
                </a:solidFill>
                <a:latin typeface="Arial Narrow"/>
                <a:ea typeface="Arial Narrow"/>
                <a:cs typeface="Arial Narrow"/>
              </a:defRPr>
            </a:pPr>
            <a:endParaRPr lang="es-ES"/>
          </a:p>
        </c:txPr>
        <c:crossAx val="344219600"/>
        <c:crosses val="autoZero"/>
        <c:crossBetween val="between"/>
      </c:valAx>
    </c:plotArea>
    <c:plotVisOnly val="1"/>
    <c:dispBlanksAs val="zero"/>
    <c:showDLblsOverMax val="0"/>
  </c:chart>
  <c:txPr>
    <a:bodyPr/>
    <a:lstStyle/>
    <a:p>
      <a:pPr>
        <a:defRPr sz="100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Comparación media del ratio de emisiones de dos trienios</a:t>
            </a:r>
          </a:p>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a = año de cálculo</a:t>
            </a:r>
          </a:p>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t CO</a:t>
            </a:r>
            <a:r>
              <a:rPr lang="es-ES" sz="1100" b="0" i="0" u="none" strike="noStrike" baseline="-25000">
                <a:solidFill>
                  <a:srgbClr val="808080"/>
                </a:solidFill>
                <a:latin typeface="Arial Narrow"/>
              </a:rPr>
              <a:t>2</a:t>
            </a:r>
            <a:r>
              <a:rPr lang="es-ES" sz="1100" b="0" i="0" u="none" strike="noStrike" baseline="0">
                <a:solidFill>
                  <a:srgbClr val="808080"/>
                </a:solidFill>
                <a:latin typeface="Arial Narrow"/>
              </a:rPr>
              <a:t>e/ud</a:t>
            </a:r>
          </a:p>
        </c:rich>
      </c:tx>
      <c:overlay val="0"/>
      <c:spPr>
        <a:noFill/>
        <a:ln w="25400">
          <a:noFill/>
        </a:ln>
      </c:spPr>
    </c:title>
    <c:autoTitleDeleted val="0"/>
    <c:plotArea>
      <c:layout/>
      <c:lineChart>
        <c:grouping val="standard"/>
        <c:varyColors val="0"/>
        <c:ser>
          <c:idx val="1"/>
          <c:order val="0"/>
          <c:spPr>
            <a:ln w="22225">
              <a:solidFill>
                <a:srgbClr val="0070C0"/>
              </a:solidFill>
            </a:ln>
          </c:spPr>
          <c:marker>
            <c:spPr>
              <a:solidFill>
                <a:schemeClr val="accent1"/>
              </a:solidFill>
              <a:ln>
                <a:noFill/>
              </a:ln>
            </c:spPr>
          </c:marker>
          <c:cat>
            <c:strRef>
              <c:f>Datos!$C$1926:$C$1927</c:f>
              <c:strCache>
                <c:ptCount val="2"/>
                <c:pt idx="0">
                  <c:v>Promedio ratio trienio (a-3, a-2, a-1)</c:v>
                </c:pt>
                <c:pt idx="1">
                  <c:v>Promedio ratio trienio (a-2, a-1, a)</c:v>
                </c:pt>
              </c:strCache>
            </c:strRef>
          </c:cat>
          <c:val>
            <c:numRef>
              <c:f>Datos!$D$1926:$D$1927</c:f>
              <c:numCache>
                <c:formatCode>General</c:formatCode>
                <c:ptCount val="2"/>
                <c:pt idx="0" formatCode="0.0000">
                  <c:v>0</c:v>
                </c:pt>
                <c:pt idx="1">
                  <c:v>0</c:v>
                </c:pt>
              </c:numCache>
            </c:numRef>
          </c:val>
          <c:smooth val="0"/>
          <c:extLst>
            <c:ext xmlns:c16="http://schemas.microsoft.com/office/drawing/2014/chart" uri="{C3380CC4-5D6E-409C-BE32-E72D297353CC}">
              <c16:uniqueId val="{00000000-E4CA-4772-9018-1EC235067837}"/>
            </c:ext>
          </c:extLst>
        </c:ser>
        <c:dLbls>
          <c:showLegendKey val="0"/>
          <c:showVal val="0"/>
          <c:showCatName val="0"/>
          <c:showSerName val="0"/>
          <c:showPercent val="0"/>
          <c:showBubbleSize val="0"/>
        </c:dLbls>
        <c:marker val="1"/>
        <c:smooth val="0"/>
        <c:axId val="344220776"/>
        <c:axId val="344221168"/>
      </c:lineChart>
      <c:catAx>
        <c:axId val="344220776"/>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808080"/>
                </a:solidFill>
                <a:latin typeface="Arial Narrow"/>
                <a:ea typeface="Arial Narrow"/>
                <a:cs typeface="Arial Narrow"/>
              </a:defRPr>
            </a:pPr>
            <a:endParaRPr lang="es-ES"/>
          </a:p>
        </c:txPr>
        <c:crossAx val="344221168"/>
        <c:crosses val="autoZero"/>
        <c:auto val="1"/>
        <c:lblAlgn val="ctr"/>
        <c:lblOffset val="100"/>
        <c:noMultiLvlLbl val="0"/>
      </c:catAx>
      <c:valAx>
        <c:axId val="344221168"/>
        <c:scaling>
          <c:orientation val="minMax"/>
          <c:min val="0"/>
        </c:scaling>
        <c:delete val="0"/>
        <c:axPos val="l"/>
        <c:majorGridlines>
          <c:spPr>
            <a:ln>
              <a:solidFill>
                <a:schemeClr val="tx1">
                  <a:lumMod val="65000"/>
                  <a:lumOff val="35000"/>
                  <a:alpha val="30000"/>
                </a:schemeClr>
              </a:solidFill>
            </a:ln>
          </c:spPr>
        </c:majorGridlines>
        <c:numFmt formatCode="###,000" sourceLinked="0"/>
        <c:majorTickMark val="none"/>
        <c:minorTickMark val="none"/>
        <c:tickLblPos val="nextTo"/>
        <c:spPr>
          <a:ln>
            <a:solidFill>
              <a:schemeClr val="bg1">
                <a:lumMod val="50000"/>
              </a:schemeClr>
            </a:solidFill>
          </a:ln>
        </c:spPr>
        <c:txPr>
          <a:bodyPr rot="0" vert="horz"/>
          <a:lstStyle/>
          <a:p>
            <a:pPr>
              <a:defRPr sz="900" b="0" i="0" u="none" strike="noStrike" baseline="0">
                <a:solidFill>
                  <a:srgbClr val="808080"/>
                </a:solidFill>
                <a:latin typeface="Arial Narrow"/>
                <a:ea typeface="Arial Narrow"/>
                <a:cs typeface="Arial Narrow"/>
              </a:defRPr>
            </a:pPr>
            <a:endParaRPr lang="es-ES"/>
          </a:p>
        </c:txPr>
        <c:crossAx val="344220776"/>
        <c:crosses val="autoZero"/>
        <c:crossBetween val="between"/>
      </c:valAx>
    </c:plotArea>
    <c:plotVisOnly val="1"/>
    <c:dispBlanksAs val="zero"/>
    <c:showDLblsOverMax val="0"/>
  </c:chart>
  <c:txPr>
    <a:bodyPr/>
    <a:lstStyle/>
    <a:p>
      <a:pPr>
        <a:defRPr sz="100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a:t>EMISIONES DIRECTAS (ALCANCE 1)</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826379593176896"/>
          <c:y val="0.28499312039220298"/>
          <c:w val="0.44736996619310732"/>
          <c:h val="0.62807054227240511"/>
        </c:manualLayout>
      </c:layout>
      <c:barChart>
        <c:barDir val="bar"/>
        <c:grouping val="clustered"/>
        <c:varyColors val="0"/>
        <c:ser>
          <c:idx val="0"/>
          <c:order val="0"/>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Datos!$D$1890:$D$1897</c:f>
              <c:strCache>
                <c:ptCount val="8"/>
                <c:pt idx="0">
                  <c:v>Instalaciones fijas</c:v>
                </c:pt>
                <c:pt idx="1">
                  <c:v>Transporte por carretera</c:v>
                </c:pt>
                <c:pt idx="2">
                  <c:v>Transporte ferroviario</c:v>
                </c:pt>
                <c:pt idx="3">
                  <c:v>Transporte marítimo</c:v>
                </c:pt>
                <c:pt idx="4">
                  <c:v>Transporte aéreo</c:v>
                </c:pt>
                <c:pt idx="5">
                  <c:v>Funcionamiento de maquinaria</c:v>
                </c:pt>
                <c:pt idx="6">
                  <c:v>Fugitivas - climatización, refrigeración y otros</c:v>
                </c:pt>
                <c:pt idx="7">
                  <c:v>Proceso</c:v>
                </c:pt>
              </c:strCache>
            </c:strRef>
          </c:cat>
          <c:val>
            <c:numRef>
              <c:f>Datos!$K$1890:$K$1897</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8E4-4454-BFFF-2B4FB8750B1A}"/>
            </c:ext>
          </c:extLst>
        </c:ser>
        <c:dLbls>
          <c:showLegendKey val="0"/>
          <c:showVal val="0"/>
          <c:showCatName val="0"/>
          <c:showSerName val="0"/>
          <c:showPercent val="0"/>
          <c:showBubbleSize val="0"/>
        </c:dLbls>
        <c:gapWidth val="104"/>
        <c:axId val="1979451776"/>
        <c:axId val="1979455520"/>
      </c:barChart>
      <c:catAx>
        <c:axId val="1979451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55520"/>
        <c:crosses val="autoZero"/>
        <c:auto val="1"/>
        <c:lblAlgn val="ctr"/>
        <c:lblOffset val="100"/>
        <c:noMultiLvlLbl val="0"/>
      </c:catAx>
      <c:valAx>
        <c:axId val="197945552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51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b="0" i="0" baseline="0">
                <a:effectLst/>
              </a:rPr>
              <a:t>EMISIONES INDIRECTAS POR ELECTRICIDAD Y OTRAS (ALCANCE 2)</a:t>
            </a:r>
            <a:endParaRPr lang="es-ES" sz="9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683410040549032"/>
          <c:y val="0.39795948939084286"/>
          <c:w val="0.45110358010158164"/>
          <c:h val="0.55111441625560409"/>
        </c:manualLayout>
      </c:layout>
      <c:barChart>
        <c:barDir val="bar"/>
        <c:grouping val="clustered"/>
        <c:varyColors val="0"/>
        <c:ser>
          <c:idx val="0"/>
          <c:order val="0"/>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Datos!$D$1900:$D$1902</c:f>
              <c:strCache>
                <c:ptCount val="3"/>
                <c:pt idx="0">
                  <c:v>Electricidad edificios</c:v>
                </c:pt>
                <c:pt idx="1">
                  <c:v>Electricidad vehículos</c:v>
                </c:pt>
                <c:pt idx="2">
                  <c:v>Calor, vapor, frío, aire comprimido</c:v>
                </c:pt>
              </c:strCache>
            </c:strRef>
          </c:cat>
          <c:val>
            <c:numRef>
              <c:f>Datos!$K$1900:$K$1902</c:f>
              <c:numCache>
                <c:formatCode>0.0%</c:formatCode>
                <c:ptCount val="3"/>
                <c:pt idx="0">
                  <c:v>0</c:v>
                </c:pt>
                <c:pt idx="1">
                  <c:v>0</c:v>
                </c:pt>
                <c:pt idx="2">
                  <c:v>0</c:v>
                </c:pt>
              </c:numCache>
            </c:numRef>
          </c:val>
          <c:extLst>
            <c:ext xmlns:c16="http://schemas.microsoft.com/office/drawing/2014/chart" uri="{C3380CC4-5D6E-409C-BE32-E72D297353CC}">
              <c16:uniqueId val="{00000000-7388-460C-9596-DDC5B94B14F9}"/>
            </c:ext>
          </c:extLst>
        </c:ser>
        <c:dLbls>
          <c:showLegendKey val="0"/>
          <c:showVal val="0"/>
          <c:showCatName val="0"/>
          <c:showSerName val="0"/>
          <c:showPercent val="0"/>
          <c:showBubbleSize val="0"/>
        </c:dLbls>
        <c:gapWidth val="104"/>
        <c:axId val="1979446784"/>
        <c:axId val="1979444288"/>
      </c:barChart>
      <c:catAx>
        <c:axId val="19794467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44288"/>
        <c:crosses val="autoZero"/>
        <c:auto val="1"/>
        <c:lblAlgn val="ctr"/>
        <c:lblOffset val="100"/>
        <c:noMultiLvlLbl val="0"/>
      </c:catAx>
      <c:valAx>
        <c:axId val="19794442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46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a:t>EMISIONES DIRECTAS (ALCANCE 1)</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826379593176896"/>
          <c:y val="0.28499312039220298"/>
          <c:w val="0.44736996619310732"/>
          <c:h val="0.62807054227240511"/>
        </c:manualLayout>
      </c:layout>
      <c:barChart>
        <c:barDir val="bar"/>
        <c:grouping val="clustered"/>
        <c:varyColors val="0"/>
        <c:ser>
          <c:idx val="0"/>
          <c:order val="0"/>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Datos!$D$1890:$D$1897</c:f>
              <c:strCache>
                <c:ptCount val="8"/>
                <c:pt idx="0">
                  <c:v>Instalaciones fijas</c:v>
                </c:pt>
                <c:pt idx="1">
                  <c:v>Transporte por carretera</c:v>
                </c:pt>
                <c:pt idx="2">
                  <c:v>Transporte ferroviario</c:v>
                </c:pt>
                <c:pt idx="3">
                  <c:v>Transporte marítimo</c:v>
                </c:pt>
                <c:pt idx="4">
                  <c:v>Transporte aéreo</c:v>
                </c:pt>
                <c:pt idx="5">
                  <c:v>Funcionamiento de maquinaria</c:v>
                </c:pt>
                <c:pt idx="6">
                  <c:v>Fugitivas - climatización, refrigeración y otros</c:v>
                </c:pt>
                <c:pt idx="7">
                  <c:v>Proceso</c:v>
                </c:pt>
              </c:strCache>
            </c:strRef>
          </c:cat>
          <c:val>
            <c:numRef>
              <c:f>Datos!$K$1890:$K$1897</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CD26-43F4-8313-261C88DF9320}"/>
            </c:ext>
          </c:extLst>
        </c:ser>
        <c:dLbls>
          <c:showLegendKey val="0"/>
          <c:showVal val="0"/>
          <c:showCatName val="0"/>
          <c:showSerName val="0"/>
          <c:showPercent val="0"/>
          <c:showBubbleSize val="0"/>
        </c:dLbls>
        <c:gapWidth val="104"/>
        <c:axId val="1979451776"/>
        <c:axId val="1979455520"/>
      </c:barChart>
      <c:catAx>
        <c:axId val="1979451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55520"/>
        <c:crosses val="autoZero"/>
        <c:auto val="1"/>
        <c:lblAlgn val="ctr"/>
        <c:lblOffset val="100"/>
        <c:noMultiLvlLbl val="0"/>
      </c:catAx>
      <c:valAx>
        <c:axId val="197945552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51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b="0" i="0" baseline="0">
                <a:effectLst/>
              </a:rPr>
              <a:t>EMISIONES INDIRECTAS POR ELECTRICIDAD Y OTRAS (ALCANCE 2)</a:t>
            </a:r>
            <a:endParaRPr lang="es-ES" sz="9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683410040549032"/>
          <c:y val="0.39795948939084286"/>
          <c:w val="0.45110358010158164"/>
          <c:h val="0.55111441625560409"/>
        </c:manualLayout>
      </c:layout>
      <c:barChart>
        <c:barDir val="bar"/>
        <c:grouping val="clustered"/>
        <c:varyColors val="0"/>
        <c:ser>
          <c:idx val="0"/>
          <c:order val="0"/>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Datos!$D$1900:$D$1902</c:f>
              <c:strCache>
                <c:ptCount val="3"/>
                <c:pt idx="0">
                  <c:v>Electricidad edificios</c:v>
                </c:pt>
                <c:pt idx="1">
                  <c:v>Electricidad vehículos</c:v>
                </c:pt>
                <c:pt idx="2">
                  <c:v>Calor, vapor, frío, aire comprimido</c:v>
                </c:pt>
              </c:strCache>
            </c:strRef>
          </c:cat>
          <c:val>
            <c:numRef>
              <c:f>Datos!$K$1900:$K$1902</c:f>
              <c:numCache>
                <c:formatCode>0.0%</c:formatCode>
                <c:ptCount val="3"/>
                <c:pt idx="0">
                  <c:v>0</c:v>
                </c:pt>
                <c:pt idx="1">
                  <c:v>0</c:v>
                </c:pt>
                <c:pt idx="2">
                  <c:v>0</c:v>
                </c:pt>
              </c:numCache>
            </c:numRef>
          </c:val>
          <c:extLst>
            <c:ext xmlns:c16="http://schemas.microsoft.com/office/drawing/2014/chart" uri="{C3380CC4-5D6E-409C-BE32-E72D297353CC}">
              <c16:uniqueId val="{00000000-D7B1-4268-9B01-AE133310C067}"/>
            </c:ext>
          </c:extLst>
        </c:ser>
        <c:dLbls>
          <c:showLegendKey val="0"/>
          <c:showVal val="0"/>
          <c:showCatName val="0"/>
          <c:showSerName val="0"/>
          <c:showPercent val="0"/>
          <c:showBubbleSize val="0"/>
        </c:dLbls>
        <c:gapWidth val="104"/>
        <c:axId val="1979446784"/>
        <c:axId val="1979444288"/>
      </c:barChart>
      <c:catAx>
        <c:axId val="19794467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44288"/>
        <c:crosses val="autoZero"/>
        <c:auto val="1"/>
        <c:lblAlgn val="ctr"/>
        <c:lblOffset val="100"/>
        <c:noMultiLvlLbl val="0"/>
      </c:catAx>
      <c:valAx>
        <c:axId val="19794442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46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hyperlink" Target="#'10. Factores de emisi&#243;n'!A1"/><Relationship Id="rId7" Type="http://schemas.openxmlformats.org/officeDocument/2006/relationships/chart" Target="../charts/chart3.xml"/><Relationship Id="rId2" Type="http://schemas.openxmlformats.org/officeDocument/2006/relationships/hyperlink" Target="#'8.Electricidad y otras energ&#237;as'!A1"/><Relationship Id="rId1" Type="http://schemas.openxmlformats.org/officeDocument/2006/relationships/image" Target="../media/image3.jpeg"/><Relationship Id="rId6" Type="http://schemas.openxmlformats.org/officeDocument/2006/relationships/chart" Target="../charts/chart2.xml"/><Relationship Id="rId5" Type="http://schemas.openxmlformats.org/officeDocument/2006/relationships/chart" Target="../charts/chart1.xml"/><Relationship Id="rId4" Type="http://schemas.openxmlformats.org/officeDocument/2006/relationships/image" Target="../media/image2.gif"/><Relationship Id="rId9"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11. Revisiones calculadora'!A1"/><Relationship Id="rId1" Type="http://schemas.openxmlformats.org/officeDocument/2006/relationships/hyperlink" Target="#'9. Informe final. Resultados'!A1"/><Relationship Id="rId4"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hyperlink" Target="#'10. Factores de emisi&#243;n'!A1"/><Relationship Id="rId2" Type="http://schemas.openxmlformats.org/officeDocument/2006/relationships/image" Target="../media/image2.gif"/><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4.wmf"/><Relationship Id="rId1" Type="http://schemas.openxmlformats.org/officeDocument/2006/relationships/hyperlink" Target="#'9_Observaciones'!C12"/><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2. Hoja de trabajo. Consumos'!A1"/><Relationship Id="rId1" Type="http://schemas.openxmlformats.org/officeDocument/2006/relationships/hyperlink" Target="#CONTENIDO!A1"/><Relationship Id="rId4"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hyperlink" Target="#'1.Datos generales organizaci&#243;n '!A1"/><Relationship Id="rId2" Type="http://schemas.openxmlformats.org/officeDocument/2006/relationships/image" Target="../media/image2.gif"/><Relationship Id="rId1" Type="http://schemas.openxmlformats.org/officeDocument/2006/relationships/image" Target="../media/image3.jpeg"/><Relationship Id="rId4" Type="http://schemas.openxmlformats.org/officeDocument/2006/relationships/hyperlink" Target="#'3. Instalaciones fijas'!A1"/></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2. Hoja de trabajo. Consumos'!A1"/><Relationship Id="rId1" Type="http://schemas.openxmlformats.org/officeDocument/2006/relationships/hyperlink" Target="#'4. Veh&#237;culos y maquinaria'!A1"/><Relationship Id="rId4" Type="http://schemas.openxmlformats.org/officeDocument/2006/relationships/image" Target="../media/image2.gif"/></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3. Instalaciones fijas'!A1"/><Relationship Id="rId1" Type="http://schemas.openxmlformats.org/officeDocument/2006/relationships/hyperlink" Target="#'5. Emisiones Fugitivas'!A1"/><Relationship Id="rId4" Type="http://schemas.openxmlformats.org/officeDocument/2006/relationships/image" Target="../media/image2.gif"/></Relationships>
</file>

<file path=xl/drawings/_rels/drawing6.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4. Veh&#237;culos y maquinaria'!A1"/><Relationship Id="rId1" Type="http://schemas.openxmlformats.org/officeDocument/2006/relationships/hyperlink" Target="#'6. Emisiones de proceso'!A1"/><Relationship Id="rId4"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5. Emisiones Fugitivas'!A1"/><Relationship Id="rId1" Type="http://schemas.openxmlformats.org/officeDocument/2006/relationships/hyperlink" Target="#'7. Informaci&#243;n adicional'!A1"/><Relationship Id="rId4" Type="http://schemas.openxmlformats.org/officeDocument/2006/relationships/image" Target="../media/image2.gif"/></Relationships>
</file>

<file path=xl/drawings/_rels/drawing8.xml.rels><?xml version="1.0" encoding="UTF-8" standalone="yes"?>
<Relationships xmlns="http://schemas.openxmlformats.org/package/2006/relationships"><Relationship Id="rId3" Type="http://schemas.openxmlformats.org/officeDocument/2006/relationships/hyperlink" Target="#'8.Electricidad y otras energ&#237;as'!A1"/><Relationship Id="rId2" Type="http://schemas.openxmlformats.org/officeDocument/2006/relationships/hyperlink" Target="#'6. Emisiones de proceso'!A1"/><Relationship Id="rId1" Type="http://schemas.openxmlformats.org/officeDocument/2006/relationships/image" Target="../media/image3.jpeg"/><Relationship Id="rId6" Type="http://schemas.openxmlformats.org/officeDocument/2006/relationships/image" Target="../media/image2.gif"/><Relationship Id="rId5" Type="http://schemas.openxmlformats.org/officeDocument/2006/relationships/image" Target="../media/image4.wmf"/><Relationship Id="rId4" Type="http://schemas.openxmlformats.org/officeDocument/2006/relationships/hyperlink" Target="#'9_Observaciones'!C12"/></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9. Informe final. Resultados'!A1"/><Relationship Id="rId1" Type="http://schemas.openxmlformats.org/officeDocument/2006/relationships/hyperlink" Target="#'7. Informaci&#243;n adicional'!A1"/><Relationship Id="rId6" Type="http://schemas.openxmlformats.org/officeDocument/2006/relationships/image" Target="../media/image2.gif"/><Relationship Id="rId5" Type="http://schemas.openxmlformats.org/officeDocument/2006/relationships/image" Target="../media/image4.wmf"/><Relationship Id="rId4" Type="http://schemas.openxmlformats.org/officeDocument/2006/relationships/hyperlink" Target="#'9_Observaciones'!C12"/></Relationships>
</file>

<file path=xl/drawings/drawing1.xml><?xml version="1.0" encoding="utf-8"?>
<xdr:wsDr xmlns:xdr="http://schemas.openxmlformats.org/drawingml/2006/spreadsheetDrawing" xmlns:a="http://schemas.openxmlformats.org/drawingml/2006/main">
  <xdr:twoCellAnchor editAs="absolute">
    <xdr:from>
      <xdr:col>6</xdr:col>
      <xdr:colOff>169253</xdr:colOff>
      <xdr:row>43</xdr:row>
      <xdr:rowOff>504825</xdr:rowOff>
    </xdr:from>
    <xdr:to>
      <xdr:col>10</xdr:col>
      <xdr:colOff>90855</xdr:colOff>
      <xdr:row>48</xdr:row>
      <xdr:rowOff>95252</xdr:rowOff>
    </xdr:to>
    <xdr:sp macro="" textlink="">
      <xdr:nvSpPr>
        <xdr:cNvPr id="2" name="7 Rectángulo redondeado">
          <a:extLst>
            <a:ext uri="{FF2B5EF4-FFF2-40B4-BE49-F238E27FC236}">
              <a16:creationId xmlns:a16="http://schemas.microsoft.com/office/drawing/2014/main" id="{00000000-0008-0000-0000-000002000000}"/>
            </a:ext>
          </a:extLst>
        </xdr:cNvPr>
        <xdr:cNvSpPr/>
      </xdr:nvSpPr>
      <xdr:spPr>
        <a:xfrm>
          <a:off x="4865078" y="9248775"/>
          <a:ext cx="2807677" cy="990602"/>
        </a:xfrm>
        <a:prstGeom prst="roundRect">
          <a:avLst/>
        </a:prstGeom>
        <a:solidFill>
          <a:schemeClr val="lt1">
            <a:alpha val="2000"/>
          </a:schemeClr>
        </a:solidFill>
        <a:ln w="158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indent="0" algn="ctr"/>
          <a:r>
            <a:rPr lang="es-ES" sz="1200" b="0">
              <a:solidFill>
                <a:srgbClr val="0070C0"/>
              </a:solidFill>
              <a:latin typeface="Arial Narrow" panose="020B0606020202030204" pitchFamily="34" charset="0"/>
              <a:ea typeface="+mn-ea"/>
              <a:cs typeface="+mn-cs"/>
            </a:rPr>
            <a:t>CELDAS QUE SE AUTOCOMPLETAN</a:t>
          </a: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xdr:txBody>
    </xdr:sp>
    <xdr:clientData/>
  </xdr:twoCellAnchor>
  <xdr:twoCellAnchor editAs="absolute">
    <xdr:from>
      <xdr:col>1</xdr:col>
      <xdr:colOff>269630</xdr:colOff>
      <xdr:row>43</xdr:row>
      <xdr:rowOff>493100</xdr:rowOff>
    </xdr:from>
    <xdr:to>
      <xdr:col>5</xdr:col>
      <xdr:colOff>2460380</xdr:colOff>
      <xdr:row>48</xdr:row>
      <xdr:rowOff>82794</xdr:rowOff>
    </xdr:to>
    <xdr:sp macro="" textlink="">
      <xdr:nvSpPr>
        <xdr:cNvPr id="3" name="1 Rectángulo redondeado">
          <a:extLst>
            <a:ext uri="{FF2B5EF4-FFF2-40B4-BE49-F238E27FC236}">
              <a16:creationId xmlns:a16="http://schemas.microsoft.com/office/drawing/2014/main" id="{00000000-0008-0000-0000-000003000000}"/>
            </a:ext>
          </a:extLst>
        </xdr:cNvPr>
        <xdr:cNvSpPr/>
      </xdr:nvSpPr>
      <xdr:spPr>
        <a:xfrm>
          <a:off x="774455" y="9237050"/>
          <a:ext cx="3771900" cy="989869"/>
        </a:xfrm>
        <a:prstGeom prst="roundRect">
          <a:avLst/>
        </a:prstGeom>
        <a:solidFill>
          <a:schemeClr val="lt1">
            <a:alpha val="2000"/>
          </a:schemeClr>
        </a:solidFill>
        <a:ln w="158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ES" sz="1200" b="0">
              <a:solidFill>
                <a:srgbClr val="0070C0"/>
              </a:solidFill>
              <a:latin typeface="Arial Narrow" panose="020B0606020202030204" pitchFamily="34" charset="0"/>
            </a:rPr>
            <a:t>CELDAS</a:t>
          </a:r>
          <a:r>
            <a:rPr lang="es-ES" sz="1200" b="0" baseline="0">
              <a:solidFill>
                <a:srgbClr val="0070C0"/>
              </a:solidFill>
              <a:latin typeface="Arial Narrow" panose="020B0606020202030204" pitchFamily="34" charset="0"/>
            </a:rPr>
            <a:t> A CUMPLIMENTAR</a:t>
          </a:r>
          <a:endParaRPr lang="es-ES" sz="1200" b="0">
            <a:solidFill>
              <a:srgbClr val="0070C0"/>
            </a:solidFill>
            <a:latin typeface="Arial Narrow" panose="020B0606020202030204" pitchFamily="34" charset="0"/>
          </a:endParaRPr>
        </a:p>
      </xdr:txBody>
    </xdr:sp>
    <xdr:clientData/>
  </xdr:twoCellAnchor>
  <xdr:twoCellAnchor editAs="absolute">
    <xdr:from>
      <xdr:col>8</xdr:col>
      <xdr:colOff>2083044</xdr:colOff>
      <xdr:row>0</xdr:row>
      <xdr:rowOff>19050</xdr:rowOff>
    </xdr:from>
    <xdr:to>
      <xdr:col>12</xdr:col>
      <xdr:colOff>8793</xdr:colOff>
      <xdr:row>2</xdr:row>
      <xdr:rowOff>171450</xdr:rowOff>
    </xdr:to>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4169" y="19050"/>
          <a:ext cx="973749"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5</xdr:col>
      <xdr:colOff>701235</xdr:colOff>
      <xdr:row>2</xdr:row>
      <xdr:rowOff>142875</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787210" cy="628650"/>
        </a:xfrm>
        <a:prstGeom prst="rect">
          <a:avLst/>
        </a:prstGeom>
      </xdr:spPr>
    </xdr:pic>
    <xdr:clientData/>
  </xdr:twoCellAnchor>
  <xdr:twoCellAnchor>
    <xdr:from>
      <xdr:col>5</xdr:col>
      <xdr:colOff>2009042</xdr:colOff>
      <xdr:row>9</xdr:row>
      <xdr:rowOff>48358</xdr:rowOff>
    </xdr:from>
    <xdr:to>
      <xdr:col>5</xdr:col>
      <xdr:colOff>2504342</xdr:colOff>
      <xdr:row>9</xdr:row>
      <xdr:rowOff>343633</xdr:rowOff>
    </xdr:to>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4192465" y="2458916"/>
          <a:ext cx="495300" cy="295275"/>
        </a:xfrm>
        <a:prstGeom prst="rect">
          <a:avLst/>
        </a:prstGeom>
        <a:solidFill>
          <a:srgbClr val="0066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1">
              <a:solidFill>
                <a:schemeClr val="bg1"/>
              </a:solidFill>
              <a:latin typeface="+mn-lt"/>
            </a:rPr>
            <a:t>V.32</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123825</xdr:colOff>
      <xdr:row>0</xdr:row>
      <xdr:rowOff>47625</xdr:rowOff>
    </xdr:from>
    <xdr:to>
      <xdr:col>17</xdr:col>
      <xdr:colOff>238125</xdr:colOff>
      <xdr:row>0</xdr:row>
      <xdr:rowOff>428625</xdr:rowOff>
    </xdr:to>
    <xdr:pic>
      <xdr:nvPicPr>
        <xdr:cNvPr id="2" name="27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1047750</xdr:colOff>
      <xdr:row>0</xdr:row>
      <xdr:rowOff>66675</xdr:rowOff>
    </xdr:from>
    <xdr:to>
      <xdr:col>4</xdr:col>
      <xdr:colOff>1047750</xdr:colOff>
      <xdr:row>0</xdr:row>
      <xdr:rowOff>381000</xdr:rowOff>
    </xdr:to>
    <xdr:cxnSp macro="">
      <xdr:nvCxnSpPr>
        <xdr:cNvPr id="3" name="2 Conector recto">
          <a:extLst>
            <a:ext uri="{FF2B5EF4-FFF2-40B4-BE49-F238E27FC236}">
              <a16:creationId xmlns:a16="http://schemas.microsoft.com/office/drawing/2014/main" id="{00000000-0008-0000-0900-000003000000}"/>
            </a:ext>
          </a:extLst>
        </xdr:cNvPr>
        <xdr:cNvCxnSpPr/>
      </xdr:nvCxnSpPr>
      <xdr:spPr>
        <a:xfrm>
          <a:off x="3181350"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absolute">
    <xdr:from>
      <xdr:col>2</xdr:col>
      <xdr:colOff>9525</xdr:colOff>
      <xdr:row>0</xdr:row>
      <xdr:rowOff>104775</xdr:rowOff>
    </xdr:from>
    <xdr:to>
      <xdr:col>4</xdr:col>
      <xdr:colOff>19050</xdr:colOff>
      <xdr:row>0</xdr:row>
      <xdr:rowOff>381000</xdr:rowOff>
    </xdr:to>
    <xdr:sp macro="" textlink="">
      <xdr:nvSpPr>
        <xdr:cNvPr id="4" name="3 Flecha derecha">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rot="10800000">
          <a:off x="1828800" y="10477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104775</xdr:colOff>
      <xdr:row>0</xdr:row>
      <xdr:rowOff>104775</xdr:rowOff>
    </xdr:from>
    <xdr:to>
      <xdr:col>4</xdr:col>
      <xdr:colOff>485775</xdr:colOff>
      <xdr:row>0</xdr:row>
      <xdr:rowOff>381000</xdr:rowOff>
    </xdr:to>
    <xdr:sp macro="" textlink="">
      <xdr:nvSpPr>
        <xdr:cNvPr id="5" name="4 Flecha derecha">
          <a:hlinkClick xmlns:r="http://schemas.openxmlformats.org/officeDocument/2006/relationships" r:id="rId3"/>
          <a:extLst>
            <a:ext uri="{FF2B5EF4-FFF2-40B4-BE49-F238E27FC236}">
              <a16:creationId xmlns:a16="http://schemas.microsoft.com/office/drawing/2014/main" id="{00000000-0008-0000-0900-000005000000}"/>
            </a:ext>
          </a:extLst>
        </xdr:cNvPr>
        <xdr:cNvSpPr/>
      </xdr:nvSpPr>
      <xdr:spPr>
        <a:xfrm>
          <a:off x="2295525" y="10477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5</xdr:col>
      <xdr:colOff>714375</xdr:colOff>
      <xdr:row>46</xdr:row>
      <xdr:rowOff>1</xdr:rowOff>
    </xdr:from>
    <xdr:to>
      <xdr:col>5</xdr:col>
      <xdr:colOff>828676</xdr:colOff>
      <xdr:row>50</xdr:row>
      <xdr:rowOff>189251</xdr:rowOff>
    </xdr:to>
    <xdr:sp macro="" textlink="">
      <xdr:nvSpPr>
        <xdr:cNvPr id="7" name="7 Abrir llave">
          <a:extLst>
            <a:ext uri="{FF2B5EF4-FFF2-40B4-BE49-F238E27FC236}">
              <a16:creationId xmlns:a16="http://schemas.microsoft.com/office/drawing/2014/main" id="{00000000-0008-0000-0900-000007000000}"/>
            </a:ext>
          </a:extLst>
        </xdr:cNvPr>
        <xdr:cNvSpPr/>
      </xdr:nvSpPr>
      <xdr:spPr>
        <a:xfrm>
          <a:off x="3933825" y="5772151"/>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54</xdr:row>
      <xdr:rowOff>1</xdr:rowOff>
    </xdr:from>
    <xdr:to>
      <xdr:col>5</xdr:col>
      <xdr:colOff>838201</xdr:colOff>
      <xdr:row>58</xdr:row>
      <xdr:rowOff>189251</xdr:rowOff>
    </xdr:to>
    <xdr:sp macro="" textlink="">
      <xdr:nvSpPr>
        <xdr:cNvPr id="8" name="8 Abrir llave">
          <a:extLst>
            <a:ext uri="{FF2B5EF4-FFF2-40B4-BE49-F238E27FC236}">
              <a16:creationId xmlns:a16="http://schemas.microsoft.com/office/drawing/2014/main" id="{00000000-0008-0000-0900-000008000000}"/>
            </a:ext>
          </a:extLst>
        </xdr:cNvPr>
        <xdr:cNvSpPr/>
      </xdr:nvSpPr>
      <xdr:spPr>
        <a:xfrm>
          <a:off x="3943350" y="6848476"/>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62</xdr:row>
      <xdr:rowOff>1</xdr:rowOff>
    </xdr:from>
    <xdr:to>
      <xdr:col>5</xdr:col>
      <xdr:colOff>838201</xdr:colOff>
      <xdr:row>66</xdr:row>
      <xdr:rowOff>189251</xdr:rowOff>
    </xdr:to>
    <xdr:sp macro="" textlink="">
      <xdr:nvSpPr>
        <xdr:cNvPr id="9" name="10 Abrir llave">
          <a:extLst>
            <a:ext uri="{FF2B5EF4-FFF2-40B4-BE49-F238E27FC236}">
              <a16:creationId xmlns:a16="http://schemas.microsoft.com/office/drawing/2014/main" id="{00000000-0008-0000-0900-000009000000}"/>
            </a:ext>
          </a:extLst>
        </xdr:cNvPr>
        <xdr:cNvSpPr/>
      </xdr:nvSpPr>
      <xdr:spPr>
        <a:xfrm>
          <a:off x="3943350" y="7924801"/>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62</xdr:row>
      <xdr:rowOff>1</xdr:rowOff>
    </xdr:from>
    <xdr:to>
      <xdr:col>5</xdr:col>
      <xdr:colOff>838201</xdr:colOff>
      <xdr:row>66</xdr:row>
      <xdr:rowOff>189251</xdr:rowOff>
    </xdr:to>
    <xdr:sp macro="" textlink="">
      <xdr:nvSpPr>
        <xdr:cNvPr id="11" name="13 Abrir llave">
          <a:extLst>
            <a:ext uri="{FF2B5EF4-FFF2-40B4-BE49-F238E27FC236}">
              <a16:creationId xmlns:a16="http://schemas.microsoft.com/office/drawing/2014/main" id="{00000000-0008-0000-0900-00000B000000}"/>
            </a:ext>
          </a:extLst>
        </xdr:cNvPr>
        <xdr:cNvSpPr/>
      </xdr:nvSpPr>
      <xdr:spPr>
        <a:xfrm>
          <a:off x="3943350" y="7924801"/>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70</xdr:row>
      <xdr:rowOff>1</xdr:rowOff>
    </xdr:from>
    <xdr:to>
      <xdr:col>5</xdr:col>
      <xdr:colOff>838201</xdr:colOff>
      <xdr:row>74</xdr:row>
      <xdr:rowOff>189251</xdr:rowOff>
    </xdr:to>
    <xdr:sp macro="" textlink="">
      <xdr:nvSpPr>
        <xdr:cNvPr id="12" name="15 Abrir llave">
          <a:extLst>
            <a:ext uri="{FF2B5EF4-FFF2-40B4-BE49-F238E27FC236}">
              <a16:creationId xmlns:a16="http://schemas.microsoft.com/office/drawing/2014/main" id="{00000000-0008-0000-0900-00000C000000}"/>
            </a:ext>
          </a:extLst>
        </xdr:cNvPr>
        <xdr:cNvSpPr/>
      </xdr:nvSpPr>
      <xdr:spPr>
        <a:xfrm>
          <a:off x="3943350" y="9001126"/>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70</xdr:row>
      <xdr:rowOff>1</xdr:rowOff>
    </xdr:from>
    <xdr:to>
      <xdr:col>5</xdr:col>
      <xdr:colOff>838201</xdr:colOff>
      <xdr:row>74</xdr:row>
      <xdr:rowOff>189251</xdr:rowOff>
    </xdr:to>
    <xdr:sp macro="" textlink="">
      <xdr:nvSpPr>
        <xdr:cNvPr id="13" name="16 Abrir llave">
          <a:extLst>
            <a:ext uri="{FF2B5EF4-FFF2-40B4-BE49-F238E27FC236}">
              <a16:creationId xmlns:a16="http://schemas.microsoft.com/office/drawing/2014/main" id="{00000000-0008-0000-0900-00000D000000}"/>
            </a:ext>
          </a:extLst>
        </xdr:cNvPr>
        <xdr:cNvSpPr/>
      </xdr:nvSpPr>
      <xdr:spPr>
        <a:xfrm>
          <a:off x="3943350" y="9001126"/>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editAs="oneCell">
    <xdr:from>
      <xdr:col>0</xdr:col>
      <xdr:colOff>0</xdr:colOff>
      <xdr:row>0</xdr:row>
      <xdr:rowOff>0</xdr:rowOff>
    </xdr:from>
    <xdr:to>
      <xdr:col>1</xdr:col>
      <xdr:colOff>1</xdr:colOff>
      <xdr:row>1</xdr:row>
      <xdr:rowOff>0</xdr:rowOff>
    </xdr:to>
    <xdr:pic>
      <xdr:nvPicPr>
        <xdr:cNvPr id="15" name="Imagen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twoCellAnchor editAs="absolute">
    <xdr:from>
      <xdr:col>11</xdr:col>
      <xdr:colOff>171450</xdr:colOff>
      <xdr:row>12</xdr:row>
      <xdr:rowOff>38100</xdr:rowOff>
    </xdr:from>
    <xdr:to>
      <xdr:col>17</xdr:col>
      <xdr:colOff>19050</xdr:colOff>
      <xdr:row>21</xdr:row>
      <xdr:rowOff>38100</xdr:rowOff>
    </xdr:to>
    <xdr:graphicFrame macro="">
      <xdr:nvGraphicFramePr>
        <xdr:cNvPr id="18" name="3 Gráfico">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9</xdr:col>
      <xdr:colOff>285750</xdr:colOff>
      <xdr:row>45</xdr:row>
      <xdr:rowOff>1048</xdr:rowOff>
    </xdr:from>
    <xdr:to>
      <xdr:col>15</xdr:col>
      <xdr:colOff>266700</xdr:colOff>
      <xdr:row>60</xdr:row>
      <xdr:rowOff>147272</xdr:rowOff>
    </xdr:to>
    <xdr:graphicFrame macro="">
      <xdr:nvGraphicFramePr>
        <xdr:cNvPr id="19" name="4 Gráfico">
          <a:extLst>
            <a:ext uri="{FF2B5EF4-FFF2-40B4-BE49-F238E27FC236}">
              <a16:creationId xmlns:a16="http://schemas.microsoft.com/office/drawing/2014/main" id="{00000000-0008-0000-09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9</xdr:col>
      <xdr:colOff>285750</xdr:colOff>
      <xdr:row>61</xdr:row>
      <xdr:rowOff>32238</xdr:rowOff>
    </xdr:from>
    <xdr:to>
      <xdr:col>15</xdr:col>
      <xdr:colOff>266700</xdr:colOff>
      <xdr:row>73</xdr:row>
      <xdr:rowOff>2931</xdr:rowOff>
    </xdr:to>
    <xdr:graphicFrame macro="">
      <xdr:nvGraphicFramePr>
        <xdr:cNvPr id="21" name="4 Gráfico">
          <a:extLst>
            <a:ext uri="{FF2B5EF4-FFF2-40B4-BE49-F238E27FC236}">
              <a16:creationId xmlns:a16="http://schemas.microsoft.com/office/drawing/2014/main" id="{00000000-0008-0000-09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171450</xdr:colOff>
      <xdr:row>22</xdr:row>
      <xdr:rowOff>9525</xdr:rowOff>
    </xdr:from>
    <xdr:to>
      <xdr:col>17</xdr:col>
      <xdr:colOff>50427</xdr:colOff>
      <xdr:row>31</xdr:row>
      <xdr:rowOff>187698</xdr:rowOff>
    </xdr:to>
    <xdr:graphicFrame macro="">
      <xdr:nvGraphicFramePr>
        <xdr:cNvPr id="25" name="Gráfico 24">
          <a:extLst>
            <a:ext uri="{FF2B5EF4-FFF2-40B4-BE49-F238E27FC236}">
              <a16:creationId xmlns:a16="http://schemas.microsoft.com/office/drawing/2014/main" id="{00000000-0008-0000-09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171450</xdr:colOff>
      <xdr:row>32</xdr:row>
      <xdr:rowOff>57150</xdr:rowOff>
    </xdr:from>
    <xdr:to>
      <xdr:col>17</xdr:col>
      <xdr:colOff>44823</xdr:colOff>
      <xdr:row>37</xdr:row>
      <xdr:rowOff>96370</xdr:rowOff>
    </xdr:to>
    <xdr:graphicFrame macro="">
      <xdr:nvGraphicFramePr>
        <xdr:cNvPr id="29" name="Gráfico 28">
          <a:extLst>
            <a:ext uri="{FF2B5EF4-FFF2-40B4-BE49-F238E27FC236}">
              <a16:creationId xmlns:a16="http://schemas.microsoft.com/office/drawing/2014/main" id="{00000000-0008-0000-09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142875</xdr:colOff>
      <xdr:row>0</xdr:row>
      <xdr:rowOff>66675</xdr:rowOff>
    </xdr:from>
    <xdr:to>
      <xdr:col>5</xdr:col>
      <xdr:colOff>142875</xdr:colOff>
      <xdr:row>0</xdr:row>
      <xdr:rowOff>381000</xdr:rowOff>
    </xdr:to>
    <xdr:cxnSp macro="">
      <xdr:nvCxnSpPr>
        <xdr:cNvPr id="2" name="5 Conector recto">
          <a:extLst>
            <a:ext uri="{FF2B5EF4-FFF2-40B4-BE49-F238E27FC236}">
              <a16:creationId xmlns:a16="http://schemas.microsoft.com/office/drawing/2014/main" id="{00000000-0008-0000-0A00-000002000000}"/>
            </a:ext>
          </a:extLst>
        </xdr:cNvPr>
        <xdr:cNvCxnSpPr/>
      </xdr:nvCxnSpPr>
      <xdr:spPr>
        <a:xfrm>
          <a:off x="3295650"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absolute">
    <xdr:from>
      <xdr:col>2</xdr:col>
      <xdr:colOff>53787</xdr:colOff>
      <xdr:row>0</xdr:row>
      <xdr:rowOff>85724</xdr:rowOff>
    </xdr:from>
    <xdr:to>
      <xdr:col>4</xdr:col>
      <xdr:colOff>206188</xdr:colOff>
      <xdr:row>0</xdr:row>
      <xdr:rowOff>361949</xdr:rowOff>
    </xdr:to>
    <xdr:sp macro="" textlink="">
      <xdr:nvSpPr>
        <xdr:cNvPr id="3" name="6 Flecha derech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rot="10800000">
          <a:off x="1873062" y="85724"/>
          <a:ext cx="390526"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282389</xdr:colOff>
      <xdr:row>0</xdr:row>
      <xdr:rowOff>85725</xdr:rowOff>
    </xdr:from>
    <xdr:to>
      <xdr:col>4</xdr:col>
      <xdr:colOff>664509</xdr:colOff>
      <xdr:row>0</xdr:row>
      <xdr:rowOff>361950</xdr:rowOff>
    </xdr:to>
    <xdr:sp macro="" textlink="">
      <xdr:nvSpPr>
        <xdr:cNvPr id="4" name="7 Flecha derecha">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2339789"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0</xdr:col>
      <xdr:colOff>8282</xdr:colOff>
      <xdr:row>0</xdr:row>
      <xdr:rowOff>0</xdr:rowOff>
    </xdr:from>
    <xdr:to>
      <xdr:col>1</xdr:col>
      <xdr:colOff>8697</xdr:colOff>
      <xdr:row>0</xdr:row>
      <xdr:rowOff>447261</xdr:rowOff>
    </xdr:to>
    <xdr:pic>
      <xdr:nvPicPr>
        <xdr:cNvPr id="6" name="Imagen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2" y="0"/>
          <a:ext cx="1781590" cy="447261"/>
        </a:xfrm>
        <a:prstGeom prst="rect">
          <a:avLst/>
        </a:prstGeom>
      </xdr:spPr>
    </xdr:pic>
    <xdr:clientData/>
  </xdr:twoCellAnchor>
  <xdr:oneCellAnchor>
    <xdr:from>
      <xdr:col>24</xdr:col>
      <xdr:colOff>161925</xdr:colOff>
      <xdr:row>0</xdr:row>
      <xdr:rowOff>38100</xdr:rowOff>
    </xdr:from>
    <xdr:ext cx="379345" cy="381000"/>
    <xdr:pic>
      <xdr:nvPicPr>
        <xdr:cNvPr id="7" name="14 Imagen">
          <a:extLst>
            <a:ext uri="{FF2B5EF4-FFF2-40B4-BE49-F238E27FC236}">
              <a16:creationId xmlns:a16="http://schemas.microsoft.com/office/drawing/2014/main" id="{7C0F7165-8D0F-43D4-B4A4-4AF1E26B99B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030575" y="38100"/>
          <a:ext cx="37934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14</xdr:col>
      <xdr:colOff>400050</xdr:colOff>
      <xdr:row>0</xdr:row>
      <xdr:rowOff>19050</xdr:rowOff>
    </xdr:from>
    <xdr:to>
      <xdr:col>14</xdr:col>
      <xdr:colOff>781050</xdr:colOff>
      <xdr:row>0</xdr:row>
      <xdr:rowOff>400050</xdr:rowOff>
    </xdr:to>
    <xdr:pic>
      <xdr:nvPicPr>
        <xdr:cNvPr id="10713" name="14 Imagen">
          <a:extLst>
            <a:ext uri="{FF2B5EF4-FFF2-40B4-BE49-F238E27FC236}">
              <a16:creationId xmlns:a16="http://schemas.microsoft.com/office/drawing/2014/main" id="{00000000-0008-0000-0B00-0000D92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06200" y="1905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752476</xdr:colOff>
      <xdr:row>0</xdr:row>
      <xdr:rowOff>390525</xdr:rowOff>
    </xdr:to>
    <xdr:pic>
      <xdr:nvPicPr>
        <xdr:cNvPr id="5" name="Imagen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781176" cy="390525"/>
        </a:xfrm>
        <a:prstGeom prst="rect">
          <a:avLst/>
        </a:prstGeom>
      </xdr:spPr>
    </xdr:pic>
    <xdr:clientData/>
  </xdr:twoCellAnchor>
  <xdr:twoCellAnchor editAs="absolute">
    <xdr:from>
      <xdr:col>2</xdr:col>
      <xdr:colOff>809625</xdr:colOff>
      <xdr:row>0</xdr:row>
      <xdr:rowOff>47625</xdr:rowOff>
    </xdr:from>
    <xdr:to>
      <xdr:col>2</xdr:col>
      <xdr:colOff>1200151</xdr:colOff>
      <xdr:row>0</xdr:row>
      <xdr:rowOff>323850</xdr:rowOff>
    </xdr:to>
    <xdr:sp macro="" textlink="">
      <xdr:nvSpPr>
        <xdr:cNvPr id="6" name="6 Flecha derecha">
          <a:hlinkClick xmlns:r="http://schemas.openxmlformats.org/officeDocument/2006/relationships" r:id="rId3"/>
          <a:extLst>
            <a:ext uri="{FF2B5EF4-FFF2-40B4-BE49-F238E27FC236}">
              <a16:creationId xmlns:a16="http://schemas.microsoft.com/office/drawing/2014/main" id="{00000000-0008-0000-0B00-000006000000}"/>
            </a:ext>
          </a:extLst>
        </xdr:cNvPr>
        <xdr:cNvSpPr/>
      </xdr:nvSpPr>
      <xdr:spPr>
        <a:xfrm rot="10800000">
          <a:off x="1838325" y="47625"/>
          <a:ext cx="390526"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6</xdr:col>
      <xdr:colOff>1257300</xdr:colOff>
      <xdr:row>1802</xdr:row>
      <xdr:rowOff>0</xdr:rowOff>
    </xdr:from>
    <xdr:ext cx="0" cy="89866"/>
    <xdr:pic>
      <xdr:nvPicPr>
        <xdr:cNvPr id="2" name="6 Imagen" descr="D:\Documents and Settings\enotario\Configuración local\Temp\Temporary Internet Files\Content.IE5\QQXMQY3R\MC900442072[1].wmf">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67075" y="17164050"/>
          <a:ext cx="0" cy="89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11</xdr:col>
      <xdr:colOff>358588</xdr:colOff>
      <xdr:row>1888</xdr:row>
      <xdr:rowOff>123264</xdr:rowOff>
    </xdr:from>
    <xdr:to>
      <xdr:col>17</xdr:col>
      <xdr:colOff>638736</xdr:colOff>
      <xdr:row>1898</xdr:row>
      <xdr:rowOff>82922</xdr:rowOff>
    </xdr:to>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386602</xdr:colOff>
      <xdr:row>1898</xdr:row>
      <xdr:rowOff>324969</xdr:rowOff>
    </xdr:from>
    <xdr:to>
      <xdr:col>17</xdr:col>
      <xdr:colOff>661146</xdr:colOff>
      <xdr:row>1903</xdr:row>
      <xdr:rowOff>138951</xdr:rowOff>
    </xdr:to>
    <xdr:graphicFrame macro="">
      <xdr:nvGraphicFramePr>
        <xdr:cNvPr id="5" name="Gráfico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0</xdr:row>
      <xdr:rowOff>85724</xdr:rowOff>
    </xdr:from>
    <xdr:to>
      <xdr:col>3</xdr:col>
      <xdr:colOff>361950</xdr:colOff>
      <xdr:row>0</xdr:row>
      <xdr:rowOff>361949</xdr:rowOff>
    </xdr:to>
    <xdr:sp macro="" textlink="">
      <xdr:nvSpPr>
        <xdr:cNvPr id="5" name="4 Flecha derecha">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rot="10800000">
          <a:off x="1885950" y="85724"/>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3</xdr:col>
      <xdr:colOff>447675</xdr:colOff>
      <xdr:row>0</xdr:row>
      <xdr:rowOff>85725</xdr:rowOff>
    </xdr:from>
    <xdr:to>
      <xdr:col>4</xdr:col>
      <xdr:colOff>257175</xdr:colOff>
      <xdr:row>0</xdr:row>
      <xdr:rowOff>361950</xdr:rowOff>
    </xdr:to>
    <xdr:sp macro="" textlink="">
      <xdr:nvSpPr>
        <xdr:cNvPr id="6" name="5 Flecha derecha">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2362200" y="85725"/>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13</xdr:col>
      <xdr:colOff>257175</xdr:colOff>
      <xdr:row>0</xdr:row>
      <xdr:rowOff>47625</xdr:rowOff>
    </xdr:from>
    <xdr:to>
      <xdr:col>13</xdr:col>
      <xdr:colOff>638175</xdr:colOff>
      <xdr:row>0</xdr:row>
      <xdr:rowOff>428625</xdr:rowOff>
    </xdr:to>
    <xdr:pic>
      <xdr:nvPicPr>
        <xdr:cNvPr id="782913" name="14 Imagen">
          <a:extLst>
            <a:ext uri="{FF2B5EF4-FFF2-40B4-BE49-F238E27FC236}">
              <a16:creationId xmlns:a16="http://schemas.microsoft.com/office/drawing/2014/main" id="{00000000-0008-0000-0100-000041F20B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7755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5</xdr:col>
      <xdr:colOff>200025</xdr:colOff>
      <xdr:row>0</xdr:row>
      <xdr:rowOff>85725</xdr:rowOff>
    </xdr:from>
    <xdr:to>
      <xdr:col>5</xdr:col>
      <xdr:colOff>200025</xdr:colOff>
      <xdr:row>0</xdr:row>
      <xdr:rowOff>400050</xdr:rowOff>
    </xdr:to>
    <xdr:cxnSp macro="">
      <xdr:nvCxnSpPr>
        <xdr:cNvPr id="9" name="8 Conector recto">
          <a:extLst>
            <a:ext uri="{FF2B5EF4-FFF2-40B4-BE49-F238E27FC236}">
              <a16:creationId xmlns:a16="http://schemas.microsoft.com/office/drawing/2014/main" id="{00000000-0008-0000-0100-000009000000}"/>
            </a:ext>
          </a:extLst>
        </xdr:cNvPr>
        <xdr:cNvCxnSpPr/>
      </xdr:nvCxnSpPr>
      <xdr:spPr>
        <a:xfrm>
          <a:off x="3276600" y="8572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19050</xdr:colOff>
      <xdr:row>0</xdr:row>
      <xdr:rowOff>0</xdr:rowOff>
    </xdr:from>
    <xdr:to>
      <xdr:col>1</xdr:col>
      <xdr:colOff>1</xdr:colOff>
      <xdr:row>1</xdr:row>
      <xdr:rowOff>0</xdr:rowOff>
    </xdr:to>
    <xdr:pic>
      <xdr:nvPicPr>
        <xdr:cNvPr id="15" name="Imagen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050" y="0"/>
          <a:ext cx="1781176"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571500</xdr:colOff>
      <xdr:row>0</xdr:row>
      <xdr:rowOff>38100</xdr:rowOff>
    </xdr:from>
    <xdr:to>
      <xdr:col>17</xdr:col>
      <xdr:colOff>219075</xdr:colOff>
      <xdr:row>0</xdr:row>
      <xdr:rowOff>419100</xdr:rowOff>
    </xdr:to>
    <xdr:pic>
      <xdr:nvPicPr>
        <xdr:cNvPr id="2" name="1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81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1781176</xdr:colOff>
      <xdr:row>1</xdr:row>
      <xdr:rowOff>0</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twoCellAnchor editAs="oneCell">
    <xdr:from>
      <xdr:col>0</xdr:col>
      <xdr:colOff>0</xdr:colOff>
      <xdr:row>0</xdr:row>
      <xdr:rowOff>9525</xdr:rowOff>
    </xdr:from>
    <xdr:to>
      <xdr:col>0</xdr:col>
      <xdr:colOff>1781176</xdr:colOff>
      <xdr:row>1</xdr:row>
      <xdr:rowOff>9525</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twoCellAnchor>
    <xdr:from>
      <xdr:col>5</xdr:col>
      <xdr:colOff>104775</xdr:colOff>
      <xdr:row>0</xdr:row>
      <xdr:rowOff>57150</xdr:rowOff>
    </xdr:from>
    <xdr:to>
      <xdr:col>5</xdr:col>
      <xdr:colOff>104775</xdr:colOff>
      <xdr:row>0</xdr:row>
      <xdr:rowOff>371475</xdr:rowOff>
    </xdr:to>
    <xdr:cxnSp macro="">
      <xdr:nvCxnSpPr>
        <xdr:cNvPr id="12" name="8 Conector recto">
          <a:extLst>
            <a:ext uri="{FF2B5EF4-FFF2-40B4-BE49-F238E27FC236}">
              <a16:creationId xmlns:a16="http://schemas.microsoft.com/office/drawing/2014/main" id="{00000000-0008-0000-0200-00000C000000}"/>
            </a:ext>
          </a:extLst>
        </xdr:cNvPr>
        <xdr:cNvCxnSpPr/>
      </xdr:nvCxnSpPr>
      <xdr:spPr>
        <a:xfrm>
          <a:off x="3524250" y="57150"/>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2</xdr:col>
      <xdr:colOff>76200</xdr:colOff>
      <xdr:row>0</xdr:row>
      <xdr:rowOff>66675</xdr:rowOff>
    </xdr:from>
    <xdr:to>
      <xdr:col>3</xdr:col>
      <xdr:colOff>352425</xdr:colOff>
      <xdr:row>0</xdr:row>
      <xdr:rowOff>342900</xdr:rowOff>
    </xdr:to>
    <xdr:sp macro="" textlink="">
      <xdr:nvSpPr>
        <xdr:cNvPr id="13" name="4 Flecha derecha">
          <a:hlinkClick xmlns:r="http://schemas.openxmlformats.org/officeDocument/2006/relationships" r:id="rId3"/>
          <a:extLst>
            <a:ext uri="{FF2B5EF4-FFF2-40B4-BE49-F238E27FC236}">
              <a16:creationId xmlns:a16="http://schemas.microsoft.com/office/drawing/2014/main" id="{00000000-0008-0000-0200-00000D000000}"/>
            </a:ext>
          </a:extLst>
        </xdr:cNvPr>
        <xdr:cNvSpPr/>
      </xdr:nvSpPr>
      <xdr:spPr>
        <a:xfrm rot="10800000">
          <a:off x="1914525" y="66675"/>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3</xdr:col>
      <xdr:colOff>438150</xdr:colOff>
      <xdr:row>0</xdr:row>
      <xdr:rowOff>66676</xdr:rowOff>
    </xdr:from>
    <xdr:to>
      <xdr:col>4</xdr:col>
      <xdr:colOff>95250</xdr:colOff>
      <xdr:row>0</xdr:row>
      <xdr:rowOff>342901</xdr:rowOff>
    </xdr:to>
    <xdr:sp macro="" textlink="">
      <xdr:nvSpPr>
        <xdr:cNvPr id="14" name="5 Flecha derecha">
          <a:hlinkClick xmlns:r="http://schemas.openxmlformats.org/officeDocument/2006/relationships" r:id="rId4"/>
          <a:extLst>
            <a:ext uri="{FF2B5EF4-FFF2-40B4-BE49-F238E27FC236}">
              <a16:creationId xmlns:a16="http://schemas.microsoft.com/office/drawing/2014/main" id="{00000000-0008-0000-0200-00000E000000}"/>
            </a:ext>
          </a:extLst>
        </xdr:cNvPr>
        <xdr:cNvSpPr/>
      </xdr:nvSpPr>
      <xdr:spPr>
        <a:xfrm>
          <a:off x="2390775" y="66676"/>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3" name="15 Flecha derech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47625</xdr:colOff>
      <xdr:row>0</xdr:row>
      <xdr:rowOff>85725</xdr:rowOff>
    </xdr:from>
    <xdr:to>
      <xdr:col>4</xdr:col>
      <xdr:colOff>266700</xdr:colOff>
      <xdr:row>0</xdr:row>
      <xdr:rowOff>361950</xdr:rowOff>
    </xdr:to>
    <xdr:sp macro="" textlink="">
      <xdr:nvSpPr>
        <xdr:cNvPr id="6" name="21 Flecha derecha">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17</xdr:col>
      <xdr:colOff>638175</xdr:colOff>
      <xdr:row>0</xdr:row>
      <xdr:rowOff>47625</xdr:rowOff>
    </xdr:from>
    <xdr:to>
      <xdr:col>18</xdr:col>
      <xdr:colOff>200025</xdr:colOff>
      <xdr:row>0</xdr:row>
      <xdr:rowOff>428625</xdr:rowOff>
    </xdr:to>
    <xdr:pic>
      <xdr:nvPicPr>
        <xdr:cNvPr id="10" name="27 Imagen">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45005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1276350</xdr:colOff>
      <xdr:row>0</xdr:row>
      <xdr:rowOff>66675</xdr:rowOff>
    </xdr:from>
    <xdr:to>
      <xdr:col>4</xdr:col>
      <xdr:colOff>1276350</xdr:colOff>
      <xdr:row>0</xdr:row>
      <xdr:rowOff>381000</xdr:rowOff>
    </xdr:to>
    <xdr:cxnSp macro="">
      <xdr:nvCxnSpPr>
        <xdr:cNvPr id="11" name="16 Conector recto">
          <a:extLst>
            <a:ext uri="{FF2B5EF4-FFF2-40B4-BE49-F238E27FC236}">
              <a16:creationId xmlns:a16="http://schemas.microsoft.com/office/drawing/2014/main" id="{00000000-0008-0000-0300-00000B000000}"/>
            </a:ext>
          </a:extLst>
        </xdr:cNvPr>
        <xdr:cNvCxnSpPr/>
      </xdr:nvCxnSpPr>
      <xdr:spPr>
        <a:xfrm>
          <a:off x="3267075"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0</xdr:colOff>
      <xdr:row>0</xdr:row>
      <xdr:rowOff>9525</xdr:rowOff>
    </xdr:from>
    <xdr:to>
      <xdr:col>0</xdr:col>
      <xdr:colOff>1781176</xdr:colOff>
      <xdr:row>1</xdr:row>
      <xdr:rowOff>9525</xdr:rowOff>
    </xdr:to>
    <xdr:pic>
      <xdr:nvPicPr>
        <xdr:cNvPr id="14" name="Imagen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3" name="15 Flecha derecha">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47625</xdr:colOff>
      <xdr:row>0</xdr:row>
      <xdr:rowOff>85725</xdr:rowOff>
    </xdr:from>
    <xdr:to>
      <xdr:col>4</xdr:col>
      <xdr:colOff>266700</xdr:colOff>
      <xdr:row>0</xdr:row>
      <xdr:rowOff>361950</xdr:rowOff>
    </xdr:to>
    <xdr:sp macro="" textlink="">
      <xdr:nvSpPr>
        <xdr:cNvPr id="6" name="21 Flecha derecha">
          <a:hlinkClick xmlns:r="http://schemas.openxmlformats.org/officeDocument/2006/relationships" r:id="rId2"/>
          <a:extLst>
            <a:ext uri="{FF2B5EF4-FFF2-40B4-BE49-F238E27FC236}">
              <a16:creationId xmlns:a16="http://schemas.microsoft.com/office/drawing/2014/main" id="{00000000-0008-0000-0400-000006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18</xdr:col>
      <xdr:colOff>472102</xdr:colOff>
      <xdr:row>0</xdr:row>
      <xdr:rowOff>41415</xdr:rowOff>
    </xdr:from>
    <xdr:to>
      <xdr:col>19</xdr:col>
      <xdr:colOff>241017</xdr:colOff>
      <xdr:row>0</xdr:row>
      <xdr:rowOff>422415</xdr:rowOff>
    </xdr:to>
    <xdr:pic>
      <xdr:nvPicPr>
        <xdr:cNvPr id="10" name="27 Imagen">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49927" y="41415"/>
          <a:ext cx="37851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xdr:rowOff>
    </xdr:from>
    <xdr:to>
      <xdr:col>0</xdr:col>
      <xdr:colOff>1781176</xdr:colOff>
      <xdr:row>1</xdr:row>
      <xdr:rowOff>9525</xdr:rowOff>
    </xdr:to>
    <xdr:pic>
      <xdr:nvPicPr>
        <xdr:cNvPr id="14" name="Imagen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twoCellAnchor>
    <xdr:from>
      <xdr:col>4</xdr:col>
      <xdr:colOff>1276350</xdr:colOff>
      <xdr:row>0</xdr:row>
      <xdr:rowOff>66675</xdr:rowOff>
    </xdr:from>
    <xdr:to>
      <xdr:col>4</xdr:col>
      <xdr:colOff>1276350</xdr:colOff>
      <xdr:row>0</xdr:row>
      <xdr:rowOff>381000</xdr:rowOff>
    </xdr:to>
    <xdr:cxnSp macro="">
      <xdr:nvCxnSpPr>
        <xdr:cNvPr id="7" name="16 Conector recto">
          <a:extLst>
            <a:ext uri="{FF2B5EF4-FFF2-40B4-BE49-F238E27FC236}">
              <a16:creationId xmlns:a16="http://schemas.microsoft.com/office/drawing/2014/main" id="{00000000-0008-0000-0400-000007000000}"/>
            </a:ext>
          </a:extLst>
        </xdr:cNvPr>
        <xdr:cNvCxnSpPr/>
      </xdr:nvCxnSpPr>
      <xdr:spPr>
        <a:xfrm>
          <a:off x="3371850"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20" name="19 Flecha derecha">
          <a:hlinkClick xmlns:r="http://schemas.openxmlformats.org/officeDocument/2006/relationships" r:id="rId1"/>
          <a:extLst>
            <a:ext uri="{FF2B5EF4-FFF2-40B4-BE49-F238E27FC236}">
              <a16:creationId xmlns:a16="http://schemas.microsoft.com/office/drawing/2014/main" id="{00000000-0008-0000-0500-000014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57150</xdr:colOff>
      <xdr:row>0</xdr:row>
      <xdr:rowOff>85725</xdr:rowOff>
    </xdr:from>
    <xdr:to>
      <xdr:col>4</xdr:col>
      <xdr:colOff>266700</xdr:colOff>
      <xdr:row>0</xdr:row>
      <xdr:rowOff>361950</xdr:rowOff>
    </xdr:to>
    <xdr:sp macro="" textlink="">
      <xdr:nvSpPr>
        <xdr:cNvPr id="21" name="20 Flecha derecha">
          <a:hlinkClick xmlns:r="http://schemas.openxmlformats.org/officeDocument/2006/relationships" r:id="rId2"/>
          <a:extLst>
            <a:ext uri="{FF2B5EF4-FFF2-40B4-BE49-F238E27FC236}">
              <a16:creationId xmlns:a16="http://schemas.microsoft.com/office/drawing/2014/main" id="{00000000-0008-0000-0500-000015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4</xdr:col>
      <xdr:colOff>1295400</xdr:colOff>
      <xdr:row>0</xdr:row>
      <xdr:rowOff>85725</xdr:rowOff>
    </xdr:from>
    <xdr:to>
      <xdr:col>4</xdr:col>
      <xdr:colOff>1295400</xdr:colOff>
      <xdr:row>0</xdr:row>
      <xdr:rowOff>400050</xdr:rowOff>
    </xdr:to>
    <xdr:cxnSp macro="">
      <xdr:nvCxnSpPr>
        <xdr:cNvPr id="13" name="12 Conector recto">
          <a:extLst>
            <a:ext uri="{FF2B5EF4-FFF2-40B4-BE49-F238E27FC236}">
              <a16:creationId xmlns:a16="http://schemas.microsoft.com/office/drawing/2014/main" id="{00000000-0008-0000-0500-00000D000000}"/>
            </a:ext>
          </a:extLst>
        </xdr:cNvPr>
        <xdr:cNvCxnSpPr/>
      </xdr:nvCxnSpPr>
      <xdr:spPr>
        <a:xfrm>
          <a:off x="3267075" y="8572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0</xdr:colOff>
      <xdr:row>0</xdr:row>
      <xdr:rowOff>0</xdr:rowOff>
    </xdr:from>
    <xdr:to>
      <xdr:col>1</xdr:col>
      <xdr:colOff>1</xdr:colOff>
      <xdr:row>1</xdr:row>
      <xdr:rowOff>1274</xdr:rowOff>
    </xdr:to>
    <xdr:pic>
      <xdr:nvPicPr>
        <xdr:cNvPr id="11" name="Imagen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twoCellAnchor editAs="oneCell">
    <xdr:from>
      <xdr:col>14</xdr:col>
      <xdr:colOff>679174</xdr:colOff>
      <xdr:row>0</xdr:row>
      <xdr:rowOff>44823</xdr:rowOff>
    </xdr:from>
    <xdr:to>
      <xdr:col>15</xdr:col>
      <xdr:colOff>208381</xdr:colOff>
      <xdr:row>0</xdr:row>
      <xdr:rowOff>425823</xdr:rowOff>
    </xdr:to>
    <xdr:pic>
      <xdr:nvPicPr>
        <xdr:cNvPr id="16" name="27 Imagen">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776174" y="44823"/>
          <a:ext cx="37403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2" name="15 Flecha derecha">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47625</xdr:colOff>
      <xdr:row>0</xdr:row>
      <xdr:rowOff>85725</xdr:rowOff>
    </xdr:from>
    <xdr:to>
      <xdr:col>4</xdr:col>
      <xdr:colOff>266700</xdr:colOff>
      <xdr:row>0</xdr:row>
      <xdr:rowOff>361950</xdr:rowOff>
    </xdr:to>
    <xdr:sp macro="" textlink="">
      <xdr:nvSpPr>
        <xdr:cNvPr id="3" name="21 Flecha derecha">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12</xdr:col>
      <xdr:colOff>638175</xdr:colOff>
      <xdr:row>0</xdr:row>
      <xdr:rowOff>47625</xdr:rowOff>
    </xdr:from>
    <xdr:to>
      <xdr:col>13</xdr:col>
      <xdr:colOff>200025</xdr:colOff>
      <xdr:row>0</xdr:row>
      <xdr:rowOff>428625</xdr:rowOff>
    </xdr:to>
    <xdr:pic>
      <xdr:nvPicPr>
        <xdr:cNvPr id="4" name="27 Imagen">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39875" y="47625"/>
          <a:ext cx="38099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1276350</xdr:colOff>
      <xdr:row>0</xdr:row>
      <xdr:rowOff>66675</xdr:rowOff>
    </xdr:from>
    <xdr:to>
      <xdr:col>4</xdr:col>
      <xdr:colOff>1276350</xdr:colOff>
      <xdr:row>0</xdr:row>
      <xdr:rowOff>381000</xdr:rowOff>
    </xdr:to>
    <xdr:cxnSp macro="">
      <xdr:nvCxnSpPr>
        <xdr:cNvPr id="5" name="16 Conector recto">
          <a:extLst>
            <a:ext uri="{FF2B5EF4-FFF2-40B4-BE49-F238E27FC236}">
              <a16:creationId xmlns:a16="http://schemas.microsoft.com/office/drawing/2014/main" id="{00000000-0008-0000-0600-000005000000}"/>
            </a:ext>
          </a:extLst>
        </xdr:cNvPr>
        <xdr:cNvCxnSpPr/>
      </xdr:nvCxnSpPr>
      <xdr:spPr>
        <a:xfrm>
          <a:off x="3267075"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0</xdr:colOff>
      <xdr:row>0</xdr:row>
      <xdr:rowOff>9525</xdr:rowOff>
    </xdr:from>
    <xdr:to>
      <xdr:col>0</xdr:col>
      <xdr:colOff>1781176</xdr:colOff>
      <xdr:row>1</xdr:row>
      <xdr:rowOff>9525</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762000</xdr:colOff>
      <xdr:row>0</xdr:row>
      <xdr:rowOff>47625</xdr:rowOff>
    </xdr:from>
    <xdr:to>
      <xdr:col>15</xdr:col>
      <xdr:colOff>161925</xdr:colOff>
      <xdr:row>0</xdr:row>
      <xdr:rowOff>428625</xdr:rowOff>
    </xdr:to>
    <xdr:pic>
      <xdr:nvPicPr>
        <xdr:cNvPr id="964687" name="27 Imagen">
          <a:extLst>
            <a:ext uri="{FF2B5EF4-FFF2-40B4-BE49-F238E27FC236}">
              <a16:creationId xmlns:a16="http://schemas.microsoft.com/office/drawing/2014/main" id="{00000000-0008-0000-0700-00004FB80E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1565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28575</xdr:colOff>
      <xdr:row>0</xdr:row>
      <xdr:rowOff>85725</xdr:rowOff>
    </xdr:from>
    <xdr:to>
      <xdr:col>3</xdr:col>
      <xdr:colOff>304800</xdr:colOff>
      <xdr:row>0</xdr:row>
      <xdr:rowOff>361950</xdr:rowOff>
    </xdr:to>
    <xdr:sp macro="" textlink="">
      <xdr:nvSpPr>
        <xdr:cNvPr id="5" name="4 Flecha derecha">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rot="10800000">
          <a:off x="18478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9525</xdr:colOff>
      <xdr:row>0</xdr:row>
      <xdr:rowOff>85725</xdr:rowOff>
    </xdr:from>
    <xdr:to>
      <xdr:col>4</xdr:col>
      <xdr:colOff>390525</xdr:colOff>
      <xdr:row>0</xdr:row>
      <xdr:rowOff>361950</xdr:rowOff>
    </xdr:to>
    <xdr:sp macro="" textlink="">
      <xdr:nvSpPr>
        <xdr:cNvPr id="6" name="5 Flecha derecha">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231457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4</xdr:col>
      <xdr:colOff>942975</xdr:colOff>
      <xdr:row>0</xdr:row>
      <xdr:rowOff>95250</xdr:rowOff>
    </xdr:from>
    <xdr:to>
      <xdr:col>4</xdr:col>
      <xdr:colOff>942975</xdr:colOff>
      <xdr:row>0</xdr:row>
      <xdr:rowOff>409575</xdr:rowOff>
    </xdr:to>
    <xdr:cxnSp macro="">
      <xdr:nvCxnSpPr>
        <xdr:cNvPr id="7" name="6 Conector recto">
          <a:extLst>
            <a:ext uri="{FF2B5EF4-FFF2-40B4-BE49-F238E27FC236}">
              <a16:creationId xmlns:a16="http://schemas.microsoft.com/office/drawing/2014/main" id="{00000000-0008-0000-0700-000007000000}"/>
            </a:ext>
          </a:extLst>
        </xdr:cNvPr>
        <xdr:cNvCxnSpPr/>
      </xdr:nvCxnSpPr>
      <xdr:spPr>
        <a:xfrm>
          <a:off x="3228975" y="95250"/>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4</xdr:col>
      <xdr:colOff>1257300</xdr:colOff>
      <xdr:row>12</xdr:row>
      <xdr:rowOff>0</xdr:rowOff>
    </xdr:from>
    <xdr:to>
      <xdr:col>4</xdr:col>
      <xdr:colOff>1257300</xdr:colOff>
      <xdr:row>12</xdr:row>
      <xdr:rowOff>85725</xdr:rowOff>
    </xdr:to>
    <xdr:pic>
      <xdr:nvPicPr>
        <xdr:cNvPr id="964691"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700-000053B80E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43300" y="17526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1257300</xdr:colOff>
      <xdr:row>49</xdr:row>
      <xdr:rowOff>0</xdr:rowOff>
    </xdr:from>
    <xdr:to>
      <xdr:col>4</xdr:col>
      <xdr:colOff>1257300</xdr:colOff>
      <xdr:row>49</xdr:row>
      <xdr:rowOff>85725</xdr:rowOff>
    </xdr:to>
    <xdr:pic>
      <xdr:nvPicPr>
        <xdr:cNvPr id="964692"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700-000054B80E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43300" y="405765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xdr:colOff>
      <xdr:row>0</xdr:row>
      <xdr:rowOff>455543</xdr:rowOff>
    </xdr:to>
    <xdr:pic>
      <xdr:nvPicPr>
        <xdr:cNvPr id="12" name="Imagen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2</xdr:col>
      <xdr:colOff>66675</xdr:colOff>
      <xdr:row>0</xdr:row>
      <xdr:rowOff>85725</xdr:rowOff>
    </xdr:from>
    <xdr:to>
      <xdr:col>4</xdr:col>
      <xdr:colOff>245579</xdr:colOff>
      <xdr:row>0</xdr:row>
      <xdr:rowOff>361950</xdr:rowOff>
    </xdr:to>
    <xdr:sp macro="" textlink="">
      <xdr:nvSpPr>
        <xdr:cNvPr id="2" name="9 Flecha derecha">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rot="10800000">
          <a:off x="1914525" y="85725"/>
          <a:ext cx="378929"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331304</xdr:colOff>
      <xdr:row>0</xdr:row>
      <xdr:rowOff>85725</xdr:rowOff>
    </xdr:from>
    <xdr:to>
      <xdr:col>4</xdr:col>
      <xdr:colOff>712304</xdr:colOff>
      <xdr:row>0</xdr:row>
      <xdr:rowOff>361950</xdr:rowOff>
    </xdr:to>
    <xdr:sp macro="" textlink="">
      <xdr:nvSpPr>
        <xdr:cNvPr id="3" name="11 Flecha derecha">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2379179"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10</xdr:col>
      <xdr:colOff>309562</xdr:colOff>
      <xdr:row>0</xdr:row>
      <xdr:rowOff>38100</xdr:rowOff>
    </xdr:from>
    <xdr:to>
      <xdr:col>12</xdr:col>
      <xdr:colOff>76200</xdr:colOff>
      <xdr:row>0</xdr:row>
      <xdr:rowOff>419100</xdr:rowOff>
    </xdr:to>
    <xdr:pic>
      <xdr:nvPicPr>
        <xdr:cNvPr id="4" name="27 Imagen">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49187" y="38100"/>
          <a:ext cx="38576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1257300</xdr:colOff>
      <xdr:row>24</xdr:row>
      <xdr:rowOff>0</xdr:rowOff>
    </xdr:from>
    <xdr:to>
      <xdr:col>4</xdr:col>
      <xdr:colOff>1257300</xdr:colOff>
      <xdr:row>24</xdr:row>
      <xdr:rowOff>89866</xdr:rowOff>
    </xdr:to>
    <xdr:pic>
      <xdr:nvPicPr>
        <xdr:cNvPr id="9"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09950" y="5248275"/>
          <a:ext cx="0" cy="85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1085850</xdr:colOff>
      <xdr:row>0</xdr:row>
      <xdr:rowOff>104775</xdr:rowOff>
    </xdr:from>
    <xdr:to>
      <xdr:col>4</xdr:col>
      <xdr:colOff>1085850</xdr:colOff>
      <xdr:row>0</xdr:row>
      <xdr:rowOff>419100</xdr:rowOff>
    </xdr:to>
    <xdr:cxnSp macro="">
      <xdr:nvCxnSpPr>
        <xdr:cNvPr id="11" name="12 Conector recto">
          <a:extLst>
            <a:ext uri="{FF2B5EF4-FFF2-40B4-BE49-F238E27FC236}">
              <a16:creationId xmlns:a16="http://schemas.microsoft.com/office/drawing/2014/main" id="{00000000-0008-0000-0800-00000B000000}"/>
            </a:ext>
          </a:extLst>
        </xdr:cNvPr>
        <xdr:cNvCxnSpPr/>
      </xdr:nvCxnSpPr>
      <xdr:spPr>
        <a:xfrm>
          <a:off x="3238500" y="1047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oneCellAnchor>
    <xdr:from>
      <xdr:col>5</xdr:col>
      <xdr:colOff>1257300</xdr:colOff>
      <xdr:row>102</xdr:row>
      <xdr:rowOff>0</xdr:rowOff>
    </xdr:from>
    <xdr:ext cx="0" cy="85725"/>
    <xdr:pic>
      <xdr:nvPicPr>
        <xdr:cNvPr id="12"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09950" y="1216342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1257300</xdr:colOff>
      <xdr:row>102</xdr:row>
      <xdr:rowOff>0</xdr:rowOff>
    </xdr:from>
    <xdr:ext cx="0" cy="85725"/>
    <xdr:pic>
      <xdr:nvPicPr>
        <xdr:cNvPr id="13"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09950" y="1216342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0</xdr:rowOff>
    </xdr:from>
    <xdr:to>
      <xdr:col>0</xdr:col>
      <xdr:colOff>1781176</xdr:colOff>
      <xdr:row>1</xdr:row>
      <xdr:rowOff>3105</xdr:rowOff>
    </xdr:to>
    <xdr:pic>
      <xdr:nvPicPr>
        <xdr:cNvPr id="14" name="Imagen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1781176" cy="455543"/>
        </a:xfrm>
        <a:prstGeom prst="rect">
          <a:avLst/>
        </a:prstGeom>
      </xdr:spPr>
    </xdr:pic>
    <xdr:clientData/>
  </xdr:twoCellAnchor>
  <xdr:oneCellAnchor>
    <xdr:from>
      <xdr:col>4</xdr:col>
      <xdr:colOff>1257300</xdr:colOff>
      <xdr:row>175</xdr:row>
      <xdr:rowOff>0</xdr:rowOff>
    </xdr:from>
    <xdr:ext cx="0" cy="89866"/>
    <xdr:pic>
      <xdr:nvPicPr>
        <xdr:cNvPr id="17"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62550" y="22117050"/>
          <a:ext cx="0" cy="89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1257300</xdr:colOff>
      <xdr:row>102</xdr:row>
      <xdr:rowOff>0</xdr:rowOff>
    </xdr:from>
    <xdr:ext cx="0" cy="85725"/>
    <xdr:pic>
      <xdr:nvPicPr>
        <xdr:cNvPr id="15"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19675" y="1183005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1257300</xdr:colOff>
      <xdr:row>102</xdr:row>
      <xdr:rowOff>0</xdr:rowOff>
    </xdr:from>
    <xdr:ext cx="0" cy="85725"/>
    <xdr:pic>
      <xdr:nvPicPr>
        <xdr:cNvPr id="16"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19675" y="1183005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teco.gob.es/es/cambio-climatico/temas/mitigacion-politicas-y-medidas/instruccionescalculadorahc_tcm30-485627.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hyperlink" Target="https://www.miteco.gob.es/es/calidad-y-evaluacion-ambiental/temas/sistema-espanol-de-inventario-sei-/default.aspx" TargetMode="External"/><Relationship Id="rId18" Type="http://schemas.openxmlformats.org/officeDocument/2006/relationships/hyperlink" Target="https://www.ipcc.ch/report/ar6/wg1/downloads/report/IPCC_AR6_WGI_Chapter07_SM.pdf" TargetMode="External"/><Relationship Id="rId26" Type="http://schemas.openxmlformats.org/officeDocument/2006/relationships/hyperlink" Target="https://gdo.cnmc.es/CNMC/resumenGdo.do?informe=etiquetado_electricidad" TargetMode="External"/><Relationship Id="rId39" Type="http://schemas.openxmlformats.org/officeDocument/2006/relationships/hyperlink" Target="https://eur-lex.europa.eu/legal-content/ES/TXT/?uri=CELEX:52024DC0313" TargetMode="External"/><Relationship Id="rId21" Type="http://schemas.openxmlformats.org/officeDocument/2006/relationships/hyperlink" Target="https://gdo.cnmc.es/CNMC/resumenGdo.do?informe=etiquetado_electricidad" TargetMode="External"/><Relationship Id="rId34" Type="http://schemas.openxmlformats.org/officeDocument/2006/relationships/hyperlink" Target="https://gdo.cnmc.es/CNMC/resumenGdo.do?informe=etiquetado_electricidad" TargetMode="External"/><Relationship Id="rId42" Type="http://schemas.openxmlformats.org/officeDocument/2006/relationships/hyperlink" Target="https://www.boe.es/buscar/act.php?id=BOE-A-2006-2779" TargetMode="External"/><Relationship Id="rId47" Type="http://schemas.openxmlformats.org/officeDocument/2006/relationships/hyperlink" Target="https://eur-lex.europa.eu/legal-content/ES/TXT/?uri=CELEX:32022R0996" TargetMode="External"/><Relationship Id="rId50" Type="http://schemas.openxmlformats.org/officeDocument/2006/relationships/hyperlink" Target="https://gdo.cnmc.es/CNMC/resumenGdo.do?informe=etiquetado_electricidad" TargetMode="External"/><Relationship Id="rId7" Type="http://schemas.openxmlformats.org/officeDocument/2006/relationships/hyperlink" Target="http://gdo.cnmc.es/CNE/resumenGdo.do?anio=2017" TargetMode="External"/><Relationship Id="rId2" Type="http://schemas.openxmlformats.org/officeDocument/2006/relationships/hyperlink" Target="http://gdo.cnmc.es/CNE/resumenGdo.do?anio=2015" TargetMode="External"/><Relationship Id="rId16" Type="http://schemas.openxmlformats.org/officeDocument/2006/relationships/hyperlink" Target="https://www.ipcc.ch/report/ar6/wg1/downloads/report/IPCC_AR6_WGI_Chapter07_SM.pdf" TargetMode="External"/><Relationship Id="rId29" Type="http://schemas.openxmlformats.org/officeDocument/2006/relationships/hyperlink" Target="https://gdo.cnmc.es/CNMC/resumenGdo.do?informe=etiquetado_electricidad" TargetMode="External"/><Relationship Id="rId11" Type="http://schemas.openxmlformats.org/officeDocument/2006/relationships/hyperlink" Target="https://www.boe.es/buscar/act.php?id=BOE-A-2006-2779" TargetMode="External"/><Relationship Id="rId24" Type="http://schemas.openxmlformats.org/officeDocument/2006/relationships/hyperlink" Target="https://gdo.cnmc.es/CNMC/resumenGdo.do?informe=etiquetado_electricidad" TargetMode="External"/><Relationship Id="rId32" Type="http://schemas.openxmlformats.org/officeDocument/2006/relationships/hyperlink" Target="https://gdo.cnmc.es/CNMC/resumenGdo.do?informe=etiquetado_electricidad" TargetMode="External"/><Relationship Id="rId37" Type="http://schemas.openxmlformats.org/officeDocument/2006/relationships/hyperlink" Target="https://eur-lex.europa.eu/legal-content/ES/TXT/?uri=CELEX:52023DC0517" TargetMode="External"/><Relationship Id="rId40" Type="http://schemas.openxmlformats.org/officeDocument/2006/relationships/hyperlink" Target="https://gdo.cnmc.es/CNMC/resumenGdo.do?informe=etiquetado_electricidad" TargetMode="External"/><Relationship Id="rId45" Type="http://schemas.openxmlformats.org/officeDocument/2006/relationships/hyperlink" Target="https://www.boe.es/buscar/act.php?id=BOE-A-2006-2779" TargetMode="External"/><Relationship Id="rId53" Type="http://schemas.openxmlformats.org/officeDocument/2006/relationships/printerSettings" Target="../printerSettings/printerSettings11.bin"/><Relationship Id="rId5" Type="http://schemas.openxmlformats.org/officeDocument/2006/relationships/hyperlink" Target="http://gdo.cnmc.es/CNE/resumenGdo.do?anio=2015" TargetMode="External"/><Relationship Id="rId10" Type="http://schemas.openxmlformats.org/officeDocument/2006/relationships/hyperlink" Target="https://www.miteco.gob.es/es/calidad-y-evaluacion-ambiental/temas/sistema-espanol-de-inventario-sei-/default.aspx" TargetMode="External"/><Relationship Id="rId19" Type="http://schemas.openxmlformats.org/officeDocument/2006/relationships/hyperlink" Target="https://gdo.cnmc.es/CNMC/resumenGdo.do?informe=etiquetado_electricidad" TargetMode="External"/><Relationship Id="rId31" Type="http://schemas.openxmlformats.org/officeDocument/2006/relationships/hyperlink" Target="https://gdo.cnmc.es/CNMC/resumenGdo.do?informe=etiquetado_electricidad" TargetMode="External"/><Relationship Id="rId44" Type="http://schemas.openxmlformats.org/officeDocument/2006/relationships/hyperlink" Target="https://eur-lex.europa.eu/legal-content/ES/TXT/?uri=CELEX:32022R0996" TargetMode="External"/><Relationship Id="rId52" Type="http://schemas.openxmlformats.org/officeDocument/2006/relationships/hyperlink" Target="https://gdo.cnmc.es/CNMC/accesoEtiquetado.do" TargetMode="External"/><Relationship Id="rId4" Type="http://schemas.openxmlformats.org/officeDocument/2006/relationships/hyperlink" Target="http://gdo.cnmc.es/CNE/resumenGdo.do?anio=2017" TargetMode="External"/><Relationship Id="rId9" Type="http://schemas.openxmlformats.org/officeDocument/2006/relationships/hyperlink" Target="https://gdo.cnmc.es/CNE/resumenGdo.do?anio=2019" TargetMode="External"/><Relationship Id="rId14" Type="http://schemas.openxmlformats.org/officeDocument/2006/relationships/hyperlink" Target="https://www.miteco.gob.es/es/calidad-y-evaluacion-ambiental/temas/sistema-espanol-de-inventario-sei-/default.aspx" TargetMode="External"/><Relationship Id="rId22" Type="http://schemas.openxmlformats.org/officeDocument/2006/relationships/hyperlink" Target="https://gdo.cnmc.es/CNMC/resumenGdo.do?informe=etiquetado_electricidad" TargetMode="External"/><Relationship Id="rId27" Type="http://schemas.openxmlformats.org/officeDocument/2006/relationships/hyperlink" Target="https://gdo.cnmc.es/CNMC/resumenGdo.do?informe=etiquetado_electricidad" TargetMode="External"/><Relationship Id="rId30" Type="http://schemas.openxmlformats.org/officeDocument/2006/relationships/hyperlink" Target="https://gdo.cnmc.es/CNMC/resumenGdo.do?informe=etiquetado_electricidad" TargetMode="External"/><Relationship Id="rId35" Type="http://schemas.openxmlformats.org/officeDocument/2006/relationships/hyperlink" Target="https://gdo.cnmc.es/CNMC/resumenGdo.do?informe=etiquetado_electricidad" TargetMode="External"/><Relationship Id="rId43" Type="http://schemas.openxmlformats.org/officeDocument/2006/relationships/hyperlink" Target="https://eur-lex.europa.eu/legal-content/ES/TXT/?uri=CELEX:32018R2066" TargetMode="External"/><Relationship Id="rId48" Type="http://schemas.openxmlformats.org/officeDocument/2006/relationships/hyperlink" Target="https://eur-lex.europa.eu/legal-content/ES/TXT/?uri=CELEX:32018R2066" TargetMode="External"/><Relationship Id="rId8" Type="http://schemas.openxmlformats.org/officeDocument/2006/relationships/hyperlink" Target="http://gdo.cnmc.es/CNE/resumenGdo.do?anio=2015" TargetMode="External"/><Relationship Id="rId51" Type="http://schemas.openxmlformats.org/officeDocument/2006/relationships/hyperlink" Target="https://gdo.cnmc.es/CNMC/accesoEtiquetado.do" TargetMode="External"/><Relationship Id="rId3" Type="http://schemas.openxmlformats.org/officeDocument/2006/relationships/hyperlink" Target="http://gdo.cnmc.es/CNE/resumenGdo.do?anio=2015" TargetMode="External"/><Relationship Id="rId12" Type="http://schemas.openxmlformats.org/officeDocument/2006/relationships/hyperlink" Target="https://www.boe.es/buscar/act.php?id=BOE-A-2006-2779" TargetMode="External"/><Relationship Id="rId17" Type="http://schemas.openxmlformats.org/officeDocument/2006/relationships/hyperlink" Target="https://echa.europa.eu/es/search-for-chemicals" TargetMode="External"/><Relationship Id="rId25" Type="http://schemas.openxmlformats.org/officeDocument/2006/relationships/hyperlink" Target="https://gdo.cnmc.es/CNMC/resumenGdo.do?informe=etiquetado_electricidad" TargetMode="External"/><Relationship Id="rId33" Type="http://schemas.openxmlformats.org/officeDocument/2006/relationships/hyperlink" Target="https://gdo.cnmc.es/CNMC/resumenGdo.do?informe=etiquetado_electricidad" TargetMode="External"/><Relationship Id="rId38" Type="http://schemas.openxmlformats.org/officeDocument/2006/relationships/hyperlink" Target="https://eur-lex.europa.eu/legal-content/ES/TXT/?uri=CELEX:52023DC0517" TargetMode="External"/><Relationship Id="rId46" Type="http://schemas.openxmlformats.org/officeDocument/2006/relationships/hyperlink" Target="https://www.boe.es/buscar/act.php?id=BOE-A-2006-2779" TargetMode="External"/><Relationship Id="rId20" Type="http://schemas.openxmlformats.org/officeDocument/2006/relationships/hyperlink" Target="https://gdo.cnmc.es/CNMC/resumenGdo.do?informe=etiquetado_electricidad" TargetMode="External"/><Relationship Id="rId41" Type="http://schemas.openxmlformats.org/officeDocument/2006/relationships/hyperlink" Target="https://gdo.cnmc.es/CNMC/resumenGdo.do?informe=etiquetado_electricidad" TargetMode="External"/><Relationship Id="rId54" Type="http://schemas.openxmlformats.org/officeDocument/2006/relationships/drawing" Target="../drawings/drawing11.xml"/><Relationship Id="rId1" Type="http://schemas.openxmlformats.org/officeDocument/2006/relationships/hyperlink" Target="http://gdo.cnmc.es/CNE/resumenGdo.do?anio=2015" TargetMode="External"/><Relationship Id="rId6" Type="http://schemas.openxmlformats.org/officeDocument/2006/relationships/hyperlink" Target="http://gdo.cnmc.es/CNE/resumenGdo.do?anio=2015" TargetMode="External"/><Relationship Id="rId15" Type="http://schemas.openxmlformats.org/officeDocument/2006/relationships/hyperlink" Target="https://gdo.cnmc.es/CNE/accesoEtiquetado.do" TargetMode="External"/><Relationship Id="rId23" Type="http://schemas.openxmlformats.org/officeDocument/2006/relationships/hyperlink" Target="https://gdo.cnmc.es/CNMC/resumenGdo.do?informe=etiquetado_electricidad" TargetMode="External"/><Relationship Id="rId28" Type="http://schemas.openxmlformats.org/officeDocument/2006/relationships/hyperlink" Target="https://gdo.cnmc.es/CNMC/resumenGdo.do?informe=etiquetado_electricidad" TargetMode="External"/><Relationship Id="rId36" Type="http://schemas.openxmlformats.org/officeDocument/2006/relationships/hyperlink" Target="https://gdo.cnmc.es/CNMC/resumenGdo.do?informe=etiquetado_electricidad" TargetMode="External"/><Relationship Id="rId49" Type="http://schemas.openxmlformats.org/officeDocument/2006/relationships/hyperlink" Target="https://gdo.cnmc.es/CNMC/resumenGdo.do?informe=etiquetado_electricidad"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iteco.gob.es/es/calidad-y-evaluacion-ambiental/temas/sistema-espanol-de-inventario-sei-/08060708-maquinaria-movil_tcm30-456063.pdf" TargetMode="External"/><Relationship Id="rId2" Type="http://schemas.openxmlformats.org/officeDocument/2006/relationships/hyperlink" Target="https://energia.gob.es/es-es/Servicios/Paginas/consultasdecarburantes.aspx" TargetMode="External"/><Relationship Id="rId1" Type="http://schemas.openxmlformats.org/officeDocument/2006/relationships/hyperlink" Target="https://unece.org/classification-and-definition-vehicles"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unece.org/classification-and-definition-vehicle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pcc.ch/report/ar6/wg1/downloads/report/IPCC_AR6_WGI_Chapter07_SM.pdf" TargetMode="External"/><Relationship Id="rId2" Type="http://schemas.openxmlformats.org/officeDocument/2006/relationships/hyperlink" Target="https://www.ipcc.ch/report/ar6/wg1/downloads/report/IPCC_AR6_WGI_Chapter07_SM.pdf" TargetMode="External"/><Relationship Id="rId1" Type="http://schemas.openxmlformats.org/officeDocument/2006/relationships/hyperlink" Target="https://www.ipcc.ch/report/ar6/wg1/downloads/report/IPCC_AR6_WGI_Chapter07_SM.pdf"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www.ipcc.ch/report/ar6/wg1/downloads/report/IPCC_AR6_WGI_Chapter07_SM.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gdo.cnmc.es/CNMC/informePdfPorCUPS.do" TargetMode="External"/><Relationship Id="rId2" Type="http://schemas.openxmlformats.org/officeDocument/2006/relationships/hyperlink" Target="https://gdo.cnmc.es/CNMC/accesoEtiquetado.do" TargetMode="External"/><Relationship Id="rId1" Type="http://schemas.openxmlformats.org/officeDocument/2006/relationships/hyperlink" Target="https://gdo.cnmc.es/CNMC/accesoEtiquetado.do"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s://gdo.cnmc.es/CNMC/informePdfPorCUPS.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53"/>
  <sheetViews>
    <sheetView showGridLines="0" showRowColHeaders="0" tabSelected="1" zoomScaleNormal="100" zoomScaleSheetLayoutView="100" workbookViewId="0"/>
  </sheetViews>
  <sheetFormatPr baseColWidth="10" defaultColWidth="11.42578125" defaultRowHeight="16.5" x14ac:dyDescent="0.3"/>
  <cols>
    <col min="1" max="1" width="7.5703125" style="12" customWidth="1"/>
    <col min="2" max="2" width="5.140625" style="12" customWidth="1"/>
    <col min="3" max="3" width="3.42578125" style="12" customWidth="1"/>
    <col min="4" max="4" width="3.7109375" style="12" customWidth="1"/>
    <col min="5" max="5" width="11.42578125" style="12"/>
    <col min="6" max="6" width="39.140625" style="12" customWidth="1"/>
    <col min="7" max="8" width="3.7109375" style="12" customWidth="1"/>
    <col min="9" max="9" width="32.140625" style="12" customWidth="1"/>
    <col min="10" max="10" width="3.7109375" style="12" customWidth="1"/>
    <col min="11" max="11" width="6.42578125" style="12" customWidth="1"/>
    <col min="12" max="12" width="3.42578125" style="12" customWidth="1"/>
    <col min="13" max="13" width="10.7109375" style="12" customWidth="1"/>
    <col min="14" max="14" width="3.7109375" style="12" customWidth="1"/>
    <col min="15" max="16384" width="11.42578125" style="12"/>
  </cols>
  <sheetData>
    <row r="2" spans="1:13" ht="21.75" customHeight="1" x14ac:dyDescent="0.3">
      <c r="I2" s="72"/>
    </row>
    <row r="3" spans="1:13" s="33" customFormat="1" ht="22.5" customHeight="1" x14ac:dyDescent="0.3">
      <c r="A3" s="12"/>
      <c r="B3" s="12"/>
      <c r="C3" s="12"/>
      <c r="D3" s="12"/>
      <c r="E3" s="12"/>
      <c r="F3" s="12"/>
      <c r="G3" s="12"/>
      <c r="H3" s="12"/>
      <c r="I3" s="12"/>
      <c r="J3" s="12"/>
      <c r="K3" s="12"/>
      <c r="L3" s="12"/>
      <c r="M3" s="12"/>
    </row>
    <row r="4" spans="1:13" ht="22.5" customHeight="1" x14ac:dyDescent="0.3">
      <c r="D4" s="1128" t="s">
        <v>1744</v>
      </c>
      <c r="E4" s="1128"/>
      <c r="F4" s="1128"/>
      <c r="G4" s="1128"/>
      <c r="H4" s="1128"/>
      <c r="I4" s="1128"/>
      <c r="J4" s="1128"/>
      <c r="L4" s="34"/>
    </row>
    <row r="5" spans="1:13" ht="16.5" customHeight="1" x14ac:dyDescent="0.3">
      <c r="D5" s="1128"/>
      <c r="E5" s="1128"/>
      <c r="F5" s="1128"/>
      <c r="G5" s="1128"/>
      <c r="H5" s="1128"/>
      <c r="I5" s="1128"/>
      <c r="J5" s="1128"/>
      <c r="L5" s="34"/>
      <c r="M5" s="34"/>
    </row>
    <row r="6" spans="1:13" ht="16.5" customHeight="1" x14ac:dyDescent="0.3">
      <c r="D6" s="1128"/>
      <c r="E6" s="1128"/>
      <c r="F6" s="1128"/>
      <c r="G6" s="1128"/>
      <c r="H6" s="1128"/>
      <c r="I6" s="1128"/>
      <c r="J6" s="1128"/>
      <c r="L6" s="34"/>
      <c r="M6" s="34"/>
    </row>
    <row r="7" spans="1:13" s="33" customFormat="1" ht="20.25" customHeight="1" x14ac:dyDescent="0.3">
      <c r="A7" s="34"/>
      <c r="B7" s="34"/>
      <c r="C7" s="34"/>
      <c r="D7" s="1128"/>
      <c r="E7" s="1128"/>
      <c r="F7" s="1128"/>
      <c r="G7" s="1128"/>
      <c r="H7" s="1128"/>
      <c r="I7" s="1128"/>
      <c r="J7" s="1128"/>
      <c r="K7" s="12"/>
      <c r="L7" s="34"/>
      <c r="M7" s="34"/>
    </row>
    <row r="8" spans="1:13" s="33" customFormat="1" ht="7.5" customHeight="1" x14ac:dyDescent="0.25">
      <c r="A8" s="34"/>
      <c r="B8" s="34"/>
      <c r="C8" s="34"/>
      <c r="D8" s="34"/>
      <c r="E8" s="34"/>
      <c r="F8" s="34"/>
      <c r="G8" s="34"/>
      <c r="H8" s="34"/>
      <c r="I8" s="34"/>
      <c r="J8" s="34"/>
      <c r="K8" s="34"/>
      <c r="L8" s="34"/>
      <c r="M8" s="34"/>
    </row>
    <row r="9" spans="1:13" s="33" customFormat="1" ht="45" customHeight="1" x14ac:dyDescent="0.25">
      <c r="A9" s="34"/>
      <c r="B9" s="34"/>
      <c r="C9" s="34"/>
      <c r="D9" s="34"/>
      <c r="E9" s="1129" t="s">
        <v>1371</v>
      </c>
      <c r="F9" s="1129"/>
      <c r="G9" s="1129"/>
      <c r="H9" s="1129"/>
      <c r="I9" s="1129"/>
      <c r="J9" s="34"/>
      <c r="K9" s="34"/>
      <c r="L9" s="34"/>
      <c r="M9" s="34"/>
    </row>
    <row r="10" spans="1:13" ht="28.5" customHeight="1" x14ac:dyDescent="0.3">
      <c r="B10" s="1130"/>
      <c r="C10" s="1130"/>
      <c r="D10" s="1130"/>
      <c r="E10" s="1130"/>
      <c r="F10" s="1130"/>
      <c r="G10" s="1130"/>
      <c r="H10" s="1130"/>
      <c r="I10" s="1130"/>
      <c r="J10" s="1130"/>
      <c r="K10" s="1130"/>
      <c r="L10" s="1130"/>
      <c r="M10" s="1130"/>
    </row>
    <row r="11" spans="1:13" ht="8.25" customHeight="1" x14ac:dyDescent="0.3"/>
    <row r="12" spans="1:13" s="36" customFormat="1" ht="18.75" x14ac:dyDescent="0.3">
      <c r="C12" s="1131" t="s">
        <v>37</v>
      </c>
      <c r="D12" s="1131"/>
      <c r="E12" s="1127" t="s">
        <v>4</v>
      </c>
      <c r="F12" s="1127"/>
      <c r="G12" s="1127"/>
      <c r="H12" s="1127"/>
      <c r="I12" s="1127"/>
      <c r="J12" s="1127"/>
      <c r="K12" s="12"/>
      <c r="L12" s="12"/>
    </row>
    <row r="13" spans="1:13" s="36" customFormat="1" ht="7.5" customHeight="1" x14ac:dyDescent="0.3">
      <c r="B13" s="37"/>
      <c r="C13" s="37"/>
      <c r="D13" s="37"/>
      <c r="E13" s="38"/>
      <c r="F13" s="37"/>
      <c r="K13" s="12"/>
      <c r="L13" s="12"/>
    </row>
    <row r="14" spans="1:13" s="36" customFormat="1" ht="18.75" x14ac:dyDescent="0.3">
      <c r="B14" s="39"/>
      <c r="C14" s="1131">
        <v>2</v>
      </c>
      <c r="D14" s="1131"/>
      <c r="E14" s="1127" t="s">
        <v>1027</v>
      </c>
      <c r="F14" s="1127"/>
      <c r="G14" s="1127"/>
      <c r="H14" s="1127"/>
      <c r="I14" s="1127"/>
      <c r="J14" s="1127"/>
      <c r="K14" s="12"/>
      <c r="L14" s="12"/>
    </row>
    <row r="15" spans="1:13" s="36" customFormat="1" ht="7.5" customHeight="1" x14ac:dyDescent="0.3">
      <c r="B15" s="39"/>
      <c r="C15" s="39"/>
      <c r="D15" s="37"/>
      <c r="E15" s="38"/>
      <c r="F15" s="37"/>
      <c r="K15" s="12"/>
      <c r="L15" s="12"/>
    </row>
    <row r="16" spans="1:13" s="578" customFormat="1" ht="25.5" customHeight="1" x14ac:dyDescent="0.3">
      <c r="B16" s="579" t="s">
        <v>1127</v>
      </c>
      <c r="K16" s="12"/>
    </row>
    <row r="17" spans="2:19" ht="8.25" customHeight="1" x14ac:dyDescent="0.3"/>
    <row r="18" spans="2:19" s="36" customFormat="1" ht="18.75" x14ac:dyDescent="0.3">
      <c r="B18" s="39"/>
      <c r="C18" s="1131">
        <v>3</v>
      </c>
      <c r="D18" s="1131"/>
      <c r="E18" s="1127" t="s">
        <v>1491</v>
      </c>
      <c r="F18" s="1127"/>
      <c r="G18" s="1127"/>
      <c r="H18" s="1127"/>
      <c r="I18" s="1127"/>
      <c r="J18" s="1127"/>
      <c r="K18" s="12"/>
      <c r="L18" s="12"/>
      <c r="Q18" s="12"/>
      <c r="R18" s="12"/>
      <c r="S18" s="12"/>
    </row>
    <row r="19" spans="2:19" s="36" customFormat="1" ht="7.5" customHeight="1" x14ac:dyDescent="0.3">
      <c r="B19" s="39"/>
      <c r="C19" s="39"/>
      <c r="D19" s="37"/>
      <c r="E19" s="38"/>
      <c r="F19" s="37"/>
      <c r="K19" s="12"/>
      <c r="L19" s="12"/>
      <c r="Q19" s="12"/>
      <c r="R19" s="12"/>
      <c r="S19" s="12"/>
    </row>
    <row r="20" spans="2:19" s="36" customFormat="1" ht="18.75" x14ac:dyDescent="0.3">
      <c r="B20" s="39"/>
      <c r="C20" s="1131">
        <v>4</v>
      </c>
      <c r="D20" s="1131"/>
      <c r="E20" s="1127" t="s">
        <v>1492</v>
      </c>
      <c r="F20" s="1127"/>
      <c r="G20" s="1127"/>
      <c r="H20" s="1127"/>
      <c r="I20" s="1127"/>
      <c r="J20" s="1127"/>
      <c r="K20" s="12"/>
      <c r="L20" s="12"/>
    </row>
    <row r="21" spans="2:19" s="36" customFormat="1" ht="7.5" customHeight="1" x14ac:dyDescent="0.3">
      <c r="B21" s="39"/>
      <c r="C21" s="39"/>
      <c r="D21" s="37"/>
      <c r="E21" s="38"/>
      <c r="F21" s="37"/>
      <c r="K21" s="12"/>
      <c r="L21" s="12"/>
    </row>
    <row r="22" spans="2:19" s="36" customFormat="1" ht="18.75" x14ac:dyDescent="0.3">
      <c r="B22" s="39"/>
      <c r="C22" s="1131">
        <v>5</v>
      </c>
      <c r="D22" s="1131"/>
      <c r="E22" s="1127" t="s">
        <v>722</v>
      </c>
      <c r="F22" s="1127"/>
      <c r="G22" s="1127"/>
      <c r="H22" s="1127"/>
      <c r="I22" s="1127"/>
      <c r="J22" s="1127"/>
      <c r="K22" s="12"/>
      <c r="L22" s="12"/>
    </row>
    <row r="23" spans="2:19" s="36" customFormat="1" ht="7.5" customHeight="1" x14ac:dyDescent="0.3">
      <c r="B23" s="39"/>
      <c r="C23" s="39"/>
      <c r="D23" s="37"/>
      <c r="E23" s="38"/>
      <c r="F23" s="37"/>
      <c r="K23" s="12"/>
      <c r="L23" s="12"/>
    </row>
    <row r="24" spans="2:19" s="36" customFormat="1" ht="18.75" x14ac:dyDescent="0.3">
      <c r="B24" s="39"/>
      <c r="C24" s="1131">
        <v>6</v>
      </c>
      <c r="D24" s="1131"/>
      <c r="E24" s="1127" t="s">
        <v>723</v>
      </c>
      <c r="F24" s="1127"/>
      <c r="G24" s="1127"/>
      <c r="H24" s="1127"/>
      <c r="I24" s="1127"/>
      <c r="J24" s="1127"/>
      <c r="K24" s="12"/>
      <c r="L24" s="12"/>
    </row>
    <row r="25" spans="2:19" s="36" customFormat="1" ht="7.5" customHeight="1" x14ac:dyDescent="0.3">
      <c r="B25" s="39"/>
      <c r="C25" s="39"/>
      <c r="D25" s="37"/>
      <c r="E25" s="38"/>
      <c r="F25" s="37"/>
      <c r="K25" s="12"/>
      <c r="L25" s="12"/>
    </row>
    <row r="26" spans="2:19" s="36" customFormat="1" ht="18.75" x14ac:dyDescent="0.3">
      <c r="B26" s="39"/>
      <c r="C26" s="1131">
        <v>7</v>
      </c>
      <c r="D26" s="1131"/>
      <c r="E26" s="1127" t="s">
        <v>734</v>
      </c>
      <c r="F26" s="1127"/>
      <c r="G26" s="1127"/>
      <c r="H26" s="1127"/>
      <c r="I26" s="1127"/>
      <c r="J26" s="1127"/>
      <c r="K26" s="12"/>
      <c r="L26" s="12"/>
    </row>
    <row r="27" spans="2:19" s="36" customFormat="1" ht="7.5" customHeight="1" x14ac:dyDescent="0.3">
      <c r="B27" s="39"/>
      <c r="C27" s="39"/>
      <c r="D27" s="37"/>
      <c r="E27" s="38"/>
      <c r="F27" s="37"/>
      <c r="K27" s="12"/>
      <c r="L27" s="12"/>
    </row>
    <row r="28" spans="2:19" ht="25.5" customHeight="1" x14ac:dyDescent="0.3">
      <c r="B28" s="579" t="s">
        <v>1370</v>
      </c>
    </row>
    <row r="29" spans="2:19" s="36" customFormat="1" ht="7.5" customHeight="1" x14ac:dyDescent="0.3">
      <c r="B29" s="39"/>
      <c r="C29" s="39"/>
      <c r="D29" s="37"/>
      <c r="E29" s="38"/>
      <c r="F29" s="37"/>
      <c r="K29" s="12"/>
      <c r="L29" s="12"/>
    </row>
    <row r="30" spans="2:19" s="36" customFormat="1" ht="18.75" x14ac:dyDescent="0.3">
      <c r="B30" s="39"/>
      <c r="C30" s="1131">
        <v>8</v>
      </c>
      <c r="D30" s="1131"/>
      <c r="E30" s="1127" t="s">
        <v>1358</v>
      </c>
      <c r="F30" s="1127"/>
      <c r="G30" s="1127"/>
      <c r="H30" s="1127"/>
      <c r="I30" s="1127"/>
      <c r="J30" s="1127"/>
      <c r="K30" s="12"/>
      <c r="L30" s="12"/>
    </row>
    <row r="31" spans="2:19" s="36" customFormat="1" ht="7.5" customHeight="1" x14ac:dyDescent="0.3">
      <c r="B31" s="39"/>
      <c r="C31" s="39"/>
      <c r="D31" s="37"/>
      <c r="E31" s="38"/>
      <c r="F31" s="37"/>
      <c r="K31" s="12"/>
      <c r="L31" s="12"/>
    </row>
    <row r="32" spans="2:19" ht="25.5" customHeight="1" x14ac:dyDescent="0.3">
      <c r="B32" s="579" t="s">
        <v>724</v>
      </c>
    </row>
    <row r="33" spans="2:14" s="36" customFormat="1" ht="7.5" customHeight="1" x14ac:dyDescent="0.3">
      <c r="B33" s="39"/>
      <c r="C33" s="39"/>
      <c r="D33" s="37"/>
      <c r="E33" s="38"/>
      <c r="F33" s="37"/>
      <c r="K33" s="12"/>
      <c r="L33" s="12"/>
    </row>
    <row r="34" spans="2:14" s="36" customFormat="1" ht="18.75" x14ac:dyDescent="0.3">
      <c r="B34" s="39"/>
      <c r="C34" s="1131">
        <v>9</v>
      </c>
      <c r="D34" s="1131"/>
      <c r="E34" s="1127" t="s">
        <v>36</v>
      </c>
      <c r="F34" s="1127"/>
      <c r="G34" s="1127"/>
      <c r="H34" s="1127"/>
      <c r="I34" s="1127"/>
      <c r="J34" s="1127"/>
      <c r="K34" s="12"/>
      <c r="L34" s="12"/>
    </row>
    <row r="35" spans="2:14" s="36" customFormat="1" ht="7.5" customHeight="1" x14ac:dyDescent="0.3">
      <c r="B35" s="39"/>
      <c r="C35" s="39"/>
      <c r="D35" s="37"/>
      <c r="E35" s="38"/>
      <c r="F35" s="37"/>
      <c r="K35" s="12"/>
      <c r="L35" s="12"/>
    </row>
    <row r="36" spans="2:14" ht="25.5" customHeight="1" x14ac:dyDescent="0.3">
      <c r="B36" s="579" t="s">
        <v>732</v>
      </c>
    </row>
    <row r="37" spans="2:14" s="36" customFormat="1" ht="7.5" customHeight="1" x14ac:dyDescent="0.3">
      <c r="B37" s="39"/>
      <c r="C37" s="39"/>
      <c r="D37" s="37"/>
      <c r="E37" s="38"/>
      <c r="F37" s="37"/>
      <c r="K37" s="12"/>
      <c r="L37" s="12"/>
    </row>
    <row r="38" spans="2:14" s="36" customFormat="1" ht="18.75" x14ac:dyDescent="0.3">
      <c r="B38" s="39"/>
      <c r="C38" s="1131">
        <v>10</v>
      </c>
      <c r="D38" s="1131"/>
      <c r="E38" s="1127" t="s">
        <v>834</v>
      </c>
      <c r="F38" s="1127"/>
      <c r="G38" s="1127"/>
      <c r="H38" s="1127"/>
      <c r="I38" s="1127"/>
      <c r="J38" s="1127"/>
      <c r="K38" s="12"/>
      <c r="L38" s="12"/>
    </row>
    <row r="39" spans="2:14" ht="9" customHeight="1" x14ac:dyDescent="0.3">
      <c r="D39" s="40"/>
    </row>
    <row r="40" spans="2:14" s="36" customFormat="1" ht="18.75" x14ac:dyDescent="0.3">
      <c r="B40" s="39"/>
      <c r="C40" s="1131" t="s">
        <v>733</v>
      </c>
      <c r="D40" s="1131"/>
      <c r="E40" s="1127" t="s">
        <v>287</v>
      </c>
      <c r="F40" s="1127"/>
      <c r="G40" s="1127"/>
      <c r="H40" s="1127"/>
      <c r="I40" s="1127"/>
      <c r="J40" s="1127"/>
      <c r="K40" s="12"/>
      <c r="L40" s="12"/>
    </row>
    <row r="41" spans="2:14" ht="19.5" customHeight="1" x14ac:dyDescent="0.3">
      <c r="D41" s="40"/>
    </row>
    <row r="42" spans="2:14" ht="19.5" customHeight="1" x14ac:dyDescent="0.3">
      <c r="B42" s="1133" t="s">
        <v>1360</v>
      </c>
      <c r="C42" s="1134"/>
      <c r="D42" s="1134"/>
      <c r="E42" s="1134"/>
      <c r="F42" s="1134"/>
      <c r="G42" s="1134"/>
      <c r="H42" s="1134"/>
      <c r="I42" s="1134"/>
      <c r="J42" s="1134"/>
      <c r="K42" s="1134"/>
      <c r="L42" s="1134"/>
      <c r="M42" s="1134"/>
      <c r="N42" s="1134"/>
    </row>
    <row r="43" spans="2:14" ht="8.25" customHeight="1" x14ac:dyDescent="0.3"/>
    <row r="44" spans="2:14" ht="49.5" customHeight="1" x14ac:dyDescent="0.3">
      <c r="B44" s="1132" t="s">
        <v>1359</v>
      </c>
      <c r="C44" s="1132"/>
      <c r="D44" s="1132"/>
      <c r="E44" s="1132"/>
      <c r="F44" s="1132"/>
      <c r="G44" s="1132"/>
      <c r="H44" s="1132"/>
      <c r="I44" s="1132"/>
      <c r="J44" s="1132"/>
      <c r="K44" s="1132"/>
      <c r="L44" s="1132"/>
      <c r="M44" s="657"/>
      <c r="N44" s="657"/>
    </row>
    <row r="45" spans="2:14" ht="12.75" customHeight="1" x14ac:dyDescent="0.3"/>
    <row r="46" spans="2:14" x14ac:dyDescent="0.3">
      <c r="C46" s="42"/>
      <c r="D46" s="238" t="s">
        <v>44</v>
      </c>
      <c r="H46" s="572"/>
      <c r="I46" s="238" t="s">
        <v>997</v>
      </c>
      <c r="J46" s="41"/>
      <c r="K46" s="41"/>
    </row>
    <row r="47" spans="2:14" ht="15" customHeight="1" x14ac:dyDescent="0.3">
      <c r="C47" s="44"/>
      <c r="D47" s="238" t="s">
        <v>45</v>
      </c>
      <c r="H47" s="573"/>
      <c r="I47" s="238" t="s">
        <v>47</v>
      </c>
    </row>
    <row r="48" spans="2:14" x14ac:dyDescent="0.3">
      <c r="C48" s="45"/>
      <c r="D48" s="239" t="s">
        <v>46</v>
      </c>
      <c r="H48" s="574"/>
      <c r="I48" s="238" t="s">
        <v>48</v>
      </c>
    </row>
    <row r="49" spans="5:13" x14ac:dyDescent="0.3">
      <c r="I49" s="43"/>
    </row>
    <row r="50" spans="5:13" x14ac:dyDescent="0.3">
      <c r="I50" s="43"/>
    </row>
    <row r="51" spans="5:13" x14ac:dyDescent="0.3">
      <c r="E51" s="43"/>
      <c r="F51" s="43"/>
      <c r="I51" s="43"/>
    </row>
    <row r="52" spans="5:13" ht="13.5" customHeight="1" x14ac:dyDescent="0.3">
      <c r="M52" s="12" t="s">
        <v>6</v>
      </c>
    </row>
    <row r="53" spans="5:13" ht="11.25" customHeight="1" x14ac:dyDescent="0.3"/>
  </sheetData>
  <sheetProtection algorithmName="SHA-512" hashValue="fVPfhf3lpoQl/KlPfWyyPHsC4DBIORykZOgzkALSq4QKOJyTMql7CQSIkIaeulE2eHrxd5DgwZCSxatM8hqwOg==" saltValue="XmF3F78xQYvCxyjzpoJp6g==" spinCount="100000" sheet="1" objects="1" scenarios="1"/>
  <mergeCells count="27">
    <mergeCell ref="B44:L44"/>
    <mergeCell ref="E24:J24"/>
    <mergeCell ref="E22:J22"/>
    <mergeCell ref="E20:J20"/>
    <mergeCell ref="E18:J18"/>
    <mergeCell ref="C40:D40"/>
    <mergeCell ref="C20:D20"/>
    <mergeCell ref="C34:D34"/>
    <mergeCell ref="C38:D38"/>
    <mergeCell ref="C22:D22"/>
    <mergeCell ref="C30:D30"/>
    <mergeCell ref="C26:D26"/>
    <mergeCell ref="C24:D24"/>
    <mergeCell ref="B42:N42"/>
    <mergeCell ref="E40:J40"/>
    <mergeCell ref="E38:J38"/>
    <mergeCell ref="E34:J34"/>
    <mergeCell ref="E30:J30"/>
    <mergeCell ref="E26:J26"/>
    <mergeCell ref="D4:J7"/>
    <mergeCell ref="E9:I9"/>
    <mergeCell ref="B10:M10"/>
    <mergeCell ref="C18:D18"/>
    <mergeCell ref="C14:D14"/>
    <mergeCell ref="C12:D12"/>
    <mergeCell ref="E14:J14"/>
    <mergeCell ref="E12:J12"/>
  </mergeCells>
  <conditionalFormatting sqref="C47">
    <cfRule type="expression" dxfId="2776" priority="1" stopIfTrue="1">
      <formula>C47=""</formula>
    </cfRule>
  </conditionalFormatting>
  <hyperlinks>
    <hyperlink ref="E12" location="'1.Datos generales organización '!A1" display="Datos generales de la organización" xr:uid="{00000000-0004-0000-0000-000000000000}"/>
    <hyperlink ref="E14:K14" location="'2. Hoja de trabajo. Consumos'!A1" display="Hoja de trabajo. Consumos" xr:uid="{00000000-0004-0000-0000-000001000000}"/>
    <hyperlink ref="E18" location="'3. Instalaciones fijas'!A1" display="Consumo de combustibles fósiles en instalaciones fijas" xr:uid="{00000000-0004-0000-0000-000002000000}"/>
    <hyperlink ref="E20" location="'4.Vehículos y maquinaria'!A1" display="Consumo de combustibles fósiles en vehículos y maquinaria" xr:uid="{00000000-0004-0000-0000-000003000000}"/>
    <hyperlink ref="E22" location="'5. Emisiones Fugitivas'!A1" display="Emisiones fugitivas (equipos de climatización y otros)" xr:uid="{00000000-0004-0000-0000-000004000000}"/>
    <hyperlink ref="E24" location="'6. Emisiones de proceso'!A1" display="Emisiones de proceso" xr:uid="{00000000-0004-0000-0000-000005000000}"/>
    <hyperlink ref="E26" location="'7. Información adicional'!A1" display="Información adicional (instalaciones propias de generación de energía renovable)" xr:uid="{00000000-0004-0000-0000-000006000000}"/>
    <hyperlink ref="E30" location="'8. Energía comprada'!A1" display="Emisiones indirectas por energía comprada: electricidad y otros" xr:uid="{00000000-0004-0000-0000-000007000000}"/>
    <hyperlink ref="E34" location="'9. Informe final. Resultados'!A1" display="Informe final: Resultados" xr:uid="{00000000-0004-0000-0000-000008000000}"/>
    <hyperlink ref="E38" location="'10_Factores de emisión'!A1" display="Factores de emisión y PCA" xr:uid="{00000000-0004-0000-0000-000009000000}"/>
    <hyperlink ref="E40" location="'11. Revisiones calculadora'!A1" display="Revisiones de la calculadora" xr:uid="{00000000-0004-0000-0000-00000A000000}"/>
    <hyperlink ref="E30:K30" location="'8.Electricidad y otras energías'!A1" display="Electricidad y otras energías" xr:uid="{00000000-0004-0000-0000-00000B000000}"/>
    <hyperlink ref="E20:K20" location="'4. Vehículos y maquinaria'!A1" display="Consumo de combustibles fósiles en vehículos y maquinaria" xr:uid="{00000000-0004-0000-0000-00000C000000}"/>
    <hyperlink ref="B42:N42" r:id="rId1" display="https://www.miteco.gob.es/es/cambio-climatico/temas/mitigacion-politicas-y-medidas/instruccionescalculadorahc_tcm30-485627.pdf" xr:uid="{00000000-0004-0000-0000-00000D000000}"/>
    <hyperlink ref="E38:J38" location="'10. Factores de emisión'!A1" display="Factores de emisión y PCA" xr:uid="{00000000-0004-0000-0000-00000E000000}"/>
    <hyperlink ref="E18:J18" location="'3. Instalaciones fijas'!A1" display="Consumo de combustibles en instalaciones fijas" xr:uid="{00000000-0004-0000-0000-00000F000000}"/>
    <hyperlink ref="E20:J20" location="'4. Vehículos y maquinaria'!A1" display="Consumo de combustibles en vehículos y maquinaria" xr:uid="{00000000-0004-0000-0000-000010000000}"/>
  </hyperlinks>
  <pageMargins left="0.75" right="0.75" top="1" bottom="1" header="0" footer="0"/>
  <pageSetup paperSize="256" scale="45"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2298"/>
  <sheetViews>
    <sheetView showRowColHeaders="0" zoomScaleNormal="100" zoomScaleSheetLayoutView="100" workbookViewId="0"/>
  </sheetViews>
  <sheetFormatPr baseColWidth="10" defaultColWidth="11.42578125" defaultRowHeight="16.5" x14ac:dyDescent="0.3"/>
  <cols>
    <col min="1" max="1" width="26.7109375" style="13" customWidth="1"/>
    <col min="2" max="2" width="0.5703125" style="11" customWidth="1"/>
    <col min="3" max="3" width="3.42578125" style="25" customWidth="1"/>
    <col min="4" max="4" width="2.140625" style="25" customWidth="1"/>
    <col min="5" max="5" width="16.28515625" style="25" customWidth="1"/>
    <col min="6" max="6" width="15.42578125" style="25" customWidth="1"/>
    <col min="7" max="8" width="15.140625" style="26" customWidth="1"/>
    <col min="9" max="10" width="13.140625" style="26" customWidth="1"/>
    <col min="11" max="11" width="16.5703125" style="26" customWidth="1"/>
    <col min="12" max="12" width="15.5703125" style="26" customWidth="1"/>
    <col min="13" max="13" width="12" style="25" customWidth="1"/>
    <col min="14" max="14" width="19.5703125" style="25" customWidth="1"/>
    <col min="15" max="16" width="11.7109375" style="25" customWidth="1"/>
    <col min="17" max="18" width="4" style="25" customWidth="1"/>
    <col min="19" max="29" width="11.42578125" style="89"/>
    <col min="30" max="16384" width="11.42578125" style="12"/>
  </cols>
  <sheetData>
    <row r="1" spans="1:20" ht="36" customHeight="1" x14ac:dyDescent="0.3">
      <c r="A1" s="10"/>
      <c r="C1" s="1148" t="s">
        <v>213</v>
      </c>
      <c r="D1" s="1148"/>
      <c r="E1" s="1148"/>
      <c r="F1" s="1148"/>
      <c r="G1" s="1148"/>
      <c r="H1" s="1148"/>
      <c r="I1" s="1148"/>
      <c r="J1" s="1148"/>
      <c r="K1" s="1148"/>
      <c r="L1" s="1148"/>
      <c r="M1" s="1148"/>
      <c r="N1" s="1148"/>
      <c r="O1" s="1148"/>
      <c r="P1" s="1148"/>
      <c r="Q1" s="1148"/>
      <c r="R1" s="1148"/>
      <c r="T1" s="137"/>
    </row>
    <row r="2" spans="1:20" s="14" customFormat="1" ht="36" customHeight="1" x14ac:dyDescent="0.2">
      <c r="A2" s="19"/>
      <c r="B2" s="5"/>
      <c r="H2" s="1337"/>
      <c r="I2" s="1337"/>
      <c r="J2" s="1337"/>
      <c r="K2" s="1337"/>
      <c r="L2" s="1337"/>
      <c r="M2" s="1337"/>
      <c r="N2" s="1337"/>
      <c r="O2" s="15"/>
      <c r="P2" s="15"/>
      <c r="Q2" s="15"/>
      <c r="R2" s="15"/>
      <c r="T2" s="138"/>
    </row>
    <row r="3" spans="1:20" s="14" customFormat="1" ht="18" customHeight="1" x14ac:dyDescent="0.2">
      <c r="A3" s="17" t="s">
        <v>49</v>
      </c>
      <c r="B3" s="76"/>
      <c r="E3" s="1338" t="s">
        <v>71</v>
      </c>
      <c r="F3" s="1339"/>
      <c r="G3" s="1351" t="str">
        <f>Datos!D32</f>
        <v/>
      </c>
      <c r="H3" s="1352"/>
      <c r="I3" s="1352"/>
      <c r="J3" s="1352"/>
      <c r="K3" s="1352"/>
      <c r="L3" s="1352"/>
      <c r="M3" s="1352"/>
      <c r="N3" s="1352"/>
      <c r="O3" s="1352"/>
      <c r="P3" s="1353"/>
      <c r="Q3" s="15"/>
      <c r="R3" s="15"/>
      <c r="T3" s="138"/>
    </row>
    <row r="4" spans="1:20" s="14" customFormat="1" ht="8.25" customHeight="1" x14ac:dyDescent="0.3">
      <c r="A4" s="1302" t="s">
        <v>1149</v>
      </c>
      <c r="B4" s="76"/>
      <c r="E4" s="77"/>
      <c r="F4" s="78"/>
      <c r="G4" s="73"/>
      <c r="H4" s="73"/>
      <c r="I4" s="73"/>
      <c r="J4" s="73"/>
      <c r="K4" s="73"/>
      <c r="L4" s="73"/>
      <c r="M4" s="73"/>
      <c r="N4" s="73"/>
      <c r="O4" s="73"/>
      <c r="P4" s="73"/>
      <c r="Q4" s="15"/>
      <c r="R4" s="15"/>
      <c r="T4" s="138"/>
    </row>
    <row r="5" spans="1:20" s="14" customFormat="1" ht="8.25" customHeight="1" x14ac:dyDescent="0.2">
      <c r="A5" s="1303"/>
      <c r="B5" s="76"/>
      <c r="E5" s="1340" t="s">
        <v>165</v>
      </c>
      <c r="F5" s="1341"/>
      <c r="G5" s="1354" t="str">
        <f>Datos!D34</f>
        <v/>
      </c>
      <c r="H5" s="1355"/>
      <c r="I5" s="1355"/>
      <c r="J5" s="1355"/>
      <c r="K5" s="1355"/>
      <c r="L5" s="1355"/>
      <c r="M5" s="1355"/>
      <c r="N5" s="1355"/>
      <c r="O5" s="1355"/>
      <c r="P5" s="1356"/>
      <c r="Q5" s="15"/>
      <c r="R5" s="15"/>
      <c r="T5" s="138"/>
    </row>
    <row r="6" spans="1:20" s="14" customFormat="1" ht="8.25" customHeight="1" x14ac:dyDescent="0.2">
      <c r="A6" s="1302" t="s">
        <v>1150</v>
      </c>
      <c r="B6" s="76"/>
      <c r="E6" s="1342"/>
      <c r="F6" s="1343"/>
      <c r="G6" s="1357"/>
      <c r="H6" s="1358"/>
      <c r="I6" s="1358"/>
      <c r="J6" s="1358"/>
      <c r="K6" s="1358"/>
      <c r="L6" s="1358"/>
      <c r="M6" s="1358"/>
      <c r="N6" s="1358"/>
      <c r="O6" s="1358"/>
      <c r="P6" s="1359"/>
      <c r="Q6" s="15"/>
      <c r="R6" s="15"/>
      <c r="T6" s="138"/>
    </row>
    <row r="7" spans="1:20" ht="8.25" customHeight="1" x14ac:dyDescent="0.3">
      <c r="A7" s="1303"/>
      <c r="B7" s="76"/>
      <c r="C7" s="12"/>
      <c r="D7" s="12"/>
      <c r="E7" s="77"/>
      <c r="F7" s="78"/>
      <c r="G7" s="73"/>
      <c r="H7" s="73"/>
      <c r="I7" s="73"/>
      <c r="J7" s="73"/>
      <c r="K7" s="73"/>
      <c r="L7" s="73"/>
      <c r="M7" s="73"/>
      <c r="N7" s="73"/>
      <c r="O7" s="73"/>
      <c r="P7" s="73"/>
      <c r="Q7" s="73"/>
      <c r="R7" s="12"/>
      <c r="T7" s="137"/>
    </row>
    <row r="8" spans="1:20" x14ac:dyDescent="0.3">
      <c r="A8" s="17" t="s">
        <v>1151</v>
      </c>
      <c r="C8" s="12"/>
      <c r="D8" s="293" t="s">
        <v>120</v>
      </c>
      <c r="E8" s="293"/>
      <c r="F8" s="293"/>
      <c r="G8" s="293"/>
      <c r="H8" s="293"/>
      <c r="I8" s="293"/>
      <c r="J8" s="293"/>
      <c r="K8" s="293"/>
      <c r="L8" s="293"/>
      <c r="M8" s="293"/>
      <c r="N8" s="293"/>
      <c r="O8" s="293"/>
      <c r="P8" s="293"/>
      <c r="Q8" s="293"/>
      <c r="R8" s="12"/>
      <c r="T8" s="137"/>
    </row>
    <row r="9" spans="1:20" ht="8.25" customHeight="1" x14ac:dyDescent="0.3">
      <c r="A9" s="1302" t="s">
        <v>1152</v>
      </c>
      <c r="C9" s="12"/>
      <c r="D9" s="12"/>
      <c r="E9" s="12"/>
      <c r="F9" s="12"/>
      <c r="G9" s="12"/>
      <c r="H9" s="12"/>
      <c r="I9" s="12"/>
      <c r="J9" s="12"/>
      <c r="K9" s="12"/>
      <c r="L9" s="12"/>
      <c r="M9" s="12"/>
      <c r="N9" s="12"/>
      <c r="O9" s="12"/>
      <c r="P9" s="12"/>
      <c r="Q9" s="12"/>
      <c r="R9" s="12"/>
      <c r="T9" s="137"/>
    </row>
    <row r="10" spans="1:20" ht="8.25" customHeight="1" x14ac:dyDescent="0.35">
      <c r="A10" s="1303"/>
      <c r="C10" s="12"/>
      <c r="D10" s="12"/>
      <c r="E10" s="1309" t="s">
        <v>1402</v>
      </c>
      <c r="F10" s="1309"/>
      <c r="G10" s="1309"/>
      <c r="H10" s="1309"/>
      <c r="I10" s="1309"/>
      <c r="J10" s="1309"/>
      <c r="K10" s="1309"/>
      <c r="L10" s="1309"/>
      <c r="M10" s="1309"/>
      <c r="N10" s="1309"/>
      <c r="O10" s="1309"/>
      <c r="P10" s="1336"/>
      <c r="Q10" s="252" t="s">
        <v>579</v>
      </c>
      <c r="R10" s="252"/>
      <c r="S10" s="252"/>
      <c r="T10" s="137"/>
    </row>
    <row r="11" spans="1:20" ht="8.25" customHeight="1" x14ac:dyDescent="0.3">
      <c r="A11" s="1302" t="s">
        <v>1153</v>
      </c>
      <c r="C11" s="12"/>
      <c r="D11" s="12"/>
      <c r="E11" s="1309"/>
      <c r="F11" s="1309"/>
      <c r="G11" s="1309"/>
      <c r="H11" s="1309"/>
      <c r="I11" s="1309"/>
      <c r="J11" s="1309"/>
      <c r="K11" s="1309"/>
      <c r="L11" s="1309"/>
      <c r="M11" s="1309"/>
      <c r="N11" s="1309"/>
      <c r="O11" s="1309"/>
      <c r="P11" s="1336"/>
      <c r="Q11" s="252"/>
      <c r="R11" s="252"/>
      <c r="S11" s="252"/>
      <c r="T11" s="137"/>
    </row>
    <row r="12" spans="1:20" ht="7.5" customHeight="1" x14ac:dyDescent="0.3">
      <c r="A12" s="1303"/>
      <c r="C12" s="12"/>
      <c r="D12" s="12"/>
      <c r="E12" s="73"/>
      <c r="F12" s="73"/>
      <c r="G12" s="73"/>
      <c r="H12" s="73"/>
      <c r="I12" s="73"/>
      <c r="J12" s="73"/>
      <c r="K12" s="73"/>
      <c r="L12" s="73"/>
      <c r="M12" s="73"/>
      <c r="N12" s="73"/>
      <c r="O12" s="73"/>
      <c r="P12" s="73"/>
      <c r="Q12" s="73"/>
      <c r="R12" s="12"/>
      <c r="T12" s="137"/>
    </row>
    <row r="13" spans="1:20" ht="16.5" customHeight="1" x14ac:dyDescent="0.3">
      <c r="A13" s="17" t="s">
        <v>1154</v>
      </c>
      <c r="C13" s="12"/>
      <c r="D13" s="12"/>
      <c r="E13" s="1318" t="s">
        <v>72</v>
      </c>
      <c r="F13" s="1319"/>
      <c r="G13" s="678" t="str">
        <f>Datos!D6</f>
        <v/>
      </c>
      <c r="H13" s="73"/>
      <c r="I13" s="73"/>
      <c r="J13" s="73"/>
      <c r="K13" s="149"/>
      <c r="L13" s="177"/>
      <c r="M13" s="73"/>
      <c r="N13" s="73"/>
      <c r="O13" s="73"/>
      <c r="P13" s="73"/>
      <c r="Q13" s="73"/>
      <c r="R13" s="12"/>
    </row>
    <row r="14" spans="1:20" s="89" customFormat="1" ht="16.5" customHeight="1" x14ac:dyDescent="0.3">
      <c r="A14" s="17" t="s">
        <v>1357</v>
      </c>
      <c r="B14" s="11"/>
      <c r="C14" s="12"/>
      <c r="D14" s="12"/>
      <c r="E14" s="14"/>
      <c r="F14" s="14"/>
      <c r="G14" s="14"/>
      <c r="H14" s="14"/>
      <c r="I14" s="14"/>
      <c r="J14" s="14"/>
      <c r="K14" s="650"/>
      <c r="L14" s="177"/>
      <c r="M14" s="73"/>
      <c r="N14" s="73"/>
      <c r="O14" s="73"/>
      <c r="P14" s="73"/>
      <c r="Q14" s="73"/>
      <c r="R14" s="12"/>
    </row>
    <row r="15" spans="1:20" s="89" customFormat="1" ht="16.5" customHeight="1" x14ac:dyDescent="0.3">
      <c r="A15" s="4" t="s">
        <v>1155</v>
      </c>
      <c r="B15" s="11"/>
      <c r="C15" s="12"/>
      <c r="D15" s="12"/>
      <c r="E15" s="14"/>
      <c r="F15" s="14"/>
      <c r="G15" s="14"/>
      <c r="H15" s="541" t="s">
        <v>1375</v>
      </c>
      <c r="I15" s="542" t="s">
        <v>1376</v>
      </c>
      <c r="J15" s="542" t="s">
        <v>1377</v>
      </c>
      <c r="K15" s="565" t="s">
        <v>1378</v>
      </c>
      <c r="L15" s="177"/>
      <c r="M15" s="73"/>
      <c r="N15" s="73"/>
      <c r="O15" s="73"/>
      <c r="P15" s="73"/>
      <c r="Q15" s="73"/>
      <c r="R15" s="12"/>
    </row>
    <row r="16" spans="1:20" s="89" customFormat="1" ht="16.5" customHeight="1" x14ac:dyDescent="0.3">
      <c r="A16" s="17" t="s">
        <v>1156</v>
      </c>
      <c r="B16" s="11"/>
      <c r="C16" s="12"/>
      <c r="D16" s="12"/>
      <c r="E16" s="1312" t="s">
        <v>719</v>
      </c>
      <c r="F16" s="1313"/>
      <c r="G16" s="1314"/>
      <c r="H16" s="544">
        <f>ROUND(Datos!F1898/1000,2)</f>
        <v>0</v>
      </c>
      <c r="I16" s="544">
        <f>ROUND(Datos!G1898/1000,2)</f>
        <v>0</v>
      </c>
      <c r="J16" s="544">
        <f>ROUND(Datos!H1898/1000,2)</f>
        <v>0</v>
      </c>
      <c r="K16" s="544">
        <f>ROUND(Datos!I1898/1000,2)</f>
        <v>0</v>
      </c>
      <c r="L16" s="177"/>
      <c r="M16" s="73"/>
      <c r="N16" s="73"/>
      <c r="O16" s="73"/>
      <c r="P16" s="73"/>
      <c r="Q16" s="73"/>
      <c r="R16" s="12"/>
    </row>
    <row r="17" spans="1:28" s="89" customFormat="1" ht="16.5" customHeight="1" x14ac:dyDescent="0.3">
      <c r="A17" s="17" t="s">
        <v>1157</v>
      </c>
      <c r="B17" s="11"/>
      <c r="C17" s="12"/>
      <c r="D17" s="12"/>
      <c r="E17" s="1315" t="s">
        <v>1137</v>
      </c>
      <c r="F17" s="1316"/>
      <c r="G17" s="1317"/>
      <c r="H17" s="651" t="str">
        <f>IF(ISNUMBER(Datos!F1903),ROUND(Datos!F1903/1000,2),"-")</f>
        <v>-</v>
      </c>
      <c r="I17" s="651" t="str">
        <f>IF(ISNUMBER(Datos!G1903),ROUND(Datos!G1903/1000,2),"-")</f>
        <v>-</v>
      </c>
      <c r="J17" s="651" t="str">
        <f>IF(ISNUMBER(Datos!H1903),ROUND(Datos!H1903/1000,2),"-")</f>
        <v>-</v>
      </c>
      <c r="K17" s="544">
        <f ca="1">IF(ISNUMBER(Datos!I1903),ROUND(Datos!I1903/1000,2),"-")</f>
        <v>0</v>
      </c>
      <c r="L17" s="177"/>
      <c r="M17" s="73"/>
      <c r="N17" s="73"/>
      <c r="O17" s="73"/>
      <c r="P17" s="73"/>
      <c r="Q17" s="73"/>
      <c r="R17" s="12"/>
    </row>
    <row r="18" spans="1:28" s="89" customFormat="1" ht="3" customHeight="1" x14ac:dyDescent="0.3">
      <c r="A18" s="19"/>
      <c r="B18" s="11"/>
      <c r="C18" s="12"/>
      <c r="D18" s="12"/>
      <c r="E18" s="73"/>
      <c r="F18" s="73"/>
      <c r="G18" s="73"/>
      <c r="H18" s="94"/>
      <c r="I18" s="94"/>
      <c r="J18" s="73"/>
      <c r="K18" s="14"/>
      <c r="L18" s="178"/>
      <c r="M18" s="73"/>
      <c r="N18" s="73"/>
      <c r="O18" s="73"/>
      <c r="P18" s="73"/>
      <c r="Q18" s="73"/>
      <c r="R18" s="12"/>
    </row>
    <row r="19" spans="1:28" s="89" customFormat="1" ht="15.75" customHeight="1" x14ac:dyDescent="0.3">
      <c r="A19" s="19"/>
      <c r="B19" s="11"/>
      <c r="C19" s="12"/>
      <c r="D19" s="12"/>
      <c r="E19" s="1306" t="s">
        <v>561</v>
      </c>
      <c r="F19" s="1307"/>
      <c r="G19" s="1308"/>
      <c r="H19" s="543">
        <f>IF(ISNUMBER(SUM(H16,H17)),SUM(H16,H17),"-")</f>
        <v>0</v>
      </c>
      <c r="I19" s="543">
        <f>IF(ISNUMBER(SUM(I16,I17)),SUM(I16,I17),"-")</f>
        <v>0</v>
      </c>
      <c r="J19" s="543">
        <f>IF(ISNUMBER(SUM(J16,J17)),SUM(J16,J17),"-")</f>
        <v>0</v>
      </c>
      <c r="K19" s="543">
        <f ca="1">IF(ISNUMBER(SUM(K16,K17)),SUM(K16,K17),"-")</f>
        <v>0</v>
      </c>
      <c r="L19" s="177"/>
      <c r="M19" s="73"/>
      <c r="N19" s="73"/>
      <c r="O19" s="73"/>
      <c r="P19" s="73"/>
      <c r="Q19" s="73"/>
      <c r="R19" s="12"/>
    </row>
    <row r="20" spans="1:28" s="89" customFormat="1" ht="15.75" customHeight="1" x14ac:dyDescent="0.3">
      <c r="A20" s="19"/>
      <c r="B20" s="11"/>
      <c r="C20" s="12"/>
      <c r="D20" s="12"/>
      <c r="E20" s="775"/>
      <c r="F20" s="14"/>
      <c r="G20" s="14"/>
      <c r="H20" s="14"/>
      <c r="I20" s="14"/>
      <c r="J20" s="14"/>
      <c r="K20" s="149"/>
      <c r="L20" s="178"/>
      <c r="M20" s="73"/>
      <c r="N20" s="73"/>
      <c r="O20" s="73"/>
      <c r="P20" s="73"/>
      <c r="Q20" s="73"/>
      <c r="R20" s="12"/>
    </row>
    <row r="21" spans="1:28" s="89" customFormat="1" ht="15.75" customHeight="1" x14ac:dyDescent="0.3">
      <c r="A21" s="19"/>
      <c r="B21" s="11"/>
      <c r="C21" s="12"/>
      <c r="D21" s="12"/>
      <c r="E21" s="1309" t="s">
        <v>1403</v>
      </c>
      <c r="F21" s="1309"/>
      <c r="G21" s="1309"/>
      <c r="H21" s="1309"/>
      <c r="I21" s="1309"/>
      <c r="J21" s="1309"/>
      <c r="K21" s="1309"/>
      <c r="L21" s="178"/>
      <c r="M21" s="73"/>
      <c r="N21" s="73"/>
      <c r="O21" s="73"/>
      <c r="P21" s="73"/>
      <c r="Q21" s="73"/>
      <c r="R21" s="12"/>
    </row>
    <row r="22" spans="1:28" s="14" customFormat="1" ht="28.5" customHeight="1" x14ac:dyDescent="0.3">
      <c r="A22" s="19"/>
      <c r="B22" s="11"/>
      <c r="E22" s="1337" t="s">
        <v>1485</v>
      </c>
      <c r="F22" s="1337"/>
      <c r="G22" s="1337"/>
      <c r="H22" s="1337"/>
      <c r="I22" s="1337"/>
      <c r="J22" s="1337"/>
      <c r="K22" s="1337"/>
      <c r="L22" s="254"/>
      <c r="M22" s="73"/>
      <c r="N22" s="73"/>
      <c r="O22" s="73"/>
      <c r="P22" s="73"/>
      <c r="Q22" s="73"/>
      <c r="S22" s="89"/>
      <c r="T22" s="89"/>
      <c r="U22" s="89"/>
      <c r="V22" s="89"/>
      <c r="W22" s="89"/>
      <c r="X22" s="89"/>
      <c r="Y22" s="89"/>
      <c r="Z22" s="89"/>
      <c r="AA22" s="89"/>
      <c r="AB22" s="89"/>
    </row>
    <row r="23" spans="1:28" s="14" customFormat="1" ht="18" customHeight="1" x14ac:dyDescent="0.3">
      <c r="A23" s="19"/>
      <c r="B23" s="11"/>
      <c r="E23" s="254"/>
      <c r="F23" s="254"/>
      <c r="G23" s="254"/>
      <c r="H23" s="536" t="s">
        <v>978</v>
      </c>
      <c r="I23" s="534" t="s">
        <v>977</v>
      </c>
      <c r="J23" s="534" t="s">
        <v>976</v>
      </c>
      <c r="K23" s="535" t="s">
        <v>979</v>
      </c>
      <c r="L23" s="73"/>
      <c r="M23" s="73"/>
      <c r="N23" s="73"/>
      <c r="O23" s="73"/>
      <c r="P23" s="73"/>
      <c r="Q23" s="73"/>
      <c r="S23" s="89"/>
      <c r="T23" s="89"/>
      <c r="U23" s="89"/>
      <c r="V23" s="89"/>
      <c r="W23" s="89"/>
      <c r="X23" s="89"/>
      <c r="Y23" s="89"/>
      <c r="Z23" s="89"/>
      <c r="AA23" s="89"/>
      <c r="AB23" s="89"/>
    </row>
    <row r="24" spans="1:28" s="14" customFormat="1" ht="15.75" customHeight="1" x14ac:dyDescent="0.3">
      <c r="A24" s="19"/>
      <c r="B24" s="11"/>
      <c r="E24" s="1344" t="s">
        <v>1138</v>
      </c>
      <c r="F24" s="1310" t="s">
        <v>9</v>
      </c>
      <c r="G24" s="1311"/>
      <c r="H24" s="537">
        <f>Datos!F1890</f>
        <v>0</v>
      </c>
      <c r="I24" s="537">
        <f>Datos!G1890</f>
        <v>0</v>
      </c>
      <c r="J24" s="537">
        <f>Datos!H1890</f>
        <v>0</v>
      </c>
      <c r="K24" s="538">
        <f>Datos!I1890</f>
        <v>0</v>
      </c>
      <c r="L24" s="73"/>
      <c r="M24" s="73"/>
      <c r="N24" s="73"/>
      <c r="O24" s="73"/>
      <c r="P24" s="73"/>
      <c r="Q24" s="73"/>
      <c r="S24" s="89"/>
      <c r="T24" s="89"/>
      <c r="U24" s="89"/>
      <c r="V24" s="89"/>
      <c r="W24" s="89"/>
      <c r="X24" s="89"/>
      <c r="Y24" s="89"/>
      <c r="Z24" s="89"/>
      <c r="AA24" s="89"/>
      <c r="AB24" s="89"/>
    </row>
    <row r="25" spans="1:28" s="14" customFormat="1" ht="15.75" customHeight="1" x14ac:dyDescent="0.3">
      <c r="A25" s="19"/>
      <c r="B25" s="11"/>
      <c r="E25" s="1345"/>
      <c r="F25" s="1349" t="s">
        <v>1112</v>
      </c>
      <c r="G25" s="1350"/>
      <c r="H25" s="857">
        <f>Datos!F1891</f>
        <v>0</v>
      </c>
      <c r="I25" s="857">
        <f>Datos!G1891</f>
        <v>0</v>
      </c>
      <c r="J25" s="857">
        <f>Datos!H1891</f>
        <v>0</v>
      </c>
      <c r="K25" s="858">
        <f>Datos!I1891</f>
        <v>0</v>
      </c>
      <c r="L25" s="73"/>
      <c r="S25" s="89"/>
      <c r="T25" s="89"/>
      <c r="U25" s="89"/>
      <c r="V25" s="89"/>
      <c r="W25" s="89"/>
      <c r="X25" s="89"/>
      <c r="Y25" s="89"/>
      <c r="Z25" s="89"/>
      <c r="AA25" s="89"/>
      <c r="AB25" s="89"/>
    </row>
    <row r="26" spans="1:28" s="14" customFormat="1" ht="15.75" customHeight="1" x14ac:dyDescent="0.3">
      <c r="A26" s="19"/>
      <c r="B26" s="11"/>
      <c r="E26" s="1345"/>
      <c r="F26" s="1349" t="s">
        <v>751</v>
      </c>
      <c r="G26" s="1350"/>
      <c r="H26" s="857">
        <f>Datos!F1892</f>
        <v>0</v>
      </c>
      <c r="I26" s="857">
        <f>Datos!G1892</f>
        <v>0</v>
      </c>
      <c r="J26" s="857">
        <f>Datos!H1892</f>
        <v>0</v>
      </c>
      <c r="K26" s="858">
        <f>Datos!I1892</f>
        <v>0</v>
      </c>
      <c r="L26" s="73"/>
      <c r="M26" s="253"/>
      <c r="N26" s="253"/>
      <c r="O26" s="253"/>
      <c r="P26" s="253"/>
      <c r="Q26" s="253"/>
      <c r="R26" s="253"/>
      <c r="S26" s="89"/>
      <c r="T26" s="89"/>
      <c r="U26" s="89"/>
      <c r="V26" s="89"/>
      <c r="W26" s="89"/>
      <c r="X26" s="89"/>
      <c r="Y26" s="89"/>
      <c r="Z26" s="89"/>
      <c r="AA26" s="89"/>
      <c r="AB26" s="89"/>
    </row>
    <row r="27" spans="1:28" s="14" customFormat="1" ht="15.75" customHeight="1" x14ac:dyDescent="0.3">
      <c r="A27" s="19"/>
      <c r="B27" s="11"/>
      <c r="E27" s="1345"/>
      <c r="F27" s="1349" t="s">
        <v>708</v>
      </c>
      <c r="G27" s="1350"/>
      <c r="H27" s="537">
        <f>Datos!F1893</f>
        <v>0</v>
      </c>
      <c r="I27" s="537">
        <f>Datos!G1893</f>
        <v>0</v>
      </c>
      <c r="J27" s="537">
        <f>Datos!H1893</f>
        <v>0</v>
      </c>
      <c r="K27" s="538">
        <f>Datos!I1893</f>
        <v>0</v>
      </c>
      <c r="L27" s="73"/>
      <c r="M27" s="253"/>
      <c r="N27" s="253"/>
      <c r="O27" s="253"/>
      <c r="P27" s="253"/>
      <c r="Q27" s="253"/>
      <c r="R27" s="253"/>
      <c r="S27" s="89"/>
      <c r="T27" s="89"/>
      <c r="U27" s="89"/>
      <c r="V27" s="89"/>
      <c r="W27" s="89"/>
      <c r="X27" s="89"/>
      <c r="Y27" s="89"/>
      <c r="Z27" s="89"/>
      <c r="AA27" s="89"/>
      <c r="AB27" s="89"/>
    </row>
    <row r="28" spans="1:28" s="14" customFormat="1" ht="15.75" customHeight="1" x14ac:dyDescent="0.3">
      <c r="A28" s="19"/>
      <c r="B28" s="11"/>
      <c r="E28" s="1345"/>
      <c r="F28" s="1349" t="s">
        <v>752</v>
      </c>
      <c r="G28" s="1350"/>
      <c r="H28" s="537">
        <f>Datos!F1894</f>
        <v>0</v>
      </c>
      <c r="I28" s="537">
        <f>Datos!G1894</f>
        <v>0</v>
      </c>
      <c r="J28" s="537">
        <f>Datos!H1894</f>
        <v>0</v>
      </c>
      <c r="K28" s="538">
        <f>Datos!I1894</f>
        <v>0</v>
      </c>
      <c r="L28" s="73"/>
      <c r="M28" s="253"/>
      <c r="N28" s="253"/>
      <c r="O28" s="253"/>
      <c r="P28" s="253"/>
      <c r="Q28" s="253"/>
      <c r="R28" s="253"/>
      <c r="S28" s="89"/>
      <c r="T28" s="89"/>
      <c r="U28" s="89"/>
      <c r="V28" s="89"/>
      <c r="W28" s="89"/>
      <c r="X28" s="89"/>
      <c r="Y28" s="89"/>
      <c r="Z28" s="89"/>
      <c r="AA28" s="89"/>
      <c r="AB28" s="89"/>
    </row>
    <row r="29" spans="1:28" s="14" customFormat="1" ht="15.75" customHeight="1" x14ac:dyDescent="0.3">
      <c r="A29" s="19"/>
      <c r="B29" s="11"/>
      <c r="E29" s="1345"/>
      <c r="F29" s="1349" t="s">
        <v>761</v>
      </c>
      <c r="G29" s="1350"/>
      <c r="H29" s="537">
        <f>Datos!F1895</f>
        <v>0</v>
      </c>
      <c r="I29" s="537">
        <f>Datos!G1895</f>
        <v>0</v>
      </c>
      <c r="J29" s="537">
        <f>Datos!H1895</f>
        <v>0</v>
      </c>
      <c r="K29" s="538">
        <f>Datos!I1895</f>
        <v>0</v>
      </c>
      <c r="L29" s="73"/>
      <c r="M29" s="253"/>
      <c r="N29" s="253"/>
      <c r="O29" s="253"/>
      <c r="P29" s="253"/>
      <c r="Q29" s="253"/>
      <c r="R29" s="253"/>
      <c r="S29" s="89"/>
      <c r="T29" s="89"/>
      <c r="U29" s="89"/>
      <c r="V29" s="89"/>
      <c r="W29" s="89"/>
      <c r="X29" s="89"/>
      <c r="Y29" s="89"/>
      <c r="Z29" s="89"/>
      <c r="AA29" s="89"/>
      <c r="AB29" s="89"/>
    </row>
    <row r="30" spans="1:28" s="14" customFormat="1" ht="15.75" customHeight="1" x14ac:dyDescent="0.3">
      <c r="A30" s="19"/>
      <c r="B30" s="11"/>
      <c r="E30" s="1345"/>
      <c r="F30" s="1349" t="s">
        <v>975</v>
      </c>
      <c r="G30" s="1350"/>
      <c r="H30" s="645" t="str">
        <f>Datos!F1896</f>
        <v>-</v>
      </c>
      <c r="I30" s="645" t="str">
        <f>Datos!G1896</f>
        <v>-</v>
      </c>
      <c r="J30" s="645" t="str">
        <f>Datos!H1896</f>
        <v>-</v>
      </c>
      <c r="K30" s="538">
        <f>Datos!I1896</f>
        <v>0</v>
      </c>
      <c r="L30" s="73"/>
      <c r="M30" s="253"/>
      <c r="N30" s="253"/>
      <c r="O30" s="253"/>
      <c r="P30" s="253"/>
      <c r="Q30" s="253"/>
      <c r="R30" s="253"/>
      <c r="S30" s="89"/>
      <c r="T30" s="89"/>
      <c r="U30" s="89"/>
      <c r="V30" s="89"/>
      <c r="W30" s="89"/>
      <c r="X30" s="89"/>
      <c r="Y30" s="89"/>
      <c r="Z30" s="89"/>
      <c r="AA30" s="89"/>
      <c r="AB30" s="89"/>
    </row>
    <row r="31" spans="1:28" s="14" customFormat="1" ht="15.75" customHeight="1" x14ac:dyDescent="0.3">
      <c r="A31" s="19"/>
      <c r="B31" s="11"/>
      <c r="E31" s="1345"/>
      <c r="F31" s="1347" t="s">
        <v>968</v>
      </c>
      <c r="G31" s="1348"/>
      <c r="H31" s="537">
        <f>Datos!F1897</f>
        <v>0</v>
      </c>
      <c r="I31" s="537">
        <f>Datos!G1897</f>
        <v>0</v>
      </c>
      <c r="J31" s="537">
        <f>Datos!H1897</f>
        <v>0</v>
      </c>
      <c r="K31" s="538">
        <f>Datos!I1897</f>
        <v>0</v>
      </c>
      <c r="L31" s="73"/>
      <c r="M31" s="253"/>
      <c r="N31" s="253"/>
      <c r="O31" s="253"/>
      <c r="P31" s="253"/>
      <c r="Q31" s="253"/>
      <c r="R31" s="253"/>
      <c r="S31" s="89"/>
      <c r="T31" s="89"/>
      <c r="U31" s="89"/>
      <c r="V31" s="89"/>
      <c r="W31" s="89"/>
      <c r="X31" s="89"/>
      <c r="Y31" s="89"/>
      <c r="Z31" s="89"/>
      <c r="AA31" s="89"/>
      <c r="AB31" s="89"/>
    </row>
    <row r="32" spans="1:28" s="14" customFormat="1" ht="15.75" customHeight="1" x14ac:dyDescent="0.3">
      <c r="A32" s="19"/>
      <c r="B32" s="11"/>
      <c r="E32" s="1346"/>
      <c r="F32" s="1329" t="s">
        <v>982</v>
      </c>
      <c r="G32" s="1330"/>
      <c r="H32" s="539">
        <f>Datos!F1898</f>
        <v>0</v>
      </c>
      <c r="I32" s="539">
        <f>Datos!G1898</f>
        <v>0</v>
      </c>
      <c r="J32" s="539">
        <f>Datos!H1898</f>
        <v>0</v>
      </c>
      <c r="K32" s="640">
        <f>Datos!I1898</f>
        <v>0</v>
      </c>
      <c r="L32" s="73"/>
      <c r="M32" s="73"/>
      <c r="N32" s="73"/>
      <c r="O32" s="73"/>
      <c r="P32" s="73"/>
      <c r="Q32" s="73"/>
      <c r="S32" s="89"/>
      <c r="T32" s="89"/>
      <c r="U32" s="89"/>
      <c r="V32" s="89"/>
      <c r="W32" s="89"/>
      <c r="X32" s="89"/>
      <c r="Y32" s="89"/>
      <c r="Z32" s="89"/>
      <c r="AA32" s="89"/>
      <c r="AB32" s="89"/>
    </row>
    <row r="33" spans="1:28" s="14" customFormat="1" ht="5.25" customHeight="1" x14ac:dyDescent="0.3">
      <c r="A33" s="19"/>
      <c r="B33" s="11"/>
      <c r="Q33" s="73"/>
      <c r="S33" s="89"/>
      <c r="T33" s="89"/>
      <c r="U33" s="89"/>
      <c r="V33" s="89"/>
      <c r="W33" s="89"/>
      <c r="X33" s="89"/>
      <c r="Y33" s="89"/>
      <c r="Z33" s="89"/>
      <c r="AA33" s="89"/>
      <c r="AB33" s="89"/>
    </row>
    <row r="34" spans="1:28" s="89" customFormat="1" ht="16.5" customHeight="1" x14ac:dyDescent="0.3">
      <c r="A34" s="19"/>
      <c r="B34" s="11"/>
      <c r="C34" s="12"/>
      <c r="D34" s="12"/>
      <c r="E34" s="1326" t="s">
        <v>1368</v>
      </c>
      <c r="F34" s="1331" t="s">
        <v>1141</v>
      </c>
      <c r="G34" s="1332"/>
      <c r="H34" s="637" t="str">
        <f>Datos!F1900</f>
        <v>-</v>
      </c>
      <c r="I34" s="637" t="str">
        <f>Datos!G1900</f>
        <v>-</v>
      </c>
      <c r="J34" s="637" t="str">
        <f>Datos!H1900</f>
        <v>-</v>
      </c>
      <c r="K34" s="770">
        <f ca="1">Datos!I1900</f>
        <v>0</v>
      </c>
      <c r="L34" s="639"/>
      <c r="M34" s="639"/>
      <c r="N34" s="639"/>
      <c r="O34" s="639"/>
      <c r="P34" s="639"/>
      <c r="Q34" s="638"/>
      <c r="R34" s="12"/>
    </row>
    <row r="35" spans="1:28" s="89" customFormat="1" ht="16.5" customHeight="1" x14ac:dyDescent="0.3">
      <c r="A35" s="19"/>
      <c r="B35" s="11"/>
      <c r="C35" s="12"/>
      <c r="D35" s="12"/>
      <c r="E35" s="1327"/>
      <c r="F35" s="1334" t="s">
        <v>1117</v>
      </c>
      <c r="G35" s="1335"/>
      <c r="H35" s="637" t="str">
        <f>Datos!F1901</f>
        <v>-</v>
      </c>
      <c r="I35" s="637" t="str">
        <f>Datos!G1901</f>
        <v>-</v>
      </c>
      <c r="J35" s="637" t="str">
        <f>Datos!H1901</f>
        <v>-</v>
      </c>
      <c r="K35" s="770">
        <f ca="1">Datos!I1901</f>
        <v>0</v>
      </c>
      <c r="L35" s="639"/>
      <c r="M35" s="639"/>
      <c r="N35" s="639"/>
      <c r="O35" s="639"/>
      <c r="P35" s="639"/>
      <c r="Q35" s="638"/>
      <c r="R35" s="12"/>
    </row>
    <row r="36" spans="1:28" s="14" customFormat="1" ht="15.75" customHeight="1" x14ac:dyDescent="0.3">
      <c r="A36" s="19"/>
      <c r="B36" s="11"/>
      <c r="E36" s="1327"/>
      <c r="F36" s="1321" t="s">
        <v>1119</v>
      </c>
      <c r="G36" s="1322"/>
      <c r="H36" s="637" t="str">
        <f>Datos!F1902</f>
        <v>-</v>
      </c>
      <c r="I36" s="637" t="str">
        <f>Datos!G1902</f>
        <v>-</v>
      </c>
      <c r="J36" s="637" t="str">
        <f>Datos!H1902</f>
        <v>-</v>
      </c>
      <c r="K36" s="770">
        <f>Datos!I1902</f>
        <v>0</v>
      </c>
      <c r="L36" s="73"/>
      <c r="M36" s="73"/>
      <c r="N36" s="73"/>
      <c r="O36" s="73"/>
      <c r="P36" s="73"/>
      <c r="Q36" s="73"/>
      <c r="S36" s="89"/>
      <c r="T36" s="89"/>
      <c r="U36" s="89"/>
      <c r="V36" s="89"/>
      <c r="W36" s="89"/>
      <c r="X36" s="89"/>
      <c r="Y36" s="89"/>
      <c r="Z36" s="89"/>
      <c r="AA36" s="89"/>
      <c r="AB36" s="89"/>
    </row>
    <row r="37" spans="1:28" s="89" customFormat="1" ht="16.5" customHeight="1" x14ac:dyDescent="0.3">
      <c r="A37" s="19"/>
      <c r="B37" s="11"/>
      <c r="C37" s="12"/>
      <c r="D37" s="12"/>
      <c r="E37" s="1328"/>
      <c r="F37" s="1329" t="s">
        <v>982</v>
      </c>
      <c r="G37" s="1330"/>
      <c r="H37" s="771" t="str">
        <f>Datos!F1903</f>
        <v>-</v>
      </c>
      <c r="I37" s="771" t="str">
        <f>Datos!G1903</f>
        <v>-</v>
      </c>
      <c r="J37" s="771" t="str">
        <f>Datos!H1903</f>
        <v>-</v>
      </c>
      <c r="K37" s="772">
        <f ca="1">Datos!I1903</f>
        <v>0</v>
      </c>
      <c r="L37" s="73"/>
      <c r="M37" s="73"/>
      <c r="N37" s="73"/>
      <c r="O37" s="73"/>
      <c r="P37" s="73"/>
      <c r="Q37" s="73"/>
      <c r="R37" s="12"/>
    </row>
    <row r="38" spans="1:28" s="89" customFormat="1" ht="8.25" customHeight="1" x14ac:dyDescent="0.3">
      <c r="A38" s="19"/>
      <c r="B38" s="11"/>
      <c r="C38" s="12"/>
      <c r="D38" s="12"/>
      <c r="E38" s="73"/>
      <c r="F38" s="73"/>
      <c r="G38" s="73"/>
      <c r="H38" s="73"/>
      <c r="I38" s="73"/>
      <c r="J38" s="73"/>
      <c r="K38" s="73"/>
      <c r="L38" s="73"/>
      <c r="M38" s="73"/>
      <c r="N38" s="73"/>
      <c r="O38" s="73"/>
      <c r="P38" s="73"/>
      <c r="Q38" s="73"/>
      <c r="R38" s="12"/>
    </row>
    <row r="39" spans="1:28" s="89" customFormat="1" ht="16.5" customHeight="1" x14ac:dyDescent="0.3">
      <c r="A39" s="19"/>
      <c r="B39" s="11"/>
      <c r="C39" s="12"/>
      <c r="D39" s="12"/>
      <c r="E39" s="1323" t="s">
        <v>561</v>
      </c>
      <c r="F39" s="1324"/>
      <c r="G39" s="1325"/>
      <c r="H39" s="540">
        <f>Datos!F1905</f>
        <v>0</v>
      </c>
      <c r="I39" s="540">
        <f>Datos!G1905</f>
        <v>0</v>
      </c>
      <c r="J39" s="540">
        <f>Datos!H1905</f>
        <v>0</v>
      </c>
      <c r="K39" s="652">
        <f ca="1">Datos!I1905</f>
        <v>0</v>
      </c>
      <c r="L39" s="73"/>
      <c r="M39" s="73"/>
      <c r="N39" s="73"/>
      <c r="O39" s="73"/>
      <c r="P39" s="73"/>
      <c r="Q39" s="73"/>
      <c r="R39" s="12"/>
    </row>
    <row r="40" spans="1:28" s="14" customFormat="1" ht="16.5" customHeight="1" x14ac:dyDescent="0.3">
      <c r="A40" s="19"/>
      <c r="B40" s="11"/>
      <c r="E40" s="1333" t="s">
        <v>1116</v>
      </c>
      <c r="F40" s="1333"/>
      <c r="G40" s="1333"/>
      <c r="H40" s="1333"/>
      <c r="I40" s="1333"/>
      <c r="J40" s="1333"/>
      <c r="K40" s="1333"/>
      <c r="L40" s="1333"/>
      <c r="M40" s="73"/>
      <c r="N40" s="73"/>
      <c r="O40" s="73"/>
      <c r="P40" s="73"/>
      <c r="Q40" s="73"/>
      <c r="S40" s="89"/>
      <c r="T40" s="89"/>
      <c r="U40" s="89"/>
      <c r="V40" s="89"/>
      <c r="W40" s="89"/>
      <c r="X40" s="89"/>
      <c r="Y40" s="89"/>
      <c r="Z40" s="89"/>
      <c r="AA40" s="89"/>
      <c r="AB40" s="89"/>
    </row>
    <row r="41" spans="1:28" s="14" customFormat="1" ht="16.5" customHeight="1" x14ac:dyDescent="0.3">
      <c r="A41" s="19"/>
      <c r="B41" s="11"/>
      <c r="E41" s="1333" t="s">
        <v>1406</v>
      </c>
      <c r="F41" s="1333"/>
      <c r="G41" s="1333"/>
      <c r="H41" s="1333"/>
      <c r="I41" s="1333"/>
      <c r="J41" s="1333"/>
      <c r="K41" s="1333"/>
      <c r="L41" s="1333"/>
      <c r="M41" s="73"/>
      <c r="N41" s="73"/>
      <c r="O41" s="73"/>
      <c r="P41" s="73"/>
      <c r="Q41" s="73"/>
      <c r="S41" s="89"/>
      <c r="T41" s="89"/>
      <c r="U41" s="89"/>
      <c r="V41" s="89"/>
      <c r="W41" s="89"/>
      <c r="X41" s="89"/>
      <c r="Y41" s="89"/>
      <c r="Z41" s="89"/>
      <c r="AA41" s="89"/>
      <c r="AB41" s="89"/>
    </row>
    <row r="42" spans="1:28" s="850" customFormat="1" ht="35.1" customHeight="1" x14ac:dyDescent="0.25">
      <c r="A42" s="845"/>
      <c r="B42" s="846"/>
      <c r="C42" s="847"/>
      <c r="D42" s="847"/>
      <c r="E42" s="848" t="s">
        <v>1484</v>
      </c>
      <c r="F42" s="849"/>
      <c r="G42" s="849"/>
      <c r="H42" s="849"/>
      <c r="I42" s="849"/>
      <c r="J42" s="849"/>
      <c r="K42" s="849"/>
      <c r="L42" s="849"/>
      <c r="M42" s="849"/>
      <c r="N42" s="849"/>
      <c r="O42" s="849"/>
      <c r="P42" s="849"/>
      <c r="Q42" s="849"/>
      <c r="R42" s="849"/>
      <c r="S42" s="849"/>
      <c r="T42" s="849"/>
      <c r="U42" s="849"/>
      <c r="V42" s="849"/>
    </row>
    <row r="43" spans="1:28" s="14" customFormat="1" ht="11.25" customHeight="1" x14ac:dyDescent="0.3">
      <c r="A43" s="19"/>
      <c r="B43" s="11"/>
      <c r="E43" s="414"/>
      <c r="F43" s="414"/>
      <c r="G43" s="414"/>
      <c r="H43" s="414"/>
      <c r="I43" s="414"/>
      <c r="J43" s="414"/>
      <c r="K43" s="73"/>
      <c r="L43" s="73"/>
      <c r="M43" s="73"/>
      <c r="N43" s="73"/>
      <c r="O43" s="73"/>
      <c r="P43" s="73"/>
      <c r="Q43" s="73"/>
      <c r="S43" s="89"/>
      <c r="T43" s="89"/>
      <c r="U43" s="89"/>
      <c r="V43" s="89"/>
      <c r="W43" s="89"/>
      <c r="X43" s="89"/>
      <c r="Y43" s="89"/>
      <c r="Z43" s="89"/>
      <c r="AA43" s="89"/>
      <c r="AB43" s="89"/>
    </row>
    <row r="44" spans="1:28" s="14" customFormat="1" ht="17.25" customHeight="1" x14ac:dyDescent="0.3">
      <c r="A44" s="19"/>
      <c r="B44" s="11"/>
      <c r="D44" s="293" t="s">
        <v>1355</v>
      </c>
      <c r="E44" s="293"/>
      <c r="F44" s="293"/>
      <c r="G44" s="293"/>
      <c r="H44" s="293"/>
      <c r="I44" s="293"/>
      <c r="J44" s="293"/>
      <c r="K44" s="293"/>
      <c r="L44" s="293"/>
      <c r="M44" s="293"/>
      <c r="N44" s="293"/>
      <c r="O44" s="293"/>
      <c r="P44" s="293"/>
      <c r="Q44" s="293"/>
      <c r="S44" s="89"/>
      <c r="T44" s="89"/>
      <c r="U44" s="89"/>
      <c r="V44" s="89"/>
      <c r="W44" s="89"/>
      <c r="X44" s="89"/>
      <c r="Y44" s="89"/>
      <c r="Z44" s="89"/>
      <c r="AA44" s="89"/>
      <c r="AB44" s="89"/>
    </row>
    <row r="45" spans="1:28" s="14" customFormat="1" ht="9" customHeight="1" x14ac:dyDescent="0.3">
      <c r="A45" s="19"/>
      <c r="B45" s="11"/>
      <c r="E45" s="73"/>
      <c r="F45" s="73"/>
      <c r="G45" s="73"/>
      <c r="H45" s="73"/>
      <c r="I45" s="73"/>
      <c r="J45" s="73"/>
      <c r="K45" s="73"/>
      <c r="L45" s="73"/>
      <c r="M45" s="73"/>
      <c r="N45" s="73"/>
      <c r="O45" s="73"/>
      <c r="P45" s="73"/>
      <c r="Q45" s="73"/>
      <c r="S45" s="89"/>
      <c r="T45" s="89"/>
      <c r="U45" s="89"/>
      <c r="V45" s="89"/>
      <c r="W45" s="89"/>
      <c r="X45" s="89"/>
      <c r="Y45" s="89"/>
      <c r="Z45" s="89"/>
      <c r="AA45" s="89"/>
      <c r="AB45" s="89"/>
    </row>
    <row r="46" spans="1:28" s="14" customFormat="1" ht="4.5" customHeight="1" x14ac:dyDescent="0.3">
      <c r="A46" s="19"/>
      <c r="B46" s="11"/>
      <c r="E46" s="79"/>
      <c r="F46" s="80"/>
      <c r="G46" s="80"/>
      <c r="H46" s="67"/>
      <c r="I46" s="560"/>
      <c r="J46" s="73"/>
      <c r="K46" s="12"/>
      <c r="L46" s="12"/>
      <c r="M46" s="73"/>
      <c r="N46" s="73"/>
      <c r="O46" s="73"/>
      <c r="P46" s="73"/>
      <c r="Q46" s="73"/>
      <c r="S46" s="89"/>
      <c r="T46" s="89"/>
      <c r="U46" s="89"/>
      <c r="V46" s="89"/>
      <c r="W46" s="89"/>
      <c r="X46" s="89"/>
      <c r="Y46" s="89"/>
      <c r="Z46" s="89"/>
      <c r="AA46" s="89"/>
      <c r="AB46" s="89"/>
    </row>
    <row r="47" spans="1:28" s="89" customFormat="1" ht="18" customHeight="1" x14ac:dyDescent="0.3">
      <c r="A47" s="19"/>
      <c r="B47" s="11"/>
      <c r="C47" s="12"/>
      <c r="D47" s="12"/>
      <c r="E47" s="68"/>
      <c r="F47" s="116"/>
      <c r="G47" s="111" t="str">
        <f ca="1">Datos!G1921</f>
        <v/>
      </c>
      <c r="H47" s="139" t="s">
        <v>1404</v>
      </c>
      <c r="I47" s="561" t="str">
        <f>IF(ISTEXT('1.Datos generales organización '!L27),'1.Datos generales organización '!L27,"")</f>
        <v/>
      </c>
      <c r="J47" s="73"/>
      <c r="K47" s="12"/>
      <c r="L47" s="12"/>
      <c r="M47" s="73"/>
      <c r="N47" s="73"/>
      <c r="O47" s="73"/>
      <c r="P47" s="73"/>
      <c r="Q47" s="73"/>
      <c r="R47" s="12"/>
    </row>
    <row r="48" spans="1:28" s="89" customFormat="1" ht="4.5" customHeight="1" x14ac:dyDescent="0.3">
      <c r="A48" s="19"/>
      <c r="B48" s="11"/>
      <c r="C48" s="12"/>
      <c r="D48" s="12"/>
      <c r="E48" s="1320" t="s">
        <v>185</v>
      </c>
      <c r="F48" s="116"/>
      <c r="G48" s="93"/>
      <c r="H48" s="141"/>
      <c r="I48" s="562"/>
      <c r="J48" s="73"/>
      <c r="K48" s="12"/>
      <c r="L48" s="12"/>
      <c r="M48" s="73"/>
      <c r="N48" s="73"/>
      <c r="O48" s="12"/>
      <c r="P48" s="73"/>
      <c r="Q48" s="73"/>
      <c r="R48" s="12"/>
      <c r="T48" s="137"/>
    </row>
    <row r="49" spans="1:20" s="89" customFormat="1" ht="18" customHeight="1" x14ac:dyDescent="0.3">
      <c r="A49" s="81"/>
      <c r="B49" s="11"/>
      <c r="C49" s="12"/>
      <c r="D49" s="12"/>
      <c r="E49" s="1320"/>
      <c r="F49" s="117" t="str">
        <f>Datos!G1909</f>
        <v/>
      </c>
      <c r="G49" s="111" t="str">
        <f ca="1">Datos!G1922</f>
        <v/>
      </c>
      <c r="H49" s="139" t="s">
        <v>1405</v>
      </c>
      <c r="I49" s="563" t="s">
        <v>125</v>
      </c>
      <c r="J49" s="73"/>
      <c r="K49" s="12"/>
      <c r="L49" s="12"/>
      <c r="M49" s="73"/>
      <c r="N49" s="73"/>
      <c r="O49" s="73"/>
      <c r="P49" s="73"/>
      <c r="Q49" s="73"/>
      <c r="R49" s="12"/>
      <c r="T49" s="137"/>
    </row>
    <row r="50" spans="1:20" s="89" customFormat="1" ht="4.5" customHeight="1" x14ac:dyDescent="0.3">
      <c r="A50" s="81"/>
      <c r="B50" s="11"/>
      <c r="C50" s="12"/>
      <c r="D50" s="12"/>
      <c r="E50" s="1320"/>
      <c r="F50" s="120"/>
      <c r="G50" s="95"/>
      <c r="H50" s="142"/>
      <c r="I50" s="564"/>
      <c r="J50" s="73"/>
      <c r="K50" s="12"/>
      <c r="L50" s="12"/>
      <c r="M50" s="12"/>
      <c r="N50" s="12"/>
      <c r="O50" s="12"/>
      <c r="P50" s="12"/>
      <c r="Q50" s="12"/>
      <c r="R50" s="12"/>
      <c r="T50" s="137"/>
    </row>
    <row r="51" spans="1:20" s="89" customFormat="1" ht="18" customHeight="1" x14ac:dyDescent="0.3">
      <c r="A51" s="81"/>
      <c r="B51" s="11"/>
      <c r="C51" s="12"/>
      <c r="D51" s="12"/>
      <c r="E51" s="68"/>
      <c r="F51" s="121"/>
      <c r="G51" s="111" t="str">
        <f ca="1">Datos!G1923</f>
        <v/>
      </c>
      <c r="H51" s="139" t="s">
        <v>1405</v>
      </c>
      <c r="I51" s="561" t="s">
        <v>33</v>
      </c>
      <c r="J51" s="73"/>
      <c r="K51" s="12"/>
      <c r="L51" s="12"/>
      <c r="M51" s="12"/>
      <c r="N51" s="12"/>
      <c r="O51" s="12"/>
      <c r="P51" s="12"/>
      <c r="Q51" s="12"/>
      <c r="R51" s="12"/>
      <c r="T51" s="137"/>
    </row>
    <row r="52" spans="1:20" s="89" customFormat="1" ht="4.5" customHeight="1" x14ac:dyDescent="0.3">
      <c r="A52" s="81"/>
      <c r="B52" s="11"/>
      <c r="C52" s="12"/>
      <c r="D52" s="12"/>
      <c r="E52" s="82"/>
      <c r="F52" s="83"/>
      <c r="G52" s="96"/>
      <c r="H52" s="69"/>
      <c r="I52" s="70"/>
      <c r="J52" s="73"/>
      <c r="K52" s="12"/>
      <c r="L52" s="12"/>
      <c r="M52" s="12"/>
      <c r="N52" s="12"/>
      <c r="O52" s="12"/>
      <c r="P52" s="12"/>
      <c r="Q52" s="12"/>
      <c r="R52" s="12"/>
      <c r="T52" s="137"/>
    </row>
    <row r="53" spans="1:20" s="89" customFormat="1" ht="12.95" customHeight="1" x14ac:dyDescent="0.3">
      <c r="A53" s="81"/>
      <c r="B53" s="11"/>
      <c r="C53" s="12"/>
      <c r="D53" s="12"/>
      <c r="E53" s="12"/>
      <c r="F53" s="106"/>
      <c r="G53" s="97"/>
      <c r="H53" s="65"/>
      <c r="I53" s="65"/>
      <c r="J53" s="73"/>
      <c r="K53" s="32"/>
      <c r="L53" s="32"/>
      <c r="M53" s="12"/>
      <c r="N53" s="12"/>
      <c r="O53" s="12"/>
      <c r="P53" s="12"/>
      <c r="Q53" s="12"/>
      <c r="R53" s="12"/>
      <c r="T53" s="137"/>
    </row>
    <row r="54" spans="1:20" s="89" customFormat="1" ht="4.5" customHeight="1" x14ac:dyDescent="0.3">
      <c r="A54" s="13"/>
      <c r="B54" s="11"/>
      <c r="C54" s="12"/>
      <c r="D54" s="12"/>
      <c r="E54" s="84"/>
      <c r="F54" s="122"/>
      <c r="G54" s="98"/>
      <c r="H54" s="143"/>
      <c r="I54" s="556"/>
      <c r="J54" s="73"/>
      <c r="K54" s="12"/>
      <c r="L54" s="12"/>
      <c r="M54" s="12"/>
      <c r="N54" s="12"/>
      <c r="O54" s="12"/>
      <c r="P54" s="12"/>
      <c r="Q54" s="12"/>
      <c r="R54" s="12"/>
      <c r="T54" s="137"/>
    </row>
    <row r="55" spans="1:20" s="89" customFormat="1" ht="18" customHeight="1" x14ac:dyDescent="0.3">
      <c r="A55" s="22"/>
      <c r="B55" s="23"/>
      <c r="C55" s="12"/>
      <c r="D55" s="12"/>
      <c r="E55" s="62"/>
      <c r="F55" s="119"/>
      <c r="G55" s="112" t="str">
        <f>Datos!D1921</f>
        <v/>
      </c>
      <c r="H55" s="140" t="s">
        <v>1405</v>
      </c>
      <c r="I55" s="557" t="str">
        <f>IF(ISTEXT(I47),I47,"")</f>
        <v/>
      </c>
      <c r="J55" s="73"/>
      <c r="K55" s="12"/>
      <c r="L55" s="12"/>
      <c r="M55" s="12"/>
      <c r="N55" s="12"/>
      <c r="O55" s="12"/>
      <c r="P55" s="12"/>
      <c r="Q55" s="12"/>
      <c r="R55" s="12"/>
      <c r="T55" s="137"/>
    </row>
    <row r="56" spans="1:20" s="89" customFormat="1" ht="4.5" customHeight="1" x14ac:dyDescent="0.3">
      <c r="A56" s="22"/>
      <c r="B56" s="23"/>
      <c r="C56" s="12"/>
      <c r="D56" s="12"/>
      <c r="E56" s="118"/>
      <c r="F56" s="119"/>
      <c r="G56" s="99"/>
      <c r="H56" s="144"/>
      <c r="I56" s="558"/>
      <c r="J56" s="73"/>
      <c r="K56" s="12"/>
      <c r="L56" s="12"/>
      <c r="M56" s="12"/>
      <c r="N56" s="12"/>
      <c r="O56" s="12"/>
      <c r="P56" s="12"/>
      <c r="Q56" s="12"/>
      <c r="R56" s="12"/>
      <c r="T56" s="137"/>
    </row>
    <row r="57" spans="1:20" s="89" customFormat="1" ht="18" customHeight="1" x14ac:dyDescent="0.3">
      <c r="A57" s="22"/>
      <c r="B57" s="23"/>
      <c r="C57" s="12"/>
      <c r="D57" s="12"/>
      <c r="E57" s="125" t="s">
        <v>183</v>
      </c>
      <c r="F57" s="119" t="str">
        <f>Datos!D1909</f>
        <v/>
      </c>
      <c r="G57" s="112" t="str">
        <f>Datos!D1922</f>
        <v/>
      </c>
      <c r="H57" s="140" t="s">
        <v>1405</v>
      </c>
      <c r="I57" s="559" t="s">
        <v>125</v>
      </c>
      <c r="J57" s="73"/>
      <c r="K57" s="12"/>
      <c r="L57" s="12"/>
      <c r="M57" s="12"/>
      <c r="N57" s="12"/>
      <c r="O57" s="12"/>
      <c r="P57" s="12"/>
      <c r="Q57" s="12"/>
      <c r="R57" s="12"/>
      <c r="T57" s="137"/>
    </row>
    <row r="58" spans="1:20" s="89" customFormat="1" ht="4.5" customHeight="1" x14ac:dyDescent="0.3">
      <c r="A58" s="22"/>
      <c r="B58" s="23"/>
      <c r="C58" s="12"/>
      <c r="D58" s="12"/>
      <c r="E58" s="86"/>
      <c r="F58" s="123"/>
      <c r="G58" s="100"/>
      <c r="H58" s="145"/>
      <c r="I58" s="558"/>
      <c r="J58" s="73"/>
      <c r="K58" s="12"/>
      <c r="L58" s="12"/>
      <c r="M58" s="12"/>
      <c r="N58" s="12"/>
      <c r="O58" s="12"/>
      <c r="P58" s="12"/>
      <c r="Q58" s="12"/>
      <c r="R58" s="12"/>
      <c r="T58" s="137"/>
    </row>
    <row r="59" spans="1:20" s="89" customFormat="1" ht="18" customHeight="1" x14ac:dyDescent="0.3">
      <c r="A59" s="22"/>
      <c r="B59" s="23"/>
      <c r="C59" s="12"/>
      <c r="D59" s="12"/>
      <c r="E59" s="62"/>
      <c r="F59" s="124"/>
      <c r="G59" s="112" t="str">
        <f>Datos!D1923</f>
        <v/>
      </c>
      <c r="H59" s="140" t="s">
        <v>1405</v>
      </c>
      <c r="I59" s="557" t="s">
        <v>33</v>
      </c>
      <c r="J59" s="73"/>
      <c r="K59" s="12"/>
      <c r="L59" s="12"/>
      <c r="M59" s="12"/>
      <c r="N59" s="12"/>
      <c r="O59" s="12"/>
      <c r="P59" s="12"/>
      <c r="Q59" s="12"/>
      <c r="R59" s="12"/>
      <c r="T59" s="137"/>
    </row>
    <row r="60" spans="1:20" s="89" customFormat="1" ht="4.5" customHeight="1" x14ac:dyDescent="0.3">
      <c r="A60" s="22"/>
      <c r="B60" s="23"/>
      <c r="C60" s="12"/>
      <c r="D60" s="12"/>
      <c r="E60" s="87"/>
      <c r="F60" s="88"/>
      <c r="G60" s="101"/>
      <c r="H60" s="63"/>
      <c r="I60" s="64"/>
      <c r="J60" s="73"/>
      <c r="K60" s="12"/>
      <c r="L60" s="12"/>
      <c r="M60" s="12"/>
      <c r="N60" s="12"/>
      <c r="O60" s="12"/>
      <c r="P60" s="12"/>
      <c r="Q60" s="12"/>
      <c r="R60" s="12"/>
      <c r="T60" s="137"/>
    </row>
    <row r="61" spans="1:20" s="89" customFormat="1" ht="12.95" customHeight="1" x14ac:dyDescent="0.3">
      <c r="A61" s="13"/>
      <c r="B61" s="11"/>
      <c r="C61" s="12"/>
      <c r="D61" s="12"/>
      <c r="E61" s="12"/>
      <c r="F61" s="106"/>
      <c r="G61" s="102"/>
      <c r="H61" s="21"/>
      <c r="I61" s="21"/>
      <c r="J61" s="73"/>
      <c r="K61" s="12"/>
      <c r="L61" s="12"/>
      <c r="M61" s="12"/>
      <c r="N61" s="12"/>
      <c r="O61" s="12"/>
      <c r="P61" s="12"/>
      <c r="Q61" s="12"/>
      <c r="R61" s="12"/>
      <c r="T61" s="137"/>
    </row>
    <row r="62" spans="1:20" s="89" customFormat="1" ht="4.5" customHeight="1" x14ac:dyDescent="0.3">
      <c r="A62" s="13"/>
      <c r="B62" s="11"/>
      <c r="C62" s="12"/>
      <c r="D62" s="12"/>
      <c r="E62" s="84"/>
      <c r="F62" s="122"/>
      <c r="G62" s="98"/>
      <c r="H62" s="85"/>
      <c r="I62" s="556"/>
      <c r="J62" s="73"/>
      <c r="K62" s="12"/>
      <c r="L62" s="12"/>
      <c r="M62" s="12"/>
      <c r="N62" s="12"/>
      <c r="O62" s="12"/>
      <c r="P62" s="12"/>
      <c r="Q62" s="12"/>
      <c r="R62" s="12"/>
      <c r="T62" s="137"/>
    </row>
    <row r="63" spans="1:20" s="89" customFormat="1" ht="18" customHeight="1" x14ac:dyDescent="0.3">
      <c r="A63" s="13"/>
      <c r="B63" s="11"/>
      <c r="C63" s="12"/>
      <c r="D63" s="12"/>
      <c r="E63" s="62"/>
      <c r="F63" s="119"/>
      <c r="G63" s="112" t="str">
        <f>Datos!E1921</f>
        <v/>
      </c>
      <c r="H63" s="140" t="s">
        <v>1405</v>
      </c>
      <c r="I63" s="557" t="str">
        <f>IF(ISTEXT(I47),I47,"")</f>
        <v/>
      </c>
      <c r="J63" s="73"/>
      <c r="K63" s="12"/>
      <c r="L63" s="12"/>
      <c r="M63" s="12"/>
      <c r="N63" s="12"/>
      <c r="O63" s="12"/>
      <c r="P63" s="12"/>
      <c r="Q63" s="12"/>
      <c r="R63" s="12"/>
      <c r="T63" s="137"/>
    </row>
    <row r="64" spans="1:20" s="89" customFormat="1" ht="4.5" customHeight="1" x14ac:dyDescent="0.3">
      <c r="A64" s="13"/>
      <c r="B64" s="11"/>
      <c r="C64" s="12"/>
      <c r="D64" s="12"/>
      <c r="E64" s="118"/>
      <c r="F64" s="119"/>
      <c r="G64" s="99"/>
      <c r="H64" s="144"/>
      <c r="I64" s="558"/>
      <c r="J64" s="73"/>
      <c r="K64" s="12"/>
      <c r="L64" s="12"/>
      <c r="M64" s="12"/>
      <c r="N64" s="12"/>
      <c r="O64" s="12"/>
      <c r="P64" s="12"/>
      <c r="Q64" s="12"/>
      <c r="R64" s="12"/>
      <c r="T64" s="137"/>
    </row>
    <row r="65" spans="1:20" s="89" customFormat="1" ht="18" customHeight="1" x14ac:dyDescent="0.3">
      <c r="A65" s="13"/>
      <c r="B65" s="11"/>
      <c r="C65" s="12"/>
      <c r="D65" s="12"/>
      <c r="E65" s="125" t="s">
        <v>184</v>
      </c>
      <c r="F65" s="119" t="str">
        <f>Datos!E1909</f>
        <v/>
      </c>
      <c r="G65" s="112" t="str">
        <f>Datos!E1922</f>
        <v/>
      </c>
      <c r="H65" s="140" t="s">
        <v>1405</v>
      </c>
      <c r="I65" s="559" t="s">
        <v>125</v>
      </c>
      <c r="J65" s="73"/>
      <c r="K65" s="12"/>
      <c r="L65" s="12"/>
      <c r="M65" s="12"/>
      <c r="N65" s="12"/>
      <c r="O65" s="12"/>
      <c r="P65" s="12"/>
      <c r="T65" s="137"/>
    </row>
    <row r="66" spans="1:20" s="89" customFormat="1" ht="4.5" customHeight="1" x14ac:dyDescent="0.3">
      <c r="A66" s="13"/>
      <c r="B66" s="11"/>
      <c r="C66" s="12"/>
      <c r="D66" s="12"/>
      <c r="E66" s="86"/>
      <c r="F66" s="123"/>
      <c r="G66" s="100"/>
      <c r="H66" s="145"/>
      <c r="I66" s="558"/>
      <c r="J66" s="73"/>
      <c r="K66" s="12"/>
      <c r="L66" s="12"/>
      <c r="M66" s="12"/>
      <c r="N66" s="12"/>
      <c r="O66" s="12"/>
      <c r="P66" s="12"/>
      <c r="T66" s="137"/>
    </row>
    <row r="67" spans="1:20" s="89" customFormat="1" ht="18" customHeight="1" x14ac:dyDescent="0.3">
      <c r="A67" s="13"/>
      <c r="B67" s="11"/>
      <c r="C67" s="12"/>
      <c r="D67" s="12"/>
      <c r="E67" s="62"/>
      <c r="F67" s="124"/>
      <c r="G67" s="112" t="str">
        <f>Datos!E1923</f>
        <v/>
      </c>
      <c r="H67" s="140" t="s">
        <v>1405</v>
      </c>
      <c r="I67" s="557" t="s">
        <v>33</v>
      </c>
      <c r="J67" s="73"/>
      <c r="K67" s="12"/>
      <c r="L67" s="12"/>
      <c r="M67" s="12"/>
      <c r="N67" s="12"/>
      <c r="O67" s="12"/>
      <c r="P67" s="12"/>
      <c r="R67" s="204"/>
      <c r="T67" s="137"/>
    </row>
    <row r="68" spans="1:20" s="89" customFormat="1" ht="4.5" customHeight="1" x14ac:dyDescent="0.3">
      <c r="A68" s="13"/>
      <c r="B68" s="11"/>
      <c r="C68" s="12"/>
      <c r="D68" s="12"/>
      <c r="E68" s="87"/>
      <c r="F68" s="88"/>
      <c r="G68" s="88"/>
      <c r="H68" s="63"/>
      <c r="I68" s="64"/>
      <c r="J68" s="73"/>
      <c r="K68" s="12"/>
      <c r="L68" s="12"/>
      <c r="M68" s="12"/>
      <c r="N68" s="12"/>
      <c r="O68" s="12"/>
      <c r="P68" s="12"/>
      <c r="Q68" s="204"/>
      <c r="R68" s="204"/>
      <c r="T68" s="137"/>
    </row>
    <row r="69" spans="1:20" s="89" customFormat="1" ht="12.95" customHeight="1" x14ac:dyDescent="0.3">
      <c r="A69" s="13"/>
      <c r="B69" s="11"/>
      <c r="C69" s="12"/>
      <c r="D69" s="12"/>
      <c r="E69" s="12"/>
      <c r="F69" s="106"/>
      <c r="G69" s="102"/>
      <c r="H69" s="21"/>
      <c r="I69" s="21"/>
      <c r="J69" s="73"/>
      <c r="K69" s="12"/>
      <c r="L69" s="12"/>
      <c r="M69" s="12"/>
      <c r="N69" s="12"/>
      <c r="O69" s="12"/>
      <c r="P69" s="12"/>
      <c r="Q69" s="204"/>
      <c r="R69" s="204"/>
      <c r="T69" s="137"/>
    </row>
    <row r="70" spans="1:20" s="89" customFormat="1" ht="4.5" customHeight="1" x14ac:dyDescent="0.3">
      <c r="A70" s="13"/>
      <c r="B70" s="11"/>
      <c r="C70" s="12"/>
      <c r="D70" s="12"/>
      <c r="E70" s="84"/>
      <c r="F70" s="122"/>
      <c r="G70" s="98"/>
      <c r="H70" s="85"/>
      <c r="I70" s="556"/>
      <c r="J70" s="73"/>
      <c r="K70" s="12"/>
      <c r="L70" s="12"/>
      <c r="M70" s="12"/>
      <c r="N70" s="12"/>
      <c r="O70" s="12"/>
      <c r="P70" s="12"/>
      <c r="T70" s="137"/>
    </row>
    <row r="71" spans="1:20" s="89" customFormat="1" ht="18" customHeight="1" x14ac:dyDescent="0.3">
      <c r="A71" s="13"/>
      <c r="B71" s="11"/>
      <c r="C71" s="12"/>
      <c r="D71" s="12"/>
      <c r="E71" s="62"/>
      <c r="F71" s="119"/>
      <c r="G71" s="112" t="str">
        <f>Datos!F1921</f>
        <v/>
      </c>
      <c r="H71" s="140" t="s">
        <v>1405</v>
      </c>
      <c r="I71" s="557" t="str">
        <f>IF(ISTEXT(I47),I47,"")</f>
        <v/>
      </c>
      <c r="J71" s="73"/>
      <c r="K71" s="12"/>
      <c r="L71" s="12"/>
      <c r="M71" s="12"/>
      <c r="N71" s="12"/>
      <c r="O71" s="12"/>
      <c r="P71" s="12"/>
      <c r="T71" s="137"/>
    </row>
    <row r="72" spans="1:20" s="89" customFormat="1" ht="4.5" customHeight="1" x14ac:dyDescent="0.3">
      <c r="A72" s="13"/>
      <c r="B72" s="11"/>
      <c r="C72" s="12"/>
      <c r="D72" s="12"/>
      <c r="E72" s="118"/>
      <c r="F72" s="119"/>
      <c r="G72" s="99"/>
      <c r="H72" s="144"/>
      <c r="I72" s="558"/>
      <c r="J72" s="73"/>
      <c r="K72" s="12"/>
      <c r="L72" s="12"/>
      <c r="M72" s="12"/>
      <c r="N72" s="12"/>
      <c r="O72" s="12"/>
      <c r="P72" s="12"/>
      <c r="Q72" s="12"/>
      <c r="T72" s="137"/>
    </row>
    <row r="73" spans="1:20" s="89" customFormat="1" ht="18" customHeight="1" x14ac:dyDescent="0.3">
      <c r="A73" s="13"/>
      <c r="B73" s="11"/>
      <c r="C73" s="12"/>
      <c r="D73" s="12"/>
      <c r="E73" s="125" t="s">
        <v>277</v>
      </c>
      <c r="F73" s="119" t="str">
        <f>Datos!F1909</f>
        <v/>
      </c>
      <c r="G73" s="112" t="str">
        <f>Datos!F1922</f>
        <v/>
      </c>
      <c r="H73" s="140" t="s">
        <v>1405</v>
      </c>
      <c r="I73" s="559" t="s">
        <v>125</v>
      </c>
      <c r="J73" s="73"/>
      <c r="K73" s="12"/>
      <c r="L73" s="12"/>
      <c r="M73" s="12"/>
      <c r="N73" s="12"/>
      <c r="O73" s="12"/>
      <c r="P73" s="12"/>
      <c r="Q73" s="12"/>
      <c r="T73" s="137"/>
    </row>
    <row r="74" spans="1:20" s="89" customFormat="1" ht="4.5" customHeight="1" x14ac:dyDescent="0.3">
      <c r="A74" s="13"/>
      <c r="B74" s="11"/>
      <c r="C74" s="12"/>
      <c r="D74" s="12"/>
      <c r="E74" s="86"/>
      <c r="F74" s="123"/>
      <c r="G74" s="100"/>
      <c r="H74" s="145"/>
      <c r="I74" s="558"/>
      <c r="J74" s="73"/>
      <c r="K74" s="12"/>
      <c r="L74" s="12"/>
      <c r="M74" s="12"/>
      <c r="N74" s="12"/>
      <c r="O74" s="12"/>
      <c r="P74" s="12"/>
      <c r="Q74" s="12"/>
      <c r="R74" s="12"/>
      <c r="T74" s="137"/>
    </row>
    <row r="75" spans="1:20" s="89" customFormat="1" ht="18" customHeight="1" x14ac:dyDescent="0.3">
      <c r="A75" s="13"/>
      <c r="B75" s="11"/>
      <c r="C75" s="12"/>
      <c r="D75" s="12"/>
      <c r="E75" s="62"/>
      <c r="F75" s="124"/>
      <c r="G75" s="112" t="str">
        <f>Datos!F1923</f>
        <v/>
      </c>
      <c r="H75" s="140" t="s">
        <v>1405</v>
      </c>
      <c r="I75" s="557" t="s">
        <v>33</v>
      </c>
      <c r="J75" s="73"/>
      <c r="K75" s="12"/>
      <c r="L75" s="1304" t="str">
        <f ca="1">Datos!G1927</f>
        <v/>
      </c>
      <c r="M75" s="1304"/>
      <c r="N75" s="1305" t="str">
        <f ca="1">Datos!H1927</f>
        <v/>
      </c>
      <c r="P75" s="679"/>
      <c r="Q75" s="12"/>
      <c r="R75" s="12"/>
      <c r="T75" s="137"/>
    </row>
    <row r="76" spans="1:20" s="89" customFormat="1" ht="4.5" customHeight="1" x14ac:dyDescent="0.3">
      <c r="A76" s="13"/>
      <c r="B76" s="11"/>
      <c r="C76" s="12"/>
      <c r="D76" s="12"/>
      <c r="E76" s="87"/>
      <c r="F76" s="88"/>
      <c r="G76" s="88"/>
      <c r="H76" s="63"/>
      <c r="I76" s="64"/>
      <c r="J76" s="73"/>
      <c r="K76" s="12"/>
      <c r="L76" s="1304"/>
      <c r="M76" s="1304"/>
      <c r="N76" s="1305"/>
      <c r="O76" s="679"/>
      <c r="P76" s="679"/>
      <c r="Q76" s="12"/>
      <c r="R76" s="12"/>
      <c r="T76" s="137"/>
    </row>
    <row r="77" spans="1:20" s="89" customFormat="1" ht="8.25" customHeight="1" x14ac:dyDescent="0.3">
      <c r="A77" s="13"/>
      <c r="B77" s="11"/>
      <c r="C77" s="12"/>
      <c r="D77" s="12"/>
      <c r="E77" s="12"/>
      <c r="F77" s="12"/>
      <c r="G77" s="21"/>
      <c r="H77" s="21"/>
      <c r="I77" s="21"/>
      <c r="J77" s="21"/>
      <c r="K77" s="12"/>
      <c r="L77" s="12"/>
      <c r="M77" s="12"/>
      <c r="N77" s="12"/>
      <c r="O77" s="12"/>
      <c r="P77" s="12"/>
      <c r="Q77" s="12"/>
      <c r="R77" s="12"/>
      <c r="T77" s="137"/>
    </row>
    <row r="78" spans="1:20" x14ac:dyDescent="0.3">
      <c r="C78" s="12"/>
      <c r="D78" s="293" t="s">
        <v>991</v>
      </c>
      <c r="E78" s="293"/>
      <c r="F78" s="293"/>
      <c r="G78" s="293"/>
      <c r="H78" s="293"/>
      <c r="I78" s="293"/>
      <c r="J78" s="293"/>
      <c r="K78" s="293"/>
      <c r="L78" s="293"/>
      <c r="M78" s="293"/>
      <c r="N78" s="293"/>
      <c r="O78" s="293"/>
      <c r="P78" s="293"/>
      <c r="Q78" s="293"/>
      <c r="R78" s="12"/>
      <c r="T78" s="137"/>
    </row>
    <row r="79" spans="1:20" s="89" customFormat="1" ht="17.25" customHeight="1" x14ac:dyDescent="0.3">
      <c r="A79" s="13"/>
      <c r="B79" s="11"/>
      <c r="C79" s="12"/>
      <c r="D79" s="207"/>
      <c r="E79" s="206"/>
      <c r="F79" s="12"/>
      <c r="G79" s="21"/>
      <c r="H79" s="21"/>
      <c r="I79" s="21"/>
      <c r="J79" s="21"/>
      <c r="K79" s="12"/>
      <c r="L79" s="12"/>
      <c r="M79" s="12"/>
      <c r="N79" s="12"/>
      <c r="O79" s="12"/>
      <c r="P79" s="12"/>
      <c r="Q79" s="12"/>
      <c r="R79" s="12"/>
      <c r="T79" s="137"/>
    </row>
    <row r="80" spans="1:20" ht="11.25" customHeight="1" x14ac:dyDescent="0.3">
      <c r="C80" s="12"/>
      <c r="D80" s="12"/>
      <c r="E80" s="228" t="s">
        <v>269</v>
      </c>
      <c r="F80" s="229"/>
      <c r="G80" s="230"/>
      <c r="H80" s="230"/>
      <c r="I80" s="230"/>
      <c r="J80" s="229"/>
      <c r="K80" s="229"/>
      <c r="L80" s="229" t="s">
        <v>190</v>
      </c>
      <c r="M80" s="229"/>
      <c r="N80" s="230"/>
      <c r="O80" s="230"/>
      <c r="P80" s="230"/>
      <c r="Q80" s="113"/>
      <c r="R80" s="12"/>
      <c r="T80" s="137"/>
    </row>
    <row r="81" spans="1:29" s="129" customFormat="1" ht="18" customHeight="1" x14ac:dyDescent="0.25">
      <c r="A81" s="127"/>
      <c r="B81" s="128"/>
      <c r="D81" s="130"/>
      <c r="E81" s="1301" t="e">
        <f>Datos!$E$1939</f>
        <v>#N/A</v>
      </c>
      <c r="F81" s="1301"/>
      <c r="G81" s="1301"/>
      <c r="H81" s="1301"/>
      <c r="I81" s="1301"/>
      <c r="J81" s="1301"/>
      <c r="K81" s="860"/>
      <c r="L81" s="1301" t="e">
        <f>Datos!$E$1940</f>
        <v>#N/A</v>
      </c>
      <c r="M81" s="1301"/>
      <c r="N81" s="1301"/>
      <c r="O81" s="1301"/>
      <c r="P81" s="1301"/>
      <c r="Q81" s="155"/>
      <c r="R81" s="131"/>
      <c r="S81" s="130"/>
      <c r="T81" s="146"/>
      <c r="U81" s="130"/>
      <c r="V81" s="130"/>
      <c r="W81" s="130"/>
      <c r="X81" s="130"/>
      <c r="Y81" s="130"/>
      <c r="Z81" s="130"/>
      <c r="AA81" s="130"/>
      <c r="AB81" s="130"/>
      <c r="AC81" s="130"/>
    </row>
    <row r="82" spans="1:29" ht="9.75" customHeight="1" x14ac:dyDescent="0.3">
      <c r="C82" s="12"/>
      <c r="D82" s="89"/>
      <c r="E82" s="148"/>
      <c r="F82" s="148"/>
      <c r="G82" s="149"/>
      <c r="H82" s="149"/>
      <c r="I82" s="149"/>
      <c r="J82" s="148"/>
      <c r="K82" s="148"/>
      <c r="L82" s="148"/>
      <c r="M82" s="148"/>
      <c r="N82" s="149"/>
      <c r="O82" s="149"/>
      <c r="P82" s="149"/>
      <c r="Q82" s="148"/>
      <c r="R82" s="113"/>
      <c r="T82" s="137"/>
    </row>
    <row r="83" spans="1:29" ht="18" customHeight="1" x14ac:dyDescent="0.3">
      <c r="C83" s="12"/>
      <c r="D83" s="89"/>
      <c r="E83" s="1300" t="s">
        <v>1139</v>
      </c>
      <c r="F83" s="1299" t="s">
        <v>992</v>
      </c>
      <c r="G83" s="1299"/>
      <c r="H83" s="861">
        <f>DSUM(Datos!$C$127:$O$177,"emisiones",'9. Informe final. Resultados'!E80:J81)/1000</f>
        <v>0</v>
      </c>
      <c r="I83" s="862" t="s">
        <v>990</v>
      </c>
      <c r="J83" s="148"/>
      <c r="K83" s="148"/>
      <c r="L83" s="1300" t="s">
        <v>1139</v>
      </c>
      <c r="M83" s="1299" t="s">
        <v>992</v>
      </c>
      <c r="N83" s="1299"/>
      <c r="O83" s="861">
        <f>DSUM(Datos!$C$127:$O$177,"emisiones",'9. Informe final. Resultados'!L80:P81)/1000</f>
        <v>0</v>
      </c>
      <c r="P83" s="862" t="s">
        <v>990</v>
      </c>
      <c r="Q83" s="148"/>
      <c r="R83" s="113"/>
      <c r="T83" s="137"/>
    </row>
    <row r="84" spans="1:29" ht="18" customHeight="1" x14ac:dyDescent="0.3">
      <c r="C84" s="12"/>
      <c r="D84" s="89"/>
      <c r="E84" s="1300"/>
      <c r="F84" s="1299" t="s">
        <v>993</v>
      </c>
      <c r="G84" s="1299"/>
      <c r="H84" s="861">
        <f>DSUM(Datos!$D$223:$I$273,"emisiones",'9. Informe final. Resultados'!E80:J81)/1000</f>
        <v>0</v>
      </c>
      <c r="I84" s="862" t="s">
        <v>990</v>
      </c>
      <c r="J84" s="148"/>
      <c r="K84" s="148"/>
      <c r="L84" s="1300"/>
      <c r="M84" s="1299" t="s">
        <v>993</v>
      </c>
      <c r="N84" s="1299"/>
      <c r="O84" s="861">
        <f>DSUM(Datos!$D$223:$I$273,"emisiones",'9. Informe final. Resultados'!L80:P81)/1000</f>
        <v>0</v>
      </c>
      <c r="P84" s="862" t="s">
        <v>990</v>
      </c>
      <c r="Q84" s="148"/>
      <c r="R84" s="113"/>
      <c r="T84" s="566"/>
    </row>
    <row r="85" spans="1:29" ht="18" customHeight="1" x14ac:dyDescent="0.3">
      <c r="C85" s="12"/>
      <c r="D85" s="89"/>
      <c r="E85" s="1300"/>
      <c r="F85" s="1299" t="s">
        <v>753</v>
      </c>
      <c r="G85" s="1299"/>
      <c r="H85" s="861">
        <f>DSUM(Datos!$C$648:$P$748,"emisiones",'9. Informe final. Resultados'!E80:J81)/1000</f>
        <v>0</v>
      </c>
      <c r="I85" s="862" t="s">
        <v>990</v>
      </c>
      <c r="J85" s="148"/>
      <c r="K85" s="148"/>
      <c r="L85" s="1300"/>
      <c r="M85" s="1299" t="s">
        <v>753</v>
      </c>
      <c r="N85" s="1299"/>
      <c r="O85" s="861">
        <f>DSUM(Datos!$C$648:$P$748,"emisiones",'9. Informe final. Resultados'!L80:P81)/1000</f>
        <v>0</v>
      </c>
      <c r="P85" s="862" t="s">
        <v>990</v>
      </c>
      <c r="Q85" s="148"/>
      <c r="R85" s="113"/>
      <c r="T85" s="566"/>
    </row>
    <row r="86" spans="1:29" ht="18" customHeight="1" x14ac:dyDescent="0.3">
      <c r="C86" s="12"/>
      <c r="D86" s="89"/>
      <c r="E86" s="1300"/>
      <c r="F86" s="1299" t="s">
        <v>959</v>
      </c>
      <c r="G86" s="1299"/>
      <c r="H86" s="861">
        <f>DSUM(Datos!$C$826:$P$876,"emisiones",'9. Informe final. Resultados'!E80:J81)/1000</f>
        <v>0</v>
      </c>
      <c r="I86" s="862" t="s">
        <v>990</v>
      </c>
      <c r="J86" s="148"/>
      <c r="K86" s="148"/>
      <c r="L86" s="1300"/>
      <c r="M86" s="1299" t="s">
        <v>959</v>
      </c>
      <c r="N86" s="1299"/>
      <c r="O86" s="861">
        <f>DSUM(Datos!$C$826:$P$876,"emisiones",'9. Informe final. Resultados'!L80:P81)/1000</f>
        <v>0</v>
      </c>
      <c r="P86" s="862" t="s">
        <v>990</v>
      </c>
      <c r="Q86" s="148"/>
      <c r="R86" s="113"/>
      <c r="T86" s="566"/>
    </row>
    <row r="87" spans="1:29" ht="18" customHeight="1" x14ac:dyDescent="0.3">
      <c r="C87" s="12"/>
      <c r="D87" s="89"/>
      <c r="E87" s="1300"/>
      <c r="F87" s="1299" t="s">
        <v>761</v>
      </c>
      <c r="G87" s="1299"/>
      <c r="H87" s="861">
        <f>DSUM(Datos!$C$1011:$P$1061,"emisiones",'9. Informe final. Resultados'!E80:J81)/1000</f>
        <v>0</v>
      </c>
      <c r="I87" s="862" t="s">
        <v>990</v>
      </c>
      <c r="J87" s="148"/>
      <c r="K87" s="148"/>
      <c r="L87" s="1300"/>
      <c r="M87" s="1299" t="s">
        <v>761</v>
      </c>
      <c r="N87" s="1299"/>
      <c r="O87" s="861">
        <f>DSUM(Datos!$C$1011:$P$1061,"emisiones",'9. Informe final. Resultados'!L80:P81)/1000</f>
        <v>0</v>
      </c>
      <c r="P87" s="862" t="s">
        <v>990</v>
      </c>
      <c r="Q87" s="148"/>
      <c r="R87" s="113"/>
      <c r="T87" s="566"/>
    </row>
    <row r="88" spans="1:29" ht="18" customHeight="1" x14ac:dyDescent="0.3">
      <c r="C88" s="12"/>
      <c r="D88" s="89"/>
      <c r="E88" s="1300"/>
      <c r="F88" s="1299" t="s">
        <v>975</v>
      </c>
      <c r="G88" s="1299"/>
      <c r="H88" s="861">
        <f>DSUM(Datos!$C$1260:$I$1360,"emisiones",'9. Informe final. Resultados'!E80:J81)/1000</f>
        <v>0</v>
      </c>
      <c r="I88" s="862" t="s">
        <v>990</v>
      </c>
      <c r="J88" s="148"/>
      <c r="K88" s="148"/>
      <c r="L88" s="1300"/>
      <c r="M88" s="1299" t="s">
        <v>975</v>
      </c>
      <c r="N88" s="1299"/>
      <c r="O88" s="861">
        <f>DSUM(Datos!$C$1260:$I$1360,"emisiones",'9. Informe final. Resultados'!L80:P81)/1000</f>
        <v>0</v>
      </c>
      <c r="P88" s="862" t="s">
        <v>990</v>
      </c>
      <c r="Q88" s="148"/>
      <c r="R88" s="113"/>
      <c r="T88" s="566"/>
    </row>
    <row r="89" spans="1:29" ht="18" customHeight="1" x14ac:dyDescent="0.3">
      <c r="C89" s="12"/>
      <c r="D89" s="89"/>
      <c r="E89" s="1300"/>
      <c r="F89" s="1299" t="s">
        <v>968</v>
      </c>
      <c r="G89" s="1299"/>
      <c r="H89" s="861">
        <f>DSUM(Datos!$C$1388:$J$1438,"emisiones",'9. Informe final. Resultados'!E80:J81)/1000</f>
        <v>0</v>
      </c>
      <c r="I89" s="862" t="s">
        <v>990</v>
      </c>
      <c r="J89" s="148"/>
      <c r="K89" s="148"/>
      <c r="L89" s="1300"/>
      <c r="M89" s="1299" t="s">
        <v>968</v>
      </c>
      <c r="N89" s="1299"/>
      <c r="O89" s="861">
        <f>DSUM(Datos!$C$1388:$J$1438,"emisiones",'9. Informe final. Resultados'!L80:P81)/1000</f>
        <v>0</v>
      </c>
      <c r="P89" s="862" t="s">
        <v>990</v>
      </c>
      <c r="Q89" s="148"/>
      <c r="R89" s="113"/>
      <c r="T89" s="566"/>
    </row>
    <row r="90" spans="1:29" ht="18" customHeight="1" x14ac:dyDescent="0.3">
      <c r="C90" s="12"/>
      <c r="D90" s="89"/>
      <c r="E90" s="1299" t="s">
        <v>980</v>
      </c>
      <c r="F90" s="1299"/>
      <c r="G90" s="1299"/>
      <c r="H90" s="863">
        <f>SUM(H83:H89)</f>
        <v>0</v>
      </c>
      <c r="I90" s="862" t="s">
        <v>990</v>
      </c>
      <c r="J90" s="148"/>
      <c r="K90" s="148"/>
      <c r="L90" s="1299" t="s">
        <v>980</v>
      </c>
      <c r="M90" s="1299"/>
      <c r="N90" s="1299"/>
      <c r="O90" s="863">
        <f>SUM(O83:O89)</f>
        <v>0</v>
      </c>
      <c r="P90" s="862" t="s">
        <v>990</v>
      </c>
      <c r="Q90" s="148"/>
      <c r="R90" s="113"/>
      <c r="T90" s="137"/>
    </row>
    <row r="91" spans="1:29" ht="6" customHeight="1" x14ac:dyDescent="0.3">
      <c r="C91" s="12"/>
      <c r="D91" s="89"/>
      <c r="E91" s="864"/>
      <c r="F91" s="865"/>
      <c r="G91" s="865"/>
      <c r="H91" s="861"/>
      <c r="I91" s="865"/>
      <c r="J91" s="148"/>
      <c r="K91" s="148"/>
      <c r="L91" s="864"/>
      <c r="M91" s="865"/>
      <c r="N91" s="865"/>
      <c r="O91" s="861"/>
      <c r="P91" s="865"/>
      <c r="Q91" s="148"/>
      <c r="R91" s="113"/>
      <c r="T91" s="137"/>
    </row>
    <row r="92" spans="1:29" ht="18" customHeight="1" x14ac:dyDescent="0.3">
      <c r="C92" s="12"/>
      <c r="D92" s="89"/>
      <c r="E92" s="1300" t="s">
        <v>1140</v>
      </c>
      <c r="F92" s="1299" t="s">
        <v>964</v>
      </c>
      <c r="G92" s="1299"/>
      <c r="H92" s="866">
        <f>DSUM(Datos!$C$1469:$H$1519,"emisiones",'9. Informe final. Resultados'!E80:J81)/1000</f>
        <v>0</v>
      </c>
      <c r="I92" s="867" t="str">
        <f>IF($G$13&lt;2021,"t CO₂","t CO₂e")</f>
        <v>t CO₂e</v>
      </c>
      <c r="J92" s="148"/>
      <c r="K92" s="148"/>
      <c r="L92" s="1300" t="s">
        <v>1140</v>
      </c>
      <c r="M92" s="1299" t="s">
        <v>964</v>
      </c>
      <c r="N92" s="1299"/>
      <c r="O92" s="866">
        <f>DSUM(Datos!$C$1469:$H$1519,"emisiones",'9. Informe final. Resultados'!L80:P81)/1000</f>
        <v>0</v>
      </c>
      <c r="P92" s="867" t="str">
        <f>IF($G$13&lt;2021,"t CO₂","t CO₂e")</f>
        <v>t CO₂e</v>
      </c>
      <c r="Q92" s="148"/>
      <c r="R92" s="113"/>
      <c r="T92" s="137"/>
    </row>
    <row r="93" spans="1:29" ht="18" customHeight="1" x14ac:dyDescent="0.3">
      <c r="C93" s="12"/>
      <c r="D93" s="89"/>
      <c r="E93" s="1300"/>
      <c r="F93" s="1299" t="s">
        <v>965</v>
      </c>
      <c r="G93" s="1299"/>
      <c r="H93" s="866">
        <f>DSUM(Datos!$C$1745:$H$1795,"emisiones",'9. Informe final. Resultados'!E80:J81)/1000</f>
        <v>0</v>
      </c>
      <c r="I93" s="867" t="str">
        <f>IF($G$13&lt;2021,"t CO₂","t CO₂e")</f>
        <v>t CO₂e</v>
      </c>
      <c r="J93" s="148"/>
      <c r="K93" s="148"/>
      <c r="L93" s="1300"/>
      <c r="M93" s="1299" t="s">
        <v>965</v>
      </c>
      <c r="N93" s="1299"/>
      <c r="O93" s="866">
        <f>DSUM(Datos!$C$1745:$H$1795,"emisiones",'9. Informe final. Resultados'!L80:P81)/1000</f>
        <v>0</v>
      </c>
      <c r="P93" s="867" t="str">
        <f>IF($G$13&lt;2021,"t CO₂","t CO₂e")</f>
        <v>t CO₂e</v>
      </c>
      <c r="Q93" s="148"/>
      <c r="R93" s="113"/>
      <c r="T93" s="644"/>
    </row>
    <row r="94" spans="1:29" ht="18" customHeight="1" x14ac:dyDescent="0.3">
      <c r="C94" s="12"/>
      <c r="D94" s="89"/>
      <c r="E94" s="1300"/>
      <c r="F94" s="1299" t="s">
        <v>1114</v>
      </c>
      <c r="G94" s="1299"/>
      <c r="H94" s="866">
        <f>DSUM(Datos!$C$1809:$G$1859,"emisiones",'9. Informe final. Resultados'!E80:J81)/1000</f>
        <v>0</v>
      </c>
      <c r="I94" s="867" t="s">
        <v>990</v>
      </c>
      <c r="J94" s="148"/>
      <c r="K94" s="148"/>
      <c r="L94" s="1300"/>
      <c r="M94" s="1299" t="s">
        <v>1114</v>
      </c>
      <c r="N94" s="1299"/>
      <c r="O94" s="866">
        <f>DSUM(Datos!$C$1809:$G$1859,"emisiones",'9. Informe final. Resultados'!L80:P81)/1000</f>
        <v>0</v>
      </c>
      <c r="P94" s="867" t="s">
        <v>990</v>
      </c>
      <c r="Q94" s="148"/>
      <c r="R94" s="113"/>
      <c r="T94" s="137"/>
    </row>
    <row r="95" spans="1:29" ht="18" customHeight="1" x14ac:dyDescent="0.3">
      <c r="C95" s="12"/>
      <c r="D95" s="89"/>
      <c r="E95" s="1299" t="s">
        <v>1115</v>
      </c>
      <c r="F95" s="1299"/>
      <c r="G95" s="1299"/>
      <c r="H95" s="868">
        <f>SUM(H92:H94)</f>
        <v>0</v>
      </c>
      <c r="I95" s="867" t="str">
        <f t="shared" ref="I95" si="0">IF($G$13&lt;2021,"t CO₂","t CO₂e")</f>
        <v>t CO₂e</v>
      </c>
      <c r="J95" s="148"/>
      <c r="K95" s="148"/>
      <c r="L95" s="1299" t="s">
        <v>1115</v>
      </c>
      <c r="M95" s="1299"/>
      <c r="N95" s="1299"/>
      <c r="O95" s="868">
        <f>SUM(O92:O94)</f>
        <v>0</v>
      </c>
      <c r="P95" s="867" t="str">
        <f t="shared" ref="P95" si="1">IF($G$13&lt;2021,"t CO₂","t CO₂e")</f>
        <v>t CO₂e</v>
      </c>
      <c r="Q95" s="148"/>
      <c r="R95" s="113"/>
      <c r="T95" s="137"/>
    </row>
    <row r="96" spans="1:29" ht="5.25" customHeight="1" x14ac:dyDescent="0.3">
      <c r="C96" s="12"/>
      <c r="D96" s="89"/>
      <c r="E96" s="864"/>
      <c r="F96" s="864"/>
      <c r="G96" s="864"/>
      <c r="H96" s="863"/>
      <c r="I96" s="864"/>
      <c r="J96" s="148"/>
      <c r="K96" s="148"/>
      <c r="L96" s="864"/>
      <c r="M96" s="864"/>
      <c r="N96" s="864"/>
      <c r="O96" s="863"/>
      <c r="P96" s="864"/>
      <c r="Q96" s="148"/>
      <c r="R96" s="113"/>
      <c r="T96" s="137"/>
    </row>
    <row r="97" spans="1:29" ht="18" customHeight="1" x14ac:dyDescent="0.3">
      <c r="C97" s="12"/>
      <c r="D97" s="89"/>
      <c r="E97" s="864" t="s">
        <v>561</v>
      </c>
      <c r="F97" s="1299"/>
      <c r="G97" s="1299"/>
      <c r="H97" s="863">
        <f>IF(ISNUMBER(SUM(H90+H95)),SUM(SUM(H95+H90)),"")</f>
        <v>0</v>
      </c>
      <c r="I97" s="869" t="s">
        <v>990</v>
      </c>
      <c r="J97" s="148"/>
      <c r="K97" s="148"/>
      <c r="L97" s="864" t="s">
        <v>561</v>
      </c>
      <c r="M97" s="1299"/>
      <c r="N97" s="1299"/>
      <c r="O97" s="863">
        <f>IF(ISNUMBER(SUM(O90+O95)),SUM(SUM(O95+O90)),"")</f>
        <v>0</v>
      </c>
      <c r="P97" s="870" t="s">
        <v>990</v>
      </c>
      <c r="Q97" s="148"/>
      <c r="R97" s="113"/>
      <c r="T97" s="137"/>
    </row>
    <row r="98" spans="1:29" ht="18" customHeight="1" x14ac:dyDescent="0.3">
      <c r="C98" s="12"/>
      <c r="D98" s="89"/>
      <c r="E98" s="148" t="s">
        <v>190</v>
      </c>
      <c r="F98" s="148"/>
      <c r="G98" s="149"/>
      <c r="H98" s="149"/>
      <c r="I98" s="149"/>
      <c r="J98" s="148"/>
      <c r="K98" s="148"/>
      <c r="L98" s="148" t="s">
        <v>190</v>
      </c>
      <c r="M98" s="148"/>
      <c r="N98" s="149"/>
      <c r="O98" s="149"/>
      <c r="P98" s="149"/>
      <c r="Q98" s="148"/>
      <c r="R98" s="113"/>
      <c r="T98" s="137"/>
    </row>
    <row r="99" spans="1:29" s="129" customFormat="1" ht="18" customHeight="1" x14ac:dyDescent="0.25">
      <c r="A99" s="127"/>
      <c r="B99" s="128"/>
      <c r="D99" s="132"/>
      <c r="E99" s="1301" t="e">
        <f>Datos!$E$1941</f>
        <v>#N/A</v>
      </c>
      <c r="F99" s="1301"/>
      <c r="G99" s="1301"/>
      <c r="H99" s="1301"/>
      <c r="I99" s="1301"/>
      <c r="J99" s="1301"/>
      <c r="K99" s="860"/>
      <c r="L99" s="1301" t="e">
        <f>Datos!$E$1942</f>
        <v>#N/A</v>
      </c>
      <c r="M99" s="1301"/>
      <c r="N99" s="1301"/>
      <c r="O99" s="1301"/>
      <c r="P99" s="1301"/>
      <c r="Q99" s="155"/>
      <c r="R99" s="131"/>
      <c r="S99" s="130"/>
      <c r="T99" s="146"/>
      <c r="U99" s="130"/>
      <c r="V99" s="130"/>
      <c r="W99" s="130"/>
      <c r="X99" s="130"/>
      <c r="Y99" s="130"/>
      <c r="Z99" s="130"/>
      <c r="AA99" s="130"/>
      <c r="AB99" s="130"/>
      <c r="AC99" s="130"/>
    </row>
    <row r="100" spans="1:29" ht="9.75" customHeight="1" x14ac:dyDescent="0.3">
      <c r="C100" s="12"/>
      <c r="D100" s="54"/>
      <c r="E100" s="148"/>
      <c r="F100" s="148"/>
      <c r="G100" s="149"/>
      <c r="H100" s="149"/>
      <c r="I100" s="149"/>
      <c r="J100" s="148"/>
      <c r="K100" s="148"/>
      <c r="L100" s="148"/>
      <c r="M100" s="148"/>
      <c r="N100" s="149"/>
      <c r="O100" s="149"/>
      <c r="P100" s="149"/>
      <c r="Q100" s="148"/>
      <c r="R100" s="113"/>
      <c r="T100" s="137"/>
    </row>
    <row r="101" spans="1:29" ht="18" customHeight="1" x14ac:dyDescent="0.3">
      <c r="C101" s="12"/>
      <c r="D101" s="89"/>
      <c r="E101" s="1300" t="s">
        <v>1139</v>
      </c>
      <c r="F101" s="1299" t="s">
        <v>992</v>
      </c>
      <c r="G101" s="1299"/>
      <c r="H101" s="861">
        <f>DSUM(Datos!$C$127:$O$177,"emisiones",'9. Informe final. Resultados'!E98:J99)/1000</f>
        <v>0</v>
      </c>
      <c r="I101" s="862" t="s">
        <v>990</v>
      </c>
      <c r="J101" s="148"/>
      <c r="K101" s="148"/>
      <c r="L101" s="1300" t="s">
        <v>1139</v>
      </c>
      <c r="M101" s="1299" t="s">
        <v>992</v>
      </c>
      <c r="N101" s="1299"/>
      <c r="O101" s="861">
        <f>DSUM(Datos!$C$127:$O$177,"emisiones",'9. Informe final. Resultados'!L98:P99)/1000</f>
        <v>0</v>
      </c>
      <c r="P101" s="862" t="s">
        <v>990</v>
      </c>
      <c r="Q101" s="148"/>
      <c r="R101" s="113"/>
      <c r="T101" s="137"/>
    </row>
    <row r="102" spans="1:29" ht="18" customHeight="1" x14ac:dyDescent="0.3">
      <c r="C102" s="12"/>
      <c r="D102" s="89"/>
      <c r="E102" s="1300"/>
      <c r="F102" s="1299" t="s">
        <v>993</v>
      </c>
      <c r="G102" s="1299"/>
      <c r="H102" s="861">
        <f>DSUM(Datos!$D$223:$I$273,"emisiones",'9. Informe final. Resultados'!E98:J99)/1000</f>
        <v>0</v>
      </c>
      <c r="I102" s="862" t="s">
        <v>990</v>
      </c>
      <c r="J102" s="148"/>
      <c r="K102" s="148"/>
      <c r="L102" s="1300"/>
      <c r="M102" s="1299" t="s">
        <v>993</v>
      </c>
      <c r="N102" s="1299"/>
      <c r="O102" s="861">
        <f>DSUM(Datos!$D$223:$I$273,"emisiones",'9. Informe final. Resultados'!L98:P99)/1000</f>
        <v>0</v>
      </c>
      <c r="P102" s="862" t="s">
        <v>990</v>
      </c>
      <c r="Q102" s="148"/>
      <c r="R102" s="113"/>
      <c r="T102" s="566"/>
    </row>
    <row r="103" spans="1:29" ht="18" customHeight="1" x14ac:dyDescent="0.3">
      <c r="C103" s="12"/>
      <c r="D103" s="89"/>
      <c r="E103" s="1300"/>
      <c r="F103" s="1299" t="s">
        <v>753</v>
      </c>
      <c r="G103" s="1299"/>
      <c r="H103" s="861">
        <f>DSUM(Datos!$C$648:$P$748,"emisiones",'9. Informe final. Resultados'!E98:J99)/1000</f>
        <v>0</v>
      </c>
      <c r="I103" s="862" t="s">
        <v>990</v>
      </c>
      <c r="J103" s="148"/>
      <c r="K103" s="148"/>
      <c r="L103" s="1300"/>
      <c r="M103" s="1299" t="s">
        <v>753</v>
      </c>
      <c r="N103" s="1299"/>
      <c r="O103" s="861">
        <f>DSUM(Datos!$C$648:$P$748,"emisiones",'9. Informe final. Resultados'!L98:P99)/1000</f>
        <v>0</v>
      </c>
      <c r="P103" s="862" t="s">
        <v>990</v>
      </c>
      <c r="Q103" s="148"/>
      <c r="R103" s="113"/>
      <c r="T103" s="566"/>
    </row>
    <row r="104" spans="1:29" ht="18" customHeight="1" x14ac:dyDescent="0.3">
      <c r="C104" s="12"/>
      <c r="D104" s="89"/>
      <c r="E104" s="1300"/>
      <c r="F104" s="1299" t="s">
        <v>959</v>
      </c>
      <c r="G104" s="1299"/>
      <c r="H104" s="861">
        <f>DSUM(Datos!$C$826:$P$876,"emisiones",'9. Informe final. Resultados'!E98:J99)/1000</f>
        <v>0</v>
      </c>
      <c r="I104" s="862" t="s">
        <v>990</v>
      </c>
      <c r="J104" s="148"/>
      <c r="K104" s="148"/>
      <c r="L104" s="1300"/>
      <c r="M104" s="1299" t="s">
        <v>959</v>
      </c>
      <c r="N104" s="1299"/>
      <c r="O104" s="861">
        <f>DSUM(Datos!$C$826:$P$876,"emisiones",'9. Informe final. Resultados'!L98:P99)/1000</f>
        <v>0</v>
      </c>
      <c r="P104" s="862" t="s">
        <v>990</v>
      </c>
      <c r="Q104" s="148"/>
      <c r="R104" s="113"/>
      <c r="T104" s="566"/>
    </row>
    <row r="105" spans="1:29" ht="18" customHeight="1" x14ac:dyDescent="0.3">
      <c r="C105" s="12"/>
      <c r="D105" s="89"/>
      <c r="E105" s="1300"/>
      <c r="F105" s="1299" t="s">
        <v>761</v>
      </c>
      <c r="G105" s="1299"/>
      <c r="H105" s="861">
        <f>DSUM(Datos!$C$1011:$P$1061,"emisiones",'9. Informe final. Resultados'!E98:J99)/1000</f>
        <v>0</v>
      </c>
      <c r="I105" s="862" t="s">
        <v>990</v>
      </c>
      <c r="J105" s="148"/>
      <c r="K105" s="148"/>
      <c r="L105" s="1300"/>
      <c r="M105" s="1299" t="s">
        <v>761</v>
      </c>
      <c r="N105" s="1299"/>
      <c r="O105" s="861">
        <f>DSUM(Datos!$C$1011:$P$1061,"emisiones",'9. Informe final. Resultados'!L98:P99)/1000</f>
        <v>0</v>
      </c>
      <c r="P105" s="862" t="s">
        <v>990</v>
      </c>
      <c r="Q105" s="148"/>
      <c r="R105" s="113"/>
      <c r="T105" s="566"/>
    </row>
    <row r="106" spans="1:29" ht="18" customHeight="1" x14ac:dyDescent="0.3">
      <c r="C106" s="12"/>
      <c r="D106" s="89"/>
      <c r="E106" s="1300"/>
      <c r="F106" s="1299" t="s">
        <v>975</v>
      </c>
      <c r="G106" s="1299"/>
      <c r="H106" s="861">
        <f>DSUM(Datos!$C$1260:$I$1360,"emisiones",'9. Informe final. Resultados'!E98:J99)/1000</f>
        <v>0</v>
      </c>
      <c r="I106" s="862" t="s">
        <v>990</v>
      </c>
      <c r="J106" s="148"/>
      <c r="K106" s="148"/>
      <c r="L106" s="1300"/>
      <c r="M106" s="1299" t="s">
        <v>975</v>
      </c>
      <c r="N106" s="1299"/>
      <c r="O106" s="861">
        <f>DSUM(Datos!$C$1260:$I$1360,"emisiones",'9. Informe final. Resultados'!L98:P99)/1000</f>
        <v>0</v>
      </c>
      <c r="P106" s="862" t="s">
        <v>990</v>
      </c>
      <c r="Q106" s="148"/>
      <c r="R106" s="113"/>
      <c r="T106" s="566"/>
    </row>
    <row r="107" spans="1:29" ht="18" customHeight="1" x14ac:dyDescent="0.3">
      <c r="C107" s="12"/>
      <c r="D107" s="89"/>
      <c r="E107" s="1300"/>
      <c r="F107" s="1299" t="s">
        <v>968</v>
      </c>
      <c r="G107" s="1299"/>
      <c r="H107" s="861">
        <f>DSUM(Datos!$C$1388:$J$1438,"emisiones",'9. Informe final. Resultados'!E98:J99)/1000</f>
        <v>0</v>
      </c>
      <c r="I107" s="862" t="s">
        <v>990</v>
      </c>
      <c r="J107" s="148"/>
      <c r="K107" s="148"/>
      <c r="L107" s="1300"/>
      <c r="M107" s="1299" t="s">
        <v>968</v>
      </c>
      <c r="N107" s="1299"/>
      <c r="O107" s="861">
        <f>DSUM(Datos!$C$1388:$J$1438,"emisiones",'9. Informe final. Resultados'!L98:P99)/1000</f>
        <v>0</v>
      </c>
      <c r="P107" s="862" t="s">
        <v>990</v>
      </c>
      <c r="Q107" s="148"/>
      <c r="R107" s="113"/>
      <c r="T107" s="566"/>
    </row>
    <row r="108" spans="1:29" ht="18" customHeight="1" x14ac:dyDescent="0.3">
      <c r="C108" s="12"/>
      <c r="D108" s="89"/>
      <c r="E108" s="1299" t="s">
        <v>980</v>
      </c>
      <c r="F108" s="1299"/>
      <c r="G108" s="1299"/>
      <c r="H108" s="863">
        <f>SUM(H101:H107)</f>
        <v>0</v>
      </c>
      <c r="I108" s="862" t="s">
        <v>990</v>
      </c>
      <c r="J108" s="148"/>
      <c r="K108" s="148"/>
      <c r="L108" s="1299" t="s">
        <v>980</v>
      </c>
      <c r="M108" s="1299"/>
      <c r="N108" s="1299"/>
      <c r="O108" s="863">
        <f>SUM(O101:O107)</f>
        <v>0</v>
      </c>
      <c r="P108" s="862" t="s">
        <v>990</v>
      </c>
      <c r="Q108" s="148"/>
      <c r="R108" s="113"/>
      <c r="T108" s="137"/>
    </row>
    <row r="109" spans="1:29" ht="6" customHeight="1" x14ac:dyDescent="0.3">
      <c r="C109" s="12"/>
      <c r="D109" s="89"/>
      <c r="E109" s="864"/>
      <c r="F109" s="865"/>
      <c r="G109" s="865"/>
      <c r="H109" s="861"/>
      <c r="I109" s="865"/>
      <c r="J109" s="148"/>
      <c r="K109" s="148"/>
      <c r="L109" s="864"/>
      <c r="M109" s="865"/>
      <c r="N109" s="865"/>
      <c r="O109" s="861"/>
      <c r="P109" s="865"/>
      <c r="Q109" s="148"/>
      <c r="R109" s="113"/>
      <c r="T109" s="137"/>
    </row>
    <row r="110" spans="1:29" ht="18" customHeight="1" x14ac:dyDescent="0.3">
      <c r="C110" s="12"/>
      <c r="D110" s="89"/>
      <c r="E110" s="1300" t="s">
        <v>1140</v>
      </c>
      <c r="F110" s="1299" t="s">
        <v>964</v>
      </c>
      <c r="G110" s="1299"/>
      <c r="H110" s="866">
        <f>DSUM(Datos!$C$1469:$H$1519,"emisiones",'9. Informe final. Resultados'!E98:J99)/1000</f>
        <v>0</v>
      </c>
      <c r="I110" s="867" t="str">
        <f>IF($G$13&lt;2021,"t CO₂","t CO₂e")</f>
        <v>t CO₂e</v>
      </c>
      <c r="J110" s="148"/>
      <c r="K110" s="148"/>
      <c r="L110" s="1300" t="s">
        <v>1140</v>
      </c>
      <c r="M110" s="1299" t="s">
        <v>964</v>
      </c>
      <c r="N110" s="1299"/>
      <c r="O110" s="866">
        <f>DSUM(Datos!$C$1469:$H$1519,"emisiones",'9. Informe final. Resultados'!L98:P99)/1000</f>
        <v>0</v>
      </c>
      <c r="P110" s="867" t="str">
        <f>IF($G$13&lt;2021,"t CO₂","t CO₂e")</f>
        <v>t CO₂e</v>
      </c>
      <c r="Q110" s="148"/>
      <c r="R110" s="113"/>
      <c r="T110" s="137"/>
    </row>
    <row r="111" spans="1:29" ht="18" customHeight="1" x14ac:dyDescent="0.3">
      <c r="C111" s="12"/>
      <c r="D111" s="89"/>
      <c r="E111" s="1300"/>
      <c r="F111" s="1299" t="s">
        <v>965</v>
      </c>
      <c r="G111" s="1299"/>
      <c r="H111" s="866">
        <f>DSUM(Datos!$C$1745:$H$1795,"emisiones",'9. Informe final. Resultados'!E98:J99)/1000</f>
        <v>0</v>
      </c>
      <c r="I111" s="867" t="str">
        <f>IF($G$13&lt;2021,"t CO₂","t CO₂e")</f>
        <v>t CO₂e</v>
      </c>
      <c r="J111" s="148"/>
      <c r="K111" s="148"/>
      <c r="L111" s="1300"/>
      <c r="M111" s="1299" t="s">
        <v>965</v>
      </c>
      <c r="N111" s="1299"/>
      <c r="O111" s="866">
        <f>DSUM(Datos!$C$1745:$H$1795,"emisiones",'9. Informe final. Resultados'!L98:P99)/1000</f>
        <v>0</v>
      </c>
      <c r="P111" s="867" t="str">
        <f>IF($G$13&lt;2021,"t CO₂","t CO₂e")</f>
        <v>t CO₂e</v>
      </c>
      <c r="Q111" s="148"/>
      <c r="R111" s="113"/>
      <c r="T111" s="644"/>
    </row>
    <row r="112" spans="1:29" ht="18" customHeight="1" x14ac:dyDescent="0.3">
      <c r="C112" s="12"/>
      <c r="D112" s="89"/>
      <c r="E112" s="1300"/>
      <c r="F112" s="1299" t="s">
        <v>1114</v>
      </c>
      <c r="G112" s="1299"/>
      <c r="H112" s="866">
        <f>DSUM(Datos!$C$1809:$G$1859,"emisiones",'9. Informe final. Resultados'!E98:J99)/1000</f>
        <v>0</v>
      </c>
      <c r="I112" s="867" t="s">
        <v>990</v>
      </c>
      <c r="J112" s="148"/>
      <c r="K112" s="148"/>
      <c r="L112" s="1300"/>
      <c r="M112" s="1299" t="s">
        <v>1114</v>
      </c>
      <c r="N112" s="1299"/>
      <c r="O112" s="866">
        <f>DSUM(Datos!$C$1809:$G$1859,"emisiones",'9. Informe final. Resultados'!L98:P99)/1000</f>
        <v>0</v>
      </c>
      <c r="P112" s="867" t="s">
        <v>990</v>
      </c>
      <c r="Q112" s="148"/>
      <c r="R112" s="113"/>
      <c r="T112" s="137"/>
    </row>
    <row r="113" spans="1:29" ht="18" customHeight="1" x14ac:dyDescent="0.3">
      <c r="C113" s="12"/>
      <c r="D113" s="89"/>
      <c r="E113" s="1299" t="s">
        <v>1115</v>
      </c>
      <c r="F113" s="1299"/>
      <c r="G113" s="1299"/>
      <c r="H113" s="868">
        <f>SUM(H110:H112)</f>
        <v>0</v>
      </c>
      <c r="I113" s="867" t="str">
        <f t="shared" ref="I113" si="2">IF($G$13&lt;2021,"t CO₂","t CO₂e")</f>
        <v>t CO₂e</v>
      </c>
      <c r="J113" s="148"/>
      <c r="K113" s="148"/>
      <c r="L113" s="1299" t="s">
        <v>1115</v>
      </c>
      <c r="M113" s="1299"/>
      <c r="N113" s="1299"/>
      <c r="O113" s="868">
        <f>SUM(O110:O112)</f>
        <v>0</v>
      </c>
      <c r="P113" s="867" t="str">
        <f t="shared" ref="P113" si="3">IF($G$13&lt;2021,"t CO₂","t CO₂e")</f>
        <v>t CO₂e</v>
      </c>
      <c r="Q113" s="148"/>
      <c r="R113" s="113"/>
      <c r="T113" s="137"/>
    </row>
    <row r="114" spans="1:29" ht="5.25" customHeight="1" x14ac:dyDescent="0.3">
      <c r="C114" s="12"/>
      <c r="D114" s="89"/>
      <c r="E114" s="864"/>
      <c r="F114" s="864"/>
      <c r="G114" s="864"/>
      <c r="H114" s="863"/>
      <c r="I114" s="864"/>
      <c r="J114" s="148"/>
      <c r="K114" s="148"/>
      <c r="L114" s="864"/>
      <c r="M114" s="864"/>
      <c r="N114" s="864"/>
      <c r="O114" s="863"/>
      <c r="P114" s="864"/>
      <c r="Q114" s="148"/>
      <c r="R114" s="113"/>
      <c r="T114" s="137"/>
    </row>
    <row r="115" spans="1:29" ht="18" customHeight="1" x14ac:dyDescent="0.3">
      <c r="C115" s="12"/>
      <c r="D115" s="89"/>
      <c r="E115" s="864" t="s">
        <v>561</v>
      </c>
      <c r="F115" s="1299"/>
      <c r="G115" s="1299"/>
      <c r="H115" s="863">
        <f>IF(ISNUMBER(SUM(H108+H113)),SUM(SUM(H113+H108)),"")</f>
        <v>0</v>
      </c>
      <c r="I115" s="869" t="s">
        <v>990</v>
      </c>
      <c r="J115" s="148"/>
      <c r="K115" s="148"/>
      <c r="L115" s="864" t="s">
        <v>561</v>
      </c>
      <c r="M115" s="1299"/>
      <c r="N115" s="1299"/>
      <c r="O115" s="863">
        <f>IF(ISNUMBER(SUM(O108+O113)),SUM(SUM(O113+O108)),"")</f>
        <v>0</v>
      </c>
      <c r="P115" s="870" t="s">
        <v>990</v>
      </c>
      <c r="Q115" s="148"/>
      <c r="R115" s="113"/>
      <c r="T115" s="137"/>
    </row>
    <row r="116" spans="1:29" ht="18" customHeight="1" x14ac:dyDescent="0.3">
      <c r="A116" s="90"/>
      <c r="B116" s="91"/>
      <c r="C116" s="92"/>
      <c r="D116" s="58"/>
      <c r="E116" s="148" t="s">
        <v>190</v>
      </c>
      <c r="F116" s="148"/>
      <c r="G116" s="149"/>
      <c r="H116" s="149"/>
      <c r="I116" s="149"/>
      <c r="J116" s="148"/>
      <c r="K116" s="148"/>
      <c r="L116" s="148" t="s">
        <v>190</v>
      </c>
      <c r="M116" s="148"/>
      <c r="N116" s="149"/>
      <c r="O116" s="149"/>
      <c r="P116" s="149"/>
      <c r="Q116" s="148"/>
      <c r="R116" s="113"/>
      <c r="T116" s="137"/>
    </row>
    <row r="117" spans="1:29" s="129" customFormat="1" ht="18" customHeight="1" x14ac:dyDescent="0.25">
      <c r="A117" s="133"/>
      <c r="B117" s="134"/>
      <c r="C117" s="135"/>
      <c r="D117" s="132"/>
      <c r="E117" s="1301" t="e">
        <f>Datos!$E$1943</f>
        <v>#N/A</v>
      </c>
      <c r="F117" s="1301"/>
      <c r="G117" s="1301"/>
      <c r="H117" s="1301"/>
      <c r="I117" s="1301"/>
      <c r="J117" s="1301"/>
      <c r="K117" s="860"/>
      <c r="L117" s="1301" t="e">
        <f>Datos!$E$1944</f>
        <v>#N/A</v>
      </c>
      <c r="M117" s="1301"/>
      <c r="N117" s="1301"/>
      <c r="O117" s="1301"/>
      <c r="P117" s="1301"/>
      <c r="Q117" s="155"/>
      <c r="R117" s="131"/>
      <c r="S117" s="130"/>
      <c r="T117" s="146"/>
      <c r="U117" s="130"/>
      <c r="V117" s="130"/>
      <c r="W117" s="130"/>
      <c r="X117" s="130"/>
      <c r="Y117" s="130"/>
      <c r="Z117" s="130"/>
      <c r="AA117" s="130"/>
      <c r="AB117" s="130"/>
      <c r="AC117" s="130"/>
    </row>
    <row r="118" spans="1:29" ht="9.75" customHeight="1" x14ac:dyDescent="0.3">
      <c r="A118" s="90"/>
      <c r="B118" s="91"/>
      <c r="C118" s="21"/>
      <c r="D118" s="58"/>
      <c r="E118" s="148" t="e">
        <f>E117</f>
        <v>#N/A</v>
      </c>
      <c r="F118" s="148"/>
      <c r="G118" s="149"/>
      <c r="H118" s="149"/>
      <c r="I118" s="149"/>
      <c r="J118" s="148"/>
      <c r="K118" s="148"/>
      <c r="L118" s="148"/>
      <c r="M118" s="148"/>
      <c r="N118" s="149"/>
      <c r="O118" s="149"/>
      <c r="P118" s="149"/>
      <c r="Q118" s="148"/>
      <c r="R118" s="113"/>
      <c r="T118" s="137"/>
    </row>
    <row r="119" spans="1:29" ht="18" customHeight="1" x14ac:dyDescent="0.3">
      <c r="C119" s="12"/>
      <c r="D119" s="89"/>
      <c r="E119" s="1300" t="s">
        <v>1139</v>
      </c>
      <c r="F119" s="1299" t="s">
        <v>992</v>
      </c>
      <c r="G119" s="1299"/>
      <c r="H119" s="861">
        <f>DSUM(Datos!$C$127:$O$177,"emisiones",'9. Informe final. Resultados'!E116:J117)/1000</f>
        <v>0</v>
      </c>
      <c r="I119" s="862" t="s">
        <v>990</v>
      </c>
      <c r="J119" s="148"/>
      <c r="K119" s="148"/>
      <c r="L119" s="1300" t="s">
        <v>1139</v>
      </c>
      <c r="M119" s="1299" t="s">
        <v>992</v>
      </c>
      <c r="N119" s="1299"/>
      <c r="O119" s="861">
        <f>DSUM(Datos!$C$127:$O$177,"emisiones",'9. Informe final. Resultados'!L116:P117)/1000</f>
        <v>0</v>
      </c>
      <c r="P119" s="862" t="s">
        <v>990</v>
      </c>
      <c r="Q119" s="148"/>
      <c r="R119" s="113"/>
      <c r="T119" s="137"/>
    </row>
    <row r="120" spans="1:29" ht="18" customHeight="1" x14ac:dyDescent="0.3">
      <c r="C120" s="12"/>
      <c r="D120" s="89"/>
      <c r="E120" s="1300"/>
      <c r="F120" s="1299" t="s">
        <v>993</v>
      </c>
      <c r="G120" s="1299"/>
      <c r="H120" s="861">
        <f>DSUM(Datos!$D$223:$I$273,"emisiones",'9. Informe final. Resultados'!E116:J117)/1000</f>
        <v>0</v>
      </c>
      <c r="I120" s="862" t="s">
        <v>990</v>
      </c>
      <c r="J120" s="148"/>
      <c r="K120" s="148"/>
      <c r="L120" s="1300"/>
      <c r="M120" s="1299" t="s">
        <v>993</v>
      </c>
      <c r="N120" s="1299"/>
      <c r="O120" s="861">
        <f>DSUM(Datos!$D$223:$I$273,"emisiones",'9. Informe final. Resultados'!L116:P117)/1000</f>
        <v>0</v>
      </c>
      <c r="P120" s="862" t="s">
        <v>990</v>
      </c>
      <c r="Q120" s="148"/>
      <c r="R120" s="113"/>
      <c r="T120" s="566"/>
    </row>
    <row r="121" spans="1:29" ht="18" customHeight="1" x14ac:dyDescent="0.3">
      <c r="C121" s="12"/>
      <c r="D121" s="89"/>
      <c r="E121" s="1300"/>
      <c r="F121" s="1299" t="s">
        <v>753</v>
      </c>
      <c r="G121" s="1299"/>
      <c r="H121" s="861">
        <f>DSUM(Datos!$C$648:$P$748,"emisiones",'9. Informe final. Resultados'!E116:J117)/1000</f>
        <v>0</v>
      </c>
      <c r="I121" s="862" t="s">
        <v>990</v>
      </c>
      <c r="J121" s="148"/>
      <c r="K121" s="148"/>
      <c r="L121" s="1300"/>
      <c r="M121" s="1299" t="s">
        <v>753</v>
      </c>
      <c r="N121" s="1299"/>
      <c r="O121" s="861">
        <f>DSUM(Datos!$C$648:$P$748,"emisiones",'9. Informe final. Resultados'!L116:P117)/1000</f>
        <v>0</v>
      </c>
      <c r="P121" s="862" t="s">
        <v>990</v>
      </c>
      <c r="Q121" s="148"/>
      <c r="R121" s="113"/>
      <c r="T121" s="566"/>
    </row>
    <row r="122" spans="1:29" ht="18" customHeight="1" x14ac:dyDescent="0.3">
      <c r="C122" s="12"/>
      <c r="D122" s="89"/>
      <c r="E122" s="1300"/>
      <c r="F122" s="1299" t="s">
        <v>959</v>
      </c>
      <c r="G122" s="1299"/>
      <c r="H122" s="861">
        <f>DSUM(Datos!$C$826:$P$876,"emisiones",'9. Informe final. Resultados'!E116:J117)/1000</f>
        <v>0</v>
      </c>
      <c r="I122" s="862" t="s">
        <v>990</v>
      </c>
      <c r="J122" s="148"/>
      <c r="K122" s="148"/>
      <c r="L122" s="1300"/>
      <c r="M122" s="1299" t="s">
        <v>959</v>
      </c>
      <c r="N122" s="1299"/>
      <c r="O122" s="861">
        <f>DSUM(Datos!$C$826:$P$876,"emisiones",'9. Informe final. Resultados'!L116:P117)/1000</f>
        <v>0</v>
      </c>
      <c r="P122" s="862" t="s">
        <v>990</v>
      </c>
      <c r="Q122" s="148"/>
      <c r="R122" s="113"/>
      <c r="T122" s="566"/>
    </row>
    <row r="123" spans="1:29" ht="18" customHeight="1" x14ac:dyDescent="0.3">
      <c r="C123" s="12"/>
      <c r="D123" s="89"/>
      <c r="E123" s="1300"/>
      <c r="F123" s="1299" t="s">
        <v>761</v>
      </c>
      <c r="G123" s="1299"/>
      <c r="H123" s="861">
        <f>DSUM(Datos!$C$1011:$P$1061,"emisiones",'9. Informe final. Resultados'!E116:J117)/1000</f>
        <v>0</v>
      </c>
      <c r="I123" s="862" t="s">
        <v>990</v>
      </c>
      <c r="J123" s="148"/>
      <c r="K123" s="148"/>
      <c r="L123" s="1300"/>
      <c r="M123" s="1299" t="s">
        <v>761</v>
      </c>
      <c r="N123" s="1299"/>
      <c r="O123" s="861">
        <f>DSUM(Datos!$C$1011:$P$1061,"emisiones",'9. Informe final. Resultados'!L116:P117)/1000</f>
        <v>0</v>
      </c>
      <c r="P123" s="862" t="s">
        <v>990</v>
      </c>
      <c r="Q123" s="148"/>
      <c r="R123" s="113"/>
      <c r="T123" s="566"/>
    </row>
    <row r="124" spans="1:29" ht="18" customHeight="1" x14ac:dyDescent="0.3">
      <c r="C124" s="12"/>
      <c r="D124" s="89"/>
      <c r="E124" s="1300"/>
      <c r="F124" s="1299" t="s">
        <v>975</v>
      </c>
      <c r="G124" s="1299"/>
      <c r="H124" s="861">
        <f>DSUM(Datos!$C$1260:$I$1360,"emisiones",'9. Informe final. Resultados'!E116:J117)/1000</f>
        <v>0</v>
      </c>
      <c r="I124" s="862" t="s">
        <v>990</v>
      </c>
      <c r="J124" s="148"/>
      <c r="K124" s="148"/>
      <c r="L124" s="1300"/>
      <c r="M124" s="1299" t="s">
        <v>975</v>
      </c>
      <c r="N124" s="1299"/>
      <c r="O124" s="861">
        <f>DSUM(Datos!$C$1260:$I$1360,"emisiones",'9. Informe final. Resultados'!L116:P117)/1000</f>
        <v>0</v>
      </c>
      <c r="P124" s="862" t="s">
        <v>990</v>
      </c>
      <c r="Q124" s="148"/>
      <c r="R124" s="113"/>
      <c r="T124" s="566"/>
    </row>
    <row r="125" spans="1:29" ht="18" customHeight="1" x14ac:dyDescent="0.3">
      <c r="C125" s="12"/>
      <c r="D125" s="89"/>
      <c r="E125" s="1300"/>
      <c r="F125" s="1299" t="s">
        <v>968</v>
      </c>
      <c r="G125" s="1299"/>
      <c r="H125" s="861">
        <f>DSUM(Datos!$C$1388:$J$1438,"emisiones",'9. Informe final. Resultados'!E116:J117)/1000</f>
        <v>0</v>
      </c>
      <c r="I125" s="862" t="s">
        <v>990</v>
      </c>
      <c r="J125" s="148"/>
      <c r="K125" s="148"/>
      <c r="L125" s="1300"/>
      <c r="M125" s="1299" t="s">
        <v>968</v>
      </c>
      <c r="N125" s="1299"/>
      <c r="O125" s="861">
        <f>DSUM(Datos!$C$1388:$J$1438,"emisiones",'9. Informe final. Resultados'!L116:P117)/1000</f>
        <v>0</v>
      </c>
      <c r="P125" s="862" t="s">
        <v>990</v>
      </c>
      <c r="Q125" s="148"/>
      <c r="R125" s="113"/>
      <c r="T125" s="566"/>
    </row>
    <row r="126" spans="1:29" ht="18" customHeight="1" x14ac:dyDescent="0.3">
      <c r="C126" s="12"/>
      <c r="D126" s="89"/>
      <c r="E126" s="1299" t="s">
        <v>980</v>
      </c>
      <c r="F126" s="1299"/>
      <c r="G126" s="1299"/>
      <c r="H126" s="863">
        <f>SUM(H119:H125)</f>
        <v>0</v>
      </c>
      <c r="I126" s="862" t="s">
        <v>990</v>
      </c>
      <c r="J126" s="148"/>
      <c r="K126" s="148"/>
      <c r="L126" s="1299" t="s">
        <v>980</v>
      </c>
      <c r="M126" s="1299"/>
      <c r="N126" s="1299"/>
      <c r="O126" s="863">
        <f>SUM(O119:O125)</f>
        <v>0</v>
      </c>
      <c r="P126" s="862" t="s">
        <v>990</v>
      </c>
      <c r="Q126" s="148"/>
      <c r="R126" s="113"/>
      <c r="T126" s="137"/>
    </row>
    <row r="127" spans="1:29" ht="6" customHeight="1" x14ac:dyDescent="0.3">
      <c r="C127" s="12"/>
      <c r="D127" s="89"/>
      <c r="E127" s="864"/>
      <c r="F127" s="865"/>
      <c r="G127" s="865"/>
      <c r="H127" s="861"/>
      <c r="I127" s="865"/>
      <c r="J127" s="148"/>
      <c r="K127" s="148"/>
      <c r="L127" s="864"/>
      <c r="M127" s="865"/>
      <c r="N127" s="865"/>
      <c r="O127" s="861"/>
      <c r="P127" s="865"/>
      <c r="Q127" s="148"/>
      <c r="R127" s="113"/>
      <c r="T127" s="137"/>
    </row>
    <row r="128" spans="1:29" ht="18" customHeight="1" x14ac:dyDescent="0.3">
      <c r="C128" s="12"/>
      <c r="D128" s="89"/>
      <c r="E128" s="1300" t="s">
        <v>1140</v>
      </c>
      <c r="F128" s="1299" t="s">
        <v>964</v>
      </c>
      <c r="G128" s="1299"/>
      <c r="H128" s="866">
        <f>DSUM(Datos!$C$1469:$H$1519,"emisiones",'9. Informe final. Resultados'!E116:J117)/1000</f>
        <v>0</v>
      </c>
      <c r="I128" s="867" t="str">
        <f>IF($G$13&lt;2021,"t CO₂","t CO₂e")</f>
        <v>t CO₂e</v>
      </c>
      <c r="J128" s="148"/>
      <c r="K128" s="148"/>
      <c r="L128" s="1300" t="s">
        <v>1140</v>
      </c>
      <c r="M128" s="1299" t="s">
        <v>964</v>
      </c>
      <c r="N128" s="1299"/>
      <c r="O128" s="866">
        <f>DSUM(Datos!$C$1469:$H$1519,"emisiones",'9. Informe final. Resultados'!L116:P117)/1000</f>
        <v>0</v>
      </c>
      <c r="P128" s="867" t="str">
        <f>IF($G$13&lt;2021,"t CO₂","t CO₂e")</f>
        <v>t CO₂e</v>
      </c>
      <c r="Q128" s="148"/>
      <c r="R128" s="113"/>
      <c r="T128" s="137"/>
    </row>
    <row r="129" spans="1:29" ht="18" customHeight="1" x14ac:dyDescent="0.3">
      <c r="C129" s="12"/>
      <c r="D129" s="89"/>
      <c r="E129" s="1300"/>
      <c r="F129" s="1299" t="s">
        <v>965</v>
      </c>
      <c r="G129" s="1299"/>
      <c r="H129" s="866">
        <f>DSUM(Datos!$C$1745:$H$1795,"emisiones",'9. Informe final. Resultados'!E116:J117)/1000</f>
        <v>0</v>
      </c>
      <c r="I129" s="867" t="str">
        <f>IF($G$13&lt;2021,"t CO₂","t CO₂e")</f>
        <v>t CO₂e</v>
      </c>
      <c r="J129" s="148"/>
      <c r="K129" s="148"/>
      <c r="L129" s="1300"/>
      <c r="M129" s="1299" t="s">
        <v>965</v>
      </c>
      <c r="N129" s="1299"/>
      <c r="O129" s="866">
        <f>DSUM(Datos!$C$1745:$H$1795,"emisiones",'9. Informe final. Resultados'!L116:P117)/1000</f>
        <v>0</v>
      </c>
      <c r="P129" s="867" t="str">
        <f>IF($G$13&lt;2021,"t CO₂","t CO₂e")</f>
        <v>t CO₂e</v>
      </c>
      <c r="Q129" s="148"/>
      <c r="R129" s="113"/>
      <c r="T129" s="644"/>
    </row>
    <row r="130" spans="1:29" ht="18" customHeight="1" x14ac:dyDescent="0.3">
      <c r="C130" s="12"/>
      <c r="D130" s="89"/>
      <c r="E130" s="1300"/>
      <c r="F130" s="1299" t="s">
        <v>1114</v>
      </c>
      <c r="G130" s="1299"/>
      <c r="H130" s="866">
        <f>DSUM(Datos!$C$1809:$G$1859,"emisiones",'9. Informe final. Resultados'!E116:J117)/1000</f>
        <v>0</v>
      </c>
      <c r="I130" s="867" t="s">
        <v>990</v>
      </c>
      <c r="J130" s="148"/>
      <c r="K130" s="148"/>
      <c r="L130" s="1300"/>
      <c r="M130" s="1299" t="s">
        <v>1114</v>
      </c>
      <c r="N130" s="1299"/>
      <c r="O130" s="866">
        <f>DSUM(Datos!$C$1809:$G$1859,"emisiones",'9. Informe final. Resultados'!L116:P117)/1000</f>
        <v>0</v>
      </c>
      <c r="P130" s="867" t="s">
        <v>990</v>
      </c>
      <c r="Q130" s="148"/>
      <c r="R130" s="113"/>
      <c r="T130" s="137"/>
    </row>
    <row r="131" spans="1:29" ht="18" customHeight="1" x14ac:dyDescent="0.3">
      <c r="C131" s="12"/>
      <c r="D131" s="89"/>
      <c r="E131" s="1299" t="s">
        <v>1115</v>
      </c>
      <c r="F131" s="1299"/>
      <c r="G131" s="1299"/>
      <c r="H131" s="868">
        <f>SUM(H128:H130)</f>
        <v>0</v>
      </c>
      <c r="I131" s="867" t="str">
        <f t="shared" ref="I131" si="4">IF($G$13&lt;2021,"t CO₂","t CO₂e")</f>
        <v>t CO₂e</v>
      </c>
      <c r="J131" s="148"/>
      <c r="K131" s="148"/>
      <c r="L131" s="1299" t="s">
        <v>1115</v>
      </c>
      <c r="M131" s="1299"/>
      <c r="N131" s="1299"/>
      <c r="O131" s="868">
        <f>SUM(O128:O130)</f>
        <v>0</v>
      </c>
      <c r="P131" s="867" t="str">
        <f t="shared" ref="P131" si="5">IF($G$13&lt;2021,"t CO₂","t CO₂e")</f>
        <v>t CO₂e</v>
      </c>
      <c r="Q131" s="148"/>
      <c r="R131" s="113"/>
      <c r="T131" s="137"/>
    </row>
    <row r="132" spans="1:29" ht="5.25" customHeight="1" x14ac:dyDescent="0.3">
      <c r="C132" s="12"/>
      <c r="D132" s="89"/>
      <c r="E132" s="864"/>
      <c r="F132" s="864"/>
      <c r="G132" s="864"/>
      <c r="H132" s="863"/>
      <c r="I132" s="864"/>
      <c r="J132" s="148"/>
      <c r="K132" s="148"/>
      <c r="L132" s="864"/>
      <c r="M132" s="864"/>
      <c r="N132" s="864"/>
      <c r="O132" s="863"/>
      <c r="P132" s="864"/>
      <c r="Q132" s="148"/>
      <c r="R132" s="113"/>
      <c r="T132" s="137"/>
    </row>
    <row r="133" spans="1:29" ht="18" customHeight="1" x14ac:dyDescent="0.3">
      <c r="C133" s="12"/>
      <c r="D133" s="89"/>
      <c r="E133" s="864" t="s">
        <v>561</v>
      </c>
      <c r="F133" s="1299"/>
      <c r="G133" s="1299"/>
      <c r="H133" s="863">
        <f>IF(ISNUMBER(SUM(H126+H131)),SUM(SUM(H131+H126)),"")</f>
        <v>0</v>
      </c>
      <c r="I133" s="869" t="s">
        <v>990</v>
      </c>
      <c r="J133" s="148"/>
      <c r="K133" s="148"/>
      <c r="L133" s="864" t="s">
        <v>561</v>
      </c>
      <c r="M133" s="1299"/>
      <c r="N133" s="1299"/>
      <c r="O133" s="863">
        <f>IF(ISNUMBER(SUM(O126+O131)),SUM(SUM(O131+O126)),"")</f>
        <v>0</v>
      </c>
      <c r="P133" s="870" t="s">
        <v>990</v>
      </c>
      <c r="Q133" s="148"/>
      <c r="R133" s="113"/>
      <c r="T133" s="137"/>
    </row>
    <row r="134" spans="1:29" ht="18" customHeight="1" x14ac:dyDescent="0.3">
      <c r="A134" s="90"/>
      <c r="B134" s="91"/>
      <c r="C134" s="54"/>
      <c r="D134" s="58"/>
      <c r="E134" s="148" t="s">
        <v>190</v>
      </c>
      <c r="F134" s="148"/>
      <c r="G134" s="149"/>
      <c r="H134" s="149"/>
      <c r="I134" s="149"/>
      <c r="J134" s="148"/>
      <c r="K134" s="148"/>
      <c r="L134" s="148" t="s">
        <v>190</v>
      </c>
      <c r="M134" s="148"/>
      <c r="N134" s="149"/>
      <c r="O134" s="149"/>
      <c r="P134" s="149"/>
      <c r="Q134" s="148"/>
      <c r="R134" s="113"/>
      <c r="T134" s="137"/>
    </row>
    <row r="135" spans="1:29" s="129" customFormat="1" ht="18" customHeight="1" x14ac:dyDescent="0.3">
      <c r="A135" s="133"/>
      <c r="B135" s="134"/>
      <c r="C135" s="132"/>
      <c r="D135" s="132"/>
      <c r="E135" s="1301" t="e">
        <f>Datos!$E$1945</f>
        <v>#N/A</v>
      </c>
      <c r="F135" s="1301"/>
      <c r="G135" s="1301"/>
      <c r="H135" s="1301"/>
      <c r="I135" s="1301"/>
      <c r="J135" s="1301"/>
      <c r="K135" s="860"/>
      <c r="L135" s="1301" t="e">
        <f>Datos!$E$1946</f>
        <v>#N/A</v>
      </c>
      <c r="M135" s="1301"/>
      <c r="N135" s="1301"/>
      <c r="O135" s="1301"/>
      <c r="P135" s="1301"/>
      <c r="Q135" s="155"/>
      <c r="R135" s="113"/>
      <c r="S135" s="130"/>
      <c r="T135" s="146"/>
      <c r="U135" s="130"/>
      <c r="V135" s="130"/>
      <c r="W135" s="130"/>
      <c r="X135" s="130"/>
      <c r="Y135" s="130"/>
      <c r="Z135" s="130"/>
      <c r="AA135" s="130"/>
      <c r="AB135" s="130"/>
      <c r="AC135" s="130"/>
    </row>
    <row r="136" spans="1:29" ht="9.75" customHeight="1" x14ac:dyDescent="0.3">
      <c r="A136" s="90"/>
      <c r="B136" s="91"/>
      <c r="C136" s="54"/>
      <c r="D136" s="58"/>
      <c r="E136" s="148"/>
      <c r="F136" s="148"/>
      <c r="G136" s="149"/>
      <c r="H136" s="149"/>
      <c r="I136" s="149"/>
      <c r="J136" s="148"/>
      <c r="K136" s="148"/>
      <c r="L136" s="148"/>
      <c r="M136" s="148"/>
      <c r="N136" s="149"/>
      <c r="O136" s="149"/>
      <c r="P136" s="149"/>
      <c r="Q136" s="148"/>
      <c r="R136" s="113"/>
      <c r="T136" s="137"/>
    </row>
    <row r="137" spans="1:29" ht="18" customHeight="1" x14ac:dyDescent="0.3">
      <c r="C137" s="12"/>
      <c r="D137" s="89"/>
      <c r="E137" s="1300" t="s">
        <v>1139</v>
      </c>
      <c r="F137" s="1299" t="s">
        <v>992</v>
      </c>
      <c r="G137" s="1299"/>
      <c r="H137" s="861">
        <f>DSUM(Datos!$C$127:$O$177,"emisiones",'9. Informe final. Resultados'!E134:J135)/1000</f>
        <v>0</v>
      </c>
      <c r="I137" s="862" t="s">
        <v>990</v>
      </c>
      <c r="J137" s="148"/>
      <c r="K137" s="148"/>
      <c r="L137" s="1300" t="s">
        <v>1139</v>
      </c>
      <c r="M137" s="1299" t="s">
        <v>992</v>
      </c>
      <c r="N137" s="1299"/>
      <c r="O137" s="861">
        <f>DSUM(Datos!$C$127:$O$177,"emisiones",'9. Informe final. Resultados'!L134:P135)/1000</f>
        <v>0</v>
      </c>
      <c r="P137" s="862" t="s">
        <v>990</v>
      </c>
      <c r="Q137" s="148"/>
      <c r="R137" s="113"/>
      <c r="T137" s="137"/>
    </row>
    <row r="138" spans="1:29" ht="18" customHeight="1" x14ac:dyDescent="0.3">
      <c r="C138" s="12"/>
      <c r="D138" s="89"/>
      <c r="E138" s="1300"/>
      <c r="F138" s="1299" t="s">
        <v>993</v>
      </c>
      <c r="G138" s="1299"/>
      <c r="H138" s="861">
        <f>DSUM(Datos!$D$223:$I$273,"emisiones",'9. Informe final. Resultados'!E134:J135)/1000</f>
        <v>0</v>
      </c>
      <c r="I138" s="862" t="s">
        <v>990</v>
      </c>
      <c r="J138" s="148"/>
      <c r="K138" s="148"/>
      <c r="L138" s="1300"/>
      <c r="M138" s="1299" t="s">
        <v>993</v>
      </c>
      <c r="N138" s="1299"/>
      <c r="O138" s="861">
        <f>DSUM(Datos!$D$223:$I$273,"emisiones",'9. Informe final. Resultados'!L134:P135)/1000</f>
        <v>0</v>
      </c>
      <c r="P138" s="862" t="s">
        <v>990</v>
      </c>
      <c r="Q138" s="148"/>
      <c r="R138" s="113"/>
      <c r="T138" s="566"/>
    </row>
    <row r="139" spans="1:29" ht="18" customHeight="1" x14ac:dyDescent="0.3">
      <c r="C139" s="12"/>
      <c r="D139" s="89"/>
      <c r="E139" s="1300"/>
      <c r="F139" s="1299" t="s">
        <v>753</v>
      </c>
      <c r="G139" s="1299"/>
      <c r="H139" s="861">
        <f>DSUM(Datos!$C$648:$P$748,"emisiones",'9. Informe final. Resultados'!E134:J135)/1000</f>
        <v>0</v>
      </c>
      <c r="I139" s="862" t="s">
        <v>990</v>
      </c>
      <c r="J139" s="148"/>
      <c r="K139" s="148"/>
      <c r="L139" s="1300"/>
      <c r="M139" s="1299" t="s">
        <v>753</v>
      </c>
      <c r="N139" s="1299"/>
      <c r="O139" s="861">
        <f>DSUM(Datos!$C$648:$P$748,"emisiones",'9. Informe final. Resultados'!L134:P135)/1000</f>
        <v>0</v>
      </c>
      <c r="P139" s="862" t="s">
        <v>990</v>
      </c>
      <c r="Q139" s="148"/>
      <c r="R139" s="113"/>
      <c r="T139" s="566"/>
    </row>
    <row r="140" spans="1:29" ht="18" customHeight="1" x14ac:dyDescent="0.3">
      <c r="C140" s="12"/>
      <c r="D140" s="89"/>
      <c r="E140" s="1300"/>
      <c r="F140" s="1299" t="s">
        <v>959</v>
      </c>
      <c r="G140" s="1299"/>
      <c r="H140" s="861">
        <f>DSUM(Datos!$C$826:$P$876,"emisiones",'9. Informe final. Resultados'!E134:J135)/1000</f>
        <v>0</v>
      </c>
      <c r="I140" s="862" t="s">
        <v>990</v>
      </c>
      <c r="J140" s="148"/>
      <c r="K140" s="148"/>
      <c r="L140" s="1300"/>
      <c r="M140" s="1299" t="s">
        <v>959</v>
      </c>
      <c r="N140" s="1299"/>
      <c r="O140" s="861">
        <f>DSUM(Datos!$C$826:$P$876,"emisiones",'9. Informe final. Resultados'!L134:P135)/1000</f>
        <v>0</v>
      </c>
      <c r="P140" s="862" t="s">
        <v>990</v>
      </c>
      <c r="Q140" s="148"/>
      <c r="R140" s="113"/>
      <c r="T140" s="566"/>
    </row>
    <row r="141" spans="1:29" ht="18" customHeight="1" x14ac:dyDescent="0.3">
      <c r="C141" s="12"/>
      <c r="D141" s="89"/>
      <c r="E141" s="1300"/>
      <c r="F141" s="1299" t="s">
        <v>761</v>
      </c>
      <c r="G141" s="1299"/>
      <c r="H141" s="861">
        <f>DSUM(Datos!$C$1011:$P$1061,"emisiones",'9. Informe final. Resultados'!E134:J135)/1000</f>
        <v>0</v>
      </c>
      <c r="I141" s="862" t="s">
        <v>990</v>
      </c>
      <c r="J141" s="148"/>
      <c r="K141" s="148"/>
      <c r="L141" s="1300"/>
      <c r="M141" s="1299" t="s">
        <v>761</v>
      </c>
      <c r="N141" s="1299"/>
      <c r="O141" s="861">
        <f>DSUM(Datos!$C$1011:$P$1061,"emisiones",'9. Informe final. Resultados'!L134:P135)/1000</f>
        <v>0</v>
      </c>
      <c r="P141" s="862" t="s">
        <v>990</v>
      </c>
      <c r="Q141" s="148"/>
      <c r="R141" s="113"/>
      <c r="T141" s="566"/>
    </row>
    <row r="142" spans="1:29" ht="18" customHeight="1" x14ac:dyDescent="0.3">
      <c r="C142" s="12"/>
      <c r="D142" s="89"/>
      <c r="E142" s="1300"/>
      <c r="F142" s="1299" t="s">
        <v>975</v>
      </c>
      <c r="G142" s="1299"/>
      <c r="H142" s="861">
        <f>DSUM(Datos!$C$1260:$I$1360,"emisiones",'9. Informe final. Resultados'!E134:J135)/1000</f>
        <v>0</v>
      </c>
      <c r="I142" s="862" t="s">
        <v>990</v>
      </c>
      <c r="J142" s="148"/>
      <c r="K142" s="148"/>
      <c r="L142" s="1300"/>
      <c r="M142" s="1299" t="s">
        <v>975</v>
      </c>
      <c r="N142" s="1299"/>
      <c r="O142" s="861">
        <f>DSUM(Datos!$C$1260:$I$1360,"emisiones",'9. Informe final. Resultados'!L134:P135)/1000</f>
        <v>0</v>
      </c>
      <c r="P142" s="862" t="s">
        <v>990</v>
      </c>
      <c r="Q142" s="148"/>
      <c r="R142" s="113"/>
      <c r="T142" s="566"/>
    </row>
    <row r="143" spans="1:29" ht="18" customHeight="1" x14ac:dyDescent="0.3">
      <c r="C143" s="12"/>
      <c r="D143" s="89"/>
      <c r="E143" s="1300"/>
      <c r="F143" s="1299" t="s">
        <v>968</v>
      </c>
      <c r="G143" s="1299"/>
      <c r="H143" s="861">
        <f>DSUM(Datos!$C$1388:$J$1438,"emisiones",'9. Informe final. Resultados'!E134:J135)/1000</f>
        <v>0</v>
      </c>
      <c r="I143" s="862" t="s">
        <v>990</v>
      </c>
      <c r="J143" s="148"/>
      <c r="K143" s="148"/>
      <c r="L143" s="1300"/>
      <c r="M143" s="1299" t="s">
        <v>968</v>
      </c>
      <c r="N143" s="1299"/>
      <c r="O143" s="861">
        <f>DSUM(Datos!$C$1388:$J$1438,"emisiones",'9. Informe final. Resultados'!L134:P135)/1000</f>
        <v>0</v>
      </c>
      <c r="P143" s="862" t="s">
        <v>990</v>
      </c>
      <c r="Q143" s="148"/>
      <c r="R143" s="113"/>
      <c r="T143" s="566"/>
    </row>
    <row r="144" spans="1:29" ht="18" customHeight="1" x14ac:dyDescent="0.3">
      <c r="C144" s="12"/>
      <c r="D144" s="89"/>
      <c r="E144" s="1299" t="s">
        <v>980</v>
      </c>
      <c r="F144" s="1299"/>
      <c r="G144" s="1299"/>
      <c r="H144" s="863">
        <f>SUM(H137:H143)</f>
        <v>0</v>
      </c>
      <c r="I144" s="862" t="s">
        <v>990</v>
      </c>
      <c r="J144" s="148"/>
      <c r="K144" s="148"/>
      <c r="L144" s="1299" t="s">
        <v>980</v>
      </c>
      <c r="M144" s="1299"/>
      <c r="N144" s="1299"/>
      <c r="O144" s="863">
        <f>SUM(O137:O143)</f>
        <v>0</v>
      </c>
      <c r="P144" s="862" t="s">
        <v>990</v>
      </c>
      <c r="Q144" s="148"/>
      <c r="R144" s="113"/>
      <c r="T144" s="137"/>
    </row>
    <row r="145" spans="1:29" ht="6" customHeight="1" x14ac:dyDescent="0.3">
      <c r="C145" s="12"/>
      <c r="D145" s="89"/>
      <c r="E145" s="864"/>
      <c r="F145" s="865"/>
      <c r="G145" s="865"/>
      <c r="H145" s="861"/>
      <c r="I145" s="865"/>
      <c r="J145" s="148"/>
      <c r="K145" s="148"/>
      <c r="L145" s="864"/>
      <c r="M145" s="865"/>
      <c r="N145" s="865"/>
      <c r="O145" s="861"/>
      <c r="P145" s="865"/>
      <c r="Q145" s="148"/>
      <c r="R145" s="113"/>
      <c r="T145" s="137"/>
    </row>
    <row r="146" spans="1:29" ht="18" customHeight="1" x14ac:dyDescent="0.3">
      <c r="C146" s="12"/>
      <c r="D146" s="89"/>
      <c r="E146" s="1300" t="s">
        <v>1140</v>
      </c>
      <c r="F146" s="1299" t="s">
        <v>964</v>
      </c>
      <c r="G146" s="1299"/>
      <c r="H146" s="866">
        <f>DSUM(Datos!$C$1469:$H$1519,"emisiones",'9. Informe final. Resultados'!E134:J135)/1000</f>
        <v>0</v>
      </c>
      <c r="I146" s="867" t="str">
        <f>IF($G$13&lt;2021,"t CO₂","t CO₂e")</f>
        <v>t CO₂e</v>
      </c>
      <c r="J146" s="148"/>
      <c r="K146" s="148"/>
      <c r="L146" s="1300" t="s">
        <v>1140</v>
      </c>
      <c r="M146" s="1299" t="s">
        <v>964</v>
      </c>
      <c r="N146" s="1299"/>
      <c r="O146" s="866">
        <f>DSUM(Datos!$C$1469:$H$1519,"emisiones",'9. Informe final. Resultados'!L134:P135)/1000</f>
        <v>0</v>
      </c>
      <c r="P146" s="867" t="str">
        <f>IF($G$13&lt;2021,"t CO₂","t CO₂e")</f>
        <v>t CO₂e</v>
      </c>
      <c r="Q146" s="148"/>
      <c r="R146" s="113"/>
      <c r="T146" s="137"/>
    </row>
    <row r="147" spans="1:29" ht="18" customHeight="1" x14ac:dyDescent="0.3">
      <c r="C147" s="12"/>
      <c r="D147" s="89"/>
      <c r="E147" s="1300"/>
      <c r="F147" s="1299" t="s">
        <v>965</v>
      </c>
      <c r="G147" s="1299"/>
      <c r="H147" s="866">
        <f>DSUM(Datos!$C$1745:$H$1795,"emisiones",'9. Informe final. Resultados'!E134:J135)/1000</f>
        <v>0</v>
      </c>
      <c r="I147" s="867" t="str">
        <f>IF($G$13&lt;2021,"t CO₂","t CO₂e")</f>
        <v>t CO₂e</v>
      </c>
      <c r="J147" s="148"/>
      <c r="K147" s="148"/>
      <c r="L147" s="1300"/>
      <c r="M147" s="1299" t="s">
        <v>965</v>
      </c>
      <c r="N147" s="1299"/>
      <c r="O147" s="866">
        <f>DSUM(Datos!$C$1745:$H$1795,"emisiones",'9. Informe final. Resultados'!L134:P135)/1000</f>
        <v>0</v>
      </c>
      <c r="P147" s="867" t="str">
        <f>IF($G$13&lt;2021,"t CO₂","t CO₂e")</f>
        <v>t CO₂e</v>
      </c>
      <c r="Q147" s="148"/>
      <c r="R147" s="113"/>
      <c r="T147" s="644"/>
    </row>
    <row r="148" spans="1:29" ht="18" customHeight="1" x14ac:dyDescent="0.3">
      <c r="C148" s="12"/>
      <c r="D148" s="89"/>
      <c r="E148" s="1300"/>
      <c r="F148" s="1299" t="s">
        <v>1114</v>
      </c>
      <c r="G148" s="1299"/>
      <c r="H148" s="866">
        <f>DSUM(Datos!$C$1809:$G$1859,"emisiones",'9. Informe final. Resultados'!E134:J135)/1000</f>
        <v>0</v>
      </c>
      <c r="I148" s="867" t="s">
        <v>990</v>
      </c>
      <c r="J148" s="148"/>
      <c r="K148" s="148"/>
      <c r="L148" s="1300"/>
      <c r="M148" s="1299" t="s">
        <v>1114</v>
      </c>
      <c r="N148" s="1299"/>
      <c r="O148" s="866">
        <f>DSUM(Datos!$C$1809:$G$1859,"emisiones",'9. Informe final. Resultados'!L134:P135)/1000</f>
        <v>0</v>
      </c>
      <c r="P148" s="867" t="s">
        <v>990</v>
      </c>
      <c r="Q148" s="148"/>
      <c r="R148" s="113"/>
      <c r="T148" s="137"/>
    </row>
    <row r="149" spans="1:29" ht="18" customHeight="1" x14ac:dyDescent="0.3">
      <c r="C149" s="12"/>
      <c r="D149" s="89"/>
      <c r="E149" s="1299" t="s">
        <v>1115</v>
      </c>
      <c r="F149" s="1299"/>
      <c r="G149" s="1299"/>
      <c r="H149" s="868">
        <f>SUM(H146:H148)</f>
        <v>0</v>
      </c>
      <c r="I149" s="867" t="str">
        <f t="shared" ref="I149" si="6">IF($G$13&lt;2021,"t CO₂","t CO₂e")</f>
        <v>t CO₂e</v>
      </c>
      <c r="J149" s="148"/>
      <c r="K149" s="148"/>
      <c r="L149" s="1299" t="s">
        <v>1115</v>
      </c>
      <c r="M149" s="1299"/>
      <c r="N149" s="1299"/>
      <c r="O149" s="868">
        <f>SUM(O146:O148)</f>
        <v>0</v>
      </c>
      <c r="P149" s="867" t="str">
        <f t="shared" ref="P149" si="7">IF($G$13&lt;2021,"t CO₂","t CO₂e")</f>
        <v>t CO₂e</v>
      </c>
      <c r="Q149" s="148"/>
      <c r="R149" s="113"/>
      <c r="T149" s="137"/>
    </row>
    <row r="150" spans="1:29" ht="5.25" customHeight="1" x14ac:dyDescent="0.3">
      <c r="C150" s="12"/>
      <c r="D150" s="89"/>
      <c r="E150" s="864"/>
      <c r="F150" s="864"/>
      <c r="G150" s="864"/>
      <c r="H150" s="863"/>
      <c r="I150" s="864"/>
      <c r="J150" s="148"/>
      <c r="K150" s="148"/>
      <c r="L150" s="864"/>
      <c r="M150" s="864"/>
      <c r="N150" s="864"/>
      <c r="O150" s="863"/>
      <c r="P150" s="864"/>
      <c r="Q150" s="148"/>
      <c r="R150" s="113"/>
      <c r="T150" s="137"/>
    </row>
    <row r="151" spans="1:29" ht="18" customHeight="1" x14ac:dyDescent="0.3">
      <c r="C151" s="12"/>
      <c r="D151" s="89"/>
      <c r="E151" s="864" t="s">
        <v>561</v>
      </c>
      <c r="F151" s="1299"/>
      <c r="G151" s="1299"/>
      <c r="H151" s="863">
        <f>IF(ISNUMBER(SUM(H144+H149)),SUM(SUM(H149+H144)),"")</f>
        <v>0</v>
      </c>
      <c r="I151" s="869" t="s">
        <v>990</v>
      </c>
      <c r="J151" s="148"/>
      <c r="K151" s="148"/>
      <c r="L151" s="864" t="s">
        <v>561</v>
      </c>
      <c r="M151" s="1299"/>
      <c r="N151" s="1299"/>
      <c r="O151" s="863">
        <f>IF(ISNUMBER(SUM(O144+O149)),SUM(SUM(O149+O144)),"")</f>
        <v>0</v>
      </c>
      <c r="P151" s="870" t="s">
        <v>990</v>
      </c>
      <c r="Q151" s="148"/>
      <c r="R151" s="113"/>
      <c r="T151" s="137"/>
    </row>
    <row r="152" spans="1:29" s="113" customFormat="1" ht="18" customHeight="1" x14ac:dyDescent="0.3">
      <c r="A152" s="13"/>
      <c r="B152" s="11"/>
      <c r="C152" s="54"/>
      <c r="D152" s="58"/>
      <c r="E152" s="148" t="s">
        <v>190</v>
      </c>
      <c r="F152" s="148"/>
      <c r="G152" s="149"/>
      <c r="H152" s="149"/>
      <c r="I152" s="149"/>
      <c r="J152" s="148"/>
      <c r="K152" s="148"/>
      <c r="L152" s="148" t="s">
        <v>190</v>
      </c>
      <c r="M152" s="148"/>
      <c r="N152" s="149"/>
      <c r="O152" s="149"/>
      <c r="P152" s="149"/>
      <c r="Q152" s="148"/>
      <c r="S152" s="89"/>
      <c r="T152" s="137"/>
      <c r="U152" s="89"/>
      <c r="V152" s="89"/>
      <c r="W152" s="89"/>
      <c r="X152" s="89"/>
      <c r="Y152" s="89"/>
      <c r="Z152" s="89"/>
      <c r="AA152" s="89"/>
      <c r="AB152" s="89"/>
      <c r="AC152" s="89"/>
    </row>
    <row r="153" spans="1:29" s="113" customFormat="1" ht="18" customHeight="1" x14ac:dyDescent="0.3">
      <c r="A153" s="13"/>
      <c r="B153" s="11"/>
      <c r="C153" s="54"/>
      <c r="D153" s="58"/>
      <c r="E153" s="1301" t="e">
        <f>Datos!$E$1947</f>
        <v>#N/A</v>
      </c>
      <c r="F153" s="1301"/>
      <c r="G153" s="1301"/>
      <c r="H153" s="1301"/>
      <c r="I153" s="1301"/>
      <c r="J153" s="1301"/>
      <c r="K153" s="860"/>
      <c r="L153" s="1301" t="e">
        <f>Datos!$E$1948</f>
        <v>#N/A</v>
      </c>
      <c r="M153" s="1301"/>
      <c r="N153" s="1301"/>
      <c r="O153" s="1301"/>
      <c r="P153" s="1301"/>
      <c r="Q153" s="155"/>
      <c r="S153" s="89"/>
      <c r="T153" s="137"/>
      <c r="U153" s="89"/>
      <c r="V153" s="89"/>
      <c r="W153" s="89"/>
      <c r="X153" s="89"/>
      <c r="Y153" s="89"/>
      <c r="Z153" s="89"/>
      <c r="AA153" s="89"/>
      <c r="AB153" s="89"/>
      <c r="AC153" s="89"/>
    </row>
    <row r="154" spans="1:29" s="113" customFormat="1" ht="9.75" customHeight="1" x14ac:dyDescent="0.3">
      <c r="A154" s="13"/>
      <c r="B154" s="11"/>
      <c r="C154" s="54"/>
      <c r="D154" s="58"/>
      <c r="E154" s="148"/>
      <c r="F154" s="148"/>
      <c r="G154" s="149"/>
      <c r="H154" s="149"/>
      <c r="I154" s="149"/>
      <c r="J154" s="148"/>
      <c r="K154" s="148"/>
      <c r="L154" s="148"/>
      <c r="M154" s="148"/>
      <c r="N154" s="149"/>
      <c r="O154" s="149"/>
      <c r="P154" s="149"/>
      <c r="Q154" s="148"/>
      <c r="S154" s="89"/>
      <c r="T154" s="137"/>
      <c r="U154" s="89"/>
      <c r="V154" s="89"/>
      <c r="W154" s="89"/>
      <c r="X154" s="89"/>
      <c r="Y154" s="89"/>
      <c r="Z154" s="89"/>
      <c r="AA154" s="89"/>
      <c r="AB154" s="89"/>
      <c r="AC154" s="89"/>
    </row>
    <row r="155" spans="1:29" ht="18" customHeight="1" x14ac:dyDescent="0.3">
      <c r="C155" s="12"/>
      <c r="D155" s="89"/>
      <c r="E155" s="1300" t="s">
        <v>1139</v>
      </c>
      <c r="F155" s="1299" t="s">
        <v>992</v>
      </c>
      <c r="G155" s="1299"/>
      <c r="H155" s="861">
        <f>DSUM(Datos!$C$127:$O$177,"emisiones",'9. Informe final. Resultados'!E152:J153)/1000</f>
        <v>0</v>
      </c>
      <c r="I155" s="862" t="s">
        <v>990</v>
      </c>
      <c r="J155" s="148"/>
      <c r="K155" s="148"/>
      <c r="L155" s="1300" t="s">
        <v>1139</v>
      </c>
      <c r="M155" s="1299" t="s">
        <v>992</v>
      </c>
      <c r="N155" s="1299"/>
      <c r="O155" s="861">
        <f>DSUM(Datos!$C$127:$O$177,"emisiones",'9. Informe final. Resultados'!L152:P153)/1000</f>
        <v>0</v>
      </c>
      <c r="P155" s="862" t="s">
        <v>990</v>
      </c>
      <c r="Q155" s="148"/>
      <c r="R155" s="113"/>
      <c r="T155" s="137"/>
    </row>
    <row r="156" spans="1:29" ht="18" customHeight="1" x14ac:dyDescent="0.3">
      <c r="C156" s="12"/>
      <c r="D156" s="89"/>
      <c r="E156" s="1300"/>
      <c r="F156" s="1299" t="s">
        <v>993</v>
      </c>
      <c r="G156" s="1299"/>
      <c r="H156" s="861">
        <f>DSUM(Datos!$D$223:$I$273,"emisiones",'9. Informe final. Resultados'!E152:J153)/1000</f>
        <v>0</v>
      </c>
      <c r="I156" s="862" t="s">
        <v>990</v>
      </c>
      <c r="J156" s="148"/>
      <c r="K156" s="148"/>
      <c r="L156" s="1300"/>
      <c r="M156" s="1299" t="s">
        <v>993</v>
      </c>
      <c r="N156" s="1299"/>
      <c r="O156" s="861">
        <f>DSUM(Datos!$D$223:$I$273,"emisiones",'9. Informe final. Resultados'!L152:P153)/1000</f>
        <v>0</v>
      </c>
      <c r="P156" s="862" t="s">
        <v>990</v>
      </c>
      <c r="Q156" s="148"/>
      <c r="R156" s="113"/>
      <c r="T156" s="566"/>
    </row>
    <row r="157" spans="1:29" ht="18" customHeight="1" x14ac:dyDescent="0.3">
      <c r="C157" s="12"/>
      <c r="D157" s="89"/>
      <c r="E157" s="1300"/>
      <c r="F157" s="1299" t="s">
        <v>753</v>
      </c>
      <c r="G157" s="1299"/>
      <c r="H157" s="861">
        <f>DSUM(Datos!$C$648:$P$748,"emisiones",'9. Informe final. Resultados'!E152:J153)/1000</f>
        <v>0</v>
      </c>
      <c r="I157" s="862" t="s">
        <v>990</v>
      </c>
      <c r="J157" s="148"/>
      <c r="K157" s="148"/>
      <c r="L157" s="1300"/>
      <c r="M157" s="1299" t="s">
        <v>753</v>
      </c>
      <c r="N157" s="1299"/>
      <c r="O157" s="861">
        <f>DSUM(Datos!$C$648:$P$748,"emisiones",'9. Informe final. Resultados'!L152:P153)/1000</f>
        <v>0</v>
      </c>
      <c r="P157" s="862" t="s">
        <v>990</v>
      </c>
      <c r="Q157" s="148"/>
      <c r="R157" s="113"/>
      <c r="T157" s="566"/>
    </row>
    <row r="158" spans="1:29" ht="18" customHeight="1" x14ac:dyDescent="0.3">
      <c r="C158" s="12"/>
      <c r="D158" s="89"/>
      <c r="E158" s="1300"/>
      <c r="F158" s="1299" t="s">
        <v>959</v>
      </c>
      <c r="G158" s="1299"/>
      <c r="H158" s="861">
        <f>DSUM(Datos!$C$826:$P$876,"emisiones",'9. Informe final. Resultados'!E152:J153)/1000</f>
        <v>0</v>
      </c>
      <c r="I158" s="862" t="s">
        <v>990</v>
      </c>
      <c r="J158" s="148"/>
      <c r="K158" s="148"/>
      <c r="L158" s="1300"/>
      <c r="M158" s="1299" t="s">
        <v>959</v>
      </c>
      <c r="N158" s="1299"/>
      <c r="O158" s="861">
        <f>DSUM(Datos!$C$826:$P$876,"emisiones",'9. Informe final. Resultados'!L152:P153)/1000</f>
        <v>0</v>
      </c>
      <c r="P158" s="862" t="s">
        <v>990</v>
      </c>
      <c r="Q158" s="148"/>
      <c r="R158" s="113"/>
      <c r="T158" s="566"/>
    </row>
    <row r="159" spans="1:29" ht="18" customHeight="1" x14ac:dyDescent="0.3">
      <c r="C159" s="12"/>
      <c r="D159" s="89"/>
      <c r="E159" s="1300"/>
      <c r="F159" s="1299" t="s">
        <v>761</v>
      </c>
      <c r="G159" s="1299"/>
      <c r="H159" s="861">
        <f>DSUM(Datos!$C$1011:$P$1061,"emisiones",'9. Informe final. Resultados'!E152:J153)/1000</f>
        <v>0</v>
      </c>
      <c r="I159" s="862" t="s">
        <v>990</v>
      </c>
      <c r="J159" s="148"/>
      <c r="K159" s="148"/>
      <c r="L159" s="1300"/>
      <c r="M159" s="1299" t="s">
        <v>761</v>
      </c>
      <c r="N159" s="1299"/>
      <c r="O159" s="861">
        <f>DSUM(Datos!$C$1011:$P$1061,"emisiones",'9. Informe final. Resultados'!L152:P153)/1000</f>
        <v>0</v>
      </c>
      <c r="P159" s="862" t="s">
        <v>990</v>
      </c>
      <c r="Q159" s="148"/>
      <c r="R159" s="113"/>
      <c r="T159" s="566"/>
    </row>
    <row r="160" spans="1:29" ht="18" customHeight="1" x14ac:dyDescent="0.3">
      <c r="C160" s="12"/>
      <c r="D160" s="89"/>
      <c r="E160" s="1300"/>
      <c r="F160" s="1299" t="s">
        <v>975</v>
      </c>
      <c r="G160" s="1299"/>
      <c r="H160" s="861">
        <f>DSUM(Datos!$C$1260:$I$1360,"emisiones",'9. Informe final. Resultados'!E152:J153)/1000</f>
        <v>0</v>
      </c>
      <c r="I160" s="862" t="s">
        <v>990</v>
      </c>
      <c r="J160" s="148"/>
      <c r="K160" s="148"/>
      <c r="L160" s="1300"/>
      <c r="M160" s="1299" t="s">
        <v>975</v>
      </c>
      <c r="N160" s="1299"/>
      <c r="O160" s="861">
        <f>DSUM(Datos!$C$1260:$I$1360,"emisiones",'9. Informe final. Resultados'!L152:P153)/1000</f>
        <v>0</v>
      </c>
      <c r="P160" s="862" t="s">
        <v>990</v>
      </c>
      <c r="Q160" s="148"/>
      <c r="R160" s="113"/>
      <c r="T160" s="566"/>
    </row>
    <row r="161" spans="1:29" ht="18" customHeight="1" x14ac:dyDescent="0.3">
      <c r="C161" s="12"/>
      <c r="D161" s="89"/>
      <c r="E161" s="1300"/>
      <c r="F161" s="1299" t="s">
        <v>968</v>
      </c>
      <c r="G161" s="1299"/>
      <c r="H161" s="861">
        <f>DSUM(Datos!$C$1388:$J$1438,"emisiones",'9. Informe final. Resultados'!E152:J153)/1000</f>
        <v>0</v>
      </c>
      <c r="I161" s="862" t="s">
        <v>990</v>
      </c>
      <c r="J161" s="148"/>
      <c r="K161" s="148"/>
      <c r="L161" s="1300"/>
      <c r="M161" s="1299" t="s">
        <v>968</v>
      </c>
      <c r="N161" s="1299"/>
      <c r="O161" s="861">
        <f>DSUM(Datos!$C$1388:$J$1438,"emisiones",'9. Informe final. Resultados'!L152:P153)/1000</f>
        <v>0</v>
      </c>
      <c r="P161" s="862" t="s">
        <v>990</v>
      </c>
      <c r="Q161" s="148"/>
      <c r="R161" s="113"/>
      <c r="T161" s="566"/>
    </row>
    <row r="162" spans="1:29" ht="18" customHeight="1" x14ac:dyDescent="0.3">
      <c r="C162" s="12"/>
      <c r="D162" s="89"/>
      <c r="E162" s="1299" t="s">
        <v>980</v>
      </c>
      <c r="F162" s="1299"/>
      <c r="G162" s="1299"/>
      <c r="H162" s="863">
        <f>SUM(H155:H161)</f>
        <v>0</v>
      </c>
      <c r="I162" s="862" t="s">
        <v>990</v>
      </c>
      <c r="J162" s="148"/>
      <c r="K162" s="148"/>
      <c r="L162" s="1299" t="s">
        <v>980</v>
      </c>
      <c r="M162" s="1299"/>
      <c r="N162" s="1299"/>
      <c r="O162" s="863">
        <f>SUM(O155:O161)</f>
        <v>0</v>
      </c>
      <c r="P162" s="862" t="s">
        <v>990</v>
      </c>
      <c r="Q162" s="148"/>
      <c r="R162" s="113"/>
      <c r="T162" s="137"/>
    </row>
    <row r="163" spans="1:29" ht="6" customHeight="1" x14ac:dyDescent="0.3">
      <c r="C163" s="12"/>
      <c r="D163" s="89"/>
      <c r="E163" s="864"/>
      <c r="F163" s="865"/>
      <c r="G163" s="865"/>
      <c r="H163" s="861"/>
      <c r="I163" s="865"/>
      <c r="J163" s="148"/>
      <c r="K163" s="148"/>
      <c r="L163" s="864"/>
      <c r="M163" s="865"/>
      <c r="N163" s="865"/>
      <c r="O163" s="861"/>
      <c r="P163" s="865"/>
      <c r="Q163" s="148"/>
      <c r="R163" s="113"/>
      <c r="T163" s="137"/>
    </row>
    <row r="164" spans="1:29" ht="18" customHeight="1" x14ac:dyDescent="0.3">
      <c r="C164" s="12"/>
      <c r="D164" s="89"/>
      <c r="E164" s="1300" t="s">
        <v>1140</v>
      </c>
      <c r="F164" s="1299" t="s">
        <v>964</v>
      </c>
      <c r="G164" s="1299"/>
      <c r="H164" s="866">
        <f>DSUM(Datos!$C$1469:$H$1519,"emisiones",'9. Informe final. Resultados'!E152:J153)/1000</f>
        <v>0</v>
      </c>
      <c r="I164" s="867" t="str">
        <f>IF($G$13&lt;2021,"t CO₂","t CO₂e")</f>
        <v>t CO₂e</v>
      </c>
      <c r="J164" s="148"/>
      <c r="K164" s="148"/>
      <c r="L164" s="1300" t="s">
        <v>1140</v>
      </c>
      <c r="M164" s="1299" t="s">
        <v>964</v>
      </c>
      <c r="N164" s="1299"/>
      <c r="O164" s="866">
        <f>DSUM(Datos!$C$1469:$H$1519,"emisiones",'9. Informe final. Resultados'!L152:P153)/1000</f>
        <v>0</v>
      </c>
      <c r="P164" s="867" t="str">
        <f>IF($G$13&lt;2021,"t CO₂","t CO₂e")</f>
        <v>t CO₂e</v>
      </c>
      <c r="Q164" s="148"/>
      <c r="R164" s="113"/>
      <c r="T164" s="137"/>
    </row>
    <row r="165" spans="1:29" ht="18" customHeight="1" x14ac:dyDescent="0.3">
      <c r="C165" s="12"/>
      <c r="D165" s="89"/>
      <c r="E165" s="1300"/>
      <c r="F165" s="1299" t="s">
        <v>965</v>
      </c>
      <c r="G165" s="1299"/>
      <c r="H165" s="866">
        <f>DSUM(Datos!$C$1745:$H$1795,"emisiones",'9. Informe final. Resultados'!E152:J153)/1000</f>
        <v>0</v>
      </c>
      <c r="I165" s="867" t="str">
        <f>IF($G$13&lt;2021,"t CO₂","t CO₂e")</f>
        <v>t CO₂e</v>
      </c>
      <c r="J165" s="148"/>
      <c r="K165" s="148"/>
      <c r="L165" s="1300"/>
      <c r="M165" s="1299" t="s">
        <v>965</v>
      </c>
      <c r="N165" s="1299"/>
      <c r="O165" s="866">
        <f>DSUM(Datos!$C$1745:$H$1795,"emisiones",'9. Informe final. Resultados'!L152:P153)/1000</f>
        <v>0</v>
      </c>
      <c r="P165" s="867" t="str">
        <f>IF($G$13&lt;2021,"t CO₂","t CO₂e")</f>
        <v>t CO₂e</v>
      </c>
      <c r="Q165" s="148"/>
      <c r="R165" s="113"/>
      <c r="T165" s="644"/>
    </row>
    <row r="166" spans="1:29" ht="18" customHeight="1" x14ac:dyDescent="0.3">
      <c r="C166" s="12"/>
      <c r="D166" s="89"/>
      <c r="E166" s="1300"/>
      <c r="F166" s="1299" t="s">
        <v>1114</v>
      </c>
      <c r="G166" s="1299"/>
      <c r="H166" s="866">
        <f>DSUM(Datos!$C$1809:$G$1859,"emisiones",'9. Informe final. Resultados'!E152:J153)/1000</f>
        <v>0</v>
      </c>
      <c r="I166" s="867" t="s">
        <v>990</v>
      </c>
      <c r="J166" s="148"/>
      <c r="K166" s="148"/>
      <c r="L166" s="1300"/>
      <c r="M166" s="1299" t="s">
        <v>1114</v>
      </c>
      <c r="N166" s="1299"/>
      <c r="O166" s="866">
        <f>DSUM(Datos!$C$1809:$G$1859,"emisiones",'9. Informe final. Resultados'!L152:P153)/1000</f>
        <v>0</v>
      </c>
      <c r="P166" s="867" t="s">
        <v>990</v>
      </c>
      <c r="Q166" s="148"/>
      <c r="R166" s="113"/>
      <c r="T166" s="137"/>
    </row>
    <row r="167" spans="1:29" ht="18" customHeight="1" x14ac:dyDescent="0.3">
      <c r="C167" s="12"/>
      <c r="D167" s="89"/>
      <c r="E167" s="1299" t="s">
        <v>1115</v>
      </c>
      <c r="F167" s="1299"/>
      <c r="G167" s="1299"/>
      <c r="H167" s="868">
        <f>SUM(H164:H166)</f>
        <v>0</v>
      </c>
      <c r="I167" s="867" t="str">
        <f t="shared" ref="I167" si="8">IF($G$13&lt;2021,"t CO₂","t CO₂e")</f>
        <v>t CO₂e</v>
      </c>
      <c r="J167" s="148"/>
      <c r="K167" s="148"/>
      <c r="L167" s="1299" t="s">
        <v>1115</v>
      </c>
      <c r="M167" s="1299"/>
      <c r="N167" s="1299"/>
      <c r="O167" s="868">
        <f>SUM(O164:O166)</f>
        <v>0</v>
      </c>
      <c r="P167" s="867" t="str">
        <f t="shared" ref="P167" si="9">IF($G$13&lt;2021,"t CO₂","t CO₂e")</f>
        <v>t CO₂e</v>
      </c>
      <c r="Q167" s="148"/>
      <c r="R167" s="113"/>
      <c r="T167" s="137"/>
    </row>
    <row r="168" spans="1:29" ht="5.25" customHeight="1" x14ac:dyDescent="0.3">
      <c r="C168" s="12"/>
      <c r="D168" s="89"/>
      <c r="E168" s="864"/>
      <c r="F168" s="864"/>
      <c r="G168" s="864"/>
      <c r="H168" s="863"/>
      <c r="I168" s="864"/>
      <c r="J168" s="148"/>
      <c r="K168" s="148"/>
      <c r="L168" s="864"/>
      <c r="M168" s="864"/>
      <c r="N168" s="864"/>
      <c r="O168" s="863"/>
      <c r="P168" s="864"/>
      <c r="Q168" s="148"/>
      <c r="R168" s="113"/>
      <c r="T168" s="137"/>
    </row>
    <row r="169" spans="1:29" ht="18" customHeight="1" x14ac:dyDescent="0.3">
      <c r="C169" s="12"/>
      <c r="D169" s="89"/>
      <c r="E169" s="864" t="s">
        <v>561</v>
      </c>
      <c r="F169" s="1299"/>
      <c r="G169" s="1299"/>
      <c r="H169" s="863">
        <f>IF(ISNUMBER(SUM(H162+H167)),SUM(SUM(H167+H162)),"")</f>
        <v>0</v>
      </c>
      <c r="I169" s="869" t="s">
        <v>990</v>
      </c>
      <c r="J169" s="148"/>
      <c r="K169" s="148"/>
      <c r="L169" s="864" t="s">
        <v>561</v>
      </c>
      <c r="M169" s="1299"/>
      <c r="N169" s="1299"/>
      <c r="O169" s="863">
        <f>IF(ISNUMBER(SUM(O162+O167)),SUM(SUM(O167+O162)),"")</f>
        <v>0</v>
      </c>
      <c r="P169" s="870" t="s">
        <v>990</v>
      </c>
      <c r="Q169" s="148"/>
      <c r="R169" s="113"/>
      <c r="T169" s="137"/>
    </row>
    <row r="170" spans="1:29" s="113" customFormat="1" ht="18" customHeight="1" x14ac:dyDescent="0.3">
      <c r="A170" s="13"/>
      <c r="B170" s="11"/>
      <c r="C170" s="54"/>
      <c r="D170" s="21"/>
      <c r="E170" s="148" t="s">
        <v>190</v>
      </c>
      <c r="F170" s="148"/>
      <c r="G170" s="149"/>
      <c r="H170" s="149"/>
      <c r="I170" s="149"/>
      <c r="J170" s="148"/>
      <c r="K170" s="148"/>
      <c r="L170" s="148" t="s">
        <v>190</v>
      </c>
      <c r="M170" s="148"/>
      <c r="N170" s="149"/>
      <c r="O170" s="149"/>
      <c r="P170" s="149"/>
      <c r="Q170" s="148"/>
      <c r="S170" s="89"/>
      <c r="T170" s="137"/>
      <c r="U170" s="89"/>
      <c r="V170" s="89"/>
      <c r="W170" s="89"/>
      <c r="X170" s="89"/>
      <c r="Y170" s="89"/>
      <c r="Z170" s="89"/>
      <c r="AA170" s="89"/>
      <c r="AB170" s="89"/>
      <c r="AC170" s="89"/>
    </row>
    <row r="171" spans="1:29" s="113" customFormat="1" ht="18" customHeight="1" x14ac:dyDescent="0.3">
      <c r="A171" s="13"/>
      <c r="B171" s="11"/>
      <c r="C171" s="54"/>
      <c r="D171" s="21"/>
      <c r="E171" s="1301" t="e">
        <f>Datos!$E$1949</f>
        <v>#N/A</v>
      </c>
      <c r="F171" s="1301"/>
      <c r="G171" s="1301"/>
      <c r="H171" s="1301"/>
      <c r="I171" s="1301"/>
      <c r="J171" s="1301"/>
      <c r="K171" s="860"/>
      <c r="L171" s="1301" t="e">
        <f>Datos!$E$1950</f>
        <v>#N/A</v>
      </c>
      <c r="M171" s="1301"/>
      <c r="N171" s="1301"/>
      <c r="O171" s="1301"/>
      <c r="P171" s="1301"/>
      <c r="Q171" s="155"/>
      <c r="S171" s="89"/>
      <c r="T171" s="137"/>
      <c r="U171" s="89"/>
      <c r="V171" s="89"/>
      <c r="W171" s="89"/>
      <c r="X171" s="89"/>
      <c r="Y171" s="89"/>
      <c r="Z171" s="89"/>
      <c r="AA171" s="89"/>
      <c r="AB171" s="89"/>
      <c r="AC171" s="89"/>
    </row>
    <row r="172" spans="1:29" s="113" customFormat="1" ht="9.75" customHeight="1" x14ac:dyDescent="0.3">
      <c r="A172" s="13"/>
      <c r="B172" s="11"/>
      <c r="C172" s="54"/>
      <c r="D172" s="21"/>
      <c r="E172" s="148"/>
      <c r="F172" s="148"/>
      <c r="G172" s="149"/>
      <c r="H172" s="149"/>
      <c r="I172" s="149"/>
      <c r="J172" s="148"/>
      <c r="K172" s="148"/>
      <c r="L172" s="148"/>
      <c r="M172" s="148"/>
      <c r="N172" s="149"/>
      <c r="O172" s="149"/>
      <c r="P172" s="149"/>
      <c r="Q172" s="148"/>
      <c r="S172" s="89"/>
      <c r="T172" s="137"/>
      <c r="U172" s="89"/>
      <c r="V172" s="89"/>
      <c r="W172" s="89"/>
      <c r="X172" s="89"/>
      <c r="Y172" s="89"/>
      <c r="Z172" s="89"/>
      <c r="AA172" s="89"/>
      <c r="AB172" s="89"/>
      <c r="AC172" s="89"/>
    </row>
    <row r="173" spans="1:29" ht="18" customHeight="1" x14ac:dyDescent="0.3">
      <c r="C173" s="12"/>
      <c r="D173" s="89"/>
      <c r="E173" s="1300" t="s">
        <v>1139</v>
      </c>
      <c r="F173" s="1299" t="s">
        <v>992</v>
      </c>
      <c r="G173" s="1299"/>
      <c r="H173" s="861">
        <f>DSUM(Datos!$C$127:$O$177,"emisiones",'9. Informe final. Resultados'!E170:J171)/1000</f>
        <v>0</v>
      </c>
      <c r="I173" s="862" t="s">
        <v>990</v>
      </c>
      <c r="J173" s="148"/>
      <c r="K173" s="148"/>
      <c r="L173" s="1300" t="s">
        <v>1139</v>
      </c>
      <c r="M173" s="1299" t="s">
        <v>992</v>
      </c>
      <c r="N173" s="1299"/>
      <c r="O173" s="861">
        <f>DSUM(Datos!$C$127:$O$177,"emisiones",'9. Informe final. Resultados'!L170:P171)/1000</f>
        <v>0</v>
      </c>
      <c r="P173" s="862" t="s">
        <v>990</v>
      </c>
      <c r="Q173" s="148"/>
      <c r="R173" s="113"/>
      <c r="T173" s="137"/>
    </row>
    <row r="174" spans="1:29" ht="18" customHeight="1" x14ac:dyDescent="0.3">
      <c r="C174" s="12"/>
      <c r="D174" s="89"/>
      <c r="E174" s="1300"/>
      <c r="F174" s="1299" t="s">
        <v>993</v>
      </c>
      <c r="G174" s="1299"/>
      <c r="H174" s="861">
        <f>DSUM(Datos!$D$223:$I$273,"emisiones",'9. Informe final. Resultados'!E170:J171)/1000</f>
        <v>0</v>
      </c>
      <c r="I174" s="862" t="s">
        <v>990</v>
      </c>
      <c r="J174" s="148"/>
      <c r="K174" s="148"/>
      <c r="L174" s="1300"/>
      <c r="M174" s="1299" t="s">
        <v>993</v>
      </c>
      <c r="N174" s="1299"/>
      <c r="O174" s="861">
        <f>DSUM(Datos!$D$223:$I$273,"emisiones",'9. Informe final. Resultados'!L170:P171)/1000</f>
        <v>0</v>
      </c>
      <c r="P174" s="862" t="s">
        <v>990</v>
      </c>
      <c r="Q174" s="148"/>
      <c r="R174" s="113"/>
      <c r="T174" s="566"/>
    </row>
    <row r="175" spans="1:29" ht="18" customHeight="1" x14ac:dyDescent="0.3">
      <c r="C175" s="12"/>
      <c r="D175" s="89"/>
      <c r="E175" s="1300"/>
      <c r="F175" s="1299" t="s">
        <v>753</v>
      </c>
      <c r="G175" s="1299"/>
      <c r="H175" s="861">
        <f>DSUM(Datos!$C$648:$P$748,"emisiones",'9. Informe final. Resultados'!E170:J171)/1000</f>
        <v>0</v>
      </c>
      <c r="I175" s="862" t="s">
        <v>990</v>
      </c>
      <c r="J175" s="148"/>
      <c r="K175" s="148"/>
      <c r="L175" s="1300"/>
      <c r="M175" s="1299" t="s">
        <v>753</v>
      </c>
      <c r="N175" s="1299"/>
      <c r="O175" s="861">
        <f>DSUM(Datos!$C$648:$P$748,"emisiones",'9. Informe final. Resultados'!L170:P171)/1000</f>
        <v>0</v>
      </c>
      <c r="P175" s="862" t="s">
        <v>990</v>
      </c>
      <c r="Q175" s="148"/>
      <c r="R175" s="113"/>
      <c r="T175" s="566"/>
    </row>
    <row r="176" spans="1:29" ht="18" customHeight="1" x14ac:dyDescent="0.3">
      <c r="C176" s="12"/>
      <c r="D176" s="89"/>
      <c r="E176" s="1300"/>
      <c r="F176" s="1299" t="s">
        <v>959</v>
      </c>
      <c r="G176" s="1299"/>
      <c r="H176" s="861">
        <f>DSUM(Datos!$C$826:$P$876,"emisiones",'9. Informe final. Resultados'!E170:J171)/1000</f>
        <v>0</v>
      </c>
      <c r="I176" s="862" t="s">
        <v>990</v>
      </c>
      <c r="J176" s="148"/>
      <c r="K176" s="148"/>
      <c r="L176" s="1300"/>
      <c r="M176" s="1299" t="s">
        <v>959</v>
      </c>
      <c r="N176" s="1299"/>
      <c r="O176" s="861">
        <f>DSUM(Datos!$C$826:$P$876,"emisiones",'9. Informe final. Resultados'!L170:P171)/1000</f>
        <v>0</v>
      </c>
      <c r="P176" s="862" t="s">
        <v>990</v>
      </c>
      <c r="Q176" s="148"/>
      <c r="R176" s="113"/>
      <c r="T176" s="566"/>
    </row>
    <row r="177" spans="1:29" ht="18" customHeight="1" x14ac:dyDescent="0.3">
      <c r="C177" s="12"/>
      <c r="D177" s="89"/>
      <c r="E177" s="1300"/>
      <c r="F177" s="1299" t="s">
        <v>761</v>
      </c>
      <c r="G177" s="1299"/>
      <c r="H177" s="861">
        <f>DSUM(Datos!$C$1011:$P$1061,"emisiones",'9. Informe final. Resultados'!E170:J171)/1000</f>
        <v>0</v>
      </c>
      <c r="I177" s="862" t="s">
        <v>990</v>
      </c>
      <c r="J177" s="148"/>
      <c r="K177" s="148"/>
      <c r="L177" s="1300"/>
      <c r="M177" s="1299" t="s">
        <v>761</v>
      </c>
      <c r="N177" s="1299"/>
      <c r="O177" s="861">
        <f>DSUM(Datos!$C$1011:$P$1061,"emisiones",'9. Informe final. Resultados'!L170:P171)/1000</f>
        <v>0</v>
      </c>
      <c r="P177" s="862" t="s">
        <v>990</v>
      </c>
      <c r="Q177" s="148"/>
      <c r="R177" s="113"/>
      <c r="T177" s="566"/>
    </row>
    <row r="178" spans="1:29" ht="18" customHeight="1" x14ac:dyDescent="0.3">
      <c r="C178" s="12"/>
      <c r="D178" s="89"/>
      <c r="E178" s="1300"/>
      <c r="F178" s="1299" t="s">
        <v>975</v>
      </c>
      <c r="G178" s="1299"/>
      <c r="H178" s="861">
        <f>DSUM(Datos!$C$1260:$I$1360,"emisiones",'9. Informe final. Resultados'!E170:J171)/1000</f>
        <v>0</v>
      </c>
      <c r="I178" s="862" t="s">
        <v>990</v>
      </c>
      <c r="J178" s="148"/>
      <c r="K178" s="148"/>
      <c r="L178" s="1300"/>
      <c r="M178" s="1299" t="s">
        <v>975</v>
      </c>
      <c r="N178" s="1299"/>
      <c r="O178" s="861">
        <f>DSUM(Datos!$C$1260:$I$1360,"emisiones",'9. Informe final. Resultados'!L170:P171)/1000</f>
        <v>0</v>
      </c>
      <c r="P178" s="862" t="s">
        <v>990</v>
      </c>
      <c r="Q178" s="148"/>
      <c r="R178" s="113"/>
      <c r="T178" s="566"/>
    </row>
    <row r="179" spans="1:29" ht="18" customHeight="1" x14ac:dyDescent="0.3">
      <c r="C179" s="12"/>
      <c r="D179" s="89"/>
      <c r="E179" s="1300"/>
      <c r="F179" s="1299" t="s">
        <v>968</v>
      </c>
      <c r="G179" s="1299"/>
      <c r="H179" s="861">
        <f>DSUM(Datos!$C$1388:$J$1438,"emisiones",'9. Informe final. Resultados'!E170:J171)/1000</f>
        <v>0</v>
      </c>
      <c r="I179" s="862" t="s">
        <v>990</v>
      </c>
      <c r="J179" s="148"/>
      <c r="K179" s="148"/>
      <c r="L179" s="1300"/>
      <c r="M179" s="1299" t="s">
        <v>968</v>
      </c>
      <c r="N179" s="1299"/>
      <c r="O179" s="861">
        <f>DSUM(Datos!$C$1388:$J$1438,"emisiones",'9. Informe final. Resultados'!L170:P171)/1000</f>
        <v>0</v>
      </c>
      <c r="P179" s="862" t="s">
        <v>990</v>
      </c>
      <c r="Q179" s="148"/>
      <c r="R179" s="113"/>
      <c r="T179" s="566"/>
    </row>
    <row r="180" spans="1:29" ht="18" customHeight="1" x14ac:dyDescent="0.3">
      <c r="C180" s="12"/>
      <c r="D180" s="89"/>
      <c r="E180" s="1299" t="s">
        <v>980</v>
      </c>
      <c r="F180" s="1299"/>
      <c r="G180" s="1299"/>
      <c r="H180" s="863">
        <f>SUM(H173:H179)</f>
        <v>0</v>
      </c>
      <c r="I180" s="862" t="s">
        <v>990</v>
      </c>
      <c r="J180" s="148"/>
      <c r="K180" s="148"/>
      <c r="L180" s="1299" t="s">
        <v>980</v>
      </c>
      <c r="M180" s="1299"/>
      <c r="N180" s="1299"/>
      <c r="O180" s="863">
        <f>SUM(O173:O179)</f>
        <v>0</v>
      </c>
      <c r="P180" s="862" t="s">
        <v>990</v>
      </c>
      <c r="Q180" s="148"/>
      <c r="R180" s="113"/>
      <c r="T180" s="137"/>
    </row>
    <row r="181" spans="1:29" ht="6" customHeight="1" x14ac:dyDescent="0.3">
      <c r="C181" s="12"/>
      <c r="D181" s="89"/>
      <c r="E181" s="864"/>
      <c r="F181" s="865"/>
      <c r="G181" s="865"/>
      <c r="H181" s="861"/>
      <c r="I181" s="865"/>
      <c r="J181" s="148"/>
      <c r="K181" s="148"/>
      <c r="L181" s="864"/>
      <c r="M181" s="865"/>
      <c r="N181" s="865"/>
      <c r="O181" s="861"/>
      <c r="P181" s="865"/>
      <c r="Q181" s="148"/>
      <c r="R181" s="113"/>
      <c r="T181" s="137"/>
    </row>
    <row r="182" spans="1:29" ht="18" customHeight="1" x14ac:dyDescent="0.3">
      <c r="C182" s="12"/>
      <c r="D182" s="89"/>
      <c r="E182" s="1300" t="s">
        <v>1140</v>
      </c>
      <c r="F182" s="1299" t="s">
        <v>964</v>
      </c>
      <c r="G182" s="1299"/>
      <c r="H182" s="866">
        <f>DSUM(Datos!$C$1469:$H$1519,"emisiones",'9. Informe final. Resultados'!E170:J171)/1000</f>
        <v>0</v>
      </c>
      <c r="I182" s="867" t="str">
        <f>IF($G$13&lt;2021,"t CO₂","t CO₂e")</f>
        <v>t CO₂e</v>
      </c>
      <c r="J182" s="148"/>
      <c r="K182" s="148"/>
      <c r="L182" s="1300" t="s">
        <v>1140</v>
      </c>
      <c r="M182" s="1299" t="s">
        <v>964</v>
      </c>
      <c r="N182" s="1299"/>
      <c r="O182" s="866">
        <f>DSUM(Datos!$C$1469:$H$1519,"emisiones",'9. Informe final. Resultados'!L170:P171)/1000</f>
        <v>0</v>
      </c>
      <c r="P182" s="867" t="str">
        <f>IF($G$13&lt;2021,"t CO₂","t CO₂e")</f>
        <v>t CO₂e</v>
      </c>
      <c r="Q182" s="148"/>
      <c r="R182" s="113"/>
      <c r="T182" s="137"/>
    </row>
    <row r="183" spans="1:29" ht="18" customHeight="1" x14ac:dyDescent="0.3">
      <c r="C183" s="12"/>
      <c r="D183" s="89"/>
      <c r="E183" s="1300"/>
      <c r="F183" s="1299" t="s">
        <v>965</v>
      </c>
      <c r="G183" s="1299"/>
      <c r="H183" s="866">
        <f>DSUM(Datos!$C$1745:$H$1795,"emisiones",'9. Informe final. Resultados'!E170:J171)/1000</f>
        <v>0</v>
      </c>
      <c r="I183" s="867" t="str">
        <f>IF($G$13&lt;2021,"t CO₂","t CO₂e")</f>
        <v>t CO₂e</v>
      </c>
      <c r="J183" s="148"/>
      <c r="K183" s="148"/>
      <c r="L183" s="1300"/>
      <c r="M183" s="1299" t="s">
        <v>965</v>
      </c>
      <c r="N183" s="1299"/>
      <c r="O183" s="866">
        <f>DSUM(Datos!$C$1745:$H$1795,"emisiones",'9. Informe final. Resultados'!L170:P171)/1000</f>
        <v>0</v>
      </c>
      <c r="P183" s="867" t="str">
        <f>IF($G$13&lt;2021,"t CO₂","t CO₂e")</f>
        <v>t CO₂e</v>
      </c>
      <c r="Q183" s="148"/>
      <c r="R183" s="113"/>
      <c r="T183" s="644"/>
    </row>
    <row r="184" spans="1:29" ht="18" customHeight="1" x14ac:dyDescent="0.3">
      <c r="C184" s="12"/>
      <c r="D184" s="89"/>
      <c r="E184" s="1300"/>
      <c r="F184" s="1299" t="s">
        <v>1114</v>
      </c>
      <c r="G184" s="1299"/>
      <c r="H184" s="866">
        <f>DSUM(Datos!$C$1809:$G$1859,"emisiones",'9. Informe final. Resultados'!E170:J171)/1000</f>
        <v>0</v>
      </c>
      <c r="I184" s="867" t="s">
        <v>990</v>
      </c>
      <c r="J184" s="148"/>
      <c r="K184" s="148"/>
      <c r="L184" s="1300"/>
      <c r="M184" s="1299" t="s">
        <v>1114</v>
      </c>
      <c r="N184" s="1299"/>
      <c r="O184" s="866">
        <f>DSUM(Datos!$C$1809:$G$1859,"emisiones",'9. Informe final. Resultados'!L170:P171)/1000</f>
        <v>0</v>
      </c>
      <c r="P184" s="867" t="s">
        <v>990</v>
      </c>
      <c r="Q184" s="148"/>
      <c r="R184" s="113"/>
      <c r="T184" s="137"/>
    </row>
    <row r="185" spans="1:29" ht="18" customHeight="1" x14ac:dyDescent="0.3">
      <c r="C185" s="12"/>
      <c r="D185" s="89"/>
      <c r="E185" s="1299" t="s">
        <v>1115</v>
      </c>
      <c r="F185" s="1299"/>
      <c r="G185" s="1299"/>
      <c r="H185" s="868">
        <f>SUM(H182:H184)</f>
        <v>0</v>
      </c>
      <c r="I185" s="867" t="str">
        <f t="shared" ref="I185" si="10">IF($G$13&lt;2021,"t CO₂","t CO₂e")</f>
        <v>t CO₂e</v>
      </c>
      <c r="J185" s="148"/>
      <c r="K185" s="148"/>
      <c r="L185" s="1299" t="s">
        <v>1115</v>
      </c>
      <c r="M185" s="1299"/>
      <c r="N185" s="1299"/>
      <c r="O185" s="868">
        <f>SUM(O182:O184)</f>
        <v>0</v>
      </c>
      <c r="P185" s="867" t="str">
        <f t="shared" ref="P185" si="11">IF($G$13&lt;2021,"t CO₂","t CO₂e")</f>
        <v>t CO₂e</v>
      </c>
      <c r="Q185" s="148"/>
      <c r="R185" s="113"/>
      <c r="T185" s="137"/>
    </row>
    <row r="186" spans="1:29" ht="5.25" customHeight="1" x14ac:dyDescent="0.3">
      <c r="C186" s="12"/>
      <c r="D186" s="89"/>
      <c r="E186" s="864"/>
      <c r="F186" s="864"/>
      <c r="G186" s="864"/>
      <c r="H186" s="863"/>
      <c r="I186" s="864"/>
      <c r="J186" s="148"/>
      <c r="K186" s="148"/>
      <c r="L186" s="864"/>
      <c r="M186" s="864"/>
      <c r="N186" s="864"/>
      <c r="O186" s="863"/>
      <c r="P186" s="864"/>
      <c r="Q186" s="148"/>
      <c r="R186" s="113"/>
      <c r="T186" s="137"/>
    </row>
    <row r="187" spans="1:29" ht="18" customHeight="1" x14ac:dyDescent="0.3">
      <c r="C187" s="12"/>
      <c r="D187" s="89"/>
      <c r="E187" s="864" t="s">
        <v>561</v>
      </c>
      <c r="F187" s="1299"/>
      <c r="G187" s="1299"/>
      <c r="H187" s="863">
        <f>IF(ISNUMBER(SUM(H180+H185)),SUM(SUM(H185+H180)),"")</f>
        <v>0</v>
      </c>
      <c r="I187" s="869" t="s">
        <v>990</v>
      </c>
      <c r="J187" s="148"/>
      <c r="K187" s="148"/>
      <c r="L187" s="864" t="s">
        <v>561</v>
      </c>
      <c r="M187" s="1299"/>
      <c r="N187" s="1299"/>
      <c r="O187" s="863">
        <f>IF(ISNUMBER(SUM(O180+O185)),SUM(SUM(O185+O180)),"")</f>
        <v>0</v>
      </c>
      <c r="P187" s="870" t="s">
        <v>990</v>
      </c>
      <c r="Q187" s="148"/>
      <c r="R187" s="113"/>
      <c r="T187" s="137"/>
    </row>
    <row r="188" spans="1:29" s="113" customFormat="1" ht="18" customHeight="1" x14ac:dyDescent="0.3">
      <c r="A188" s="13"/>
      <c r="B188" s="11"/>
      <c r="C188" s="92"/>
      <c r="D188" s="21"/>
      <c r="E188" s="148" t="s">
        <v>190</v>
      </c>
      <c r="F188" s="148"/>
      <c r="G188" s="149"/>
      <c r="H188" s="149"/>
      <c r="I188" s="149"/>
      <c r="J188" s="148"/>
      <c r="K188" s="148"/>
      <c r="L188" s="148" t="s">
        <v>190</v>
      </c>
      <c r="M188" s="148"/>
      <c r="N188" s="149"/>
      <c r="O188" s="149"/>
      <c r="P188" s="149"/>
      <c r="Q188" s="148"/>
      <c r="S188" s="89"/>
      <c r="T188" s="137"/>
      <c r="U188" s="89"/>
      <c r="V188" s="89"/>
      <c r="W188" s="89"/>
      <c r="X188" s="89"/>
      <c r="Y188" s="89"/>
      <c r="Z188" s="89"/>
      <c r="AA188" s="89"/>
      <c r="AB188" s="89"/>
      <c r="AC188" s="89"/>
    </row>
    <row r="189" spans="1:29" s="113" customFormat="1" ht="18" customHeight="1" x14ac:dyDescent="0.3">
      <c r="A189" s="13"/>
      <c r="B189" s="11"/>
      <c r="C189" s="92"/>
      <c r="D189" s="21"/>
      <c r="E189" s="1301" t="e">
        <f>Datos!$E$1951</f>
        <v>#N/A</v>
      </c>
      <c r="F189" s="1301"/>
      <c r="G189" s="1301"/>
      <c r="H189" s="1301"/>
      <c r="I189" s="1301"/>
      <c r="J189" s="1301"/>
      <c r="K189" s="860"/>
      <c r="L189" s="1301" t="e">
        <f>Datos!$E$1952</f>
        <v>#N/A</v>
      </c>
      <c r="M189" s="1301"/>
      <c r="N189" s="1301"/>
      <c r="O189" s="1301"/>
      <c r="P189" s="1301"/>
      <c r="Q189" s="155"/>
      <c r="S189" s="89"/>
      <c r="T189" s="137"/>
      <c r="U189" s="89"/>
      <c r="V189" s="89"/>
      <c r="W189" s="89"/>
      <c r="X189" s="89"/>
      <c r="Y189" s="89"/>
      <c r="Z189" s="89"/>
      <c r="AA189" s="89"/>
      <c r="AB189" s="89"/>
      <c r="AC189" s="89"/>
    </row>
    <row r="190" spans="1:29" s="113" customFormat="1" ht="9.75" customHeight="1" x14ac:dyDescent="0.3">
      <c r="A190" s="13"/>
      <c r="B190" s="11"/>
      <c r="C190" s="92"/>
      <c r="D190" s="21"/>
      <c r="E190" s="148"/>
      <c r="F190" s="148"/>
      <c r="G190" s="149"/>
      <c r="H190" s="149"/>
      <c r="I190" s="149"/>
      <c r="J190" s="148"/>
      <c r="K190" s="148"/>
      <c r="L190" s="148"/>
      <c r="M190" s="148"/>
      <c r="N190" s="149"/>
      <c r="O190" s="149"/>
      <c r="P190" s="149"/>
      <c r="Q190" s="148"/>
      <c r="S190" s="89"/>
      <c r="T190" s="137"/>
      <c r="U190" s="89"/>
      <c r="V190" s="89"/>
      <c r="W190" s="89"/>
      <c r="X190" s="89"/>
      <c r="Y190" s="89"/>
      <c r="Z190" s="89"/>
      <c r="AA190" s="89"/>
      <c r="AB190" s="89"/>
      <c r="AC190" s="89"/>
    </row>
    <row r="191" spans="1:29" ht="18" customHeight="1" x14ac:dyDescent="0.3">
      <c r="C191" s="12"/>
      <c r="D191" s="89"/>
      <c r="E191" s="1300" t="s">
        <v>1139</v>
      </c>
      <c r="F191" s="1299" t="s">
        <v>992</v>
      </c>
      <c r="G191" s="1299"/>
      <c r="H191" s="861">
        <f>DSUM(Datos!$C$127:$O$177,"emisiones",'9. Informe final. Resultados'!E188:J189)/1000</f>
        <v>0</v>
      </c>
      <c r="I191" s="862" t="s">
        <v>990</v>
      </c>
      <c r="J191" s="148"/>
      <c r="K191" s="148"/>
      <c r="L191" s="1300" t="s">
        <v>1139</v>
      </c>
      <c r="M191" s="1299" t="s">
        <v>992</v>
      </c>
      <c r="N191" s="1299"/>
      <c r="O191" s="861">
        <f>DSUM(Datos!$C$127:$O$177,"emisiones",'9. Informe final. Resultados'!L188:P189)/1000</f>
        <v>0</v>
      </c>
      <c r="P191" s="862" t="s">
        <v>990</v>
      </c>
      <c r="Q191" s="148"/>
      <c r="R191" s="113"/>
      <c r="T191" s="137"/>
    </row>
    <row r="192" spans="1:29" ht="18" customHeight="1" x14ac:dyDescent="0.3">
      <c r="C192" s="12"/>
      <c r="D192" s="89"/>
      <c r="E192" s="1300"/>
      <c r="F192" s="1299" t="s">
        <v>993</v>
      </c>
      <c r="G192" s="1299"/>
      <c r="H192" s="861">
        <f>DSUM(Datos!$D$223:$I$273,"emisiones",'9. Informe final. Resultados'!E188:J189)/1000</f>
        <v>0</v>
      </c>
      <c r="I192" s="862" t="s">
        <v>990</v>
      </c>
      <c r="J192" s="148"/>
      <c r="K192" s="148"/>
      <c r="L192" s="1300"/>
      <c r="M192" s="1299" t="s">
        <v>993</v>
      </c>
      <c r="N192" s="1299"/>
      <c r="O192" s="861">
        <f>DSUM(Datos!$D$223:$I$273,"emisiones",'9. Informe final. Resultados'!L188:P189)/1000</f>
        <v>0</v>
      </c>
      <c r="P192" s="862" t="s">
        <v>990</v>
      </c>
      <c r="Q192" s="148"/>
      <c r="R192" s="113"/>
      <c r="T192" s="566"/>
    </row>
    <row r="193" spans="1:29" ht="18" customHeight="1" x14ac:dyDescent="0.3">
      <c r="C193" s="12"/>
      <c r="D193" s="89"/>
      <c r="E193" s="1300"/>
      <c r="F193" s="1299" t="s">
        <v>753</v>
      </c>
      <c r="G193" s="1299"/>
      <c r="H193" s="861">
        <f>DSUM(Datos!$C$648:$P$748,"emisiones",'9. Informe final. Resultados'!E188:J189)/1000</f>
        <v>0</v>
      </c>
      <c r="I193" s="862" t="s">
        <v>990</v>
      </c>
      <c r="J193" s="148"/>
      <c r="K193" s="148"/>
      <c r="L193" s="1300"/>
      <c r="M193" s="1299" t="s">
        <v>753</v>
      </c>
      <c r="N193" s="1299"/>
      <c r="O193" s="861">
        <f>DSUM(Datos!$C$648:$P$748,"emisiones",'9. Informe final. Resultados'!L188:P189)/1000</f>
        <v>0</v>
      </c>
      <c r="P193" s="862" t="s">
        <v>990</v>
      </c>
      <c r="Q193" s="148"/>
      <c r="R193" s="113"/>
      <c r="T193" s="566"/>
    </row>
    <row r="194" spans="1:29" ht="18" customHeight="1" x14ac:dyDescent="0.3">
      <c r="C194" s="12"/>
      <c r="D194" s="89"/>
      <c r="E194" s="1300"/>
      <c r="F194" s="1299" t="s">
        <v>959</v>
      </c>
      <c r="G194" s="1299"/>
      <c r="H194" s="861">
        <f>DSUM(Datos!$C$826:$P$876,"emisiones",'9. Informe final. Resultados'!E188:J189)/1000</f>
        <v>0</v>
      </c>
      <c r="I194" s="862" t="s">
        <v>990</v>
      </c>
      <c r="J194" s="148"/>
      <c r="K194" s="148"/>
      <c r="L194" s="1300"/>
      <c r="M194" s="1299" t="s">
        <v>959</v>
      </c>
      <c r="N194" s="1299"/>
      <c r="O194" s="861">
        <f>DSUM(Datos!$C$826:$P$876,"emisiones",'9. Informe final. Resultados'!L188:P189)/1000</f>
        <v>0</v>
      </c>
      <c r="P194" s="862" t="s">
        <v>990</v>
      </c>
      <c r="Q194" s="148"/>
      <c r="R194" s="113"/>
      <c r="T194" s="566"/>
    </row>
    <row r="195" spans="1:29" ht="18" customHeight="1" x14ac:dyDescent="0.3">
      <c r="C195" s="12"/>
      <c r="D195" s="89"/>
      <c r="E195" s="1300"/>
      <c r="F195" s="1299" t="s">
        <v>761</v>
      </c>
      <c r="G195" s="1299"/>
      <c r="H195" s="861">
        <f>DSUM(Datos!$C$1011:$P$1061,"emisiones",'9. Informe final. Resultados'!E188:J189)/1000</f>
        <v>0</v>
      </c>
      <c r="I195" s="862" t="s">
        <v>990</v>
      </c>
      <c r="J195" s="148"/>
      <c r="K195" s="148"/>
      <c r="L195" s="1300"/>
      <c r="M195" s="1299" t="s">
        <v>761</v>
      </c>
      <c r="N195" s="1299"/>
      <c r="O195" s="861">
        <f>DSUM(Datos!$C$1011:$P$1061,"emisiones",'9. Informe final. Resultados'!L188:P189)/1000</f>
        <v>0</v>
      </c>
      <c r="P195" s="862" t="s">
        <v>990</v>
      </c>
      <c r="Q195" s="148"/>
      <c r="R195" s="113"/>
      <c r="T195" s="566"/>
    </row>
    <row r="196" spans="1:29" ht="18" customHeight="1" x14ac:dyDescent="0.3">
      <c r="C196" s="12"/>
      <c r="D196" s="89"/>
      <c r="E196" s="1300"/>
      <c r="F196" s="1299" t="s">
        <v>975</v>
      </c>
      <c r="G196" s="1299"/>
      <c r="H196" s="861">
        <f>DSUM(Datos!$C$1260:$I$1360,"emisiones",'9. Informe final. Resultados'!E188:J189)/1000</f>
        <v>0</v>
      </c>
      <c r="I196" s="862" t="s">
        <v>990</v>
      </c>
      <c r="J196" s="148"/>
      <c r="K196" s="148"/>
      <c r="L196" s="1300"/>
      <c r="M196" s="1299" t="s">
        <v>975</v>
      </c>
      <c r="N196" s="1299"/>
      <c r="O196" s="861">
        <f>DSUM(Datos!$C$1260:$I$1360,"emisiones",'9. Informe final. Resultados'!L188:P189)/1000</f>
        <v>0</v>
      </c>
      <c r="P196" s="862" t="s">
        <v>990</v>
      </c>
      <c r="Q196" s="148"/>
      <c r="R196" s="113"/>
      <c r="T196" s="566"/>
    </row>
    <row r="197" spans="1:29" ht="18" customHeight="1" x14ac:dyDescent="0.3">
      <c r="C197" s="12"/>
      <c r="D197" s="89"/>
      <c r="E197" s="1300"/>
      <c r="F197" s="1299" t="s">
        <v>968</v>
      </c>
      <c r="G197" s="1299"/>
      <c r="H197" s="861">
        <f>DSUM(Datos!$C$1388:$J$1438,"emisiones",'9. Informe final. Resultados'!E188:J189)/1000</f>
        <v>0</v>
      </c>
      <c r="I197" s="862" t="s">
        <v>990</v>
      </c>
      <c r="J197" s="148"/>
      <c r="K197" s="148"/>
      <c r="L197" s="1300"/>
      <c r="M197" s="1299" t="s">
        <v>968</v>
      </c>
      <c r="N197" s="1299"/>
      <c r="O197" s="861">
        <f>DSUM(Datos!$C$1388:$J$1438,"emisiones",'9. Informe final. Resultados'!L188:P189)/1000</f>
        <v>0</v>
      </c>
      <c r="P197" s="862" t="s">
        <v>990</v>
      </c>
      <c r="Q197" s="148"/>
      <c r="R197" s="113"/>
      <c r="T197" s="566"/>
    </row>
    <row r="198" spans="1:29" ht="18" customHeight="1" x14ac:dyDescent="0.3">
      <c r="C198" s="12"/>
      <c r="D198" s="89"/>
      <c r="E198" s="1299" t="s">
        <v>980</v>
      </c>
      <c r="F198" s="1299"/>
      <c r="G198" s="1299"/>
      <c r="H198" s="863">
        <f>SUM(H191:H197)</f>
        <v>0</v>
      </c>
      <c r="I198" s="862" t="s">
        <v>990</v>
      </c>
      <c r="J198" s="148"/>
      <c r="K198" s="148"/>
      <c r="L198" s="1299" t="s">
        <v>980</v>
      </c>
      <c r="M198" s="1299"/>
      <c r="N198" s="1299"/>
      <c r="O198" s="863">
        <f>SUM(O191:O197)</f>
        <v>0</v>
      </c>
      <c r="P198" s="862" t="s">
        <v>990</v>
      </c>
      <c r="Q198" s="148"/>
      <c r="R198" s="113"/>
      <c r="T198" s="137"/>
    </row>
    <row r="199" spans="1:29" ht="6" customHeight="1" x14ac:dyDescent="0.3">
      <c r="C199" s="12"/>
      <c r="D199" s="89"/>
      <c r="E199" s="864"/>
      <c r="F199" s="865"/>
      <c r="G199" s="865"/>
      <c r="H199" s="861"/>
      <c r="I199" s="865"/>
      <c r="J199" s="148"/>
      <c r="K199" s="148"/>
      <c r="L199" s="864"/>
      <c r="M199" s="865"/>
      <c r="N199" s="865"/>
      <c r="O199" s="861"/>
      <c r="P199" s="865"/>
      <c r="Q199" s="148"/>
      <c r="R199" s="113"/>
      <c r="T199" s="137"/>
    </row>
    <row r="200" spans="1:29" ht="18" customHeight="1" x14ac:dyDescent="0.3">
      <c r="C200" s="12"/>
      <c r="D200" s="89"/>
      <c r="E200" s="1300" t="s">
        <v>1140</v>
      </c>
      <c r="F200" s="1299" t="s">
        <v>964</v>
      </c>
      <c r="G200" s="1299"/>
      <c r="H200" s="866">
        <f>DSUM(Datos!$C$1469:$H$1519,"emisiones",'9. Informe final. Resultados'!E188:J189)/1000</f>
        <v>0</v>
      </c>
      <c r="I200" s="867" t="str">
        <f>IF($G$13&lt;2021,"t CO₂","t CO₂e")</f>
        <v>t CO₂e</v>
      </c>
      <c r="J200" s="148"/>
      <c r="K200" s="148"/>
      <c r="L200" s="1300" t="s">
        <v>1140</v>
      </c>
      <c r="M200" s="1299" t="s">
        <v>964</v>
      </c>
      <c r="N200" s="1299"/>
      <c r="O200" s="866">
        <f>DSUM(Datos!$C$1469:$H$1519,"emisiones",'9. Informe final. Resultados'!L188:P189)/1000</f>
        <v>0</v>
      </c>
      <c r="P200" s="867" t="str">
        <f>IF($G$13&lt;2021,"t CO₂","t CO₂e")</f>
        <v>t CO₂e</v>
      </c>
      <c r="Q200" s="148"/>
      <c r="R200" s="113"/>
      <c r="T200" s="137"/>
    </row>
    <row r="201" spans="1:29" ht="18" customHeight="1" x14ac:dyDescent="0.3">
      <c r="C201" s="12"/>
      <c r="D201" s="89"/>
      <c r="E201" s="1300"/>
      <c r="F201" s="1299" t="s">
        <v>965</v>
      </c>
      <c r="G201" s="1299"/>
      <c r="H201" s="866">
        <f>DSUM(Datos!$C$1745:$H$1795,"emisiones",'9. Informe final. Resultados'!E188:J189)/1000</f>
        <v>0</v>
      </c>
      <c r="I201" s="867" t="str">
        <f>IF($G$13&lt;2021,"t CO₂","t CO₂e")</f>
        <v>t CO₂e</v>
      </c>
      <c r="J201" s="148"/>
      <c r="K201" s="148"/>
      <c r="L201" s="1300"/>
      <c r="M201" s="1299" t="s">
        <v>965</v>
      </c>
      <c r="N201" s="1299"/>
      <c r="O201" s="866">
        <f>DSUM(Datos!$C$1745:$H$1795,"emisiones",'9. Informe final. Resultados'!L188:P189)/1000</f>
        <v>0</v>
      </c>
      <c r="P201" s="867" t="str">
        <f>IF($G$13&lt;2021,"t CO₂","t CO₂e")</f>
        <v>t CO₂e</v>
      </c>
      <c r="Q201" s="148"/>
      <c r="R201" s="113"/>
      <c r="T201" s="644"/>
    </row>
    <row r="202" spans="1:29" ht="18" customHeight="1" x14ac:dyDescent="0.3">
      <c r="C202" s="12"/>
      <c r="D202" s="89"/>
      <c r="E202" s="1300"/>
      <c r="F202" s="1299" t="s">
        <v>1114</v>
      </c>
      <c r="G202" s="1299"/>
      <c r="H202" s="866">
        <f>DSUM(Datos!$C$1809:$G$1859,"emisiones",'9. Informe final. Resultados'!E188:J189)/1000</f>
        <v>0</v>
      </c>
      <c r="I202" s="867" t="s">
        <v>990</v>
      </c>
      <c r="J202" s="148"/>
      <c r="K202" s="148"/>
      <c r="L202" s="1300"/>
      <c r="M202" s="1299" t="s">
        <v>1114</v>
      </c>
      <c r="N202" s="1299"/>
      <c r="O202" s="866">
        <f>DSUM(Datos!$C$1809:$G$1859,"emisiones",'9. Informe final. Resultados'!L188:P189)/1000</f>
        <v>0</v>
      </c>
      <c r="P202" s="867" t="s">
        <v>990</v>
      </c>
      <c r="Q202" s="148"/>
      <c r="R202" s="113"/>
      <c r="T202" s="137"/>
    </row>
    <row r="203" spans="1:29" ht="18" customHeight="1" x14ac:dyDescent="0.3">
      <c r="C203" s="12"/>
      <c r="D203" s="89"/>
      <c r="E203" s="1299" t="s">
        <v>1115</v>
      </c>
      <c r="F203" s="1299"/>
      <c r="G203" s="1299"/>
      <c r="H203" s="868">
        <f>SUM(H200:H202)</f>
        <v>0</v>
      </c>
      <c r="I203" s="867" t="str">
        <f t="shared" ref="I203" si="12">IF($G$13&lt;2021,"t CO₂","t CO₂e")</f>
        <v>t CO₂e</v>
      </c>
      <c r="J203" s="148"/>
      <c r="K203" s="148"/>
      <c r="L203" s="1299" t="s">
        <v>1115</v>
      </c>
      <c r="M203" s="1299"/>
      <c r="N203" s="1299"/>
      <c r="O203" s="868">
        <f>SUM(O200:O202)</f>
        <v>0</v>
      </c>
      <c r="P203" s="867" t="str">
        <f t="shared" ref="P203" si="13">IF($G$13&lt;2021,"t CO₂","t CO₂e")</f>
        <v>t CO₂e</v>
      </c>
      <c r="Q203" s="148"/>
      <c r="R203" s="113"/>
      <c r="T203" s="137"/>
    </row>
    <row r="204" spans="1:29" ht="5.25" customHeight="1" x14ac:dyDescent="0.3">
      <c r="C204" s="12"/>
      <c r="D204" s="89"/>
      <c r="E204" s="864"/>
      <c r="F204" s="864"/>
      <c r="G204" s="864"/>
      <c r="H204" s="863"/>
      <c r="I204" s="864"/>
      <c r="J204" s="148"/>
      <c r="K204" s="148"/>
      <c r="L204" s="864"/>
      <c r="M204" s="864"/>
      <c r="N204" s="864"/>
      <c r="O204" s="863"/>
      <c r="P204" s="864"/>
      <c r="Q204" s="148"/>
      <c r="R204" s="113"/>
      <c r="T204" s="137"/>
    </row>
    <row r="205" spans="1:29" ht="18" customHeight="1" x14ac:dyDescent="0.3">
      <c r="C205" s="12"/>
      <c r="D205" s="89"/>
      <c r="E205" s="864" t="s">
        <v>561</v>
      </c>
      <c r="F205" s="1299"/>
      <c r="G205" s="1299"/>
      <c r="H205" s="863">
        <f>IF(ISNUMBER(SUM(H198+H203)),SUM(SUM(H203+H198)),"")</f>
        <v>0</v>
      </c>
      <c r="I205" s="869" t="s">
        <v>990</v>
      </c>
      <c r="J205" s="148"/>
      <c r="K205" s="148"/>
      <c r="L205" s="864" t="s">
        <v>561</v>
      </c>
      <c r="M205" s="1299"/>
      <c r="N205" s="1299"/>
      <c r="O205" s="863">
        <f>IF(ISNUMBER(SUM(O198+O203)),SUM(SUM(O203+O198)),"")</f>
        <v>0</v>
      </c>
      <c r="P205" s="870" t="s">
        <v>990</v>
      </c>
      <c r="Q205" s="148"/>
      <c r="R205" s="113"/>
      <c r="T205" s="137"/>
    </row>
    <row r="206" spans="1:29" s="113" customFormat="1" ht="18" customHeight="1" x14ac:dyDescent="0.3">
      <c r="A206" s="13"/>
      <c r="B206" s="11"/>
      <c r="C206" s="92"/>
      <c r="D206" s="21"/>
      <c r="E206" s="148" t="s">
        <v>190</v>
      </c>
      <c r="F206" s="148"/>
      <c r="G206" s="149"/>
      <c r="H206" s="149"/>
      <c r="I206" s="149"/>
      <c r="J206" s="148"/>
      <c r="K206" s="148"/>
      <c r="L206" s="148" t="s">
        <v>190</v>
      </c>
      <c r="M206" s="148"/>
      <c r="N206" s="149"/>
      <c r="O206" s="149"/>
      <c r="P206" s="149"/>
      <c r="Q206" s="148"/>
      <c r="S206" s="89"/>
      <c r="T206" s="137"/>
      <c r="U206" s="89"/>
      <c r="V206" s="89"/>
      <c r="W206" s="89"/>
      <c r="X206" s="89"/>
      <c r="Y206" s="89"/>
      <c r="Z206" s="89"/>
      <c r="AA206" s="89"/>
      <c r="AB206" s="89"/>
      <c r="AC206" s="89"/>
    </row>
    <row r="207" spans="1:29" s="113" customFormat="1" ht="18" customHeight="1" x14ac:dyDescent="0.3">
      <c r="A207" s="13"/>
      <c r="B207" s="11"/>
      <c r="C207" s="92"/>
      <c r="D207" s="21"/>
      <c r="E207" s="1301" t="e">
        <f>Datos!$E$1953</f>
        <v>#N/A</v>
      </c>
      <c r="F207" s="1301"/>
      <c r="G207" s="1301"/>
      <c r="H207" s="1301"/>
      <c r="I207" s="1301"/>
      <c r="J207" s="1301"/>
      <c r="K207" s="860"/>
      <c r="L207" s="1301" t="e">
        <f>Datos!$E$1954</f>
        <v>#N/A</v>
      </c>
      <c r="M207" s="1301"/>
      <c r="N207" s="1301"/>
      <c r="O207" s="1301"/>
      <c r="P207" s="1301"/>
      <c r="Q207" s="155"/>
      <c r="S207" s="89"/>
      <c r="T207" s="137"/>
      <c r="U207" s="89"/>
      <c r="V207" s="89"/>
      <c r="W207" s="89"/>
      <c r="X207" s="89"/>
      <c r="Y207" s="89"/>
      <c r="Z207" s="89"/>
      <c r="AA207" s="89"/>
      <c r="AB207" s="89"/>
      <c r="AC207" s="89"/>
    </row>
    <row r="208" spans="1:29" s="113" customFormat="1" ht="9.75" customHeight="1" x14ac:dyDescent="0.3">
      <c r="A208" s="13"/>
      <c r="B208" s="11"/>
      <c r="C208" s="92"/>
      <c r="D208" s="21"/>
      <c r="E208" s="148"/>
      <c r="F208" s="148"/>
      <c r="G208" s="149"/>
      <c r="H208" s="149"/>
      <c r="I208" s="149"/>
      <c r="J208" s="148"/>
      <c r="K208" s="148"/>
      <c r="L208" s="148"/>
      <c r="M208" s="148"/>
      <c r="N208" s="149"/>
      <c r="O208" s="149"/>
      <c r="P208" s="149"/>
      <c r="Q208" s="148"/>
      <c r="S208" s="89"/>
      <c r="T208" s="137"/>
      <c r="U208" s="89"/>
      <c r="V208" s="89"/>
      <c r="W208" s="89"/>
      <c r="X208" s="89"/>
      <c r="Y208" s="89"/>
      <c r="Z208" s="89"/>
      <c r="AA208" s="89"/>
      <c r="AB208" s="89"/>
      <c r="AC208" s="89"/>
    </row>
    <row r="209" spans="1:29" ht="18" customHeight="1" x14ac:dyDescent="0.3">
      <c r="C209" s="12"/>
      <c r="D209" s="89"/>
      <c r="E209" s="1300" t="s">
        <v>1139</v>
      </c>
      <c r="F209" s="1299" t="s">
        <v>992</v>
      </c>
      <c r="G209" s="1299"/>
      <c r="H209" s="861">
        <f>DSUM(Datos!$C$127:$O$177,"emisiones",'9. Informe final. Resultados'!E206:J207)/1000</f>
        <v>0</v>
      </c>
      <c r="I209" s="862" t="s">
        <v>990</v>
      </c>
      <c r="J209" s="148"/>
      <c r="K209" s="148"/>
      <c r="L209" s="1300" t="s">
        <v>1139</v>
      </c>
      <c r="M209" s="1299" t="s">
        <v>992</v>
      </c>
      <c r="N209" s="1299"/>
      <c r="O209" s="861">
        <f>DSUM(Datos!$C$127:$O$177,"emisiones",'9. Informe final. Resultados'!L206:P207)/1000</f>
        <v>0</v>
      </c>
      <c r="P209" s="862" t="s">
        <v>990</v>
      </c>
      <c r="Q209" s="148"/>
      <c r="R209" s="113"/>
      <c r="T209" s="137"/>
    </row>
    <row r="210" spans="1:29" ht="18" customHeight="1" x14ac:dyDescent="0.3">
      <c r="C210" s="12"/>
      <c r="D210" s="89"/>
      <c r="E210" s="1300"/>
      <c r="F210" s="1299" t="s">
        <v>993</v>
      </c>
      <c r="G210" s="1299"/>
      <c r="H210" s="861">
        <f>DSUM(Datos!$D$223:$I$273,"emisiones",'9. Informe final. Resultados'!E206:J207)/1000</f>
        <v>0</v>
      </c>
      <c r="I210" s="862" t="s">
        <v>990</v>
      </c>
      <c r="J210" s="148"/>
      <c r="K210" s="148"/>
      <c r="L210" s="1300"/>
      <c r="M210" s="1299" t="s">
        <v>993</v>
      </c>
      <c r="N210" s="1299"/>
      <c r="O210" s="861">
        <f>DSUM(Datos!$D$223:$I$273,"emisiones",'9. Informe final. Resultados'!L206:P207)/1000</f>
        <v>0</v>
      </c>
      <c r="P210" s="862" t="s">
        <v>990</v>
      </c>
      <c r="Q210" s="148"/>
      <c r="R210" s="113"/>
      <c r="T210" s="566"/>
    </row>
    <row r="211" spans="1:29" ht="18" customHeight="1" x14ac:dyDescent="0.3">
      <c r="C211" s="12"/>
      <c r="D211" s="89"/>
      <c r="E211" s="1300"/>
      <c r="F211" s="1299" t="s">
        <v>753</v>
      </c>
      <c r="G211" s="1299"/>
      <c r="H211" s="861">
        <f>DSUM(Datos!$C$648:$P$748,"emisiones",'9. Informe final. Resultados'!E206:J207)/1000</f>
        <v>0</v>
      </c>
      <c r="I211" s="862" t="s">
        <v>990</v>
      </c>
      <c r="J211" s="148"/>
      <c r="K211" s="148"/>
      <c r="L211" s="1300"/>
      <c r="M211" s="1299" t="s">
        <v>753</v>
      </c>
      <c r="N211" s="1299"/>
      <c r="O211" s="861">
        <f>DSUM(Datos!$C$648:$P$748,"emisiones",'9. Informe final. Resultados'!L206:P207)/1000</f>
        <v>0</v>
      </c>
      <c r="P211" s="862" t="s">
        <v>990</v>
      </c>
      <c r="Q211" s="148"/>
      <c r="R211" s="113"/>
      <c r="T211" s="566"/>
    </row>
    <row r="212" spans="1:29" ht="18" customHeight="1" x14ac:dyDescent="0.3">
      <c r="C212" s="12"/>
      <c r="D212" s="89"/>
      <c r="E212" s="1300"/>
      <c r="F212" s="1299" t="s">
        <v>959</v>
      </c>
      <c r="G212" s="1299"/>
      <c r="H212" s="861">
        <f>DSUM(Datos!$C$826:$P$876,"emisiones",'9. Informe final. Resultados'!E206:J207)/1000</f>
        <v>0</v>
      </c>
      <c r="I212" s="862" t="s">
        <v>990</v>
      </c>
      <c r="J212" s="148"/>
      <c r="K212" s="148"/>
      <c r="L212" s="1300"/>
      <c r="M212" s="1299" t="s">
        <v>959</v>
      </c>
      <c r="N212" s="1299"/>
      <c r="O212" s="861">
        <f>DSUM(Datos!$C$826:$P$876,"emisiones",'9. Informe final. Resultados'!L206:P207)/1000</f>
        <v>0</v>
      </c>
      <c r="P212" s="862" t="s">
        <v>990</v>
      </c>
      <c r="Q212" s="148"/>
      <c r="R212" s="113"/>
      <c r="T212" s="566"/>
    </row>
    <row r="213" spans="1:29" ht="18" customHeight="1" x14ac:dyDescent="0.3">
      <c r="C213" s="12"/>
      <c r="D213" s="89"/>
      <c r="E213" s="1300"/>
      <c r="F213" s="1299" t="s">
        <v>761</v>
      </c>
      <c r="G213" s="1299"/>
      <c r="H213" s="861">
        <f>DSUM(Datos!$C$1011:$P$1061,"emisiones",'9. Informe final. Resultados'!E206:J207)/1000</f>
        <v>0</v>
      </c>
      <c r="I213" s="862" t="s">
        <v>990</v>
      </c>
      <c r="J213" s="148"/>
      <c r="K213" s="148"/>
      <c r="L213" s="1300"/>
      <c r="M213" s="1299" t="s">
        <v>761</v>
      </c>
      <c r="N213" s="1299"/>
      <c r="O213" s="861">
        <f>DSUM(Datos!$C$1011:$P$1061,"emisiones",'9. Informe final. Resultados'!L206:P207)/1000</f>
        <v>0</v>
      </c>
      <c r="P213" s="862" t="s">
        <v>990</v>
      </c>
      <c r="Q213" s="148"/>
      <c r="R213" s="113"/>
      <c r="T213" s="566"/>
    </row>
    <row r="214" spans="1:29" ht="18" customHeight="1" x14ac:dyDescent="0.3">
      <c r="C214" s="12"/>
      <c r="D214" s="89"/>
      <c r="E214" s="1300"/>
      <c r="F214" s="1299" t="s">
        <v>975</v>
      </c>
      <c r="G214" s="1299"/>
      <c r="H214" s="861">
        <f>DSUM(Datos!$C$1260:$I$1360,"emisiones",'9. Informe final. Resultados'!E206:J207)/1000</f>
        <v>0</v>
      </c>
      <c r="I214" s="862" t="s">
        <v>990</v>
      </c>
      <c r="J214" s="148"/>
      <c r="K214" s="148"/>
      <c r="L214" s="1300"/>
      <c r="M214" s="1299" t="s">
        <v>975</v>
      </c>
      <c r="N214" s="1299"/>
      <c r="O214" s="861">
        <f>DSUM(Datos!$C$1260:$I$1360,"emisiones",'9. Informe final. Resultados'!L206:P207)/1000</f>
        <v>0</v>
      </c>
      <c r="P214" s="862" t="s">
        <v>990</v>
      </c>
      <c r="Q214" s="148"/>
      <c r="R214" s="113"/>
      <c r="T214" s="566"/>
    </row>
    <row r="215" spans="1:29" ht="18" customHeight="1" x14ac:dyDescent="0.3">
      <c r="C215" s="12"/>
      <c r="D215" s="89"/>
      <c r="E215" s="1300"/>
      <c r="F215" s="1299" t="s">
        <v>968</v>
      </c>
      <c r="G215" s="1299"/>
      <c r="H215" s="861">
        <f>DSUM(Datos!$C$1388:$J$1438,"emisiones",'9. Informe final. Resultados'!E206:J207)/1000</f>
        <v>0</v>
      </c>
      <c r="I215" s="862" t="s">
        <v>990</v>
      </c>
      <c r="J215" s="148"/>
      <c r="K215" s="148"/>
      <c r="L215" s="1300"/>
      <c r="M215" s="1299" t="s">
        <v>968</v>
      </c>
      <c r="N215" s="1299"/>
      <c r="O215" s="861">
        <f>DSUM(Datos!$C$1388:$J$1438,"emisiones",'9. Informe final. Resultados'!L206:P207)/1000</f>
        <v>0</v>
      </c>
      <c r="P215" s="862" t="s">
        <v>990</v>
      </c>
      <c r="Q215" s="148"/>
      <c r="R215" s="113"/>
      <c r="T215" s="566"/>
    </row>
    <row r="216" spans="1:29" ht="18" customHeight="1" x14ac:dyDescent="0.3">
      <c r="C216" s="12"/>
      <c r="D216" s="89"/>
      <c r="E216" s="1299" t="s">
        <v>980</v>
      </c>
      <c r="F216" s="1299"/>
      <c r="G216" s="1299"/>
      <c r="H216" s="863">
        <f>SUM(H209:H215)</f>
        <v>0</v>
      </c>
      <c r="I216" s="862" t="s">
        <v>990</v>
      </c>
      <c r="J216" s="148"/>
      <c r="K216" s="148"/>
      <c r="L216" s="1299" t="s">
        <v>980</v>
      </c>
      <c r="M216" s="1299"/>
      <c r="N216" s="1299"/>
      <c r="O216" s="863">
        <f>SUM(O209:O215)</f>
        <v>0</v>
      </c>
      <c r="P216" s="862" t="s">
        <v>990</v>
      </c>
      <c r="Q216" s="148"/>
      <c r="R216" s="113"/>
      <c r="T216" s="137"/>
    </row>
    <row r="217" spans="1:29" ht="6" customHeight="1" x14ac:dyDescent="0.3">
      <c r="C217" s="12"/>
      <c r="D217" s="89"/>
      <c r="E217" s="864"/>
      <c r="F217" s="865"/>
      <c r="G217" s="865"/>
      <c r="H217" s="861"/>
      <c r="I217" s="865"/>
      <c r="J217" s="148"/>
      <c r="K217" s="148"/>
      <c r="L217" s="864"/>
      <c r="M217" s="865"/>
      <c r="N217" s="865"/>
      <c r="O217" s="861"/>
      <c r="P217" s="865"/>
      <c r="Q217" s="148"/>
      <c r="R217" s="113"/>
      <c r="T217" s="137"/>
    </row>
    <row r="218" spans="1:29" ht="18" customHeight="1" x14ac:dyDescent="0.3">
      <c r="C218" s="12"/>
      <c r="D218" s="89"/>
      <c r="E218" s="1300" t="s">
        <v>1140</v>
      </c>
      <c r="F218" s="1299" t="s">
        <v>964</v>
      </c>
      <c r="G218" s="1299"/>
      <c r="H218" s="866">
        <f>DSUM(Datos!$C$1469:$H$1519,"emisiones",'9. Informe final. Resultados'!E206:J207)/1000</f>
        <v>0</v>
      </c>
      <c r="I218" s="867" t="str">
        <f>IF($G$13&lt;2021,"t CO₂","t CO₂e")</f>
        <v>t CO₂e</v>
      </c>
      <c r="J218" s="148"/>
      <c r="K218" s="148"/>
      <c r="L218" s="1300" t="s">
        <v>1140</v>
      </c>
      <c r="M218" s="1299" t="s">
        <v>964</v>
      </c>
      <c r="N218" s="1299"/>
      <c r="O218" s="866">
        <f>DSUM(Datos!$C$1469:$H$1519,"emisiones",'9. Informe final. Resultados'!L206:P207)/1000</f>
        <v>0</v>
      </c>
      <c r="P218" s="867" t="str">
        <f>IF($G$13&lt;2021,"t CO₂","t CO₂e")</f>
        <v>t CO₂e</v>
      </c>
      <c r="Q218" s="148"/>
      <c r="R218" s="113"/>
      <c r="T218" s="137"/>
    </row>
    <row r="219" spans="1:29" ht="18" customHeight="1" x14ac:dyDescent="0.3">
      <c r="C219" s="12"/>
      <c r="D219" s="89"/>
      <c r="E219" s="1300"/>
      <c r="F219" s="1299" t="s">
        <v>965</v>
      </c>
      <c r="G219" s="1299"/>
      <c r="H219" s="866">
        <f>DSUM(Datos!$C$1745:$H$1795,"emisiones",'9. Informe final. Resultados'!E206:J207)/1000</f>
        <v>0</v>
      </c>
      <c r="I219" s="867" t="str">
        <f>IF($G$13&lt;2021,"t CO₂","t CO₂e")</f>
        <v>t CO₂e</v>
      </c>
      <c r="J219" s="148"/>
      <c r="K219" s="148"/>
      <c r="L219" s="1300"/>
      <c r="M219" s="1299" t="s">
        <v>965</v>
      </c>
      <c r="N219" s="1299"/>
      <c r="O219" s="866">
        <f>DSUM(Datos!$C$1745:$H$1795,"emisiones",'9. Informe final. Resultados'!L206:P207)/1000</f>
        <v>0</v>
      </c>
      <c r="P219" s="867" t="str">
        <f>IF($G$13&lt;2021,"t CO₂","t CO₂e")</f>
        <v>t CO₂e</v>
      </c>
      <c r="Q219" s="148"/>
      <c r="R219" s="113"/>
      <c r="T219" s="644"/>
    </row>
    <row r="220" spans="1:29" ht="18" customHeight="1" x14ac:dyDescent="0.3">
      <c r="C220" s="12"/>
      <c r="D220" s="89"/>
      <c r="E220" s="1300"/>
      <c r="F220" s="1299" t="s">
        <v>1114</v>
      </c>
      <c r="G220" s="1299"/>
      <c r="H220" s="866">
        <f>DSUM(Datos!$C$1809:$G$1859,"emisiones",'9. Informe final. Resultados'!E206:J207)/1000</f>
        <v>0</v>
      </c>
      <c r="I220" s="867" t="s">
        <v>990</v>
      </c>
      <c r="J220" s="148"/>
      <c r="K220" s="148"/>
      <c r="L220" s="1300"/>
      <c r="M220" s="1299" t="s">
        <v>1114</v>
      </c>
      <c r="N220" s="1299"/>
      <c r="O220" s="866">
        <f>DSUM(Datos!$C$1809:$G$1859,"emisiones",'9. Informe final. Resultados'!L206:P207)/1000</f>
        <v>0</v>
      </c>
      <c r="P220" s="867" t="s">
        <v>990</v>
      </c>
      <c r="Q220" s="148"/>
      <c r="R220" s="113"/>
      <c r="T220" s="137"/>
    </row>
    <row r="221" spans="1:29" ht="18" customHeight="1" x14ac:dyDescent="0.3">
      <c r="C221" s="12"/>
      <c r="D221" s="89"/>
      <c r="E221" s="1299" t="s">
        <v>1115</v>
      </c>
      <c r="F221" s="1299"/>
      <c r="G221" s="1299"/>
      <c r="H221" s="868">
        <f>SUM(H218:H220)</f>
        <v>0</v>
      </c>
      <c r="I221" s="867" t="str">
        <f t="shared" ref="I221" si="14">IF($G$13&lt;2021,"t CO₂","t CO₂e")</f>
        <v>t CO₂e</v>
      </c>
      <c r="J221" s="148"/>
      <c r="K221" s="148"/>
      <c r="L221" s="1299" t="s">
        <v>1115</v>
      </c>
      <c r="M221" s="1299"/>
      <c r="N221" s="1299"/>
      <c r="O221" s="868">
        <f>SUM(O218:O220)</f>
        <v>0</v>
      </c>
      <c r="P221" s="867" t="str">
        <f t="shared" ref="P221" si="15">IF($G$13&lt;2021,"t CO₂","t CO₂e")</f>
        <v>t CO₂e</v>
      </c>
      <c r="Q221" s="148"/>
      <c r="R221" s="113"/>
      <c r="T221" s="137"/>
    </row>
    <row r="222" spans="1:29" ht="5.25" customHeight="1" x14ac:dyDescent="0.3">
      <c r="C222" s="12"/>
      <c r="D222" s="89"/>
      <c r="E222" s="864"/>
      <c r="F222" s="864"/>
      <c r="G222" s="864"/>
      <c r="H222" s="863"/>
      <c r="I222" s="864"/>
      <c r="J222" s="148"/>
      <c r="K222" s="148"/>
      <c r="L222" s="864"/>
      <c r="M222" s="864"/>
      <c r="N222" s="864"/>
      <c r="O222" s="863"/>
      <c r="P222" s="864"/>
      <c r="Q222" s="148"/>
      <c r="R222" s="113"/>
      <c r="T222" s="137"/>
    </row>
    <row r="223" spans="1:29" ht="18" customHeight="1" x14ac:dyDescent="0.3">
      <c r="C223" s="12"/>
      <c r="D223" s="89"/>
      <c r="E223" s="864" t="s">
        <v>561</v>
      </c>
      <c r="F223" s="1299"/>
      <c r="G223" s="1299"/>
      <c r="H223" s="863">
        <f>IF(ISNUMBER(SUM(H216+H221)),SUM(SUM(H221+H216)),"")</f>
        <v>0</v>
      </c>
      <c r="I223" s="869" t="s">
        <v>990</v>
      </c>
      <c r="J223" s="148"/>
      <c r="K223" s="148"/>
      <c r="L223" s="864" t="s">
        <v>561</v>
      </c>
      <c r="M223" s="1299"/>
      <c r="N223" s="1299"/>
      <c r="O223" s="863">
        <f>IF(ISNUMBER(SUM(O216+O221)),SUM(SUM(O221+O216)),"")</f>
        <v>0</v>
      </c>
      <c r="P223" s="870" t="s">
        <v>990</v>
      </c>
      <c r="Q223" s="148"/>
      <c r="R223" s="113"/>
      <c r="T223" s="137"/>
    </row>
    <row r="224" spans="1:29" s="113" customFormat="1" ht="18" customHeight="1" x14ac:dyDescent="0.3">
      <c r="A224" s="13"/>
      <c r="B224" s="11"/>
      <c r="C224" s="92"/>
      <c r="D224" s="21"/>
      <c r="E224" s="148" t="s">
        <v>190</v>
      </c>
      <c r="F224" s="148"/>
      <c r="G224" s="149"/>
      <c r="H224" s="149"/>
      <c r="I224" s="149"/>
      <c r="J224" s="148"/>
      <c r="K224" s="148"/>
      <c r="L224" s="148" t="s">
        <v>190</v>
      </c>
      <c r="M224" s="148"/>
      <c r="N224" s="149"/>
      <c r="O224" s="149"/>
      <c r="P224" s="149"/>
      <c r="Q224" s="148"/>
      <c r="S224" s="89"/>
      <c r="T224" s="137"/>
      <c r="U224" s="89"/>
      <c r="V224" s="89"/>
      <c r="W224" s="89"/>
      <c r="X224" s="89"/>
      <c r="Y224" s="89"/>
      <c r="Z224" s="89"/>
      <c r="AA224" s="89"/>
      <c r="AB224" s="89"/>
      <c r="AC224" s="89"/>
    </row>
    <row r="225" spans="1:29" s="113" customFormat="1" ht="18" customHeight="1" x14ac:dyDescent="0.3">
      <c r="A225" s="13"/>
      <c r="B225" s="11"/>
      <c r="C225" s="92"/>
      <c r="D225" s="21"/>
      <c r="E225" s="1301" t="e">
        <f>Datos!$E$1955</f>
        <v>#N/A</v>
      </c>
      <c r="F225" s="1301"/>
      <c r="G225" s="1301"/>
      <c r="H225" s="1301"/>
      <c r="I225" s="1301"/>
      <c r="J225" s="1301"/>
      <c r="K225" s="860"/>
      <c r="L225" s="1301" t="e">
        <f>Datos!$E$1956</f>
        <v>#N/A</v>
      </c>
      <c r="M225" s="1301"/>
      <c r="N225" s="1301"/>
      <c r="O225" s="1301"/>
      <c r="P225" s="1301"/>
      <c r="Q225" s="155"/>
      <c r="S225" s="89"/>
      <c r="T225" s="137"/>
      <c r="U225" s="89"/>
      <c r="V225" s="89"/>
      <c r="W225" s="89"/>
      <c r="X225" s="89"/>
      <c r="Y225" s="89"/>
      <c r="Z225" s="89"/>
      <c r="AA225" s="89"/>
      <c r="AB225" s="89"/>
      <c r="AC225" s="89"/>
    </row>
    <row r="226" spans="1:29" s="113" customFormat="1" ht="9.75" customHeight="1" x14ac:dyDescent="0.3">
      <c r="A226" s="13"/>
      <c r="B226" s="11"/>
      <c r="C226" s="92"/>
      <c r="D226" s="21"/>
      <c r="E226" s="148"/>
      <c r="F226" s="148"/>
      <c r="G226" s="149"/>
      <c r="H226" s="149"/>
      <c r="I226" s="149"/>
      <c r="J226" s="148"/>
      <c r="K226" s="148"/>
      <c r="L226" s="148"/>
      <c r="M226" s="148"/>
      <c r="N226" s="149"/>
      <c r="O226" s="149"/>
      <c r="P226" s="149"/>
      <c r="Q226" s="148"/>
      <c r="S226" s="89"/>
      <c r="T226" s="137"/>
      <c r="U226" s="89"/>
      <c r="V226" s="89"/>
      <c r="W226" s="89"/>
      <c r="X226" s="89"/>
      <c r="Y226" s="89"/>
      <c r="Z226" s="89"/>
      <c r="AA226" s="89"/>
      <c r="AB226" s="89"/>
      <c r="AC226" s="89"/>
    </row>
    <row r="227" spans="1:29" ht="18" customHeight="1" x14ac:dyDescent="0.3">
      <c r="C227" s="12"/>
      <c r="D227" s="89"/>
      <c r="E227" s="1300" t="s">
        <v>1139</v>
      </c>
      <c r="F227" s="1299" t="s">
        <v>992</v>
      </c>
      <c r="G227" s="1299"/>
      <c r="H227" s="861">
        <f>DSUM(Datos!$C$127:$O$177,"emisiones",'9. Informe final. Resultados'!E224:J225)/1000</f>
        <v>0</v>
      </c>
      <c r="I227" s="862" t="s">
        <v>990</v>
      </c>
      <c r="J227" s="148"/>
      <c r="K227" s="148"/>
      <c r="L227" s="1300" t="s">
        <v>1139</v>
      </c>
      <c r="M227" s="1299" t="s">
        <v>992</v>
      </c>
      <c r="N227" s="1299"/>
      <c r="O227" s="861">
        <f>DSUM(Datos!$C$127:$O$177,"emisiones",'9. Informe final. Resultados'!L224:P225)/1000</f>
        <v>0</v>
      </c>
      <c r="P227" s="862" t="s">
        <v>990</v>
      </c>
      <c r="Q227" s="148"/>
      <c r="R227" s="113"/>
      <c r="T227" s="137"/>
    </row>
    <row r="228" spans="1:29" ht="18" customHeight="1" x14ac:dyDescent="0.3">
      <c r="C228" s="12"/>
      <c r="D228" s="89"/>
      <c r="E228" s="1300"/>
      <c r="F228" s="1299" t="s">
        <v>993</v>
      </c>
      <c r="G228" s="1299"/>
      <c r="H228" s="861">
        <f>DSUM(Datos!$D$223:$I$273,"emisiones",'9. Informe final. Resultados'!E224:J225)/1000</f>
        <v>0</v>
      </c>
      <c r="I228" s="862" t="s">
        <v>990</v>
      </c>
      <c r="J228" s="148"/>
      <c r="K228" s="148"/>
      <c r="L228" s="1300"/>
      <c r="M228" s="1299" t="s">
        <v>993</v>
      </c>
      <c r="N228" s="1299"/>
      <c r="O228" s="861">
        <f>DSUM(Datos!$D$223:$I$273,"emisiones",'9. Informe final. Resultados'!L224:P225)/1000</f>
        <v>0</v>
      </c>
      <c r="P228" s="862" t="s">
        <v>990</v>
      </c>
      <c r="Q228" s="148"/>
      <c r="R228" s="113"/>
      <c r="T228" s="566"/>
    </row>
    <row r="229" spans="1:29" ht="18" customHeight="1" x14ac:dyDescent="0.3">
      <c r="C229" s="12"/>
      <c r="D229" s="89"/>
      <c r="E229" s="1300"/>
      <c r="F229" s="1299" t="s">
        <v>753</v>
      </c>
      <c r="G229" s="1299"/>
      <c r="H229" s="861">
        <f>DSUM(Datos!$C$648:$P$748,"emisiones",'9. Informe final. Resultados'!E224:J225)/1000</f>
        <v>0</v>
      </c>
      <c r="I229" s="862" t="s">
        <v>990</v>
      </c>
      <c r="J229" s="148"/>
      <c r="K229" s="148"/>
      <c r="L229" s="1300"/>
      <c r="M229" s="1299" t="s">
        <v>753</v>
      </c>
      <c r="N229" s="1299"/>
      <c r="O229" s="861">
        <f>DSUM(Datos!$C$648:$P$748,"emisiones",'9. Informe final. Resultados'!L224:P225)/1000</f>
        <v>0</v>
      </c>
      <c r="P229" s="862" t="s">
        <v>990</v>
      </c>
      <c r="Q229" s="148"/>
      <c r="R229" s="113"/>
      <c r="T229" s="566"/>
    </row>
    <row r="230" spans="1:29" ht="18" customHeight="1" x14ac:dyDescent="0.3">
      <c r="C230" s="12"/>
      <c r="D230" s="89"/>
      <c r="E230" s="1300"/>
      <c r="F230" s="1299" t="s">
        <v>959</v>
      </c>
      <c r="G230" s="1299"/>
      <c r="H230" s="861">
        <f>DSUM(Datos!$C$826:$P$876,"emisiones",'9. Informe final. Resultados'!E224:J225)/1000</f>
        <v>0</v>
      </c>
      <c r="I230" s="862" t="s">
        <v>990</v>
      </c>
      <c r="J230" s="148"/>
      <c r="K230" s="148"/>
      <c r="L230" s="1300"/>
      <c r="M230" s="1299" t="s">
        <v>959</v>
      </c>
      <c r="N230" s="1299"/>
      <c r="O230" s="861">
        <f>DSUM(Datos!$C$826:$P$876,"emisiones",'9. Informe final. Resultados'!L224:P225)/1000</f>
        <v>0</v>
      </c>
      <c r="P230" s="862" t="s">
        <v>990</v>
      </c>
      <c r="Q230" s="148"/>
      <c r="R230" s="113"/>
      <c r="T230" s="566"/>
    </row>
    <row r="231" spans="1:29" ht="18" customHeight="1" x14ac:dyDescent="0.3">
      <c r="C231" s="12"/>
      <c r="D231" s="89"/>
      <c r="E231" s="1300"/>
      <c r="F231" s="1299" t="s">
        <v>761</v>
      </c>
      <c r="G231" s="1299"/>
      <c r="H231" s="861">
        <f>DSUM(Datos!$C$1011:$P$1061,"emisiones",'9. Informe final. Resultados'!E224:J225)/1000</f>
        <v>0</v>
      </c>
      <c r="I231" s="862" t="s">
        <v>990</v>
      </c>
      <c r="J231" s="148"/>
      <c r="K231" s="148"/>
      <c r="L231" s="1300"/>
      <c r="M231" s="1299" t="s">
        <v>761</v>
      </c>
      <c r="N231" s="1299"/>
      <c r="O231" s="861">
        <f>DSUM(Datos!$C$1011:$P$1061,"emisiones",'9. Informe final. Resultados'!L224:P225)/1000</f>
        <v>0</v>
      </c>
      <c r="P231" s="862" t="s">
        <v>990</v>
      </c>
      <c r="Q231" s="148"/>
      <c r="R231" s="113"/>
      <c r="T231" s="566"/>
    </row>
    <row r="232" spans="1:29" ht="18" customHeight="1" x14ac:dyDescent="0.3">
      <c r="C232" s="12"/>
      <c r="D232" s="89"/>
      <c r="E232" s="1300"/>
      <c r="F232" s="1299" t="s">
        <v>975</v>
      </c>
      <c r="G232" s="1299"/>
      <c r="H232" s="861">
        <f>DSUM(Datos!$C$1260:$I$1360,"emisiones",'9. Informe final. Resultados'!E224:J225)/1000</f>
        <v>0</v>
      </c>
      <c r="I232" s="862" t="s">
        <v>990</v>
      </c>
      <c r="J232" s="148"/>
      <c r="K232" s="148"/>
      <c r="L232" s="1300"/>
      <c r="M232" s="1299" t="s">
        <v>975</v>
      </c>
      <c r="N232" s="1299"/>
      <c r="O232" s="861">
        <f>DSUM(Datos!$C$1260:$I$1360,"emisiones",'9. Informe final. Resultados'!L224:P225)/1000</f>
        <v>0</v>
      </c>
      <c r="P232" s="862" t="s">
        <v>990</v>
      </c>
      <c r="Q232" s="148"/>
      <c r="R232" s="113"/>
      <c r="T232" s="566"/>
    </row>
    <row r="233" spans="1:29" ht="18" customHeight="1" x14ac:dyDescent="0.3">
      <c r="C233" s="12"/>
      <c r="D233" s="89"/>
      <c r="E233" s="1300"/>
      <c r="F233" s="1299" t="s">
        <v>968</v>
      </c>
      <c r="G233" s="1299"/>
      <c r="H233" s="861">
        <f>DSUM(Datos!$C$1388:$J$1438,"emisiones",'9. Informe final. Resultados'!E224:J225)/1000</f>
        <v>0</v>
      </c>
      <c r="I233" s="862" t="s">
        <v>990</v>
      </c>
      <c r="J233" s="148"/>
      <c r="K233" s="148"/>
      <c r="L233" s="1300"/>
      <c r="M233" s="1299" t="s">
        <v>968</v>
      </c>
      <c r="N233" s="1299"/>
      <c r="O233" s="861">
        <f>DSUM(Datos!$C$1388:$J$1438,"emisiones",'9. Informe final. Resultados'!L224:P225)/1000</f>
        <v>0</v>
      </c>
      <c r="P233" s="862" t="s">
        <v>990</v>
      </c>
      <c r="Q233" s="148"/>
      <c r="R233" s="113"/>
      <c r="T233" s="566"/>
    </row>
    <row r="234" spans="1:29" ht="18" customHeight="1" x14ac:dyDescent="0.3">
      <c r="C234" s="12"/>
      <c r="D234" s="89"/>
      <c r="E234" s="1299" t="s">
        <v>980</v>
      </c>
      <c r="F234" s="1299"/>
      <c r="G234" s="1299"/>
      <c r="H234" s="863">
        <f>SUM(H227:H233)</f>
        <v>0</v>
      </c>
      <c r="I234" s="862" t="s">
        <v>990</v>
      </c>
      <c r="J234" s="148"/>
      <c r="K234" s="148"/>
      <c r="L234" s="1299" t="s">
        <v>980</v>
      </c>
      <c r="M234" s="1299"/>
      <c r="N234" s="1299"/>
      <c r="O234" s="863">
        <f>SUM(O227:O233)</f>
        <v>0</v>
      </c>
      <c r="P234" s="862" t="s">
        <v>990</v>
      </c>
      <c r="Q234" s="148"/>
      <c r="R234" s="113"/>
      <c r="T234" s="137"/>
    </row>
    <row r="235" spans="1:29" ht="6" customHeight="1" x14ac:dyDescent="0.3">
      <c r="C235" s="12"/>
      <c r="D235" s="89"/>
      <c r="E235" s="864"/>
      <c r="F235" s="865"/>
      <c r="G235" s="865"/>
      <c r="H235" s="861"/>
      <c r="I235" s="865"/>
      <c r="J235" s="148"/>
      <c r="K235" s="148"/>
      <c r="L235" s="864"/>
      <c r="M235" s="865"/>
      <c r="N235" s="865"/>
      <c r="O235" s="861"/>
      <c r="P235" s="865"/>
      <c r="Q235" s="148"/>
      <c r="R235" s="113"/>
      <c r="T235" s="137"/>
    </row>
    <row r="236" spans="1:29" ht="18" customHeight="1" x14ac:dyDescent="0.3">
      <c r="C236" s="12"/>
      <c r="D236" s="89"/>
      <c r="E236" s="1300" t="s">
        <v>1140</v>
      </c>
      <c r="F236" s="1299" t="s">
        <v>964</v>
      </c>
      <c r="G236" s="1299"/>
      <c r="H236" s="866">
        <f>DSUM(Datos!$C$1469:$H$1519,"emisiones",'9. Informe final. Resultados'!E224:J225)/1000</f>
        <v>0</v>
      </c>
      <c r="I236" s="867" t="str">
        <f>IF($G$13&lt;2021,"t CO₂","t CO₂e")</f>
        <v>t CO₂e</v>
      </c>
      <c r="J236" s="148"/>
      <c r="K236" s="148"/>
      <c r="L236" s="1300" t="s">
        <v>1140</v>
      </c>
      <c r="M236" s="1299" t="s">
        <v>964</v>
      </c>
      <c r="N236" s="1299"/>
      <c r="O236" s="866">
        <f>DSUM(Datos!$C$1469:$H$1519,"emisiones",'9. Informe final. Resultados'!L224:P225)/1000</f>
        <v>0</v>
      </c>
      <c r="P236" s="867" t="str">
        <f>IF($G$13&lt;2021,"t CO₂","t CO₂e")</f>
        <v>t CO₂e</v>
      </c>
      <c r="Q236" s="148"/>
      <c r="R236" s="113"/>
      <c r="T236" s="137"/>
    </row>
    <row r="237" spans="1:29" ht="18" customHeight="1" x14ac:dyDescent="0.3">
      <c r="C237" s="12"/>
      <c r="D237" s="89"/>
      <c r="E237" s="1300"/>
      <c r="F237" s="1299" t="s">
        <v>965</v>
      </c>
      <c r="G237" s="1299"/>
      <c r="H237" s="866">
        <f>DSUM(Datos!$C$1745:$H$1795,"emisiones",'9. Informe final. Resultados'!E224:J225)/1000</f>
        <v>0</v>
      </c>
      <c r="I237" s="867" t="str">
        <f>IF($G$13&lt;2021,"t CO₂","t CO₂e")</f>
        <v>t CO₂e</v>
      </c>
      <c r="J237" s="148"/>
      <c r="K237" s="148"/>
      <c r="L237" s="1300"/>
      <c r="M237" s="1299" t="s">
        <v>965</v>
      </c>
      <c r="N237" s="1299"/>
      <c r="O237" s="866">
        <f>DSUM(Datos!$C$1745:$H$1795,"emisiones",'9. Informe final. Resultados'!L224:P225)/1000</f>
        <v>0</v>
      </c>
      <c r="P237" s="867" t="str">
        <f>IF($G$13&lt;2021,"t CO₂","t CO₂e")</f>
        <v>t CO₂e</v>
      </c>
      <c r="Q237" s="148"/>
      <c r="R237" s="113"/>
      <c r="T237" s="644"/>
    </row>
    <row r="238" spans="1:29" ht="18" customHeight="1" x14ac:dyDescent="0.3">
      <c r="C238" s="12"/>
      <c r="D238" s="89"/>
      <c r="E238" s="1300"/>
      <c r="F238" s="1299" t="s">
        <v>1114</v>
      </c>
      <c r="G238" s="1299"/>
      <c r="H238" s="866">
        <f>DSUM(Datos!$C$1809:$G$1859,"emisiones",'9. Informe final. Resultados'!E224:J225)/1000</f>
        <v>0</v>
      </c>
      <c r="I238" s="867" t="s">
        <v>990</v>
      </c>
      <c r="J238" s="148"/>
      <c r="K238" s="148"/>
      <c r="L238" s="1300"/>
      <c r="M238" s="1299" t="s">
        <v>1114</v>
      </c>
      <c r="N238" s="1299"/>
      <c r="O238" s="866">
        <f>DSUM(Datos!$C$1809:$G$1859,"emisiones",'9. Informe final. Resultados'!L224:P225)/1000</f>
        <v>0</v>
      </c>
      <c r="P238" s="867" t="s">
        <v>990</v>
      </c>
      <c r="Q238" s="148"/>
      <c r="R238" s="113"/>
      <c r="T238" s="137"/>
    </row>
    <row r="239" spans="1:29" ht="18" customHeight="1" x14ac:dyDescent="0.3">
      <c r="C239" s="12"/>
      <c r="D239" s="89"/>
      <c r="E239" s="1299" t="s">
        <v>1115</v>
      </c>
      <c r="F239" s="1299"/>
      <c r="G239" s="1299"/>
      <c r="H239" s="868">
        <f>SUM(H236:H238)</f>
        <v>0</v>
      </c>
      <c r="I239" s="867" t="str">
        <f t="shared" ref="I239" si="16">IF($G$13&lt;2021,"t CO₂","t CO₂e")</f>
        <v>t CO₂e</v>
      </c>
      <c r="J239" s="148"/>
      <c r="K239" s="148"/>
      <c r="L239" s="1299" t="s">
        <v>1115</v>
      </c>
      <c r="M239" s="1299"/>
      <c r="N239" s="1299"/>
      <c r="O239" s="868">
        <f>SUM(O236:O238)</f>
        <v>0</v>
      </c>
      <c r="P239" s="867" t="str">
        <f t="shared" ref="P239" si="17">IF($G$13&lt;2021,"t CO₂","t CO₂e")</f>
        <v>t CO₂e</v>
      </c>
      <c r="Q239" s="148"/>
      <c r="R239" s="113"/>
      <c r="T239" s="137"/>
    </row>
    <row r="240" spans="1:29" ht="5.25" customHeight="1" x14ac:dyDescent="0.3">
      <c r="C240" s="12"/>
      <c r="D240" s="89"/>
      <c r="E240" s="864"/>
      <c r="F240" s="864"/>
      <c r="G240" s="864"/>
      <c r="H240" s="863"/>
      <c r="I240" s="864"/>
      <c r="J240" s="148"/>
      <c r="K240" s="148"/>
      <c r="L240" s="864"/>
      <c r="M240" s="864"/>
      <c r="N240" s="864"/>
      <c r="O240" s="863"/>
      <c r="P240" s="864"/>
      <c r="Q240" s="148"/>
      <c r="R240" s="113"/>
      <c r="T240" s="137"/>
    </row>
    <row r="241" spans="1:29" ht="18" customHeight="1" x14ac:dyDescent="0.3">
      <c r="C241" s="12"/>
      <c r="D241" s="89"/>
      <c r="E241" s="864" t="s">
        <v>561</v>
      </c>
      <c r="F241" s="1299"/>
      <c r="G241" s="1299"/>
      <c r="H241" s="863">
        <f>IF(ISNUMBER(SUM(H234+H239)),SUM(SUM(H239+H234)),"")</f>
        <v>0</v>
      </c>
      <c r="I241" s="869" t="s">
        <v>990</v>
      </c>
      <c r="J241" s="148"/>
      <c r="K241" s="148"/>
      <c r="L241" s="864" t="s">
        <v>561</v>
      </c>
      <c r="M241" s="1299"/>
      <c r="N241" s="1299"/>
      <c r="O241" s="863">
        <f>IF(ISNUMBER(SUM(O234+O239)),SUM(SUM(O239+O234)),"")</f>
        <v>0</v>
      </c>
      <c r="P241" s="870" t="s">
        <v>990</v>
      </c>
      <c r="Q241" s="148"/>
      <c r="R241" s="113"/>
      <c r="T241" s="137"/>
    </row>
    <row r="242" spans="1:29" s="113" customFormat="1" ht="18" customHeight="1" x14ac:dyDescent="0.3">
      <c r="A242" s="13"/>
      <c r="B242" s="11"/>
      <c r="C242" s="92"/>
      <c r="D242" s="21"/>
      <c r="E242" s="148" t="s">
        <v>190</v>
      </c>
      <c r="F242" s="148"/>
      <c r="G242" s="149"/>
      <c r="H242" s="149"/>
      <c r="I242" s="149"/>
      <c r="J242" s="148"/>
      <c r="K242" s="148"/>
      <c r="L242" s="148" t="s">
        <v>190</v>
      </c>
      <c r="M242" s="148"/>
      <c r="N242" s="149"/>
      <c r="O242" s="149"/>
      <c r="P242" s="149"/>
      <c r="Q242" s="148"/>
      <c r="S242" s="89"/>
      <c r="T242" s="137"/>
      <c r="U242" s="89"/>
      <c r="V242" s="89"/>
      <c r="W242" s="89"/>
      <c r="X242" s="89"/>
      <c r="Y242" s="89"/>
      <c r="Z242" s="89"/>
      <c r="AA242" s="89"/>
      <c r="AB242" s="89"/>
      <c r="AC242" s="89"/>
    </row>
    <row r="243" spans="1:29" s="113" customFormat="1" ht="18" customHeight="1" x14ac:dyDescent="0.3">
      <c r="A243" s="13"/>
      <c r="B243" s="11"/>
      <c r="C243" s="92"/>
      <c r="D243" s="21"/>
      <c r="E243" s="1301" t="e">
        <f>Datos!$E$1957</f>
        <v>#N/A</v>
      </c>
      <c r="F243" s="1301"/>
      <c r="G243" s="1301"/>
      <c r="H243" s="1301"/>
      <c r="I243" s="1301"/>
      <c r="J243" s="1301"/>
      <c r="K243" s="860"/>
      <c r="L243" s="1301" t="e">
        <f>Datos!$E$1958</f>
        <v>#N/A</v>
      </c>
      <c r="M243" s="1301"/>
      <c r="N243" s="1301"/>
      <c r="O243" s="1301"/>
      <c r="P243" s="1301"/>
      <c r="Q243" s="155"/>
      <c r="S243" s="89"/>
      <c r="T243" s="137"/>
      <c r="U243" s="89"/>
      <c r="V243" s="89"/>
      <c r="W243" s="89"/>
      <c r="X243" s="89"/>
      <c r="Y243" s="89"/>
      <c r="Z243" s="89"/>
      <c r="AA243" s="89"/>
      <c r="AB243" s="89"/>
      <c r="AC243" s="89"/>
    </row>
    <row r="244" spans="1:29" s="113" customFormat="1" ht="9.75" customHeight="1" x14ac:dyDescent="0.3">
      <c r="A244" s="13"/>
      <c r="B244" s="11"/>
      <c r="C244" s="92"/>
      <c r="D244" s="21"/>
      <c r="E244" s="148"/>
      <c r="F244" s="148"/>
      <c r="G244" s="149"/>
      <c r="H244" s="149"/>
      <c r="I244" s="149"/>
      <c r="J244" s="148"/>
      <c r="K244" s="148"/>
      <c r="L244" s="148"/>
      <c r="M244" s="148"/>
      <c r="N244" s="149"/>
      <c r="O244" s="149"/>
      <c r="P244" s="149"/>
      <c r="Q244" s="148"/>
      <c r="S244" s="89"/>
      <c r="T244" s="137"/>
      <c r="U244" s="89"/>
      <c r="V244" s="89"/>
      <c r="W244" s="89"/>
      <c r="X244" s="89"/>
      <c r="Y244" s="89"/>
      <c r="Z244" s="89"/>
      <c r="AA244" s="89"/>
      <c r="AB244" s="89"/>
      <c r="AC244" s="89"/>
    </row>
    <row r="245" spans="1:29" ht="18" customHeight="1" x14ac:dyDescent="0.3">
      <c r="C245" s="12"/>
      <c r="D245" s="89"/>
      <c r="E245" s="1300" t="s">
        <v>1139</v>
      </c>
      <c r="F245" s="1299" t="s">
        <v>992</v>
      </c>
      <c r="G245" s="1299"/>
      <c r="H245" s="861">
        <f>DSUM(Datos!$C$127:$O$177,"emisiones",'9. Informe final. Resultados'!E242:J243)/1000</f>
        <v>0</v>
      </c>
      <c r="I245" s="862" t="s">
        <v>990</v>
      </c>
      <c r="J245" s="148"/>
      <c r="K245" s="148"/>
      <c r="L245" s="1300" t="s">
        <v>1139</v>
      </c>
      <c r="M245" s="1299" t="s">
        <v>992</v>
      </c>
      <c r="N245" s="1299"/>
      <c r="O245" s="861">
        <f>DSUM(Datos!$C$127:$O$177,"emisiones",'9. Informe final. Resultados'!L242:P243)/1000</f>
        <v>0</v>
      </c>
      <c r="P245" s="862" t="s">
        <v>990</v>
      </c>
      <c r="Q245" s="148"/>
      <c r="R245" s="113"/>
      <c r="T245" s="137"/>
    </row>
    <row r="246" spans="1:29" ht="18" customHeight="1" x14ac:dyDescent="0.3">
      <c r="C246" s="12"/>
      <c r="D246" s="89"/>
      <c r="E246" s="1300"/>
      <c r="F246" s="1299" t="s">
        <v>993</v>
      </c>
      <c r="G246" s="1299"/>
      <c r="H246" s="861">
        <f>DSUM(Datos!$D$223:$I$273,"emisiones",'9. Informe final. Resultados'!E242:J243)/1000</f>
        <v>0</v>
      </c>
      <c r="I246" s="862" t="s">
        <v>990</v>
      </c>
      <c r="J246" s="148"/>
      <c r="K246" s="148"/>
      <c r="L246" s="1300"/>
      <c r="M246" s="1299" t="s">
        <v>993</v>
      </c>
      <c r="N246" s="1299"/>
      <c r="O246" s="861">
        <f>DSUM(Datos!$D$223:$I$273,"emisiones",'9. Informe final. Resultados'!L242:P243)/1000</f>
        <v>0</v>
      </c>
      <c r="P246" s="862" t="s">
        <v>990</v>
      </c>
      <c r="Q246" s="148"/>
      <c r="R246" s="113"/>
      <c r="T246" s="566"/>
    </row>
    <row r="247" spans="1:29" ht="18" customHeight="1" x14ac:dyDescent="0.3">
      <c r="C247" s="12"/>
      <c r="D247" s="89"/>
      <c r="E247" s="1300"/>
      <c r="F247" s="1299" t="s">
        <v>753</v>
      </c>
      <c r="G247" s="1299"/>
      <c r="H247" s="861">
        <f>DSUM(Datos!$C$648:$P$748,"emisiones",'9. Informe final. Resultados'!E242:J243)/1000</f>
        <v>0</v>
      </c>
      <c r="I247" s="862" t="s">
        <v>990</v>
      </c>
      <c r="J247" s="148"/>
      <c r="K247" s="148"/>
      <c r="L247" s="1300"/>
      <c r="M247" s="1299" t="s">
        <v>753</v>
      </c>
      <c r="N247" s="1299"/>
      <c r="O247" s="861">
        <f>DSUM(Datos!$C$648:$P$748,"emisiones",'9. Informe final. Resultados'!L242:P243)/1000</f>
        <v>0</v>
      </c>
      <c r="P247" s="862" t="s">
        <v>990</v>
      </c>
      <c r="Q247" s="148"/>
      <c r="R247" s="113"/>
      <c r="T247" s="566"/>
    </row>
    <row r="248" spans="1:29" ht="18" customHeight="1" x14ac:dyDescent="0.3">
      <c r="C248" s="12"/>
      <c r="D248" s="89"/>
      <c r="E248" s="1300"/>
      <c r="F248" s="1299" t="s">
        <v>959</v>
      </c>
      <c r="G248" s="1299"/>
      <c r="H248" s="861">
        <f>DSUM(Datos!$C$826:$P$876,"emisiones",'9. Informe final. Resultados'!E242:J243)/1000</f>
        <v>0</v>
      </c>
      <c r="I248" s="862" t="s">
        <v>990</v>
      </c>
      <c r="J248" s="148"/>
      <c r="K248" s="148"/>
      <c r="L248" s="1300"/>
      <c r="M248" s="1299" t="s">
        <v>959</v>
      </c>
      <c r="N248" s="1299"/>
      <c r="O248" s="861">
        <f>DSUM(Datos!$C$826:$P$876,"emisiones",'9. Informe final. Resultados'!L242:P243)/1000</f>
        <v>0</v>
      </c>
      <c r="P248" s="862" t="s">
        <v>990</v>
      </c>
      <c r="Q248" s="148"/>
      <c r="R248" s="113"/>
      <c r="T248" s="566"/>
    </row>
    <row r="249" spans="1:29" ht="18" customHeight="1" x14ac:dyDescent="0.3">
      <c r="C249" s="12"/>
      <c r="D249" s="89"/>
      <c r="E249" s="1300"/>
      <c r="F249" s="1299" t="s">
        <v>761</v>
      </c>
      <c r="G249" s="1299"/>
      <c r="H249" s="861">
        <f>DSUM(Datos!$C$1011:$P$1061,"emisiones",'9. Informe final. Resultados'!E242:J243)/1000</f>
        <v>0</v>
      </c>
      <c r="I249" s="862" t="s">
        <v>990</v>
      </c>
      <c r="J249" s="148"/>
      <c r="K249" s="148"/>
      <c r="L249" s="1300"/>
      <c r="M249" s="1299" t="s">
        <v>761</v>
      </c>
      <c r="N249" s="1299"/>
      <c r="O249" s="861">
        <f>DSUM(Datos!$C$1011:$P$1061,"emisiones",'9. Informe final. Resultados'!L242:P243)/1000</f>
        <v>0</v>
      </c>
      <c r="P249" s="862" t="s">
        <v>990</v>
      </c>
      <c r="Q249" s="148"/>
      <c r="R249" s="113"/>
      <c r="T249" s="566"/>
    </row>
    <row r="250" spans="1:29" ht="18" customHeight="1" x14ac:dyDescent="0.3">
      <c r="C250" s="12"/>
      <c r="D250" s="89"/>
      <c r="E250" s="1300"/>
      <c r="F250" s="1299" t="s">
        <v>975</v>
      </c>
      <c r="G250" s="1299"/>
      <c r="H250" s="861">
        <f>DSUM(Datos!$C$1260:$I$1360,"emisiones",'9. Informe final. Resultados'!E242:J243)/1000</f>
        <v>0</v>
      </c>
      <c r="I250" s="862" t="s">
        <v>990</v>
      </c>
      <c r="J250" s="148"/>
      <c r="K250" s="148"/>
      <c r="L250" s="1300"/>
      <c r="M250" s="1299" t="s">
        <v>975</v>
      </c>
      <c r="N250" s="1299"/>
      <c r="O250" s="861">
        <f>DSUM(Datos!$C$1260:$I$1360,"emisiones",'9. Informe final. Resultados'!L242:P243)/1000</f>
        <v>0</v>
      </c>
      <c r="P250" s="862" t="s">
        <v>990</v>
      </c>
      <c r="Q250" s="148"/>
      <c r="R250" s="113"/>
      <c r="T250" s="566"/>
    </row>
    <row r="251" spans="1:29" ht="18" customHeight="1" x14ac:dyDescent="0.3">
      <c r="C251" s="12"/>
      <c r="D251" s="89"/>
      <c r="E251" s="1300"/>
      <c r="F251" s="1299" t="s">
        <v>968</v>
      </c>
      <c r="G251" s="1299"/>
      <c r="H251" s="861">
        <f>DSUM(Datos!$C$1388:$J$1438,"emisiones",'9. Informe final. Resultados'!E242:J243)/1000</f>
        <v>0</v>
      </c>
      <c r="I251" s="862" t="s">
        <v>990</v>
      </c>
      <c r="J251" s="148"/>
      <c r="K251" s="148"/>
      <c r="L251" s="1300"/>
      <c r="M251" s="1299" t="s">
        <v>968</v>
      </c>
      <c r="N251" s="1299"/>
      <c r="O251" s="861">
        <f>DSUM(Datos!$C$1388:$J$1438,"emisiones",'9. Informe final. Resultados'!L242:P243)/1000</f>
        <v>0</v>
      </c>
      <c r="P251" s="862" t="s">
        <v>990</v>
      </c>
      <c r="Q251" s="148"/>
      <c r="R251" s="113"/>
      <c r="T251" s="566"/>
    </row>
    <row r="252" spans="1:29" ht="18" customHeight="1" x14ac:dyDescent="0.3">
      <c r="C252" s="12"/>
      <c r="D252" s="89"/>
      <c r="E252" s="1299" t="s">
        <v>980</v>
      </c>
      <c r="F252" s="1299"/>
      <c r="G252" s="1299"/>
      <c r="H252" s="863">
        <f>SUM(H245:H251)</f>
        <v>0</v>
      </c>
      <c r="I252" s="862" t="s">
        <v>990</v>
      </c>
      <c r="J252" s="148"/>
      <c r="K252" s="148"/>
      <c r="L252" s="1299" t="s">
        <v>980</v>
      </c>
      <c r="M252" s="1299"/>
      <c r="N252" s="1299"/>
      <c r="O252" s="863">
        <f>SUM(O245:O251)</f>
        <v>0</v>
      </c>
      <c r="P252" s="862" t="s">
        <v>990</v>
      </c>
      <c r="Q252" s="148"/>
      <c r="R252" s="113"/>
      <c r="T252" s="137"/>
    </row>
    <row r="253" spans="1:29" ht="6" customHeight="1" x14ac:dyDescent="0.3">
      <c r="C253" s="12"/>
      <c r="D253" s="89"/>
      <c r="E253" s="864"/>
      <c r="F253" s="865"/>
      <c r="G253" s="865"/>
      <c r="H253" s="861"/>
      <c r="I253" s="865"/>
      <c r="J253" s="148"/>
      <c r="K253" s="148"/>
      <c r="L253" s="864"/>
      <c r="M253" s="865"/>
      <c r="N253" s="865"/>
      <c r="O253" s="861"/>
      <c r="P253" s="865"/>
      <c r="Q253" s="148"/>
      <c r="R253" s="113"/>
      <c r="T253" s="137"/>
    </row>
    <row r="254" spans="1:29" ht="18" customHeight="1" x14ac:dyDescent="0.3">
      <c r="C254" s="12"/>
      <c r="D254" s="89"/>
      <c r="E254" s="1300" t="s">
        <v>1140</v>
      </c>
      <c r="F254" s="1299" t="s">
        <v>964</v>
      </c>
      <c r="G254" s="1299"/>
      <c r="H254" s="866">
        <f>DSUM(Datos!$C$1469:$H$1519,"emisiones",'9. Informe final. Resultados'!E242:J243)/1000</f>
        <v>0</v>
      </c>
      <c r="I254" s="867" t="str">
        <f>IF($G$13&lt;2021,"t CO₂","t CO₂e")</f>
        <v>t CO₂e</v>
      </c>
      <c r="J254" s="148"/>
      <c r="K254" s="148"/>
      <c r="L254" s="1300" t="s">
        <v>1140</v>
      </c>
      <c r="M254" s="1299" t="s">
        <v>964</v>
      </c>
      <c r="N254" s="1299"/>
      <c r="O254" s="866">
        <f>DSUM(Datos!$C$1469:$H$1519,"emisiones",'9. Informe final. Resultados'!L242:P243)/1000</f>
        <v>0</v>
      </c>
      <c r="P254" s="867" t="str">
        <f>IF($G$13&lt;2021,"t CO₂","t CO₂e")</f>
        <v>t CO₂e</v>
      </c>
      <c r="Q254" s="148"/>
      <c r="R254" s="113"/>
      <c r="T254" s="137"/>
    </row>
    <row r="255" spans="1:29" ht="18" customHeight="1" x14ac:dyDescent="0.3">
      <c r="C255" s="12"/>
      <c r="D255" s="89"/>
      <c r="E255" s="1300"/>
      <c r="F255" s="1299" t="s">
        <v>965</v>
      </c>
      <c r="G255" s="1299"/>
      <c r="H255" s="866">
        <f>DSUM(Datos!$C$1745:$H$1795,"emisiones",'9. Informe final. Resultados'!E242:J243)/1000</f>
        <v>0</v>
      </c>
      <c r="I255" s="867" t="str">
        <f>IF($G$13&lt;2021,"t CO₂","t CO₂e")</f>
        <v>t CO₂e</v>
      </c>
      <c r="J255" s="148"/>
      <c r="K255" s="148"/>
      <c r="L255" s="1300"/>
      <c r="M255" s="1299" t="s">
        <v>965</v>
      </c>
      <c r="N255" s="1299"/>
      <c r="O255" s="866">
        <f>DSUM(Datos!$C$1745:$H$1795,"emisiones",'9. Informe final. Resultados'!L242:P243)/1000</f>
        <v>0</v>
      </c>
      <c r="P255" s="867" t="str">
        <f>IF($G$13&lt;2021,"t CO₂","t CO₂e")</f>
        <v>t CO₂e</v>
      </c>
      <c r="Q255" s="148"/>
      <c r="R255" s="113"/>
      <c r="T255" s="644"/>
    </row>
    <row r="256" spans="1:29" ht="18" customHeight="1" x14ac:dyDescent="0.3">
      <c r="C256" s="12"/>
      <c r="D256" s="89"/>
      <c r="E256" s="1300"/>
      <c r="F256" s="1299" t="s">
        <v>1114</v>
      </c>
      <c r="G256" s="1299"/>
      <c r="H256" s="866">
        <f>DSUM(Datos!$C$1809:$G$1859,"emisiones",'9. Informe final. Resultados'!E242:J243)/1000</f>
        <v>0</v>
      </c>
      <c r="I256" s="867" t="s">
        <v>990</v>
      </c>
      <c r="J256" s="148"/>
      <c r="K256" s="148"/>
      <c r="L256" s="1300"/>
      <c r="M256" s="1299" t="s">
        <v>1114</v>
      </c>
      <c r="N256" s="1299"/>
      <c r="O256" s="866">
        <f>DSUM(Datos!$C$1809:$G$1859,"emisiones",'9. Informe final. Resultados'!L242:P243)/1000</f>
        <v>0</v>
      </c>
      <c r="P256" s="867" t="s">
        <v>990</v>
      </c>
      <c r="Q256" s="148"/>
      <c r="R256" s="113"/>
      <c r="T256" s="137"/>
    </row>
    <row r="257" spans="1:29" ht="18" customHeight="1" x14ac:dyDescent="0.3">
      <c r="C257" s="12"/>
      <c r="D257" s="89"/>
      <c r="E257" s="1299" t="s">
        <v>1115</v>
      </c>
      <c r="F257" s="1299"/>
      <c r="G257" s="1299"/>
      <c r="H257" s="868">
        <f>SUM(H254:H256)</f>
        <v>0</v>
      </c>
      <c r="I257" s="867" t="str">
        <f t="shared" ref="I257" si="18">IF($G$13&lt;2021,"t CO₂","t CO₂e")</f>
        <v>t CO₂e</v>
      </c>
      <c r="J257" s="148"/>
      <c r="K257" s="148"/>
      <c r="L257" s="1299" t="s">
        <v>1115</v>
      </c>
      <c r="M257" s="1299"/>
      <c r="N257" s="1299"/>
      <c r="O257" s="868">
        <f>SUM(O254:O256)</f>
        <v>0</v>
      </c>
      <c r="P257" s="867" t="str">
        <f t="shared" ref="P257" si="19">IF($G$13&lt;2021,"t CO₂","t CO₂e")</f>
        <v>t CO₂e</v>
      </c>
      <c r="Q257" s="148"/>
      <c r="R257" s="113"/>
      <c r="T257" s="137"/>
    </row>
    <row r="258" spans="1:29" ht="5.25" customHeight="1" x14ac:dyDescent="0.3">
      <c r="C258" s="12"/>
      <c r="D258" s="89"/>
      <c r="E258" s="864"/>
      <c r="F258" s="864"/>
      <c r="G258" s="864"/>
      <c r="H258" s="863"/>
      <c r="I258" s="864"/>
      <c r="J258" s="148"/>
      <c r="K258" s="148"/>
      <c r="L258" s="864"/>
      <c r="M258" s="864"/>
      <c r="N258" s="864"/>
      <c r="O258" s="863"/>
      <c r="P258" s="864"/>
      <c r="Q258" s="148"/>
      <c r="R258" s="113"/>
      <c r="T258" s="137"/>
    </row>
    <row r="259" spans="1:29" ht="18" customHeight="1" x14ac:dyDescent="0.3">
      <c r="C259" s="12"/>
      <c r="D259" s="89"/>
      <c r="E259" s="864" t="s">
        <v>561</v>
      </c>
      <c r="F259" s="1299"/>
      <c r="G259" s="1299"/>
      <c r="H259" s="863">
        <f>IF(ISNUMBER(SUM(H252+H257)),SUM(SUM(H257+H252)),"")</f>
        <v>0</v>
      </c>
      <c r="I259" s="869" t="s">
        <v>990</v>
      </c>
      <c r="J259" s="148"/>
      <c r="K259" s="148"/>
      <c r="L259" s="864" t="s">
        <v>561</v>
      </c>
      <c r="M259" s="1299"/>
      <c r="N259" s="1299"/>
      <c r="O259" s="863">
        <f>IF(ISNUMBER(SUM(O252+O257)),SUM(SUM(O257+O252)),"")</f>
        <v>0</v>
      </c>
      <c r="P259" s="870" t="s">
        <v>990</v>
      </c>
      <c r="Q259" s="148"/>
      <c r="R259" s="113"/>
      <c r="T259" s="137"/>
    </row>
    <row r="260" spans="1:29" s="113" customFormat="1" ht="18" customHeight="1" x14ac:dyDescent="0.3">
      <c r="A260" s="13"/>
      <c r="B260" s="11"/>
      <c r="C260" s="92"/>
      <c r="D260" s="21"/>
      <c r="E260" s="148" t="s">
        <v>190</v>
      </c>
      <c r="F260" s="148"/>
      <c r="G260" s="149"/>
      <c r="H260" s="149"/>
      <c r="I260" s="149"/>
      <c r="J260" s="148"/>
      <c r="K260" s="148"/>
      <c r="L260" s="148" t="s">
        <v>190</v>
      </c>
      <c r="M260" s="148"/>
      <c r="N260" s="149"/>
      <c r="O260" s="149"/>
      <c r="P260" s="149"/>
      <c r="Q260" s="148"/>
      <c r="S260" s="89"/>
      <c r="T260" s="137"/>
      <c r="U260" s="89"/>
      <c r="V260" s="89"/>
      <c r="W260" s="89"/>
      <c r="X260" s="89"/>
      <c r="Y260" s="89"/>
      <c r="Z260" s="89"/>
      <c r="AA260" s="89"/>
      <c r="AB260" s="89"/>
      <c r="AC260" s="89"/>
    </row>
    <row r="261" spans="1:29" s="113" customFormat="1" ht="18" customHeight="1" x14ac:dyDescent="0.3">
      <c r="A261" s="13"/>
      <c r="B261" s="11"/>
      <c r="C261" s="92"/>
      <c r="D261" s="21"/>
      <c r="E261" s="1301" t="e">
        <f>Datos!$E$1959</f>
        <v>#N/A</v>
      </c>
      <c r="F261" s="1301"/>
      <c r="G261" s="1301"/>
      <c r="H261" s="1301"/>
      <c r="I261" s="1301"/>
      <c r="J261" s="1301"/>
      <c r="K261" s="860"/>
      <c r="L261" s="1301" t="e">
        <f>Datos!$E$1960</f>
        <v>#N/A</v>
      </c>
      <c r="M261" s="1301"/>
      <c r="N261" s="1301"/>
      <c r="O261" s="1301"/>
      <c r="P261" s="1301"/>
      <c r="Q261" s="155"/>
      <c r="S261" s="89"/>
      <c r="T261" s="137"/>
      <c r="U261" s="89"/>
      <c r="V261" s="89"/>
      <c r="W261" s="89"/>
      <c r="X261" s="89"/>
      <c r="Y261" s="89"/>
      <c r="Z261" s="89"/>
      <c r="AA261" s="89"/>
      <c r="AB261" s="89"/>
      <c r="AC261" s="89"/>
    </row>
    <row r="262" spans="1:29" s="113" customFormat="1" ht="9.75" customHeight="1" x14ac:dyDescent="0.3">
      <c r="A262" s="13"/>
      <c r="B262" s="11"/>
      <c r="C262" s="92"/>
      <c r="D262" s="21"/>
      <c r="E262" s="148"/>
      <c r="F262" s="148"/>
      <c r="G262" s="149"/>
      <c r="H262" s="149"/>
      <c r="I262" s="149"/>
      <c r="J262" s="148"/>
      <c r="K262" s="148"/>
      <c r="L262" s="148"/>
      <c r="M262" s="148"/>
      <c r="N262" s="149"/>
      <c r="O262" s="149"/>
      <c r="P262" s="149"/>
      <c r="Q262" s="148"/>
      <c r="S262" s="89"/>
      <c r="T262" s="137"/>
      <c r="U262" s="89"/>
      <c r="V262" s="89"/>
      <c r="W262" s="89"/>
      <c r="X262" s="89"/>
      <c r="Y262" s="89"/>
      <c r="Z262" s="89"/>
      <c r="AA262" s="89"/>
      <c r="AB262" s="89"/>
      <c r="AC262" s="89"/>
    </row>
    <row r="263" spans="1:29" ht="18" customHeight="1" x14ac:dyDescent="0.3">
      <c r="C263" s="12"/>
      <c r="D263" s="89"/>
      <c r="E263" s="1300" t="s">
        <v>1139</v>
      </c>
      <c r="F263" s="1299" t="s">
        <v>992</v>
      </c>
      <c r="G263" s="1299"/>
      <c r="H263" s="861">
        <f>DSUM(Datos!$C$127:$O$177,"emisiones",'9. Informe final. Resultados'!E260:J261)/1000</f>
        <v>0</v>
      </c>
      <c r="I263" s="862" t="s">
        <v>990</v>
      </c>
      <c r="J263" s="148"/>
      <c r="K263" s="148"/>
      <c r="L263" s="1300" t="s">
        <v>1139</v>
      </c>
      <c r="M263" s="1299" t="s">
        <v>992</v>
      </c>
      <c r="N263" s="1299"/>
      <c r="O263" s="861">
        <f>DSUM(Datos!$C$127:$O$177,"emisiones",'9. Informe final. Resultados'!L260:P261)/1000</f>
        <v>0</v>
      </c>
      <c r="P263" s="862" t="s">
        <v>990</v>
      </c>
      <c r="Q263" s="148"/>
      <c r="R263" s="113"/>
      <c r="T263" s="137"/>
    </row>
    <row r="264" spans="1:29" ht="18" customHeight="1" x14ac:dyDescent="0.3">
      <c r="C264" s="12"/>
      <c r="D264" s="89"/>
      <c r="E264" s="1300"/>
      <c r="F264" s="1299" t="s">
        <v>993</v>
      </c>
      <c r="G264" s="1299"/>
      <c r="H264" s="861">
        <f>DSUM(Datos!$D$223:$I$273,"emisiones",'9. Informe final. Resultados'!E260:J261)/1000</f>
        <v>0</v>
      </c>
      <c r="I264" s="862" t="s">
        <v>990</v>
      </c>
      <c r="J264" s="148"/>
      <c r="K264" s="148"/>
      <c r="L264" s="1300"/>
      <c r="M264" s="1299" t="s">
        <v>993</v>
      </c>
      <c r="N264" s="1299"/>
      <c r="O264" s="861">
        <f>DSUM(Datos!$D$223:$I$273,"emisiones",'9. Informe final. Resultados'!L260:P261)/1000</f>
        <v>0</v>
      </c>
      <c r="P264" s="862" t="s">
        <v>990</v>
      </c>
      <c r="Q264" s="148"/>
      <c r="R264" s="113"/>
      <c r="T264" s="566"/>
    </row>
    <row r="265" spans="1:29" ht="18" customHeight="1" x14ac:dyDescent="0.3">
      <c r="C265" s="12"/>
      <c r="D265" s="89"/>
      <c r="E265" s="1300"/>
      <c r="F265" s="1299" t="s">
        <v>753</v>
      </c>
      <c r="G265" s="1299"/>
      <c r="H265" s="861">
        <f>DSUM(Datos!$C$648:$P$748,"emisiones",'9. Informe final. Resultados'!E260:J261)/1000</f>
        <v>0</v>
      </c>
      <c r="I265" s="862" t="s">
        <v>990</v>
      </c>
      <c r="J265" s="148"/>
      <c r="K265" s="148"/>
      <c r="L265" s="1300"/>
      <c r="M265" s="1299" t="s">
        <v>753</v>
      </c>
      <c r="N265" s="1299"/>
      <c r="O265" s="861">
        <f>DSUM(Datos!$C$648:$P$748,"emisiones",'9. Informe final. Resultados'!L260:P261)/1000</f>
        <v>0</v>
      </c>
      <c r="P265" s="862" t="s">
        <v>990</v>
      </c>
      <c r="Q265" s="148"/>
      <c r="R265" s="113"/>
      <c r="T265" s="566"/>
    </row>
    <row r="266" spans="1:29" ht="18" customHeight="1" x14ac:dyDescent="0.3">
      <c r="C266" s="12"/>
      <c r="D266" s="89"/>
      <c r="E266" s="1300"/>
      <c r="F266" s="1299" t="s">
        <v>959</v>
      </c>
      <c r="G266" s="1299"/>
      <c r="H266" s="861">
        <f>DSUM(Datos!$C$826:$P$876,"emisiones",'9. Informe final. Resultados'!E260:J261)/1000</f>
        <v>0</v>
      </c>
      <c r="I266" s="862" t="s">
        <v>990</v>
      </c>
      <c r="J266" s="148"/>
      <c r="K266" s="148"/>
      <c r="L266" s="1300"/>
      <c r="M266" s="1299" t="s">
        <v>959</v>
      </c>
      <c r="N266" s="1299"/>
      <c r="O266" s="861">
        <f>DSUM(Datos!$C$826:$P$876,"emisiones",'9. Informe final. Resultados'!L260:P261)/1000</f>
        <v>0</v>
      </c>
      <c r="P266" s="862" t="s">
        <v>990</v>
      </c>
      <c r="Q266" s="148"/>
      <c r="R266" s="113"/>
      <c r="T266" s="566"/>
    </row>
    <row r="267" spans="1:29" ht="18" customHeight="1" x14ac:dyDescent="0.3">
      <c r="C267" s="12"/>
      <c r="D267" s="89"/>
      <c r="E267" s="1300"/>
      <c r="F267" s="1299" t="s">
        <v>761</v>
      </c>
      <c r="G267" s="1299"/>
      <c r="H267" s="861">
        <f>DSUM(Datos!$C$1011:$P$1061,"emisiones",'9. Informe final. Resultados'!E260:J261)/1000</f>
        <v>0</v>
      </c>
      <c r="I267" s="862" t="s">
        <v>990</v>
      </c>
      <c r="J267" s="148"/>
      <c r="K267" s="148"/>
      <c r="L267" s="1300"/>
      <c r="M267" s="1299" t="s">
        <v>761</v>
      </c>
      <c r="N267" s="1299"/>
      <c r="O267" s="861">
        <f>DSUM(Datos!$C$1011:$P$1061,"emisiones",'9. Informe final. Resultados'!L260:P261)/1000</f>
        <v>0</v>
      </c>
      <c r="P267" s="862" t="s">
        <v>990</v>
      </c>
      <c r="Q267" s="148"/>
      <c r="R267" s="113"/>
      <c r="T267" s="566"/>
    </row>
    <row r="268" spans="1:29" ht="18" customHeight="1" x14ac:dyDescent="0.3">
      <c r="C268" s="12"/>
      <c r="D268" s="89"/>
      <c r="E268" s="1300"/>
      <c r="F268" s="1299" t="s">
        <v>975</v>
      </c>
      <c r="G268" s="1299"/>
      <c r="H268" s="861">
        <f>DSUM(Datos!$C$1260:$I$1360,"emisiones",'9. Informe final. Resultados'!E260:J261)/1000</f>
        <v>0</v>
      </c>
      <c r="I268" s="862" t="s">
        <v>990</v>
      </c>
      <c r="J268" s="148"/>
      <c r="K268" s="148"/>
      <c r="L268" s="1300"/>
      <c r="M268" s="1299" t="s">
        <v>975</v>
      </c>
      <c r="N268" s="1299"/>
      <c r="O268" s="861">
        <f>DSUM(Datos!$C$1260:$I$1360,"emisiones",'9. Informe final. Resultados'!L260:P261)/1000</f>
        <v>0</v>
      </c>
      <c r="P268" s="862" t="s">
        <v>990</v>
      </c>
      <c r="Q268" s="148"/>
      <c r="R268" s="113"/>
      <c r="T268" s="566"/>
    </row>
    <row r="269" spans="1:29" ht="18" customHeight="1" x14ac:dyDescent="0.3">
      <c r="C269" s="12"/>
      <c r="D269" s="89"/>
      <c r="E269" s="1300"/>
      <c r="F269" s="1299" t="s">
        <v>968</v>
      </c>
      <c r="G269" s="1299"/>
      <c r="H269" s="861">
        <f>DSUM(Datos!$C$1388:$J$1438,"emisiones",'9. Informe final. Resultados'!E260:J261)/1000</f>
        <v>0</v>
      </c>
      <c r="I269" s="862" t="s">
        <v>990</v>
      </c>
      <c r="J269" s="148"/>
      <c r="K269" s="148"/>
      <c r="L269" s="1300"/>
      <c r="M269" s="1299" t="s">
        <v>968</v>
      </c>
      <c r="N269" s="1299"/>
      <c r="O269" s="861">
        <f>DSUM(Datos!$C$1388:$J$1438,"emisiones",'9. Informe final. Resultados'!L260:P261)/1000</f>
        <v>0</v>
      </c>
      <c r="P269" s="862" t="s">
        <v>990</v>
      </c>
      <c r="Q269" s="148"/>
      <c r="R269" s="113"/>
      <c r="T269" s="566"/>
    </row>
    <row r="270" spans="1:29" ht="18" customHeight="1" x14ac:dyDescent="0.3">
      <c r="C270" s="12"/>
      <c r="D270" s="89"/>
      <c r="E270" s="1299" t="s">
        <v>980</v>
      </c>
      <c r="F270" s="1299"/>
      <c r="G270" s="1299"/>
      <c r="H270" s="863">
        <f>SUM(H263:H269)</f>
        <v>0</v>
      </c>
      <c r="I270" s="862" t="s">
        <v>990</v>
      </c>
      <c r="J270" s="148"/>
      <c r="K270" s="148"/>
      <c r="L270" s="1299" t="s">
        <v>980</v>
      </c>
      <c r="M270" s="1299"/>
      <c r="N270" s="1299"/>
      <c r="O270" s="863">
        <f>SUM(O263:O269)</f>
        <v>0</v>
      </c>
      <c r="P270" s="862" t="s">
        <v>990</v>
      </c>
      <c r="Q270" s="148"/>
      <c r="R270" s="113"/>
      <c r="T270" s="137"/>
    </row>
    <row r="271" spans="1:29" ht="6" customHeight="1" x14ac:dyDescent="0.3">
      <c r="C271" s="12"/>
      <c r="D271" s="89"/>
      <c r="E271" s="864"/>
      <c r="F271" s="865"/>
      <c r="G271" s="865"/>
      <c r="H271" s="861"/>
      <c r="I271" s="865"/>
      <c r="J271" s="148"/>
      <c r="K271" s="148"/>
      <c r="L271" s="864"/>
      <c r="M271" s="865"/>
      <c r="N271" s="865"/>
      <c r="O271" s="861"/>
      <c r="P271" s="865"/>
      <c r="Q271" s="148"/>
      <c r="R271" s="113"/>
      <c r="T271" s="137"/>
    </row>
    <row r="272" spans="1:29" ht="18" customHeight="1" x14ac:dyDescent="0.3">
      <c r="C272" s="12"/>
      <c r="D272" s="89"/>
      <c r="E272" s="1300" t="s">
        <v>1140</v>
      </c>
      <c r="F272" s="1299" t="s">
        <v>964</v>
      </c>
      <c r="G272" s="1299"/>
      <c r="H272" s="866">
        <f>DSUM(Datos!$C$1469:$H$1519,"emisiones",'9. Informe final. Resultados'!E260:J261)/1000</f>
        <v>0</v>
      </c>
      <c r="I272" s="867" t="str">
        <f>IF($G$13&lt;2021,"t CO₂","t CO₂e")</f>
        <v>t CO₂e</v>
      </c>
      <c r="J272" s="148"/>
      <c r="K272" s="148"/>
      <c r="L272" s="1300" t="s">
        <v>1140</v>
      </c>
      <c r="M272" s="1299" t="s">
        <v>964</v>
      </c>
      <c r="N272" s="1299"/>
      <c r="O272" s="866">
        <f>DSUM(Datos!$C$1469:$H$1519,"emisiones",'9. Informe final. Resultados'!L260:P261)/1000</f>
        <v>0</v>
      </c>
      <c r="P272" s="867" t="str">
        <f>IF($G$13&lt;2021,"t CO₂","t CO₂e")</f>
        <v>t CO₂e</v>
      </c>
      <c r="Q272" s="148"/>
      <c r="R272" s="113"/>
      <c r="T272" s="137"/>
    </row>
    <row r="273" spans="1:29" ht="18" customHeight="1" x14ac:dyDescent="0.3">
      <c r="C273" s="12"/>
      <c r="D273" s="89"/>
      <c r="E273" s="1300"/>
      <c r="F273" s="1299" t="s">
        <v>965</v>
      </c>
      <c r="G273" s="1299"/>
      <c r="H273" s="866">
        <f>DSUM(Datos!$C$1745:$H$1795,"emisiones",'9. Informe final. Resultados'!E260:J261)/1000</f>
        <v>0</v>
      </c>
      <c r="I273" s="867" t="str">
        <f>IF($G$13&lt;2021,"t CO₂","t CO₂e")</f>
        <v>t CO₂e</v>
      </c>
      <c r="J273" s="148"/>
      <c r="K273" s="148"/>
      <c r="L273" s="1300"/>
      <c r="M273" s="1299" t="s">
        <v>965</v>
      </c>
      <c r="N273" s="1299"/>
      <c r="O273" s="866">
        <f>DSUM(Datos!$C$1745:$H$1795,"emisiones",'9. Informe final. Resultados'!L260:P261)/1000</f>
        <v>0</v>
      </c>
      <c r="P273" s="867" t="str">
        <f>IF($G$13&lt;2021,"t CO₂","t CO₂e")</f>
        <v>t CO₂e</v>
      </c>
      <c r="Q273" s="148"/>
      <c r="R273" s="113"/>
      <c r="T273" s="644"/>
    </row>
    <row r="274" spans="1:29" ht="18" customHeight="1" x14ac:dyDescent="0.3">
      <c r="C274" s="12"/>
      <c r="D274" s="89"/>
      <c r="E274" s="1300"/>
      <c r="F274" s="1299" t="s">
        <v>1114</v>
      </c>
      <c r="G274" s="1299"/>
      <c r="H274" s="866">
        <f>DSUM(Datos!$C$1809:$G$1859,"emisiones",'9. Informe final. Resultados'!E260:J261)/1000</f>
        <v>0</v>
      </c>
      <c r="I274" s="867" t="s">
        <v>990</v>
      </c>
      <c r="J274" s="148"/>
      <c r="K274" s="148"/>
      <c r="L274" s="1300"/>
      <c r="M274" s="1299" t="s">
        <v>1114</v>
      </c>
      <c r="N274" s="1299"/>
      <c r="O274" s="866">
        <f>DSUM(Datos!$C$1809:$G$1859,"emisiones",'9. Informe final. Resultados'!L260:P261)/1000</f>
        <v>0</v>
      </c>
      <c r="P274" s="867" t="s">
        <v>990</v>
      </c>
      <c r="Q274" s="148"/>
      <c r="R274" s="113"/>
      <c r="T274" s="137"/>
    </row>
    <row r="275" spans="1:29" ht="18" customHeight="1" x14ac:dyDescent="0.3">
      <c r="C275" s="12"/>
      <c r="D275" s="89"/>
      <c r="E275" s="1299" t="s">
        <v>1115</v>
      </c>
      <c r="F275" s="1299"/>
      <c r="G275" s="1299"/>
      <c r="H275" s="868">
        <f>SUM(H272:H274)</f>
        <v>0</v>
      </c>
      <c r="I275" s="867" t="str">
        <f t="shared" ref="I275" si="20">IF($G$13&lt;2021,"t CO₂","t CO₂e")</f>
        <v>t CO₂e</v>
      </c>
      <c r="J275" s="148"/>
      <c r="K275" s="148"/>
      <c r="L275" s="1299" t="s">
        <v>1115</v>
      </c>
      <c r="M275" s="1299"/>
      <c r="N275" s="1299"/>
      <c r="O275" s="868">
        <f>SUM(O272:O274)</f>
        <v>0</v>
      </c>
      <c r="P275" s="867" t="str">
        <f t="shared" ref="P275" si="21">IF($G$13&lt;2021,"t CO₂","t CO₂e")</f>
        <v>t CO₂e</v>
      </c>
      <c r="Q275" s="148"/>
      <c r="R275" s="113"/>
      <c r="T275" s="137"/>
    </row>
    <row r="276" spans="1:29" ht="5.25" customHeight="1" x14ac:dyDescent="0.3">
      <c r="C276" s="12"/>
      <c r="D276" s="89"/>
      <c r="E276" s="864"/>
      <c r="F276" s="864"/>
      <c r="G276" s="864"/>
      <c r="H276" s="863"/>
      <c r="I276" s="864"/>
      <c r="J276" s="148"/>
      <c r="K276" s="148"/>
      <c r="L276" s="864"/>
      <c r="M276" s="864"/>
      <c r="N276" s="864"/>
      <c r="O276" s="863"/>
      <c r="P276" s="864"/>
      <c r="Q276" s="148"/>
      <c r="R276" s="113"/>
      <c r="T276" s="137"/>
    </row>
    <row r="277" spans="1:29" ht="18" customHeight="1" x14ac:dyDescent="0.3">
      <c r="C277" s="12"/>
      <c r="D277" s="89"/>
      <c r="E277" s="864" t="s">
        <v>561</v>
      </c>
      <c r="F277" s="1299"/>
      <c r="G277" s="1299"/>
      <c r="H277" s="863">
        <f>IF(ISNUMBER(SUM(H270+H275)),SUM(SUM(H275+H270)),"")</f>
        <v>0</v>
      </c>
      <c r="I277" s="869" t="s">
        <v>990</v>
      </c>
      <c r="J277" s="148"/>
      <c r="K277" s="148"/>
      <c r="L277" s="864" t="s">
        <v>561</v>
      </c>
      <c r="M277" s="1299"/>
      <c r="N277" s="1299"/>
      <c r="O277" s="863">
        <f>IF(ISNUMBER(SUM(O270+O275)),SUM(SUM(O275+O270)),"")</f>
        <v>0</v>
      </c>
      <c r="P277" s="870" t="s">
        <v>990</v>
      </c>
      <c r="Q277" s="148"/>
      <c r="R277" s="113"/>
      <c r="T277" s="137"/>
    </row>
    <row r="278" spans="1:29" s="113" customFormat="1" x14ac:dyDescent="0.3">
      <c r="A278" s="13"/>
      <c r="B278" s="11"/>
      <c r="C278" s="12"/>
      <c r="D278" s="89"/>
      <c r="E278" s="148" t="s">
        <v>190</v>
      </c>
      <c r="F278" s="148"/>
      <c r="G278" s="149"/>
      <c r="H278" s="149"/>
      <c r="I278" s="149"/>
      <c r="J278" s="149"/>
      <c r="K278" s="148"/>
      <c r="L278" s="148" t="s">
        <v>190</v>
      </c>
      <c r="M278" s="148"/>
      <c r="N278" s="148"/>
      <c r="O278" s="148"/>
      <c r="P278" s="148"/>
      <c r="Q278" s="89"/>
      <c r="R278" s="89"/>
      <c r="S278" s="89"/>
      <c r="T278" s="89"/>
      <c r="U278" s="89"/>
      <c r="V278" s="89"/>
      <c r="W278" s="89"/>
      <c r="X278" s="89"/>
      <c r="Y278" s="89"/>
      <c r="Z278" s="89"/>
      <c r="AA278" s="89"/>
      <c r="AB278" s="89"/>
      <c r="AC278" s="89"/>
    </row>
    <row r="279" spans="1:29" s="113" customFormat="1" x14ac:dyDescent="0.3">
      <c r="A279" s="13"/>
      <c r="B279" s="11"/>
      <c r="C279" s="12"/>
      <c r="D279" s="89"/>
      <c r="E279" s="1301" t="e">
        <f>Datos!$E$1961</f>
        <v>#N/A</v>
      </c>
      <c r="F279" s="1301"/>
      <c r="G279" s="1301"/>
      <c r="H279" s="1301"/>
      <c r="I279" s="1301"/>
      <c r="J279" s="1301"/>
      <c r="K279" s="860"/>
      <c r="L279" s="1301" t="e">
        <f>Datos!$E$1962</f>
        <v>#N/A</v>
      </c>
      <c r="M279" s="1301"/>
      <c r="N279" s="1301"/>
      <c r="O279" s="1301"/>
      <c r="P279" s="1301"/>
      <c r="Q279" s="89"/>
      <c r="R279" s="89"/>
      <c r="S279" s="89"/>
      <c r="T279" s="89"/>
      <c r="U279" s="89"/>
      <c r="V279" s="89"/>
      <c r="W279" s="89"/>
      <c r="X279" s="89"/>
      <c r="Y279" s="89"/>
      <c r="Z279" s="89"/>
      <c r="AA279" s="89"/>
      <c r="AB279" s="89"/>
      <c r="AC279" s="89"/>
    </row>
    <row r="280" spans="1:29" s="113" customFormat="1" x14ac:dyDescent="0.3">
      <c r="A280" s="13"/>
      <c r="B280" s="11"/>
      <c r="C280" s="12"/>
      <c r="D280" s="89"/>
      <c r="E280" s="148"/>
      <c r="F280" s="148"/>
      <c r="G280" s="149"/>
      <c r="H280" s="149"/>
      <c r="I280" s="149"/>
      <c r="J280" s="148"/>
      <c r="K280" s="148"/>
      <c r="L280" s="148"/>
      <c r="M280" s="148"/>
      <c r="N280" s="149"/>
      <c r="O280" s="149"/>
      <c r="P280" s="149"/>
      <c r="Q280" s="89"/>
      <c r="R280" s="89"/>
      <c r="S280" s="89"/>
      <c r="T280" s="89"/>
      <c r="U280" s="89"/>
      <c r="V280" s="89"/>
      <c r="W280" s="89"/>
      <c r="X280" s="89"/>
      <c r="Y280" s="89"/>
      <c r="Z280" s="89"/>
      <c r="AA280" s="89"/>
      <c r="AB280" s="89"/>
      <c r="AC280" s="89"/>
    </row>
    <row r="281" spans="1:29" s="113" customFormat="1" ht="16.5" customHeight="1" x14ac:dyDescent="0.3">
      <c r="A281" s="13"/>
      <c r="B281" s="11"/>
      <c r="C281" s="12"/>
      <c r="D281" s="89"/>
      <c r="E281" s="1300" t="s">
        <v>1139</v>
      </c>
      <c r="F281" s="1299" t="s">
        <v>992</v>
      </c>
      <c r="G281" s="1299"/>
      <c r="H281" s="861">
        <f>DSUM(Datos!$C$127:$O$177,"emisiones",'9. Informe final. Resultados'!E278:J279)/1000</f>
        <v>0</v>
      </c>
      <c r="I281" s="862" t="s">
        <v>990</v>
      </c>
      <c r="J281" s="148"/>
      <c r="K281" s="148"/>
      <c r="L281" s="1300" t="s">
        <v>1139</v>
      </c>
      <c r="M281" s="1299" t="s">
        <v>992</v>
      </c>
      <c r="N281" s="1299"/>
      <c r="O281" s="861">
        <f>DSUM(Datos!$C$127:$O$177,"emisiones",'9. Informe final. Resultados'!L278:P279)/1000</f>
        <v>0</v>
      </c>
      <c r="P281" s="862" t="s">
        <v>990</v>
      </c>
      <c r="Q281" s="89"/>
      <c r="R281" s="89"/>
      <c r="S281" s="89"/>
      <c r="T281" s="89"/>
      <c r="U281" s="89"/>
      <c r="V281" s="89"/>
      <c r="W281" s="89"/>
      <c r="X281" s="89"/>
      <c r="Y281" s="89"/>
      <c r="Z281" s="89"/>
      <c r="AA281" s="89"/>
      <c r="AB281" s="89"/>
      <c r="AC281" s="89"/>
    </row>
    <row r="282" spans="1:29" s="113" customFormat="1" ht="16.5" customHeight="1" x14ac:dyDescent="0.3">
      <c r="A282" s="13"/>
      <c r="B282" s="11"/>
      <c r="C282" s="12"/>
      <c r="D282" s="89"/>
      <c r="E282" s="1300"/>
      <c r="F282" s="1299" t="s">
        <v>993</v>
      </c>
      <c r="G282" s="1299"/>
      <c r="H282" s="861">
        <f>DSUM(Datos!$D$223:$I$273,"emisiones",'9. Informe final. Resultados'!E278:J279)/1000</f>
        <v>0</v>
      </c>
      <c r="I282" s="862" t="s">
        <v>990</v>
      </c>
      <c r="J282" s="148"/>
      <c r="K282" s="148"/>
      <c r="L282" s="1300"/>
      <c r="M282" s="1299" t="s">
        <v>993</v>
      </c>
      <c r="N282" s="1299"/>
      <c r="O282" s="861">
        <f>DSUM(Datos!$D$223:$I$273,"emisiones",'9. Informe final. Resultados'!L278:P279)/1000</f>
        <v>0</v>
      </c>
      <c r="P282" s="862" t="s">
        <v>990</v>
      </c>
      <c r="Q282" s="89"/>
      <c r="R282" s="89"/>
      <c r="S282" s="89"/>
      <c r="T282" s="89"/>
      <c r="U282" s="89"/>
      <c r="V282" s="89"/>
      <c r="W282" s="89"/>
      <c r="X282" s="89"/>
      <c r="Y282" s="89"/>
      <c r="Z282" s="89"/>
      <c r="AA282" s="89"/>
      <c r="AB282" s="89"/>
      <c r="AC282" s="89"/>
    </row>
    <row r="283" spans="1:29" s="113" customFormat="1" ht="16.5" customHeight="1" x14ac:dyDescent="0.3">
      <c r="A283" s="13"/>
      <c r="B283" s="11"/>
      <c r="C283" s="12"/>
      <c r="D283" s="89"/>
      <c r="E283" s="1300"/>
      <c r="F283" s="1299" t="s">
        <v>753</v>
      </c>
      <c r="G283" s="1299"/>
      <c r="H283" s="861">
        <f>DSUM(Datos!$C$648:$P$748,"emisiones",'9. Informe final. Resultados'!E278:J279)/1000</f>
        <v>0</v>
      </c>
      <c r="I283" s="862" t="s">
        <v>990</v>
      </c>
      <c r="J283" s="148"/>
      <c r="K283" s="148"/>
      <c r="L283" s="1300"/>
      <c r="M283" s="1299" t="s">
        <v>753</v>
      </c>
      <c r="N283" s="1299"/>
      <c r="O283" s="861">
        <f>DSUM(Datos!$C$648:$P$748,"emisiones",'9. Informe final. Resultados'!L278:P279)/1000</f>
        <v>0</v>
      </c>
      <c r="P283" s="862" t="s">
        <v>990</v>
      </c>
      <c r="Q283" s="89"/>
      <c r="R283" s="89"/>
      <c r="S283" s="89"/>
      <c r="T283" s="89"/>
      <c r="U283" s="89"/>
      <c r="V283" s="89"/>
      <c r="W283" s="89"/>
      <c r="X283" s="89"/>
      <c r="Y283" s="89"/>
      <c r="Z283" s="89"/>
      <c r="AA283" s="89"/>
      <c r="AB283" s="89"/>
      <c r="AC283" s="89"/>
    </row>
    <row r="284" spans="1:29" s="113" customFormat="1" ht="16.5" customHeight="1" x14ac:dyDescent="0.3">
      <c r="A284" s="13"/>
      <c r="B284" s="11"/>
      <c r="C284" s="12"/>
      <c r="D284" s="89"/>
      <c r="E284" s="1300"/>
      <c r="F284" s="1299" t="s">
        <v>959</v>
      </c>
      <c r="G284" s="1299"/>
      <c r="H284" s="861">
        <f>DSUM(Datos!$C$826:$P$876,"emisiones",'9. Informe final. Resultados'!E278:J279)/1000</f>
        <v>0</v>
      </c>
      <c r="I284" s="862" t="s">
        <v>990</v>
      </c>
      <c r="J284" s="148"/>
      <c r="K284" s="148"/>
      <c r="L284" s="1300"/>
      <c r="M284" s="1299" t="s">
        <v>959</v>
      </c>
      <c r="N284" s="1299"/>
      <c r="O284" s="861">
        <f>DSUM(Datos!$C$826:$P$876,"emisiones",'9. Informe final. Resultados'!L278:P279)/1000</f>
        <v>0</v>
      </c>
      <c r="P284" s="862" t="s">
        <v>990</v>
      </c>
      <c r="Q284" s="89"/>
      <c r="R284" s="89"/>
      <c r="S284" s="89"/>
      <c r="T284" s="89"/>
      <c r="U284" s="89"/>
      <c r="V284" s="89"/>
      <c r="W284" s="89"/>
      <c r="X284" s="89"/>
      <c r="Y284" s="89"/>
      <c r="Z284" s="89"/>
      <c r="AA284" s="89"/>
      <c r="AB284" s="89"/>
      <c r="AC284" s="89"/>
    </row>
    <row r="285" spans="1:29" s="113" customFormat="1" ht="16.5" customHeight="1" x14ac:dyDescent="0.3">
      <c r="A285" s="13"/>
      <c r="B285" s="11"/>
      <c r="C285" s="12"/>
      <c r="D285" s="89"/>
      <c r="E285" s="1300"/>
      <c r="F285" s="1299" t="s">
        <v>761</v>
      </c>
      <c r="G285" s="1299"/>
      <c r="H285" s="861">
        <f>DSUM(Datos!$C$1011:$P$1061,"emisiones",'9. Informe final. Resultados'!E278:J279)/1000</f>
        <v>0</v>
      </c>
      <c r="I285" s="862" t="s">
        <v>990</v>
      </c>
      <c r="J285" s="148"/>
      <c r="K285" s="148"/>
      <c r="L285" s="1300"/>
      <c r="M285" s="1299" t="s">
        <v>761</v>
      </c>
      <c r="N285" s="1299"/>
      <c r="O285" s="861">
        <f>DSUM(Datos!$C$1011:$P$1061,"emisiones",'9. Informe final. Resultados'!L278:P279)/1000</f>
        <v>0</v>
      </c>
      <c r="P285" s="862" t="s">
        <v>990</v>
      </c>
      <c r="Q285" s="89"/>
      <c r="R285" s="89"/>
      <c r="S285" s="89"/>
      <c r="T285" s="89"/>
      <c r="U285" s="89"/>
      <c r="V285" s="89"/>
      <c r="W285" s="89"/>
      <c r="X285" s="89"/>
      <c r="Y285" s="89"/>
      <c r="Z285" s="89"/>
      <c r="AA285" s="89"/>
      <c r="AB285" s="89"/>
      <c r="AC285" s="89"/>
    </row>
    <row r="286" spans="1:29" s="113" customFormat="1" ht="16.5" customHeight="1" x14ac:dyDescent="0.3">
      <c r="A286" s="13"/>
      <c r="B286" s="11"/>
      <c r="C286" s="12"/>
      <c r="D286" s="89"/>
      <c r="E286" s="1300"/>
      <c r="F286" s="1299" t="s">
        <v>975</v>
      </c>
      <c r="G286" s="1299"/>
      <c r="H286" s="861">
        <f>DSUM(Datos!$C$1260:$I$1360,"emisiones",'9. Informe final. Resultados'!E278:J279)/1000</f>
        <v>0</v>
      </c>
      <c r="I286" s="862" t="s">
        <v>990</v>
      </c>
      <c r="J286" s="148"/>
      <c r="K286" s="148"/>
      <c r="L286" s="1300"/>
      <c r="M286" s="1299" t="s">
        <v>975</v>
      </c>
      <c r="N286" s="1299"/>
      <c r="O286" s="861">
        <f>DSUM(Datos!$C$1260:$I$1360,"emisiones",'9. Informe final. Resultados'!L278:P279)/1000</f>
        <v>0</v>
      </c>
      <c r="P286" s="862" t="s">
        <v>990</v>
      </c>
      <c r="Q286" s="89"/>
      <c r="R286" s="89"/>
      <c r="S286" s="89"/>
      <c r="T286" s="89"/>
      <c r="U286" s="89"/>
      <c r="V286" s="89"/>
      <c r="W286" s="89"/>
      <c r="X286" s="89"/>
      <c r="Y286" s="89"/>
      <c r="Z286" s="89"/>
      <c r="AA286" s="89"/>
      <c r="AB286" s="89"/>
      <c r="AC286" s="89"/>
    </row>
    <row r="287" spans="1:29" s="113" customFormat="1" x14ac:dyDescent="0.3">
      <c r="A287" s="13"/>
      <c r="B287" s="11"/>
      <c r="C287" s="12"/>
      <c r="D287" s="89"/>
      <c r="E287" s="1300"/>
      <c r="F287" s="1299" t="s">
        <v>968</v>
      </c>
      <c r="G287" s="1299"/>
      <c r="H287" s="861">
        <f>DSUM(Datos!$C$1388:$J$1438,"emisiones",'9. Informe final. Resultados'!E278:J279)/1000</f>
        <v>0</v>
      </c>
      <c r="I287" s="862" t="s">
        <v>990</v>
      </c>
      <c r="J287" s="148"/>
      <c r="K287" s="148"/>
      <c r="L287" s="1300"/>
      <c r="M287" s="1299" t="s">
        <v>968</v>
      </c>
      <c r="N287" s="1299"/>
      <c r="O287" s="861">
        <f>DSUM(Datos!$C$1388:$J$1438,"emisiones",'9. Informe final. Resultados'!L278:P279)/1000</f>
        <v>0</v>
      </c>
      <c r="P287" s="862" t="s">
        <v>990</v>
      </c>
      <c r="Q287" s="89"/>
      <c r="R287" s="89"/>
      <c r="S287" s="89"/>
      <c r="T287" s="89"/>
      <c r="U287" s="89"/>
      <c r="V287" s="89"/>
      <c r="W287" s="89"/>
      <c r="X287" s="89"/>
      <c r="Y287" s="89"/>
      <c r="Z287" s="89"/>
      <c r="AA287" s="89"/>
      <c r="AB287" s="89"/>
      <c r="AC287" s="89"/>
    </row>
    <row r="288" spans="1:29" s="113" customFormat="1" ht="16.5" customHeight="1" x14ac:dyDescent="0.3">
      <c r="A288" s="13"/>
      <c r="B288" s="11"/>
      <c r="C288" s="12"/>
      <c r="D288" s="89"/>
      <c r="E288" s="1299" t="s">
        <v>980</v>
      </c>
      <c r="F288" s="1299"/>
      <c r="G288" s="1299"/>
      <c r="H288" s="863">
        <f>SUM(H281:H287)</f>
        <v>0</v>
      </c>
      <c r="I288" s="862" t="s">
        <v>990</v>
      </c>
      <c r="J288" s="148"/>
      <c r="K288" s="148"/>
      <c r="L288" s="1299" t="s">
        <v>980</v>
      </c>
      <c r="M288" s="1299"/>
      <c r="N288" s="1299"/>
      <c r="O288" s="863">
        <f>SUM(O281:O287)</f>
        <v>0</v>
      </c>
      <c r="P288" s="862" t="s">
        <v>990</v>
      </c>
      <c r="Q288" s="89"/>
      <c r="R288" s="89"/>
      <c r="S288" s="89"/>
      <c r="T288" s="89"/>
      <c r="U288" s="89"/>
      <c r="V288" s="89"/>
      <c r="W288" s="89"/>
      <c r="X288" s="89"/>
      <c r="Y288" s="89"/>
      <c r="Z288" s="89"/>
      <c r="AA288" s="89"/>
      <c r="AB288" s="89"/>
      <c r="AC288" s="89"/>
    </row>
    <row r="289" spans="1:29" s="113" customFormat="1" x14ac:dyDescent="0.3">
      <c r="A289" s="13"/>
      <c r="B289" s="11"/>
      <c r="C289" s="12"/>
      <c r="D289" s="89"/>
      <c r="E289" s="864"/>
      <c r="F289" s="865"/>
      <c r="G289" s="865"/>
      <c r="H289" s="861"/>
      <c r="I289" s="865"/>
      <c r="J289" s="148"/>
      <c r="K289" s="148"/>
      <c r="L289" s="864"/>
      <c r="M289" s="865"/>
      <c r="N289" s="865"/>
      <c r="O289" s="861"/>
      <c r="P289" s="865"/>
      <c r="Q289" s="89"/>
      <c r="R289" s="89"/>
      <c r="S289" s="89"/>
      <c r="T289" s="89"/>
      <c r="U289" s="89"/>
      <c r="V289" s="89"/>
      <c r="W289" s="89"/>
      <c r="X289" s="89"/>
      <c r="Y289" s="89"/>
      <c r="Z289" s="89"/>
      <c r="AA289" s="89"/>
      <c r="AB289" s="89"/>
      <c r="AC289" s="89"/>
    </row>
    <row r="290" spans="1:29" s="113" customFormat="1" ht="16.5" customHeight="1" x14ac:dyDescent="0.3">
      <c r="A290" s="13"/>
      <c r="B290" s="11"/>
      <c r="C290" s="12"/>
      <c r="D290" s="89"/>
      <c r="E290" s="1300" t="s">
        <v>1140</v>
      </c>
      <c r="F290" s="1299" t="s">
        <v>964</v>
      </c>
      <c r="G290" s="1299"/>
      <c r="H290" s="866">
        <f>DSUM(Datos!$C$1469:$H$1519,"emisiones",'9. Informe final. Resultados'!E278:J279)/1000</f>
        <v>0</v>
      </c>
      <c r="I290" s="867" t="str">
        <f>IF($G$13&lt;2021,"t CO₂","t CO₂e")</f>
        <v>t CO₂e</v>
      </c>
      <c r="J290" s="148"/>
      <c r="K290" s="148"/>
      <c r="L290" s="1300" t="s">
        <v>1140</v>
      </c>
      <c r="M290" s="1299" t="s">
        <v>964</v>
      </c>
      <c r="N290" s="1299"/>
      <c r="O290" s="866">
        <f>DSUM(Datos!$C$1469:$H$1519,"emisiones",'9. Informe final. Resultados'!L278:P279)/1000</f>
        <v>0</v>
      </c>
      <c r="P290" s="867" t="str">
        <f>IF($G$13&lt;2021,"t CO₂","t CO₂e")</f>
        <v>t CO₂e</v>
      </c>
      <c r="Q290" s="89"/>
      <c r="R290" s="89"/>
      <c r="S290" s="89"/>
      <c r="T290" s="89"/>
      <c r="U290" s="89"/>
      <c r="V290" s="89"/>
      <c r="W290" s="89"/>
      <c r="X290" s="89"/>
      <c r="Y290" s="89"/>
      <c r="Z290" s="89"/>
      <c r="AA290" s="89"/>
      <c r="AB290" s="89"/>
      <c r="AC290" s="89"/>
    </row>
    <row r="291" spans="1:29" s="113" customFormat="1" ht="16.5" customHeight="1" x14ac:dyDescent="0.3">
      <c r="A291" s="13"/>
      <c r="B291" s="11"/>
      <c r="C291" s="12"/>
      <c r="D291" s="89"/>
      <c r="E291" s="1300"/>
      <c r="F291" s="1299" t="s">
        <v>965</v>
      </c>
      <c r="G291" s="1299"/>
      <c r="H291" s="866">
        <f>DSUM(Datos!$C$1745:$H$1795,"emisiones",'9. Informe final. Resultados'!E278:J279)/1000</f>
        <v>0</v>
      </c>
      <c r="I291" s="867" t="str">
        <f>IF($G$13&lt;2021,"t CO₂","t CO₂e")</f>
        <v>t CO₂e</v>
      </c>
      <c r="J291" s="148"/>
      <c r="K291" s="148"/>
      <c r="L291" s="1300"/>
      <c r="M291" s="1299" t="s">
        <v>965</v>
      </c>
      <c r="N291" s="1299"/>
      <c r="O291" s="866">
        <f>DSUM(Datos!$C$1745:$H$1795,"emisiones",'9. Informe final. Resultados'!L278:P279)/1000</f>
        <v>0</v>
      </c>
      <c r="P291" s="867" t="str">
        <f>IF($G$13&lt;2021,"t CO₂","t CO₂e")</f>
        <v>t CO₂e</v>
      </c>
      <c r="Q291" s="89"/>
      <c r="R291" s="89"/>
      <c r="S291" s="89"/>
      <c r="T291" s="89"/>
      <c r="U291" s="89"/>
      <c r="V291" s="89"/>
      <c r="W291" s="89"/>
      <c r="X291" s="89"/>
      <c r="Y291" s="89"/>
      <c r="Z291" s="89"/>
      <c r="AA291" s="89"/>
      <c r="AB291" s="89"/>
      <c r="AC291" s="89"/>
    </row>
    <row r="292" spans="1:29" s="113" customFormat="1" ht="16.5" customHeight="1" x14ac:dyDescent="0.3">
      <c r="A292" s="13"/>
      <c r="B292" s="11"/>
      <c r="C292" s="12"/>
      <c r="D292" s="89"/>
      <c r="E292" s="1300"/>
      <c r="F292" s="1299" t="s">
        <v>1114</v>
      </c>
      <c r="G292" s="1299"/>
      <c r="H292" s="866">
        <f>DSUM(Datos!$C$1809:$G$1859,"emisiones",'9. Informe final. Resultados'!E278:J279)/1000</f>
        <v>0</v>
      </c>
      <c r="I292" s="867" t="s">
        <v>990</v>
      </c>
      <c r="J292" s="148"/>
      <c r="K292" s="148"/>
      <c r="L292" s="1300"/>
      <c r="M292" s="1299" t="s">
        <v>1114</v>
      </c>
      <c r="N292" s="1299"/>
      <c r="O292" s="866">
        <f>DSUM(Datos!$C$1809:$G$1859,"emisiones",'9. Informe final. Resultados'!L278:P279)/1000</f>
        <v>0</v>
      </c>
      <c r="P292" s="867" t="s">
        <v>990</v>
      </c>
      <c r="Q292" s="89"/>
      <c r="R292" s="89"/>
      <c r="S292" s="89"/>
      <c r="T292" s="89"/>
      <c r="U292" s="89"/>
      <c r="V292" s="89"/>
      <c r="W292" s="89"/>
      <c r="X292" s="89"/>
      <c r="Y292" s="89"/>
      <c r="Z292" s="89"/>
      <c r="AA292" s="89"/>
      <c r="AB292" s="89"/>
      <c r="AC292" s="89"/>
    </row>
    <row r="293" spans="1:29" s="113" customFormat="1" ht="16.5" customHeight="1" x14ac:dyDescent="0.3">
      <c r="A293" s="13"/>
      <c r="B293" s="11"/>
      <c r="C293" s="12"/>
      <c r="D293" s="89"/>
      <c r="E293" s="1299" t="s">
        <v>1115</v>
      </c>
      <c r="F293" s="1299"/>
      <c r="G293" s="1299"/>
      <c r="H293" s="868">
        <f>SUM(H290:H292)</f>
        <v>0</v>
      </c>
      <c r="I293" s="867" t="str">
        <f t="shared" ref="I293" si="22">IF($G$13&lt;2021,"t CO₂","t CO₂e")</f>
        <v>t CO₂e</v>
      </c>
      <c r="J293" s="148"/>
      <c r="K293" s="148"/>
      <c r="L293" s="1299" t="s">
        <v>1115</v>
      </c>
      <c r="M293" s="1299"/>
      <c r="N293" s="1299"/>
      <c r="O293" s="868">
        <f>SUM(O290:O292)</f>
        <v>0</v>
      </c>
      <c r="P293" s="867" t="str">
        <f t="shared" ref="P293" si="23">IF($G$13&lt;2021,"t CO₂","t CO₂e")</f>
        <v>t CO₂e</v>
      </c>
      <c r="Q293" s="89"/>
      <c r="R293" s="89"/>
      <c r="S293" s="89"/>
      <c r="T293" s="89"/>
      <c r="U293" s="89"/>
      <c r="V293" s="89"/>
      <c r="W293" s="89"/>
      <c r="X293" s="89"/>
      <c r="Y293" s="89"/>
      <c r="Z293" s="89"/>
      <c r="AA293" s="89"/>
      <c r="AB293" s="89"/>
      <c r="AC293" s="89"/>
    </row>
    <row r="294" spans="1:29" s="113" customFormat="1" x14ac:dyDescent="0.3">
      <c r="A294" s="13"/>
      <c r="B294" s="11"/>
      <c r="C294" s="12"/>
      <c r="D294" s="89"/>
      <c r="E294" s="864"/>
      <c r="F294" s="864"/>
      <c r="G294" s="864"/>
      <c r="H294" s="863"/>
      <c r="I294" s="864"/>
      <c r="J294" s="148"/>
      <c r="K294" s="148"/>
      <c r="L294" s="864"/>
      <c r="M294" s="864"/>
      <c r="N294" s="864"/>
      <c r="O294" s="863"/>
      <c r="P294" s="864"/>
      <c r="Q294" s="89"/>
      <c r="R294" s="89"/>
      <c r="S294" s="89"/>
      <c r="T294" s="89"/>
      <c r="U294" s="89"/>
      <c r="V294" s="89"/>
      <c r="W294" s="89"/>
      <c r="X294" s="89"/>
      <c r="Y294" s="89"/>
      <c r="Z294" s="89"/>
      <c r="AA294" s="89"/>
      <c r="AB294" s="89"/>
      <c r="AC294" s="89"/>
    </row>
    <row r="295" spans="1:29" s="113" customFormat="1" x14ac:dyDescent="0.3">
      <c r="A295" s="13"/>
      <c r="B295" s="11"/>
      <c r="C295" s="12"/>
      <c r="D295" s="89"/>
      <c r="E295" s="864" t="s">
        <v>561</v>
      </c>
      <c r="F295" s="1299"/>
      <c r="G295" s="1299"/>
      <c r="H295" s="863">
        <f>IF(ISNUMBER(SUM(H288+H293)),SUM(SUM(H293+H288)),"")</f>
        <v>0</v>
      </c>
      <c r="I295" s="869" t="s">
        <v>990</v>
      </c>
      <c r="J295" s="148"/>
      <c r="K295" s="148"/>
      <c r="L295" s="864" t="s">
        <v>561</v>
      </c>
      <c r="M295" s="1299"/>
      <c r="N295" s="1299"/>
      <c r="O295" s="863">
        <f>IF(ISNUMBER(SUM(O288+O293)),SUM(SUM(O293+O288)),"")</f>
        <v>0</v>
      </c>
      <c r="P295" s="870" t="s">
        <v>990</v>
      </c>
      <c r="Q295" s="89"/>
      <c r="R295" s="89"/>
      <c r="S295" s="89"/>
      <c r="T295" s="89"/>
      <c r="U295" s="89"/>
      <c r="V295" s="89"/>
      <c r="W295" s="89"/>
      <c r="X295" s="89"/>
      <c r="Y295" s="89"/>
      <c r="Z295" s="89"/>
      <c r="AA295" s="89"/>
      <c r="AB295" s="89"/>
      <c r="AC295" s="89"/>
    </row>
    <row r="296" spans="1:29" s="113" customFormat="1" x14ac:dyDescent="0.3">
      <c r="A296" s="13"/>
      <c r="B296" s="11"/>
      <c r="C296" s="12"/>
      <c r="D296" s="89"/>
      <c r="E296" s="148" t="s">
        <v>190</v>
      </c>
      <c r="F296" s="148"/>
      <c r="G296" s="149"/>
      <c r="H296" s="149"/>
      <c r="I296" s="149"/>
      <c r="J296" s="148"/>
      <c r="K296" s="148"/>
      <c r="L296" s="148" t="s">
        <v>190</v>
      </c>
      <c r="M296" s="148"/>
      <c r="N296" s="149"/>
      <c r="O296" s="149"/>
      <c r="P296" s="149"/>
      <c r="Q296" s="89"/>
      <c r="R296" s="89"/>
      <c r="S296" s="89"/>
      <c r="T296" s="89"/>
      <c r="U296" s="89"/>
      <c r="V296" s="89"/>
      <c r="W296" s="89"/>
      <c r="X296" s="89"/>
      <c r="Y296" s="89"/>
      <c r="Z296" s="89"/>
      <c r="AA296" s="89"/>
      <c r="AB296" s="89"/>
      <c r="AC296" s="89"/>
    </row>
    <row r="297" spans="1:29" s="113" customFormat="1" x14ac:dyDescent="0.3">
      <c r="A297" s="13"/>
      <c r="B297" s="11"/>
      <c r="C297" s="12"/>
      <c r="D297" s="89"/>
      <c r="E297" s="1301" t="e">
        <f>Datos!$E$1963</f>
        <v>#N/A</v>
      </c>
      <c r="F297" s="1301"/>
      <c r="G297" s="1301"/>
      <c r="H297" s="1301"/>
      <c r="I297" s="1301"/>
      <c r="J297" s="1301"/>
      <c r="K297" s="860"/>
      <c r="L297" s="1301" t="e">
        <f>Datos!$E$1964</f>
        <v>#N/A</v>
      </c>
      <c r="M297" s="1301"/>
      <c r="N297" s="1301"/>
      <c r="O297" s="1301"/>
      <c r="P297" s="1301"/>
      <c r="Q297" s="89"/>
      <c r="R297" s="89"/>
      <c r="S297" s="89"/>
      <c r="T297" s="89"/>
      <c r="U297" s="89"/>
      <c r="V297" s="89"/>
      <c r="W297" s="89"/>
      <c r="X297" s="89"/>
      <c r="Y297" s="89"/>
      <c r="Z297" s="89"/>
      <c r="AA297" s="89"/>
      <c r="AB297" s="89"/>
      <c r="AC297" s="89"/>
    </row>
    <row r="298" spans="1:29" s="113" customFormat="1" x14ac:dyDescent="0.3">
      <c r="A298" s="13"/>
      <c r="B298" s="11"/>
      <c r="C298" s="12"/>
      <c r="D298" s="89"/>
      <c r="E298" s="148"/>
      <c r="F298" s="148"/>
      <c r="G298" s="149"/>
      <c r="H298" s="149"/>
      <c r="I298" s="149"/>
      <c r="J298" s="148"/>
      <c r="K298" s="148"/>
      <c r="L298" s="148"/>
      <c r="M298" s="148"/>
      <c r="N298" s="149"/>
      <c r="O298" s="149"/>
      <c r="P298" s="149"/>
      <c r="Q298" s="89"/>
      <c r="R298" s="89"/>
      <c r="S298" s="89"/>
      <c r="T298" s="89"/>
      <c r="U298" s="89"/>
      <c r="V298" s="89"/>
      <c r="W298" s="89"/>
      <c r="X298" s="89"/>
      <c r="Y298" s="89"/>
      <c r="Z298" s="89"/>
      <c r="AA298" s="89"/>
      <c r="AB298" s="89"/>
      <c r="AC298" s="89"/>
    </row>
    <row r="299" spans="1:29" s="113" customFormat="1" ht="16.5" customHeight="1" x14ac:dyDescent="0.3">
      <c r="A299" s="13"/>
      <c r="B299" s="11"/>
      <c r="C299" s="12"/>
      <c r="D299" s="89"/>
      <c r="E299" s="1300" t="s">
        <v>1139</v>
      </c>
      <c r="F299" s="1299" t="s">
        <v>992</v>
      </c>
      <c r="G299" s="1299"/>
      <c r="H299" s="861">
        <f>DSUM(Datos!$C$127:$O$177,"emisiones",'9. Informe final. Resultados'!E296:J297)/1000</f>
        <v>0</v>
      </c>
      <c r="I299" s="862" t="s">
        <v>990</v>
      </c>
      <c r="J299" s="148"/>
      <c r="K299" s="148"/>
      <c r="L299" s="1300" t="s">
        <v>1139</v>
      </c>
      <c r="M299" s="1299" t="s">
        <v>992</v>
      </c>
      <c r="N299" s="1299"/>
      <c r="O299" s="861">
        <f>DSUM(Datos!$C$127:$O$177,"emisiones",'9. Informe final. Resultados'!L296:P297)/1000</f>
        <v>0</v>
      </c>
      <c r="P299" s="862" t="s">
        <v>990</v>
      </c>
      <c r="Q299" s="89"/>
      <c r="R299" s="89"/>
      <c r="S299" s="89"/>
      <c r="T299" s="89"/>
      <c r="U299" s="89"/>
      <c r="V299" s="89"/>
      <c r="W299" s="89"/>
      <c r="X299" s="89"/>
      <c r="Y299" s="89"/>
      <c r="Z299" s="89"/>
      <c r="AA299" s="89"/>
      <c r="AB299" s="89"/>
      <c r="AC299" s="89"/>
    </row>
    <row r="300" spans="1:29" s="113" customFormat="1" ht="16.5" customHeight="1" x14ac:dyDescent="0.3">
      <c r="A300" s="13"/>
      <c r="B300" s="11"/>
      <c r="C300" s="12"/>
      <c r="D300" s="89"/>
      <c r="E300" s="1300"/>
      <c r="F300" s="1299" t="s">
        <v>993</v>
      </c>
      <c r="G300" s="1299"/>
      <c r="H300" s="861">
        <f>DSUM(Datos!$D$223:$I$273,"emisiones",'9. Informe final. Resultados'!E296:J297)/1000</f>
        <v>0</v>
      </c>
      <c r="I300" s="862" t="s">
        <v>990</v>
      </c>
      <c r="J300" s="148"/>
      <c r="K300" s="148"/>
      <c r="L300" s="1300"/>
      <c r="M300" s="1299" t="s">
        <v>993</v>
      </c>
      <c r="N300" s="1299"/>
      <c r="O300" s="861">
        <f>DSUM(Datos!$D$223:$I$273,"emisiones",'9. Informe final. Resultados'!L296:P297)/1000</f>
        <v>0</v>
      </c>
      <c r="P300" s="862" t="s">
        <v>990</v>
      </c>
      <c r="Q300" s="89"/>
      <c r="R300" s="89"/>
      <c r="S300" s="89"/>
      <c r="T300" s="89"/>
      <c r="U300" s="89"/>
      <c r="V300" s="89"/>
      <c r="W300" s="89"/>
      <c r="X300" s="89"/>
      <c r="Y300" s="89"/>
      <c r="Z300" s="89"/>
      <c r="AA300" s="89"/>
      <c r="AB300" s="89"/>
      <c r="AC300" s="89"/>
    </row>
    <row r="301" spans="1:29" s="113" customFormat="1" ht="16.5" customHeight="1" x14ac:dyDescent="0.3">
      <c r="A301" s="13"/>
      <c r="B301" s="11"/>
      <c r="C301" s="12"/>
      <c r="D301" s="89"/>
      <c r="E301" s="1300"/>
      <c r="F301" s="1299" t="s">
        <v>753</v>
      </c>
      <c r="G301" s="1299"/>
      <c r="H301" s="861">
        <f>DSUM(Datos!$C$648:$P$748,"emisiones",'9. Informe final. Resultados'!E296:J297)/1000</f>
        <v>0</v>
      </c>
      <c r="I301" s="862" t="s">
        <v>990</v>
      </c>
      <c r="J301" s="148"/>
      <c r="K301" s="148"/>
      <c r="L301" s="1300"/>
      <c r="M301" s="1299" t="s">
        <v>753</v>
      </c>
      <c r="N301" s="1299"/>
      <c r="O301" s="861">
        <f>DSUM(Datos!$C$648:$P$748,"emisiones",'9. Informe final. Resultados'!L296:P297)/1000</f>
        <v>0</v>
      </c>
      <c r="P301" s="862" t="s">
        <v>990</v>
      </c>
      <c r="Q301" s="89"/>
      <c r="R301" s="89"/>
      <c r="S301" s="89"/>
      <c r="T301" s="89"/>
      <c r="U301" s="89"/>
      <c r="V301" s="89"/>
      <c r="W301" s="89"/>
      <c r="X301" s="89"/>
      <c r="Y301" s="89"/>
      <c r="Z301" s="89"/>
      <c r="AA301" s="89"/>
      <c r="AB301" s="89"/>
      <c r="AC301" s="89"/>
    </row>
    <row r="302" spans="1:29" s="113" customFormat="1" ht="16.5" customHeight="1" x14ac:dyDescent="0.3">
      <c r="A302" s="13"/>
      <c r="B302" s="11"/>
      <c r="C302" s="12"/>
      <c r="D302" s="89"/>
      <c r="E302" s="1300"/>
      <c r="F302" s="1299" t="s">
        <v>959</v>
      </c>
      <c r="G302" s="1299"/>
      <c r="H302" s="861">
        <f>DSUM(Datos!$C$826:$P$876,"emisiones",'9. Informe final. Resultados'!E296:J297)/1000</f>
        <v>0</v>
      </c>
      <c r="I302" s="862" t="s">
        <v>990</v>
      </c>
      <c r="J302" s="148"/>
      <c r="K302" s="148"/>
      <c r="L302" s="1300"/>
      <c r="M302" s="1299" t="s">
        <v>959</v>
      </c>
      <c r="N302" s="1299"/>
      <c r="O302" s="861">
        <f>DSUM(Datos!$C$826:$P$876,"emisiones",'9. Informe final. Resultados'!L296:P297)/1000</f>
        <v>0</v>
      </c>
      <c r="P302" s="862" t="s">
        <v>990</v>
      </c>
      <c r="Q302" s="89"/>
      <c r="R302" s="89"/>
      <c r="S302" s="89"/>
      <c r="T302" s="89"/>
      <c r="U302" s="89"/>
      <c r="V302" s="89"/>
      <c r="W302" s="89"/>
      <c r="X302" s="89"/>
      <c r="Y302" s="89"/>
      <c r="Z302" s="89"/>
      <c r="AA302" s="89"/>
      <c r="AB302" s="89"/>
      <c r="AC302" s="89"/>
    </row>
    <row r="303" spans="1:29" s="113" customFormat="1" ht="16.5" customHeight="1" x14ac:dyDescent="0.3">
      <c r="A303" s="13"/>
      <c r="B303" s="11"/>
      <c r="C303" s="12"/>
      <c r="D303" s="89"/>
      <c r="E303" s="1300"/>
      <c r="F303" s="1299" t="s">
        <v>761</v>
      </c>
      <c r="G303" s="1299"/>
      <c r="H303" s="861">
        <f>DSUM(Datos!$C$1011:$P$1061,"emisiones",'9. Informe final. Resultados'!E296:J297)/1000</f>
        <v>0</v>
      </c>
      <c r="I303" s="862" t="s">
        <v>990</v>
      </c>
      <c r="J303" s="148"/>
      <c r="K303" s="148"/>
      <c r="L303" s="1300"/>
      <c r="M303" s="1299" t="s">
        <v>761</v>
      </c>
      <c r="N303" s="1299"/>
      <c r="O303" s="861">
        <f>DSUM(Datos!$C$1011:$P$1061,"emisiones",'9. Informe final. Resultados'!L296:P297)/1000</f>
        <v>0</v>
      </c>
      <c r="P303" s="862" t="s">
        <v>990</v>
      </c>
      <c r="Q303" s="89"/>
      <c r="R303" s="89"/>
      <c r="S303" s="89"/>
      <c r="T303" s="89"/>
      <c r="U303" s="89"/>
      <c r="V303" s="89"/>
      <c r="W303" s="89"/>
      <c r="X303" s="89"/>
      <c r="Y303" s="89"/>
      <c r="Z303" s="89"/>
      <c r="AA303" s="89"/>
      <c r="AB303" s="89"/>
      <c r="AC303" s="89"/>
    </row>
    <row r="304" spans="1:29" s="113" customFormat="1" ht="16.5" customHeight="1" x14ac:dyDescent="0.3">
      <c r="A304" s="13"/>
      <c r="B304" s="11"/>
      <c r="C304" s="12"/>
      <c r="D304" s="89"/>
      <c r="E304" s="1300"/>
      <c r="F304" s="1299" t="s">
        <v>975</v>
      </c>
      <c r="G304" s="1299"/>
      <c r="H304" s="861">
        <f>DSUM(Datos!$C$1260:$I$1360,"emisiones",'9. Informe final. Resultados'!E296:J297)/1000</f>
        <v>0</v>
      </c>
      <c r="I304" s="862" t="s">
        <v>990</v>
      </c>
      <c r="J304" s="148"/>
      <c r="K304" s="148"/>
      <c r="L304" s="1300"/>
      <c r="M304" s="1299" t="s">
        <v>975</v>
      </c>
      <c r="N304" s="1299"/>
      <c r="O304" s="861">
        <f>DSUM(Datos!$C$1260:$I$1360,"emisiones",'9. Informe final. Resultados'!L296:P297)/1000</f>
        <v>0</v>
      </c>
      <c r="P304" s="862" t="s">
        <v>990</v>
      </c>
      <c r="Q304" s="89"/>
      <c r="R304" s="89"/>
      <c r="S304" s="89"/>
      <c r="T304" s="89"/>
      <c r="U304" s="89"/>
      <c r="V304" s="89"/>
      <c r="W304" s="89"/>
      <c r="X304" s="89"/>
      <c r="Y304" s="89"/>
      <c r="Z304" s="89"/>
      <c r="AA304" s="89"/>
      <c r="AB304" s="89"/>
      <c r="AC304" s="89"/>
    </row>
    <row r="305" spans="1:29" s="113" customFormat="1" x14ac:dyDescent="0.3">
      <c r="A305" s="13"/>
      <c r="B305" s="11"/>
      <c r="C305" s="12"/>
      <c r="D305" s="89"/>
      <c r="E305" s="1300"/>
      <c r="F305" s="1299" t="s">
        <v>968</v>
      </c>
      <c r="G305" s="1299"/>
      <c r="H305" s="861">
        <f>DSUM(Datos!$C$1388:$J$1438,"emisiones",'9. Informe final. Resultados'!E296:J297)/1000</f>
        <v>0</v>
      </c>
      <c r="I305" s="862" t="s">
        <v>990</v>
      </c>
      <c r="J305" s="148"/>
      <c r="K305" s="148"/>
      <c r="L305" s="1300"/>
      <c r="M305" s="1299" t="s">
        <v>968</v>
      </c>
      <c r="N305" s="1299"/>
      <c r="O305" s="861">
        <f>DSUM(Datos!$C$1388:$J$1438,"emisiones",'9. Informe final. Resultados'!L296:P297)/1000</f>
        <v>0</v>
      </c>
      <c r="P305" s="862" t="s">
        <v>990</v>
      </c>
      <c r="Q305" s="89"/>
      <c r="R305" s="89"/>
      <c r="S305" s="89"/>
      <c r="T305" s="89"/>
      <c r="U305" s="89"/>
      <c r="V305" s="89"/>
      <c r="W305" s="89"/>
      <c r="X305" s="89"/>
      <c r="Y305" s="89"/>
      <c r="Z305" s="89"/>
      <c r="AA305" s="89"/>
      <c r="AB305" s="89"/>
      <c r="AC305" s="89"/>
    </row>
    <row r="306" spans="1:29" s="113" customFormat="1" ht="16.5" customHeight="1" x14ac:dyDescent="0.3">
      <c r="A306" s="13"/>
      <c r="B306" s="11"/>
      <c r="C306" s="12"/>
      <c r="D306" s="89"/>
      <c r="E306" s="1299" t="s">
        <v>980</v>
      </c>
      <c r="F306" s="1299"/>
      <c r="G306" s="1299"/>
      <c r="H306" s="863">
        <f>SUM(H299:H305)</f>
        <v>0</v>
      </c>
      <c r="I306" s="862" t="s">
        <v>990</v>
      </c>
      <c r="J306" s="148"/>
      <c r="K306" s="148"/>
      <c r="L306" s="1299" t="s">
        <v>980</v>
      </c>
      <c r="M306" s="1299"/>
      <c r="N306" s="1299"/>
      <c r="O306" s="863">
        <f>SUM(O299:O305)</f>
        <v>0</v>
      </c>
      <c r="P306" s="862" t="s">
        <v>990</v>
      </c>
      <c r="Q306" s="89"/>
      <c r="R306" s="89"/>
      <c r="S306" s="89"/>
      <c r="T306" s="89"/>
      <c r="U306" s="89"/>
      <c r="V306" s="89"/>
      <c r="W306" s="89"/>
      <c r="X306" s="89"/>
      <c r="Y306" s="89"/>
      <c r="Z306" s="89"/>
      <c r="AA306" s="89"/>
      <c r="AB306" s="89"/>
      <c r="AC306" s="89"/>
    </row>
    <row r="307" spans="1:29" s="113" customFormat="1" x14ac:dyDescent="0.3">
      <c r="A307" s="13"/>
      <c r="B307" s="11"/>
      <c r="C307" s="12"/>
      <c r="D307" s="89"/>
      <c r="E307" s="864"/>
      <c r="F307" s="865"/>
      <c r="G307" s="865"/>
      <c r="H307" s="861"/>
      <c r="I307" s="865"/>
      <c r="J307" s="148"/>
      <c r="K307" s="148"/>
      <c r="L307" s="864"/>
      <c r="M307" s="865"/>
      <c r="N307" s="865"/>
      <c r="O307" s="861"/>
      <c r="P307" s="865"/>
      <c r="Q307" s="89"/>
      <c r="R307" s="89"/>
      <c r="S307" s="89"/>
      <c r="T307" s="89"/>
      <c r="U307" s="89"/>
      <c r="V307" s="89"/>
      <c r="W307" s="89"/>
      <c r="X307" s="89"/>
      <c r="Y307" s="89"/>
      <c r="Z307" s="89"/>
      <c r="AA307" s="89"/>
      <c r="AB307" s="89"/>
      <c r="AC307" s="89"/>
    </row>
    <row r="308" spans="1:29" s="113" customFormat="1" ht="16.5" customHeight="1" x14ac:dyDescent="0.3">
      <c r="A308" s="13"/>
      <c r="B308" s="11"/>
      <c r="C308" s="12"/>
      <c r="D308" s="89"/>
      <c r="E308" s="1300" t="s">
        <v>1140</v>
      </c>
      <c r="F308" s="1299" t="s">
        <v>964</v>
      </c>
      <c r="G308" s="1299"/>
      <c r="H308" s="866">
        <f>DSUM(Datos!$C$1469:$H$1519,"emisiones",'9. Informe final. Resultados'!E296:J297)/1000</f>
        <v>0</v>
      </c>
      <c r="I308" s="867" t="str">
        <f>IF($G$13&lt;2021,"t CO₂","t CO₂e")</f>
        <v>t CO₂e</v>
      </c>
      <c r="J308" s="148"/>
      <c r="K308" s="148"/>
      <c r="L308" s="1300" t="s">
        <v>1140</v>
      </c>
      <c r="M308" s="1299" t="s">
        <v>964</v>
      </c>
      <c r="N308" s="1299"/>
      <c r="O308" s="866">
        <f>DSUM(Datos!$C$1469:$H$1519,"emisiones",'9. Informe final. Resultados'!L296:P297)/1000</f>
        <v>0</v>
      </c>
      <c r="P308" s="867" t="str">
        <f>IF($G$13&lt;2021,"t CO₂","t CO₂e")</f>
        <v>t CO₂e</v>
      </c>
      <c r="Q308" s="89"/>
      <c r="R308" s="89"/>
      <c r="S308" s="89"/>
      <c r="T308" s="89"/>
      <c r="U308" s="89"/>
      <c r="V308" s="89"/>
      <c r="W308" s="89"/>
      <c r="X308" s="89"/>
      <c r="Y308" s="89"/>
      <c r="Z308" s="89"/>
      <c r="AA308" s="89"/>
      <c r="AB308" s="89"/>
      <c r="AC308" s="89"/>
    </row>
    <row r="309" spans="1:29" s="113" customFormat="1" ht="16.5" customHeight="1" x14ac:dyDescent="0.3">
      <c r="A309" s="13"/>
      <c r="B309" s="11"/>
      <c r="C309" s="12"/>
      <c r="D309" s="89"/>
      <c r="E309" s="1300"/>
      <c r="F309" s="1299" t="s">
        <v>965</v>
      </c>
      <c r="G309" s="1299"/>
      <c r="H309" s="866">
        <f>DSUM(Datos!$C$1745:$H$1795,"emisiones",'9. Informe final. Resultados'!E296:J297)/1000</f>
        <v>0</v>
      </c>
      <c r="I309" s="867" t="str">
        <f>IF($G$13&lt;2021,"t CO₂","t CO₂e")</f>
        <v>t CO₂e</v>
      </c>
      <c r="J309" s="148"/>
      <c r="K309" s="148"/>
      <c r="L309" s="1300"/>
      <c r="M309" s="1299" t="s">
        <v>965</v>
      </c>
      <c r="N309" s="1299"/>
      <c r="O309" s="866">
        <f>DSUM(Datos!$C$1745:$H$1795,"emisiones",'9. Informe final. Resultados'!L296:P297)/1000</f>
        <v>0</v>
      </c>
      <c r="P309" s="867" t="str">
        <f>IF($G$13&lt;2021,"t CO₂","t CO₂e")</f>
        <v>t CO₂e</v>
      </c>
      <c r="Q309" s="89"/>
      <c r="R309" s="89"/>
      <c r="S309" s="89"/>
      <c r="T309" s="89"/>
      <c r="U309" s="89"/>
      <c r="V309" s="89"/>
      <c r="W309" s="89"/>
      <c r="X309" s="89"/>
      <c r="Y309" s="89"/>
      <c r="Z309" s="89"/>
      <c r="AA309" s="89"/>
      <c r="AB309" s="89"/>
      <c r="AC309" s="89"/>
    </row>
    <row r="310" spans="1:29" s="113" customFormat="1" ht="16.5" customHeight="1" x14ac:dyDescent="0.3">
      <c r="A310" s="13"/>
      <c r="B310" s="11"/>
      <c r="C310" s="12"/>
      <c r="D310" s="89"/>
      <c r="E310" s="1300"/>
      <c r="F310" s="1299" t="s">
        <v>1114</v>
      </c>
      <c r="G310" s="1299"/>
      <c r="H310" s="866">
        <f>DSUM(Datos!$C$1809:$G$1859,"emisiones",'9. Informe final. Resultados'!E296:J297)/1000</f>
        <v>0</v>
      </c>
      <c r="I310" s="867" t="s">
        <v>990</v>
      </c>
      <c r="J310" s="148"/>
      <c r="K310" s="148"/>
      <c r="L310" s="1300"/>
      <c r="M310" s="1299" t="s">
        <v>1114</v>
      </c>
      <c r="N310" s="1299"/>
      <c r="O310" s="866">
        <f>DSUM(Datos!$C$1809:$G$1859,"emisiones",'9. Informe final. Resultados'!L296:P297)/1000</f>
        <v>0</v>
      </c>
      <c r="P310" s="867" t="s">
        <v>990</v>
      </c>
      <c r="Q310" s="89"/>
      <c r="R310" s="89"/>
      <c r="S310" s="89"/>
      <c r="T310" s="89"/>
      <c r="U310" s="89"/>
      <c r="V310" s="89"/>
      <c r="W310" s="89"/>
      <c r="X310" s="89"/>
      <c r="Y310" s="89"/>
      <c r="Z310" s="89"/>
      <c r="AA310" s="89"/>
      <c r="AB310" s="89"/>
      <c r="AC310" s="89"/>
    </row>
    <row r="311" spans="1:29" s="113" customFormat="1" ht="16.5" customHeight="1" x14ac:dyDescent="0.3">
      <c r="A311" s="13"/>
      <c r="B311" s="11"/>
      <c r="C311" s="12"/>
      <c r="D311" s="89"/>
      <c r="E311" s="1299" t="s">
        <v>1115</v>
      </c>
      <c r="F311" s="1299"/>
      <c r="G311" s="1299"/>
      <c r="H311" s="868">
        <f>SUM(H308:H310)</f>
        <v>0</v>
      </c>
      <c r="I311" s="867" t="str">
        <f t="shared" ref="I311" si="24">IF($G$13&lt;2021,"t CO₂","t CO₂e")</f>
        <v>t CO₂e</v>
      </c>
      <c r="J311" s="148"/>
      <c r="K311" s="148"/>
      <c r="L311" s="1299" t="s">
        <v>1115</v>
      </c>
      <c r="M311" s="1299"/>
      <c r="N311" s="1299"/>
      <c r="O311" s="868">
        <f>SUM(O308:O310)</f>
        <v>0</v>
      </c>
      <c r="P311" s="867" t="str">
        <f t="shared" ref="P311" si="25">IF($G$13&lt;2021,"t CO₂","t CO₂e")</f>
        <v>t CO₂e</v>
      </c>
      <c r="Q311" s="89"/>
      <c r="R311" s="89"/>
      <c r="S311" s="89"/>
      <c r="T311" s="89"/>
      <c r="U311" s="89"/>
      <c r="V311" s="89"/>
      <c r="W311" s="89"/>
      <c r="X311" s="89"/>
      <c r="Y311" s="89"/>
      <c r="Z311" s="89"/>
      <c r="AA311" s="89"/>
      <c r="AB311" s="89"/>
      <c r="AC311" s="89"/>
    </row>
    <row r="312" spans="1:29" s="113" customFormat="1" x14ac:dyDescent="0.3">
      <c r="A312" s="13"/>
      <c r="B312" s="11"/>
      <c r="C312" s="12"/>
      <c r="D312" s="12"/>
      <c r="E312" s="864"/>
      <c r="F312" s="864"/>
      <c r="G312" s="864"/>
      <c r="H312" s="863"/>
      <c r="I312" s="864"/>
      <c r="J312" s="148"/>
      <c r="K312" s="148"/>
      <c r="L312" s="864"/>
      <c r="M312" s="864"/>
      <c r="N312" s="864"/>
      <c r="O312" s="863"/>
      <c r="P312" s="864"/>
      <c r="Q312" s="89"/>
      <c r="R312" s="89"/>
      <c r="S312" s="89"/>
      <c r="T312" s="89"/>
      <c r="U312" s="89"/>
      <c r="V312" s="89"/>
      <c r="W312" s="89"/>
      <c r="X312" s="89"/>
      <c r="Y312" s="89"/>
      <c r="Z312" s="89"/>
      <c r="AA312" s="89"/>
      <c r="AB312" s="89"/>
      <c r="AC312" s="89"/>
    </row>
    <row r="313" spans="1:29" s="113" customFormat="1" x14ac:dyDescent="0.3">
      <c r="A313" s="13"/>
      <c r="B313" s="11"/>
      <c r="C313" s="12"/>
      <c r="D313" s="12"/>
      <c r="E313" s="864" t="s">
        <v>561</v>
      </c>
      <c r="F313" s="1299"/>
      <c r="G313" s="1299"/>
      <c r="H313" s="863">
        <f>IF(ISNUMBER(SUM(H306+H311)),SUM(SUM(H311+H306)),"")</f>
        <v>0</v>
      </c>
      <c r="I313" s="869" t="s">
        <v>990</v>
      </c>
      <c r="J313" s="148"/>
      <c r="K313" s="148"/>
      <c r="L313" s="864" t="s">
        <v>561</v>
      </c>
      <c r="M313" s="1299"/>
      <c r="N313" s="1299"/>
      <c r="O313" s="863">
        <f>IF(ISNUMBER(SUM(O306+O311)),SUM(SUM(O311+O306)),"")</f>
        <v>0</v>
      </c>
      <c r="P313" s="870" t="s">
        <v>990</v>
      </c>
      <c r="Q313" s="89"/>
      <c r="R313" s="89"/>
      <c r="S313" s="89"/>
      <c r="T313" s="89"/>
      <c r="U313" s="89"/>
      <c r="V313" s="89"/>
      <c r="W313" s="89"/>
      <c r="X313" s="89"/>
      <c r="Y313" s="89"/>
      <c r="Z313" s="89"/>
      <c r="AA313" s="89"/>
      <c r="AB313" s="89"/>
      <c r="AC313" s="89"/>
    </row>
    <row r="314" spans="1:29" s="113" customFormat="1" x14ac:dyDescent="0.3">
      <c r="A314" s="13"/>
      <c r="B314" s="11"/>
      <c r="C314" s="12"/>
      <c r="D314" s="12"/>
      <c r="E314" s="148" t="s">
        <v>190</v>
      </c>
      <c r="F314" s="148"/>
      <c r="G314" s="149"/>
      <c r="H314" s="149"/>
      <c r="I314" s="149"/>
      <c r="J314" s="148"/>
      <c r="K314" s="148"/>
      <c r="L314" s="148" t="s">
        <v>190</v>
      </c>
      <c r="M314" s="148"/>
      <c r="N314" s="149"/>
      <c r="O314" s="149"/>
      <c r="P314" s="149"/>
      <c r="Q314" s="89"/>
      <c r="R314" s="89"/>
      <c r="S314" s="89"/>
      <c r="T314" s="89"/>
      <c r="U314" s="89"/>
      <c r="V314" s="89"/>
      <c r="W314" s="89"/>
      <c r="X314" s="89"/>
      <c r="Y314" s="89"/>
      <c r="Z314" s="89"/>
      <c r="AA314" s="89"/>
      <c r="AB314" s="89"/>
      <c r="AC314" s="89"/>
    </row>
    <row r="315" spans="1:29" s="113" customFormat="1" x14ac:dyDescent="0.3">
      <c r="A315" s="13"/>
      <c r="B315" s="11"/>
      <c r="C315" s="12"/>
      <c r="D315" s="12"/>
      <c r="E315" s="1301" t="e">
        <f>Datos!$E$1965</f>
        <v>#N/A</v>
      </c>
      <c r="F315" s="1301"/>
      <c r="G315" s="1301"/>
      <c r="H315" s="1301"/>
      <c r="I315" s="1301"/>
      <c r="J315" s="1301"/>
      <c r="K315" s="860"/>
      <c r="L315" s="1301" t="e">
        <f>Datos!$E$1966</f>
        <v>#N/A</v>
      </c>
      <c r="M315" s="1301"/>
      <c r="N315" s="1301"/>
      <c r="O315" s="1301"/>
      <c r="P315" s="1301"/>
      <c r="Q315" s="89"/>
      <c r="R315" s="89"/>
      <c r="S315" s="89"/>
      <c r="T315" s="89"/>
      <c r="U315" s="89"/>
      <c r="V315" s="89"/>
      <c r="W315" s="89"/>
      <c r="X315" s="89"/>
      <c r="Y315" s="89"/>
      <c r="Z315" s="89"/>
      <c r="AA315" s="89"/>
      <c r="AB315" s="89"/>
      <c r="AC315" s="89"/>
    </row>
    <row r="316" spans="1:29" s="113" customFormat="1" x14ac:dyDescent="0.3">
      <c r="A316" s="13"/>
      <c r="B316" s="11"/>
      <c r="C316" s="12"/>
      <c r="D316" s="12"/>
      <c r="E316" s="148" t="e">
        <f>E315</f>
        <v>#N/A</v>
      </c>
      <c r="F316" s="148"/>
      <c r="G316" s="149"/>
      <c r="H316" s="149"/>
      <c r="I316" s="149"/>
      <c r="J316" s="148"/>
      <c r="K316" s="148"/>
      <c r="L316" s="148"/>
      <c r="M316" s="148"/>
      <c r="N316" s="149"/>
      <c r="O316" s="149"/>
      <c r="P316" s="149"/>
      <c r="Q316" s="89"/>
      <c r="R316" s="89"/>
      <c r="S316" s="89"/>
      <c r="T316" s="89"/>
      <c r="U316" s="89"/>
      <c r="V316" s="89"/>
      <c r="W316" s="89"/>
      <c r="X316" s="89"/>
      <c r="Y316" s="89"/>
      <c r="Z316" s="89"/>
      <c r="AA316" s="89"/>
      <c r="AB316" s="89"/>
      <c r="AC316" s="89"/>
    </row>
    <row r="317" spans="1:29" s="113" customFormat="1" ht="16.5" customHeight="1" x14ac:dyDescent="0.3">
      <c r="A317" s="13"/>
      <c r="B317" s="11"/>
      <c r="C317" s="12"/>
      <c r="D317" s="12"/>
      <c r="E317" s="1300" t="s">
        <v>1139</v>
      </c>
      <c r="F317" s="1299" t="s">
        <v>992</v>
      </c>
      <c r="G317" s="1299"/>
      <c r="H317" s="861">
        <f>DSUM(Datos!$C$127:$O$177,"emisiones",'9. Informe final. Resultados'!E314:J315)/1000</f>
        <v>0</v>
      </c>
      <c r="I317" s="862" t="s">
        <v>990</v>
      </c>
      <c r="J317" s="148"/>
      <c r="K317" s="148"/>
      <c r="L317" s="1300" t="s">
        <v>1139</v>
      </c>
      <c r="M317" s="1299" t="s">
        <v>992</v>
      </c>
      <c r="N317" s="1299"/>
      <c r="O317" s="861">
        <f>DSUM(Datos!$C$127:$O$177,"emisiones",'9. Informe final. Resultados'!L314:P315)/1000</f>
        <v>0</v>
      </c>
      <c r="P317" s="862" t="s">
        <v>990</v>
      </c>
      <c r="Q317" s="89"/>
      <c r="R317" s="89"/>
      <c r="S317" s="89"/>
      <c r="T317" s="89"/>
      <c r="U317" s="89"/>
      <c r="V317" s="89"/>
      <c r="W317" s="89"/>
      <c r="X317" s="89"/>
      <c r="Y317" s="89"/>
      <c r="Z317" s="89"/>
      <c r="AA317" s="89"/>
      <c r="AB317" s="89"/>
      <c r="AC317" s="89"/>
    </row>
    <row r="318" spans="1:29" s="113" customFormat="1" ht="16.5" customHeight="1" x14ac:dyDescent="0.3">
      <c r="A318" s="13"/>
      <c r="B318" s="11"/>
      <c r="C318" s="12"/>
      <c r="D318" s="12"/>
      <c r="E318" s="1300"/>
      <c r="F318" s="1299" t="s">
        <v>993</v>
      </c>
      <c r="G318" s="1299"/>
      <c r="H318" s="861">
        <f>DSUM(Datos!$D$223:$I$273,"emisiones",'9. Informe final. Resultados'!E314:J315)/1000</f>
        <v>0</v>
      </c>
      <c r="I318" s="862" t="s">
        <v>990</v>
      </c>
      <c r="J318" s="148"/>
      <c r="K318" s="148"/>
      <c r="L318" s="1300"/>
      <c r="M318" s="1299" t="s">
        <v>993</v>
      </c>
      <c r="N318" s="1299"/>
      <c r="O318" s="861">
        <f>DSUM(Datos!$D$223:$I$273,"emisiones",'9. Informe final. Resultados'!L314:P315)/1000</f>
        <v>0</v>
      </c>
      <c r="P318" s="862" t="s">
        <v>990</v>
      </c>
      <c r="Q318" s="89"/>
      <c r="R318" s="89"/>
      <c r="S318" s="89"/>
      <c r="T318" s="89"/>
      <c r="U318" s="89"/>
      <c r="V318" s="89"/>
      <c r="W318" s="89"/>
      <c r="X318" s="89"/>
      <c r="Y318" s="89"/>
      <c r="Z318" s="89"/>
      <c r="AA318" s="89"/>
      <c r="AB318" s="89"/>
      <c r="AC318" s="89"/>
    </row>
    <row r="319" spans="1:29" s="113" customFormat="1" ht="16.5" customHeight="1" x14ac:dyDescent="0.3">
      <c r="A319" s="13"/>
      <c r="B319" s="11"/>
      <c r="C319" s="12"/>
      <c r="D319" s="12"/>
      <c r="E319" s="1300"/>
      <c r="F319" s="1299" t="s">
        <v>753</v>
      </c>
      <c r="G319" s="1299"/>
      <c r="H319" s="861">
        <f>DSUM(Datos!$C$648:$P$748,"emisiones",'9. Informe final. Resultados'!E314:J315)/1000</f>
        <v>0</v>
      </c>
      <c r="I319" s="862" t="s">
        <v>990</v>
      </c>
      <c r="J319" s="148"/>
      <c r="K319" s="148"/>
      <c r="L319" s="1300"/>
      <c r="M319" s="1299" t="s">
        <v>753</v>
      </c>
      <c r="N319" s="1299"/>
      <c r="O319" s="861">
        <f>DSUM(Datos!$C$648:$P$748,"emisiones",'9. Informe final. Resultados'!L314:P315)/1000</f>
        <v>0</v>
      </c>
      <c r="P319" s="862" t="s">
        <v>990</v>
      </c>
      <c r="Q319" s="89"/>
      <c r="R319" s="89"/>
      <c r="S319" s="89"/>
      <c r="T319" s="89"/>
      <c r="U319" s="89"/>
      <c r="V319" s="89"/>
      <c r="W319" s="89"/>
      <c r="X319" s="89"/>
      <c r="Y319" s="89"/>
      <c r="Z319" s="89"/>
      <c r="AA319" s="89"/>
      <c r="AB319" s="89"/>
      <c r="AC319" s="89"/>
    </row>
    <row r="320" spans="1:29" s="113" customFormat="1" ht="16.5" customHeight="1" x14ac:dyDescent="0.3">
      <c r="A320" s="13"/>
      <c r="B320" s="11"/>
      <c r="C320" s="12"/>
      <c r="D320" s="12"/>
      <c r="E320" s="1300"/>
      <c r="F320" s="1299" t="s">
        <v>959</v>
      </c>
      <c r="G320" s="1299"/>
      <c r="H320" s="861">
        <f>DSUM(Datos!$C$826:$P$876,"emisiones",'9. Informe final. Resultados'!E314:J315)/1000</f>
        <v>0</v>
      </c>
      <c r="I320" s="862" t="s">
        <v>990</v>
      </c>
      <c r="J320" s="148"/>
      <c r="K320" s="148"/>
      <c r="L320" s="1300"/>
      <c r="M320" s="1299" t="s">
        <v>959</v>
      </c>
      <c r="N320" s="1299"/>
      <c r="O320" s="861">
        <f>DSUM(Datos!$C$826:$P$876,"emisiones",'9. Informe final. Resultados'!L314:P315)/1000</f>
        <v>0</v>
      </c>
      <c r="P320" s="862" t="s">
        <v>990</v>
      </c>
      <c r="Q320" s="89"/>
      <c r="R320" s="89"/>
      <c r="S320" s="89"/>
      <c r="T320" s="89"/>
      <c r="U320" s="89"/>
      <c r="V320" s="89"/>
      <c r="W320" s="89"/>
      <c r="X320" s="89"/>
      <c r="Y320" s="89"/>
      <c r="Z320" s="89"/>
      <c r="AA320" s="89"/>
      <c r="AB320" s="89"/>
      <c r="AC320" s="89"/>
    </row>
    <row r="321" spans="1:18" ht="16.5" customHeight="1" x14ac:dyDescent="0.3">
      <c r="C321" s="12"/>
      <c r="D321" s="12"/>
      <c r="E321" s="1300"/>
      <c r="F321" s="1299" t="s">
        <v>761</v>
      </c>
      <c r="G321" s="1299"/>
      <c r="H321" s="861">
        <f>DSUM(Datos!$C$1011:$P$1061,"emisiones",'9. Informe final. Resultados'!E314:J315)/1000</f>
        <v>0</v>
      </c>
      <c r="I321" s="862" t="s">
        <v>990</v>
      </c>
      <c r="J321" s="148"/>
      <c r="K321" s="148"/>
      <c r="L321" s="1300"/>
      <c r="M321" s="1299" t="s">
        <v>761</v>
      </c>
      <c r="N321" s="1299"/>
      <c r="O321" s="861">
        <f>DSUM(Datos!$C$1011:$P$1061,"emisiones",'9. Informe final. Resultados'!L314:P315)/1000</f>
        <v>0</v>
      </c>
      <c r="P321" s="862" t="s">
        <v>990</v>
      </c>
      <c r="Q321" s="89"/>
      <c r="R321" s="89"/>
    </row>
    <row r="322" spans="1:18" ht="16.5" customHeight="1" x14ac:dyDescent="0.3">
      <c r="C322" s="12"/>
      <c r="D322" s="12"/>
      <c r="E322" s="1300"/>
      <c r="F322" s="1299" t="s">
        <v>975</v>
      </c>
      <c r="G322" s="1299"/>
      <c r="H322" s="861">
        <f>DSUM(Datos!$C$1260:$I$1360,"emisiones",'9. Informe final. Resultados'!E314:J315)/1000</f>
        <v>0</v>
      </c>
      <c r="I322" s="862" t="s">
        <v>990</v>
      </c>
      <c r="J322" s="148"/>
      <c r="K322" s="148"/>
      <c r="L322" s="1300"/>
      <c r="M322" s="1299" t="s">
        <v>975</v>
      </c>
      <c r="N322" s="1299"/>
      <c r="O322" s="861">
        <f>DSUM(Datos!$C$1260:$I$1360,"emisiones",'9. Informe final. Resultados'!L314:P315)/1000</f>
        <v>0</v>
      </c>
      <c r="P322" s="862" t="s">
        <v>990</v>
      </c>
      <c r="Q322" s="89"/>
      <c r="R322" s="89"/>
    </row>
    <row r="323" spans="1:18" x14ac:dyDescent="0.3">
      <c r="C323" s="12"/>
      <c r="D323" s="12"/>
      <c r="E323" s="1300"/>
      <c r="F323" s="1299" t="s">
        <v>968</v>
      </c>
      <c r="G323" s="1299"/>
      <c r="H323" s="861">
        <f>DSUM(Datos!$C$1388:$J$1438,"emisiones",'9. Informe final. Resultados'!E314:J315)/1000</f>
        <v>0</v>
      </c>
      <c r="I323" s="862" t="s">
        <v>990</v>
      </c>
      <c r="J323" s="148"/>
      <c r="K323" s="148"/>
      <c r="L323" s="1300"/>
      <c r="M323" s="1299" t="s">
        <v>968</v>
      </c>
      <c r="N323" s="1299"/>
      <c r="O323" s="861">
        <f>DSUM(Datos!$C$1388:$J$1438,"emisiones",'9. Informe final. Resultados'!L314:P315)/1000</f>
        <v>0</v>
      </c>
      <c r="P323" s="862" t="s">
        <v>990</v>
      </c>
      <c r="Q323" s="89"/>
      <c r="R323" s="89"/>
    </row>
    <row r="324" spans="1:18" s="89" customFormat="1" ht="16.5" customHeight="1" x14ac:dyDescent="0.3">
      <c r="A324" s="13"/>
      <c r="B324" s="11"/>
      <c r="C324" s="12"/>
      <c r="D324" s="12"/>
      <c r="E324" s="1299" t="s">
        <v>980</v>
      </c>
      <c r="F324" s="1299"/>
      <c r="G324" s="1299"/>
      <c r="H324" s="863">
        <f>SUM(H317:H323)</f>
        <v>0</v>
      </c>
      <c r="I324" s="862" t="s">
        <v>990</v>
      </c>
      <c r="J324" s="148"/>
      <c r="K324" s="148"/>
      <c r="L324" s="1299" t="s">
        <v>980</v>
      </c>
      <c r="M324" s="1299"/>
      <c r="N324" s="1299"/>
      <c r="O324" s="863">
        <f>SUM(O317:O323)</f>
        <v>0</v>
      </c>
      <c r="P324" s="862" t="s">
        <v>990</v>
      </c>
    </row>
    <row r="325" spans="1:18" s="89" customFormat="1" x14ac:dyDescent="0.3">
      <c r="A325" s="13"/>
      <c r="B325" s="11"/>
      <c r="C325" s="12"/>
      <c r="D325" s="12"/>
      <c r="E325" s="864"/>
      <c r="F325" s="865"/>
      <c r="G325" s="865"/>
      <c r="H325" s="861"/>
      <c r="I325" s="865"/>
      <c r="J325" s="148"/>
      <c r="K325" s="148"/>
      <c r="L325" s="864"/>
      <c r="M325" s="865"/>
      <c r="N325" s="865"/>
      <c r="O325" s="861"/>
      <c r="P325" s="865"/>
    </row>
    <row r="326" spans="1:18" s="89" customFormat="1" ht="16.5" customHeight="1" x14ac:dyDescent="0.3">
      <c r="A326" s="13"/>
      <c r="B326" s="11"/>
      <c r="C326" s="12"/>
      <c r="D326" s="12"/>
      <c r="E326" s="1300" t="s">
        <v>1140</v>
      </c>
      <c r="F326" s="1299" t="s">
        <v>964</v>
      </c>
      <c r="G326" s="1299"/>
      <c r="H326" s="866">
        <f>DSUM(Datos!$C$1469:$H$1519,"emisiones",'9. Informe final. Resultados'!E314:J315)/1000</f>
        <v>0</v>
      </c>
      <c r="I326" s="867" t="str">
        <f>IF($G$13&lt;2021,"t CO₂","t CO₂e")</f>
        <v>t CO₂e</v>
      </c>
      <c r="J326" s="148"/>
      <c r="K326" s="148"/>
      <c r="L326" s="1300" t="s">
        <v>1140</v>
      </c>
      <c r="M326" s="1299" t="s">
        <v>964</v>
      </c>
      <c r="N326" s="1299"/>
      <c r="O326" s="866">
        <f>DSUM(Datos!$C$1469:$H$1519,"emisiones",'9. Informe final. Resultados'!L314:P315)/1000</f>
        <v>0</v>
      </c>
      <c r="P326" s="867" t="str">
        <f>IF($G$13&lt;2021,"t CO₂","t CO₂e")</f>
        <v>t CO₂e</v>
      </c>
    </row>
    <row r="327" spans="1:18" s="89" customFormat="1" ht="16.5" customHeight="1" x14ac:dyDescent="0.3">
      <c r="A327" s="13"/>
      <c r="B327" s="11"/>
      <c r="C327" s="12"/>
      <c r="D327" s="12"/>
      <c r="E327" s="1300"/>
      <c r="F327" s="1299" t="s">
        <v>965</v>
      </c>
      <c r="G327" s="1299"/>
      <c r="H327" s="866">
        <f>DSUM(Datos!$C$1745:$H$1795,"emisiones",'9. Informe final. Resultados'!E314:J315)/1000</f>
        <v>0</v>
      </c>
      <c r="I327" s="867" t="str">
        <f>IF($G$13&lt;2021,"t CO₂","t CO₂e")</f>
        <v>t CO₂e</v>
      </c>
      <c r="J327" s="148"/>
      <c r="K327" s="148"/>
      <c r="L327" s="1300"/>
      <c r="M327" s="1299" t="s">
        <v>965</v>
      </c>
      <c r="N327" s="1299"/>
      <c r="O327" s="866">
        <f>DSUM(Datos!$C$1745:$H$1795,"emisiones",'9. Informe final. Resultados'!L314:P315)/1000</f>
        <v>0</v>
      </c>
      <c r="P327" s="867" t="str">
        <f>IF($G$13&lt;2021,"t CO₂","t CO₂e")</f>
        <v>t CO₂e</v>
      </c>
    </row>
    <row r="328" spans="1:18" s="89" customFormat="1" ht="16.5" customHeight="1" x14ac:dyDescent="0.3">
      <c r="A328" s="13"/>
      <c r="B328" s="11"/>
      <c r="C328" s="12"/>
      <c r="D328" s="12"/>
      <c r="E328" s="1300"/>
      <c r="F328" s="1299" t="s">
        <v>1114</v>
      </c>
      <c r="G328" s="1299"/>
      <c r="H328" s="866">
        <f>DSUM(Datos!$C$1809:$G$1859,"emisiones",'9. Informe final. Resultados'!E314:J315)/1000</f>
        <v>0</v>
      </c>
      <c r="I328" s="867" t="s">
        <v>990</v>
      </c>
      <c r="J328" s="148"/>
      <c r="K328" s="148"/>
      <c r="L328" s="1300"/>
      <c r="M328" s="1299" t="s">
        <v>1114</v>
      </c>
      <c r="N328" s="1299"/>
      <c r="O328" s="866">
        <f>DSUM(Datos!$C$1809:$G$1859,"emisiones",'9. Informe final. Resultados'!L314:P315)/1000</f>
        <v>0</v>
      </c>
      <c r="P328" s="867" t="s">
        <v>990</v>
      </c>
    </row>
    <row r="329" spans="1:18" s="89" customFormat="1" ht="16.5" customHeight="1" x14ac:dyDescent="0.3">
      <c r="A329" s="13"/>
      <c r="B329" s="11"/>
      <c r="C329" s="12"/>
      <c r="D329" s="12"/>
      <c r="E329" s="1299" t="s">
        <v>1115</v>
      </c>
      <c r="F329" s="1299"/>
      <c r="G329" s="1299"/>
      <c r="H329" s="868">
        <f>SUM(H326:H328)</f>
        <v>0</v>
      </c>
      <c r="I329" s="867" t="str">
        <f t="shared" ref="I329" si="26">IF($G$13&lt;2021,"t CO₂","t CO₂e")</f>
        <v>t CO₂e</v>
      </c>
      <c r="J329" s="148"/>
      <c r="K329" s="148"/>
      <c r="L329" s="1299" t="s">
        <v>1115</v>
      </c>
      <c r="M329" s="1299"/>
      <c r="N329" s="1299"/>
      <c r="O329" s="868">
        <f>SUM(O326:O328)</f>
        <v>0</v>
      </c>
      <c r="P329" s="867" t="str">
        <f t="shared" ref="P329" si="27">IF($G$13&lt;2021,"t CO₂","t CO₂e")</f>
        <v>t CO₂e</v>
      </c>
    </row>
    <row r="330" spans="1:18" s="89" customFormat="1" x14ac:dyDescent="0.3">
      <c r="A330" s="13"/>
      <c r="B330" s="11"/>
      <c r="C330" s="12"/>
      <c r="D330" s="12"/>
      <c r="E330" s="864"/>
      <c r="F330" s="864"/>
      <c r="G330" s="864"/>
      <c r="H330" s="863"/>
      <c r="I330" s="864"/>
      <c r="J330" s="148"/>
      <c r="K330" s="148"/>
      <c r="L330" s="864"/>
      <c r="M330" s="864"/>
      <c r="N330" s="864"/>
      <c r="O330" s="863"/>
      <c r="P330" s="864"/>
    </row>
    <row r="331" spans="1:18" s="89" customFormat="1" x14ac:dyDescent="0.3">
      <c r="A331" s="13"/>
      <c r="B331" s="11"/>
      <c r="C331" s="12"/>
      <c r="D331" s="12"/>
      <c r="E331" s="864" t="s">
        <v>561</v>
      </c>
      <c r="F331" s="1299"/>
      <c r="G331" s="1299"/>
      <c r="H331" s="863">
        <f>IF(ISNUMBER(SUM(H324+H329)),SUM(SUM(H329+H324)),"")</f>
        <v>0</v>
      </c>
      <c r="I331" s="869" t="s">
        <v>990</v>
      </c>
      <c r="J331" s="148"/>
      <c r="K331" s="148"/>
      <c r="L331" s="864" t="s">
        <v>561</v>
      </c>
      <c r="M331" s="1299"/>
      <c r="N331" s="1299"/>
      <c r="O331" s="863">
        <f>IF(ISNUMBER(SUM(O324+O329)),SUM(SUM(O329+O324)),"")</f>
        <v>0</v>
      </c>
      <c r="P331" s="870" t="s">
        <v>990</v>
      </c>
    </row>
    <row r="332" spans="1:18" s="89" customFormat="1" x14ac:dyDescent="0.3">
      <c r="A332" s="13"/>
      <c r="B332" s="11"/>
      <c r="C332" s="12"/>
      <c r="D332" s="12"/>
      <c r="E332" s="148" t="s">
        <v>190</v>
      </c>
      <c r="F332" s="148"/>
      <c r="G332" s="149"/>
      <c r="H332" s="149"/>
      <c r="I332" s="149"/>
      <c r="J332" s="148"/>
      <c r="K332" s="148"/>
      <c r="L332" s="148" t="s">
        <v>190</v>
      </c>
      <c r="M332" s="148"/>
      <c r="N332" s="149"/>
      <c r="O332" s="149"/>
      <c r="P332" s="149"/>
    </row>
    <row r="333" spans="1:18" s="89" customFormat="1" x14ac:dyDescent="0.3">
      <c r="A333" s="13"/>
      <c r="B333" s="11"/>
      <c r="C333" s="12"/>
      <c r="D333" s="12"/>
      <c r="E333" s="1301" t="e">
        <f>Datos!$E$1967</f>
        <v>#N/A</v>
      </c>
      <c r="F333" s="1301"/>
      <c r="G333" s="1301"/>
      <c r="H333" s="1301"/>
      <c r="I333" s="1301"/>
      <c r="J333" s="1301"/>
      <c r="K333" s="860"/>
      <c r="L333" s="1301" t="e">
        <f>Datos!$E$1968</f>
        <v>#N/A</v>
      </c>
      <c r="M333" s="1301"/>
      <c r="N333" s="1301"/>
      <c r="O333" s="1301"/>
      <c r="P333" s="1301"/>
    </row>
    <row r="334" spans="1:18" s="89" customFormat="1" x14ac:dyDescent="0.3">
      <c r="A334" s="13"/>
      <c r="B334" s="11"/>
      <c r="C334" s="12"/>
      <c r="D334" s="12"/>
      <c r="E334" s="148"/>
      <c r="F334" s="148"/>
      <c r="G334" s="149"/>
      <c r="H334" s="149"/>
      <c r="I334" s="149"/>
      <c r="J334" s="148"/>
      <c r="K334" s="148"/>
      <c r="L334" s="148"/>
      <c r="M334" s="148"/>
      <c r="N334" s="149"/>
      <c r="O334" s="149"/>
      <c r="P334" s="149"/>
    </row>
    <row r="335" spans="1:18" s="89" customFormat="1" ht="16.5" customHeight="1" x14ac:dyDescent="0.3">
      <c r="A335" s="13"/>
      <c r="B335" s="11"/>
      <c r="C335" s="12"/>
      <c r="D335" s="12"/>
      <c r="E335" s="1300" t="s">
        <v>1139</v>
      </c>
      <c r="F335" s="1299" t="s">
        <v>992</v>
      </c>
      <c r="G335" s="1299"/>
      <c r="H335" s="861">
        <f>DSUM(Datos!$C$127:$O$177,"emisiones",'9. Informe final. Resultados'!E332:J333)/1000</f>
        <v>0</v>
      </c>
      <c r="I335" s="862" t="s">
        <v>990</v>
      </c>
      <c r="J335" s="148"/>
      <c r="K335" s="148"/>
      <c r="L335" s="1300" t="s">
        <v>1139</v>
      </c>
      <c r="M335" s="1299" t="s">
        <v>992</v>
      </c>
      <c r="N335" s="1299"/>
      <c r="O335" s="861">
        <f>DSUM(Datos!$C$127:$O$177,"emisiones",'9. Informe final. Resultados'!L332:P333)/1000</f>
        <v>0</v>
      </c>
      <c r="P335" s="862" t="s">
        <v>990</v>
      </c>
    </row>
    <row r="336" spans="1:18" s="89" customFormat="1" ht="16.5" customHeight="1" x14ac:dyDescent="0.3">
      <c r="A336" s="13"/>
      <c r="B336" s="11"/>
      <c r="C336" s="12"/>
      <c r="D336" s="12"/>
      <c r="E336" s="1300"/>
      <c r="F336" s="1299" t="s">
        <v>993</v>
      </c>
      <c r="G336" s="1299"/>
      <c r="H336" s="861">
        <f>DSUM(Datos!$D$223:$I$273,"emisiones",'9. Informe final. Resultados'!E332:J333)/1000</f>
        <v>0</v>
      </c>
      <c r="I336" s="862" t="s">
        <v>990</v>
      </c>
      <c r="J336" s="148"/>
      <c r="K336" s="148"/>
      <c r="L336" s="1300"/>
      <c r="M336" s="1299" t="s">
        <v>993</v>
      </c>
      <c r="N336" s="1299"/>
      <c r="O336" s="861">
        <f>DSUM(Datos!$D$223:$I$273,"emisiones",'9. Informe final. Resultados'!L332:P333)/1000</f>
        <v>0</v>
      </c>
      <c r="P336" s="862" t="s">
        <v>990</v>
      </c>
    </row>
    <row r="337" spans="1:16" s="89" customFormat="1" ht="16.5" customHeight="1" x14ac:dyDescent="0.3">
      <c r="A337" s="13"/>
      <c r="B337" s="11"/>
      <c r="C337" s="12"/>
      <c r="D337" s="12"/>
      <c r="E337" s="1300"/>
      <c r="F337" s="1299" t="s">
        <v>753</v>
      </c>
      <c r="G337" s="1299"/>
      <c r="H337" s="861">
        <f>DSUM(Datos!$C$648:$P$748,"emisiones",'9. Informe final. Resultados'!E332:J333)/1000</f>
        <v>0</v>
      </c>
      <c r="I337" s="862" t="s">
        <v>990</v>
      </c>
      <c r="J337" s="148"/>
      <c r="K337" s="148"/>
      <c r="L337" s="1300"/>
      <c r="M337" s="1299" t="s">
        <v>753</v>
      </c>
      <c r="N337" s="1299"/>
      <c r="O337" s="861">
        <f>DSUM(Datos!$C$648:$P$748,"emisiones",'9. Informe final. Resultados'!L332:P333)/1000</f>
        <v>0</v>
      </c>
      <c r="P337" s="862" t="s">
        <v>990</v>
      </c>
    </row>
    <row r="338" spans="1:16" s="89" customFormat="1" ht="16.5" customHeight="1" x14ac:dyDescent="0.3">
      <c r="A338" s="13"/>
      <c r="B338" s="11"/>
      <c r="C338" s="12"/>
      <c r="D338" s="12"/>
      <c r="E338" s="1300"/>
      <c r="F338" s="1299" t="s">
        <v>959</v>
      </c>
      <c r="G338" s="1299"/>
      <c r="H338" s="861">
        <f>DSUM(Datos!$C$826:$P$876,"emisiones",'9. Informe final. Resultados'!E332:J333)/1000</f>
        <v>0</v>
      </c>
      <c r="I338" s="862" t="s">
        <v>990</v>
      </c>
      <c r="J338" s="148"/>
      <c r="K338" s="148"/>
      <c r="L338" s="1300"/>
      <c r="M338" s="1299" t="s">
        <v>959</v>
      </c>
      <c r="N338" s="1299"/>
      <c r="O338" s="861">
        <f>DSUM(Datos!$C$826:$P$876,"emisiones",'9. Informe final. Resultados'!L332:P333)/1000</f>
        <v>0</v>
      </c>
      <c r="P338" s="862" t="s">
        <v>990</v>
      </c>
    </row>
    <row r="339" spans="1:16" s="89" customFormat="1" ht="16.5" customHeight="1" x14ac:dyDescent="0.3">
      <c r="A339" s="13"/>
      <c r="B339" s="11"/>
      <c r="C339" s="12"/>
      <c r="D339" s="12"/>
      <c r="E339" s="1300"/>
      <c r="F339" s="1299" t="s">
        <v>761</v>
      </c>
      <c r="G339" s="1299"/>
      <c r="H339" s="861">
        <f>DSUM(Datos!$C$1011:$P$1061,"emisiones",'9. Informe final. Resultados'!E332:J333)/1000</f>
        <v>0</v>
      </c>
      <c r="I339" s="862" t="s">
        <v>990</v>
      </c>
      <c r="J339" s="148"/>
      <c r="K339" s="148"/>
      <c r="L339" s="1300"/>
      <c r="M339" s="1299" t="s">
        <v>761</v>
      </c>
      <c r="N339" s="1299"/>
      <c r="O339" s="861">
        <f>DSUM(Datos!$C$1011:$P$1061,"emisiones",'9. Informe final. Resultados'!L332:P333)/1000</f>
        <v>0</v>
      </c>
      <c r="P339" s="862" t="s">
        <v>990</v>
      </c>
    </row>
    <row r="340" spans="1:16" s="89" customFormat="1" ht="16.5" customHeight="1" x14ac:dyDescent="0.3">
      <c r="A340" s="13"/>
      <c r="B340" s="11"/>
      <c r="C340" s="12"/>
      <c r="D340" s="12"/>
      <c r="E340" s="1300"/>
      <c r="F340" s="1299" t="s">
        <v>975</v>
      </c>
      <c r="G340" s="1299"/>
      <c r="H340" s="861">
        <f>DSUM(Datos!$C$1260:$I$1360,"emisiones",'9. Informe final. Resultados'!E332:J333)/1000</f>
        <v>0</v>
      </c>
      <c r="I340" s="862" t="s">
        <v>990</v>
      </c>
      <c r="J340" s="148"/>
      <c r="K340" s="148"/>
      <c r="L340" s="1300"/>
      <c r="M340" s="1299" t="s">
        <v>975</v>
      </c>
      <c r="N340" s="1299"/>
      <c r="O340" s="861">
        <f>DSUM(Datos!$C$1260:$I$1360,"emisiones",'9. Informe final. Resultados'!L332:P333)/1000</f>
        <v>0</v>
      </c>
      <c r="P340" s="862" t="s">
        <v>990</v>
      </c>
    </row>
    <row r="341" spans="1:16" s="89" customFormat="1" x14ac:dyDescent="0.3">
      <c r="A341" s="13"/>
      <c r="B341" s="11"/>
      <c r="C341" s="12"/>
      <c r="D341" s="12"/>
      <c r="E341" s="1300"/>
      <c r="F341" s="1299" t="s">
        <v>968</v>
      </c>
      <c r="G341" s="1299"/>
      <c r="H341" s="861">
        <f>DSUM(Datos!$C$1388:$J$1438,"emisiones",'9. Informe final. Resultados'!E332:J333)/1000</f>
        <v>0</v>
      </c>
      <c r="I341" s="862" t="s">
        <v>990</v>
      </c>
      <c r="J341" s="148"/>
      <c r="K341" s="148"/>
      <c r="L341" s="1300"/>
      <c r="M341" s="1299" t="s">
        <v>968</v>
      </c>
      <c r="N341" s="1299"/>
      <c r="O341" s="861">
        <f>DSUM(Datos!$C$1388:$J$1438,"emisiones",'9. Informe final. Resultados'!L332:P333)/1000</f>
        <v>0</v>
      </c>
      <c r="P341" s="862" t="s">
        <v>990</v>
      </c>
    </row>
    <row r="342" spans="1:16" s="89" customFormat="1" ht="16.5" customHeight="1" x14ac:dyDescent="0.3">
      <c r="A342" s="13"/>
      <c r="B342" s="11"/>
      <c r="C342" s="12"/>
      <c r="D342" s="12"/>
      <c r="E342" s="1299" t="s">
        <v>980</v>
      </c>
      <c r="F342" s="1299"/>
      <c r="G342" s="1299"/>
      <c r="H342" s="863">
        <f>SUM(H335:H341)</f>
        <v>0</v>
      </c>
      <c r="I342" s="862" t="s">
        <v>990</v>
      </c>
      <c r="J342" s="148"/>
      <c r="K342" s="148"/>
      <c r="L342" s="1299" t="s">
        <v>980</v>
      </c>
      <c r="M342" s="1299"/>
      <c r="N342" s="1299"/>
      <c r="O342" s="863">
        <f>SUM(O335:O341)</f>
        <v>0</v>
      </c>
      <c r="P342" s="862" t="s">
        <v>990</v>
      </c>
    </row>
    <row r="343" spans="1:16" s="89" customFormat="1" x14ac:dyDescent="0.3">
      <c r="A343" s="13"/>
      <c r="B343" s="11"/>
      <c r="C343" s="12"/>
      <c r="D343" s="12"/>
      <c r="E343" s="864"/>
      <c r="F343" s="865"/>
      <c r="G343" s="865"/>
      <c r="H343" s="861"/>
      <c r="I343" s="865"/>
      <c r="J343" s="148"/>
      <c r="K343" s="148"/>
      <c r="L343" s="864"/>
      <c r="M343" s="865"/>
      <c r="N343" s="865"/>
      <c r="O343" s="861"/>
      <c r="P343" s="865"/>
    </row>
    <row r="344" spans="1:16" s="89" customFormat="1" ht="16.5" customHeight="1" x14ac:dyDescent="0.3">
      <c r="A344" s="13"/>
      <c r="B344" s="11"/>
      <c r="C344" s="12"/>
      <c r="D344" s="12"/>
      <c r="E344" s="1300" t="s">
        <v>1140</v>
      </c>
      <c r="F344" s="1299" t="s">
        <v>964</v>
      </c>
      <c r="G344" s="1299"/>
      <c r="H344" s="866">
        <f>DSUM(Datos!$C$1469:$H$1519,"emisiones",'9. Informe final. Resultados'!E332:J333)/1000</f>
        <v>0</v>
      </c>
      <c r="I344" s="867" t="str">
        <f>IF($G$13&lt;2021,"t CO₂","t CO₂e")</f>
        <v>t CO₂e</v>
      </c>
      <c r="J344" s="148"/>
      <c r="K344" s="148"/>
      <c r="L344" s="1300" t="s">
        <v>1140</v>
      </c>
      <c r="M344" s="1299" t="s">
        <v>964</v>
      </c>
      <c r="N344" s="1299"/>
      <c r="O344" s="866">
        <f>DSUM(Datos!$C$1469:$H$1519,"emisiones",'9. Informe final. Resultados'!L332:P333)/1000</f>
        <v>0</v>
      </c>
      <c r="P344" s="867" t="str">
        <f>IF($G$13&lt;2021,"t CO₂","t CO₂e")</f>
        <v>t CO₂e</v>
      </c>
    </row>
    <row r="345" spans="1:16" s="89" customFormat="1" ht="16.5" customHeight="1" x14ac:dyDescent="0.3">
      <c r="A345" s="13"/>
      <c r="B345" s="11"/>
      <c r="C345" s="12"/>
      <c r="D345" s="12"/>
      <c r="E345" s="1300"/>
      <c r="F345" s="1299" t="s">
        <v>965</v>
      </c>
      <c r="G345" s="1299"/>
      <c r="H345" s="866">
        <f>DSUM(Datos!$C$1745:$H$1795,"emisiones",'9. Informe final. Resultados'!E332:J333)/1000</f>
        <v>0</v>
      </c>
      <c r="I345" s="867" t="str">
        <f>IF($G$13&lt;2021,"t CO₂","t CO₂e")</f>
        <v>t CO₂e</v>
      </c>
      <c r="J345" s="148"/>
      <c r="K345" s="148"/>
      <c r="L345" s="1300"/>
      <c r="M345" s="1299" t="s">
        <v>965</v>
      </c>
      <c r="N345" s="1299"/>
      <c r="O345" s="866">
        <f>DSUM(Datos!$C$1745:$H$1795,"emisiones",'9. Informe final. Resultados'!L332:P333)/1000</f>
        <v>0</v>
      </c>
      <c r="P345" s="867" t="str">
        <f>IF($G$13&lt;2021,"t CO₂","t CO₂e")</f>
        <v>t CO₂e</v>
      </c>
    </row>
    <row r="346" spans="1:16" s="89" customFormat="1" ht="16.5" customHeight="1" x14ac:dyDescent="0.3">
      <c r="A346" s="13"/>
      <c r="B346" s="11"/>
      <c r="C346" s="12"/>
      <c r="D346" s="12"/>
      <c r="E346" s="1300"/>
      <c r="F346" s="1299" t="s">
        <v>1114</v>
      </c>
      <c r="G346" s="1299"/>
      <c r="H346" s="866">
        <f>DSUM(Datos!$C$1809:$G$1859,"emisiones",'9. Informe final. Resultados'!E332:J333)/1000</f>
        <v>0</v>
      </c>
      <c r="I346" s="867" t="s">
        <v>990</v>
      </c>
      <c r="J346" s="148"/>
      <c r="K346" s="148"/>
      <c r="L346" s="1300"/>
      <c r="M346" s="1299" t="s">
        <v>1114</v>
      </c>
      <c r="N346" s="1299"/>
      <c r="O346" s="866">
        <f>DSUM(Datos!$C$1809:$G$1859,"emisiones",'9. Informe final. Resultados'!L332:P333)/1000</f>
        <v>0</v>
      </c>
      <c r="P346" s="867" t="s">
        <v>990</v>
      </c>
    </row>
    <row r="347" spans="1:16" s="89" customFormat="1" ht="16.5" customHeight="1" x14ac:dyDescent="0.3">
      <c r="A347" s="13"/>
      <c r="B347" s="11"/>
      <c r="C347" s="12"/>
      <c r="D347" s="12"/>
      <c r="E347" s="1299" t="s">
        <v>1115</v>
      </c>
      <c r="F347" s="1299"/>
      <c r="G347" s="1299"/>
      <c r="H347" s="868">
        <f>SUM(H344:H346)</f>
        <v>0</v>
      </c>
      <c r="I347" s="867" t="str">
        <f t="shared" ref="I347" si="28">IF($G$13&lt;2021,"t CO₂","t CO₂e")</f>
        <v>t CO₂e</v>
      </c>
      <c r="J347" s="148"/>
      <c r="K347" s="148"/>
      <c r="L347" s="1299" t="s">
        <v>1115</v>
      </c>
      <c r="M347" s="1299"/>
      <c r="N347" s="1299"/>
      <c r="O347" s="868">
        <f>SUM(O344:O346)</f>
        <v>0</v>
      </c>
      <c r="P347" s="867" t="str">
        <f t="shared" ref="P347" si="29">IF($G$13&lt;2021,"t CO₂","t CO₂e")</f>
        <v>t CO₂e</v>
      </c>
    </row>
    <row r="348" spans="1:16" s="89" customFormat="1" x14ac:dyDescent="0.3">
      <c r="A348" s="13"/>
      <c r="B348" s="11"/>
      <c r="C348" s="12"/>
      <c r="D348" s="12"/>
      <c r="E348" s="864"/>
      <c r="F348" s="864"/>
      <c r="G348" s="864"/>
      <c r="H348" s="863"/>
      <c r="I348" s="864"/>
      <c r="J348" s="148"/>
      <c r="K348" s="148"/>
      <c r="L348" s="864"/>
      <c r="M348" s="864"/>
      <c r="N348" s="864"/>
      <c r="O348" s="863"/>
      <c r="P348" s="864"/>
    </row>
    <row r="349" spans="1:16" s="89" customFormat="1" x14ac:dyDescent="0.3">
      <c r="A349" s="13"/>
      <c r="B349" s="11"/>
      <c r="C349" s="12"/>
      <c r="D349" s="12"/>
      <c r="E349" s="864" t="s">
        <v>561</v>
      </c>
      <c r="F349" s="1299"/>
      <c r="G349" s="1299"/>
      <c r="H349" s="863">
        <f>IF(ISNUMBER(SUM(H342+H347)),SUM(SUM(H347+H342)),"")</f>
        <v>0</v>
      </c>
      <c r="I349" s="869" t="s">
        <v>990</v>
      </c>
      <c r="J349" s="148"/>
      <c r="K349" s="148"/>
      <c r="L349" s="864" t="s">
        <v>561</v>
      </c>
      <c r="M349" s="1299"/>
      <c r="N349" s="1299"/>
      <c r="O349" s="863">
        <f>IF(ISNUMBER(SUM(O342+O347)),SUM(SUM(O347+O342)),"")</f>
        <v>0</v>
      </c>
      <c r="P349" s="870" t="s">
        <v>990</v>
      </c>
    </row>
    <row r="350" spans="1:16" s="89" customFormat="1" x14ac:dyDescent="0.3">
      <c r="A350" s="13"/>
      <c r="B350" s="11"/>
      <c r="C350" s="12"/>
      <c r="D350" s="12"/>
      <c r="E350" s="148" t="s">
        <v>190</v>
      </c>
      <c r="F350" s="148"/>
      <c r="G350" s="149"/>
      <c r="H350" s="149"/>
      <c r="I350" s="149"/>
      <c r="J350" s="148"/>
      <c r="K350" s="148"/>
      <c r="L350" s="148" t="s">
        <v>190</v>
      </c>
      <c r="M350" s="148"/>
      <c r="N350" s="149"/>
      <c r="O350" s="149"/>
      <c r="P350" s="149"/>
    </row>
    <row r="351" spans="1:16" s="89" customFormat="1" x14ac:dyDescent="0.3">
      <c r="A351" s="13"/>
      <c r="B351" s="11"/>
      <c r="C351" s="12"/>
      <c r="D351" s="12"/>
      <c r="E351" s="1301" t="e">
        <f>Datos!$E$1969</f>
        <v>#N/A</v>
      </c>
      <c r="F351" s="1301"/>
      <c r="G351" s="1301"/>
      <c r="H351" s="1301"/>
      <c r="I351" s="1301"/>
      <c r="J351" s="1301"/>
      <c r="K351" s="860"/>
      <c r="L351" s="1301" t="e">
        <f>Datos!$E$1970</f>
        <v>#N/A</v>
      </c>
      <c r="M351" s="1301"/>
      <c r="N351" s="1301"/>
      <c r="O351" s="1301"/>
      <c r="P351" s="1301"/>
    </row>
    <row r="352" spans="1:16" s="89" customFormat="1" x14ac:dyDescent="0.3">
      <c r="A352" s="13"/>
      <c r="B352" s="11"/>
      <c r="C352" s="12"/>
      <c r="D352" s="12"/>
      <c r="E352" s="148"/>
      <c r="F352" s="148"/>
      <c r="G352" s="149"/>
      <c r="H352" s="149"/>
      <c r="I352" s="149"/>
      <c r="J352" s="148"/>
      <c r="K352" s="148"/>
      <c r="L352" s="148"/>
      <c r="M352" s="148"/>
      <c r="N352" s="149"/>
      <c r="O352" s="149"/>
      <c r="P352" s="149"/>
    </row>
    <row r="353" spans="1:16" s="89" customFormat="1" ht="16.5" customHeight="1" x14ac:dyDescent="0.3">
      <c r="A353" s="13"/>
      <c r="B353" s="11"/>
      <c r="C353" s="12"/>
      <c r="D353" s="12"/>
      <c r="E353" s="1300" t="s">
        <v>1139</v>
      </c>
      <c r="F353" s="1299" t="s">
        <v>992</v>
      </c>
      <c r="G353" s="1299"/>
      <c r="H353" s="861">
        <f>DSUM(Datos!$C$127:$O$177,"emisiones",'9. Informe final. Resultados'!E350:J351)/1000</f>
        <v>0</v>
      </c>
      <c r="I353" s="862" t="s">
        <v>990</v>
      </c>
      <c r="J353" s="148"/>
      <c r="K353" s="148"/>
      <c r="L353" s="1300" t="s">
        <v>1139</v>
      </c>
      <c r="M353" s="1299" t="s">
        <v>992</v>
      </c>
      <c r="N353" s="1299"/>
      <c r="O353" s="861">
        <f>DSUM(Datos!$C$127:$O$177,"emisiones",'9. Informe final. Resultados'!L350:P351)/1000</f>
        <v>0</v>
      </c>
      <c r="P353" s="862" t="s">
        <v>990</v>
      </c>
    </row>
    <row r="354" spans="1:16" s="89" customFormat="1" ht="16.5" customHeight="1" x14ac:dyDescent="0.3">
      <c r="A354" s="13"/>
      <c r="B354" s="11"/>
      <c r="C354" s="12"/>
      <c r="D354" s="12"/>
      <c r="E354" s="1300"/>
      <c r="F354" s="1299" t="s">
        <v>993</v>
      </c>
      <c r="G354" s="1299"/>
      <c r="H354" s="861">
        <f>DSUM(Datos!$D$223:$I$273,"emisiones",'9. Informe final. Resultados'!E350:J351)/1000</f>
        <v>0</v>
      </c>
      <c r="I354" s="862" t="s">
        <v>990</v>
      </c>
      <c r="J354" s="148"/>
      <c r="K354" s="148"/>
      <c r="L354" s="1300"/>
      <c r="M354" s="1299" t="s">
        <v>993</v>
      </c>
      <c r="N354" s="1299"/>
      <c r="O354" s="861">
        <f>DSUM(Datos!$D$223:$I$273,"emisiones",'9. Informe final. Resultados'!L350:P351)/1000</f>
        <v>0</v>
      </c>
      <c r="P354" s="862" t="s">
        <v>990</v>
      </c>
    </row>
    <row r="355" spans="1:16" s="89" customFormat="1" ht="16.5" customHeight="1" x14ac:dyDescent="0.3">
      <c r="A355" s="13"/>
      <c r="B355" s="11"/>
      <c r="C355" s="12"/>
      <c r="D355" s="12"/>
      <c r="E355" s="1300"/>
      <c r="F355" s="1299" t="s">
        <v>753</v>
      </c>
      <c r="G355" s="1299"/>
      <c r="H355" s="861">
        <f>DSUM(Datos!$C$648:$P$748,"emisiones",'9. Informe final. Resultados'!E350:J351)/1000</f>
        <v>0</v>
      </c>
      <c r="I355" s="862" t="s">
        <v>990</v>
      </c>
      <c r="J355" s="148"/>
      <c r="K355" s="148"/>
      <c r="L355" s="1300"/>
      <c r="M355" s="1299" t="s">
        <v>753</v>
      </c>
      <c r="N355" s="1299"/>
      <c r="O355" s="861">
        <f>DSUM(Datos!$C$648:$P$748,"emisiones",'9. Informe final. Resultados'!L350:P351)/1000</f>
        <v>0</v>
      </c>
      <c r="P355" s="862" t="s">
        <v>990</v>
      </c>
    </row>
    <row r="356" spans="1:16" s="89" customFormat="1" ht="16.5" customHeight="1" x14ac:dyDescent="0.3">
      <c r="A356" s="13"/>
      <c r="B356" s="11"/>
      <c r="C356" s="12"/>
      <c r="D356" s="12"/>
      <c r="E356" s="1300"/>
      <c r="F356" s="1299" t="s">
        <v>959</v>
      </c>
      <c r="G356" s="1299"/>
      <c r="H356" s="861">
        <f>DSUM(Datos!$C$826:$P$876,"emisiones",'9. Informe final. Resultados'!E350:J351)/1000</f>
        <v>0</v>
      </c>
      <c r="I356" s="862" t="s">
        <v>990</v>
      </c>
      <c r="J356" s="148"/>
      <c r="K356" s="148"/>
      <c r="L356" s="1300"/>
      <c r="M356" s="1299" t="s">
        <v>959</v>
      </c>
      <c r="N356" s="1299"/>
      <c r="O356" s="861">
        <f>DSUM(Datos!$C$826:$P$876,"emisiones",'9. Informe final. Resultados'!L350:P351)/1000</f>
        <v>0</v>
      </c>
      <c r="P356" s="862" t="s">
        <v>990</v>
      </c>
    </row>
    <row r="357" spans="1:16" s="89" customFormat="1" ht="16.5" customHeight="1" x14ac:dyDescent="0.3">
      <c r="A357" s="13"/>
      <c r="B357" s="11"/>
      <c r="C357" s="12"/>
      <c r="D357" s="12"/>
      <c r="E357" s="1300"/>
      <c r="F357" s="1299" t="s">
        <v>761</v>
      </c>
      <c r="G357" s="1299"/>
      <c r="H357" s="861">
        <f>DSUM(Datos!$C$1011:$P$1061,"emisiones",'9. Informe final. Resultados'!E350:J351)/1000</f>
        <v>0</v>
      </c>
      <c r="I357" s="862" t="s">
        <v>990</v>
      </c>
      <c r="J357" s="148"/>
      <c r="K357" s="148"/>
      <c r="L357" s="1300"/>
      <c r="M357" s="1299" t="s">
        <v>761</v>
      </c>
      <c r="N357" s="1299"/>
      <c r="O357" s="861">
        <f>DSUM(Datos!$C$1011:$P$1061,"emisiones",'9. Informe final. Resultados'!L350:P351)/1000</f>
        <v>0</v>
      </c>
      <c r="P357" s="862" t="s">
        <v>990</v>
      </c>
    </row>
    <row r="358" spans="1:16" s="89" customFormat="1" ht="16.5" customHeight="1" x14ac:dyDescent="0.3">
      <c r="A358" s="13"/>
      <c r="B358" s="11"/>
      <c r="C358" s="12"/>
      <c r="D358" s="12"/>
      <c r="E358" s="1300"/>
      <c r="F358" s="1299" t="s">
        <v>975</v>
      </c>
      <c r="G358" s="1299"/>
      <c r="H358" s="861">
        <f>DSUM(Datos!$C$1260:$I$1360,"emisiones",'9. Informe final. Resultados'!E350:J351)/1000</f>
        <v>0</v>
      </c>
      <c r="I358" s="862" t="s">
        <v>990</v>
      </c>
      <c r="J358" s="148"/>
      <c r="K358" s="148"/>
      <c r="L358" s="1300"/>
      <c r="M358" s="1299" t="s">
        <v>975</v>
      </c>
      <c r="N358" s="1299"/>
      <c r="O358" s="861">
        <f>DSUM(Datos!$C$1260:$I$1360,"emisiones",'9. Informe final. Resultados'!L350:P351)/1000</f>
        <v>0</v>
      </c>
      <c r="P358" s="862" t="s">
        <v>990</v>
      </c>
    </row>
    <row r="359" spans="1:16" s="89" customFormat="1" x14ac:dyDescent="0.3">
      <c r="A359" s="13"/>
      <c r="B359" s="11"/>
      <c r="C359" s="12"/>
      <c r="D359" s="12"/>
      <c r="E359" s="1300"/>
      <c r="F359" s="1299" t="s">
        <v>968</v>
      </c>
      <c r="G359" s="1299"/>
      <c r="H359" s="861">
        <f>DSUM(Datos!$C$1388:$J$1438,"emisiones",'9. Informe final. Resultados'!E350:J351)/1000</f>
        <v>0</v>
      </c>
      <c r="I359" s="862" t="s">
        <v>990</v>
      </c>
      <c r="J359" s="148"/>
      <c r="K359" s="148"/>
      <c r="L359" s="1300"/>
      <c r="M359" s="1299" t="s">
        <v>968</v>
      </c>
      <c r="N359" s="1299"/>
      <c r="O359" s="861">
        <f>DSUM(Datos!$C$1388:$J$1438,"emisiones",'9. Informe final. Resultados'!L350:P351)/1000</f>
        <v>0</v>
      </c>
      <c r="P359" s="862" t="s">
        <v>990</v>
      </c>
    </row>
    <row r="360" spans="1:16" s="89" customFormat="1" ht="16.5" customHeight="1" x14ac:dyDescent="0.3">
      <c r="A360" s="13"/>
      <c r="B360" s="11"/>
      <c r="C360" s="12"/>
      <c r="D360" s="12"/>
      <c r="E360" s="1299" t="s">
        <v>980</v>
      </c>
      <c r="F360" s="1299"/>
      <c r="G360" s="1299"/>
      <c r="H360" s="863">
        <f>SUM(H353:H359)</f>
        <v>0</v>
      </c>
      <c r="I360" s="862" t="s">
        <v>990</v>
      </c>
      <c r="J360" s="148"/>
      <c r="K360" s="148"/>
      <c r="L360" s="1299" t="s">
        <v>980</v>
      </c>
      <c r="M360" s="1299"/>
      <c r="N360" s="1299"/>
      <c r="O360" s="863">
        <f>SUM(O353:O359)</f>
        <v>0</v>
      </c>
      <c r="P360" s="862" t="s">
        <v>990</v>
      </c>
    </row>
    <row r="361" spans="1:16" s="89" customFormat="1" x14ac:dyDescent="0.3">
      <c r="A361" s="13"/>
      <c r="B361" s="11"/>
      <c r="C361" s="12"/>
      <c r="D361" s="12"/>
      <c r="E361" s="864"/>
      <c r="F361" s="865"/>
      <c r="G361" s="865"/>
      <c r="H361" s="861"/>
      <c r="I361" s="865"/>
      <c r="J361" s="148"/>
      <c r="K361" s="148"/>
      <c r="L361" s="864"/>
      <c r="M361" s="865"/>
      <c r="N361" s="865"/>
      <c r="O361" s="861"/>
      <c r="P361" s="865"/>
    </row>
    <row r="362" spans="1:16" s="89" customFormat="1" ht="16.5" customHeight="1" x14ac:dyDescent="0.3">
      <c r="A362" s="13"/>
      <c r="B362" s="11"/>
      <c r="C362" s="12"/>
      <c r="D362" s="12"/>
      <c r="E362" s="1300" t="s">
        <v>1140</v>
      </c>
      <c r="F362" s="1299" t="s">
        <v>964</v>
      </c>
      <c r="G362" s="1299"/>
      <c r="H362" s="866">
        <f>DSUM(Datos!$C$1469:$H$1519,"emisiones",'9. Informe final. Resultados'!E350:J351)/1000</f>
        <v>0</v>
      </c>
      <c r="I362" s="867" t="str">
        <f>IF($G$13&lt;2021,"t CO₂","t CO₂e")</f>
        <v>t CO₂e</v>
      </c>
      <c r="J362" s="148"/>
      <c r="K362" s="148"/>
      <c r="L362" s="1300" t="s">
        <v>1140</v>
      </c>
      <c r="M362" s="1299" t="s">
        <v>964</v>
      </c>
      <c r="N362" s="1299"/>
      <c r="O362" s="866">
        <f>DSUM(Datos!$C$1469:$H$1519,"emisiones",'9. Informe final. Resultados'!L350:P351)/1000</f>
        <v>0</v>
      </c>
      <c r="P362" s="867" t="str">
        <f>IF($G$13&lt;2021,"t CO₂","t CO₂e")</f>
        <v>t CO₂e</v>
      </c>
    </row>
    <row r="363" spans="1:16" s="89" customFormat="1" ht="16.5" customHeight="1" x14ac:dyDescent="0.3">
      <c r="A363" s="13"/>
      <c r="B363" s="11"/>
      <c r="C363" s="12"/>
      <c r="D363" s="12"/>
      <c r="E363" s="1300"/>
      <c r="F363" s="1299" t="s">
        <v>965</v>
      </c>
      <c r="G363" s="1299"/>
      <c r="H363" s="866">
        <f>DSUM(Datos!$C$1745:$H$1795,"emisiones",'9. Informe final. Resultados'!E350:J351)/1000</f>
        <v>0</v>
      </c>
      <c r="I363" s="867" t="str">
        <f>IF($G$13&lt;2021,"t CO₂","t CO₂e")</f>
        <v>t CO₂e</v>
      </c>
      <c r="J363" s="148"/>
      <c r="K363" s="148"/>
      <c r="L363" s="1300"/>
      <c r="M363" s="1299" t="s">
        <v>965</v>
      </c>
      <c r="N363" s="1299"/>
      <c r="O363" s="866">
        <f>DSUM(Datos!$C$1745:$H$1795,"emisiones",'9. Informe final. Resultados'!L350:P351)/1000</f>
        <v>0</v>
      </c>
      <c r="P363" s="867" t="str">
        <f>IF($G$13&lt;2021,"t CO₂","t CO₂e")</f>
        <v>t CO₂e</v>
      </c>
    </row>
    <row r="364" spans="1:16" s="89" customFormat="1" ht="16.5" customHeight="1" x14ac:dyDescent="0.3">
      <c r="A364" s="13"/>
      <c r="B364" s="11"/>
      <c r="C364" s="12"/>
      <c r="D364" s="12"/>
      <c r="E364" s="1300"/>
      <c r="F364" s="1299" t="s">
        <v>1114</v>
      </c>
      <c r="G364" s="1299"/>
      <c r="H364" s="866">
        <f>DSUM(Datos!$C$1809:$G$1859,"emisiones",'9. Informe final. Resultados'!E350:J351)/1000</f>
        <v>0</v>
      </c>
      <c r="I364" s="867" t="s">
        <v>990</v>
      </c>
      <c r="J364" s="148"/>
      <c r="K364" s="148"/>
      <c r="L364" s="1300"/>
      <c r="M364" s="1299" t="s">
        <v>1114</v>
      </c>
      <c r="N364" s="1299"/>
      <c r="O364" s="866">
        <f>DSUM(Datos!$C$1809:$G$1859,"emisiones",'9. Informe final. Resultados'!L350:P351)/1000</f>
        <v>0</v>
      </c>
      <c r="P364" s="867" t="s">
        <v>990</v>
      </c>
    </row>
    <row r="365" spans="1:16" s="89" customFormat="1" ht="16.5" customHeight="1" x14ac:dyDescent="0.3">
      <c r="A365" s="13"/>
      <c r="B365" s="11"/>
      <c r="C365" s="12"/>
      <c r="D365" s="12"/>
      <c r="E365" s="1299" t="s">
        <v>1115</v>
      </c>
      <c r="F365" s="1299"/>
      <c r="G365" s="1299"/>
      <c r="H365" s="868">
        <f>SUM(H362:H364)</f>
        <v>0</v>
      </c>
      <c r="I365" s="867" t="str">
        <f t="shared" ref="I365" si="30">IF($G$13&lt;2021,"t CO₂","t CO₂e")</f>
        <v>t CO₂e</v>
      </c>
      <c r="J365" s="148"/>
      <c r="K365" s="148"/>
      <c r="L365" s="1299" t="s">
        <v>1115</v>
      </c>
      <c r="M365" s="1299"/>
      <c r="N365" s="1299"/>
      <c r="O365" s="868">
        <f>SUM(O362:O364)</f>
        <v>0</v>
      </c>
      <c r="P365" s="867" t="str">
        <f t="shared" ref="P365" si="31">IF($G$13&lt;2021,"t CO₂","t CO₂e")</f>
        <v>t CO₂e</v>
      </c>
    </row>
    <row r="366" spans="1:16" s="89" customFormat="1" x14ac:dyDescent="0.3">
      <c r="A366" s="13"/>
      <c r="B366" s="11"/>
      <c r="C366" s="12"/>
      <c r="D366" s="12"/>
      <c r="E366" s="864"/>
      <c r="F366" s="864"/>
      <c r="G366" s="864"/>
      <c r="H366" s="863"/>
      <c r="I366" s="864"/>
      <c r="J366" s="148"/>
      <c r="K366" s="148"/>
      <c r="L366" s="864"/>
      <c r="M366" s="864"/>
      <c r="N366" s="864"/>
      <c r="O366" s="863"/>
      <c r="P366" s="864"/>
    </row>
    <row r="367" spans="1:16" s="89" customFormat="1" x14ac:dyDescent="0.3">
      <c r="A367" s="13"/>
      <c r="B367" s="11"/>
      <c r="C367" s="12"/>
      <c r="D367" s="12"/>
      <c r="E367" s="864" t="s">
        <v>561</v>
      </c>
      <c r="F367" s="1299"/>
      <c r="G367" s="1299"/>
      <c r="H367" s="863">
        <f>IF(ISNUMBER(SUM(H360+H365)),SUM(SUM(H365+H360)),"")</f>
        <v>0</v>
      </c>
      <c r="I367" s="869" t="s">
        <v>990</v>
      </c>
      <c r="J367" s="148"/>
      <c r="K367" s="148"/>
      <c r="L367" s="864" t="s">
        <v>561</v>
      </c>
      <c r="M367" s="1299"/>
      <c r="N367" s="1299"/>
      <c r="O367" s="863">
        <f>IF(ISNUMBER(SUM(O360+O365)),SUM(SUM(O365+O360)),"")</f>
        <v>0</v>
      </c>
      <c r="P367" s="870" t="s">
        <v>990</v>
      </c>
    </row>
    <row r="368" spans="1:16" s="89" customFormat="1" x14ac:dyDescent="0.3">
      <c r="A368" s="13"/>
      <c r="B368" s="11"/>
      <c r="C368" s="12"/>
      <c r="D368" s="12"/>
      <c r="E368" s="148" t="s">
        <v>190</v>
      </c>
      <c r="F368" s="148"/>
      <c r="G368" s="149"/>
      <c r="H368" s="149"/>
      <c r="I368" s="149"/>
      <c r="J368" s="148"/>
      <c r="K368" s="148"/>
      <c r="L368" s="148" t="s">
        <v>190</v>
      </c>
      <c r="M368" s="148"/>
      <c r="N368" s="149"/>
      <c r="O368" s="149"/>
      <c r="P368" s="149"/>
    </row>
    <row r="369" spans="1:16" s="89" customFormat="1" x14ac:dyDescent="0.3">
      <c r="A369" s="13"/>
      <c r="B369" s="11"/>
      <c r="C369" s="12"/>
      <c r="D369" s="12"/>
      <c r="E369" s="1301" t="e">
        <f>Datos!$E$1971</f>
        <v>#N/A</v>
      </c>
      <c r="F369" s="1301"/>
      <c r="G369" s="1301"/>
      <c r="H369" s="1301"/>
      <c r="I369" s="1301"/>
      <c r="J369" s="1301"/>
      <c r="K369" s="860"/>
      <c r="L369" s="1301" t="e">
        <f>Datos!$E$1972</f>
        <v>#N/A</v>
      </c>
      <c r="M369" s="1301"/>
      <c r="N369" s="1301"/>
      <c r="O369" s="1301"/>
      <c r="P369" s="1301"/>
    </row>
    <row r="370" spans="1:16" s="89" customFormat="1" x14ac:dyDescent="0.3">
      <c r="A370" s="13"/>
      <c r="B370" s="11"/>
      <c r="C370" s="12"/>
      <c r="D370" s="12"/>
      <c r="E370" s="148"/>
      <c r="F370" s="148"/>
      <c r="G370" s="149"/>
      <c r="H370" s="149"/>
      <c r="I370" s="149"/>
      <c r="J370" s="148"/>
      <c r="K370" s="148"/>
      <c r="L370" s="148"/>
      <c r="M370" s="148"/>
      <c r="N370" s="149"/>
      <c r="O370" s="149"/>
      <c r="P370" s="149"/>
    </row>
    <row r="371" spans="1:16" s="89" customFormat="1" ht="16.5" customHeight="1" x14ac:dyDescent="0.3">
      <c r="A371" s="13"/>
      <c r="B371" s="11"/>
      <c r="C371" s="12"/>
      <c r="D371" s="12"/>
      <c r="E371" s="1300" t="s">
        <v>1139</v>
      </c>
      <c r="F371" s="1299" t="s">
        <v>992</v>
      </c>
      <c r="G371" s="1299"/>
      <c r="H371" s="861">
        <f>DSUM(Datos!$C$127:$O$177,"emisiones",'9. Informe final. Resultados'!E368:J369)/1000</f>
        <v>0</v>
      </c>
      <c r="I371" s="862" t="s">
        <v>990</v>
      </c>
      <c r="J371" s="148"/>
      <c r="K371" s="148"/>
      <c r="L371" s="1300" t="s">
        <v>1139</v>
      </c>
      <c r="M371" s="1299" t="s">
        <v>992</v>
      </c>
      <c r="N371" s="1299"/>
      <c r="O371" s="861">
        <f>DSUM(Datos!$C$127:$O$177,"emisiones",'9. Informe final. Resultados'!L368:P369)/1000</f>
        <v>0</v>
      </c>
      <c r="P371" s="862" t="s">
        <v>990</v>
      </c>
    </row>
    <row r="372" spans="1:16" s="89" customFormat="1" ht="16.5" customHeight="1" x14ac:dyDescent="0.3">
      <c r="A372" s="13"/>
      <c r="B372" s="11"/>
      <c r="C372" s="12"/>
      <c r="D372" s="12"/>
      <c r="E372" s="1300"/>
      <c r="F372" s="1299" t="s">
        <v>993</v>
      </c>
      <c r="G372" s="1299"/>
      <c r="H372" s="861">
        <f>DSUM(Datos!$D$223:$I$273,"emisiones",'9. Informe final. Resultados'!E368:J369)/1000</f>
        <v>0</v>
      </c>
      <c r="I372" s="862" t="s">
        <v>990</v>
      </c>
      <c r="J372" s="148"/>
      <c r="K372" s="148"/>
      <c r="L372" s="1300"/>
      <c r="M372" s="1299" t="s">
        <v>993</v>
      </c>
      <c r="N372" s="1299"/>
      <c r="O372" s="861">
        <f>DSUM(Datos!$D$223:$I$273,"emisiones",'9. Informe final. Resultados'!L368:P369)/1000</f>
        <v>0</v>
      </c>
      <c r="P372" s="862" t="s">
        <v>990</v>
      </c>
    </row>
    <row r="373" spans="1:16" s="89" customFormat="1" ht="16.5" customHeight="1" x14ac:dyDescent="0.3">
      <c r="A373" s="13"/>
      <c r="B373" s="11"/>
      <c r="C373" s="12"/>
      <c r="D373" s="12"/>
      <c r="E373" s="1300"/>
      <c r="F373" s="1299" t="s">
        <v>753</v>
      </c>
      <c r="G373" s="1299"/>
      <c r="H373" s="861">
        <f>DSUM(Datos!$C$648:$P$748,"emisiones",'9. Informe final. Resultados'!E368:J369)/1000</f>
        <v>0</v>
      </c>
      <c r="I373" s="862" t="s">
        <v>990</v>
      </c>
      <c r="J373" s="148"/>
      <c r="K373" s="148"/>
      <c r="L373" s="1300"/>
      <c r="M373" s="1299" t="s">
        <v>753</v>
      </c>
      <c r="N373" s="1299"/>
      <c r="O373" s="861">
        <f>DSUM(Datos!$C$648:$P$748,"emisiones",'9. Informe final. Resultados'!L368:P369)/1000</f>
        <v>0</v>
      </c>
      <c r="P373" s="862" t="s">
        <v>990</v>
      </c>
    </row>
    <row r="374" spans="1:16" s="89" customFormat="1" ht="16.5" customHeight="1" x14ac:dyDescent="0.3">
      <c r="A374" s="13"/>
      <c r="B374" s="11"/>
      <c r="C374" s="12"/>
      <c r="D374" s="12"/>
      <c r="E374" s="1300"/>
      <c r="F374" s="1299" t="s">
        <v>959</v>
      </c>
      <c r="G374" s="1299"/>
      <c r="H374" s="861">
        <f>DSUM(Datos!$C$826:$P$876,"emisiones",'9. Informe final. Resultados'!E368:J369)/1000</f>
        <v>0</v>
      </c>
      <c r="I374" s="862" t="s">
        <v>990</v>
      </c>
      <c r="J374" s="148"/>
      <c r="K374" s="148"/>
      <c r="L374" s="1300"/>
      <c r="M374" s="1299" t="s">
        <v>959</v>
      </c>
      <c r="N374" s="1299"/>
      <c r="O374" s="861">
        <f>DSUM(Datos!$C$826:$P$876,"emisiones",'9. Informe final. Resultados'!L368:P369)/1000</f>
        <v>0</v>
      </c>
      <c r="P374" s="862" t="s">
        <v>990</v>
      </c>
    </row>
    <row r="375" spans="1:16" s="89" customFormat="1" ht="16.5" customHeight="1" x14ac:dyDescent="0.3">
      <c r="A375" s="13"/>
      <c r="B375" s="11"/>
      <c r="C375" s="12"/>
      <c r="D375" s="12"/>
      <c r="E375" s="1300"/>
      <c r="F375" s="1299" t="s">
        <v>761</v>
      </c>
      <c r="G375" s="1299"/>
      <c r="H375" s="861">
        <f>DSUM(Datos!$C$1011:$P$1061,"emisiones",'9. Informe final. Resultados'!E368:J369)/1000</f>
        <v>0</v>
      </c>
      <c r="I375" s="862" t="s">
        <v>990</v>
      </c>
      <c r="J375" s="148"/>
      <c r="K375" s="148"/>
      <c r="L375" s="1300"/>
      <c r="M375" s="1299" t="s">
        <v>761</v>
      </c>
      <c r="N375" s="1299"/>
      <c r="O375" s="861">
        <f>DSUM(Datos!$C$1011:$P$1061,"emisiones",'9. Informe final. Resultados'!L368:P369)/1000</f>
        <v>0</v>
      </c>
      <c r="P375" s="862" t="s">
        <v>990</v>
      </c>
    </row>
    <row r="376" spans="1:16" s="89" customFormat="1" ht="16.5" customHeight="1" x14ac:dyDescent="0.3">
      <c r="A376" s="13"/>
      <c r="B376" s="11"/>
      <c r="C376" s="12"/>
      <c r="D376" s="12"/>
      <c r="E376" s="1300"/>
      <c r="F376" s="1299" t="s">
        <v>975</v>
      </c>
      <c r="G376" s="1299"/>
      <c r="H376" s="861">
        <f>DSUM(Datos!$C$1260:$I$1360,"emisiones",'9. Informe final. Resultados'!E368:J369)/1000</f>
        <v>0</v>
      </c>
      <c r="I376" s="862" t="s">
        <v>990</v>
      </c>
      <c r="J376" s="148"/>
      <c r="K376" s="148"/>
      <c r="L376" s="1300"/>
      <c r="M376" s="1299" t="s">
        <v>975</v>
      </c>
      <c r="N376" s="1299"/>
      <c r="O376" s="861">
        <f>DSUM(Datos!$C$1260:$I$1360,"emisiones",'9. Informe final. Resultados'!L368:P369)/1000</f>
        <v>0</v>
      </c>
      <c r="P376" s="862" t="s">
        <v>990</v>
      </c>
    </row>
    <row r="377" spans="1:16" s="89" customFormat="1" x14ac:dyDescent="0.3">
      <c r="A377" s="13"/>
      <c r="B377" s="11"/>
      <c r="C377" s="12"/>
      <c r="D377" s="12"/>
      <c r="E377" s="1300"/>
      <c r="F377" s="1299" t="s">
        <v>968</v>
      </c>
      <c r="G377" s="1299"/>
      <c r="H377" s="861">
        <f>DSUM(Datos!$C$1388:$J$1438,"emisiones",'9. Informe final. Resultados'!E368:J369)/1000</f>
        <v>0</v>
      </c>
      <c r="I377" s="862" t="s">
        <v>990</v>
      </c>
      <c r="J377" s="148"/>
      <c r="K377" s="148"/>
      <c r="L377" s="1300"/>
      <c r="M377" s="1299" t="s">
        <v>968</v>
      </c>
      <c r="N377" s="1299"/>
      <c r="O377" s="861">
        <f>DSUM(Datos!$C$1388:$J$1438,"emisiones",'9. Informe final. Resultados'!L368:P369)/1000</f>
        <v>0</v>
      </c>
      <c r="P377" s="862" t="s">
        <v>990</v>
      </c>
    </row>
    <row r="378" spans="1:16" s="89" customFormat="1" ht="16.5" customHeight="1" x14ac:dyDescent="0.3">
      <c r="A378" s="13"/>
      <c r="B378" s="11"/>
      <c r="C378" s="12"/>
      <c r="D378" s="12"/>
      <c r="E378" s="1299" t="s">
        <v>980</v>
      </c>
      <c r="F378" s="1299"/>
      <c r="G378" s="1299"/>
      <c r="H378" s="863">
        <f>SUM(H371:H377)</f>
        <v>0</v>
      </c>
      <c r="I378" s="862" t="s">
        <v>990</v>
      </c>
      <c r="J378" s="148"/>
      <c r="K378" s="148"/>
      <c r="L378" s="1299" t="s">
        <v>980</v>
      </c>
      <c r="M378" s="1299"/>
      <c r="N378" s="1299"/>
      <c r="O378" s="863">
        <f>SUM(O371:O377)</f>
        <v>0</v>
      </c>
      <c r="P378" s="862" t="s">
        <v>990</v>
      </c>
    </row>
    <row r="379" spans="1:16" s="89" customFormat="1" x14ac:dyDescent="0.3">
      <c r="A379" s="13"/>
      <c r="B379" s="11"/>
      <c r="C379" s="12"/>
      <c r="D379" s="12"/>
      <c r="E379" s="864"/>
      <c r="F379" s="865"/>
      <c r="G379" s="865"/>
      <c r="H379" s="861"/>
      <c r="I379" s="865"/>
      <c r="J379" s="148"/>
      <c r="K379" s="148"/>
      <c r="L379" s="864"/>
      <c r="M379" s="865"/>
      <c r="N379" s="865"/>
      <c r="O379" s="861"/>
      <c r="P379" s="865"/>
    </row>
    <row r="380" spans="1:16" s="89" customFormat="1" ht="16.5" customHeight="1" x14ac:dyDescent="0.3">
      <c r="A380" s="13"/>
      <c r="B380" s="11"/>
      <c r="C380" s="12"/>
      <c r="D380" s="12"/>
      <c r="E380" s="1300" t="s">
        <v>1140</v>
      </c>
      <c r="F380" s="1299" t="s">
        <v>964</v>
      </c>
      <c r="G380" s="1299"/>
      <c r="H380" s="866">
        <f>DSUM(Datos!$C$1469:$H$1519,"emisiones",'9. Informe final. Resultados'!E368:J369)/1000</f>
        <v>0</v>
      </c>
      <c r="I380" s="867" t="str">
        <f>IF($G$13&lt;2021,"t CO₂","t CO₂e")</f>
        <v>t CO₂e</v>
      </c>
      <c r="J380" s="148"/>
      <c r="K380" s="148"/>
      <c r="L380" s="1300" t="s">
        <v>1140</v>
      </c>
      <c r="M380" s="1299" t="s">
        <v>964</v>
      </c>
      <c r="N380" s="1299"/>
      <c r="O380" s="866">
        <f>DSUM(Datos!$C$1469:$H$1519,"emisiones",'9. Informe final. Resultados'!L368:P369)/1000</f>
        <v>0</v>
      </c>
      <c r="P380" s="867" t="str">
        <f>IF($G$13&lt;2021,"t CO₂","t CO₂e")</f>
        <v>t CO₂e</v>
      </c>
    </row>
    <row r="381" spans="1:16" s="89" customFormat="1" ht="16.5" customHeight="1" x14ac:dyDescent="0.3">
      <c r="A381" s="13"/>
      <c r="B381" s="11"/>
      <c r="C381" s="12"/>
      <c r="D381" s="12"/>
      <c r="E381" s="1300"/>
      <c r="F381" s="1299" t="s">
        <v>965</v>
      </c>
      <c r="G381" s="1299"/>
      <c r="H381" s="866">
        <f>DSUM(Datos!$C$1745:$H$1795,"emisiones",'9. Informe final. Resultados'!E368:J369)/1000</f>
        <v>0</v>
      </c>
      <c r="I381" s="867" t="str">
        <f>IF($G$13&lt;2021,"t CO₂","t CO₂e")</f>
        <v>t CO₂e</v>
      </c>
      <c r="J381" s="148"/>
      <c r="K381" s="148"/>
      <c r="L381" s="1300"/>
      <c r="M381" s="1299" t="s">
        <v>965</v>
      </c>
      <c r="N381" s="1299"/>
      <c r="O381" s="866">
        <f>DSUM(Datos!$C$1745:$H$1795,"emisiones",'9. Informe final. Resultados'!L368:P369)/1000</f>
        <v>0</v>
      </c>
      <c r="P381" s="867" t="str">
        <f>IF($G$13&lt;2021,"t CO₂","t CO₂e")</f>
        <v>t CO₂e</v>
      </c>
    </row>
    <row r="382" spans="1:16" s="89" customFormat="1" ht="16.5" customHeight="1" x14ac:dyDescent="0.3">
      <c r="A382" s="13"/>
      <c r="B382" s="11"/>
      <c r="C382" s="12"/>
      <c r="D382" s="12"/>
      <c r="E382" s="1300"/>
      <c r="F382" s="1299" t="s">
        <v>1114</v>
      </c>
      <c r="G382" s="1299"/>
      <c r="H382" s="866">
        <f>DSUM(Datos!$C$1809:$G$1859,"emisiones",'9. Informe final. Resultados'!E368:J369)/1000</f>
        <v>0</v>
      </c>
      <c r="I382" s="867" t="s">
        <v>990</v>
      </c>
      <c r="J382" s="148"/>
      <c r="K382" s="148"/>
      <c r="L382" s="1300"/>
      <c r="M382" s="1299" t="s">
        <v>1114</v>
      </c>
      <c r="N382" s="1299"/>
      <c r="O382" s="866">
        <f>DSUM(Datos!$C$1809:$G$1859,"emisiones",'9. Informe final. Resultados'!L368:P369)/1000</f>
        <v>0</v>
      </c>
      <c r="P382" s="867" t="s">
        <v>990</v>
      </c>
    </row>
    <row r="383" spans="1:16" s="89" customFormat="1" ht="16.5" customHeight="1" x14ac:dyDescent="0.3">
      <c r="A383" s="13"/>
      <c r="B383" s="11"/>
      <c r="C383" s="12"/>
      <c r="D383" s="12"/>
      <c r="E383" s="1299" t="s">
        <v>1115</v>
      </c>
      <c r="F383" s="1299"/>
      <c r="G383" s="1299"/>
      <c r="H383" s="868">
        <f>SUM(H380:H382)</f>
        <v>0</v>
      </c>
      <c r="I383" s="867" t="str">
        <f t="shared" ref="I383" si="32">IF($G$13&lt;2021,"t CO₂","t CO₂e")</f>
        <v>t CO₂e</v>
      </c>
      <c r="J383" s="148"/>
      <c r="K383" s="148"/>
      <c r="L383" s="1299" t="s">
        <v>1115</v>
      </c>
      <c r="M383" s="1299"/>
      <c r="N383" s="1299"/>
      <c r="O383" s="868">
        <f>SUM(O380:O382)</f>
        <v>0</v>
      </c>
      <c r="P383" s="867" t="str">
        <f t="shared" ref="P383" si="33">IF($G$13&lt;2021,"t CO₂","t CO₂e")</f>
        <v>t CO₂e</v>
      </c>
    </row>
    <row r="384" spans="1:16" s="89" customFormat="1" x14ac:dyDescent="0.3">
      <c r="A384" s="13"/>
      <c r="B384" s="11"/>
      <c r="C384" s="12"/>
      <c r="D384" s="12"/>
      <c r="E384" s="864"/>
      <c r="F384" s="864"/>
      <c r="G384" s="864"/>
      <c r="H384" s="863"/>
      <c r="I384" s="864"/>
      <c r="J384" s="148"/>
      <c r="K384" s="148"/>
      <c r="L384" s="864"/>
      <c r="M384" s="864"/>
      <c r="N384" s="864"/>
      <c r="O384" s="863"/>
      <c r="P384" s="864"/>
    </row>
    <row r="385" spans="1:18" s="89" customFormat="1" x14ac:dyDescent="0.3">
      <c r="A385" s="13"/>
      <c r="B385" s="11"/>
      <c r="C385" s="12"/>
      <c r="D385" s="12"/>
      <c r="E385" s="864" t="s">
        <v>561</v>
      </c>
      <c r="F385" s="1299"/>
      <c r="G385" s="1299"/>
      <c r="H385" s="863">
        <f>IF(ISNUMBER(SUM(H378+H383)),SUM(SUM(H383+H378)),"")</f>
        <v>0</v>
      </c>
      <c r="I385" s="869" t="s">
        <v>990</v>
      </c>
      <c r="J385" s="148"/>
      <c r="K385" s="148"/>
      <c r="L385" s="864" t="s">
        <v>561</v>
      </c>
      <c r="M385" s="1299"/>
      <c r="N385" s="1299"/>
      <c r="O385" s="863">
        <f>IF(ISNUMBER(SUM(O378+O383)),SUM(SUM(O383+O378)),"")</f>
        <v>0</v>
      </c>
      <c r="P385" s="870" t="s">
        <v>990</v>
      </c>
    </row>
    <row r="386" spans="1:18" s="89" customFormat="1" x14ac:dyDescent="0.3">
      <c r="A386" s="13"/>
      <c r="B386" s="11"/>
      <c r="C386" s="12"/>
      <c r="D386" s="12"/>
      <c r="E386" s="148" t="s">
        <v>190</v>
      </c>
      <c r="F386" s="148"/>
      <c r="G386" s="149"/>
      <c r="H386" s="149"/>
      <c r="I386" s="149"/>
      <c r="J386" s="148"/>
      <c r="K386" s="148"/>
      <c r="L386" s="148" t="s">
        <v>190</v>
      </c>
      <c r="M386" s="148"/>
      <c r="N386" s="149"/>
      <c r="O386" s="149"/>
      <c r="P386" s="149"/>
    </row>
    <row r="387" spans="1:18" s="89" customFormat="1" x14ac:dyDescent="0.3">
      <c r="A387" s="13"/>
      <c r="B387" s="11"/>
      <c r="C387" s="12"/>
      <c r="D387" s="12"/>
      <c r="E387" s="1301" t="e">
        <f>Datos!$E$1973</f>
        <v>#N/A</v>
      </c>
      <c r="F387" s="1301"/>
      <c r="G387" s="1301"/>
      <c r="H387" s="1301"/>
      <c r="I387" s="1301"/>
      <c r="J387" s="1301"/>
      <c r="K387" s="860"/>
      <c r="L387" s="1301" t="e">
        <f>Datos!$E$1974</f>
        <v>#N/A</v>
      </c>
      <c r="M387" s="1301"/>
      <c r="N387" s="1301"/>
      <c r="O387" s="1301"/>
      <c r="P387" s="1301"/>
      <c r="Q387" s="12"/>
      <c r="R387" s="12"/>
    </row>
    <row r="388" spans="1:18" s="89" customFormat="1" x14ac:dyDescent="0.3">
      <c r="A388" s="13"/>
      <c r="B388" s="11"/>
      <c r="C388" s="12"/>
      <c r="D388" s="12"/>
      <c r="E388" s="148"/>
      <c r="F388" s="148"/>
      <c r="G388" s="149"/>
      <c r="H388" s="149"/>
      <c r="I388" s="149"/>
      <c r="J388" s="148"/>
      <c r="K388" s="148"/>
      <c r="L388" s="148"/>
      <c r="M388" s="148"/>
      <c r="N388" s="149"/>
      <c r="O388" s="149"/>
      <c r="P388" s="149"/>
      <c r="Q388" s="12"/>
      <c r="R388" s="12"/>
    </row>
    <row r="389" spans="1:18" s="89" customFormat="1" ht="16.5" customHeight="1" x14ac:dyDescent="0.3">
      <c r="A389" s="13"/>
      <c r="B389" s="11"/>
      <c r="C389" s="12"/>
      <c r="D389" s="12"/>
      <c r="E389" s="1300" t="s">
        <v>1139</v>
      </c>
      <c r="F389" s="1299" t="s">
        <v>992</v>
      </c>
      <c r="G389" s="1299"/>
      <c r="H389" s="861">
        <f>DSUM(Datos!$C$127:$O$177,"emisiones",'9. Informe final. Resultados'!E386:J387)/1000</f>
        <v>0</v>
      </c>
      <c r="I389" s="862" t="s">
        <v>990</v>
      </c>
      <c r="J389" s="148"/>
      <c r="K389" s="148"/>
      <c r="L389" s="1300" t="s">
        <v>1139</v>
      </c>
      <c r="M389" s="1299" t="s">
        <v>992</v>
      </c>
      <c r="N389" s="1299"/>
      <c r="O389" s="861">
        <f>DSUM(Datos!$C$127:$O$177,"emisiones",'9. Informe final. Resultados'!L386:P387)/1000</f>
        <v>0</v>
      </c>
      <c r="P389" s="862" t="s">
        <v>990</v>
      </c>
      <c r="Q389" s="12"/>
      <c r="R389" s="12"/>
    </row>
    <row r="390" spans="1:18" s="89" customFormat="1" ht="16.5" customHeight="1" x14ac:dyDescent="0.3">
      <c r="A390" s="13"/>
      <c r="B390" s="11"/>
      <c r="C390" s="12"/>
      <c r="D390" s="12"/>
      <c r="E390" s="1300"/>
      <c r="F390" s="1299" t="s">
        <v>993</v>
      </c>
      <c r="G390" s="1299"/>
      <c r="H390" s="861">
        <f>DSUM(Datos!$D$223:$I$273,"emisiones",'9. Informe final. Resultados'!E386:J387)/1000</f>
        <v>0</v>
      </c>
      <c r="I390" s="862" t="s">
        <v>990</v>
      </c>
      <c r="J390" s="148"/>
      <c r="K390" s="148"/>
      <c r="L390" s="1300"/>
      <c r="M390" s="1299" t="s">
        <v>993</v>
      </c>
      <c r="N390" s="1299"/>
      <c r="O390" s="861">
        <f>DSUM(Datos!$D$223:$I$273,"emisiones",'9. Informe final. Resultados'!L386:P387)/1000</f>
        <v>0</v>
      </c>
      <c r="P390" s="862" t="s">
        <v>990</v>
      </c>
      <c r="Q390" s="12"/>
      <c r="R390" s="12"/>
    </row>
    <row r="391" spans="1:18" s="89" customFormat="1" ht="16.5" customHeight="1" x14ac:dyDescent="0.3">
      <c r="A391" s="13"/>
      <c r="B391" s="11"/>
      <c r="C391" s="12"/>
      <c r="D391" s="12"/>
      <c r="E391" s="1300"/>
      <c r="F391" s="1299" t="s">
        <v>753</v>
      </c>
      <c r="G391" s="1299"/>
      <c r="H391" s="861">
        <f>DSUM(Datos!$C$648:$P$748,"emisiones",'9. Informe final. Resultados'!E386:J387)/1000</f>
        <v>0</v>
      </c>
      <c r="I391" s="862" t="s">
        <v>990</v>
      </c>
      <c r="J391" s="148"/>
      <c r="K391" s="148"/>
      <c r="L391" s="1300"/>
      <c r="M391" s="1299" t="s">
        <v>753</v>
      </c>
      <c r="N391" s="1299"/>
      <c r="O391" s="861">
        <f>DSUM(Datos!$C$648:$P$748,"emisiones",'9. Informe final. Resultados'!L386:P387)/1000</f>
        <v>0</v>
      </c>
      <c r="P391" s="862" t="s">
        <v>990</v>
      </c>
      <c r="Q391" s="12"/>
      <c r="R391" s="12"/>
    </row>
    <row r="392" spans="1:18" s="89" customFormat="1" ht="16.5" customHeight="1" x14ac:dyDescent="0.3">
      <c r="A392" s="13"/>
      <c r="B392" s="11"/>
      <c r="C392" s="12"/>
      <c r="D392" s="12"/>
      <c r="E392" s="1300"/>
      <c r="F392" s="1299" t="s">
        <v>959</v>
      </c>
      <c r="G392" s="1299"/>
      <c r="H392" s="861">
        <f>DSUM(Datos!$C$826:$P$876,"emisiones",'9. Informe final. Resultados'!E386:J387)/1000</f>
        <v>0</v>
      </c>
      <c r="I392" s="862" t="s">
        <v>990</v>
      </c>
      <c r="J392" s="148"/>
      <c r="K392" s="148"/>
      <c r="L392" s="1300"/>
      <c r="M392" s="1299" t="s">
        <v>959</v>
      </c>
      <c r="N392" s="1299"/>
      <c r="O392" s="861">
        <f>DSUM(Datos!$C$826:$P$876,"emisiones",'9. Informe final. Resultados'!L386:P387)/1000</f>
        <v>0</v>
      </c>
      <c r="P392" s="862" t="s">
        <v>990</v>
      </c>
      <c r="Q392" s="12"/>
      <c r="R392" s="12"/>
    </row>
    <row r="393" spans="1:18" s="89" customFormat="1" ht="16.5" customHeight="1" x14ac:dyDescent="0.3">
      <c r="A393" s="13"/>
      <c r="B393" s="11"/>
      <c r="C393" s="12"/>
      <c r="D393" s="12"/>
      <c r="E393" s="1300"/>
      <c r="F393" s="1299" t="s">
        <v>761</v>
      </c>
      <c r="G393" s="1299"/>
      <c r="H393" s="861">
        <f>DSUM(Datos!$C$1011:$P$1061,"emisiones",'9. Informe final. Resultados'!E386:J387)/1000</f>
        <v>0</v>
      </c>
      <c r="I393" s="862" t="s">
        <v>990</v>
      </c>
      <c r="J393" s="148"/>
      <c r="K393" s="148"/>
      <c r="L393" s="1300"/>
      <c r="M393" s="1299" t="s">
        <v>761</v>
      </c>
      <c r="N393" s="1299"/>
      <c r="O393" s="861">
        <f>DSUM(Datos!$C$1011:$P$1061,"emisiones",'9. Informe final. Resultados'!L386:P387)/1000</f>
        <v>0</v>
      </c>
      <c r="P393" s="862" t="s">
        <v>990</v>
      </c>
      <c r="Q393" s="12"/>
      <c r="R393" s="12"/>
    </row>
    <row r="394" spans="1:18" s="89" customFormat="1" ht="16.5" customHeight="1" x14ac:dyDescent="0.3">
      <c r="A394" s="13"/>
      <c r="B394" s="11"/>
      <c r="C394" s="12"/>
      <c r="D394" s="12"/>
      <c r="E394" s="1300"/>
      <c r="F394" s="1299" t="s">
        <v>975</v>
      </c>
      <c r="G394" s="1299"/>
      <c r="H394" s="861">
        <f>DSUM(Datos!$C$1260:$I$1360,"emisiones",'9. Informe final. Resultados'!E386:J387)/1000</f>
        <v>0</v>
      </c>
      <c r="I394" s="862" t="s">
        <v>990</v>
      </c>
      <c r="J394" s="148"/>
      <c r="K394" s="148"/>
      <c r="L394" s="1300"/>
      <c r="M394" s="1299" t="s">
        <v>975</v>
      </c>
      <c r="N394" s="1299"/>
      <c r="O394" s="861">
        <f>DSUM(Datos!$C$1260:$I$1360,"emisiones",'9. Informe final. Resultados'!L386:P387)/1000</f>
        <v>0</v>
      </c>
      <c r="P394" s="862" t="s">
        <v>990</v>
      </c>
      <c r="Q394" s="12"/>
      <c r="R394" s="12"/>
    </row>
    <row r="395" spans="1:18" s="89" customFormat="1" x14ac:dyDescent="0.3">
      <c r="A395" s="13"/>
      <c r="B395" s="11"/>
      <c r="C395" s="12"/>
      <c r="D395" s="12"/>
      <c r="E395" s="1300"/>
      <c r="F395" s="1299" t="s">
        <v>968</v>
      </c>
      <c r="G395" s="1299"/>
      <c r="H395" s="861">
        <f>DSUM(Datos!$C$1388:$J$1438,"emisiones",'9. Informe final. Resultados'!E386:J387)/1000</f>
        <v>0</v>
      </c>
      <c r="I395" s="862" t="s">
        <v>990</v>
      </c>
      <c r="J395" s="148"/>
      <c r="K395" s="148"/>
      <c r="L395" s="1300"/>
      <c r="M395" s="1299" t="s">
        <v>968</v>
      </c>
      <c r="N395" s="1299"/>
      <c r="O395" s="861">
        <f>DSUM(Datos!$C$1388:$J$1438,"emisiones",'9. Informe final. Resultados'!L386:P387)/1000</f>
        <v>0</v>
      </c>
      <c r="P395" s="862" t="s">
        <v>990</v>
      </c>
      <c r="Q395" s="12"/>
      <c r="R395" s="12"/>
    </row>
    <row r="396" spans="1:18" s="89" customFormat="1" ht="16.5" customHeight="1" x14ac:dyDescent="0.3">
      <c r="A396" s="13"/>
      <c r="B396" s="11"/>
      <c r="C396" s="12"/>
      <c r="D396" s="12"/>
      <c r="E396" s="1299" t="s">
        <v>980</v>
      </c>
      <c r="F396" s="1299"/>
      <c r="G396" s="1299"/>
      <c r="H396" s="863">
        <f>SUM(H389:H395)</f>
        <v>0</v>
      </c>
      <c r="I396" s="862" t="s">
        <v>990</v>
      </c>
      <c r="J396" s="148"/>
      <c r="K396" s="148"/>
      <c r="L396" s="1299" t="s">
        <v>980</v>
      </c>
      <c r="M396" s="1299"/>
      <c r="N396" s="1299"/>
      <c r="O396" s="863">
        <f>SUM(O389:O395)</f>
        <v>0</v>
      </c>
      <c r="P396" s="862" t="s">
        <v>990</v>
      </c>
      <c r="Q396" s="12"/>
      <c r="R396" s="12"/>
    </row>
    <row r="397" spans="1:18" s="89" customFormat="1" x14ac:dyDescent="0.3">
      <c r="A397" s="13"/>
      <c r="B397" s="11"/>
      <c r="C397" s="12"/>
      <c r="D397" s="12"/>
      <c r="E397" s="864"/>
      <c r="F397" s="865"/>
      <c r="G397" s="865"/>
      <c r="H397" s="861"/>
      <c r="I397" s="865"/>
      <c r="J397" s="148"/>
      <c r="K397" s="148"/>
      <c r="L397" s="864"/>
      <c r="M397" s="865"/>
      <c r="N397" s="865"/>
      <c r="O397" s="861"/>
      <c r="P397" s="865"/>
      <c r="Q397" s="12"/>
      <c r="R397" s="12"/>
    </row>
    <row r="398" spans="1:18" s="89" customFormat="1" ht="16.5" customHeight="1" x14ac:dyDescent="0.3">
      <c r="A398" s="13"/>
      <c r="B398" s="11"/>
      <c r="C398" s="12"/>
      <c r="D398" s="12"/>
      <c r="E398" s="1300" t="s">
        <v>1140</v>
      </c>
      <c r="F398" s="1299" t="s">
        <v>964</v>
      </c>
      <c r="G398" s="1299"/>
      <c r="H398" s="866">
        <f>DSUM(Datos!$C$1469:$H$1519,"emisiones",'9. Informe final. Resultados'!E386:J387)/1000</f>
        <v>0</v>
      </c>
      <c r="I398" s="867" t="str">
        <f>IF($G$13&lt;2021,"t CO₂","t CO₂e")</f>
        <v>t CO₂e</v>
      </c>
      <c r="J398" s="148"/>
      <c r="K398" s="148"/>
      <c r="L398" s="1300" t="s">
        <v>1140</v>
      </c>
      <c r="M398" s="1299" t="s">
        <v>964</v>
      </c>
      <c r="N398" s="1299"/>
      <c r="O398" s="866">
        <f>DSUM(Datos!$C$1469:$H$1519,"emisiones",'9. Informe final. Resultados'!L386:P387)/1000</f>
        <v>0</v>
      </c>
      <c r="P398" s="867" t="str">
        <f>IF($G$13&lt;2021,"t CO₂","t CO₂e")</f>
        <v>t CO₂e</v>
      </c>
      <c r="Q398" s="12"/>
      <c r="R398" s="12"/>
    </row>
    <row r="399" spans="1:18" s="89" customFormat="1" ht="16.5" customHeight="1" x14ac:dyDescent="0.3">
      <c r="A399" s="13"/>
      <c r="B399" s="11"/>
      <c r="C399" s="12"/>
      <c r="D399" s="12"/>
      <c r="E399" s="1300"/>
      <c r="F399" s="1299" t="s">
        <v>965</v>
      </c>
      <c r="G399" s="1299"/>
      <c r="H399" s="866">
        <f>DSUM(Datos!$C$1745:$H$1795,"emisiones",'9. Informe final. Resultados'!E386:J387)/1000</f>
        <v>0</v>
      </c>
      <c r="I399" s="867" t="str">
        <f>IF($G$13&lt;2021,"t CO₂","t CO₂e")</f>
        <v>t CO₂e</v>
      </c>
      <c r="J399" s="148"/>
      <c r="K399" s="148"/>
      <c r="L399" s="1300"/>
      <c r="M399" s="1299" t="s">
        <v>965</v>
      </c>
      <c r="N399" s="1299"/>
      <c r="O399" s="866">
        <f>DSUM(Datos!$C$1745:$H$1795,"emisiones",'9. Informe final. Resultados'!L386:P387)/1000</f>
        <v>0</v>
      </c>
      <c r="P399" s="867" t="str">
        <f>IF($G$13&lt;2021,"t CO₂","t CO₂e")</f>
        <v>t CO₂e</v>
      </c>
      <c r="Q399" s="12"/>
      <c r="R399" s="12"/>
    </row>
    <row r="400" spans="1:18" s="89" customFormat="1" ht="16.5" customHeight="1" x14ac:dyDescent="0.3">
      <c r="A400" s="13"/>
      <c r="B400" s="11"/>
      <c r="C400" s="12"/>
      <c r="D400" s="12"/>
      <c r="E400" s="1300"/>
      <c r="F400" s="1299" t="s">
        <v>1114</v>
      </c>
      <c r="G400" s="1299"/>
      <c r="H400" s="866">
        <f>DSUM(Datos!$C$1809:$G$1859,"emisiones",'9. Informe final. Resultados'!E386:J387)/1000</f>
        <v>0</v>
      </c>
      <c r="I400" s="867" t="s">
        <v>990</v>
      </c>
      <c r="J400" s="148"/>
      <c r="K400" s="148"/>
      <c r="L400" s="1300"/>
      <c r="M400" s="1299" t="s">
        <v>1114</v>
      </c>
      <c r="N400" s="1299"/>
      <c r="O400" s="866">
        <f>DSUM(Datos!$C$1809:$G$1859,"emisiones",'9. Informe final. Resultados'!L386:P387)/1000</f>
        <v>0</v>
      </c>
      <c r="P400" s="867" t="s">
        <v>990</v>
      </c>
      <c r="Q400" s="12"/>
      <c r="R400" s="12"/>
    </row>
    <row r="401" spans="1:18" s="89" customFormat="1" ht="16.5" customHeight="1" x14ac:dyDescent="0.3">
      <c r="A401" s="13"/>
      <c r="B401" s="11"/>
      <c r="C401" s="12"/>
      <c r="D401" s="12"/>
      <c r="E401" s="1299" t="s">
        <v>1115</v>
      </c>
      <c r="F401" s="1299"/>
      <c r="G401" s="1299"/>
      <c r="H401" s="868">
        <f>SUM(H398:H400)</f>
        <v>0</v>
      </c>
      <c r="I401" s="867" t="str">
        <f t="shared" ref="I401" si="34">IF($G$13&lt;2021,"t CO₂","t CO₂e")</f>
        <v>t CO₂e</v>
      </c>
      <c r="J401" s="148"/>
      <c r="K401" s="148"/>
      <c r="L401" s="1299" t="s">
        <v>1115</v>
      </c>
      <c r="M401" s="1299"/>
      <c r="N401" s="1299"/>
      <c r="O401" s="868">
        <f>SUM(O398:O400)</f>
        <v>0</v>
      </c>
      <c r="P401" s="867" t="str">
        <f t="shared" ref="P401" si="35">IF($G$13&lt;2021,"t CO₂","t CO₂e")</f>
        <v>t CO₂e</v>
      </c>
      <c r="Q401" s="12"/>
      <c r="R401" s="12"/>
    </row>
    <row r="402" spans="1:18" s="89" customFormat="1" x14ac:dyDescent="0.3">
      <c r="A402" s="13"/>
      <c r="B402" s="11"/>
      <c r="C402" s="12"/>
      <c r="D402" s="12"/>
      <c r="E402" s="864"/>
      <c r="F402" s="864"/>
      <c r="G402" s="864"/>
      <c r="H402" s="863"/>
      <c r="I402" s="864"/>
      <c r="J402" s="148"/>
      <c r="K402" s="148"/>
      <c r="L402" s="864"/>
      <c r="M402" s="864"/>
      <c r="N402" s="864"/>
      <c r="O402" s="863"/>
      <c r="P402" s="864"/>
      <c r="Q402" s="12"/>
      <c r="R402" s="12"/>
    </row>
    <row r="403" spans="1:18" s="89" customFormat="1" x14ac:dyDescent="0.3">
      <c r="A403" s="13"/>
      <c r="B403" s="11"/>
      <c r="C403" s="12"/>
      <c r="D403" s="12"/>
      <c r="E403" s="864" t="s">
        <v>561</v>
      </c>
      <c r="F403" s="1299"/>
      <c r="G403" s="1299"/>
      <c r="H403" s="863">
        <f>IF(ISNUMBER(SUM(H396+H401)),SUM(SUM(H401+H396)),"")</f>
        <v>0</v>
      </c>
      <c r="I403" s="869" t="s">
        <v>990</v>
      </c>
      <c r="J403" s="148"/>
      <c r="K403" s="148"/>
      <c r="L403" s="864" t="s">
        <v>561</v>
      </c>
      <c r="M403" s="1299"/>
      <c r="N403" s="1299"/>
      <c r="O403" s="863">
        <f>IF(ISNUMBER(SUM(O396+O401)),SUM(SUM(O401+O396)),"")</f>
        <v>0</v>
      </c>
      <c r="P403" s="870" t="s">
        <v>990</v>
      </c>
      <c r="Q403" s="12"/>
      <c r="R403" s="12"/>
    </row>
    <row r="404" spans="1:18" x14ac:dyDescent="0.3">
      <c r="C404" s="12"/>
      <c r="D404" s="12"/>
      <c r="E404" s="148" t="s">
        <v>190</v>
      </c>
      <c r="F404" s="148"/>
      <c r="G404" s="149"/>
      <c r="H404" s="149"/>
      <c r="I404" s="149"/>
      <c r="J404" s="148"/>
      <c r="K404" s="148"/>
      <c r="L404" s="148" t="s">
        <v>190</v>
      </c>
      <c r="M404" s="148"/>
      <c r="N404" s="149"/>
      <c r="O404" s="149"/>
      <c r="P404" s="149"/>
      <c r="Q404" s="12"/>
      <c r="R404" s="12"/>
    </row>
    <row r="405" spans="1:18" x14ac:dyDescent="0.3">
      <c r="C405" s="12"/>
      <c r="D405" s="12"/>
      <c r="E405" s="1301" t="e">
        <f>Datos!$E$1975</f>
        <v>#N/A</v>
      </c>
      <c r="F405" s="1301"/>
      <c r="G405" s="1301"/>
      <c r="H405" s="1301"/>
      <c r="I405" s="1301"/>
      <c r="J405" s="1301"/>
      <c r="K405" s="860"/>
      <c r="L405" s="1301" t="e">
        <f>Datos!$E$1976</f>
        <v>#N/A</v>
      </c>
      <c r="M405" s="1301"/>
      <c r="N405" s="1301"/>
      <c r="O405" s="1301"/>
      <c r="P405" s="1301"/>
      <c r="Q405" s="12"/>
      <c r="R405" s="12"/>
    </row>
    <row r="406" spans="1:18" x14ac:dyDescent="0.3">
      <c r="C406" s="12"/>
      <c r="D406" s="12"/>
      <c r="E406" s="148"/>
      <c r="F406" s="148"/>
      <c r="G406" s="149"/>
      <c r="H406" s="149"/>
      <c r="I406" s="149"/>
      <c r="J406" s="148"/>
      <c r="K406" s="148"/>
      <c r="L406" s="148"/>
      <c r="M406" s="148"/>
      <c r="N406" s="149"/>
      <c r="O406" s="149"/>
      <c r="P406" s="149"/>
      <c r="Q406" s="12"/>
      <c r="R406" s="12"/>
    </row>
    <row r="407" spans="1:18" ht="16.5" customHeight="1" x14ac:dyDescent="0.3">
      <c r="C407" s="12"/>
      <c r="D407" s="12"/>
      <c r="E407" s="1300" t="s">
        <v>1139</v>
      </c>
      <c r="F407" s="1299" t="s">
        <v>992</v>
      </c>
      <c r="G407" s="1299"/>
      <c r="H407" s="861">
        <f>DSUM(Datos!$C$127:$O$177,"emisiones",'9. Informe final. Resultados'!E404:J405)/1000</f>
        <v>0</v>
      </c>
      <c r="I407" s="862" t="s">
        <v>990</v>
      </c>
      <c r="J407" s="148"/>
      <c r="K407" s="148"/>
      <c r="L407" s="1300" t="s">
        <v>1139</v>
      </c>
      <c r="M407" s="1299" t="s">
        <v>992</v>
      </c>
      <c r="N407" s="1299"/>
      <c r="O407" s="861">
        <f>DSUM(Datos!$C$127:$O$177,"emisiones",'9. Informe final. Resultados'!L404:P405)/1000</f>
        <v>0</v>
      </c>
      <c r="P407" s="862" t="s">
        <v>990</v>
      </c>
      <c r="Q407" s="12"/>
      <c r="R407" s="12"/>
    </row>
    <row r="408" spans="1:18" ht="16.5" customHeight="1" x14ac:dyDescent="0.3">
      <c r="C408" s="12"/>
      <c r="D408" s="12"/>
      <c r="E408" s="1300"/>
      <c r="F408" s="1299" t="s">
        <v>993</v>
      </c>
      <c r="G408" s="1299"/>
      <c r="H408" s="861">
        <f>DSUM(Datos!$D$223:$I$273,"emisiones",'9. Informe final. Resultados'!E404:J405)/1000</f>
        <v>0</v>
      </c>
      <c r="I408" s="862" t="s">
        <v>990</v>
      </c>
      <c r="J408" s="148"/>
      <c r="K408" s="148"/>
      <c r="L408" s="1300"/>
      <c r="M408" s="1299" t="s">
        <v>993</v>
      </c>
      <c r="N408" s="1299"/>
      <c r="O408" s="861">
        <f>DSUM(Datos!$D$223:$I$273,"emisiones",'9. Informe final. Resultados'!L404:P405)/1000</f>
        <v>0</v>
      </c>
      <c r="P408" s="862" t="s">
        <v>990</v>
      </c>
      <c r="Q408" s="12"/>
      <c r="R408" s="12"/>
    </row>
    <row r="409" spans="1:18" ht="16.5" customHeight="1" x14ac:dyDescent="0.3">
      <c r="C409" s="12"/>
      <c r="D409" s="12"/>
      <c r="E409" s="1300"/>
      <c r="F409" s="1299" t="s">
        <v>753</v>
      </c>
      <c r="G409" s="1299"/>
      <c r="H409" s="861">
        <f>DSUM(Datos!$C$648:$P$748,"emisiones",'9. Informe final. Resultados'!E404:J405)/1000</f>
        <v>0</v>
      </c>
      <c r="I409" s="862" t="s">
        <v>990</v>
      </c>
      <c r="J409" s="148"/>
      <c r="K409" s="148"/>
      <c r="L409" s="1300"/>
      <c r="M409" s="1299" t="s">
        <v>753</v>
      </c>
      <c r="N409" s="1299"/>
      <c r="O409" s="861">
        <f>DSUM(Datos!$C$648:$P$748,"emisiones",'9. Informe final. Resultados'!L404:P405)/1000</f>
        <v>0</v>
      </c>
      <c r="P409" s="862" t="s">
        <v>990</v>
      </c>
      <c r="Q409" s="12"/>
      <c r="R409" s="12"/>
    </row>
    <row r="410" spans="1:18" ht="16.5" customHeight="1" x14ac:dyDescent="0.3">
      <c r="C410" s="12"/>
      <c r="D410" s="12"/>
      <c r="E410" s="1300"/>
      <c r="F410" s="1299" t="s">
        <v>959</v>
      </c>
      <c r="G410" s="1299"/>
      <c r="H410" s="861">
        <f>DSUM(Datos!$C$826:$P$876,"emisiones",'9. Informe final. Resultados'!E404:J405)/1000</f>
        <v>0</v>
      </c>
      <c r="I410" s="862" t="s">
        <v>990</v>
      </c>
      <c r="J410" s="148"/>
      <c r="K410" s="148"/>
      <c r="L410" s="1300"/>
      <c r="M410" s="1299" t="s">
        <v>959</v>
      </c>
      <c r="N410" s="1299"/>
      <c r="O410" s="861">
        <f>DSUM(Datos!$C$826:$P$876,"emisiones",'9. Informe final. Resultados'!L404:P405)/1000</f>
        <v>0</v>
      </c>
      <c r="P410" s="862" t="s">
        <v>990</v>
      </c>
      <c r="Q410" s="12"/>
      <c r="R410" s="12"/>
    </row>
    <row r="411" spans="1:18" ht="16.5" customHeight="1" x14ac:dyDescent="0.3">
      <c r="C411" s="12"/>
      <c r="D411" s="12"/>
      <c r="E411" s="1300"/>
      <c r="F411" s="1299" t="s">
        <v>761</v>
      </c>
      <c r="G411" s="1299"/>
      <c r="H411" s="861">
        <f>DSUM(Datos!$C$1011:$P$1061,"emisiones",'9. Informe final. Resultados'!E404:J405)/1000</f>
        <v>0</v>
      </c>
      <c r="I411" s="862" t="s">
        <v>990</v>
      </c>
      <c r="J411" s="148"/>
      <c r="K411" s="148"/>
      <c r="L411" s="1300"/>
      <c r="M411" s="1299" t="s">
        <v>761</v>
      </c>
      <c r="N411" s="1299"/>
      <c r="O411" s="861">
        <f>DSUM(Datos!$C$1011:$P$1061,"emisiones",'9. Informe final. Resultados'!L404:P405)/1000</f>
        <v>0</v>
      </c>
      <c r="P411" s="862" t="s">
        <v>990</v>
      </c>
      <c r="Q411" s="12"/>
      <c r="R411" s="12"/>
    </row>
    <row r="412" spans="1:18" ht="16.5" customHeight="1" x14ac:dyDescent="0.3">
      <c r="C412" s="12"/>
      <c r="D412" s="12"/>
      <c r="E412" s="1300"/>
      <c r="F412" s="1299" t="s">
        <v>975</v>
      </c>
      <c r="G412" s="1299"/>
      <c r="H412" s="861">
        <f>DSUM(Datos!$C$1260:$I$1360,"emisiones",'9. Informe final. Resultados'!E404:J405)/1000</f>
        <v>0</v>
      </c>
      <c r="I412" s="862" t="s">
        <v>990</v>
      </c>
      <c r="J412" s="148"/>
      <c r="K412" s="148"/>
      <c r="L412" s="1300"/>
      <c r="M412" s="1299" t="s">
        <v>975</v>
      </c>
      <c r="N412" s="1299"/>
      <c r="O412" s="861">
        <f>DSUM(Datos!$C$1260:$I$1360,"emisiones",'9. Informe final. Resultados'!L404:P405)/1000</f>
        <v>0</v>
      </c>
      <c r="P412" s="862" t="s">
        <v>990</v>
      </c>
      <c r="Q412" s="12"/>
      <c r="R412" s="12"/>
    </row>
    <row r="413" spans="1:18" x14ac:dyDescent="0.3">
      <c r="C413" s="12"/>
      <c r="D413" s="12"/>
      <c r="E413" s="1300"/>
      <c r="F413" s="1299" t="s">
        <v>968</v>
      </c>
      <c r="G413" s="1299"/>
      <c r="H413" s="861">
        <f>DSUM(Datos!$C$1388:$J$1438,"emisiones",'9. Informe final. Resultados'!E404:J405)/1000</f>
        <v>0</v>
      </c>
      <c r="I413" s="862" t="s">
        <v>990</v>
      </c>
      <c r="J413" s="148"/>
      <c r="K413" s="148"/>
      <c r="L413" s="1300"/>
      <c r="M413" s="1299" t="s">
        <v>968</v>
      </c>
      <c r="N413" s="1299"/>
      <c r="O413" s="861">
        <f>DSUM(Datos!$C$1388:$J$1438,"emisiones",'9. Informe final. Resultados'!L404:P405)/1000</f>
        <v>0</v>
      </c>
      <c r="P413" s="862" t="s">
        <v>990</v>
      </c>
      <c r="Q413" s="12"/>
      <c r="R413" s="12"/>
    </row>
    <row r="414" spans="1:18" ht="16.5" customHeight="1" x14ac:dyDescent="0.3">
      <c r="C414" s="12"/>
      <c r="D414" s="12"/>
      <c r="E414" s="1299" t="s">
        <v>980</v>
      </c>
      <c r="F414" s="1299"/>
      <c r="G414" s="1299"/>
      <c r="H414" s="863">
        <f>SUM(H407:H413)</f>
        <v>0</v>
      </c>
      <c r="I414" s="862" t="s">
        <v>990</v>
      </c>
      <c r="J414" s="148"/>
      <c r="K414" s="148"/>
      <c r="L414" s="1299" t="s">
        <v>980</v>
      </c>
      <c r="M414" s="1299"/>
      <c r="N414" s="1299"/>
      <c r="O414" s="863">
        <f>SUM(O407:O413)</f>
        <v>0</v>
      </c>
      <c r="P414" s="862" t="s">
        <v>990</v>
      </c>
      <c r="Q414" s="12"/>
      <c r="R414" s="12"/>
    </row>
    <row r="415" spans="1:18" x14ac:dyDescent="0.3">
      <c r="C415" s="12"/>
      <c r="D415" s="12"/>
      <c r="E415" s="864"/>
      <c r="F415" s="865"/>
      <c r="G415" s="865"/>
      <c r="H415" s="861"/>
      <c r="I415" s="865"/>
      <c r="J415" s="148"/>
      <c r="K415" s="148"/>
      <c r="L415" s="864"/>
      <c r="M415" s="865"/>
      <c r="N415" s="865"/>
      <c r="O415" s="861"/>
      <c r="P415" s="865"/>
      <c r="Q415" s="12"/>
      <c r="R415" s="12"/>
    </row>
    <row r="416" spans="1:18" ht="16.5" customHeight="1" x14ac:dyDescent="0.3">
      <c r="C416" s="12"/>
      <c r="D416" s="12"/>
      <c r="E416" s="1300" t="s">
        <v>1140</v>
      </c>
      <c r="F416" s="1299" t="s">
        <v>964</v>
      </c>
      <c r="G416" s="1299"/>
      <c r="H416" s="866">
        <f>DSUM(Datos!$C$1469:$H$1519,"emisiones",'9. Informe final. Resultados'!E404:J405)/1000</f>
        <v>0</v>
      </c>
      <c r="I416" s="867" t="str">
        <f>IF($G$13&lt;2021,"t CO₂","t CO₂e")</f>
        <v>t CO₂e</v>
      </c>
      <c r="J416" s="148"/>
      <c r="K416" s="148"/>
      <c r="L416" s="1300" t="s">
        <v>1140</v>
      </c>
      <c r="M416" s="1299" t="s">
        <v>964</v>
      </c>
      <c r="N416" s="1299"/>
      <c r="O416" s="866">
        <f>DSUM(Datos!$C$1469:$H$1519,"emisiones",'9. Informe final. Resultados'!L404:P405)/1000</f>
        <v>0</v>
      </c>
      <c r="P416" s="867" t="str">
        <f>IF($G$13&lt;2021,"t CO₂","t CO₂e")</f>
        <v>t CO₂e</v>
      </c>
      <c r="Q416" s="12"/>
      <c r="R416" s="12"/>
    </row>
    <row r="417" spans="3:18" ht="16.5" customHeight="1" x14ac:dyDescent="0.3">
      <c r="C417" s="12"/>
      <c r="D417" s="12"/>
      <c r="E417" s="1300"/>
      <c r="F417" s="1299" t="s">
        <v>965</v>
      </c>
      <c r="G417" s="1299"/>
      <c r="H417" s="866">
        <f>DSUM(Datos!$C$1745:$H$1795,"emisiones",'9. Informe final. Resultados'!E404:J405)/1000</f>
        <v>0</v>
      </c>
      <c r="I417" s="867" t="str">
        <f>IF($G$13&lt;2021,"t CO₂","t CO₂e")</f>
        <v>t CO₂e</v>
      </c>
      <c r="J417" s="148"/>
      <c r="K417" s="148"/>
      <c r="L417" s="1300"/>
      <c r="M417" s="1299" t="s">
        <v>965</v>
      </c>
      <c r="N417" s="1299"/>
      <c r="O417" s="866">
        <f>DSUM(Datos!$C$1745:$H$1795,"emisiones",'9. Informe final. Resultados'!L404:P405)/1000</f>
        <v>0</v>
      </c>
      <c r="P417" s="867" t="str">
        <f>IF($G$13&lt;2021,"t CO₂","t CO₂e")</f>
        <v>t CO₂e</v>
      </c>
      <c r="Q417" s="12"/>
      <c r="R417" s="12"/>
    </row>
    <row r="418" spans="3:18" ht="16.5" customHeight="1" x14ac:dyDescent="0.3">
      <c r="C418" s="12"/>
      <c r="D418" s="12"/>
      <c r="E418" s="1300"/>
      <c r="F418" s="1299" t="s">
        <v>1114</v>
      </c>
      <c r="G418" s="1299"/>
      <c r="H418" s="866">
        <f>DSUM(Datos!$C$1809:$G$1859,"emisiones",'9. Informe final. Resultados'!E404:J405)/1000</f>
        <v>0</v>
      </c>
      <c r="I418" s="867" t="s">
        <v>990</v>
      </c>
      <c r="J418" s="148"/>
      <c r="K418" s="148"/>
      <c r="L418" s="1300"/>
      <c r="M418" s="1299" t="s">
        <v>1114</v>
      </c>
      <c r="N418" s="1299"/>
      <c r="O418" s="866">
        <f>DSUM(Datos!$C$1809:$G$1859,"emisiones",'9. Informe final. Resultados'!L404:P405)/1000</f>
        <v>0</v>
      </c>
      <c r="P418" s="867" t="s">
        <v>990</v>
      </c>
      <c r="Q418" s="12"/>
      <c r="R418" s="12"/>
    </row>
    <row r="419" spans="3:18" ht="16.5" customHeight="1" x14ac:dyDescent="0.3">
      <c r="C419" s="12"/>
      <c r="D419" s="12"/>
      <c r="E419" s="1299" t="s">
        <v>1115</v>
      </c>
      <c r="F419" s="1299"/>
      <c r="G419" s="1299"/>
      <c r="H419" s="868">
        <f>SUM(H416:H418)</f>
        <v>0</v>
      </c>
      <c r="I419" s="867" t="str">
        <f t="shared" ref="I419" si="36">IF($G$13&lt;2021,"t CO₂","t CO₂e")</f>
        <v>t CO₂e</v>
      </c>
      <c r="J419" s="148"/>
      <c r="K419" s="148"/>
      <c r="L419" s="1299" t="s">
        <v>1115</v>
      </c>
      <c r="M419" s="1299"/>
      <c r="N419" s="1299"/>
      <c r="O419" s="868">
        <f>SUM(O416:O418)</f>
        <v>0</v>
      </c>
      <c r="P419" s="867" t="str">
        <f t="shared" ref="P419" si="37">IF($G$13&lt;2021,"t CO₂","t CO₂e")</f>
        <v>t CO₂e</v>
      </c>
      <c r="Q419" s="12"/>
      <c r="R419" s="12"/>
    </row>
    <row r="420" spans="3:18" x14ac:dyDescent="0.3">
      <c r="C420" s="12"/>
      <c r="D420" s="12"/>
      <c r="E420" s="864"/>
      <c r="F420" s="864"/>
      <c r="G420" s="864"/>
      <c r="H420" s="863"/>
      <c r="I420" s="864"/>
      <c r="J420" s="148"/>
      <c r="K420" s="148"/>
      <c r="L420" s="864"/>
      <c r="M420" s="864"/>
      <c r="N420" s="864"/>
      <c r="O420" s="863"/>
      <c r="P420" s="864"/>
      <c r="Q420" s="12"/>
      <c r="R420" s="12"/>
    </row>
    <row r="421" spans="3:18" x14ac:dyDescent="0.3">
      <c r="C421" s="12"/>
      <c r="D421" s="12"/>
      <c r="E421" s="864" t="s">
        <v>561</v>
      </c>
      <c r="F421" s="1299"/>
      <c r="G421" s="1299"/>
      <c r="H421" s="863">
        <f>IF(ISNUMBER(SUM(H414+H419)),SUM(SUM(H419+H414)),"")</f>
        <v>0</v>
      </c>
      <c r="I421" s="869" t="s">
        <v>990</v>
      </c>
      <c r="J421" s="148"/>
      <c r="K421" s="148"/>
      <c r="L421" s="864" t="s">
        <v>561</v>
      </c>
      <c r="M421" s="1299"/>
      <c r="N421" s="1299"/>
      <c r="O421" s="863">
        <f>IF(ISNUMBER(SUM(O414+O419)),SUM(SUM(O419+O414)),"")</f>
        <v>0</v>
      </c>
      <c r="P421" s="870" t="s">
        <v>990</v>
      </c>
      <c r="Q421" s="12"/>
      <c r="R421" s="12"/>
    </row>
    <row r="422" spans="3:18" x14ac:dyDescent="0.3">
      <c r="C422" s="12"/>
      <c r="D422" s="12"/>
      <c r="E422" s="148" t="s">
        <v>190</v>
      </c>
      <c r="F422" s="148"/>
      <c r="G422" s="149"/>
      <c r="H422" s="149"/>
      <c r="I422" s="149"/>
      <c r="J422" s="148"/>
      <c r="K422" s="148"/>
      <c r="L422" s="148" t="s">
        <v>190</v>
      </c>
      <c r="M422" s="148"/>
      <c r="N422" s="149"/>
      <c r="O422" s="149"/>
      <c r="P422" s="149"/>
      <c r="Q422" s="12"/>
      <c r="R422" s="12"/>
    </row>
    <row r="423" spans="3:18" x14ac:dyDescent="0.3">
      <c r="C423" s="12"/>
      <c r="D423" s="12"/>
      <c r="E423" s="1301" t="e">
        <f>Datos!$E$1977</f>
        <v>#N/A</v>
      </c>
      <c r="F423" s="1301"/>
      <c r="G423" s="1301"/>
      <c r="H423" s="1301"/>
      <c r="I423" s="1301"/>
      <c r="J423" s="1301"/>
      <c r="K423" s="860"/>
      <c r="L423" s="1301" t="e">
        <f>Datos!$E$1978</f>
        <v>#N/A</v>
      </c>
      <c r="M423" s="1301"/>
      <c r="N423" s="1301"/>
      <c r="O423" s="1301"/>
      <c r="P423" s="1301"/>
      <c r="Q423" s="12"/>
      <c r="R423" s="12"/>
    </row>
    <row r="424" spans="3:18" x14ac:dyDescent="0.3">
      <c r="C424" s="12"/>
      <c r="D424" s="12"/>
      <c r="E424" s="148"/>
      <c r="F424" s="148"/>
      <c r="G424" s="149"/>
      <c r="H424" s="149"/>
      <c r="I424" s="149"/>
      <c r="J424" s="148"/>
      <c r="K424" s="148"/>
      <c r="L424" s="148"/>
      <c r="M424" s="148"/>
      <c r="N424" s="149"/>
      <c r="O424" s="149"/>
      <c r="P424" s="149"/>
      <c r="Q424" s="12"/>
      <c r="R424" s="12"/>
    </row>
    <row r="425" spans="3:18" ht="16.5" customHeight="1" x14ac:dyDescent="0.3">
      <c r="C425" s="12"/>
      <c r="D425" s="12"/>
      <c r="E425" s="1300" t="s">
        <v>1139</v>
      </c>
      <c r="F425" s="1299" t="s">
        <v>992</v>
      </c>
      <c r="G425" s="1299"/>
      <c r="H425" s="861">
        <f>DSUM(Datos!$C$127:$O$177,"emisiones",'9. Informe final. Resultados'!E422:J423)/1000</f>
        <v>0</v>
      </c>
      <c r="I425" s="862" t="s">
        <v>990</v>
      </c>
      <c r="J425" s="148"/>
      <c r="K425" s="148"/>
      <c r="L425" s="1300" t="s">
        <v>1139</v>
      </c>
      <c r="M425" s="1299" t="s">
        <v>992</v>
      </c>
      <c r="N425" s="1299"/>
      <c r="O425" s="861">
        <f>DSUM(Datos!$C$127:$O$177,"emisiones",'9. Informe final. Resultados'!L422:P423)/1000</f>
        <v>0</v>
      </c>
      <c r="P425" s="862" t="s">
        <v>990</v>
      </c>
      <c r="Q425" s="12"/>
      <c r="R425" s="12"/>
    </row>
    <row r="426" spans="3:18" ht="16.5" customHeight="1" x14ac:dyDescent="0.3">
      <c r="C426" s="12"/>
      <c r="D426" s="12"/>
      <c r="E426" s="1300"/>
      <c r="F426" s="1299" t="s">
        <v>993</v>
      </c>
      <c r="G426" s="1299"/>
      <c r="H426" s="861">
        <f>DSUM(Datos!$D$223:$I$273,"emisiones",'9. Informe final. Resultados'!E422:J423)/1000</f>
        <v>0</v>
      </c>
      <c r="I426" s="862" t="s">
        <v>990</v>
      </c>
      <c r="J426" s="148"/>
      <c r="K426" s="148"/>
      <c r="L426" s="1300"/>
      <c r="M426" s="1299" t="s">
        <v>993</v>
      </c>
      <c r="N426" s="1299"/>
      <c r="O426" s="861">
        <f>DSUM(Datos!$D$223:$I$273,"emisiones",'9. Informe final. Resultados'!L422:P423)/1000</f>
        <v>0</v>
      </c>
      <c r="P426" s="862" t="s">
        <v>990</v>
      </c>
      <c r="Q426" s="12"/>
      <c r="R426" s="12"/>
    </row>
    <row r="427" spans="3:18" ht="16.5" customHeight="1" x14ac:dyDescent="0.3">
      <c r="C427" s="12"/>
      <c r="D427" s="12"/>
      <c r="E427" s="1300"/>
      <c r="F427" s="1299" t="s">
        <v>753</v>
      </c>
      <c r="G427" s="1299"/>
      <c r="H427" s="861">
        <f>DSUM(Datos!$C$648:$P$748,"emisiones",'9. Informe final. Resultados'!E422:J423)/1000</f>
        <v>0</v>
      </c>
      <c r="I427" s="862" t="s">
        <v>990</v>
      </c>
      <c r="J427" s="148"/>
      <c r="K427" s="148"/>
      <c r="L427" s="1300"/>
      <c r="M427" s="1299" t="s">
        <v>753</v>
      </c>
      <c r="N427" s="1299"/>
      <c r="O427" s="861">
        <f>DSUM(Datos!$C$648:$P$748,"emisiones",'9. Informe final. Resultados'!L422:P423)/1000</f>
        <v>0</v>
      </c>
      <c r="P427" s="862" t="s">
        <v>990</v>
      </c>
      <c r="Q427" s="12"/>
      <c r="R427" s="12"/>
    </row>
    <row r="428" spans="3:18" ht="16.5" customHeight="1" x14ac:dyDescent="0.3">
      <c r="C428" s="12"/>
      <c r="D428" s="12"/>
      <c r="E428" s="1300"/>
      <c r="F428" s="1299" t="s">
        <v>959</v>
      </c>
      <c r="G428" s="1299"/>
      <c r="H428" s="861">
        <f>DSUM(Datos!$C$826:$P$876,"emisiones",'9. Informe final. Resultados'!E422:J423)/1000</f>
        <v>0</v>
      </c>
      <c r="I428" s="862" t="s">
        <v>990</v>
      </c>
      <c r="J428" s="148"/>
      <c r="K428" s="148"/>
      <c r="L428" s="1300"/>
      <c r="M428" s="1299" t="s">
        <v>959</v>
      </c>
      <c r="N428" s="1299"/>
      <c r="O428" s="861">
        <f>DSUM(Datos!$C$826:$P$876,"emisiones",'9. Informe final. Resultados'!L422:P423)/1000</f>
        <v>0</v>
      </c>
      <c r="P428" s="862" t="s">
        <v>990</v>
      </c>
      <c r="Q428" s="12"/>
      <c r="R428" s="12"/>
    </row>
    <row r="429" spans="3:18" ht="16.5" customHeight="1" x14ac:dyDescent="0.3">
      <c r="C429" s="12"/>
      <c r="D429" s="12"/>
      <c r="E429" s="1300"/>
      <c r="F429" s="1299" t="s">
        <v>761</v>
      </c>
      <c r="G429" s="1299"/>
      <c r="H429" s="861">
        <f>DSUM(Datos!$C$1011:$P$1061,"emisiones",'9. Informe final. Resultados'!E422:J423)/1000</f>
        <v>0</v>
      </c>
      <c r="I429" s="862" t="s">
        <v>990</v>
      </c>
      <c r="J429" s="148"/>
      <c r="K429" s="148"/>
      <c r="L429" s="1300"/>
      <c r="M429" s="1299" t="s">
        <v>761</v>
      </c>
      <c r="N429" s="1299"/>
      <c r="O429" s="861">
        <f>DSUM(Datos!$C$1011:$P$1061,"emisiones",'9. Informe final. Resultados'!L422:P423)/1000</f>
        <v>0</v>
      </c>
      <c r="P429" s="862" t="s">
        <v>990</v>
      </c>
      <c r="Q429" s="12"/>
      <c r="R429" s="12"/>
    </row>
    <row r="430" spans="3:18" ht="16.5" customHeight="1" x14ac:dyDescent="0.3">
      <c r="C430" s="12"/>
      <c r="D430" s="12"/>
      <c r="E430" s="1300"/>
      <c r="F430" s="1299" t="s">
        <v>975</v>
      </c>
      <c r="G430" s="1299"/>
      <c r="H430" s="861">
        <f>DSUM(Datos!$C$1260:$I$1360,"emisiones",'9. Informe final. Resultados'!E422:J423)/1000</f>
        <v>0</v>
      </c>
      <c r="I430" s="862" t="s">
        <v>990</v>
      </c>
      <c r="J430" s="148"/>
      <c r="K430" s="148"/>
      <c r="L430" s="1300"/>
      <c r="M430" s="1299" t="s">
        <v>975</v>
      </c>
      <c r="N430" s="1299"/>
      <c r="O430" s="861">
        <f>DSUM(Datos!$C$1260:$I$1360,"emisiones",'9. Informe final. Resultados'!L422:P423)/1000</f>
        <v>0</v>
      </c>
      <c r="P430" s="862" t="s">
        <v>990</v>
      </c>
      <c r="Q430" s="12"/>
      <c r="R430" s="12"/>
    </row>
    <row r="431" spans="3:18" x14ac:dyDescent="0.3">
      <c r="C431" s="12"/>
      <c r="D431" s="12"/>
      <c r="E431" s="1300"/>
      <c r="F431" s="1299" t="s">
        <v>968</v>
      </c>
      <c r="G431" s="1299"/>
      <c r="H431" s="861">
        <f>DSUM(Datos!$C$1388:$J$1438,"emisiones",'9. Informe final. Resultados'!E422:J423)/1000</f>
        <v>0</v>
      </c>
      <c r="I431" s="862" t="s">
        <v>990</v>
      </c>
      <c r="J431" s="148"/>
      <c r="K431" s="148"/>
      <c r="L431" s="1300"/>
      <c r="M431" s="1299" t="s">
        <v>968</v>
      </c>
      <c r="N431" s="1299"/>
      <c r="O431" s="861">
        <f>DSUM(Datos!$C$1388:$J$1438,"emisiones",'9. Informe final. Resultados'!L422:P423)/1000</f>
        <v>0</v>
      </c>
      <c r="P431" s="862" t="s">
        <v>990</v>
      </c>
      <c r="Q431" s="12"/>
      <c r="R431" s="12"/>
    </row>
    <row r="432" spans="3:18" ht="16.5" customHeight="1" x14ac:dyDescent="0.3">
      <c r="C432" s="12"/>
      <c r="D432" s="12"/>
      <c r="E432" s="1299" t="s">
        <v>980</v>
      </c>
      <c r="F432" s="1299"/>
      <c r="G432" s="1299"/>
      <c r="H432" s="863">
        <f>SUM(H425:H431)</f>
        <v>0</v>
      </c>
      <c r="I432" s="862" t="s">
        <v>990</v>
      </c>
      <c r="J432" s="148"/>
      <c r="K432" s="148"/>
      <c r="L432" s="1299" t="s">
        <v>980</v>
      </c>
      <c r="M432" s="1299"/>
      <c r="N432" s="1299"/>
      <c r="O432" s="863">
        <f>SUM(O425:O431)</f>
        <v>0</v>
      </c>
      <c r="P432" s="862" t="s">
        <v>990</v>
      </c>
      <c r="Q432" s="12"/>
      <c r="R432" s="12"/>
    </row>
    <row r="433" spans="3:18" x14ac:dyDescent="0.3">
      <c r="C433" s="12"/>
      <c r="D433" s="12"/>
      <c r="E433" s="864"/>
      <c r="F433" s="865"/>
      <c r="G433" s="865"/>
      <c r="H433" s="861"/>
      <c r="I433" s="865"/>
      <c r="J433" s="148"/>
      <c r="K433" s="148"/>
      <c r="L433" s="864"/>
      <c r="M433" s="865"/>
      <c r="N433" s="865"/>
      <c r="O433" s="861"/>
      <c r="P433" s="865"/>
      <c r="Q433" s="12"/>
      <c r="R433" s="12"/>
    </row>
    <row r="434" spans="3:18" ht="16.5" customHeight="1" x14ac:dyDescent="0.3">
      <c r="C434" s="12"/>
      <c r="D434" s="12"/>
      <c r="E434" s="1300" t="s">
        <v>1140</v>
      </c>
      <c r="F434" s="1299" t="s">
        <v>964</v>
      </c>
      <c r="G434" s="1299"/>
      <c r="H434" s="866">
        <f>DSUM(Datos!$C$1469:$H$1519,"emisiones",'9. Informe final. Resultados'!E422:J423)/1000</f>
        <v>0</v>
      </c>
      <c r="I434" s="867" t="str">
        <f>IF($G$13&lt;2021,"t CO₂","t CO₂e")</f>
        <v>t CO₂e</v>
      </c>
      <c r="J434" s="148"/>
      <c r="K434" s="148"/>
      <c r="L434" s="1300" t="s">
        <v>1140</v>
      </c>
      <c r="M434" s="1299" t="s">
        <v>964</v>
      </c>
      <c r="N434" s="1299"/>
      <c r="O434" s="866">
        <f>DSUM(Datos!$C$1469:$H$1519,"emisiones",'9. Informe final. Resultados'!L422:P423)/1000</f>
        <v>0</v>
      </c>
      <c r="P434" s="867" t="str">
        <f>IF($G$13&lt;2021,"t CO₂","t CO₂e")</f>
        <v>t CO₂e</v>
      </c>
      <c r="Q434" s="12"/>
      <c r="R434" s="12"/>
    </row>
    <row r="435" spans="3:18" ht="16.5" customHeight="1" x14ac:dyDescent="0.3">
      <c r="C435" s="12"/>
      <c r="D435" s="12"/>
      <c r="E435" s="1300"/>
      <c r="F435" s="1299" t="s">
        <v>965</v>
      </c>
      <c r="G435" s="1299"/>
      <c r="H435" s="866">
        <f>DSUM(Datos!$C$1745:$H$1795,"emisiones",'9. Informe final. Resultados'!E422:J423)/1000</f>
        <v>0</v>
      </c>
      <c r="I435" s="867" t="str">
        <f>IF($G$13&lt;2021,"t CO₂","t CO₂e")</f>
        <v>t CO₂e</v>
      </c>
      <c r="J435" s="148"/>
      <c r="K435" s="148"/>
      <c r="L435" s="1300"/>
      <c r="M435" s="1299" t="s">
        <v>965</v>
      </c>
      <c r="N435" s="1299"/>
      <c r="O435" s="866">
        <f>DSUM(Datos!$C$1745:$H$1795,"emisiones",'9. Informe final. Resultados'!L422:P423)/1000</f>
        <v>0</v>
      </c>
      <c r="P435" s="867" t="str">
        <f>IF($G$13&lt;2021,"t CO₂","t CO₂e")</f>
        <v>t CO₂e</v>
      </c>
      <c r="Q435" s="12"/>
      <c r="R435" s="12"/>
    </row>
    <row r="436" spans="3:18" ht="16.5" customHeight="1" x14ac:dyDescent="0.3">
      <c r="C436" s="12"/>
      <c r="D436" s="12"/>
      <c r="E436" s="1300"/>
      <c r="F436" s="1299" t="s">
        <v>1114</v>
      </c>
      <c r="G436" s="1299"/>
      <c r="H436" s="866">
        <f>DSUM(Datos!$C$1809:$G$1859,"emisiones",'9. Informe final. Resultados'!E422:J423)/1000</f>
        <v>0</v>
      </c>
      <c r="I436" s="867" t="s">
        <v>990</v>
      </c>
      <c r="J436" s="148"/>
      <c r="K436" s="148"/>
      <c r="L436" s="1300"/>
      <c r="M436" s="1299" t="s">
        <v>1114</v>
      </c>
      <c r="N436" s="1299"/>
      <c r="O436" s="866">
        <f>DSUM(Datos!$C$1809:$G$1859,"emisiones",'9. Informe final. Resultados'!L422:P423)/1000</f>
        <v>0</v>
      </c>
      <c r="P436" s="867" t="s">
        <v>990</v>
      </c>
      <c r="Q436" s="12"/>
      <c r="R436" s="12"/>
    </row>
    <row r="437" spans="3:18" ht="16.5" customHeight="1" x14ac:dyDescent="0.3">
      <c r="C437" s="12"/>
      <c r="D437" s="12"/>
      <c r="E437" s="1299" t="s">
        <v>1115</v>
      </c>
      <c r="F437" s="1299"/>
      <c r="G437" s="1299"/>
      <c r="H437" s="868">
        <f>SUM(H434:H436)</f>
        <v>0</v>
      </c>
      <c r="I437" s="867" t="str">
        <f t="shared" ref="I437" si="38">IF($G$13&lt;2021,"t CO₂","t CO₂e")</f>
        <v>t CO₂e</v>
      </c>
      <c r="J437" s="148"/>
      <c r="K437" s="148"/>
      <c r="L437" s="1299" t="s">
        <v>1115</v>
      </c>
      <c r="M437" s="1299"/>
      <c r="N437" s="1299"/>
      <c r="O437" s="868">
        <f>SUM(O434:O436)</f>
        <v>0</v>
      </c>
      <c r="P437" s="867" t="str">
        <f t="shared" ref="P437" si="39">IF($G$13&lt;2021,"t CO₂","t CO₂e")</f>
        <v>t CO₂e</v>
      </c>
      <c r="Q437" s="12"/>
      <c r="R437" s="12"/>
    </row>
    <row r="438" spans="3:18" x14ac:dyDescent="0.3">
      <c r="C438" s="12"/>
      <c r="D438" s="12"/>
      <c r="E438" s="864"/>
      <c r="F438" s="864"/>
      <c r="G438" s="864"/>
      <c r="H438" s="863"/>
      <c r="I438" s="864"/>
      <c r="J438" s="148"/>
      <c r="K438" s="148"/>
      <c r="L438" s="864"/>
      <c r="M438" s="864"/>
      <c r="N438" s="864"/>
      <c r="O438" s="863"/>
      <c r="P438" s="864"/>
      <c r="Q438" s="12"/>
      <c r="R438" s="12"/>
    </row>
    <row r="439" spans="3:18" x14ac:dyDescent="0.3">
      <c r="C439" s="12"/>
      <c r="D439" s="12"/>
      <c r="E439" s="864" t="s">
        <v>561</v>
      </c>
      <c r="F439" s="1299"/>
      <c r="G439" s="1299"/>
      <c r="H439" s="863">
        <f>IF(ISNUMBER(SUM(H432+H437)),SUM(SUM(H437+H432)),"")</f>
        <v>0</v>
      </c>
      <c r="I439" s="869" t="s">
        <v>990</v>
      </c>
      <c r="J439" s="148"/>
      <c r="K439" s="148"/>
      <c r="L439" s="864" t="s">
        <v>561</v>
      </c>
      <c r="M439" s="1299"/>
      <c r="N439" s="1299"/>
      <c r="O439" s="863">
        <f>IF(ISNUMBER(SUM(O432+O437)),SUM(SUM(O437+O432)),"")</f>
        <v>0</v>
      </c>
      <c r="P439" s="870" t="s">
        <v>990</v>
      </c>
      <c r="Q439" s="12"/>
      <c r="R439" s="12"/>
    </row>
    <row r="440" spans="3:18" x14ac:dyDescent="0.3">
      <c r="C440" s="12"/>
      <c r="D440" s="12"/>
      <c r="E440" s="148" t="s">
        <v>190</v>
      </c>
      <c r="F440" s="148"/>
      <c r="G440" s="149"/>
      <c r="H440" s="149"/>
      <c r="I440" s="149"/>
      <c r="J440" s="148"/>
      <c r="K440" s="148"/>
      <c r="L440" s="148" t="s">
        <v>190</v>
      </c>
      <c r="M440" s="148"/>
      <c r="N440" s="149"/>
      <c r="O440" s="149"/>
      <c r="P440" s="149"/>
      <c r="Q440" s="12"/>
      <c r="R440" s="12"/>
    </row>
    <row r="441" spans="3:18" x14ac:dyDescent="0.3">
      <c r="C441" s="12"/>
      <c r="D441" s="12"/>
      <c r="E441" s="1301" t="e">
        <f>Datos!$E$1979</f>
        <v>#N/A</v>
      </c>
      <c r="F441" s="1301"/>
      <c r="G441" s="1301"/>
      <c r="H441" s="1301"/>
      <c r="I441" s="1301"/>
      <c r="J441" s="1301"/>
      <c r="K441" s="860"/>
      <c r="L441" s="1301" t="e">
        <f>Datos!$E$1980</f>
        <v>#N/A</v>
      </c>
      <c r="M441" s="1301"/>
      <c r="N441" s="1301"/>
      <c r="O441" s="1301"/>
      <c r="P441" s="1301"/>
      <c r="Q441" s="12"/>
      <c r="R441" s="12"/>
    </row>
    <row r="442" spans="3:18" x14ac:dyDescent="0.3">
      <c r="C442" s="12"/>
      <c r="D442" s="12"/>
      <c r="E442" s="148"/>
      <c r="F442" s="148"/>
      <c r="G442" s="149"/>
      <c r="H442" s="149"/>
      <c r="I442" s="149"/>
      <c r="J442" s="148"/>
      <c r="K442" s="148"/>
      <c r="L442" s="148"/>
      <c r="M442" s="148"/>
      <c r="N442" s="149"/>
      <c r="O442" s="149"/>
      <c r="P442" s="149"/>
      <c r="Q442" s="12"/>
      <c r="R442" s="12"/>
    </row>
    <row r="443" spans="3:18" ht="16.5" customHeight="1" x14ac:dyDescent="0.3">
      <c r="C443" s="12"/>
      <c r="D443" s="12"/>
      <c r="E443" s="1300" t="s">
        <v>1139</v>
      </c>
      <c r="F443" s="1299" t="s">
        <v>992</v>
      </c>
      <c r="G443" s="1299"/>
      <c r="H443" s="861">
        <f>DSUM(Datos!$C$127:$O$177,"emisiones",'9. Informe final. Resultados'!E440:J441)/1000</f>
        <v>0</v>
      </c>
      <c r="I443" s="862" t="s">
        <v>990</v>
      </c>
      <c r="J443" s="148"/>
      <c r="K443" s="148"/>
      <c r="L443" s="1300" t="s">
        <v>1139</v>
      </c>
      <c r="M443" s="1299" t="s">
        <v>992</v>
      </c>
      <c r="N443" s="1299"/>
      <c r="O443" s="861">
        <f>DSUM(Datos!$C$127:$O$177,"emisiones",'9. Informe final. Resultados'!L440:P441)/1000</f>
        <v>0</v>
      </c>
      <c r="P443" s="862" t="s">
        <v>990</v>
      </c>
      <c r="Q443" s="12"/>
      <c r="R443" s="12"/>
    </row>
    <row r="444" spans="3:18" ht="16.5" customHeight="1" x14ac:dyDescent="0.3">
      <c r="C444" s="12"/>
      <c r="D444" s="12"/>
      <c r="E444" s="1300"/>
      <c r="F444" s="1299" t="s">
        <v>993</v>
      </c>
      <c r="G444" s="1299"/>
      <c r="H444" s="861">
        <f>DSUM(Datos!$D$223:$I$273,"emisiones",'9. Informe final. Resultados'!E440:J441)/1000</f>
        <v>0</v>
      </c>
      <c r="I444" s="862" t="s">
        <v>990</v>
      </c>
      <c r="J444" s="148"/>
      <c r="K444" s="148"/>
      <c r="L444" s="1300"/>
      <c r="M444" s="1299" t="s">
        <v>993</v>
      </c>
      <c r="N444" s="1299"/>
      <c r="O444" s="861">
        <f>DSUM(Datos!$D$223:$I$273,"emisiones",'9. Informe final. Resultados'!L440:P441)/1000</f>
        <v>0</v>
      </c>
      <c r="P444" s="862" t="s">
        <v>990</v>
      </c>
      <c r="Q444" s="12"/>
      <c r="R444" s="12"/>
    </row>
    <row r="445" spans="3:18" ht="16.5" customHeight="1" x14ac:dyDescent="0.3">
      <c r="C445" s="12"/>
      <c r="D445" s="12"/>
      <c r="E445" s="1300"/>
      <c r="F445" s="1299" t="s">
        <v>753</v>
      </c>
      <c r="G445" s="1299"/>
      <c r="H445" s="861">
        <f>DSUM(Datos!$C$648:$P$748,"emisiones",'9. Informe final. Resultados'!E440:J441)/1000</f>
        <v>0</v>
      </c>
      <c r="I445" s="862" t="s">
        <v>990</v>
      </c>
      <c r="J445" s="148"/>
      <c r="K445" s="148"/>
      <c r="L445" s="1300"/>
      <c r="M445" s="1299" t="s">
        <v>753</v>
      </c>
      <c r="N445" s="1299"/>
      <c r="O445" s="861">
        <f>DSUM(Datos!$C$648:$P$748,"emisiones",'9. Informe final. Resultados'!L440:P441)/1000</f>
        <v>0</v>
      </c>
      <c r="P445" s="862" t="s">
        <v>990</v>
      </c>
      <c r="Q445" s="12"/>
      <c r="R445" s="12"/>
    </row>
    <row r="446" spans="3:18" ht="16.5" customHeight="1" x14ac:dyDescent="0.3">
      <c r="C446" s="12"/>
      <c r="D446" s="12"/>
      <c r="E446" s="1300"/>
      <c r="F446" s="1299" t="s">
        <v>959</v>
      </c>
      <c r="G446" s="1299"/>
      <c r="H446" s="861">
        <f>DSUM(Datos!$C$826:$P$876,"emisiones",'9. Informe final. Resultados'!E440:J441)/1000</f>
        <v>0</v>
      </c>
      <c r="I446" s="862" t="s">
        <v>990</v>
      </c>
      <c r="J446" s="148"/>
      <c r="K446" s="148"/>
      <c r="L446" s="1300"/>
      <c r="M446" s="1299" t="s">
        <v>959</v>
      </c>
      <c r="N446" s="1299"/>
      <c r="O446" s="861">
        <f>DSUM(Datos!$C$826:$P$876,"emisiones",'9. Informe final. Resultados'!L440:P441)/1000</f>
        <v>0</v>
      </c>
      <c r="P446" s="862" t="s">
        <v>990</v>
      </c>
      <c r="Q446" s="12"/>
      <c r="R446" s="12"/>
    </row>
    <row r="447" spans="3:18" ht="16.5" customHeight="1" x14ac:dyDescent="0.3">
      <c r="C447" s="12"/>
      <c r="D447" s="12"/>
      <c r="E447" s="1300"/>
      <c r="F447" s="1299" t="s">
        <v>761</v>
      </c>
      <c r="G447" s="1299"/>
      <c r="H447" s="861">
        <f>DSUM(Datos!$C$1011:$P$1061,"emisiones",'9. Informe final. Resultados'!E440:J441)/1000</f>
        <v>0</v>
      </c>
      <c r="I447" s="862" t="s">
        <v>990</v>
      </c>
      <c r="J447" s="148"/>
      <c r="K447" s="148"/>
      <c r="L447" s="1300"/>
      <c r="M447" s="1299" t="s">
        <v>761</v>
      </c>
      <c r="N447" s="1299"/>
      <c r="O447" s="861">
        <f>DSUM(Datos!$C$1011:$P$1061,"emisiones",'9. Informe final. Resultados'!L440:P441)/1000</f>
        <v>0</v>
      </c>
      <c r="P447" s="862" t="s">
        <v>990</v>
      </c>
      <c r="Q447" s="12"/>
      <c r="R447" s="12"/>
    </row>
    <row r="448" spans="3:18" ht="16.5" customHeight="1" x14ac:dyDescent="0.3">
      <c r="C448" s="12"/>
      <c r="D448" s="12"/>
      <c r="E448" s="1300"/>
      <c r="F448" s="1299" t="s">
        <v>975</v>
      </c>
      <c r="G448" s="1299"/>
      <c r="H448" s="861">
        <f>DSUM(Datos!$C$1260:$I$1360,"emisiones",'9. Informe final. Resultados'!E440:J441)/1000</f>
        <v>0</v>
      </c>
      <c r="I448" s="862" t="s">
        <v>990</v>
      </c>
      <c r="J448" s="148"/>
      <c r="K448" s="148"/>
      <c r="L448" s="1300"/>
      <c r="M448" s="1299" t="s">
        <v>975</v>
      </c>
      <c r="N448" s="1299"/>
      <c r="O448" s="861">
        <f>DSUM(Datos!$C$1260:$I$1360,"emisiones",'9. Informe final. Resultados'!L440:P441)/1000</f>
        <v>0</v>
      </c>
      <c r="P448" s="862" t="s">
        <v>990</v>
      </c>
      <c r="Q448" s="12"/>
      <c r="R448" s="12"/>
    </row>
    <row r="449" spans="3:18" x14ac:dyDescent="0.3">
      <c r="C449" s="12"/>
      <c r="D449" s="12"/>
      <c r="E449" s="1300"/>
      <c r="F449" s="1299" t="s">
        <v>968</v>
      </c>
      <c r="G449" s="1299"/>
      <c r="H449" s="861">
        <f>DSUM(Datos!$C$1388:$J$1438,"emisiones",'9. Informe final. Resultados'!E440:J441)/1000</f>
        <v>0</v>
      </c>
      <c r="I449" s="862" t="s">
        <v>990</v>
      </c>
      <c r="J449" s="148"/>
      <c r="K449" s="148"/>
      <c r="L449" s="1300"/>
      <c r="M449" s="1299" t="s">
        <v>968</v>
      </c>
      <c r="N449" s="1299"/>
      <c r="O449" s="861">
        <f>DSUM(Datos!$C$1388:$J$1438,"emisiones",'9. Informe final. Resultados'!L440:P441)/1000</f>
        <v>0</v>
      </c>
      <c r="P449" s="862" t="s">
        <v>990</v>
      </c>
      <c r="Q449" s="12"/>
      <c r="R449" s="12"/>
    </row>
    <row r="450" spans="3:18" ht="16.5" customHeight="1" x14ac:dyDescent="0.3">
      <c r="C450" s="12"/>
      <c r="D450" s="12"/>
      <c r="E450" s="1299" t="s">
        <v>980</v>
      </c>
      <c r="F450" s="1299"/>
      <c r="G450" s="1299"/>
      <c r="H450" s="863">
        <f>SUM(H443:H449)</f>
        <v>0</v>
      </c>
      <c r="I450" s="862" t="s">
        <v>990</v>
      </c>
      <c r="J450" s="148"/>
      <c r="K450" s="148"/>
      <c r="L450" s="1299" t="s">
        <v>980</v>
      </c>
      <c r="M450" s="1299"/>
      <c r="N450" s="1299"/>
      <c r="O450" s="863">
        <f>SUM(O443:O449)</f>
        <v>0</v>
      </c>
      <c r="P450" s="862" t="s">
        <v>990</v>
      </c>
      <c r="Q450" s="12"/>
      <c r="R450" s="12"/>
    </row>
    <row r="451" spans="3:18" x14ac:dyDescent="0.3">
      <c r="C451" s="12"/>
      <c r="D451" s="12"/>
      <c r="E451" s="864"/>
      <c r="F451" s="865"/>
      <c r="G451" s="865"/>
      <c r="H451" s="861"/>
      <c r="I451" s="865"/>
      <c r="J451" s="148"/>
      <c r="K451" s="148"/>
      <c r="L451" s="864"/>
      <c r="M451" s="865"/>
      <c r="N451" s="865"/>
      <c r="O451" s="861"/>
      <c r="P451" s="865"/>
      <c r="Q451" s="12"/>
      <c r="R451" s="12"/>
    </row>
    <row r="452" spans="3:18" ht="16.5" customHeight="1" x14ac:dyDescent="0.3">
      <c r="C452" s="12"/>
      <c r="D452" s="12"/>
      <c r="E452" s="1300" t="s">
        <v>1140</v>
      </c>
      <c r="F452" s="1299" t="s">
        <v>964</v>
      </c>
      <c r="G452" s="1299"/>
      <c r="H452" s="866">
        <f>DSUM(Datos!$C$1469:$H$1519,"emisiones",'9. Informe final. Resultados'!E440:J441)/1000</f>
        <v>0</v>
      </c>
      <c r="I452" s="867" t="str">
        <f>IF($G$13&lt;2021,"t CO₂","t CO₂e")</f>
        <v>t CO₂e</v>
      </c>
      <c r="J452" s="148"/>
      <c r="K452" s="148"/>
      <c r="L452" s="1300" t="s">
        <v>1140</v>
      </c>
      <c r="M452" s="1299" t="s">
        <v>964</v>
      </c>
      <c r="N452" s="1299"/>
      <c r="O452" s="866">
        <f>DSUM(Datos!$C$1469:$H$1519,"emisiones",'9. Informe final. Resultados'!L440:P441)/1000</f>
        <v>0</v>
      </c>
      <c r="P452" s="867" t="str">
        <f>IF($G$13&lt;2021,"t CO₂","t CO₂e")</f>
        <v>t CO₂e</v>
      </c>
      <c r="Q452" s="12"/>
      <c r="R452" s="12"/>
    </row>
    <row r="453" spans="3:18" ht="16.5" customHeight="1" x14ac:dyDescent="0.3">
      <c r="C453" s="12"/>
      <c r="D453" s="12"/>
      <c r="E453" s="1300"/>
      <c r="F453" s="1299" t="s">
        <v>965</v>
      </c>
      <c r="G453" s="1299"/>
      <c r="H453" s="866">
        <f>DSUM(Datos!$C$1745:$H$1795,"emisiones",'9. Informe final. Resultados'!E440:J441)/1000</f>
        <v>0</v>
      </c>
      <c r="I453" s="867" t="str">
        <f>IF($G$13&lt;2021,"t CO₂","t CO₂e")</f>
        <v>t CO₂e</v>
      </c>
      <c r="J453" s="148"/>
      <c r="K453" s="148"/>
      <c r="L453" s="1300"/>
      <c r="M453" s="1299" t="s">
        <v>965</v>
      </c>
      <c r="N453" s="1299"/>
      <c r="O453" s="866">
        <f>DSUM(Datos!$C$1745:$H$1795,"emisiones",'9. Informe final. Resultados'!L440:P441)/1000</f>
        <v>0</v>
      </c>
      <c r="P453" s="867" t="str">
        <f>IF($G$13&lt;2021,"t CO₂","t CO₂e")</f>
        <v>t CO₂e</v>
      </c>
      <c r="Q453" s="12"/>
      <c r="R453" s="12"/>
    </row>
    <row r="454" spans="3:18" ht="16.5" customHeight="1" x14ac:dyDescent="0.3">
      <c r="C454" s="12"/>
      <c r="D454" s="12"/>
      <c r="E454" s="1300"/>
      <c r="F454" s="1299" t="s">
        <v>1114</v>
      </c>
      <c r="G454" s="1299"/>
      <c r="H454" s="866">
        <f>DSUM(Datos!$C$1809:$G$1859,"emisiones",'9. Informe final. Resultados'!E440:J441)/1000</f>
        <v>0</v>
      </c>
      <c r="I454" s="867" t="s">
        <v>990</v>
      </c>
      <c r="J454" s="148"/>
      <c r="K454" s="148"/>
      <c r="L454" s="1300"/>
      <c r="M454" s="1299" t="s">
        <v>1114</v>
      </c>
      <c r="N454" s="1299"/>
      <c r="O454" s="866">
        <f>DSUM(Datos!$C$1809:$G$1859,"emisiones",'9. Informe final. Resultados'!L440:P441)/1000</f>
        <v>0</v>
      </c>
      <c r="P454" s="867" t="s">
        <v>990</v>
      </c>
      <c r="Q454" s="12"/>
      <c r="R454" s="12"/>
    </row>
    <row r="455" spans="3:18" ht="16.5" customHeight="1" x14ac:dyDescent="0.3">
      <c r="C455" s="12"/>
      <c r="D455" s="12"/>
      <c r="E455" s="1299" t="s">
        <v>1115</v>
      </c>
      <c r="F455" s="1299"/>
      <c r="G455" s="1299"/>
      <c r="H455" s="868">
        <f>SUM(H452:H454)</f>
        <v>0</v>
      </c>
      <c r="I455" s="867" t="str">
        <f t="shared" ref="I455" si="40">IF($G$13&lt;2021,"t CO₂","t CO₂e")</f>
        <v>t CO₂e</v>
      </c>
      <c r="J455" s="148"/>
      <c r="K455" s="148"/>
      <c r="L455" s="1299" t="s">
        <v>1115</v>
      </c>
      <c r="M455" s="1299"/>
      <c r="N455" s="1299"/>
      <c r="O455" s="868">
        <f>SUM(O452:O454)</f>
        <v>0</v>
      </c>
      <c r="P455" s="867" t="str">
        <f t="shared" ref="P455" si="41">IF($G$13&lt;2021,"t CO₂","t CO₂e")</f>
        <v>t CO₂e</v>
      </c>
      <c r="Q455" s="12"/>
      <c r="R455" s="12"/>
    </row>
    <row r="456" spans="3:18" x14ac:dyDescent="0.3">
      <c r="C456" s="12"/>
      <c r="D456" s="12"/>
      <c r="E456" s="864"/>
      <c r="F456" s="864"/>
      <c r="G456" s="864"/>
      <c r="H456" s="863"/>
      <c r="I456" s="864"/>
      <c r="J456" s="148"/>
      <c r="K456" s="148"/>
      <c r="L456" s="864"/>
      <c r="M456" s="864"/>
      <c r="N456" s="864"/>
      <c r="O456" s="863"/>
      <c r="P456" s="864"/>
      <c r="Q456" s="12"/>
      <c r="R456" s="12"/>
    </row>
    <row r="457" spans="3:18" x14ac:dyDescent="0.3">
      <c r="C457" s="12"/>
      <c r="D457" s="12"/>
      <c r="E457" s="864" t="s">
        <v>561</v>
      </c>
      <c r="F457" s="1299"/>
      <c r="G457" s="1299"/>
      <c r="H457" s="863">
        <f>IF(ISNUMBER(SUM(H450+H455)),SUM(SUM(H455+H450)),"")</f>
        <v>0</v>
      </c>
      <c r="I457" s="869" t="s">
        <v>990</v>
      </c>
      <c r="J457" s="148"/>
      <c r="K457" s="148"/>
      <c r="L457" s="864" t="s">
        <v>561</v>
      </c>
      <c r="M457" s="1299"/>
      <c r="N457" s="1299"/>
      <c r="O457" s="863">
        <f>IF(ISNUMBER(SUM(O450+O455)),SUM(SUM(O455+O450)),"")</f>
        <v>0</v>
      </c>
      <c r="P457" s="870" t="s">
        <v>990</v>
      </c>
      <c r="Q457" s="12"/>
      <c r="R457" s="12"/>
    </row>
    <row r="458" spans="3:18" x14ac:dyDescent="0.3">
      <c r="C458" s="12"/>
      <c r="D458" s="12"/>
      <c r="E458" s="148" t="s">
        <v>190</v>
      </c>
      <c r="F458" s="148"/>
      <c r="G458" s="149"/>
      <c r="H458" s="149"/>
      <c r="I458" s="149"/>
      <c r="J458" s="148"/>
      <c r="K458" s="148"/>
      <c r="L458" s="148" t="s">
        <v>190</v>
      </c>
      <c r="M458" s="148"/>
      <c r="N458" s="149"/>
      <c r="O458" s="149"/>
      <c r="P458" s="149"/>
      <c r="Q458" s="12"/>
      <c r="R458" s="12"/>
    </row>
    <row r="459" spans="3:18" x14ac:dyDescent="0.3">
      <c r="C459" s="12"/>
      <c r="D459" s="12"/>
      <c r="E459" s="1301" t="e">
        <f>Datos!$E$1981</f>
        <v>#N/A</v>
      </c>
      <c r="F459" s="1301"/>
      <c r="G459" s="1301"/>
      <c r="H459" s="1301"/>
      <c r="I459" s="1301"/>
      <c r="J459" s="1301"/>
      <c r="K459" s="860"/>
      <c r="L459" s="1301" t="e">
        <f>Datos!$E$1982</f>
        <v>#N/A</v>
      </c>
      <c r="M459" s="1301"/>
      <c r="N459" s="1301"/>
      <c r="O459" s="1301"/>
      <c r="P459" s="1301"/>
      <c r="Q459" s="12"/>
      <c r="R459" s="12"/>
    </row>
    <row r="460" spans="3:18" x14ac:dyDescent="0.3">
      <c r="C460" s="12"/>
      <c r="D460" s="12"/>
      <c r="E460" s="148"/>
      <c r="F460" s="148"/>
      <c r="G460" s="149"/>
      <c r="H460" s="149"/>
      <c r="I460" s="149"/>
      <c r="J460" s="148"/>
      <c r="K460" s="148"/>
      <c r="L460" s="148"/>
      <c r="M460" s="148"/>
      <c r="N460" s="149"/>
      <c r="O460" s="149"/>
      <c r="P460" s="149"/>
      <c r="Q460" s="12"/>
      <c r="R460" s="12"/>
    </row>
    <row r="461" spans="3:18" ht="16.5" customHeight="1" x14ac:dyDescent="0.3">
      <c r="C461" s="12"/>
      <c r="D461" s="12"/>
      <c r="E461" s="1300" t="s">
        <v>1139</v>
      </c>
      <c r="F461" s="1299" t="s">
        <v>992</v>
      </c>
      <c r="G461" s="1299"/>
      <c r="H461" s="861">
        <f>DSUM(Datos!$C$127:$O$177,"emisiones",'9. Informe final. Resultados'!E458:J459)/1000</f>
        <v>0</v>
      </c>
      <c r="I461" s="862" t="s">
        <v>990</v>
      </c>
      <c r="J461" s="148"/>
      <c r="K461" s="148"/>
      <c r="L461" s="1300" t="s">
        <v>1139</v>
      </c>
      <c r="M461" s="1299" t="s">
        <v>992</v>
      </c>
      <c r="N461" s="1299"/>
      <c r="O461" s="861">
        <f>DSUM(Datos!$C$127:$O$177,"emisiones",'9. Informe final. Resultados'!L458:P459)/1000</f>
        <v>0</v>
      </c>
      <c r="P461" s="862" t="s">
        <v>990</v>
      </c>
      <c r="Q461" s="12"/>
      <c r="R461" s="12"/>
    </row>
    <row r="462" spans="3:18" ht="16.5" customHeight="1" x14ac:dyDescent="0.3">
      <c r="C462" s="12"/>
      <c r="D462" s="12"/>
      <c r="E462" s="1300"/>
      <c r="F462" s="1299" t="s">
        <v>993</v>
      </c>
      <c r="G462" s="1299"/>
      <c r="H462" s="861">
        <f>DSUM(Datos!$D$223:$I$273,"emisiones",'9. Informe final. Resultados'!E458:J459)/1000</f>
        <v>0</v>
      </c>
      <c r="I462" s="862" t="s">
        <v>990</v>
      </c>
      <c r="J462" s="148"/>
      <c r="K462" s="148"/>
      <c r="L462" s="1300"/>
      <c r="M462" s="1299" t="s">
        <v>993</v>
      </c>
      <c r="N462" s="1299"/>
      <c r="O462" s="861">
        <f>DSUM(Datos!$D$223:$I$273,"emisiones",'9. Informe final. Resultados'!L458:P459)/1000</f>
        <v>0</v>
      </c>
      <c r="P462" s="862" t="s">
        <v>990</v>
      </c>
      <c r="Q462" s="12"/>
      <c r="R462" s="12"/>
    </row>
    <row r="463" spans="3:18" ht="16.5" customHeight="1" x14ac:dyDescent="0.3">
      <c r="C463" s="12"/>
      <c r="D463" s="12"/>
      <c r="E463" s="1300"/>
      <c r="F463" s="1299" t="s">
        <v>753</v>
      </c>
      <c r="G463" s="1299"/>
      <c r="H463" s="861">
        <f>DSUM(Datos!$C$648:$P$748,"emisiones",'9. Informe final. Resultados'!E458:J459)/1000</f>
        <v>0</v>
      </c>
      <c r="I463" s="862" t="s">
        <v>990</v>
      </c>
      <c r="J463" s="148"/>
      <c r="K463" s="148"/>
      <c r="L463" s="1300"/>
      <c r="M463" s="1299" t="s">
        <v>753</v>
      </c>
      <c r="N463" s="1299"/>
      <c r="O463" s="861">
        <f>DSUM(Datos!$C$648:$P$748,"emisiones",'9. Informe final. Resultados'!L458:P459)/1000</f>
        <v>0</v>
      </c>
      <c r="P463" s="862" t="s">
        <v>990</v>
      </c>
      <c r="Q463" s="12"/>
      <c r="R463" s="12"/>
    </row>
    <row r="464" spans="3:18" ht="16.5" customHeight="1" x14ac:dyDescent="0.3">
      <c r="C464" s="12"/>
      <c r="D464" s="12"/>
      <c r="E464" s="1300"/>
      <c r="F464" s="1299" t="s">
        <v>959</v>
      </c>
      <c r="G464" s="1299"/>
      <c r="H464" s="861">
        <f>DSUM(Datos!$C$826:$P$876,"emisiones",'9. Informe final. Resultados'!E458:J459)/1000</f>
        <v>0</v>
      </c>
      <c r="I464" s="862" t="s">
        <v>990</v>
      </c>
      <c r="J464" s="148"/>
      <c r="K464" s="148"/>
      <c r="L464" s="1300"/>
      <c r="M464" s="1299" t="s">
        <v>959</v>
      </c>
      <c r="N464" s="1299"/>
      <c r="O464" s="861">
        <f>DSUM(Datos!$C$826:$P$876,"emisiones",'9. Informe final. Resultados'!L458:P459)/1000</f>
        <v>0</v>
      </c>
      <c r="P464" s="862" t="s">
        <v>990</v>
      </c>
      <c r="Q464" s="12"/>
      <c r="R464" s="12"/>
    </row>
    <row r="465" spans="3:18" ht="16.5" customHeight="1" x14ac:dyDescent="0.3">
      <c r="C465" s="12"/>
      <c r="D465" s="12"/>
      <c r="E465" s="1300"/>
      <c r="F465" s="1299" t="s">
        <v>761</v>
      </c>
      <c r="G465" s="1299"/>
      <c r="H465" s="861">
        <f>DSUM(Datos!$C$1011:$P$1061,"emisiones",'9. Informe final. Resultados'!E458:J459)/1000</f>
        <v>0</v>
      </c>
      <c r="I465" s="862" t="s">
        <v>990</v>
      </c>
      <c r="J465" s="148"/>
      <c r="K465" s="148"/>
      <c r="L465" s="1300"/>
      <c r="M465" s="1299" t="s">
        <v>761</v>
      </c>
      <c r="N465" s="1299"/>
      <c r="O465" s="861">
        <f>DSUM(Datos!$C$1011:$P$1061,"emisiones",'9. Informe final. Resultados'!L458:P459)/1000</f>
        <v>0</v>
      </c>
      <c r="P465" s="862" t="s">
        <v>990</v>
      </c>
      <c r="Q465" s="12"/>
      <c r="R465" s="12"/>
    </row>
    <row r="466" spans="3:18" ht="16.5" customHeight="1" x14ac:dyDescent="0.3">
      <c r="C466" s="12"/>
      <c r="D466" s="12"/>
      <c r="E466" s="1300"/>
      <c r="F466" s="1299" t="s">
        <v>975</v>
      </c>
      <c r="G466" s="1299"/>
      <c r="H466" s="861">
        <f>DSUM(Datos!$C$1260:$I$1360,"emisiones",'9. Informe final. Resultados'!E458:J459)/1000</f>
        <v>0</v>
      </c>
      <c r="I466" s="862" t="s">
        <v>990</v>
      </c>
      <c r="J466" s="148"/>
      <c r="K466" s="148"/>
      <c r="L466" s="1300"/>
      <c r="M466" s="1299" t="s">
        <v>975</v>
      </c>
      <c r="N466" s="1299"/>
      <c r="O466" s="861">
        <f>DSUM(Datos!$C$1260:$I$1360,"emisiones",'9. Informe final. Resultados'!L458:P459)/1000</f>
        <v>0</v>
      </c>
      <c r="P466" s="862" t="s">
        <v>990</v>
      </c>
      <c r="Q466" s="12"/>
      <c r="R466" s="12"/>
    </row>
    <row r="467" spans="3:18" x14ac:dyDescent="0.3">
      <c r="C467" s="12"/>
      <c r="D467" s="12"/>
      <c r="E467" s="1300"/>
      <c r="F467" s="1299" t="s">
        <v>968</v>
      </c>
      <c r="G467" s="1299"/>
      <c r="H467" s="861">
        <f>DSUM(Datos!$C$1388:$J$1438,"emisiones",'9. Informe final. Resultados'!E458:J459)/1000</f>
        <v>0</v>
      </c>
      <c r="I467" s="862" t="s">
        <v>990</v>
      </c>
      <c r="J467" s="148"/>
      <c r="K467" s="148"/>
      <c r="L467" s="1300"/>
      <c r="M467" s="1299" t="s">
        <v>968</v>
      </c>
      <c r="N467" s="1299"/>
      <c r="O467" s="861">
        <f>DSUM(Datos!$C$1388:$J$1438,"emisiones",'9. Informe final. Resultados'!L458:P459)/1000</f>
        <v>0</v>
      </c>
      <c r="P467" s="862" t="s">
        <v>990</v>
      </c>
      <c r="Q467" s="12"/>
      <c r="R467" s="12"/>
    </row>
    <row r="468" spans="3:18" ht="16.5" customHeight="1" x14ac:dyDescent="0.3">
      <c r="C468" s="12"/>
      <c r="D468" s="12"/>
      <c r="E468" s="1299" t="s">
        <v>980</v>
      </c>
      <c r="F468" s="1299"/>
      <c r="G468" s="1299"/>
      <c r="H468" s="863">
        <f>SUM(H461:H467)</f>
        <v>0</v>
      </c>
      <c r="I468" s="862" t="s">
        <v>990</v>
      </c>
      <c r="J468" s="148"/>
      <c r="K468" s="148"/>
      <c r="L468" s="1299" t="s">
        <v>980</v>
      </c>
      <c r="M468" s="1299"/>
      <c r="N468" s="1299"/>
      <c r="O468" s="863">
        <f>SUM(O461:O467)</f>
        <v>0</v>
      </c>
      <c r="P468" s="862" t="s">
        <v>990</v>
      </c>
      <c r="Q468" s="12"/>
      <c r="R468" s="12"/>
    </row>
    <row r="469" spans="3:18" x14ac:dyDescent="0.3">
      <c r="C469" s="12"/>
      <c r="D469" s="12"/>
      <c r="E469" s="864"/>
      <c r="F469" s="865"/>
      <c r="G469" s="865"/>
      <c r="H469" s="861"/>
      <c r="I469" s="865"/>
      <c r="J469" s="148"/>
      <c r="K469" s="148"/>
      <c r="L469" s="864"/>
      <c r="M469" s="865"/>
      <c r="N469" s="865"/>
      <c r="O469" s="861"/>
      <c r="P469" s="865"/>
      <c r="Q469" s="12"/>
      <c r="R469" s="12"/>
    </row>
    <row r="470" spans="3:18" ht="16.5" customHeight="1" x14ac:dyDescent="0.3">
      <c r="C470" s="12"/>
      <c r="D470" s="12"/>
      <c r="E470" s="1300" t="s">
        <v>1140</v>
      </c>
      <c r="F470" s="1299" t="s">
        <v>964</v>
      </c>
      <c r="G470" s="1299"/>
      <c r="H470" s="866">
        <f>DSUM(Datos!$C$1469:$H$1519,"emisiones",'9. Informe final. Resultados'!E458:J459)/1000</f>
        <v>0</v>
      </c>
      <c r="I470" s="867" t="str">
        <f>IF($G$13&lt;2021,"t CO₂","t CO₂e")</f>
        <v>t CO₂e</v>
      </c>
      <c r="J470" s="148"/>
      <c r="K470" s="148"/>
      <c r="L470" s="1300" t="s">
        <v>1140</v>
      </c>
      <c r="M470" s="1299" t="s">
        <v>964</v>
      </c>
      <c r="N470" s="1299"/>
      <c r="O470" s="866">
        <f>DSUM(Datos!$C$1469:$H$1519,"emisiones",'9. Informe final. Resultados'!L458:P459)/1000</f>
        <v>0</v>
      </c>
      <c r="P470" s="867" t="str">
        <f>IF($G$13&lt;2021,"t CO₂","t CO₂e")</f>
        <v>t CO₂e</v>
      </c>
      <c r="Q470" s="12"/>
      <c r="R470" s="12"/>
    </row>
    <row r="471" spans="3:18" ht="16.5" customHeight="1" x14ac:dyDescent="0.3">
      <c r="C471" s="12"/>
      <c r="D471" s="12"/>
      <c r="E471" s="1300"/>
      <c r="F471" s="1299" t="s">
        <v>965</v>
      </c>
      <c r="G471" s="1299"/>
      <c r="H471" s="866">
        <f>DSUM(Datos!$C$1745:$H$1795,"emisiones",'9. Informe final. Resultados'!E458:J459)/1000</f>
        <v>0</v>
      </c>
      <c r="I471" s="867" t="str">
        <f>IF($G$13&lt;2021,"t CO₂","t CO₂e")</f>
        <v>t CO₂e</v>
      </c>
      <c r="J471" s="148"/>
      <c r="K471" s="148"/>
      <c r="L471" s="1300"/>
      <c r="M471" s="1299" t="s">
        <v>965</v>
      </c>
      <c r="N471" s="1299"/>
      <c r="O471" s="866">
        <f>DSUM(Datos!$C$1745:$H$1795,"emisiones",'9. Informe final. Resultados'!L458:P459)/1000</f>
        <v>0</v>
      </c>
      <c r="P471" s="867" t="str">
        <f>IF($G$13&lt;2021,"t CO₂","t CO₂e")</f>
        <v>t CO₂e</v>
      </c>
      <c r="Q471" s="12"/>
      <c r="R471" s="12"/>
    </row>
    <row r="472" spans="3:18" ht="16.5" customHeight="1" x14ac:dyDescent="0.3">
      <c r="C472" s="12"/>
      <c r="D472" s="12"/>
      <c r="E472" s="1300"/>
      <c r="F472" s="1299" t="s">
        <v>1114</v>
      </c>
      <c r="G472" s="1299"/>
      <c r="H472" s="866">
        <f>DSUM(Datos!$C$1809:$G$1859,"emisiones",'9. Informe final. Resultados'!E458:J459)/1000</f>
        <v>0</v>
      </c>
      <c r="I472" s="867" t="s">
        <v>990</v>
      </c>
      <c r="J472" s="148"/>
      <c r="K472" s="148"/>
      <c r="L472" s="1300"/>
      <c r="M472" s="1299" t="s">
        <v>1114</v>
      </c>
      <c r="N472" s="1299"/>
      <c r="O472" s="866">
        <f>DSUM(Datos!$C$1809:$G$1859,"emisiones",'9. Informe final. Resultados'!L458:P459)/1000</f>
        <v>0</v>
      </c>
      <c r="P472" s="867" t="s">
        <v>990</v>
      </c>
      <c r="Q472" s="12"/>
      <c r="R472" s="12"/>
    </row>
    <row r="473" spans="3:18" ht="16.5" customHeight="1" x14ac:dyDescent="0.3">
      <c r="C473" s="12"/>
      <c r="D473" s="12"/>
      <c r="E473" s="1299" t="s">
        <v>1115</v>
      </c>
      <c r="F473" s="1299"/>
      <c r="G473" s="1299"/>
      <c r="H473" s="868">
        <f>SUM(H470:H472)</f>
        <v>0</v>
      </c>
      <c r="I473" s="867" t="str">
        <f t="shared" ref="I473" si="42">IF($G$13&lt;2021,"t CO₂","t CO₂e")</f>
        <v>t CO₂e</v>
      </c>
      <c r="J473" s="148"/>
      <c r="K473" s="148"/>
      <c r="L473" s="1299" t="s">
        <v>1115</v>
      </c>
      <c r="M473" s="1299"/>
      <c r="N473" s="1299"/>
      <c r="O473" s="868">
        <f>SUM(O470:O472)</f>
        <v>0</v>
      </c>
      <c r="P473" s="867" t="str">
        <f t="shared" ref="P473" si="43">IF($G$13&lt;2021,"t CO₂","t CO₂e")</f>
        <v>t CO₂e</v>
      </c>
      <c r="Q473" s="12"/>
      <c r="R473" s="12"/>
    </row>
    <row r="474" spans="3:18" x14ac:dyDescent="0.3">
      <c r="C474" s="12"/>
      <c r="D474" s="12"/>
      <c r="E474" s="864"/>
      <c r="F474" s="864"/>
      <c r="G474" s="864"/>
      <c r="H474" s="863"/>
      <c r="I474" s="864"/>
      <c r="J474" s="148"/>
      <c r="K474" s="148"/>
      <c r="L474" s="864"/>
      <c r="M474" s="864"/>
      <c r="N474" s="864"/>
      <c r="O474" s="863"/>
      <c r="P474" s="864"/>
      <c r="Q474" s="12"/>
      <c r="R474" s="12"/>
    </row>
    <row r="475" spans="3:18" x14ac:dyDescent="0.3">
      <c r="C475" s="12"/>
      <c r="D475" s="12"/>
      <c r="E475" s="864" t="s">
        <v>561</v>
      </c>
      <c r="F475" s="1299"/>
      <c r="G475" s="1299"/>
      <c r="H475" s="863">
        <f>IF(ISNUMBER(SUM(H468+H473)),SUM(SUM(H473+H468)),"")</f>
        <v>0</v>
      </c>
      <c r="I475" s="869" t="s">
        <v>990</v>
      </c>
      <c r="J475" s="148"/>
      <c r="K475" s="148"/>
      <c r="L475" s="864" t="s">
        <v>561</v>
      </c>
      <c r="M475" s="1299"/>
      <c r="N475" s="1299"/>
      <c r="O475" s="863">
        <f>IF(ISNUMBER(SUM(O468+O473)),SUM(SUM(O473+O468)),"")</f>
        <v>0</v>
      </c>
      <c r="P475" s="870" t="s">
        <v>990</v>
      </c>
      <c r="Q475" s="12"/>
      <c r="R475" s="12"/>
    </row>
    <row r="476" spans="3:18" x14ac:dyDescent="0.3">
      <c r="C476" s="12"/>
      <c r="D476" s="12"/>
      <c r="E476" s="148" t="s">
        <v>190</v>
      </c>
      <c r="F476" s="89"/>
      <c r="G476" s="21"/>
      <c r="H476" s="21"/>
      <c r="I476" s="21"/>
      <c r="J476" s="21"/>
      <c r="K476" s="21"/>
      <c r="L476" s="148" t="s">
        <v>190</v>
      </c>
      <c r="M476" s="89"/>
      <c r="N476" s="89"/>
      <c r="O476" s="89"/>
      <c r="P476" s="89"/>
      <c r="Q476" s="12"/>
      <c r="R476" s="12"/>
    </row>
    <row r="477" spans="3:18" x14ac:dyDescent="0.3">
      <c r="C477" s="12"/>
      <c r="D477" s="12"/>
      <c r="E477" s="1301" t="e">
        <f>Datos!$E$1983</f>
        <v>#N/A</v>
      </c>
      <c r="F477" s="1301"/>
      <c r="G477" s="1301"/>
      <c r="H477" s="1301"/>
      <c r="I477" s="1301"/>
      <c r="J477" s="1301"/>
      <c r="K477" s="860"/>
      <c r="L477" s="1301" t="e">
        <f>Datos!$E$1984</f>
        <v>#N/A</v>
      </c>
      <c r="M477" s="1301"/>
      <c r="N477" s="1301"/>
      <c r="O477" s="1301"/>
      <c r="P477" s="1301"/>
      <c r="Q477" s="12"/>
      <c r="R477" s="12"/>
    </row>
    <row r="478" spans="3:18" x14ac:dyDescent="0.3">
      <c r="C478" s="12"/>
      <c r="D478" s="12"/>
      <c r="E478" s="148"/>
      <c r="F478" s="148"/>
      <c r="G478" s="149"/>
      <c r="H478" s="149"/>
      <c r="I478" s="149"/>
      <c r="J478" s="148"/>
      <c r="K478" s="148"/>
      <c r="L478" s="148"/>
      <c r="M478" s="148"/>
      <c r="N478" s="149"/>
      <c r="O478" s="149"/>
      <c r="P478" s="149"/>
      <c r="Q478" s="12"/>
      <c r="R478" s="12"/>
    </row>
    <row r="479" spans="3:18" ht="16.5" customHeight="1" x14ac:dyDescent="0.3">
      <c r="C479" s="12"/>
      <c r="D479" s="12"/>
      <c r="E479" s="1300" t="s">
        <v>1139</v>
      </c>
      <c r="F479" s="1299" t="s">
        <v>992</v>
      </c>
      <c r="G479" s="1299"/>
      <c r="H479" s="861">
        <f>DSUM(Datos!$C$127:$O$177,"emisiones",'9. Informe final. Resultados'!E476:J477)/1000</f>
        <v>0</v>
      </c>
      <c r="I479" s="862" t="s">
        <v>990</v>
      </c>
      <c r="J479" s="148"/>
      <c r="K479" s="148"/>
      <c r="L479" s="1300" t="s">
        <v>1139</v>
      </c>
      <c r="M479" s="1299" t="s">
        <v>992</v>
      </c>
      <c r="N479" s="1299"/>
      <c r="O479" s="861">
        <f>DSUM(Datos!$C$127:$O$177,"emisiones",'9. Informe final. Resultados'!L476:P477)/1000</f>
        <v>0</v>
      </c>
      <c r="P479" s="862" t="s">
        <v>990</v>
      </c>
      <c r="Q479" s="12"/>
      <c r="R479" s="12"/>
    </row>
    <row r="480" spans="3:18" ht="16.5" customHeight="1" x14ac:dyDescent="0.3">
      <c r="C480" s="12"/>
      <c r="D480" s="12"/>
      <c r="E480" s="1300"/>
      <c r="F480" s="1299" t="s">
        <v>993</v>
      </c>
      <c r="G480" s="1299"/>
      <c r="H480" s="861">
        <f>DSUM(Datos!$D$223:$I$273,"emisiones",'9. Informe final. Resultados'!E476:J477)/1000</f>
        <v>0</v>
      </c>
      <c r="I480" s="862" t="s">
        <v>990</v>
      </c>
      <c r="J480" s="148"/>
      <c r="K480" s="148"/>
      <c r="L480" s="1300"/>
      <c r="M480" s="1299" t="s">
        <v>993</v>
      </c>
      <c r="N480" s="1299"/>
      <c r="O480" s="861">
        <f>DSUM(Datos!$D$223:$I$273,"emisiones",'9. Informe final. Resultados'!L476:P477)/1000</f>
        <v>0</v>
      </c>
      <c r="P480" s="862" t="s">
        <v>990</v>
      </c>
      <c r="Q480" s="12"/>
      <c r="R480" s="12"/>
    </row>
    <row r="481" spans="3:18" ht="16.5" customHeight="1" x14ac:dyDescent="0.3">
      <c r="C481" s="12"/>
      <c r="D481" s="12"/>
      <c r="E481" s="1300"/>
      <c r="F481" s="1299" t="s">
        <v>753</v>
      </c>
      <c r="G481" s="1299"/>
      <c r="H481" s="861">
        <f>DSUM(Datos!$C$648:$P$748,"emisiones",'9. Informe final. Resultados'!E476:J477)/1000</f>
        <v>0</v>
      </c>
      <c r="I481" s="862" t="s">
        <v>990</v>
      </c>
      <c r="J481" s="148"/>
      <c r="K481" s="148"/>
      <c r="L481" s="1300"/>
      <c r="M481" s="1299" t="s">
        <v>753</v>
      </c>
      <c r="N481" s="1299"/>
      <c r="O481" s="861">
        <f>DSUM(Datos!$C$648:$P$748,"emisiones",'9. Informe final. Resultados'!L476:P477)/1000</f>
        <v>0</v>
      </c>
      <c r="P481" s="862" t="s">
        <v>990</v>
      </c>
      <c r="Q481" s="12"/>
      <c r="R481" s="12"/>
    </row>
    <row r="482" spans="3:18" ht="16.5" customHeight="1" x14ac:dyDescent="0.3">
      <c r="C482" s="12"/>
      <c r="D482" s="12"/>
      <c r="E482" s="1300"/>
      <c r="F482" s="1299" t="s">
        <v>959</v>
      </c>
      <c r="G482" s="1299"/>
      <c r="H482" s="861">
        <f>DSUM(Datos!$C$826:$P$876,"emisiones",'9. Informe final. Resultados'!E476:J477)/1000</f>
        <v>0</v>
      </c>
      <c r="I482" s="862" t="s">
        <v>990</v>
      </c>
      <c r="J482" s="148"/>
      <c r="K482" s="148"/>
      <c r="L482" s="1300"/>
      <c r="M482" s="1299" t="s">
        <v>959</v>
      </c>
      <c r="N482" s="1299"/>
      <c r="O482" s="861">
        <f>DSUM(Datos!$C$826:$P$876,"emisiones",'9. Informe final. Resultados'!L476:P477)/1000</f>
        <v>0</v>
      </c>
      <c r="P482" s="862" t="s">
        <v>990</v>
      </c>
      <c r="Q482" s="12"/>
      <c r="R482" s="12"/>
    </row>
    <row r="483" spans="3:18" ht="16.5" customHeight="1" x14ac:dyDescent="0.3">
      <c r="C483" s="12"/>
      <c r="D483" s="12"/>
      <c r="E483" s="1300"/>
      <c r="F483" s="1299" t="s">
        <v>761</v>
      </c>
      <c r="G483" s="1299"/>
      <c r="H483" s="861">
        <f>DSUM(Datos!$C$1011:$P$1061,"emisiones",'9. Informe final. Resultados'!E476:J477)/1000</f>
        <v>0</v>
      </c>
      <c r="I483" s="862" t="s">
        <v>990</v>
      </c>
      <c r="J483" s="148"/>
      <c r="K483" s="148"/>
      <c r="L483" s="1300"/>
      <c r="M483" s="1299" t="s">
        <v>761</v>
      </c>
      <c r="N483" s="1299"/>
      <c r="O483" s="861">
        <f>DSUM(Datos!$C$1011:$P$1061,"emisiones",'9. Informe final. Resultados'!L476:P477)/1000</f>
        <v>0</v>
      </c>
      <c r="P483" s="862" t="s">
        <v>990</v>
      </c>
      <c r="Q483" s="12"/>
      <c r="R483" s="12"/>
    </row>
    <row r="484" spans="3:18" ht="16.5" customHeight="1" x14ac:dyDescent="0.3">
      <c r="C484" s="12"/>
      <c r="D484" s="12"/>
      <c r="E484" s="1300"/>
      <c r="F484" s="1299" t="s">
        <v>975</v>
      </c>
      <c r="G484" s="1299"/>
      <c r="H484" s="861">
        <f>DSUM(Datos!$C$1260:$I$1360,"emisiones",'9. Informe final. Resultados'!E476:J477)/1000</f>
        <v>0</v>
      </c>
      <c r="I484" s="862" t="s">
        <v>990</v>
      </c>
      <c r="J484" s="148"/>
      <c r="K484" s="148"/>
      <c r="L484" s="1300"/>
      <c r="M484" s="1299" t="s">
        <v>975</v>
      </c>
      <c r="N484" s="1299"/>
      <c r="O484" s="861">
        <f>DSUM(Datos!$C$1260:$I$1360,"emisiones",'9. Informe final. Resultados'!L476:P477)/1000</f>
        <v>0</v>
      </c>
      <c r="P484" s="862" t="s">
        <v>990</v>
      </c>
      <c r="Q484" s="12"/>
      <c r="R484" s="12"/>
    </row>
    <row r="485" spans="3:18" x14ac:dyDescent="0.3">
      <c r="C485" s="12"/>
      <c r="D485" s="12"/>
      <c r="E485" s="1300"/>
      <c r="F485" s="1299" t="s">
        <v>968</v>
      </c>
      <c r="G485" s="1299"/>
      <c r="H485" s="861">
        <f>DSUM(Datos!$C$1388:$J$1438,"emisiones",'9. Informe final. Resultados'!E476:J477)/1000</f>
        <v>0</v>
      </c>
      <c r="I485" s="862" t="s">
        <v>990</v>
      </c>
      <c r="J485" s="148"/>
      <c r="K485" s="148"/>
      <c r="L485" s="1300"/>
      <c r="M485" s="1299" t="s">
        <v>968</v>
      </c>
      <c r="N485" s="1299"/>
      <c r="O485" s="861">
        <f>DSUM(Datos!$C$1388:$J$1438,"emisiones",'9. Informe final. Resultados'!L476:P477)/1000</f>
        <v>0</v>
      </c>
      <c r="P485" s="862" t="s">
        <v>990</v>
      </c>
      <c r="Q485" s="12"/>
      <c r="R485" s="12"/>
    </row>
    <row r="486" spans="3:18" ht="16.5" customHeight="1" x14ac:dyDescent="0.3">
      <c r="C486" s="12"/>
      <c r="D486" s="12"/>
      <c r="E486" s="1299" t="s">
        <v>980</v>
      </c>
      <c r="F486" s="1299"/>
      <c r="G486" s="1299"/>
      <c r="H486" s="863">
        <f>SUM(H479:H485)</f>
        <v>0</v>
      </c>
      <c r="I486" s="862" t="s">
        <v>990</v>
      </c>
      <c r="J486" s="148"/>
      <c r="K486" s="148"/>
      <c r="L486" s="1299" t="s">
        <v>980</v>
      </c>
      <c r="M486" s="1299"/>
      <c r="N486" s="1299"/>
      <c r="O486" s="863">
        <f>SUM(O479:O485)</f>
        <v>0</v>
      </c>
      <c r="P486" s="862" t="s">
        <v>990</v>
      </c>
      <c r="Q486" s="12"/>
      <c r="R486" s="12"/>
    </row>
    <row r="487" spans="3:18" x14ac:dyDescent="0.3">
      <c r="C487" s="12"/>
      <c r="D487" s="12"/>
      <c r="E487" s="864"/>
      <c r="F487" s="865"/>
      <c r="G487" s="865"/>
      <c r="H487" s="861"/>
      <c r="I487" s="865"/>
      <c r="J487" s="148"/>
      <c r="K487" s="148"/>
      <c r="L487" s="864"/>
      <c r="M487" s="865"/>
      <c r="N487" s="865"/>
      <c r="O487" s="861"/>
      <c r="P487" s="865"/>
      <c r="Q487" s="12"/>
      <c r="R487" s="12"/>
    </row>
    <row r="488" spans="3:18" ht="16.5" customHeight="1" x14ac:dyDescent="0.3">
      <c r="C488" s="12"/>
      <c r="D488" s="12"/>
      <c r="E488" s="1300" t="s">
        <v>1140</v>
      </c>
      <c r="F488" s="1299" t="s">
        <v>964</v>
      </c>
      <c r="G488" s="1299"/>
      <c r="H488" s="866">
        <f>DSUM(Datos!$C$1469:$H$1519,"emisiones",'9. Informe final. Resultados'!E476:J477)/1000</f>
        <v>0</v>
      </c>
      <c r="I488" s="867" t="str">
        <f>IF($G$13&lt;2021,"t CO₂","t CO₂e")</f>
        <v>t CO₂e</v>
      </c>
      <c r="J488" s="148"/>
      <c r="K488" s="148"/>
      <c r="L488" s="1300" t="s">
        <v>1140</v>
      </c>
      <c r="M488" s="1299" t="s">
        <v>964</v>
      </c>
      <c r="N488" s="1299"/>
      <c r="O488" s="866">
        <f>DSUM(Datos!$C$1469:$H$1519,"emisiones",'9. Informe final. Resultados'!L476:P477)/1000</f>
        <v>0</v>
      </c>
      <c r="P488" s="867" t="str">
        <f>IF($G$13&lt;2021,"t CO₂","t CO₂e")</f>
        <v>t CO₂e</v>
      </c>
      <c r="Q488" s="12"/>
      <c r="R488" s="12"/>
    </row>
    <row r="489" spans="3:18" ht="16.5" customHeight="1" x14ac:dyDescent="0.3">
      <c r="C489" s="12"/>
      <c r="D489" s="12"/>
      <c r="E489" s="1300"/>
      <c r="F489" s="1299" t="s">
        <v>965</v>
      </c>
      <c r="G489" s="1299"/>
      <c r="H489" s="866">
        <f>DSUM(Datos!$C$1745:$H$1795,"emisiones",'9. Informe final. Resultados'!E476:J477)/1000</f>
        <v>0</v>
      </c>
      <c r="I489" s="867" t="str">
        <f>IF($G$13&lt;2021,"t CO₂","t CO₂e")</f>
        <v>t CO₂e</v>
      </c>
      <c r="J489" s="148"/>
      <c r="K489" s="148"/>
      <c r="L489" s="1300"/>
      <c r="M489" s="1299" t="s">
        <v>965</v>
      </c>
      <c r="N489" s="1299"/>
      <c r="O489" s="866">
        <f>DSUM(Datos!$C$1745:$H$1795,"emisiones",'9. Informe final. Resultados'!L476:P477)/1000</f>
        <v>0</v>
      </c>
      <c r="P489" s="867" t="str">
        <f>IF($G$13&lt;2021,"t CO₂","t CO₂e")</f>
        <v>t CO₂e</v>
      </c>
      <c r="Q489" s="12"/>
      <c r="R489" s="12"/>
    </row>
    <row r="490" spans="3:18" ht="16.5" customHeight="1" x14ac:dyDescent="0.3">
      <c r="C490" s="12"/>
      <c r="D490" s="12"/>
      <c r="E490" s="1300"/>
      <c r="F490" s="1299" t="s">
        <v>1114</v>
      </c>
      <c r="G490" s="1299"/>
      <c r="H490" s="866">
        <f>DSUM(Datos!$C$1809:$G$1859,"emisiones",'9. Informe final. Resultados'!E476:J477)/1000</f>
        <v>0</v>
      </c>
      <c r="I490" s="867" t="s">
        <v>990</v>
      </c>
      <c r="J490" s="148"/>
      <c r="K490" s="148"/>
      <c r="L490" s="1300"/>
      <c r="M490" s="1299" t="s">
        <v>1114</v>
      </c>
      <c r="N490" s="1299"/>
      <c r="O490" s="866">
        <f>DSUM(Datos!$C$1809:$G$1859,"emisiones",'9. Informe final. Resultados'!L476:P477)/1000</f>
        <v>0</v>
      </c>
      <c r="P490" s="867" t="s">
        <v>990</v>
      </c>
      <c r="Q490" s="12"/>
      <c r="R490" s="12"/>
    </row>
    <row r="491" spans="3:18" ht="16.5" customHeight="1" x14ac:dyDescent="0.3">
      <c r="C491" s="12"/>
      <c r="D491" s="12"/>
      <c r="E491" s="1299" t="s">
        <v>1115</v>
      </c>
      <c r="F491" s="1299"/>
      <c r="G491" s="1299"/>
      <c r="H491" s="868">
        <f>SUM(H488:H490)</f>
        <v>0</v>
      </c>
      <c r="I491" s="867" t="str">
        <f t="shared" ref="I491" si="44">IF($G$13&lt;2021,"t CO₂","t CO₂e")</f>
        <v>t CO₂e</v>
      </c>
      <c r="J491" s="148"/>
      <c r="K491" s="148"/>
      <c r="L491" s="1299" t="s">
        <v>1115</v>
      </c>
      <c r="M491" s="1299"/>
      <c r="N491" s="1299"/>
      <c r="O491" s="868">
        <f>SUM(O488:O490)</f>
        <v>0</v>
      </c>
      <c r="P491" s="867" t="str">
        <f t="shared" ref="P491" si="45">IF($G$13&lt;2021,"t CO₂","t CO₂e")</f>
        <v>t CO₂e</v>
      </c>
      <c r="Q491" s="12"/>
      <c r="R491" s="12"/>
    </row>
    <row r="492" spans="3:18" x14ac:dyDescent="0.3">
      <c r="C492" s="12"/>
      <c r="D492" s="12"/>
      <c r="E492" s="864"/>
      <c r="F492" s="864"/>
      <c r="G492" s="864"/>
      <c r="H492" s="863"/>
      <c r="I492" s="864"/>
      <c r="J492" s="148"/>
      <c r="K492" s="148"/>
      <c r="L492" s="864"/>
      <c r="M492" s="864"/>
      <c r="N492" s="864"/>
      <c r="O492" s="863"/>
      <c r="P492" s="864"/>
      <c r="Q492" s="12"/>
      <c r="R492" s="12"/>
    </row>
    <row r="493" spans="3:18" x14ac:dyDescent="0.3">
      <c r="C493" s="12"/>
      <c r="D493" s="12"/>
      <c r="E493" s="864" t="s">
        <v>561</v>
      </c>
      <c r="F493" s="1299"/>
      <c r="G493" s="1299"/>
      <c r="H493" s="863">
        <f>IF(ISNUMBER(SUM(H486+H491)),SUM(SUM(H491+H486)),"")</f>
        <v>0</v>
      </c>
      <c r="I493" s="869" t="s">
        <v>990</v>
      </c>
      <c r="J493" s="148"/>
      <c r="K493" s="148"/>
      <c r="L493" s="864" t="s">
        <v>561</v>
      </c>
      <c r="M493" s="1299"/>
      <c r="N493" s="1299"/>
      <c r="O493" s="863">
        <f>IF(ISNUMBER(SUM(O486+O491)),SUM(SUM(O491+O486)),"")</f>
        <v>0</v>
      </c>
      <c r="P493" s="870" t="s">
        <v>990</v>
      </c>
      <c r="Q493" s="12"/>
      <c r="R493" s="12"/>
    </row>
    <row r="494" spans="3:18" x14ac:dyDescent="0.3">
      <c r="C494" s="12"/>
      <c r="D494" s="12"/>
      <c r="E494" s="148" t="s">
        <v>190</v>
      </c>
      <c r="F494" s="89"/>
      <c r="G494" s="21"/>
      <c r="H494" s="21"/>
      <c r="I494" s="21"/>
      <c r="J494" s="21"/>
      <c r="K494" s="21"/>
      <c r="L494" s="148" t="s">
        <v>190</v>
      </c>
      <c r="M494" s="89"/>
      <c r="N494" s="89"/>
      <c r="O494" s="89"/>
      <c r="P494" s="89"/>
      <c r="Q494" s="12"/>
      <c r="R494" s="12"/>
    </row>
    <row r="495" spans="3:18" x14ac:dyDescent="0.3">
      <c r="C495" s="12"/>
      <c r="D495" s="12"/>
      <c r="E495" s="1301" t="e">
        <f>Datos!$E$1985</f>
        <v>#N/A</v>
      </c>
      <c r="F495" s="1301"/>
      <c r="G495" s="1301"/>
      <c r="H495" s="1301"/>
      <c r="I495" s="1301"/>
      <c r="J495" s="1301"/>
      <c r="K495" s="860"/>
      <c r="L495" s="1301" t="e">
        <f>Datos!$E$1986</f>
        <v>#N/A</v>
      </c>
      <c r="M495" s="1301"/>
      <c r="N495" s="1301"/>
      <c r="O495" s="1301"/>
      <c r="P495" s="1301"/>
      <c r="Q495" s="12"/>
      <c r="R495" s="12"/>
    </row>
    <row r="496" spans="3:18" x14ac:dyDescent="0.3">
      <c r="C496" s="12"/>
      <c r="D496" s="12"/>
      <c r="E496" s="148"/>
      <c r="F496" s="148"/>
      <c r="G496" s="149"/>
      <c r="H496" s="149"/>
      <c r="I496" s="149"/>
      <c r="J496" s="148"/>
      <c r="K496" s="148"/>
      <c r="L496" s="148"/>
      <c r="M496" s="148"/>
      <c r="N496" s="149"/>
      <c r="O496" s="149"/>
      <c r="P496" s="149"/>
      <c r="Q496" s="12"/>
      <c r="R496" s="12"/>
    </row>
    <row r="497" spans="3:18" ht="16.5" customHeight="1" x14ac:dyDescent="0.3">
      <c r="C497" s="12"/>
      <c r="D497" s="12"/>
      <c r="E497" s="1300" t="s">
        <v>1139</v>
      </c>
      <c r="F497" s="1299" t="s">
        <v>992</v>
      </c>
      <c r="G497" s="1299"/>
      <c r="H497" s="861">
        <f>DSUM(Datos!$C$127:$O$177,"emisiones",'9. Informe final. Resultados'!E494:J495)/1000</f>
        <v>0</v>
      </c>
      <c r="I497" s="862" t="s">
        <v>990</v>
      </c>
      <c r="J497" s="148"/>
      <c r="K497" s="148"/>
      <c r="L497" s="1300" t="s">
        <v>1139</v>
      </c>
      <c r="M497" s="1299" t="s">
        <v>992</v>
      </c>
      <c r="N497" s="1299"/>
      <c r="O497" s="861">
        <f>DSUM(Datos!$C$127:$O$177,"emisiones",'9. Informe final. Resultados'!L494:P495)/1000</f>
        <v>0</v>
      </c>
      <c r="P497" s="862" t="s">
        <v>990</v>
      </c>
      <c r="Q497" s="12"/>
      <c r="R497" s="12"/>
    </row>
    <row r="498" spans="3:18" ht="16.5" customHeight="1" x14ac:dyDescent="0.3">
      <c r="C498" s="12"/>
      <c r="D498" s="12"/>
      <c r="E498" s="1300"/>
      <c r="F498" s="1299" t="s">
        <v>993</v>
      </c>
      <c r="G498" s="1299"/>
      <c r="H498" s="861">
        <f>DSUM(Datos!$D$223:$I$273,"emisiones",'9. Informe final. Resultados'!E494:J495)/1000</f>
        <v>0</v>
      </c>
      <c r="I498" s="862" t="s">
        <v>990</v>
      </c>
      <c r="J498" s="148"/>
      <c r="K498" s="148"/>
      <c r="L498" s="1300"/>
      <c r="M498" s="1299" t="s">
        <v>993</v>
      </c>
      <c r="N498" s="1299"/>
      <c r="O498" s="861">
        <f>DSUM(Datos!$D$223:$I$273,"emisiones",'9. Informe final. Resultados'!L494:P495)/1000</f>
        <v>0</v>
      </c>
      <c r="P498" s="862" t="s">
        <v>990</v>
      </c>
      <c r="Q498" s="12"/>
      <c r="R498" s="12"/>
    </row>
    <row r="499" spans="3:18" ht="16.5" customHeight="1" x14ac:dyDescent="0.3">
      <c r="C499" s="12"/>
      <c r="D499" s="12"/>
      <c r="E499" s="1300"/>
      <c r="F499" s="1299" t="s">
        <v>753</v>
      </c>
      <c r="G499" s="1299"/>
      <c r="H499" s="861">
        <f>DSUM(Datos!$C$648:$P$748,"emisiones",'9. Informe final. Resultados'!E494:J495)/1000</f>
        <v>0</v>
      </c>
      <c r="I499" s="862" t="s">
        <v>990</v>
      </c>
      <c r="J499" s="148"/>
      <c r="K499" s="148"/>
      <c r="L499" s="1300"/>
      <c r="M499" s="1299" t="s">
        <v>753</v>
      </c>
      <c r="N499" s="1299"/>
      <c r="O499" s="861">
        <f>DSUM(Datos!$C$648:$P$748,"emisiones",'9. Informe final. Resultados'!L494:P495)/1000</f>
        <v>0</v>
      </c>
      <c r="P499" s="862" t="s">
        <v>990</v>
      </c>
      <c r="Q499" s="12"/>
      <c r="R499" s="12"/>
    </row>
    <row r="500" spans="3:18" ht="16.5" customHeight="1" x14ac:dyDescent="0.3">
      <c r="C500" s="12"/>
      <c r="D500" s="12"/>
      <c r="E500" s="1300"/>
      <c r="F500" s="1299" t="s">
        <v>959</v>
      </c>
      <c r="G500" s="1299"/>
      <c r="H500" s="861">
        <f>DSUM(Datos!$C$826:$P$876,"emisiones",'9. Informe final. Resultados'!E494:J495)/1000</f>
        <v>0</v>
      </c>
      <c r="I500" s="862" t="s">
        <v>990</v>
      </c>
      <c r="J500" s="148"/>
      <c r="K500" s="148"/>
      <c r="L500" s="1300"/>
      <c r="M500" s="1299" t="s">
        <v>959</v>
      </c>
      <c r="N500" s="1299"/>
      <c r="O500" s="861">
        <f>DSUM(Datos!$C$826:$P$876,"emisiones",'9. Informe final. Resultados'!L494:P495)/1000</f>
        <v>0</v>
      </c>
      <c r="P500" s="862" t="s">
        <v>990</v>
      </c>
      <c r="Q500" s="12"/>
      <c r="R500" s="12"/>
    </row>
    <row r="501" spans="3:18" ht="16.5" customHeight="1" x14ac:dyDescent="0.3">
      <c r="C501" s="12"/>
      <c r="D501" s="12"/>
      <c r="E501" s="1300"/>
      <c r="F501" s="1299" t="s">
        <v>761</v>
      </c>
      <c r="G501" s="1299"/>
      <c r="H501" s="861">
        <f>DSUM(Datos!$C$1011:$P$1061,"emisiones",'9. Informe final. Resultados'!E494:J495)/1000</f>
        <v>0</v>
      </c>
      <c r="I501" s="862" t="s">
        <v>990</v>
      </c>
      <c r="J501" s="148"/>
      <c r="K501" s="148"/>
      <c r="L501" s="1300"/>
      <c r="M501" s="1299" t="s">
        <v>761</v>
      </c>
      <c r="N501" s="1299"/>
      <c r="O501" s="861">
        <f>DSUM(Datos!$C$1011:$P$1061,"emisiones",'9. Informe final. Resultados'!L494:P495)/1000</f>
        <v>0</v>
      </c>
      <c r="P501" s="862" t="s">
        <v>990</v>
      </c>
      <c r="Q501" s="12"/>
      <c r="R501" s="12"/>
    </row>
    <row r="502" spans="3:18" ht="16.5" customHeight="1" x14ac:dyDescent="0.3">
      <c r="C502" s="12"/>
      <c r="D502" s="12"/>
      <c r="E502" s="1300"/>
      <c r="F502" s="1299" t="s">
        <v>975</v>
      </c>
      <c r="G502" s="1299"/>
      <c r="H502" s="861">
        <f>DSUM(Datos!$C$1260:$I$1360,"emisiones",'9. Informe final. Resultados'!E494:J495)/1000</f>
        <v>0</v>
      </c>
      <c r="I502" s="862" t="s">
        <v>990</v>
      </c>
      <c r="J502" s="148"/>
      <c r="K502" s="148"/>
      <c r="L502" s="1300"/>
      <c r="M502" s="1299" t="s">
        <v>975</v>
      </c>
      <c r="N502" s="1299"/>
      <c r="O502" s="861">
        <f>DSUM(Datos!$C$1260:$I$1360,"emisiones",'9. Informe final. Resultados'!L494:P495)/1000</f>
        <v>0</v>
      </c>
      <c r="P502" s="862" t="s">
        <v>990</v>
      </c>
      <c r="Q502" s="12"/>
      <c r="R502" s="12"/>
    </row>
    <row r="503" spans="3:18" x14ac:dyDescent="0.3">
      <c r="C503" s="12"/>
      <c r="D503" s="12"/>
      <c r="E503" s="1300"/>
      <c r="F503" s="1299" t="s">
        <v>968</v>
      </c>
      <c r="G503" s="1299"/>
      <c r="H503" s="861">
        <f>DSUM(Datos!$C$1388:$J$1438,"emisiones",'9. Informe final. Resultados'!E494:J495)/1000</f>
        <v>0</v>
      </c>
      <c r="I503" s="862" t="s">
        <v>990</v>
      </c>
      <c r="J503" s="148"/>
      <c r="K503" s="148"/>
      <c r="L503" s="1300"/>
      <c r="M503" s="1299" t="s">
        <v>968</v>
      </c>
      <c r="N503" s="1299"/>
      <c r="O503" s="861">
        <f>DSUM(Datos!$C$1388:$J$1438,"emisiones",'9. Informe final. Resultados'!L494:P495)/1000</f>
        <v>0</v>
      </c>
      <c r="P503" s="862" t="s">
        <v>990</v>
      </c>
      <c r="Q503" s="12"/>
      <c r="R503" s="12"/>
    </row>
    <row r="504" spans="3:18" ht="16.5" customHeight="1" x14ac:dyDescent="0.3">
      <c r="C504" s="12"/>
      <c r="D504" s="12"/>
      <c r="E504" s="1299" t="s">
        <v>980</v>
      </c>
      <c r="F504" s="1299"/>
      <c r="G504" s="1299"/>
      <c r="H504" s="863">
        <f>SUM(H497:H503)</f>
        <v>0</v>
      </c>
      <c r="I504" s="862" t="s">
        <v>990</v>
      </c>
      <c r="J504" s="148"/>
      <c r="K504" s="148"/>
      <c r="L504" s="1299" t="s">
        <v>980</v>
      </c>
      <c r="M504" s="1299"/>
      <c r="N504" s="1299"/>
      <c r="O504" s="863">
        <f>SUM(O497:O503)</f>
        <v>0</v>
      </c>
      <c r="P504" s="862" t="s">
        <v>990</v>
      </c>
      <c r="Q504" s="12"/>
      <c r="R504" s="12"/>
    </row>
    <row r="505" spans="3:18" x14ac:dyDescent="0.3">
      <c r="C505" s="12"/>
      <c r="D505" s="12"/>
      <c r="E505" s="864"/>
      <c r="F505" s="865"/>
      <c r="G505" s="865"/>
      <c r="H505" s="861"/>
      <c r="I505" s="865"/>
      <c r="J505" s="148"/>
      <c r="K505" s="148"/>
      <c r="L505" s="864"/>
      <c r="M505" s="865"/>
      <c r="N505" s="865"/>
      <c r="O505" s="861"/>
      <c r="P505" s="865"/>
      <c r="Q505" s="12"/>
      <c r="R505" s="12"/>
    </row>
    <row r="506" spans="3:18" ht="16.5" customHeight="1" x14ac:dyDescent="0.3">
      <c r="C506" s="12"/>
      <c r="D506" s="12"/>
      <c r="E506" s="1300" t="s">
        <v>1140</v>
      </c>
      <c r="F506" s="1299" t="s">
        <v>964</v>
      </c>
      <c r="G506" s="1299"/>
      <c r="H506" s="866">
        <f>DSUM(Datos!$C$1469:$H$1519,"emisiones",'9. Informe final. Resultados'!E494:J495)/1000</f>
        <v>0</v>
      </c>
      <c r="I506" s="867" t="str">
        <f>IF($G$13&lt;2021,"t CO₂","t CO₂e")</f>
        <v>t CO₂e</v>
      </c>
      <c r="J506" s="148"/>
      <c r="K506" s="148"/>
      <c r="L506" s="1300" t="s">
        <v>1140</v>
      </c>
      <c r="M506" s="1299" t="s">
        <v>964</v>
      </c>
      <c r="N506" s="1299"/>
      <c r="O506" s="866">
        <f>DSUM(Datos!$C$1469:$H$1519,"emisiones",'9. Informe final. Resultados'!L494:P495)/1000</f>
        <v>0</v>
      </c>
      <c r="P506" s="867" t="str">
        <f>IF($G$13&lt;2021,"t CO₂","t CO₂e")</f>
        <v>t CO₂e</v>
      </c>
      <c r="Q506" s="12"/>
      <c r="R506" s="12"/>
    </row>
    <row r="507" spans="3:18" ht="16.5" customHeight="1" x14ac:dyDescent="0.3">
      <c r="C507" s="12"/>
      <c r="D507" s="12"/>
      <c r="E507" s="1300"/>
      <c r="F507" s="1299" t="s">
        <v>965</v>
      </c>
      <c r="G507" s="1299"/>
      <c r="H507" s="866">
        <f>DSUM(Datos!$C$1745:$H$1795,"emisiones",'9. Informe final. Resultados'!E494:J495)/1000</f>
        <v>0</v>
      </c>
      <c r="I507" s="867" t="str">
        <f>IF($G$13&lt;2021,"t CO₂","t CO₂e")</f>
        <v>t CO₂e</v>
      </c>
      <c r="J507" s="148"/>
      <c r="K507" s="148"/>
      <c r="L507" s="1300"/>
      <c r="M507" s="1299" t="s">
        <v>965</v>
      </c>
      <c r="N507" s="1299"/>
      <c r="O507" s="866">
        <f>DSUM(Datos!$C$1745:$H$1795,"emisiones",'9. Informe final. Resultados'!L494:P495)/1000</f>
        <v>0</v>
      </c>
      <c r="P507" s="867" t="str">
        <f>IF($G$13&lt;2021,"t CO₂","t CO₂e")</f>
        <v>t CO₂e</v>
      </c>
      <c r="Q507" s="12"/>
      <c r="R507" s="12"/>
    </row>
    <row r="508" spans="3:18" ht="16.5" customHeight="1" x14ac:dyDescent="0.3">
      <c r="C508" s="12"/>
      <c r="D508" s="12"/>
      <c r="E508" s="1300"/>
      <c r="F508" s="1299" t="s">
        <v>1114</v>
      </c>
      <c r="G508" s="1299"/>
      <c r="H508" s="866">
        <f>DSUM(Datos!$C$1809:$G$1859,"emisiones",'9. Informe final. Resultados'!E494:J495)/1000</f>
        <v>0</v>
      </c>
      <c r="I508" s="867" t="s">
        <v>990</v>
      </c>
      <c r="J508" s="148"/>
      <c r="K508" s="148"/>
      <c r="L508" s="1300"/>
      <c r="M508" s="1299" t="s">
        <v>1114</v>
      </c>
      <c r="N508" s="1299"/>
      <c r="O508" s="866">
        <f>DSUM(Datos!$C$1809:$G$1859,"emisiones",'9. Informe final. Resultados'!L494:P495)/1000</f>
        <v>0</v>
      </c>
      <c r="P508" s="867" t="s">
        <v>990</v>
      </c>
      <c r="Q508" s="12"/>
      <c r="R508" s="12"/>
    </row>
    <row r="509" spans="3:18" ht="16.5" customHeight="1" x14ac:dyDescent="0.3">
      <c r="C509" s="12"/>
      <c r="D509" s="12"/>
      <c r="E509" s="1299" t="s">
        <v>1115</v>
      </c>
      <c r="F509" s="1299"/>
      <c r="G509" s="1299"/>
      <c r="H509" s="868">
        <f>SUM(H506:H508)</f>
        <v>0</v>
      </c>
      <c r="I509" s="867" t="str">
        <f t="shared" ref="I509" si="46">IF($G$13&lt;2021,"t CO₂","t CO₂e")</f>
        <v>t CO₂e</v>
      </c>
      <c r="J509" s="148"/>
      <c r="K509" s="148"/>
      <c r="L509" s="1299" t="s">
        <v>1115</v>
      </c>
      <c r="M509" s="1299"/>
      <c r="N509" s="1299"/>
      <c r="O509" s="868">
        <f>SUM(O506:O508)</f>
        <v>0</v>
      </c>
      <c r="P509" s="867" t="str">
        <f t="shared" ref="P509" si="47">IF($G$13&lt;2021,"t CO₂","t CO₂e")</f>
        <v>t CO₂e</v>
      </c>
      <c r="Q509" s="12"/>
      <c r="R509" s="12"/>
    </row>
    <row r="510" spans="3:18" x14ac:dyDescent="0.3">
      <c r="C510" s="12"/>
      <c r="D510" s="12"/>
      <c r="E510" s="864"/>
      <c r="F510" s="864"/>
      <c r="G510" s="864"/>
      <c r="H510" s="863"/>
      <c r="I510" s="864"/>
      <c r="J510" s="148"/>
      <c r="K510" s="148"/>
      <c r="L510" s="864"/>
      <c r="M510" s="864"/>
      <c r="N510" s="864"/>
      <c r="O510" s="863"/>
      <c r="P510" s="864"/>
      <c r="Q510" s="12"/>
      <c r="R510" s="12"/>
    </row>
    <row r="511" spans="3:18" x14ac:dyDescent="0.3">
      <c r="C511" s="12"/>
      <c r="D511" s="12"/>
      <c r="E511" s="864" t="s">
        <v>561</v>
      </c>
      <c r="F511" s="1299"/>
      <c r="G511" s="1299"/>
      <c r="H511" s="863">
        <f>IF(ISNUMBER(SUM(H504+H509)),SUM(SUM(H509+H504)),"")</f>
        <v>0</v>
      </c>
      <c r="I511" s="869" t="s">
        <v>990</v>
      </c>
      <c r="J511" s="148"/>
      <c r="K511" s="148"/>
      <c r="L511" s="864" t="s">
        <v>561</v>
      </c>
      <c r="M511" s="1299"/>
      <c r="N511" s="1299"/>
      <c r="O511" s="863">
        <f>IF(ISNUMBER(SUM(O504+O509)),SUM(SUM(O509+O504)),"")</f>
        <v>0</v>
      </c>
      <c r="P511" s="870" t="s">
        <v>990</v>
      </c>
      <c r="Q511" s="12"/>
      <c r="R511" s="12"/>
    </row>
    <row r="512" spans="3:18" x14ac:dyDescent="0.3">
      <c r="C512" s="12"/>
      <c r="D512" s="12"/>
      <c r="E512" s="148" t="s">
        <v>190</v>
      </c>
      <c r="F512" s="89"/>
      <c r="G512" s="21"/>
      <c r="H512" s="21"/>
      <c r="I512" s="21"/>
      <c r="J512" s="21"/>
      <c r="K512" s="21"/>
      <c r="L512" s="148" t="s">
        <v>190</v>
      </c>
      <c r="M512" s="89"/>
      <c r="N512" s="89"/>
      <c r="O512" s="89"/>
      <c r="P512" s="89"/>
      <c r="Q512" s="12"/>
      <c r="R512" s="12"/>
    </row>
    <row r="513" spans="3:18" x14ac:dyDescent="0.3">
      <c r="C513" s="12"/>
      <c r="D513" s="12"/>
      <c r="E513" s="1301" t="e">
        <f>Datos!$E$1987</f>
        <v>#N/A</v>
      </c>
      <c r="F513" s="1301"/>
      <c r="G513" s="1301"/>
      <c r="H513" s="1301"/>
      <c r="I513" s="1301"/>
      <c r="J513" s="1301"/>
      <c r="K513" s="860"/>
      <c r="L513" s="1301" t="e">
        <f>Datos!$E$1988</f>
        <v>#N/A</v>
      </c>
      <c r="M513" s="1301"/>
      <c r="N513" s="1301"/>
      <c r="O513" s="1301"/>
      <c r="P513" s="1301"/>
      <c r="Q513" s="12"/>
      <c r="R513" s="12"/>
    </row>
    <row r="514" spans="3:18" x14ac:dyDescent="0.3">
      <c r="C514" s="12"/>
      <c r="D514" s="12"/>
      <c r="E514" s="148"/>
      <c r="F514" s="148"/>
      <c r="G514" s="149"/>
      <c r="H514" s="149"/>
      <c r="I514" s="149"/>
      <c r="J514" s="148"/>
      <c r="K514" s="148"/>
      <c r="L514" s="148"/>
      <c r="M514" s="148"/>
      <c r="N514" s="149"/>
      <c r="O514" s="149"/>
      <c r="P514" s="149"/>
      <c r="Q514" s="12"/>
      <c r="R514" s="12"/>
    </row>
    <row r="515" spans="3:18" ht="16.5" customHeight="1" x14ac:dyDescent="0.3">
      <c r="C515" s="12"/>
      <c r="D515" s="12"/>
      <c r="E515" s="1300" t="s">
        <v>1139</v>
      </c>
      <c r="F515" s="1299" t="s">
        <v>992</v>
      </c>
      <c r="G515" s="1299"/>
      <c r="H515" s="861">
        <f>DSUM(Datos!$C$127:$O$177,"emisiones",'9. Informe final. Resultados'!E512:J513)/1000</f>
        <v>0</v>
      </c>
      <c r="I515" s="862" t="s">
        <v>990</v>
      </c>
      <c r="J515" s="148"/>
      <c r="K515" s="148"/>
      <c r="L515" s="1300" t="s">
        <v>1139</v>
      </c>
      <c r="M515" s="1299" t="s">
        <v>992</v>
      </c>
      <c r="N515" s="1299"/>
      <c r="O515" s="861">
        <f>DSUM(Datos!$C$127:$O$177,"emisiones",'9. Informe final. Resultados'!L512:P513)/1000</f>
        <v>0</v>
      </c>
      <c r="P515" s="862" t="s">
        <v>990</v>
      </c>
      <c r="Q515" s="12"/>
      <c r="R515" s="12"/>
    </row>
    <row r="516" spans="3:18" ht="16.5" customHeight="1" x14ac:dyDescent="0.3">
      <c r="C516" s="12"/>
      <c r="D516" s="12"/>
      <c r="E516" s="1300"/>
      <c r="F516" s="1299" t="s">
        <v>993</v>
      </c>
      <c r="G516" s="1299"/>
      <c r="H516" s="861">
        <f>DSUM(Datos!$D$223:$I$273,"emisiones",'9. Informe final. Resultados'!E512:J513)/1000</f>
        <v>0</v>
      </c>
      <c r="I516" s="862" t="s">
        <v>990</v>
      </c>
      <c r="J516" s="148"/>
      <c r="K516" s="148"/>
      <c r="L516" s="1300"/>
      <c r="M516" s="1299" t="s">
        <v>993</v>
      </c>
      <c r="N516" s="1299"/>
      <c r="O516" s="861">
        <f>DSUM(Datos!$D$223:$I$273,"emisiones",'9. Informe final. Resultados'!L512:P513)/1000</f>
        <v>0</v>
      </c>
      <c r="P516" s="862" t="s">
        <v>990</v>
      </c>
      <c r="Q516" s="12"/>
      <c r="R516" s="12"/>
    </row>
    <row r="517" spans="3:18" ht="16.5" customHeight="1" x14ac:dyDescent="0.3">
      <c r="C517" s="12"/>
      <c r="D517" s="12"/>
      <c r="E517" s="1300"/>
      <c r="F517" s="1299" t="s">
        <v>753</v>
      </c>
      <c r="G517" s="1299"/>
      <c r="H517" s="861">
        <f>DSUM(Datos!$C$648:$P$748,"emisiones",'9. Informe final. Resultados'!E512:J513)/1000</f>
        <v>0</v>
      </c>
      <c r="I517" s="862" t="s">
        <v>990</v>
      </c>
      <c r="J517" s="148"/>
      <c r="K517" s="148"/>
      <c r="L517" s="1300"/>
      <c r="M517" s="1299" t="s">
        <v>753</v>
      </c>
      <c r="N517" s="1299"/>
      <c r="O517" s="861">
        <f>DSUM(Datos!$C$648:$P$748,"emisiones",'9. Informe final. Resultados'!L512:P513)/1000</f>
        <v>0</v>
      </c>
      <c r="P517" s="862" t="s">
        <v>990</v>
      </c>
      <c r="Q517" s="12"/>
      <c r="R517" s="12"/>
    </row>
    <row r="518" spans="3:18" ht="16.5" customHeight="1" x14ac:dyDescent="0.3">
      <c r="C518" s="12"/>
      <c r="D518" s="12"/>
      <c r="E518" s="1300"/>
      <c r="F518" s="1299" t="s">
        <v>959</v>
      </c>
      <c r="G518" s="1299"/>
      <c r="H518" s="861">
        <f>DSUM(Datos!$C$826:$P$876,"emisiones",'9. Informe final. Resultados'!E512:J513)/1000</f>
        <v>0</v>
      </c>
      <c r="I518" s="862" t="s">
        <v>990</v>
      </c>
      <c r="J518" s="148"/>
      <c r="K518" s="148"/>
      <c r="L518" s="1300"/>
      <c r="M518" s="1299" t="s">
        <v>959</v>
      </c>
      <c r="N518" s="1299"/>
      <c r="O518" s="861">
        <f>DSUM(Datos!$C$826:$P$876,"emisiones",'9. Informe final. Resultados'!L512:P513)/1000</f>
        <v>0</v>
      </c>
      <c r="P518" s="862" t="s">
        <v>990</v>
      </c>
      <c r="Q518" s="12"/>
      <c r="R518" s="12"/>
    </row>
    <row r="519" spans="3:18" ht="16.5" customHeight="1" x14ac:dyDescent="0.3">
      <c r="C519" s="12"/>
      <c r="D519" s="12"/>
      <c r="E519" s="1300"/>
      <c r="F519" s="1299" t="s">
        <v>761</v>
      </c>
      <c r="G519" s="1299"/>
      <c r="H519" s="861">
        <f>DSUM(Datos!$C$1011:$P$1061,"emisiones",'9. Informe final. Resultados'!E512:J513)/1000</f>
        <v>0</v>
      </c>
      <c r="I519" s="862" t="s">
        <v>990</v>
      </c>
      <c r="J519" s="148"/>
      <c r="K519" s="148"/>
      <c r="L519" s="1300"/>
      <c r="M519" s="1299" t="s">
        <v>761</v>
      </c>
      <c r="N519" s="1299"/>
      <c r="O519" s="861">
        <f>DSUM(Datos!$C$1011:$P$1061,"emisiones",'9. Informe final. Resultados'!L512:P513)/1000</f>
        <v>0</v>
      </c>
      <c r="P519" s="862" t="s">
        <v>990</v>
      </c>
      <c r="Q519" s="12"/>
      <c r="R519" s="12"/>
    </row>
    <row r="520" spans="3:18" ht="16.5" customHeight="1" x14ac:dyDescent="0.3">
      <c r="C520" s="12"/>
      <c r="D520" s="12"/>
      <c r="E520" s="1300"/>
      <c r="F520" s="1299" t="s">
        <v>975</v>
      </c>
      <c r="G520" s="1299"/>
      <c r="H520" s="861">
        <f>DSUM(Datos!$C$1260:$I$1360,"emisiones",'9. Informe final. Resultados'!E512:J513)/1000</f>
        <v>0</v>
      </c>
      <c r="I520" s="862" t="s">
        <v>990</v>
      </c>
      <c r="J520" s="148"/>
      <c r="K520" s="148"/>
      <c r="L520" s="1300"/>
      <c r="M520" s="1299" t="s">
        <v>975</v>
      </c>
      <c r="N520" s="1299"/>
      <c r="O520" s="861">
        <f>DSUM(Datos!$C$1260:$I$1360,"emisiones",'9. Informe final. Resultados'!L512:P513)/1000</f>
        <v>0</v>
      </c>
      <c r="P520" s="862" t="s">
        <v>990</v>
      </c>
      <c r="Q520" s="12"/>
      <c r="R520" s="12"/>
    </row>
    <row r="521" spans="3:18" x14ac:dyDescent="0.3">
      <c r="C521" s="12"/>
      <c r="D521" s="12"/>
      <c r="E521" s="1300"/>
      <c r="F521" s="1299" t="s">
        <v>968</v>
      </c>
      <c r="G521" s="1299"/>
      <c r="H521" s="861">
        <f>DSUM(Datos!$C$1388:$J$1438,"emisiones",'9. Informe final. Resultados'!E512:J513)/1000</f>
        <v>0</v>
      </c>
      <c r="I521" s="862" t="s">
        <v>990</v>
      </c>
      <c r="J521" s="148"/>
      <c r="K521" s="148"/>
      <c r="L521" s="1300"/>
      <c r="M521" s="1299" t="s">
        <v>968</v>
      </c>
      <c r="N521" s="1299"/>
      <c r="O521" s="861">
        <f>DSUM(Datos!$C$1388:$J$1438,"emisiones",'9. Informe final. Resultados'!L512:P513)/1000</f>
        <v>0</v>
      </c>
      <c r="P521" s="862" t="s">
        <v>990</v>
      </c>
      <c r="Q521" s="12"/>
      <c r="R521" s="12"/>
    </row>
    <row r="522" spans="3:18" ht="16.5" customHeight="1" x14ac:dyDescent="0.3">
      <c r="C522" s="12"/>
      <c r="D522" s="12"/>
      <c r="E522" s="1299" t="s">
        <v>980</v>
      </c>
      <c r="F522" s="1299"/>
      <c r="G522" s="1299"/>
      <c r="H522" s="863">
        <f>SUM(H515:H521)</f>
        <v>0</v>
      </c>
      <c r="I522" s="862" t="s">
        <v>990</v>
      </c>
      <c r="J522" s="148"/>
      <c r="K522" s="148"/>
      <c r="L522" s="1299" t="s">
        <v>980</v>
      </c>
      <c r="M522" s="1299"/>
      <c r="N522" s="1299"/>
      <c r="O522" s="863">
        <f>SUM(O515:O521)</f>
        <v>0</v>
      </c>
      <c r="P522" s="862" t="s">
        <v>990</v>
      </c>
      <c r="Q522" s="12"/>
      <c r="R522" s="12"/>
    </row>
    <row r="523" spans="3:18" x14ac:dyDescent="0.3">
      <c r="C523" s="12"/>
      <c r="D523" s="12"/>
      <c r="E523" s="864"/>
      <c r="F523" s="865"/>
      <c r="G523" s="865"/>
      <c r="H523" s="861"/>
      <c r="I523" s="865"/>
      <c r="J523" s="148"/>
      <c r="K523" s="148"/>
      <c r="L523" s="864"/>
      <c r="M523" s="865"/>
      <c r="N523" s="865"/>
      <c r="O523" s="861"/>
      <c r="P523" s="865"/>
      <c r="Q523" s="12"/>
      <c r="R523" s="12"/>
    </row>
    <row r="524" spans="3:18" ht="16.5" customHeight="1" x14ac:dyDescent="0.3">
      <c r="C524" s="12"/>
      <c r="D524" s="12"/>
      <c r="E524" s="1300" t="s">
        <v>1140</v>
      </c>
      <c r="F524" s="1299" t="s">
        <v>964</v>
      </c>
      <c r="G524" s="1299"/>
      <c r="H524" s="866">
        <f>DSUM(Datos!$C$1469:$H$1519,"emisiones",'9. Informe final. Resultados'!E512:J513)/1000</f>
        <v>0</v>
      </c>
      <c r="I524" s="867" t="str">
        <f>IF($G$13&lt;2021,"t CO₂","t CO₂e")</f>
        <v>t CO₂e</v>
      </c>
      <c r="J524" s="148"/>
      <c r="K524" s="148"/>
      <c r="L524" s="1300" t="s">
        <v>1140</v>
      </c>
      <c r="M524" s="1299" t="s">
        <v>964</v>
      </c>
      <c r="N524" s="1299"/>
      <c r="O524" s="866">
        <f>DSUM(Datos!$C$1469:$H$1519,"emisiones",'9. Informe final. Resultados'!L512:P513)/1000</f>
        <v>0</v>
      </c>
      <c r="P524" s="867" t="str">
        <f>IF($G$13&lt;2021,"t CO₂","t CO₂e")</f>
        <v>t CO₂e</v>
      </c>
      <c r="Q524" s="12"/>
      <c r="R524" s="12"/>
    </row>
    <row r="525" spans="3:18" ht="16.5" customHeight="1" x14ac:dyDescent="0.3">
      <c r="C525" s="12"/>
      <c r="D525" s="12"/>
      <c r="E525" s="1300"/>
      <c r="F525" s="1299" t="s">
        <v>965</v>
      </c>
      <c r="G525" s="1299"/>
      <c r="H525" s="866">
        <f>DSUM(Datos!$C$1745:$H$1795,"emisiones",'9. Informe final. Resultados'!E512:J513)/1000</f>
        <v>0</v>
      </c>
      <c r="I525" s="867" t="str">
        <f>IF($G$13&lt;2021,"t CO₂","t CO₂e")</f>
        <v>t CO₂e</v>
      </c>
      <c r="J525" s="148"/>
      <c r="K525" s="148"/>
      <c r="L525" s="1300"/>
      <c r="M525" s="1299" t="s">
        <v>965</v>
      </c>
      <c r="N525" s="1299"/>
      <c r="O525" s="866">
        <f>DSUM(Datos!$C$1745:$H$1795,"emisiones",'9. Informe final. Resultados'!L512:P513)/1000</f>
        <v>0</v>
      </c>
      <c r="P525" s="867" t="str">
        <f>IF($G$13&lt;2021,"t CO₂","t CO₂e")</f>
        <v>t CO₂e</v>
      </c>
      <c r="Q525" s="12"/>
      <c r="R525" s="12"/>
    </row>
    <row r="526" spans="3:18" ht="16.5" customHeight="1" x14ac:dyDescent="0.3">
      <c r="C526" s="12"/>
      <c r="D526" s="12"/>
      <c r="E526" s="1300"/>
      <c r="F526" s="1299" t="s">
        <v>1114</v>
      </c>
      <c r="G526" s="1299"/>
      <c r="H526" s="866">
        <f>DSUM(Datos!$C$1809:$G$1859,"emisiones",'9. Informe final. Resultados'!E512:J513)/1000</f>
        <v>0</v>
      </c>
      <c r="I526" s="867" t="s">
        <v>990</v>
      </c>
      <c r="J526" s="148"/>
      <c r="K526" s="148"/>
      <c r="L526" s="1300"/>
      <c r="M526" s="1299" t="s">
        <v>1114</v>
      </c>
      <c r="N526" s="1299"/>
      <c r="O526" s="866">
        <f>DSUM(Datos!$C$1809:$G$1859,"emisiones",'9. Informe final. Resultados'!L512:P513)/1000</f>
        <v>0</v>
      </c>
      <c r="P526" s="867" t="s">
        <v>990</v>
      </c>
      <c r="Q526" s="12"/>
      <c r="R526" s="12"/>
    </row>
    <row r="527" spans="3:18" ht="16.5" customHeight="1" x14ac:dyDescent="0.3">
      <c r="C527" s="12"/>
      <c r="D527" s="12"/>
      <c r="E527" s="1299" t="s">
        <v>1115</v>
      </c>
      <c r="F527" s="1299"/>
      <c r="G527" s="1299"/>
      <c r="H527" s="868">
        <f>SUM(H524:H526)</f>
        <v>0</v>
      </c>
      <c r="I527" s="867" t="str">
        <f t="shared" ref="I527" si="48">IF($G$13&lt;2021,"t CO₂","t CO₂e")</f>
        <v>t CO₂e</v>
      </c>
      <c r="J527" s="148"/>
      <c r="K527" s="148"/>
      <c r="L527" s="1299" t="s">
        <v>1115</v>
      </c>
      <c r="M527" s="1299"/>
      <c r="N527" s="1299"/>
      <c r="O527" s="868">
        <f>SUM(O524:O526)</f>
        <v>0</v>
      </c>
      <c r="P527" s="867" t="str">
        <f t="shared" ref="P527" si="49">IF($G$13&lt;2021,"t CO₂","t CO₂e")</f>
        <v>t CO₂e</v>
      </c>
      <c r="Q527" s="12"/>
      <c r="R527" s="12"/>
    </row>
    <row r="528" spans="3:18" x14ac:dyDescent="0.3">
      <c r="C528" s="12"/>
      <c r="D528" s="12"/>
      <c r="E528" s="864"/>
      <c r="F528" s="864"/>
      <c r="G528" s="864"/>
      <c r="H528" s="863"/>
      <c r="I528" s="864"/>
      <c r="J528" s="148"/>
      <c r="K528" s="148"/>
      <c r="L528" s="864"/>
      <c r="M528" s="864"/>
      <c r="N528" s="864"/>
      <c r="O528" s="863"/>
      <c r="P528" s="864"/>
      <c r="Q528" s="12"/>
      <c r="R528" s="12"/>
    </row>
    <row r="529" spans="3:18" x14ac:dyDescent="0.3">
      <c r="C529" s="12"/>
      <c r="D529" s="12"/>
      <c r="E529" s="864" t="s">
        <v>561</v>
      </c>
      <c r="F529" s="1299"/>
      <c r="G529" s="1299"/>
      <c r="H529" s="863">
        <f>IF(ISNUMBER(SUM(H522+H527)),SUM(SUM(H527+H522)),"")</f>
        <v>0</v>
      </c>
      <c r="I529" s="869" t="s">
        <v>990</v>
      </c>
      <c r="J529" s="148"/>
      <c r="K529" s="148"/>
      <c r="L529" s="864" t="s">
        <v>561</v>
      </c>
      <c r="M529" s="1299"/>
      <c r="N529" s="1299"/>
      <c r="O529" s="863">
        <f>IF(ISNUMBER(SUM(O522+O527)),SUM(SUM(O527+O522)),"")</f>
        <v>0</v>
      </c>
      <c r="P529" s="870" t="s">
        <v>990</v>
      </c>
      <c r="Q529" s="12"/>
      <c r="R529" s="12"/>
    </row>
    <row r="530" spans="3:18" x14ac:dyDescent="0.3">
      <c r="C530" s="12"/>
      <c r="D530" s="12"/>
      <c r="E530" s="89"/>
      <c r="F530" s="89"/>
      <c r="G530" s="21"/>
      <c r="H530" s="21"/>
      <c r="I530" s="21"/>
      <c r="J530" s="21"/>
      <c r="K530" s="21"/>
      <c r="L530" s="21"/>
      <c r="M530" s="89"/>
      <c r="N530" s="89"/>
      <c r="O530" s="89"/>
      <c r="P530" s="89"/>
      <c r="Q530" s="12"/>
      <c r="R530" s="12"/>
    </row>
    <row r="531" spans="3:18" x14ac:dyDescent="0.3">
      <c r="C531" s="12"/>
      <c r="D531" s="12"/>
      <c r="E531" s="89"/>
      <c r="F531" s="89"/>
      <c r="G531" s="21"/>
      <c r="H531" s="21"/>
      <c r="I531" s="21"/>
      <c r="J531" s="21"/>
      <c r="K531" s="21"/>
      <c r="L531" s="21"/>
      <c r="M531" s="89"/>
      <c r="N531" s="89"/>
      <c r="O531" s="89"/>
      <c r="P531" s="89"/>
      <c r="Q531" s="12"/>
      <c r="R531" s="12"/>
    </row>
    <row r="532" spans="3:18" x14ac:dyDescent="0.3">
      <c r="C532" s="12"/>
      <c r="D532" s="12"/>
      <c r="E532" s="1094"/>
      <c r="F532" s="1094"/>
      <c r="G532" s="1095"/>
      <c r="H532" s="1095"/>
      <c r="I532" s="1095"/>
      <c r="J532" s="1095"/>
      <c r="K532" s="1095"/>
      <c r="L532" s="1095"/>
      <c r="M532" s="1094"/>
      <c r="N532" s="1094"/>
      <c r="O532" s="1094"/>
      <c r="P532" s="1094"/>
      <c r="Q532" s="12"/>
      <c r="R532" s="12"/>
    </row>
    <row r="533" spans="3:18" x14ac:dyDescent="0.3">
      <c r="C533" s="12"/>
      <c r="D533" s="12"/>
      <c r="E533" s="89"/>
      <c r="F533" s="89"/>
      <c r="G533" s="21"/>
      <c r="H533" s="21"/>
      <c r="I533" s="21"/>
      <c r="J533" s="21"/>
      <c r="K533" s="21"/>
      <c r="L533" s="21"/>
      <c r="M533" s="89"/>
      <c r="N533" s="89"/>
      <c r="O533" s="89"/>
      <c r="P533" s="89"/>
      <c r="Q533" s="12"/>
      <c r="R533" s="12"/>
    </row>
    <row r="534" spans="3:18" x14ac:dyDescent="0.3">
      <c r="C534" s="12"/>
      <c r="D534" s="12"/>
      <c r="E534" s="89"/>
      <c r="F534" s="89"/>
      <c r="G534" s="21"/>
      <c r="H534" s="21"/>
      <c r="I534" s="21"/>
      <c r="J534" s="21"/>
      <c r="K534" s="21"/>
      <c r="L534" s="21"/>
      <c r="M534" s="89"/>
      <c r="N534" s="89"/>
      <c r="O534" s="89"/>
      <c r="P534" s="89"/>
      <c r="Q534" s="12"/>
      <c r="R534" s="12"/>
    </row>
    <row r="535" spans="3:18" x14ac:dyDescent="0.3">
      <c r="C535" s="12"/>
      <c r="D535" s="12"/>
      <c r="E535" s="89"/>
      <c r="F535" s="89"/>
      <c r="G535" s="21"/>
      <c r="H535" s="21"/>
      <c r="I535" s="21"/>
      <c r="J535" s="21"/>
      <c r="K535" s="21"/>
      <c r="L535" s="21"/>
      <c r="M535" s="89"/>
      <c r="N535" s="89"/>
      <c r="O535" s="89"/>
      <c r="P535" s="89"/>
      <c r="Q535" s="12"/>
      <c r="R535" s="12"/>
    </row>
    <row r="536" spans="3:18" x14ac:dyDescent="0.3">
      <c r="C536" s="12"/>
      <c r="D536" s="12"/>
      <c r="E536" s="89"/>
      <c r="F536" s="89"/>
      <c r="G536" s="21"/>
      <c r="H536" s="21"/>
      <c r="I536" s="21"/>
      <c r="J536" s="21"/>
      <c r="K536" s="21"/>
      <c r="L536" s="21"/>
      <c r="M536" s="89"/>
      <c r="N536" s="89"/>
      <c r="O536" s="89"/>
      <c r="P536" s="89"/>
      <c r="Q536" s="12"/>
      <c r="R536" s="12"/>
    </row>
    <row r="537" spans="3:18" x14ac:dyDescent="0.3">
      <c r="C537" s="12"/>
      <c r="D537" s="12"/>
      <c r="E537" s="89"/>
      <c r="F537" s="89"/>
      <c r="G537" s="21"/>
      <c r="H537" s="21"/>
      <c r="I537" s="21"/>
      <c r="J537" s="21"/>
      <c r="K537" s="21"/>
      <c r="L537" s="21"/>
      <c r="M537" s="89"/>
      <c r="N537" s="89"/>
      <c r="O537" s="89"/>
      <c r="P537" s="89"/>
      <c r="Q537" s="12"/>
      <c r="R537" s="12"/>
    </row>
    <row r="538" spans="3:18" x14ac:dyDescent="0.3">
      <c r="C538" s="12"/>
      <c r="D538" s="12"/>
      <c r="E538" s="89"/>
      <c r="F538" s="89"/>
      <c r="G538" s="21"/>
      <c r="H538" s="21"/>
      <c r="I538" s="21"/>
      <c r="J538" s="21"/>
      <c r="K538" s="21"/>
      <c r="L538" s="21"/>
      <c r="M538" s="89"/>
      <c r="N538" s="89"/>
      <c r="O538" s="89"/>
      <c r="P538" s="89"/>
      <c r="Q538" s="12"/>
      <c r="R538" s="12"/>
    </row>
    <row r="539" spans="3:18" x14ac:dyDescent="0.3">
      <c r="C539" s="12"/>
      <c r="D539" s="12"/>
      <c r="E539" s="89"/>
      <c r="F539" s="89"/>
      <c r="G539" s="21"/>
      <c r="H539" s="21"/>
      <c r="I539" s="21"/>
      <c r="J539" s="21"/>
      <c r="K539" s="21"/>
      <c r="L539" s="21"/>
      <c r="M539" s="89"/>
      <c r="N539" s="89"/>
      <c r="O539" s="89"/>
      <c r="P539" s="89"/>
      <c r="Q539" s="12"/>
      <c r="R539" s="12"/>
    </row>
    <row r="540" spans="3:18" x14ac:dyDescent="0.3">
      <c r="C540" s="12"/>
      <c r="D540" s="12"/>
      <c r="E540" s="89"/>
      <c r="F540" s="89"/>
      <c r="G540" s="21"/>
      <c r="H540" s="21"/>
      <c r="I540" s="21"/>
      <c r="J540" s="21"/>
      <c r="K540" s="21"/>
      <c r="L540" s="21"/>
      <c r="M540" s="89"/>
      <c r="N540" s="89"/>
      <c r="O540" s="89"/>
      <c r="P540" s="89"/>
      <c r="Q540" s="12"/>
      <c r="R540" s="12"/>
    </row>
    <row r="541" spans="3:18" x14ac:dyDescent="0.3">
      <c r="C541" s="12"/>
      <c r="D541" s="12"/>
      <c r="E541" s="89"/>
      <c r="F541" s="89"/>
      <c r="G541" s="21"/>
      <c r="H541" s="21"/>
      <c r="I541" s="21"/>
      <c r="J541" s="21"/>
      <c r="K541" s="21"/>
      <c r="L541" s="21"/>
      <c r="M541" s="89"/>
      <c r="N541" s="89"/>
      <c r="O541" s="89"/>
      <c r="P541" s="89"/>
      <c r="Q541" s="12"/>
      <c r="R541" s="12"/>
    </row>
    <row r="542" spans="3:18" x14ac:dyDescent="0.3">
      <c r="C542" s="12"/>
      <c r="D542" s="12"/>
      <c r="E542" s="89"/>
      <c r="F542" s="89"/>
      <c r="G542" s="21"/>
      <c r="H542" s="21"/>
      <c r="I542" s="21"/>
      <c r="J542" s="21"/>
      <c r="K542" s="21"/>
      <c r="L542" s="21"/>
      <c r="M542" s="89"/>
      <c r="N542" s="89"/>
      <c r="O542" s="89"/>
      <c r="P542" s="89"/>
      <c r="Q542" s="12"/>
      <c r="R542" s="12"/>
    </row>
    <row r="543" spans="3:18" x14ac:dyDescent="0.3">
      <c r="C543" s="12"/>
      <c r="D543" s="12"/>
      <c r="E543" s="89"/>
      <c r="F543" s="89"/>
      <c r="G543" s="21"/>
      <c r="H543" s="21"/>
      <c r="I543" s="21"/>
      <c r="J543" s="21"/>
      <c r="K543" s="21"/>
      <c r="L543" s="21"/>
      <c r="M543" s="89"/>
      <c r="N543" s="89"/>
      <c r="O543" s="89"/>
      <c r="P543" s="89"/>
      <c r="Q543" s="12"/>
      <c r="R543" s="12"/>
    </row>
    <row r="544" spans="3:18" x14ac:dyDescent="0.3">
      <c r="C544" s="12"/>
      <c r="D544" s="12"/>
      <c r="E544" s="89"/>
      <c r="F544" s="89"/>
      <c r="G544" s="21"/>
      <c r="H544" s="21"/>
      <c r="I544" s="21"/>
      <c r="J544" s="21"/>
      <c r="K544" s="21"/>
      <c r="L544" s="21"/>
      <c r="M544" s="89"/>
      <c r="N544" s="89"/>
      <c r="O544" s="89"/>
      <c r="P544" s="89"/>
      <c r="Q544" s="12"/>
      <c r="R544" s="12"/>
    </row>
    <row r="545" spans="3:18" x14ac:dyDescent="0.3">
      <c r="C545" s="12"/>
      <c r="D545" s="12"/>
      <c r="E545" s="89"/>
      <c r="F545" s="89"/>
      <c r="G545" s="21"/>
      <c r="H545" s="21"/>
      <c r="I545" s="21"/>
      <c r="J545" s="21"/>
      <c r="K545" s="21"/>
      <c r="L545" s="21"/>
      <c r="M545" s="89"/>
      <c r="N545" s="89"/>
      <c r="O545" s="89"/>
      <c r="P545" s="89"/>
      <c r="Q545" s="12"/>
      <c r="R545" s="12"/>
    </row>
    <row r="546" spans="3:18" x14ac:dyDescent="0.3">
      <c r="C546" s="12"/>
      <c r="D546" s="12"/>
      <c r="E546" s="89"/>
      <c r="F546" s="89"/>
      <c r="G546" s="21"/>
      <c r="H546" s="21"/>
      <c r="I546" s="21"/>
      <c r="J546" s="21"/>
      <c r="K546" s="21"/>
      <c r="L546" s="21"/>
      <c r="M546" s="89"/>
      <c r="N546" s="89"/>
      <c r="O546" s="89"/>
      <c r="P546" s="89"/>
      <c r="Q546" s="12"/>
      <c r="R546" s="12"/>
    </row>
    <row r="547" spans="3:18" x14ac:dyDescent="0.3">
      <c r="C547" s="12"/>
      <c r="D547" s="12"/>
      <c r="E547" s="89"/>
      <c r="F547" s="89"/>
      <c r="G547" s="21"/>
      <c r="H547" s="21"/>
      <c r="I547" s="21"/>
      <c r="J547" s="21"/>
      <c r="K547" s="21"/>
      <c r="L547" s="21"/>
      <c r="M547" s="89"/>
      <c r="N547" s="89"/>
      <c r="O547" s="89"/>
      <c r="P547" s="89"/>
      <c r="Q547" s="12"/>
      <c r="R547" s="12"/>
    </row>
    <row r="548" spans="3:18" x14ac:dyDescent="0.3">
      <c r="C548" s="12"/>
      <c r="D548" s="12"/>
      <c r="E548" s="89"/>
      <c r="F548" s="89"/>
      <c r="G548" s="21"/>
      <c r="H548" s="21"/>
      <c r="I548" s="21"/>
      <c r="J548" s="21"/>
      <c r="K548" s="21"/>
      <c r="L548" s="21"/>
      <c r="M548" s="89"/>
      <c r="N548" s="89"/>
      <c r="O548" s="89"/>
      <c r="P548" s="89"/>
      <c r="Q548" s="12"/>
      <c r="R548" s="12"/>
    </row>
    <row r="549" spans="3:18" x14ac:dyDescent="0.3">
      <c r="C549" s="12"/>
      <c r="D549" s="12"/>
      <c r="E549" s="89"/>
      <c r="F549" s="89"/>
      <c r="G549" s="21"/>
      <c r="H549" s="21"/>
      <c r="I549" s="21"/>
      <c r="J549" s="21"/>
      <c r="K549" s="21"/>
      <c r="L549" s="21"/>
      <c r="M549" s="89"/>
      <c r="N549" s="89"/>
      <c r="O549" s="89"/>
      <c r="P549" s="89"/>
      <c r="Q549" s="12"/>
      <c r="R549" s="12"/>
    </row>
    <row r="550" spans="3:18" x14ac:dyDescent="0.3">
      <c r="C550" s="12"/>
      <c r="D550" s="12"/>
      <c r="E550" s="89"/>
      <c r="F550" s="89"/>
      <c r="G550" s="21"/>
      <c r="H550" s="21"/>
      <c r="I550" s="21"/>
      <c r="J550" s="21"/>
      <c r="K550" s="21"/>
      <c r="L550" s="21"/>
      <c r="M550" s="89"/>
      <c r="N550" s="89"/>
      <c r="O550" s="89"/>
      <c r="P550" s="89"/>
      <c r="Q550" s="12"/>
      <c r="R550" s="12"/>
    </row>
    <row r="551" spans="3:18" x14ac:dyDescent="0.3">
      <c r="C551" s="12"/>
      <c r="D551" s="12"/>
      <c r="E551" s="89"/>
      <c r="F551" s="89"/>
      <c r="G551" s="21"/>
      <c r="H551" s="21"/>
      <c r="I551" s="21"/>
      <c r="J551" s="21"/>
      <c r="K551" s="21"/>
      <c r="L551" s="21"/>
      <c r="M551" s="89"/>
      <c r="N551" s="89"/>
      <c r="O551" s="89"/>
      <c r="P551" s="89"/>
      <c r="Q551" s="12"/>
      <c r="R551" s="12"/>
    </row>
    <row r="552" spans="3:18" x14ac:dyDescent="0.3">
      <c r="C552" s="12"/>
      <c r="D552" s="12"/>
      <c r="E552" s="89"/>
      <c r="F552" s="89"/>
      <c r="G552" s="21"/>
      <c r="H552" s="21"/>
      <c r="I552" s="21"/>
      <c r="J552" s="21"/>
      <c r="K552" s="21"/>
      <c r="L552" s="21"/>
      <c r="M552" s="89"/>
      <c r="N552" s="89"/>
      <c r="O552" s="89"/>
      <c r="P552" s="89"/>
      <c r="Q552" s="12"/>
      <c r="R552" s="12"/>
    </row>
    <row r="553" spans="3:18" x14ac:dyDescent="0.3">
      <c r="C553" s="12"/>
      <c r="D553" s="12"/>
      <c r="E553" s="89"/>
      <c r="F553" s="89"/>
      <c r="G553" s="21"/>
      <c r="H553" s="21"/>
      <c r="I553" s="21"/>
      <c r="J553" s="21"/>
      <c r="K553" s="21"/>
      <c r="L553" s="21"/>
      <c r="M553" s="89"/>
      <c r="N553" s="89"/>
      <c r="O553" s="89"/>
      <c r="P553" s="89"/>
      <c r="Q553" s="12"/>
      <c r="R553" s="12"/>
    </row>
    <row r="554" spans="3:18" x14ac:dyDescent="0.3">
      <c r="C554" s="12"/>
      <c r="D554" s="12"/>
      <c r="E554" s="89"/>
      <c r="F554" s="89"/>
      <c r="G554" s="21"/>
      <c r="H554" s="21"/>
      <c r="I554" s="21"/>
      <c r="J554" s="21"/>
      <c r="K554" s="21"/>
      <c r="L554" s="21"/>
      <c r="M554" s="89"/>
      <c r="N554" s="89"/>
      <c r="O554" s="89"/>
      <c r="P554" s="89"/>
      <c r="Q554" s="12"/>
      <c r="R554" s="12"/>
    </row>
    <row r="555" spans="3:18" x14ac:dyDescent="0.3">
      <c r="C555" s="12"/>
      <c r="D555" s="12"/>
      <c r="E555" s="89"/>
      <c r="F555" s="89"/>
      <c r="G555" s="21"/>
      <c r="H555" s="21"/>
      <c r="I555" s="21"/>
      <c r="J555" s="21"/>
      <c r="K555" s="21"/>
      <c r="L555" s="21"/>
      <c r="M555" s="89"/>
      <c r="N555" s="89"/>
      <c r="O555" s="89"/>
      <c r="P555" s="89"/>
      <c r="Q555" s="12"/>
      <c r="R555" s="12"/>
    </row>
    <row r="556" spans="3:18" x14ac:dyDescent="0.3">
      <c r="C556" s="12"/>
      <c r="D556" s="12"/>
      <c r="E556" s="89"/>
      <c r="F556" s="89"/>
      <c r="G556" s="21"/>
      <c r="H556" s="21"/>
      <c r="I556" s="21"/>
      <c r="J556" s="21"/>
      <c r="K556" s="21"/>
      <c r="L556" s="21"/>
      <c r="M556" s="89"/>
      <c r="N556" s="89"/>
      <c r="O556" s="89"/>
      <c r="P556" s="89"/>
      <c r="Q556" s="12"/>
      <c r="R556" s="12"/>
    </row>
    <row r="557" spans="3:18" x14ac:dyDescent="0.3">
      <c r="C557" s="12"/>
      <c r="D557" s="12"/>
      <c r="E557" s="89"/>
      <c r="F557" s="89"/>
      <c r="G557" s="21"/>
      <c r="H557" s="21"/>
      <c r="I557" s="21"/>
      <c r="J557" s="21"/>
      <c r="K557" s="21"/>
      <c r="L557" s="21"/>
      <c r="M557" s="89"/>
      <c r="N557" s="89"/>
      <c r="O557" s="89"/>
      <c r="P557" s="89"/>
      <c r="Q557" s="12"/>
      <c r="R557" s="12"/>
    </row>
    <row r="558" spans="3:18" x14ac:dyDescent="0.3">
      <c r="C558" s="12"/>
      <c r="D558" s="12"/>
      <c r="E558" s="89"/>
      <c r="F558" s="89"/>
      <c r="G558" s="21"/>
      <c r="H558" s="21"/>
      <c r="I558" s="21"/>
      <c r="J558" s="21"/>
      <c r="K558" s="21"/>
      <c r="L558" s="21"/>
      <c r="M558" s="89"/>
      <c r="N558" s="89"/>
      <c r="O558" s="89"/>
      <c r="P558" s="89"/>
      <c r="Q558" s="12"/>
      <c r="R558" s="12"/>
    </row>
    <row r="559" spans="3:18" x14ac:dyDescent="0.3">
      <c r="C559" s="12"/>
      <c r="D559" s="12"/>
      <c r="E559" s="89"/>
      <c r="F559" s="89"/>
      <c r="G559" s="21"/>
      <c r="H559" s="21"/>
      <c r="I559" s="21"/>
      <c r="J559" s="21"/>
      <c r="K559" s="21"/>
      <c r="L559" s="21"/>
      <c r="M559" s="89"/>
      <c r="N559" s="89"/>
      <c r="O559" s="89"/>
      <c r="P559" s="89"/>
      <c r="Q559" s="12"/>
      <c r="R559" s="12"/>
    </row>
    <row r="560" spans="3:18" x14ac:dyDescent="0.3">
      <c r="C560" s="12"/>
      <c r="D560" s="12"/>
      <c r="E560" s="89"/>
      <c r="F560" s="89"/>
      <c r="G560" s="21"/>
      <c r="H560" s="21"/>
      <c r="I560" s="21"/>
      <c r="J560" s="21"/>
      <c r="K560" s="21"/>
      <c r="L560" s="21"/>
      <c r="M560" s="89"/>
      <c r="N560" s="89"/>
      <c r="O560" s="89"/>
      <c r="P560" s="89"/>
      <c r="Q560" s="12"/>
      <c r="R560" s="12"/>
    </row>
    <row r="561" spans="3:18" x14ac:dyDescent="0.3">
      <c r="C561" s="12"/>
      <c r="D561" s="12"/>
      <c r="E561" s="89"/>
      <c r="F561" s="89"/>
      <c r="G561" s="21"/>
      <c r="H561" s="21"/>
      <c r="I561" s="21"/>
      <c r="J561" s="21"/>
      <c r="K561" s="21"/>
      <c r="L561" s="21"/>
      <c r="M561" s="89"/>
      <c r="N561" s="89"/>
      <c r="O561" s="89"/>
      <c r="P561" s="89"/>
      <c r="Q561" s="12"/>
      <c r="R561" s="12"/>
    </row>
    <row r="562" spans="3:18" x14ac:dyDescent="0.3">
      <c r="C562" s="12"/>
      <c r="D562" s="12"/>
      <c r="E562" s="89"/>
      <c r="F562" s="89"/>
      <c r="G562" s="21"/>
      <c r="H562" s="21"/>
      <c r="I562" s="21"/>
      <c r="J562" s="21"/>
      <c r="K562" s="21"/>
      <c r="L562" s="21"/>
      <c r="M562" s="89"/>
      <c r="N562" s="89"/>
      <c r="O562" s="89"/>
      <c r="P562" s="89"/>
      <c r="Q562" s="12"/>
      <c r="R562" s="12"/>
    </row>
    <row r="563" spans="3:18" x14ac:dyDescent="0.3">
      <c r="C563" s="12"/>
      <c r="D563" s="12"/>
      <c r="E563" s="89"/>
      <c r="F563" s="89"/>
      <c r="G563" s="21"/>
      <c r="H563" s="21"/>
      <c r="I563" s="21"/>
      <c r="J563" s="21"/>
      <c r="K563" s="21"/>
      <c r="L563" s="21"/>
      <c r="M563" s="89"/>
      <c r="N563" s="89"/>
      <c r="O563" s="89"/>
      <c r="P563" s="89"/>
      <c r="Q563" s="12"/>
      <c r="R563" s="12"/>
    </row>
    <row r="564" spans="3:18" x14ac:dyDescent="0.3">
      <c r="C564" s="12"/>
      <c r="D564" s="12"/>
      <c r="E564" s="89"/>
      <c r="F564" s="89"/>
      <c r="G564" s="21"/>
      <c r="H564" s="21"/>
      <c r="I564" s="21"/>
      <c r="J564" s="21"/>
      <c r="K564" s="21"/>
      <c r="L564" s="21"/>
      <c r="M564" s="89"/>
      <c r="N564" s="89"/>
      <c r="O564" s="89"/>
      <c r="P564" s="89"/>
      <c r="Q564" s="12"/>
      <c r="R564" s="12"/>
    </row>
    <row r="565" spans="3:18" x14ac:dyDescent="0.3">
      <c r="C565" s="12"/>
      <c r="D565" s="12"/>
      <c r="E565" s="89"/>
      <c r="F565" s="89"/>
      <c r="G565" s="21"/>
      <c r="H565" s="21"/>
      <c r="I565" s="21"/>
      <c r="J565" s="21"/>
      <c r="K565" s="21"/>
      <c r="L565" s="21"/>
      <c r="M565" s="89"/>
      <c r="N565" s="89"/>
      <c r="O565" s="89"/>
      <c r="P565" s="89"/>
      <c r="Q565" s="12"/>
      <c r="R565" s="12"/>
    </row>
    <row r="566" spans="3:18" x14ac:dyDescent="0.3">
      <c r="C566" s="12"/>
      <c r="D566" s="12"/>
      <c r="E566" s="89"/>
      <c r="F566" s="89"/>
      <c r="G566" s="21"/>
      <c r="H566" s="21"/>
      <c r="I566" s="21"/>
      <c r="J566" s="21"/>
      <c r="K566" s="21"/>
      <c r="L566" s="21"/>
      <c r="M566" s="89"/>
      <c r="N566" s="89"/>
      <c r="O566" s="89"/>
      <c r="P566" s="89"/>
      <c r="Q566" s="12"/>
      <c r="R566" s="12"/>
    </row>
    <row r="567" spans="3:18" x14ac:dyDescent="0.3">
      <c r="C567" s="12"/>
      <c r="D567" s="12"/>
      <c r="E567" s="89"/>
      <c r="F567" s="89"/>
      <c r="G567" s="21"/>
      <c r="H567" s="21"/>
      <c r="I567" s="21"/>
      <c r="J567" s="21"/>
      <c r="K567" s="21"/>
      <c r="L567" s="21"/>
      <c r="M567" s="89"/>
      <c r="N567" s="89"/>
      <c r="O567" s="89"/>
      <c r="P567" s="89"/>
      <c r="Q567" s="12"/>
      <c r="R567" s="12"/>
    </row>
    <row r="568" spans="3:18" x14ac:dyDescent="0.3">
      <c r="C568" s="12"/>
      <c r="D568" s="12"/>
      <c r="E568" s="89"/>
      <c r="F568" s="89"/>
      <c r="G568" s="21"/>
      <c r="H568" s="21"/>
      <c r="I568" s="21"/>
      <c r="J568" s="21"/>
      <c r="K568" s="21"/>
      <c r="L568" s="21"/>
      <c r="M568" s="89"/>
      <c r="N568" s="89"/>
      <c r="O568" s="89"/>
      <c r="P568" s="89"/>
      <c r="Q568" s="12"/>
      <c r="R568" s="12"/>
    </row>
    <row r="569" spans="3:18" x14ac:dyDescent="0.3">
      <c r="C569" s="12"/>
      <c r="D569" s="12"/>
      <c r="E569" s="89"/>
      <c r="F569" s="89"/>
      <c r="G569" s="21"/>
      <c r="H569" s="21"/>
      <c r="I569" s="21"/>
      <c r="J569" s="21"/>
      <c r="K569" s="21"/>
      <c r="L569" s="21"/>
      <c r="M569" s="89"/>
      <c r="N569" s="89"/>
      <c r="O569" s="89"/>
      <c r="P569" s="89"/>
      <c r="Q569" s="12"/>
      <c r="R569" s="12"/>
    </row>
    <row r="570" spans="3:18" x14ac:dyDescent="0.3">
      <c r="C570" s="12"/>
      <c r="D570" s="12"/>
      <c r="E570" s="89"/>
      <c r="F570" s="89"/>
      <c r="G570" s="21"/>
      <c r="H570" s="21"/>
      <c r="I570" s="21"/>
      <c r="J570" s="21"/>
      <c r="K570" s="21"/>
      <c r="L570" s="21"/>
      <c r="M570" s="89"/>
      <c r="N570" s="89"/>
      <c r="O570" s="89"/>
      <c r="P570" s="89"/>
      <c r="Q570" s="12"/>
      <c r="R570" s="12"/>
    </row>
    <row r="571" spans="3:18" x14ac:dyDescent="0.3">
      <c r="C571" s="12"/>
      <c r="D571" s="12"/>
      <c r="E571" s="89"/>
      <c r="F571" s="89"/>
      <c r="G571" s="21"/>
      <c r="H571" s="21"/>
      <c r="I571" s="21"/>
      <c r="J571" s="21"/>
      <c r="K571" s="21"/>
      <c r="L571" s="21"/>
      <c r="M571" s="89"/>
      <c r="N571" s="89"/>
      <c r="O571" s="89"/>
      <c r="P571" s="89"/>
      <c r="Q571" s="12"/>
      <c r="R571" s="12"/>
    </row>
    <row r="572" spans="3:18" x14ac:dyDescent="0.3">
      <c r="C572" s="12"/>
      <c r="D572" s="12"/>
      <c r="E572" s="89"/>
      <c r="F572" s="89"/>
      <c r="G572" s="21"/>
      <c r="H572" s="21"/>
      <c r="I572" s="21"/>
      <c r="J572" s="21"/>
      <c r="K572" s="21"/>
      <c r="L572" s="21"/>
      <c r="M572" s="89"/>
      <c r="N572" s="89"/>
      <c r="O572" s="89"/>
      <c r="P572" s="89"/>
      <c r="Q572" s="12"/>
      <c r="R572" s="12"/>
    </row>
    <row r="573" spans="3:18" x14ac:dyDescent="0.3">
      <c r="C573" s="12"/>
      <c r="D573" s="12"/>
      <c r="E573" s="89"/>
      <c r="F573" s="89"/>
      <c r="G573" s="21"/>
      <c r="H573" s="21"/>
      <c r="I573" s="21"/>
      <c r="J573" s="21"/>
      <c r="K573" s="21"/>
      <c r="L573" s="21"/>
      <c r="M573" s="89"/>
      <c r="N573" s="89"/>
      <c r="O573" s="89"/>
      <c r="P573" s="89"/>
      <c r="Q573" s="12"/>
      <c r="R573" s="12"/>
    </row>
    <row r="574" spans="3:18" x14ac:dyDescent="0.3">
      <c r="C574" s="12"/>
      <c r="D574" s="12"/>
      <c r="E574" s="89"/>
      <c r="F574" s="89"/>
      <c r="G574" s="21"/>
      <c r="H574" s="21"/>
      <c r="I574" s="21"/>
      <c r="J574" s="21"/>
      <c r="K574" s="21"/>
      <c r="L574" s="21"/>
      <c r="M574" s="89"/>
      <c r="N574" s="89"/>
      <c r="O574" s="89"/>
      <c r="P574" s="89"/>
      <c r="Q574" s="12"/>
      <c r="R574" s="12"/>
    </row>
    <row r="575" spans="3:18" x14ac:dyDescent="0.3">
      <c r="C575" s="12"/>
      <c r="D575" s="12"/>
      <c r="E575" s="89"/>
      <c r="F575" s="89"/>
      <c r="G575" s="21"/>
      <c r="H575" s="21"/>
      <c r="I575" s="21"/>
      <c r="J575" s="21"/>
      <c r="K575" s="21"/>
      <c r="L575" s="21"/>
      <c r="M575" s="89"/>
      <c r="N575" s="89"/>
      <c r="O575" s="89"/>
      <c r="P575" s="89"/>
      <c r="Q575" s="12"/>
      <c r="R575" s="12"/>
    </row>
    <row r="576" spans="3:18" x14ac:dyDescent="0.3">
      <c r="C576" s="12"/>
      <c r="D576" s="12"/>
      <c r="E576" s="89"/>
      <c r="F576" s="89"/>
      <c r="G576" s="21"/>
      <c r="H576" s="21"/>
      <c r="I576" s="21"/>
      <c r="J576" s="21"/>
      <c r="K576" s="21"/>
      <c r="L576" s="21"/>
      <c r="M576" s="89"/>
      <c r="N576" s="89"/>
      <c r="O576" s="89"/>
      <c r="P576" s="89"/>
      <c r="Q576" s="12"/>
      <c r="R576" s="12"/>
    </row>
    <row r="577" spans="3:18" x14ac:dyDescent="0.3">
      <c r="C577" s="12"/>
      <c r="D577" s="12"/>
      <c r="E577" s="89"/>
      <c r="F577" s="89"/>
      <c r="G577" s="21"/>
      <c r="H577" s="21"/>
      <c r="I577" s="21"/>
      <c r="J577" s="21"/>
      <c r="K577" s="21"/>
      <c r="L577" s="21"/>
      <c r="M577" s="89"/>
      <c r="N577" s="89"/>
      <c r="O577" s="89"/>
      <c r="P577" s="89"/>
      <c r="Q577" s="12"/>
      <c r="R577" s="12"/>
    </row>
    <row r="578" spans="3:18" x14ac:dyDescent="0.3">
      <c r="C578" s="12"/>
      <c r="D578" s="12"/>
      <c r="E578" s="89"/>
      <c r="F578" s="89"/>
      <c r="G578" s="21"/>
      <c r="H578" s="21"/>
      <c r="I578" s="21"/>
      <c r="J578" s="21"/>
      <c r="K578" s="21"/>
      <c r="L578" s="21"/>
      <c r="M578" s="89"/>
      <c r="N578" s="89"/>
      <c r="O578" s="89"/>
      <c r="P578" s="89"/>
      <c r="Q578" s="12"/>
      <c r="R578" s="12"/>
    </row>
    <row r="579" spans="3:18" x14ac:dyDescent="0.3">
      <c r="C579" s="12"/>
      <c r="D579" s="12"/>
      <c r="E579" s="89"/>
      <c r="F579" s="89"/>
      <c r="G579" s="21"/>
      <c r="H579" s="21"/>
      <c r="I579" s="21"/>
      <c r="J579" s="21"/>
      <c r="K579" s="21"/>
      <c r="L579" s="21"/>
      <c r="M579" s="89"/>
      <c r="N579" s="89"/>
      <c r="O579" s="89"/>
      <c r="P579" s="89"/>
      <c r="Q579" s="12"/>
      <c r="R579" s="12"/>
    </row>
    <row r="580" spans="3:18" x14ac:dyDescent="0.3">
      <c r="C580" s="12"/>
      <c r="D580" s="12"/>
      <c r="E580" s="89"/>
      <c r="F580" s="89"/>
      <c r="G580" s="21"/>
      <c r="H580" s="21"/>
      <c r="I580" s="21"/>
      <c r="J580" s="21"/>
      <c r="K580" s="21"/>
      <c r="L580" s="21"/>
      <c r="M580" s="89"/>
      <c r="N580" s="89"/>
      <c r="O580" s="89"/>
      <c r="P580" s="89"/>
      <c r="Q580" s="12"/>
      <c r="R580" s="12"/>
    </row>
    <row r="581" spans="3:18" x14ac:dyDescent="0.3">
      <c r="C581" s="12"/>
      <c r="D581" s="12"/>
      <c r="E581" s="89"/>
      <c r="F581" s="89"/>
      <c r="G581" s="21"/>
      <c r="H581" s="21"/>
      <c r="I581" s="21"/>
      <c r="J581" s="21"/>
      <c r="K581" s="21"/>
      <c r="L581" s="21"/>
      <c r="M581" s="89"/>
      <c r="N581" s="89"/>
      <c r="O581" s="89"/>
      <c r="P581" s="89"/>
      <c r="Q581" s="12"/>
      <c r="R581" s="12"/>
    </row>
    <row r="582" spans="3:18" x14ac:dyDescent="0.3">
      <c r="C582" s="12"/>
      <c r="D582" s="12"/>
      <c r="E582" s="89"/>
      <c r="F582" s="89"/>
      <c r="G582" s="21"/>
      <c r="H582" s="21"/>
      <c r="I582" s="21"/>
      <c r="J582" s="21"/>
      <c r="K582" s="21"/>
      <c r="L582" s="21"/>
      <c r="M582" s="89"/>
      <c r="N582" s="89"/>
      <c r="O582" s="89"/>
      <c r="P582" s="89"/>
      <c r="Q582" s="12"/>
      <c r="R582" s="12"/>
    </row>
    <row r="583" spans="3:18" x14ac:dyDescent="0.3">
      <c r="C583" s="12"/>
      <c r="D583" s="12"/>
      <c r="E583" s="89"/>
      <c r="F583" s="89"/>
      <c r="G583" s="21"/>
      <c r="H583" s="21"/>
      <c r="I583" s="21"/>
      <c r="J583" s="21"/>
      <c r="K583" s="21"/>
      <c r="L583" s="21"/>
      <c r="M583" s="89"/>
      <c r="N583" s="89"/>
      <c r="O583" s="89"/>
      <c r="P583" s="89"/>
      <c r="Q583" s="12"/>
      <c r="R583" s="12"/>
    </row>
    <row r="584" spans="3:18" x14ac:dyDescent="0.3">
      <c r="C584" s="12"/>
      <c r="D584" s="12"/>
      <c r="E584" s="89"/>
      <c r="F584" s="89"/>
      <c r="G584" s="21"/>
      <c r="H584" s="21"/>
      <c r="I584" s="21"/>
      <c r="J584" s="21"/>
      <c r="K584" s="21"/>
      <c r="L584" s="21"/>
      <c r="M584" s="89"/>
      <c r="N584" s="89"/>
      <c r="O584" s="89"/>
      <c r="P584" s="89"/>
      <c r="Q584" s="12"/>
      <c r="R584" s="12"/>
    </row>
    <row r="585" spans="3:18" x14ac:dyDescent="0.3">
      <c r="C585" s="12"/>
      <c r="D585" s="12"/>
      <c r="E585" s="89"/>
      <c r="F585" s="89"/>
      <c r="G585" s="21"/>
      <c r="H585" s="21"/>
      <c r="I585" s="21"/>
      <c r="J585" s="21"/>
      <c r="K585" s="21"/>
      <c r="L585" s="21"/>
      <c r="M585" s="89"/>
      <c r="N585" s="89"/>
      <c r="O585" s="89"/>
      <c r="P585" s="89"/>
      <c r="Q585" s="12"/>
      <c r="R585" s="12"/>
    </row>
    <row r="586" spans="3:18" x14ac:dyDescent="0.3">
      <c r="C586" s="12"/>
      <c r="D586" s="12"/>
      <c r="E586" s="89"/>
      <c r="F586" s="89"/>
      <c r="G586" s="21"/>
      <c r="H586" s="21"/>
      <c r="I586" s="21"/>
      <c r="J586" s="21"/>
      <c r="K586" s="21"/>
      <c r="L586" s="21"/>
      <c r="M586" s="89"/>
      <c r="N586" s="89"/>
      <c r="O586" s="89"/>
      <c r="P586" s="89"/>
      <c r="Q586" s="12"/>
      <c r="R586" s="12"/>
    </row>
    <row r="587" spans="3:18" x14ac:dyDescent="0.3">
      <c r="C587" s="12"/>
      <c r="D587" s="12"/>
      <c r="E587" s="89"/>
      <c r="F587" s="89"/>
      <c r="G587" s="21"/>
      <c r="H587" s="21"/>
      <c r="I587" s="21"/>
      <c r="J587" s="21"/>
      <c r="K587" s="21"/>
      <c r="L587" s="21"/>
      <c r="M587" s="89"/>
      <c r="N587" s="89"/>
      <c r="O587" s="89"/>
      <c r="P587" s="89"/>
      <c r="Q587" s="12"/>
      <c r="R587" s="12"/>
    </row>
    <row r="588" spans="3:18" x14ac:dyDescent="0.3">
      <c r="C588" s="12"/>
      <c r="D588" s="12"/>
      <c r="E588" s="89"/>
      <c r="F588" s="89"/>
      <c r="G588" s="21"/>
      <c r="H588" s="21"/>
      <c r="I588" s="21"/>
      <c r="J588" s="21"/>
      <c r="K588" s="21"/>
      <c r="L588" s="21"/>
      <c r="M588" s="89"/>
      <c r="N588" s="89"/>
      <c r="O588" s="89"/>
      <c r="P588" s="89"/>
      <c r="Q588" s="12"/>
      <c r="R588" s="12"/>
    </row>
    <row r="589" spans="3:18" x14ac:dyDescent="0.3">
      <c r="C589" s="12"/>
      <c r="D589" s="12"/>
      <c r="E589" s="89"/>
      <c r="F589" s="89"/>
      <c r="G589" s="21"/>
      <c r="H589" s="21"/>
      <c r="I589" s="21"/>
      <c r="J589" s="21"/>
      <c r="K589" s="21"/>
      <c r="L589" s="21"/>
      <c r="M589" s="89"/>
      <c r="N589" s="89"/>
      <c r="O589" s="89"/>
      <c r="P589" s="89"/>
      <c r="Q589" s="12"/>
      <c r="R589" s="12"/>
    </row>
    <row r="590" spans="3:18" x14ac:dyDescent="0.3">
      <c r="C590" s="12"/>
      <c r="D590" s="12"/>
      <c r="E590" s="89"/>
      <c r="F590" s="89"/>
      <c r="G590" s="21"/>
      <c r="H590" s="21"/>
      <c r="I590" s="21"/>
      <c r="J590" s="21"/>
      <c r="K590" s="21"/>
      <c r="L590" s="21"/>
      <c r="M590" s="89"/>
      <c r="N590" s="89"/>
      <c r="O590" s="89"/>
      <c r="P590" s="89"/>
      <c r="Q590" s="12"/>
      <c r="R590" s="12"/>
    </row>
    <row r="591" spans="3:18" x14ac:dyDescent="0.3">
      <c r="C591" s="12"/>
      <c r="D591" s="12"/>
      <c r="E591" s="89"/>
      <c r="F591" s="89"/>
      <c r="G591" s="21"/>
      <c r="H591" s="21"/>
      <c r="I591" s="21"/>
      <c r="J591" s="21"/>
      <c r="K591" s="21"/>
      <c r="L591" s="21"/>
      <c r="M591" s="89"/>
      <c r="N591" s="89"/>
      <c r="O591" s="89"/>
      <c r="P591" s="89"/>
      <c r="Q591" s="12"/>
      <c r="R591" s="12"/>
    </row>
    <row r="592" spans="3:18" x14ac:dyDescent="0.3">
      <c r="C592" s="12"/>
      <c r="D592" s="12"/>
      <c r="E592" s="89"/>
      <c r="F592" s="89"/>
      <c r="G592" s="21"/>
      <c r="H592" s="21"/>
      <c r="I592" s="21"/>
      <c r="J592" s="21"/>
      <c r="K592" s="21"/>
      <c r="L592" s="21"/>
      <c r="M592" s="89"/>
      <c r="N592" s="89"/>
      <c r="O592" s="89"/>
      <c r="P592" s="89"/>
      <c r="Q592" s="12"/>
      <c r="R592" s="12"/>
    </row>
    <row r="593" spans="3:18" x14ac:dyDescent="0.3">
      <c r="C593" s="12"/>
      <c r="D593" s="12"/>
      <c r="E593" s="89"/>
      <c r="F593" s="89"/>
      <c r="G593" s="21"/>
      <c r="H593" s="21"/>
      <c r="I593" s="21"/>
      <c r="J593" s="21"/>
      <c r="K593" s="21"/>
      <c r="L593" s="21"/>
      <c r="M593" s="89"/>
      <c r="N593" s="89"/>
      <c r="O593" s="89"/>
      <c r="P593" s="89"/>
      <c r="Q593" s="12"/>
      <c r="R593" s="12"/>
    </row>
    <row r="594" spans="3:18" x14ac:dyDescent="0.3">
      <c r="C594" s="12"/>
      <c r="D594" s="12"/>
      <c r="E594" s="89"/>
      <c r="F594" s="89"/>
      <c r="G594" s="21"/>
      <c r="H594" s="21"/>
      <c r="I594" s="21"/>
      <c r="J594" s="21"/>
      <c r="K594" s="21"/>
      <c r="L594" s="21"/>
      <c r="M594" s="89"/>
      <c r="N594" s="89"/>
      <c r="O594" s="89"/>
      <c r="P594" s="89"/>
      <c r="Q594" s="12"/>
      <c r="R594" s="12"/>
    </row>
    <row r="595" spans="3:18" x14ac:dyDescent="0.3">
      <c r="C595" s="12"/>
      <c r="D595" s="12"/>
      <c r="E595" s="89"/>
      <c r="F595" s="89"/>
      <c r="G595" s="21"/>
      <c r="H595" s="21"/>
      <c r="I595" s="21"/>
      <c r="J595" s="21"/>
      <c r="K595" s="21"/>
      <c r="L595" s="21"/>
      <c r="M595" s="89"/>
      <c r="N595" s="89"/>
      <c r="O595" s="89"/>
      <c r="P595" s="89"/>
      <c r="Q595" s="12"/>
      <c r="R595" s="12"/>
    </row>
    <row r="596" spans="3:18" x14ac:dyDescent="0.3">
      <c r="C596" s="12"/>
      <c r="D596" s="12"/>
      <c r="E596" s="89"/>
      <c r="F596" s="89"/>
      <c r="G596" s="21"/>
      <c r="H596" s="21"/>
      <c r="I596" s="21"/>
      <c r="J596" s="21"/>
      <c r="K596" s="21"/>
      <c r="L596" s="21"/>
      <c r="M596" s="89"/>
      <c r="N596" s="89"/>
      <c r="O596" s="89"/>
      <c r="P596" s="89"/>
      <c r="Q596" s="12"/>
      <c r="R596" s="12"/>
    </row>
    <row r="597" spans="3:18" x14ac:dyDescent="0.3">
      <c r="C597" s="12"/>
      <c r="D597" s="12"/>
      <c r="E597" s="89"/>
      <c r="F597" s="89"/>
      <c r="G597" s="21"/>
      <c r="H597" s="21"/>
      <c r="I597" s="21"/>
      <c r="J597" s="21"/>
      <c r="K597" s="21"/>
      <c r="L597" s="21"/>
      <c r="M597" s="89"/>
      <c r="N597" s="89"/>
      <c r="O597" s="89"/>
      <c r="P597" s="89"/>
      <c r="Q597" s="12"/>
      <c r="R597" s="12"/>
    </row>
    <row r="598" spans="3:18" x14ac:dyDescent="0.3">
      <c r="C598" s="12"/>
      <c r="D598" s="12"/>
      <c r="E598" s="89"/>
      <c r="F598" s="89"/>
      <c r="G598" s="21"/>
      <c r="H598" s="21"/>
      <c r="I598" s="21"/>
      <c r="J598" s="21"/>
      <c r="K598" s="21"/>
      <c r="L598" s="21"/>
      <c r="M598" s="89"/>
      <c r="N598" s="89"/>
      <c r="O598" s="89"/>
      <c r="P598" s="89"/>
      <c r="Q598" s="12"/>
      <c r="R598" s="12"/>
    </row>
    <row r="599" spans="3:18" x14ac:dyDescent="0.3">
      <c r="C599" s="12"/>
      <c r="D599" s="12"/>
      <c r="E599" s="89"/>
      <c r="F599" s="89"/>
      <c r="G599" s="21"/>
      <c r="H599" s="21"/>
      <c r="I599" s="21"/>
      <c r="J599" s="21"/>
      <c r="K599" s="21"/>
      <c r="L599" s="21"/>
      <c r="M599" s="89"/>
      <c r="N599" s="89"/>
      <c r="O599" s="89"/>
      <c r="P599" s="89"/>
      <c r="Q599" s="12"/>
      <c r="R599" s="12"/>
    </row>
    <row r="600" spans="3:18" x14ac:dyDescent="0.3">
      <c r="C600" s="12"/>
      <c r="D600" s="12"/>
      <c r="E600" s="89"/>
      <c r="F600" s="89"/>
      <c r="G600" s="21"/>
      <c r="H600" s="21"/>
      <c r="I600" s="21"/>
      <c r="J600" s="21"/>
      <c r="K600" s="21"/>
      <c r="L600" s="21"/>
      <c r="M600" s="89"/>
      <c r="N600" s="89"/>
      <c r="O600" s="89"/>
      <c r="P600" s="89"/>
      <c r="Q600" s="12"/>
      <c r="R600" s="12"/>
    </row>
    <row r="601" spans="3:18" x14ac:dyDescent="0.3">
      <c r="C601" s="12"/>
      <c r="D601" s="12"/>
      <c r="E601" s="89"/>
      <c r="F601" s="89"/>
      <c r="G601" s="21"/>
      <c r="H601" s="21"/>
      <c r="I601" s="21"/>
      <c r="J601" s="21"/>
      <c r="K601" s="21"/>
      <c r="L601" s="21"/>
      <c r="M601" s="89"/>
      <c r="N601" s="89"/>
      <c r="O601" s="89"/>
      <c r="P601" s="89"/>
      <c r="Q601" s="12"/>
      <c r="R601" s="12"/>
    </row>
    <row r="602" spans="3:18" x14ac:dyDescent="0.3">
      <c r="C602" s="12"/>
      <c r="D602" s="12"/>
      <c r="E602" s="89"/>
      <c r="F602" s="89"/>
      <c r="G602" s="21"/>
      <c r="H602" s="21"/>
      <c r="I602" s="21"/>
      <c r="J602" s="21"/>
      <c r="K602" s="21"/>
      <c r="L602" s="21"/>
      <c r="M602" s="89"/>
      <c r="N602" s="89"/>
      <c r="O602" s="89"/>
      <c r="P602" s="89"/>
      <c r="Q602" s="12"/>
      <c r="R602" s="12"/>
    </row>
    <row r="603" spans="3:18" x14ac:dyDescent="0.3">
      <c r="C603" s="12"/>
      <c r="D603" s="12"/>
      <c r="E603" s="89"/>
      <c r="F603" s="89"/>
      <c r="G603" s="21"/>
      <c r="H603" s="21"/>
      <c r="I603" s="21"/>
      <c r="J603" s="21"/>
      <c r="K603" s="21"/>
      <c r="L603" s="21"/>
      <c r="M603" s="89"/>
      <c r="N603" s="89"/>
      <c r="O603" s="89"/>
      <c r="P603" s="89"/>
      <c r="Q603" s="12"/>
      <c r="R603" s="12"/>
    </row>
    <row r="604" spans="3:18" x14ac:dyDescent="0.3">
      <c r="C604" s="12"/>
      <c r="D604" s="12"/>
      <c r="E604" s="89"/>
      <c r="F604" s="89"/>
      <c r="G604" s="21"/>
      <c r="H604" s="21"/>
      <c r="I604" s="21"/>
      <c r="J604" s="21"/>
      <c r="K604" s="21"/>
      <c r="L604" s="21"/>
      <c r="M604" s="89"/>
      <c r="N604" s="89"/>
      <c r="O604" s="89"/>
      <c r="P604" s="89"/>
      <c r="Q604" s="12"/>
      <c r="R604" s="12"/>
    </row>
    <row r="605" spans="3:18" x14ac:dyDescent="0.3">
      <c r="C605" s="12"/>
      <c r="D605" s="12"/>
      <c r="E605" s="89"/>
      <c r="F605" s="89"/>
      <c r="G605" s="21"/>
      <c r="H605" s="21"/>
      <c r="I605" s="21"/>
      <c r="J605" s="21"/>
      <c r="K605" s="21"/>
      <c r="L605" s="21"/>
      <c r="M605" s="89"/>
      <c r="N605" s="89"/>
      <c r="O605" s="89"/>
      <c r="P605" s="89"/>
      <c r="Q605" s="12"/>
      <c r="R605" s="12"/>
    </row>
    <row r="606" spans="3:18" x14ac:dyDescent="0.3">
      <c r="C606" s="12"/>
      <c r="D606" s="12"/>
      <c r="E606" s="89"/>
      <c r="F606" s="89"/>
      <c r="G606" s="21"/>
      <c r="H606" s="21"/>
      <c r="I606" s="21"/>
      <c r="J606" s="21"/>
      <c r="K606" s="21"/>
      <c r="L606" s="21"/>
      <c r="M606" s="89"/>
      <c r="N606" s="89"/>
      <c r="O606" s="89"/>
      <c r="P606" s="89"/>
      <c r="Q606" s="12"/>
      <c r="R606" s="12"/>
    </row>
    <row r="607" spans="3:18" x14ac:dyDescent="0.3">
      <c r="C607" s="12"/>
      <c r="D607" s="12"/>
      <c r="E607" s="89"/>
      <c r="F607" s="89"/>
      <c r="G607" s="21"/>
      <c r="H607" s="21"/>
      <c r="I607" s="21"/>
      <c r="J607" s="21"/>
      <c r="K607" s="21"/>
      <c r="L607" s="21"/>
      <c r="M607" s="89"/>
      <c r="N607" s="89"/>
      <c r="O607" s="89"/>
      <c r="P607" s="89"/>
      <c r="Q607" s="12"/>
      <c r="R607" s="12"/>
    </row>
    <row r="608" spans="3:18" x14ac:dyDescent="0.3">
      <c r="C608" s="12"/>
      <c r="D608" s="12"/>
      <c r="E608" s="89"/>
      <c r="F608" s="89"/>
      <c r="G608" s="21"/>
      <c r="H608" s="21"/>
      <c r="I608" s="21"/>
      <c r="J608" s="21"/>
      <c r="K608" s="21"/>
      <c r="L608" s="21"/>
      <c r="M608" s="89"/>
      <c r="N608" s="89"/>
      <c r="O608" s="89"/>
      <c r="P608" s="89"/>
      <c r="Q608" s="12"/>
      <c r="R608" s="12"/>
    </row>
    <row r="609" spans="3:18" x14ac:dyDescent="0.3">
      <c r="C609" s="12"/>
      <c r="D609" s="12"/>
      <c r="E609" s="89"/>
      <c r="F609" s="89"/>
      <c r="G609" s="21"/>
      <c r="H609" s="21"/>
      <c r="I609" s="21"/>
      <c r="J609" s="21"/>
      <c r="K609" s="21"/>
      <c r="L609" s="21"/>
      <c r="M609" s="89"/>
      <c r="N609" s="89"/>
      <c r="O609" s="89"/>
      <c r="P609" s="89"/>
      <c r="Q609" s="12"/>
      <c r="R609" s="12"/>
    </row>
    <row r="610" spans="3:18" x14ac:dyDescent="0.3">
      <c r="C610" s="12"/>
      <c r="D610" s="12"/>
      <c r="E610" s="89"/>
      <c r="F610" s="89"/>
      <c r="G610" s="21"/>
      <c r="H610" s="21"/>
      <c r="I610" s="21"/>
      <c r="J610" s="21"/>
      <c r="K610" s="21"/>
      <c r="L610" s="21"/>
      <c r="M610" s="89"/>
      <c r="N610" s="89"/>
      <c r="O610" s="89"/>
      <c r="P610" s="89"/>
      <c r="Q610" s="12"/>
      <c r="R610" s="12"/>
    </row>
    <row r="611" spans="3:18" x14ac:dyDescent="0.3">
      <c r="C611" s="12"/>
      <c r="D611" s="12"/>
      <c r="E611" s="89"/>
      <c r="F611" s="89"/>
      <c r="G611" s="21"/>
      <c r="H611" s="21"/>
      <c r="I611" s="21"/>
      <c r="J611" s="21"/>
      <c r="K611" s="21"/>
      <c r="L611" s="21"/>
      <c r="M611" s="89"/>
      <c r="N611" s="89"/>
      <c r="O611" s="89"/>
      <c r="P611" s="89"/>
      <c r="Q611" s="12"/>
      <c r="R611" s="12"/>
    </row>
    <row r="612" spans="3:18" x14ac:dyDescent="0.3">
      <c r="C612" s="12"/>
      <c r="D612" s="12"/>
      <c r="E612" s="89"/>
      <c r="F612" s="89"/>
      <c r="G612" s="21"/>
      <c r="H612" s="21"/>
      <c r="I612" s="21"/>
      <c r="J612" s="21"/>
      <c r="K612" s="21"/>
      <c r="L612" s="21"/>
      <c r="M612" s="89"/>
      <c r="N612" s="89"/>
      <c r="O612" s="89"/>
      <c r="P612" s="89"/>
      <c r="Q612" s="12"/>
      <c r="R612" s="12"/>
    </row>
    <row r="613" spans="3:18" x14ac:dyDescent="0.3">
      <c r="C613" s="12"/>
      <c r="D613" s="12"/>
      <c r="E613" s="89"/>
      <c r="F613" s="89"/>
      <c r="G613" s="21"/>
      <c r="H613" s="21"/>
      <c r="I613" s="21"/>
      <c r="J613" s="21"/>
      <c r="K613" s="21"/>
      <c r="L613" s="21"/>
      <c r="M613" s="89"/>
      <c r="N613" s="89"/>
      <c r="O613" s="89"/>
      <c r="P613" s="89"/>
      <c r="Q613" s="12"/>
      <c r="R613" s="12"/>
    </row>
    <row r="614" spans="3:18" x14ac:dyDescent="0.3">
      <c r="C614" s="12"/>
      <c r="D614" s="12"/>
      <c r="E614" s="89"/>
      <c r="F614" s="89"/>
      <c r="G614" s="21"/>
      <c r="H614" s="21"/>
      <c r="I614" s="21"/>
      <c r="J614" s="21"/>
      <c r="K614" s="21"/>
      <c r="L614" s="21"/>
      <c r="M614" s="89"/>
      <c r="N614" s="89"/>
      <c r="O614" s="89"/>
      <c r="P614" s="89"/>
      <c r="Q614" s="12"/>
      <c r="R614" s="12"/>
    </row>
    <row r="615" spans="3:18" x14ac:dyDescent="0.3">
      <c r="C615" s="12"/>
      <c r="D615" s="12"/>
      <c r="E615" s="89"/>
      <c r="F615" s="89"/>
      <c r="G615" s="21"/>
      <c r="H615" s="21"/>
      <c r="I615" s="21"/>
      <c r="J615" s="21"/>
      <c r="K615" s="21"/>
      <c r="L615" s="21"/>
      <c r="M615" s="89"/>
      <c r="N615" s="89"/>
      <c r="O615" s="89"/>
      <c r="P615" s="89"/>
      <c r="Q615" s="12"/>
      <c r="R615" s="12"/>
    </row>
    <row r="616" spans="3:18" x14ac:dyDescent="0.3">
      <c r="C616" s="12"/>
      <c r="D616" s="12"/>
      <c r="E616" s="89"/>
      <c r="F616" s="89"/>
      <c r="G616" s="21"/>
      <c r="H616" s="21"/>
      <c r="I616" s="21"/>
      <c r="J616" s="21"/>
      <c r="K616" s="21"/>
      <c r="L616" s="21"/>
      <c r="M616" s="89"/>
      <c r="N616" s="89"/>
      <c r="O616" s="89"/>
      <c r="P616" s="89"/>
      <c r="Q616" s="12"/>
      <c r="R616" s="12"/>
    </row>
    <row r="617" spans="3:18" x14ac:dyDescent="0.3">
      <c r="C617" s="12"/>
      <c r="D617" s="12"/>
      <c r="E617" s="89"/>
      <c r="F617" s="89"/>
      <c r="G617" s="21"/>
      <c r="H617" s="21"/>
      <c r="I617" s="21"/>
      <c r="J617" s="21"/>
      <c r="K617" s="21"/>
      <c r="L617" s="21"/>
      <c r="M617" s="89"/>
      <c r="N617" s="89"/>
      <c r="O617" s="89"/>
      <c r="P617" s="89"/>
      <c r="Q617" s="12"/>
      <c r="R617" s="12"/>
    </row>
    <row r="618" spans="3:18" x14ac:dyDescent="0.3">
      <c r="C618" s="12"/>
      <c r="D618" s="12"/>
      <c r="E618" s="89"/>
      <c r="F618" s="89"/>
      <c r="G618" s="21"/>
      <c r="H618" s="21"/>
      <c r="I618" s="21"/>
      <c r="J618" s="21"/>
      <c r="K618" s="21"/>
      <c r="L618" s="21"/>
      <c r="M618" s="89"/>
      <c r="N618" s="89"/>
      <c r="O618" s="89"/>
      <c r="P618" s="89"/>
      <c r="Q618" s="12"/>
      <c r="R618" s="12"/>
    </row>
    <row r="619" spans="3:18" x14ac:dyDescent="0.3">
      <c r="C619" s="12"/>
      <c r="D619" s="12"/>
      <c r="E619" s="89"/>
      <c r="F619" s="89"/>
      <c r="G619" s="21"/>
      <c r="H619" s="21"/>
      <c r="I619" s="21"/>
      <c r="J619" s="21"/>
      <c r="K619" s="21"/>
      <c r="L619" s="21"/>
      <c r="M619" s="89"/>
      <c r="N619" s="89"/>
      <c r="O619" s="89"/>
      <c r="P619" s="89"/>
      <c r="Q619" s="12"/>
      <c r="R619" s="12"/>
    </row>
    <row r="620" spans="3:18" x14ac:dyDescent="0.3">
      <c r="C620" s="12"/>
      <c r="D620" s="12"/>
      <c r="E620" s="89"/>
      <c r="F620" s="89"/>
      <c r="G620" s="21"/>
      <c r="H620" s="21"/>
      <c r="I620" s="21"/>
      <c r="J620" s="21"/>
      <c r="K620" s="21"/>
      <c r="L620" s="21"/>
      <c r="M620" s="89"/>
      <c r="N620" s="89"/>
      <c r="O620" s="89"/>
      <c r="P620" s="89"/>
      <c r="Q620" s="12"/>
      <c r="R620" s="12"/>
    </row>
    <row r="621" spans="3:18" x14ac:dyDescent="0.3">
      <c r="C621" s="12"/>
      <c r="D621" s="12"/>
      <c r="E621" s="89"/>
      <c r="F621" s="89"/>
      <c r="G621" s="21"/>
      <c r="H621" s="21"/>
      <c r="I621" s="21"/>
      <c r="J621" s="21"/>
      <c r="K621" s="21"/>
      <c r="L621" s="21"/>
      <c r="M621" s="89"/>
      <c r="N621" s="89"/>
      <c r="O621" s="89"/>
      <c r="P621" s="89"/>
      <c r="Q621" s="12"/>
      <c r="R621" s="12"/>
    </row>
    <row r="622" spans="3:18" x14ac:dyDescent="0.3">
      <c r="C622" s="12"/>
      <c r="D622" s="12"/>
      <c r="E622" s="89"/>
      <c r="F622" s="89"/>
      <c r="G622" s="21"/>
      <c r="H622" s="21"/>
      <c r="I622" s="21"/>
      <c r="J622" s="21"/>
      <c r="K622" s="21"/>
      <c r="L622" s="21"/>
      <c r="M622" s="89"/>
      <c r="N622" s="89"/>
      <c r="O622" s="89"/>
      <c r="P622" s="89"/>
      <c r="Q622" s="12"/>
      <c r="R622" s="12"/>
    </row>
    <row r="623" spans="3:18" x14ac:dyDescent="0.3">
      <c r="C623" s="12"/>
      <c r="D623" s="12"/>
      <c r="E623" s="89"/>
      <c r="F623" s="89"/>
      <c r="G623" s="21"/>
      <c r="H623" s="21"/>
      <c r="I623" s="21"/>
      <c r="J623" s="21"/>
      <c r="K623" s="21"/>
      <c r="L623" s="21"/>
      <c r="M623" s="89"/>
      <c r="N623" s="89"/>
      <c r="O623" s="89"/>
      <c r="P623" s="89"/>
      <c r="Q623" s="12"/>
      <c r="R623" s="12"/>
    </row>
    <row r="624" spans="3:18" x14ac:dyDescent="0.3">
      <c r="C624" s="12"/>
      <c r="D624" s="12"/>
      <c r="E624" s="89"/>
      <c r="F624" s="89"/>
      <c r="G624" s="21"/>
      <c r="H624" s="21"/>
      <c r="I624" s="21"/>
      <c r="J624" s="21"/>
      <c r="K624" s="21"/>
      <c r="L624" s="21"/>
      <c r="M624" s="89"/>
      <c r="N624" s="89"/>
      <c r="O624" s="89"/>
      <c r="P624" s="89"/>
      <c r="Q624" s="12"/>
      <c r="R624" s="12"/>
    </row>
    <row r="625" spans="3:18" x14ac:dyDescent="0.3">
      <c r="C625" s="12"/>
      <c r="D625" s="12"/>
      <c r="E625" s="89"/>
      <c r="F625" s="89"/>
      <c r="G625" s="21"/>
      <c r="H625" s="21"/>
      <c r="I625" s="21"/>
      <c r="J625" s="21"/>
      <c r="K625" s="21"/>
      <c r="L625" s="21"/>
      <c r="M625" s="89"/>
      <c r="N625" s="89"/>
      <c r="O625" s="89"/>
      <c r="P625" s="89"/>
      <c r="Q625" s="12"/>
      <c r="R625" s="12"/>
    </row>
    <row r="626" spans="3:18" x14ac:dyDescent="0.3">
      <c r="C626" s="12"/>
      <c r="D626" s="12"/>
      <c r="E626" s="89"/>
      <c r="F626" s="89"/>
      <c r="G626" s="21"/>
      <c r="H626" s="21"/>
      <c r="I626" s="21"/>
      <c r="J626" s="21"/>
      <c r="K626" s="21"/>
      <c r="L626" s="21"/>
      <c r="M626" s="89"/>
      <c r="N626" s="89"/>
      <c r="O626" s="89"/>
      <c r="P626" s="89"/>
      <c r="Q626" s="12"/>
      <c r="R626" s="12"/>
    </row>
    <row r="627" spans="3:18" x14ac:dyDescent="0.3">
      <c r="C627" s="12"/>
      <c r="D627" s="12"/>
      <c r="E627" s="89"/>
      <c r="F627" s="89"/>
      <c r="G627" s="21"/>
      <c r="H627" s="21"/>
      <c r="I627" s="21"/>
      <c r="J627" s="21"/>
      <c r="K627" s="21"/>
      <c r="L627" s="21"/>
      <c r="M627" s="89"/>
      <c r="N627" s="89"/>
      <c r="O627" s="89"/>
      <c r="P627" s="89"/>
      <c r="Q627" s="12"/>
      <c r="R627" s="12"/>
    </row>
    <row r="628" spans="3:18" x14ac:dyDescent="0.3">
      <c r="C628" s="12"/>
      <c r="D628" s="12"/>
      <c r="E628" s="89"/>
      <c r="F628" s="89"/>
      <c r="G628" s="21"/>
      <c r="H628" s="21"/>
      <c r="I628" s="21"/>
      <c r="J628" s="21"/>
      <c r="K628" s="21"/>
      <c r="L628" s="21"/>
      <c r="M628" s="89"/>
      <c r="N628" s="89"/>
      <c r="O628" s="89"/>
      <c r="P628" s="89"/>
      <c r="Q628" s="12"/>
      <c r="R628" s="12"/>
    </row>
    <row r="629" spans="3:18" x14ac:dyDescent="0.3">
      <c r="C629" s="12"/>
      <c r="D629" s="12"/>
      <c r="E629" s="89"/>
      <c r="F629" s="89"/>
      <c r="G629" s="21"/>
      <c r="H629" s="21"/>
      <c r="I629" s="21"/>
      <c r="J629" s="21"/>
      <c r="K629" s="21"/>
      <c r="L629" s="21"/>
      <c r="M629" s="89"/>
      <c r="N629" s="89"/>
      <c r="O629" s="89"/>
      <c r="P629" s="89"/>
      <c r="Q629" s="12"/>
      <c r="R629" s="12"/>
    </row>
    <row r="630" spans="3:18" x14ac:dyDescent="0.3">
      <c r="C630" s="12"/>
      <c r="D630" s="12"/>
      <c r="E630" s="89"/>
      <c r="F630" s="89"/>
      <c r="G630" s="21"/>
      <c r="H630" s="21"/>
      <c r="I630" s="21"/>
      <c r="J630" s="21"/>
      <c r="K630" s="21"/>
      <c r="L630" s="21"/>
      <c r="M630" s="89"/>
      <c r="N630" s="89"/>
      <c r="O630" s="89"/>
      <c r="P630" s="89"/>
      <c r="Q630" s="12"/>
      <c r="R630" s="12"/>
    </row>
    <row r="631" spans="3:18" x14ac:dyDescent="0.3">
      <c r="C631" s="12"/>
      <c r="D631" s="12"/>
      <c r="E631" s="89"/>
      <c r="F631" s="89"/>
      <c r="G631" s="21"/>
      <c r="H631" s="21"/>
      <c r="I631" s="21"/>
      <c r="J631" s="21"/>
      <c r="K631" s="21"/>
      <c r="L631" s="21"/>
      <c r="M631" s="89"/>
      <c r="N631" s="89"/>
      <c r="O631" s="89"/>
      <c r="P631" s="89"/>
      <c r="Q631" s="12"/>
      <c r="R631" s="12"/>
    </row>
    <row r="632" spans="3:18" x14ac:dyDescent="0.3">
      <c r="C632" s="12"/>
      <c r="D632" s="12"/>
      <c r="E632" s="89"/>
      <c r="F632" s="89"/>
      <c r="G632" s="21"/>
      <c r="H632" s="21"/>
      <c r="I632" s="21"/>
      <c r="J632" s="21"/>
      <c r="K632" s="21"/>
      <c r="L632" s="21"/>
      <c r="M632" s="89"/>
      <c r="N632" s="89"/>
      <c r="O632" s="89"/>
      <c r="P632" s="89"/>
      <c r="Q632" s="12"/>
      <c r="R632" s="12"/>
    </row>
    <row r="633" spans="3:18" x14ac:dyDescent="0.3">
      <c r="C633" s="12"/>
      <c r="D633" s="12"/>
      <c r="E633" s="89"/>
      <c r="F633" s="89"/>
      <c r="G633" s="21"/>
      <c r="H633" s="21"/>
      <c r="I633" s="21"/>
      <c r="J633" s="21"/>
      <c r="K633" s="21"/>
      <c r="L633" s="21"/>
      <c r="M633" s="89"/>
      <c r="N633" s="89"/>
      <c r="O633" s="89"/>
      <c r="P633" s="89"/>
      <c r="Q633" s="12"/>
      <c r="R633" s="12"/>
    </row>
    <row r="634" spans="3:18" x14ac:dyDescent="0.3">
      <c r="C634" s="12"/>
      <c r="D634" s="12"/>
      <c r="E634" s="89"/>
      <c r="F634" s="89"/>
      <c r="G634" s="21"/>
      <c r="H634" s="21"/>
      <c r="I634" s="21"/>
      <c r="J634" s="21"/>
      <c r="K634" s="21"/>
      <c r="L634" s="21"/>
      <c r="M634" s="89"/>
      <c r="N634" s="89"/>
      <c r="O634" s="89"/>
      <c r="P634" s="89"/>
      <c r="Q634" s="12"/>
      <c r="R634" s="12"/>
    </row>
    <row r="635" spans="3:18" x14ac:dyDescent="0.3">
      <c r="C635" s="12"/>
      <c r="D635" s="12"/>
      <c r="E635" s="89"/>
      <c r="F635" s="89"/>
      <c r="G635" s="21"/>
      <c r="H635" s="21"/>
      <c r="I635" s="21"/>
      <c r="J635" s="21"/>
      <c r="K635" s="21"/>
      <c r="L635" s="21"/>
      <c r="M635" s="89"/>
      <c r="N635" s="89"/>
      <c r="O635" s="89"/>
      <c r="P635" s="89"/>
      <c r="Q635" s="12"/>
      <c r="R635" s="12"/>
    </row>
    <row r="636" spans="3:18" x14ac:dyDescent="0.3">
      <c r="C636" s="12"/>
      <c r="D636" s="12"/>
      <c r="E636" s="89"/>
      <c r="F636" s="89"/>
      <c r="G636" s="21"/>
      <c r="H636" s="21"/>
      <c r="I636" s="21"/>
      <c r="J636" s="21"/>
      <c r="K636" s="21"/>
      <c r="L636" s="21"/>
      <c r="M636" s="89"/>
      <c r="N636" s="89"/>
      <c r="O636" s="89"/>
      <c r="P636" s="89"/>
      <c r="Q636" s="12"/>
      <c r="R636" s="12"/>
    </row>
    <row r="637" spans="3:18" x14ac:dyDescent="0.3">
      <c r="C637" s="12"/>
      <c r="D637" s="12"/>
      <c r="E637" s="89"/>
      <c r="F637" s="89"/>
      <c r="G637" s="21"/>
      <c r="H637" s="21"/>
      <c r="I637" s="21"/>
      <c r="J637" s="21"/>
      <c r="K637" s="21"/>
      <c r="L637" s="21"/>
      <c r="M637" s="89"/>
      <c r="N637" s="89"/>
      <c r="O637" s="89"/>
      <c r="P637" s="89"/>
      <c r="Q637" s="12"/>
      <c r="R637" s="12"/>
    </row>
    <row r="638" spans="3:18" x14ac:dyDescent="0.3">
      <c r="C638" s="12"/>
      <c r="D638" s="12"/>
      <c r="E638" s="89"/>
      <c r="F638" s="89"/>
      <c r="G638" s="21"/>
      <c r="H638" s="21"/>
      <c r="I638" s="21"/>
      <c r="J638" s="21"/>
      <c r="K638" s="21"/>
      <c r="L638" s="21"/>
      <c r="M638" s="89"/>
      <c r="N638" s="89"/>
      <c r="O638" s="89"/>
      <c r="P638" s="89"/>
      <c r="Q638" s="12"/>
      <c r="R638" s="12"/>
    </row>
    <row r="639" spans="3:18" x14ac:dyDescent="0.3">
      <c r="C639" s="12"/>
      <c r="D639" s="12"/>
      <c r="E639" s="89"/>
      <c r="F639" s="89"/>
      <c r="G639" s="21"/>
      <c r="H639" s="21"/>
      <c r="I639" s="21"/>
      <c r="J639" s="21"/>
      <c r="K639" s="21"/>
      <c r="L639" s="21"/>
      <c r="M639" s="89"/>
      <c r="N639" s="89"/>
      <c r="O639" s="89"/>
      <c r="P639" s="89"/>
      <c r="Q639" s="12"/>
      <c r="R639" s="12"/>
    </row>
    <row r="640" spans="3:18" x14ac:dyDescent="0.3">
      <c r="C640" s="12"/>
      <c r="D640" s="12"/>
      <c r="E640" s="89"/>
      <c r="F640" s="89"/>
      <c r="G640" s="21"/>
      <c r="H640" s="21"/>
      <c r="I640" s="21"/>
      <c r="J640" s="21"/>
      <c r="K640" s="21"/>
      <c r="L640" s="21"/>
      <c r="M640" s="89"/>
      <c r="N640" s="89"/>
      <c r="O640" s="89"/>
      <c r="P640" s="89"/>
      <c r="Q640" s="12"/>
      <c r="R640" s="12"/>
    </row>
    <row r="641" spans="3:18" x14ac:dyDescent="0.3">
      <c r="C641" s="12"/>
      <c r="D641" s="12"/>
      <c r="E641" s="89"/>
      <c r="F641" s="89"/>
      <c r="G641" s="21"/>
      <c r="H641" s="21"/>
      <c r="I641" s="21"/>
      <c r="J641" s="21"/>
      <c r="K641" s="21"/>
      <c r="L641" s="21"/>
      <c r="M641" s="89"/>
      <c r="N641" s="89"/>
      <c r="O641" s="89"/>
      <c r="P641" s="89"/>
      <c r="Q641" s="12"/>
      <c r="R641" s="12"/>
    </row>
    <row r="642" spans="3:18" x14ac:dyDescent="0.3">
      <c r="C642" s="12"/>
      <c r="D642" s="12"/>
      <c r="E642" s="89"/>
      <c r="F642" s="89"/>
      <c r="G642" s="21"/>
      <c r="H642" s="21"/>
      <c r="I642" s="21"/>
      <c r="J642" s="21"/>
      <c r="K642" s="21"/>
      <c r="L642" s="21"/>
      <c r="M642" s="89"/>
      <c r="N642" s="89"/>
      <c r="O642" s="89"/>
      <c r="P642" s="89"/>
      <c r="Q642" s="12"/>
      <c r="R642" s="12"/>
    </row>
    <row r="643" spans="3:18" x14ac:dyDescent="0.3">
      <c r="C643" s="12"/>
      <c r="D643" s="12"/>
      <c r="E643" s="89"/>
      <c r="F643" s="89"/>
      <c r="G643" s="21"/>
      <c r="H643" s="21"/>
      <c r="I643" s="21"/>
      <c r="J643" s="21"/>
      <c r="K643" s="21"/>
      <c r="L643" s="21"/>
      <c r="M643" s="89"/>
      <c r="N643" s="89"/>
      <c r="O643" s="89"/>
      <c r="P643" s="89"/>
      <c r="Q643" s="12"/>
      <c r="R643" s="12"/>
    </row>
    <row r="644" spans="3:18" x14ac:dyDescent="0.3">
      <c r="C644" s="12"/>
      <c r="D644" s="12"/>
      <c r="E644" s="89"/>
      <c r="F644" s="89"/>
      <c r="G644" s="21"/>
      <c r="H644" s="21"/>
      <c r="I644" s="21"/>
      <c r="J644" s="21"/>
      <c r="K644" s="21"/>
      <c r="L644" s="21"/>
      <c r="M644" s="89"/>
      <c r="N644" s="89"/>
      <c r="O644" s="89"/>
      <c r="P644" s="89"/>
      <c r="Q644" s="12"/>
      <c r="R644" s="12"/>
    </row>
    <row r="645" spans="3:18" x14ac:dyDescent="0.3">
      <c r="C645" s="12"/>
      <c r="D645" s="12"/>
      <c r="E645" s="89"/>
      <c r="F645" s="89"/>
      <c r="G645" s="21"/>
      <c r="H645" s="21"/>
      <c r="I645" s="21"/>
      <c r="J645" s="21"/>
      <c r="K645" s="21"/>
      <c r="L645" s="21"/>
      <c r="M645" s="89"/>
      <c r="N645" s="89"/>
      <c r="O645" s="89"/>
      <c r="P645" s="89"/>
      <c r="Q645" s="12"/>
      <c r="R645" s="12"/>
    </row>
    <row r="646" spans="3:18" x14ac:dyDescent="0.3">
      <c r="C646" s="12"/>
      <c r="D646" s="12"/>
      <c r="E646" s="89"/>
      <c r="F646" s="89"/>
      <c r="G646" s="21"/>
      <c r="H646" s="21"/>
      <c r="I646" s="21"/>
      <c r="J646" s="21"/>
      <c r="K646" s="21"/>
      <c r="L646" s="21"/>
      <c r="M646" s="89"/>
      <c r="N646" s="89"/>
      <c r="O646" s="89"/>
      <c r="P646" s="89"/>
      <c r="Q646" s="12"/>
      <c r="R646" s="12"/>
    </row>
    <row r="647" spans="3:18" x14ac:dyDescent="0.3">
      <c r="C647" s="12"/>
      <c r="D647" s="12"/>
      <c r="E647" s="89"/>
      <c r="F647" s="89"/>
      <c r="G647" s="21"/>
      <c r="H647" s="21"/>
      <c r="I647" s="21"/>
      <c r="J647" s="21"/>
      <c r="K647" s="21"/>
      <c r="L647" s="21"/>
      <c r="M647" s="89"/>
      <c r="N647" s="89"/>
      <c r="O647" s="89"/>
      <c r="P647" s="89"/>
      <c r="Q647" s="12"/>
      <c r="R647" s="12"/>
    </row>
    <row r="648" spans="3:18" x14ac:dyDescent="0.3">
      <c r="C648" s="12"/>
      <c r="D648" s="12"/>
      <c r="E648" s="89"/>
      <c r="F648" s="89"/>
      <c r="G648" s="21"/>
      <c r="H648" s="21"/>
      <c r="I648" s="21"/>
      <c r="J648" s="21"/>
      <c r="K648" s="21"/>
      <c r="L648" s="21"/>
      <c r="M648" s="89"/>
      <c r="N648" s="89"/>
      <c r="O648" s="89"/>
      <c r="P648" s="89"/>
      <c r="Q648" s="12"/>
      <c r="R648" s="12"/>
    </row>
    <row r="649" spans="3:18" x14ac:dyDescent="0.3">
      <c r="C649" s="12"/>
      <c r="D649" s="12"/>
      <c r="E649" s="89"/>
      <c r="F649" s="89"/>
      <c r="G649" s="21"/>
      <c r="H649" s="21"/>
      <c r="I649" s="21"/>
      <c r="J649" s="21"/>
      <c r="K649" s="21"/>
      <c r="L649" s="21"/>
      <c r="M649" s="89"/>
      <c r="N649" s="89"/>
      <c r="O649" s="89"/>
      <c r="P649" s="89"/>
      <c r="Q649" s="12"/>
      <c r="R649" s="12"/>
    </row>
    <row r="650" spans="3:18" x14ac:dyDescent="0.3">
      <c r="C650" s="12"/>
      <c r="D650" s="12"/>
      <c r="E650" s="89"/>
      <c r="F650" s="89"/>
      <c r="G650" s="21"/>
      <c r="H650" s="21"/>
      <c r="I650" s="21"/>
      <c r="J650" s="21"/>
      <c r="K650" s="21"/>
      <c r="L650" s="21"/>
      <c r="M650" s="89"/>
      <c r="N650" s="89"/>
      <c r="O650" s="89"/>
      <c r="P650" s="89"/>
      <c r="Q650" s="12"/>
      <c r="R650" s="12"/>
    </row>
    <row r="651" spans="3:18" x14ac:dyDescent="0.3">
      <c r="C651" s="12"/>
      <c r="D651" s="12"/>
      <c r="E651" s="89"/>
      <c r="F651" s="89"/>
      <c r="G651" s="21"/>
      <c r="H651" s="21"/>
      <c r="I651" s="21"/>
      <c r="J651" s="21"/>
      <c r="K651" s="21"/>
      <c r="L651" s="21"/>
      <c r="M651" s="89"/>
      <c r="N651" s="89"/>
      <c r="O651" s="89"/>
      <c r="P651" s="89"/>
      <c r="Q651" s="12"/>
      <c r="R651" s="12"/>
    </row>
    <row r="652" spans="3:18" x14ac:dyDescent="0.3">
      <c r="C652" s="12"/>
      <c r="D652" s="12"/>
      <c r="E652" s="89"/>
      <c r="F652" s="89"/>
      <c r="G652" s="21"/>
      <c r="H652" s="21"/>
      <c r="I652" s="21"/>
      <c r="J652" s="21"/>
      <c r="K652" s="21"/>
      <c r="L652" s="21"/>
      <c r="M652" s="89"/>
      <c r="N652" s="89"/>
      <c r="O652" s="89"/>
      <c r="P652" s="89"/>
      <c r="Q652" s="12"/>
      <c r="R652" s="12"/>
    </row>
    <row r="653" spans="3:18" x14ac:dyDescent="0.3">
      <c r="C653" s="12"/>
      <c r="D653" s="12"/>
      <c r="E653" s="89"/>
      <c r="F653" s="89"/>
      <c r="G653" s="21"/>
      <c r="H653" s="21"/>
      <c r="I653" s="21"/>
      <c r="J653" s="21"/>
      <c r="K653" s="21"/>
      <c r="L653" s="21"/>
      <c r="M653" s="89"/>
      <c r="N653" s="89"/>
      <c r="O653" s="89"/>
      <c r="P653" s="89"/>
      <c r="Q653" s="12"/>
      <c r="R653" s="12"/>
    </row>
    <row r="654" spans="3:18" x14ac:dyDescent="0.3">
      <c r="C654" s="12"/>
      <c r="D654" s="12"/>
      <c r="E654" s="89"/>
      <c r="F654" s="89"/>
      <c r="G654" s="21"/>
      <c r="H654" s="21"/>
      <c r="I654" s="21"/>
      <c r="J654" s="21"/>
      <c r="K654" s="21"/>
      <c r="L654" s="21"/>
      <c r="M654" s="89"/>
      <c r="N654" s="89"/>
      <c r="O654" s="89"/>
      <c r="P654" s="89"/>
      <c r="Q654" s="12"/>
      <c r="R654" s="12"/>
    </row>
    <row r="655" spans="3:18" x14ac:dyDescent="0.3">
      <c r="C655" s="12"/>
      <c r="D655" s="12"/>
      <c r="E655" s="89"/>
      <c r="F655" s="89"/>
      <c r="G655" s="21"/>
      <c r="H655" s="21"/>
      <c r="I655" s="21"/>
      <c r="J655" s="21"/>
      <c r="K655" s="21"/>
      <c r="L655" s="21"/>
      <c r="M655" s="89"/>
      <c r="N655" s="89"/>
      <c r="O655" s="89"/>
      <c r="P655" s="89"/>
      <c r="Q655" s="12"/>
      <c r="R655" s="12"/>
    </row>
    <row r="656" spans="3:18" x14ac:dyDescent="0.3">
      <c r="C656" s="12"/>
      <c r="D656" s="12"/>
      <c r="E656" s="89"/>
      <c r="F656" s="89"/>
      <c r="G656" s="21"/>
      <c r="H656" s="21"/>
      <c r="I656" s="21"/>
      <c r="J656" s="21"/>
      <c r="K656" s="21"/>
      <c r="L656" s="21"/>
      <c r="M656" s="89"/>
      <c r="N656" s="89"/>
      <c r="O656" s="89"/>
      <c r="P656" s="89"/>
      <c r="Q656" s="12"/>
      <c r="R656" s="12"/>
    </row>
    <row r="657" spans="3:18" x14ac:dyDescent="0.3">
      <c r="C657" s="12"/>
      <c r="D657" s="12"/>
      <c r="E657" s="89"/>
      <c r="F657" s="89"/>
      <c r="G657" s="21"/>
      <c r="H657" s="21"/>
      <c r="I657" s="21"/>
      <c r="J657" s="21"/>
      <c r="K657" s="21"/>
      <c r="L657" s="21"/>
      <c r="M657" s="89"/>
      <c r="N657" s="89"/>
      <c r="O657" s="89"/>
      <c r="P657" s="89"/>
      <c r="Q657" s="12"/>
      <c r="R657" s="12"/>
    </row>
    <row r="658" spans="3:18" x14ac:dyDescent="0.3">
      <c r="C658" s="12"/>
      <c r="D658" s="12"/>
      <c r="E658" s="89"/>
      <c r="F658" s="89"/>
      <c r="G658" s="21"/>
      <c r="H658" s="21"/>
      <c r="I658" s="21"/>
      <c r="J658" s="21"/>
      <c r="K658" s="21"/>
      <c r="L658" s="21"/>
      <c r="M658" s="89"/>
      <c r="N658" s="89"/>
      <c r="O658" s="89"/>
      <c r="P658" s="89"/>
      <c r="Q658" s="12"/>
      <c r="R658" s="12"/>
    </row>
    <row r="659" spans="3:18" x14ac:dyDescent="0.3">
      <c r="C659" s="12"/>
      <c r="D659" s="12"/>
      <c r="E659" s="89"/>
      <c r="F659" s="89"/>
      <c r="G659" s="21"/>
      <c r="H659" s="21"/>
      <c r="I659" s="21"/>
      <c r="J659" s="21"/>
      <c r="K659" s="21"/>
      <c r="L659" s="21"/>
      <c r="M659" s="89"/>
      <c r="N659" s="89"/>
      <c r="O659" s="89"/>
      <c r="P659" s="89"/>
      <c r="Q659" s="12"/>
      <c r="R659" s="12"/>
    </row>
    <row r="660" spans="3:18" x14ac:dyDescent="0.3">
      <c r="C660" s="12"/>
      <c r="D660" s="12"/>
      <c r="E660" s="89"/>
      <c r="F660" s="89"/>
      <c r="G660" s="21"/>
      <c r="H660" s="21"/>
      <c r="I660" s="21"/>
      <c r="J660" s="21"/>
      <c r="K660" s="21"/>
      <c r="L660" s="21"/>
      <c r="M660" s="89"/>
      <c r="N660" s="89"/>
      <c r="O660" s="89"/>
      <c r="P660" s="89"/>
      <c r="Q660" s="12"/>
      <c r="R660" s="12"/>
    </row>
    <row r="661" spans="3:18" x14ac:dyDescent="0.3">
      <c r="C661" s="12"/>
      <c r="D661" s="12"/>
      <c r="E661" s="89"/>
      <c r="F661" s="89"/>
      <c r="G661" s="21"/>
      <c r="H661" s="21"/>
      <c r="I661" s="21"/>
      <c r="J661" s="21"/>
      <c r="K661" s="21"/>
      <c r="L661" s="21"/>
      <c r="M661" s="89"/>
      <c r="N661" s="89"/>
      <c r="O661" s="89"/>
      <c r="P661" s="89"/>
      <c r="Q661" s="12"/>
      <c r="R661" s="12"/>
    </row>
    <row r="662" spans="3:18" x14ac:dyDescent="0.3">
      <c r="C662" s="12"/>
      <c r="D662" s="12"/>
      <c r="E662" s="89"/>
      <c r="F662" s="89"/>
      <c r="G662" s="21"/>
      <c r="H662" s="21"/>
      <c r="I662" s="21"/>
      <c r="J662" s="21"/>
      <c r="K662" s="21"/>
      <c r="L662" s="21"/>
      <c r="M662" s="89"/>
      <c r="N662" s="89"/>
      <c r="O662" s="89"/>
      <c r="P662" s="89"/>
      <c r="Q662" s="12"/>
      <c r="R662" s="12"/>
    </row>
    <row r="663" spans="3:18" x14ac:dyDescent="0.3">
      <c r="C663" s="12"/>
      <c r="D663" s="12"/>
      <c r="E663" s="89"/>
      <c r="F663" s="89"/>
      <c r="G663" s="21"/>
      <c r="H663" s="21"/>
      <c r="I663" s="21"/>
      <c r="J663" s="21"/>
      <c r="K663" s="21"/>
      <c r="L663" s="21"/>
      <c r="M663" s="89"/>
      <c r="N663" s="89"/>
      <c r="O663" s="89"/>
      <c r="P663" s="89"/>
      <c r="Q663" s="12"/>
      <c r="R663" s="12"/>
    </row>
    <row r="664" spans="3:18" x14ac:dyDescent="0.3">
      <c r="C664" s="12"/>
      <c r="D664" s="12"/>
      <c r="E664" s="89"/>
      <c r="F664" s="89"/>
      <c r="G664" s="21"/>
      <c r="H664" s="21"/>
      <c r="I664" s="21"/>
      <c r="J664" s="21"/>
      <c r="K664" s="21"/>
      <c r="L664" s="21"/>
      <c r="M664" s="89"/>
      <c r="N664" s="89"/>
      <c r="O664" s="89"/>
      <c r="P664" s="89"/>
      <c r="Q664" s="12"/>
      <c r="R664" s="12"/>
    </row>
    <row r="665" spans="3:18" x14ac:dyDescent="0.3">
      <c r="C665" s="12"/>
      <c r="D665" s="12"/>
      <c r="E665" s="89"/>
      <c r="F665" s="89"/>
      <c r="G665" s="21"/>
      <c r="H665" s="21"/>
      <c r="I665" s="21"/>
      <c r="J665" s="21"/>
      <c r="K665" s="21"/>
      <c r="L665" s="21"/>
      <c r="M665" s="89"/>
      <c r="N665" s="89"/>
      <c r="O665" s="89"/>
      <c r="P665" s="89"/>
      <c r="Q665" s="12"/>
      <c r="R665" s="12"/>
    </row>
    <row r="666" spans="3:18" x14ac:dyDescent="0.3">
      <c r="C666" s="12"/>
      <c r="D666" s="12"/>
      <c r="E666" s="89"/>
      <c r="F666" s="89"/>
      <c r="G666" s="21"/>
      <c r="H666" s="21"/>
      <c r="I666" s="21"/>
      <c r="J666" s="21"/>
      <c r="K666" s="21"/>
      <c r="L666" s="21"/>
      <c r="M666" s="89"/>
      <c r="N666" s="89"/>
      <c r="O666" s="89"/>
      <c r="P666" s="89"/>
      <c r="Q666" s="12"/>
      <c r="R666" s="12"/>
    </row>
    <row r="667" spans="3:18" x14ac:dyDescent="0.3">
      <c r="C667" s="12"/>
      <c r="D667" s="12"/>
      <c r="E667" s="89"/>
      <c r="F667" s="89"/>
      <c r="G667" s="21"/>
      <c r="H667" s="21"/>
      <c r="I667" s="21"/>
      <c r="J667" s="21"/>
      <c r="K667" s="21"/>
      <c r="L667" s="21"/>
      <c r="M667" s="89"/>
      <c r="N667" s="89"/>
      <c r="O667" s="89"/>
      <c r="P667" s="89"/>
      <c r="Q667" s="12"/>
      <c r="R667" s="12"/>
    </row>
    <row r="668" spans="3:18" x14ac:dyDescent="0.3">
      <c r="C668" s="12"/>
      <c r="D668" s="12"/>
      <c r="E668" s="89"/>
      <c r="F668" s="89"/>
      <c r="G668" s="21"/>
      <c r="H668" s="21"/>
      <c r="I668" s="21"/>
      <c r="J668" s="21"/>
      <c r="K668" s="21"/>
      <c r="L668" s="21"/>
      <c r="M668" s="89"/>
      <c r="N668" s="89"/>
      <c r="O668" s="89"/>
      <c r="P668" s="89"/>
      <c r="Q668" s="12"/>
      <c r="R668" s="12"/>
    </row>
    <row r="669" spans="3:18" x14ac:dyDescent="0.3">
      <c r="C669" s="12"/>
      <c r="D669" s="12"/>
      <c r="E669" s="89"/>
      <c r="F669" s="89"/>
      <c r="G669" s="21"/>
      <c r="H669" s="21"/>
      <c r="I669" s="21"/>
      <c r="J669" s="21"/>
      <c r="K669" s="21"/>
      <c r="L669" s="21"/>
      <c r="M669" s="89"/>
      <c r="N669" s="89"/>
      <c r="O669" s="89"/>
      <c r="P669" s="89"/>
      <c r="Q669" s="12"/>
      <c r="R669" s="12"/>
    </row>
    <row r="670" spans="3:18" x14ac:dyDescent="0.3">
      <c r="C670" s="12"/>
      <c r="D670" s="12"/>
      <c r="E670" s="89"/>
      <c r="F670" s="89"/>
      <c r="G670" s="21"/>
      <c r="H670" s="21"/>
      <c r="I670" s="21"/>
      <c r="J670" s="21"/>
      <c r="K670" s="21"/>
      <c r="L670" s="21"/>
      <c r="M670" s="89"/>
      <c r="N670" s="89"/>
      <c r="O670" s="89"/>
      <c r="P670" s="89"/>
      <c r="Q670" s="12"/>
      <c r="R670" s="12"/>
    </row>
    <row r="671" spans="3:18" x14ac:dyDescent="0.3">
      <c r="C671" s="12"/>
      <c r="D671" s="12"/>
      <c r="E671" s="89"/>
      <c r="F671" s="89"/>
      <c r="G671" s="21"/>
      <c r="H671" s="21"/>
      <c r="I671" s="21"/>
      <c r="J671" s="21"/>
      <c r="K671" s="21"/>
      <c r="L671" s="21"/>
      <c r="M671" s="89"/>
      <c r="N671" s="89"/>
      <c r="O671" s="89"/>
      <c r="P671" s="89"/>
      <c r="Q671" s="12"/>
      <c r="R671" s="12"/>
    </row>
    <row r="672" spans="3:18" x14ac:dyDescent="0.3">
      <c r="C672" s="12"/>
      <c r="D672" s="12"/>
      <c r="E672" s="89"/>
      <c r="F672" s="89"/>
      <c r="G672" s="21"/>
      <c r="H672" s="21"/>
      <c r="I672" s="21"/>
      <c r="J672" s="21"/>
      <c r="K672" s="21"/>
      <c r="L672" s="21"/>
      <c r="M672" s="89"/>
      <c r="N672" s="89"/>
      <c r="O672" s="89"/>
      <c r="P672" s="89"/>
      <c r="Q672" s="12"/>
      <c r="R672" s="12"/>
    </row>
    <row r="673" spans="3:18" x14ac:dyDescent="0.3">
      <c r="C673" s="12"/>
      <c r="D673" s="12"/>
      <c r="E673" s="89"/>
      <c r="F673" s="89"/>
      <c r="G673" s="21"/>
      <c r="H673" s="21"/>
      <c r="I673" s="21"/>
      <c r="J673" s="21"/>
      <c r="K673" s="21"/>
      <c r="L673" s="21"/>
      <c r="M673" s="89"/>
      <c r="N673" s="89"/>
      <c r="O673" s="89"/>
      <c r="P673" s="89"/>
      <c r="Q673" s="12"/>
      <c r="R673" s="12"/>
    </row>
    <row r="674" spans="3:18" x14ac:dyDescent="0.3">
      <c r="C674" s="12"/>
      <c r="D674" s="12"/>
      <c r="E674" s="89"/>
      <c r="F674" s="89"/>
      <c r="G674" s="21"/>
      <c r="H674" s="21"/>
      <c r="I674" s="21"/>
      <c r="J674" s="21"/>
      <c r="K674" s="21"/>
      <c r="L674" s="21"/>
      <c r="M674" s="89"/>
      <c r="N674" s="89"/>
      <c r="O674" s="89"/>
      <c r="P674" s="89"/>
      <c r="Q674" s="12"/>
      <c r="R674" s="12"/>
    </row>
    <row r="675" spans="3:18" x14ac:dyDescent="0.3">
      <c r="C675" s="12"/>
      <c r="D675" s="12"/>
      <c r="E675" s="89"/>
      <c r="F675" s="89"/>
      <c r="G675" s="21"/>
      <c r="H675" s="21"/>
      <c r="I675" s="21"/>
      <c r="J675" s="21"/>
      <c r="K675" s="21"/>
      <c r="L675" s="21"/>
      <c r="M675" s="89"/>
      <c r="N675" s="89"/>
      <c r="O675" s="89"/>
      <c r="P675" s="89"/>
      <c r="Q675" s="12"/>
      <c r="R675" s="12"/>
    </row>
    <row r="676" spans="3:18" x14ac:dyDescent="0.3">
      <c r="C676" s="12"/>
      <c r="D676" s="12"/>
      <c r="E676" s="89"/>
      <c r="F676" s="89"/>
      <c r="G676" s="21"/>
      <c r="H676" s="21"/>
      <c r="I676" s="21"/>
      <c r="J676" s="21"/>
      <c r="K676" s="21"/>
      <c r="L676" s="21"/>
      <c r="M676" s="89"/>
      <c r="N676" s="89"/>
      <c r="O676" s="89"/>
      <c r="P676" s="89"/>
      <c r="Q676" s="12"/>
      <c r="R676" s="12"/>
    </row>
    <row r="677" spans="3:18" x14ac:dyDescent="0.3">
      <c r="C677" s="12"/>
      <c r="D677" s="12"/>
      <c r="E677" s="89"/>
      <c r="F677" s="89"/>
      <c r="G677" s="21"/>
      <c r="H677" s="21"/>
      <c r="I677" s="21"/>
      <c r="J677" s="21"/>
      <c r="K677" s="21"/>
      <c r="L677" s="21"/>
      <c r="M677" s="89"/>
      <c r="N677" s="89"/>
      <c r="O677" s="89"/>
      <c r="P677" s="89"/>
      <c r="Q677" s="12"/>
      <c r="R677" s="12"/>
    </row>
    <row r="678" spans="3:18" x14ac:dyDescent="0.3">
      <c r="C678" s="12"/>
      <c r="D678" s="12"/>
      <c r="E678" s="89"/>
      <c r="F678" s="89"/>
      <c r="G678" s="21"/>
      <c r="H678" s="21"/>
      <c r="I678" s="21"/>
      <c r="J678" s="21"/>
      <c r="K678" s="21"/>
      <c r="L678" s="21"/>
      <c r="M678" s="89"/>
      <c r="N678" s="89"/>
      <c r="O678" s="89"/>
      <c r="P678" s="89"/>
      <c r="Q678" s="12"/>
      <c r="R678" s="12"/>
    </row>
    <row r="679" spans="3:18" x14ac:dyDescent="0.3">
      <c r="C679" s="12"/>
      <c r="D679" s="12"/>
      <c r="E679" s="89"/>
      <c r="F679" s="89"/>
      <c r="G679" s="21"/>
      <c r="H679" s="21"/>
      <c r="I679" s="21"/>
      <c r="J679" s="21"/>
      <c r="K679" s="21"/>
      <c r="L679" s="21"/>
      <c r="M679" s="89"/>
      <c r="N679" s="89"/>
      <c r="O679" s="89"/>
      <c r="P679" s="89"/>
      <c r="Q679" s="12"/>
      <c r="R679" s="12"/>
    </row>
    <row r="680" spans="3:18" x14ac:dyDescent="0.3">
      <c r="C680" s="12"/>
      <c r="D680" s="12"/>
      <c r="E680" s="89"/>
      <c r="F680" s="89"/>
      <c r="G680" s="21"/>
      <c r="H680" s="21"/>
      <c r="I680" s="21"/>
      <c r="J680" s="21"/>
      <c r="K680" s="21"/>
      <c r="L680" s="21"/>
      <c r="M680" s="89"/>
      <c r="N680" s="89"/>
      <c r="O680" s="89"/>
      <c r="P680" s="89"/>
      <c r="Q680" s="12"/>
      <c r="R680" s="12"/>
    </row>
    <row r="681" spans="3:18" x14ac:dyDescent="0.3">
      <c r="C681" s="12"/>
      <c r="D681" s="12"/>
      <c r="E681" s="89"/>
      <c r="F681" s="89"/>
      <c r="G681" s="21"/>
      <c r="H681" s="21"/>
      <c r="I681" s="21"/>
      <c r="J681" s="21"/>
      <c r="K681" s="21"/>
      <c r="L681" s="21"/>
      <c r="M681" s="89"/>
      <c r="N681" s="89"/>
      <c r="O681" s="89"/>
      <c r="P681" s="89"/>
      <c r="Q681" s="12"/>
      <c r="R681" s="12"/>
    </row>
    <row r="682" spans="3:18" x14ac:dyDescent="0.3">
      <c r="C682" s="12"/>
      <c r="D682" s="12"/>
      <c r="E682" s="89"/>
      <c r="F682" s="89"/>
      <c r="G682" s="21"/>
      <c r="H682" s="21"/>
      <c r="I682" s="21"/>
      <c r="J682" s="21"/>
      <c r="K682" s="21"/>
      <c r="L682" s="21"/>
      <c r="M682" s="89"/>
      <c r="N682" s="89"/>
      <c r="O682" s="89"/>
      <c r="P682" s="89"/>
      <c r="Q682" s="12"/>
      <c r="R682" s="12"/>
    </row>
    <row r="683" spans="3:18" x14ac:dyDescent="0.3">
      <c r="C683" s="12"/>
      <c r="D683" s="12"/>
      <c r="E683" s="89"/>
      <c r="F683" s="89"/>
      <c r="G683" s="21"/>
      <c r="H683" s="21"/>
      <c r="I683" s="21"/>
      <c r="J683" s="21"/>
      <c r="K683" s="21"/>
      <c r="L683" s="21"/>
      <c r="M683" s="89"/>
      <c r="N683" s="89"/>
      <c r="O683" s="89"/>
      <c r="P683" s="89"/>
      <c r="Q683" s="12"/>
      <c r="R683" s="12"/>
    </row>
    <row r="684" spans="3:18" x14ac:dyDescent="0.3">
      <c r="C684" s="12"/>
      <c r="D684" s="12"/>
      <c r="E684" s="89"/>
      <c r="F684" s="89"/>
      <c r="G684" s="21"/>
      <c r="H684" s="21"/>
      <c r="I684" s="21"/>
      <c r="J684" s="21"/>
      <c r="K684" s="21"/>
      <c r="L684" s="21"/>
      <c r="M684" s="89"/>
      <c r="N684" s="89"/>
      <c r="O684" s="89"/>
      <c r="P684" s="89"/>
      <c r="Q684" s="12"/>
      <c r="R684" s="12"/>
    </row>
    <row r="685" spans="3:18" x14ac:dyDescent="0.3">
      <c r="C685" s="12"/>
      <c r="D685" s="12"/>
      <c r="E685" s="89"/>
      <c r="F685" s="89"/>
      <c r="G685" s="21"/>
      <c r="H685" s="21"/>
      <c r="I685" s="21"/>
      <c r="J685" s="21"/>
      <c r="K685" s="21"/>
      <c r="L685" s="21"/>
      <c r="M685" s="89"/>
      <c r="N685" s="89"/>
      <c r="O685" s="89"/>
      <c r="P685" s="89"/>
      <c r="Q685" s="12"/>
      <c r="R685" s="12"/>
    </row>
    <row r="686" spans="3:18" x14ac:dyDescent="0.3">
      <c r="C686" s="12"/>
      <c r="D686" s="12"/>
      <c r="E686" s="89"/>
      <c r="F686" s="89"/>
      <c r="G686" s="21"/>
      <c r="H686" s="21"/>
      <c r="I686" s="21"/>
      <c r="J686" s="21"/>
      <c r="K686" s="21"/>
      <c r="L686" s="21"/>
      <c r="M686" s="89"/>
      <c r="N686" s="89"/>
      <c r="O686" s="89"/>
      <c r="P686" s="89"/>
      <c r="Q686" s="12"/>
      <c r="R686" s="12"/>
    </row>
    <row r="687" spans="3:18" x14ac:dyDescent="0.3">
      <c r="C687" s="12"/>
      <c r="D687" s="12"/>
      <c r="E687" s="89"/>
      <c r="F687" s="89"/>
      <c r="G687" s="21"/>
      <c r="H687" s="21"/>
      <c r="I687" s="21"/>
      <c r="J687" s="21"/>
      <c r="K687" s="21"/>
      <c r="L687" s="21"/>
      <c r="M687" s="89"/>
      <c r="N687" s="89"/>
      <c r="O687" s="89"/>
      <c r="P687" s="89"/>
      <c r="Q687" s="12"/>
      <c r="R687" s="12"/>
    </row>
    <row r="688" spans="3:18" x14ac:dyDescent="0.3">
      <c r="C688" s="12"/>
      <c r="D688" s="12"/>
      <c r="E688" s="89"/>
      <c r="F688" s="89"/>
      <c r="G688" s="21"/>
      <c r="H688" s="21"/>
      <c r="I688" s="21"/>
      <c r="J688" s="21"/>
      <c r="K688" s="21"/>
      <c r="L688" s="21"/>
      <c r="M688" s="89"/>
      <c r="N688" s="89"/>
      <c r="O688" s="89"/>
      <c r="P688" s="89"/>
      <c r="Q688" s="12"/>
      <c r="R688" s="12"/>
    </row>
    <row r="689" spans="3:18" x14ac:dyDescent="0.3">
      <c r="C689" s="12"/>
      <c r="D689" s="12"/>
      <c r="E689" s="89"/>
      <c r="F689" s="89"/>
      <c r="G689" s="21"/>
      <c r="H689" s="21"/>
      <c r="I689" s="21"/>
      <c r="J689" s="21"/>
      <c r="K689" s="21"/>
      <c r="L689" s="21"/>
      <c r="M689" s="89"/>
      <c r="N689" s="89"/>
      <c r="O689" s="89"/>
      <c r="P689" s="89"/>
      <c r="Q689" s="12"/>
      <c r="R689" s="12"/>
    </row>
    <row r="690" spans="3:18" x14ac:dyDescent="0.3">
      <c r="C690" s="12"/>
      <c r="D690" s="12"/>
      <c r="E690" s="89"/>
      <c r="F690" s="89"/>
      <c r="G690" s="21"/>
      <c r="H690" s="21"/>
      <c r="I690" s="21"/>
      <c r="J690" s="21"/>
      <c r="K690" s="21"/>
      <c r="L690" s="21"/>
      <c r="M690" s="89"/>
      <c r="N690" s="89"/>
      <c r="O690" s="89"/>
      <c r="P690" s="89"/>
      <c r="Q690" s="12"/>
      <c r="R690" s="12"/>
    </row>
    <row r="691" spans="3:18" x14ac:dyDescent="0.3">
      <c r="C691" s="12"/>
      <c r="D691" s="12"/>
      <c r="E691" s="89"/>
      <c r="F691" s="89"/>
      <c r="G691" s="21"/>
      <c r="H691" s="21"/>
      <c r="I691" s="21"/>
      <c r="J691" s="21"/>
      <c r="K691" s="21"/>
      <c r="L691" s="21"/>
      <c r="M691" s="89"/>
      <c r="N691" s="89"/>
      <c r="O691" s="89"/>
      <c r="P691" s="89"/>
      <c r="Q691" s="12"/>
      <c r="R691" s="12"/>
    </row>
    <row r="692" spans="3:18" x14ac:dyDescent="0.3">
      <c r="C692" s="12"/>
      <c r="D692" s="12"/>
      <c r="E692" s="89"/>
      <c r="F692" s="89"/>
      <c r="G692" s="21"/>
      <c r="H692" s="21"/>
      <c r="I692" s="21"/>
      <c r="J692" s="21"/>
      <c r="K692" s="21"/>
      <c r="L692" s="21"/>
      <c r="M692" s="89"/>
      <c r="N692" s="89"/>
      <c r="O692" s="89"/>
      <c r="P692" s="89"/>
      <c r="Q692" s="12"/>
      <c r="R692" s="12"/>
    </row>
    <row r="693" spans="3:18" x14ac:dyDescent="0.3">
      <c r="C693" s="12"/>
      <c r="D693" s="12"/>
      <c r="E693" s="89"/>
      <c r="F693" s="89"/>
      <c r="G693" s="21"/>
      <c r="H693" s="21"/>
      <c r="I693" s="21"/>
      <c r="J693" s="21"/>
      <c r="K693" s="21"/>
      <c r="L693" s="21"/>
      <c r="M693" s="89"/>
      <c r="N693" s="89"/>
      <c r="O693" s="89"/>
      <c r="P693" s="89"/>
      <c r="Q693" s="12"/>
      <c r="R693" s="12"/>
    </row>
    <row r="694" spans="3:18" x14ac:dyDescent="0.3">
      <c r="C694" s="12"/>
      <c r="D694" s="12"/>
      <c r="E694" s="89"/>
      <c r="F694" s="89"/>
      <c r="G694" s="21"/>
      <c r="H694" s="21"/>
      <c r="I694" s="21"/>
      <c r="J694" s="21"/>
      <c r="K694" s="21"/>
      <c r="L694" s="21"/>
      <c r="M694" s="89"/>
      <c r="N694" s="89"/>
      <c r="O694" s="89"/>
      <c r="P694" s="89"/>
      <c r="Q694" s="12"/>
      <c r="R694" s="12"/>
    </row>
    <row r="695" spans="3:18" x14ac:dyDescent="0.3">
      <c r="C695" s="12"/>
      <c r="D695" s="12"/>
      <c r="E695" s="89"/>
      <c r="F695" s="89"/>
      <c r="G695" s="21"/>
      <c r="H695" s="21"/>
      <c r="I695" s="21"/>
      <c r="J695" s="21"/>
      <c r="K695" s="21"/>
      <c r="L695" s="21"/>
      <c r="M695" s="89"/>
      <c r="N695" s="89"/>
      <c r="O695" s="89"/>
      <c r="P695" s="89"/>
      <c r="Q695" s="12"/>
      <c r="R695" s="12"/>
    </row>
    <row r="696" spans="3:18" x14ac:dyDescent="0.3">
      <c r="C696" s="12"/>
      <c r="D696" s="12"/>
      <c r="E696" s="89"/>
      <c r="F696" s="89"/>
      <c r="G696" s="21"/>
      <c r="H696" s="21"/>
      <c r="I696" s="21"/>
      <c r="J696" s="21"/>
      <c r="K696" s="21"/>
      <c r="L696" s="21"/>
      <c r="M696" s="89"/>
      <c r="N696" s="89"/>
      <c r="O696" s="89"/>
      <c r="P696" s="89"/>
      <c r="Q696" s="12"/>
      <c r="R696" s="12"/>
    </row>
    <row r="697" spans="3:18" x14ac:dyDescent="0.3">
      <c r="C697" s="12"/>
      <c r="D697" s="12"/>
      <c r="E697" s="89"/>
      <c r="F697" s="89"/>
      <c r="G697" s="21"/>
      <c r="H697" s="21"/>
      <c r="I697" s="21"/>
      <c r="J697" s="21"/>
      <c r="K697" s="21"/>
      <c r="L697" s="21"/>
      <c r="M697" s="89"/>
      <c r="N697" s="89"/>
      <c r="O697" s="89"/>
      <c r="P697" s="89"/>
      <c r="Q697" s="12"/>
      <c r="R697" s="12"/>
    </row>
    <row r="698" spans="3:18" x14ac:dyDescent="0.3">
      <c r="C698" s="12"/>
      <c r="D698" s="12"/>
      <c r="E698" s="89"/>
      <c r="F698" s="89"/>
      <c r="G698" s="21"/>
      <c r="H698" s="21"/>
      <c r="I698" s="21"/>
      <c r="J698" s="21"/>
      <c r="K698" s="21"/>
      <c r="L698" s="21"/>
      <c r="M698" s="89"/>
      <c r="N698" s="89"/>
      <c r="O698" s="89"/>
      <c r="P698" s="89"/>
      <c r="Q698" s="12"/>
      <c r="R698" s="12"/>
    </row>
    <row r="699" spans="3:18" x14ac:dyDescent="0.3">
      <c r="C699" s="12"/>
      <c r="D699" s="12"/>
      <c r="E699" s="89"/>
      <c r="F699" s="89"/>
      <c r="G699" s="21"/>
      <c r="H699" s="21"/>
      <c r="I699" s="21"/>
      <c r="J699" s="21"/>
      <c r="K699" s="21"/>
      <c r="L699" s="21"/>
      <c r="M699" s="89"/>
      <c r="N699" s="89"/>
      <c r="O699" s="89"/>
      <c r="P699" s="89"/>
      <c r="Q699" s="12"/>
      <c r="R699" s="12"/>
    </row>
    <row r="700" spans="3:18" x14ac:dyDescent="0.3">
      <c r="C700" s="12"/>
      <c r="D700" s="12"/>
      <c r="E700" s="89"/>
      <c r="F700" s="89"/>
      <c r="G700" s="21"/>
      <c r="H700" s="21"/>
      <c r="I700" s="21"/>
      <c r="J700" s="21"/>
      <c r="K700" s="21"/>
      <c r="L700" s="21"/>
      <c r="M700" s="89"/>
      <c r="N700" s="89"/>
      <c r="O700" s="89"/>
      <c r="P700" s="89"/>
      <c r="Q700" s="12"/>
      <c r="R700" s="12"/>
    </row>
    <row r="701" spans="3:18" x14ac:dyDescent="0.3">
      <c r="C701" s="12"/>
      <c r="D701" s="12"/>
      <c r="E701" s="89"/>
      <c r="F701" s="89"/>
      <c r="G701" s="21"/>
      <c r="H701" s="21"/>
      <c r="I701" s="21"/>
      <c r="J701" s="21"/>
      <c r="K701" s="21"/>
      <c r="L701" s="21"/>
      <c r="M701" s="89"/>
      <c r="N701" s="89"/>
      <c r="O701" s="89"/>
      <c r="P701" s="89"/>
      <c r="Q701" s="12"/>
      <c r="R701" s="12"/>
    </row>
    <row r="702" spans="3:18" x14ac:dyDescent="0.3">
      <c r="C702" s="12"/>
      <c r="D702" s="12"/>
      <c r="E702" s="89"/>
      <c r="F702" s="89"/>
      <c r="G702" s="21"/>
      <c r="H702" s="21"/>
      <c r="I702" s="21"/>
      <c r="J702" s="21"/>
      <c r="K702" s="21"/>
      <c r="L702" s="21"/>
      <c r="M702" s="89"/>
      <c r="N702" s="89"/>
      <c r="O702" s="89"/>
      <c r="P702" s="89"/>
      <c r="Q702" s="12"/>
      <c r="R702" s="12"/>
    </row>
    <row r="703" spans="3:18" x14ac:dyDescent="0.3">
      <c r="C703" s="12"/>
      <c r="D703" s="12"/>
      <c r="E703" s="89"/>
      <c r="F703" s="89"/>
      <c r="G703" s="21"/>
      <c r="H703" s="21"/>
      <c r="I703" s="21"/>
      <c r="J703" s="21"/>
      <c r="K703" s="21"/>
      <c r="L703" s="21"/>
      <c r="M703" s="89"/>
      <c r="N703" s="89"/>
      <c r="O703" s="89"/>
      <c r="P703" s="89"/>
      <c r="Q703" s="12"/>
      <c r="R703" s="12"/>
    </row>
    <row r="704" spans="3:18" x14ac:dyDescent="0.3">
      <c r="C704" s="12"/>
      <c r="D704" s="12"/>
      <c r="E704" s="89"/>
      <c r="F704" s="89"/>
      <c r="G704" s="21"/>
      <c r="H704" s="21"/>
      <c r="I704" s="21"/>
      <c r="J704" s="21"/>
      <c r="K704" s="21"/>
      <c r="L704" s="21"/>
      <c r="M704" s="89"/>
      <c r="N704" s="89"/>
      <c r="O704" s="89"/>
      <c r="P704" s="89"/>
      <c r="Q704" s="12"/>
      <c r="R704" s="12"/>
    </row>
    <row r="705" spans="3:18" x14ac:dyDescent="0.3">
      <c r="C705" s="12"/>
      <c r="D705" s="12"/>
      <c r="E705" s="89"/>
      <c r="F705" s="89"/>
      <c r="G705" s="21"/>
      <c r="H705" s="21"/>
      <c r="I705" s="21"/>
      <c r="J705" s="21"/>
      <c r="K705" s="21"/>
      <c r="L705" s="21"/>
      <c r="M705" s="89"/>
      <c r="N705" s="89"/>
      <c r="O705" s="89"/>
      <c r="P705" s="89"/>
      <c r="Q705" s="12"/>
      <c r="R705" s="12"/>
    </row>
    <row r="706" spans="3:18" x14ac:dyDescent="0.3">
      <c r="C706" s="12"/>
      <c r="D706" s="12"/>
      <c r="E706" s="89"/>
      <c r="F706" s="89"/>
      <c r="G706" s="21"/>
      <c r="H706" s="21"/>
      <c r="I706" s="21"/>
      <c r="J706" s="21"/>
      <c r="K706" s="21"/>
      <c r="L706" s="21"/>
      <c r="M706" s="89"/>
      <c r="N706" s="89"/>
      <c r="O706" s="89"/>
      <c r="P706" s="89"/>
      <c r="Q706" s="12"/>
      <c r="R706" s="12"/>
    </row>
    <row r="707" spans="3:18" x14ac:dyDescent="0.3">
      <c r="C707" s="12"/>
      <c r="D707" s="12"/>
      <c r="E707" s="89"/>
      <c r="F707" s="89"/>
      <c r="G707" s="21"/>
      <c r="H707" s="21"/>
      <c r="I707" s="21"/>
      <c r="J707" s="21"/>
      <c r="K707" s="21"/>
      <c r="L707" s="21"/>
      <c r="M707" s="89"/>
      <c r="N707" s="89"/>
      <c r="O707" s="89"/>
      <c r="P707" s="89"/>
      <c r="Q707" s="12"/>
      <c r="R707" s="12"/>
    </row>
    <row r="708" spans="3:18" x14ac:dyDescent="0.3">
      <c r="C708" s="12"/>
      <c r="D708" s="12"/>
      <c r="E708" s="89"/>
      <c r="F708" s="89"/>
      <c r="G708" s="21"/>
      <c r="H708" s="21"/>
      <c r="I708" s="21"/>
      <c r="J708" s="21"/>
      <c r="K708" s="21"/>
      <c r="L708" s="21"/>
      <c r="M708" s="89"/>
      <c r="N708" s="89"/>
      <c r="O708" s="89"/>
      <c r="P708" s="89"/>
      <c r="Q708" s="12"/>
      <c r="R708" s="12"/>
    </row>
    <row r="709" spans="3:18" x14ac:dyDescent="0.3">
      <c r="C709" s="12"/>
      <c r="D709" s="12"/>
      <c r="E709" s="89"/>
      <c r="F709" s="89"/>
      <c r="G709" s="21"/>
      <c r="H709" s="21"/>
      <c r="I709" s="21"/>
      <c r="J709" s="21"/>
      <c r="K709" s="21"/>
      <c r="L709" s="21"/>
      <c r="M709" s="89"/>
      <c r="N709" s="89"/>
      <c r="O709" s="89"/>
      <c r="P709" s="89"/>
      <c r="Q709" s="12"/>
      <c r="R709" s="12"/>
    </row>
    <row r="710" spans="3:18" x14ac:dyDescent="0.3">
      <c r="C710" s="12"/>
      <c r="D710" s="12"/>
      <c r="E710" s="89"/>
      <c r="F710" s="89"/>
      <c r="G710" s="21"/>
      <c r="H710" s="21"/>
      <c r="I710" s="21"/>
      <c r="J710" s="21"/>
      <c r="K710" s="21"/>
      <c r="L710" s="21"/>
      <c r="M710" s="89"/>
      <c r="N710" s="89"/>
      <c r="O710" s="89"/>
      <c r="P710" s="89"/>
      <c r="Q710" s="12"/>
      <c r="R710" s="12"/>
    </row>
    <row r="711" spans="3:18" x14ac:dyDescent="0.3">
      <c r="C711" s="12"/>
      <c r="D711" s="12"/>
      <c r="E711" s="89"/>
      <c r="F711" s="89"/>
      <c r="G711" s="21"/>
      <c r="H711" s="21"/>
      <c r="I711" s="21"/>
      <c r="J711" s="21"/>
      <c r="K711" s="21"/>
      <c r="L711" s="21"/>
      <c r="M711" s="89"/>
      <c r="N711" s="89"/>
      <c r="O711" s="89"/>
      <c r="P711" s="89"/>
      <c r="Q711" s="12"/>
      <c r="R711" s="12"/>
    </row>
    <row r="712" spans="3:18" x14ac:dyDescent="0.3">
      <c r="C712" s="12"/>
      <c r="D712" s="12"/>
      <c r="E712" s="89"/>
      <c r="F712" s="89"/>
      <c r="G712" s="21"/>
      <c r="H712" s="21"/>
      <c r="I712" s="21"/>
      <c r="J712" s="21"/>
      <c r="K712" s="21"/>
      <c r="L712" s="21"/>
      <c r="M712" s="89"/>
      <c r="N712" s="89"/>
      <c r="O712" s="89"/>
      <c r="P712" s="89"/>
      <c r="Q712" s="12"/>
      <c r="R712" s="12"/>
    </row>
    <row r="713" spans="3:18" x14ac:dyDescent="0.3">
      <c r="C713" s="12"/>
      <c r="D713" s="12"/>
      <c r="E713" s="89"/>
      <c r="F713" s="89"/>
      <c r="G713" s="21"/>
      <c r="H713" s="21"/>
      <c r="I713" s="21"/>
      <c r="J713" s="21"/>
      <c r="K713" s="21"/>
      <c r="L713" s="21"/>
      <c r="M713" s="89"/>
      <c r="N713" s="89"/>
      <c r="O713" s="89"/>
      <c r="P713" s="89"/>
      <c r="Q713" s="12"/>
      <c r="R713" s="12"/>
    </row>
    <row r="714" spans="3:18" x14ac:dyDescent="0.3">
      <c r="C714" s="12"/>
      <c r="D714" s="12"/>
      <c r="E714" s="89"/>
      <c r="F714" s="89"/>
      <c r="G714" s="21"/>
      <c r="H714" s="21"/>
      <c r="I714" s="21"/>
      <c r="J714" s="21"/>
      <c r="K714" s="21"/>
      <c r="L714" s="21"/>
      <c r="M714" s="89"/>
      <c r="N714" s="89"/>
      <c r="O714" s="89"/>
      <c r="P714" s="89"/>
      <c r="Q714" s="12"/>
      <c r="R714" s="12"/>
    </row>
    <row r="715" spans="3:18" x14ac:dyDescent="0.3">
      <c r="C715" s="12"/>
      <c r="D715" s="12"/>
      <c r="E715" s="89"/>
      <c r="F715" s="89"/>
      <c r="G715" s="21"/>
      <c r="H715" s="21"/>
      <c r="I715" s="21"/>
      <c r="J715" s="21"/>
      <c r="K715" s="21"/>
      <c r="L715" s="21"/>
      <c r="M715" s="89"/>
      <c r="N715" s="89"/>
      <c r="O715" s="89"/>
      <c r="P715" s="89"/>
      <c r="Q715" s="12"/>
      <c r="R715" s="12"/>
    </row>
    <row r="716" spans="3:18" x14ac:dyDescent="0.3">
      <c r="C716" s="12"/>
      <c r="D716" s="12"/>
      <c r="E716" s="89"/>
      <c r="F716" s="89"/>
      <c r="G716" s="21"/>
      <c r="H716" s="21"/>
      <c r="I716" s="21"/>
      <c r="J716" s="21"/>
      <c r="K716" s="21"/>
      <c r="L716" s="21"/>
      <c r="M716" s="89"/>
      <c r="N716" s="89"/>
      <c r="O716" s="89"/>
      <c r="P716" s="89"/>
      <c r="Q716" s="12"/>
      <c r="R716" s="12"/>
    </row>
    <row r="717" spans="3:18" x14ac:dyDescent="0.3">
      <c r="C717" s="12"/>
      <c r="D717" s="12"/>
      <c r="E717" s="89"/>
      <c r="F717" s="89"/>
      <c r="G717" s="21"/>
      <c r="H717" s="21"/>
      <c r="I717" s="21"/>
      <c r="J717" s="21"/>
      <c r="K717" s="21"/>
      <c r="L717" s="21"/>
      <c r="M717" s="89"/>
      <c r="N717" s="89"/>
      <c r="O717" s="89"/>
      <c r="P717" s="89"/>
      <c r="Q717" s="12"/>
      <c r="R717" s="12"/>
    </row>
    <row r="718" spans="3:18" x14ac:dyDescent="0.3">
      <c r="C718" s="12"/>
      <c r="D718" s="12"/>
      <c r="E718" s="89"/>
      <c r="F718" s="89"/>
      <c r="G718" s="21"/>
      <c r="H718" s="21"/>
      <c r="I718" s="21"/>
      <c r="J718" s="21"/>
      <c r="K718" s="21"/>
      <c r="L718" s="21"/>
      <c r="M718" s="89"/>
      <c r="N718" s="89"/>
      <c r="O718" s="89"/>
      <c r="P718" s="89"/>
      <c r="Q718" s="12"/>
      <c r="R718" s="12"/>
    </row>
    <row r="719" spans="3:18" x14ac:dyDescent="0.3">
      <c r="C719" s="12"/>
      <c r="D719" s="12"/>
      <c r="E719" s="89"/>
      <c r="F719" s="89"/>
      <c r="G719" s="21"/>
      <c r="H719" s="21"/>
      <c r="I719" s="21"/>
      <c r="J719" s="21"/>
      <c r="K719" s="21"/>
      <c r="L719" s="21"/>
      <c r="M719" s="89"/>
      <c r="N719" s="89"/>
      <c r="O719" s="89"/>
      <c r="P719" s="89"/>
      <c r="Q719" s="12"/>
      <c r="R719" s="12"/>
    </row>
    <row r="720" spans="3:18" x14ac:dyDescent="0.3">
      <c r="C720" s="12"/>
      <c r="D720" s="12"/>
      <c r="E720" s="89"/>
      <c r="F720" s="89"/>
      <c r="G720" s="21"/>
      <c r="H720" s="21"/>
      <c r="I720" s="21"/>
      <c r="J720" s="21"/>
      <c r="K720" s="21"/>
      <c r="L720" s="21"/>
      <c r="M720" s="89"/>
      <c r="N720" s="89"/>
      <c r="O720" s="89"/>
      <c r="P720" s="89"/>
      <c r="Q720" s="12"/>
      <c r="R720" s="12"/>
    </row>
    <row r="721" spans="3:18" x14ac:dyDescent="0.3">
      <c r="C721" s="12"/>
      <c r="D721" s="12"/>
      <c r="E721" s="89"/>
      <c r="F721" s="89"/>
      <c r="G721" s="21"/>
      <c r="H721" s="21"/>
      <c r="I721" s="21"/>
      <c r="J721" s="21"/>
      <c r="K721" s="21"/>
      <c r="L721" s="21"/>
      <c r="M721" s="89"/>
      <c r="N721" s="89"/>
      <c r="O721" s="89"/>
      <c r="P721" s="89"/>
      <c r="Q721" s="12"/>
      <c r="R721" s="12"/>
    </row>
    <row r="722" spans="3:18" x14ac:dyDescent="0.3">
      <c r="C722" s="12"/>
      <c r="D722" s="12"/>
      <c r="E722" s="89"/>
      <c r="F722" s="89"/>
      <c r="G722" s="21"/>
      <c r="H722" s="21"/>
      <c r="I722" s="21"/>
      <c r="J722" s="21"/>
      <c r="K722" s="21"/>
      <c r="L722" s="21"/>
      <c r="M722" s="89"/>
      <c r="N722" s="89"/>
      <c r="O722" s="89"/>
      <c r="P722" s="89"/>
      <c r="Q722" s="12"/>
      <c r="R722" s="12"/>
    </row>
    <row r="723" spans="3:18" x14ac:dyDescent="0.3">
      <c r="C723" s="12"/>
      <c r="D723" s="12"/>
      <c r="E723" s="89"/>
      <c r="F723" s="89"/>
      <c r="G723" s="21"/>
      <c r="H723" s="21"/>
      <c r="I723" s="21"/>
      <c r="J723" s="21"/>
      <c r="K723" s="21"/>
      <c r="L723" s="21"/>
      <c r="M723" s="89"/>
      <c r="N723" s="89"/>
      <c r="O723" s="89"/>
      <c r="P723" s="89"/>
      <c r="Q723" s="12"/>
      <c r="R723" s="12"/>
    </row>
    <row r="724" spans="3:18" x14ac:dyDescent="0.3">
      <c r="C724" s="12"/>
      <c r="D724" s="12"/>
      <c r="E724" s="89"/>
      <c r="F724" s="89"/>
      <c r="G724" s="21"/>
      <c r="H724" s="21"/>
      <c r="I724" s="21"/>
      <c r="J724" s="21"/>
      <c r="K724" s="21"/>
      <c r="L724" s="21"/>
      <c r="M724" s="89"/>
      <c r="N724" s="89"/>
      <c r="O724" s="89"/>
      <c r="P724" s="89"/>
      <c r="Q724" s="12"/>
      <c r="R724" s="12"/>
    </row>
    <row r="725" spans="3:18" x14ac:dyDescent="0.3">
      <c r="C725" s="12"/>
      <c r="D725" s="12"/>
      <c r="E725" s="89"/>
      <c r="F725" s="89"/>
      <c r="G725" s="21"/>
      <c r="H725" s="21"/>
      <c r="I725" s="21"/>
      <c r="J725" s="21"/>
      <c r="K725" s="21"/>
      <c r="L725" s="21"/>
      <c r="M725" s="89"/>
      <c r="N725" s="89"/>
      <c r="O725" s="89"/>
      <c r="P725" s="89"/>
      <c r="Q725" s="12"/>
      <c r="R725" s="12"/>
    </row>
    <row r="726" spans="3:18" x14ac:dyDescent="0.3">
      <c r="C726" s="12"/>
      <c r="D726" s="12"/>
      <c r="E726" s="89"/>
      <c r="F726" s="89"/>
      <c r="G726" s="21"/>
      <c r="H726" s="21"/>
      <c r="I726" s="21"/>
      <c r="J726" s="21"/>
      <c r="K726" s="21"/>
      <c r="L726" s="21"/>
      <c r="M726" s="89"/>
      <c r="N726" s="89"/>
      <c r="O726" s="89"/>
      <c r="P726" s="89"/>
      <c r="Q726" s="12"/>
      <c r="R726" s="12"/>
    </row>
    <row r="727" spans="3:18" x14ac:dyDescent="0.3">
      <c r="C727" s="12"/>
      <c r="D727" s="12"/>
      <c r="E727" s="89"/>
      <c r="F727" s="89"/>
      <c r="G727" s="21"/>
      <c r="H727" s="21"/>
      <c r="I727" s="21"/>
      <c r="J727" s="21"/>
      <c r="K727" s="21"/>
      <c r="L727" s="21"/>
      <c r="M727" s="89"/>
      <c r="N727" s="89"/>
      <c r="O727" s="89"/>
      <c r="P727" s="89"/>
      <c r="Q727" s="12"/>
      <c r="R727" s="12"/>
    </row>
    <row r="728" spans="3:18" x14ac:dyDescent="0.3">
      <c r="C728" s="12"/>
      <c r="D728" s="12"/>
      <c r="E728" s="89"/>
      <c r="F728" s="89"/>
      <c r="G728" s="21"/>
      <c r="H728" s="21"/>
      <c r="I728" s="21"/>
      <c r="J728" s="21"/>
      <c r="K728" s="21"/>
      <c r="L728" s="21"/>
      <c r="M728" s="89"/>
      <c r="N728" s="89"/>
      <c r="O728" s="89"/>
      <c r="P728" s="89"/>
      <c r="Q728" s="12"/>
      <c r="R728" s="12"/>
    </row>
    <row r="729" spans="3:18" x14ac:dyDescent="0.3">
      <c r="C729" s="12"/>
      <c r="D729" s="12"/>
      <c r="E729" s="89"/>
      <c r="F729" s="89"/>
      <c r="G729" s="21"/>
      <c r="H729" s="21"/>
      <c r="I729" s="21"/>
      <c r="J729" s="21"/>
      <c r="K729" s="21"/>
      <c r="L729" s="21"/>
      <c r="M729" s="89"/>
      <c r="N729" s="89"/>
      <c r="O729" s="89"/>
      <c r="P729" s="89"/>
      <c r="Q729" s="12"/>
      <c r="R729" s="12"/>
    </row>
    <row r="730" spans="3:18" x14ac:dyDescent="0.3">
      <c r="C730" s="12"/>
      <c r="D730" s="12"/>
      <c r="E730" s="89"/>
      <c r="F730" s="89"/>
      <c r="G730" s="21"/>
      <c r="H730" s="21"/>
      <c r="I730" s="21"/>
      <c r="J730" s="21"/>
      <c r="K730" s="21"/>
      <c r="L730" s="21"/>
      <c r="M730" s="89"/>
      <c r="N730" s="89"/>
      <c r="O730" s="89"/>
      <c r="P730" s="89"/>
      <c r="Q730" s="12"/>
      <c r="R730" s="12"/>
    </row>
    <row r="731" spans="3:18" x14ac:dyDescent="0.3">
      <c r="C731" s="12"/>
      <c r="D731" s="12"/>
      <c r="E731" s="89"/>
      <c r="F731" s="89"/>
      <c r="G731" s="21"/>
      <c r="H731" s="21"/>
      <c r="I731" s="21"/>
      <c r="J731" s="21"/>
      <c r="K731" s="21"/>
      <c r="L731" s="21"/>
      <c r="M731" s="89"/>
      <c r="N731" s="89"/>
      <c r="O731" s="89"/>
      <c r="P731" s="89"/>
      <c r="Q731" s="12"/>
      <c r="R731" s="12"/>
    </row>
    <row r="732" spans="3:18" x14ac:dyDescent="0.3">
      <c r="C732" s="12"/>
      <c r="D732" s="12"/>
      <c r="E732" s="89"/>
      <c r="F732" s="89"/>
      <c r="G732" s="21"/>
      <c r="H732" s="21"/>
      <c r="I732" s="21"/>
      <c r="J732" s="21"/>
      <c r="K732" s="21"/>
      <c r="L732" s="21"/>
      <c r="M732" s="89"/>
      <c r="N732" s="89"/>
      <c r="O732" s="89"/>
      <c r="P732" s="89"/>
      <c r="Q732" s="12"/>
      <c r="R732" s="12"/>
    </row>
    <row r="733" spans="3:18" x14ac:dyDescent="0.3">
      <c r="C733" s="12"/>
      <c r="D733" s="12"/>
      <c r="E733" s="89"/>
      <c r="F733" s="89"/>
      <c r="G733" s="21"/>
      <c r="H733" s="21"/>
      <c r="I733" s="21"/>
      <c r="J733" s="21"/>
      <c r="K733" s="21"/>
      <c r="L733" s="21"/>
      <c r="M733" s="89"/>
      <c r="N733" s="89"/>
      <c r="O733" s="89"/>
      <c r="P733" s="89"/>
      <c r="Q733" s="12"/>
      <c r="R733" s="12"/>
    </row>
    <row r="734" spans="3:18" x14ac:dyDescent="0.3">
      <c r="C734" s="12"/>
      <c r="D734" s="12"/>
      <c r="E734" s="89"/>
      <c r="F734" s="89"/>
      <c r="G734" s="21"/>
      <c r="H734" s="21"/>
      <c r="I734" s="21"/>
      <c r="J734" s="21"/>
      <c r="K734" s="21"/>
      <c r="L734" s="21"/>
      <c r="M734" s="89"/>
      <c r="N734" s="89"/>
      <c r="O734" s="89"/>
      <c r="P734" s="89"/>
      <c r="Q734" s="12"/>
      <c r="R734" s="12"/>
    </row>
    <row r="735" spans="3:18" x14ac:dyDescent="0.3">
      <c r="C735" s="12"/>
      <c r="D735" s="12"/>
      <c r="E735" s="89"/>
      <c r="F735" s="89"/>
      <c r="G735" s="21"/>
      <c r="H735" s="21"/>
      <c r="I735" s="21"/>
      <c r="J735" s="21"/>
      <c r="K735" s="21"/>
      <c r="L735" s="21"/>
      <c r="M735" s="89"/>
      <c r="N735" s="89"/>
      <c r="O735" s="89"/>
      <c r="P735" s="89"/>
      <c r="Q735" s="12"/>
      <c r="R735" s="12"/>
    </row>
    <row r="736" spans="3:18" x14ac:dyDescent="0.3">
      <c r="C736" s="12"/>
      <c r="D736" s="12"/>
      <c r="E736" s="89"/>
      <c r="F736" s="89"/>
      <c r="G736" s="21"/>
      <c r="H736" s="21"/>
      <c r="I736" s="21"/>
      <c r="J736" s="21"/>
      <c r="K736" s="21"/>
      <c r="L736" s="21"/>
      <c r="M736" s="89"/>
      <c r="N736" s="89"/>
      <c r="O736" s="89"/>
      <c r="P736" s="89"/>
      <c r="Q736" s="12"/>
      <c r="R736" s="12"/>
    </row>
    <row r="737" spans="3:18" x14ac:dyDescent="0.3">
      <c r="C737" s="12"/>
      <c r="D737" s="12"/>
      <c r="E737" s="89"/>
      <c r="F737" s="89"/>
      <c r="G737" s="21"/>
      <c r="H737" s="21"/>
      <c r="I737" s="21"/>
      <c r="J737" s="21"/>
      <c r="K737" s="21"/>
      <c r="L737" s="21"/>
      <c r="M737" s="89"/>
      <c r="N737" s="89"/>
      <c r="O737" s="89"/>
      <c r="P737" s="89"/>
      <c r="Q737" s="12"/>
      <c r="R737" s="12"/>
    </row>
    <row r="738" spans="3:18" x14ac:dyDescent="0.3">
      <c r="C738" s="12"/>
      <c r="D738" s="12"/>
      <c r="E738" s="89"/>
      <c r="F738" s="89"/>
      <c r="G738" s="21"/>
      <c r="H738" s="21"/>
      <c r="I738" s="21"/>
      <c r="J738" s="21"/>
      <c r="K738" s="21"/>
      <c r="L738" s="21"/>
      <c r="M738" s="89"/>
      <c r="N738" s="89"/>
      <c r="O738" s="89"/>
      <c r="P738" s="89"/>
      <c r="Q738" s="12"/>
      <c r="R738" s="12"/>
    </row>
    <row r="739" spans="3:18" x14ac:dyDescent="0.3">
      <c r="C739" s="12"/>
      <c r="D739" s="12"/>
      <c r="E739" s="89"/>
      <c r="F739" s="89"/>
      <c r="G739" s="21"/>
      <c r="H739" s="21"/>
      <c r="I739" s="21"/>
      <c r="J739" s="21"/>
      <c r="K739" s="21"/>
      <c r="L739" s="21"/>
      <c r="M739" s="89"/>
      <c r="N739" s="89"/>
      <c r="O739" s="89"/>
      <c r="P739" s="89"/>
      <c r="Q739" s="12"/>
      <c r="R739" s="12"/>
    </row>
    <row r="740" spans="3:18" x14ac:dyDescent="0.3">
      <c r="C740" s="12"/>
      <c r="D740" s="12"/>
      <c r="E740" s="89"/>
      <c r="F740" s="89"/>
      <c r="G740" s="21"/>
      <c r="H740" s="21"/>
      <c r="I740" s="21"/>
      <c r="J740" s="21"/>
      <c r="K740" s="21"/>
      <c r="L740" s="21"/>
      <c r="M740" s="89"/>
      <c r="N740" s="89"/>
      <c r="O740" s="89"/>
      <c r="P740" s="89"/>
      <c r="Q740" s="12"/>
      <c r="R740" s="12"/>
    </row>
    <row r="741" spans="3:18" x14ac:dyDescent="0.3">
      <c r="C741" s="12"/>
      <c r="D741" s="12"/>
      <c r="E741" s="89"/>
      <c r="F741" s="89"/>
      <c r="G741" s="21"/>
      <c r="H741" s="21"/>
      <c r="I741" s="21"/>
      <c r="J741" s="21"/>
      <c r="K741" s="21"/>
      <c r="L741" s="21"/>
      <c r="M741" s="89"/>
      <c r="N741" s="89"/>
      <c r="O741" s="89"/>
      <c r="P741" s="89"/>
      <c r="Q741" s="12"/>
      <c r="R741" s="12"/>
    </row>
    <row r="742" spans="3:18" x14ac:dyDescent="0.3">
      <c r="C742" s="12"/>
      <c r="D742" s="12"/>
      <c r="E742" s="89"/>
      <c r="F742" s="89"/>
      <c r="G742" s="21"/>
      <c r="H742" s="21"/>
      <c r="I742" s="21"/>
      <c r="J742" s="21"/>
      <c r="K742" s="21"/>
      <c r="L742" s="21"/>
      <c r="M742" s="89"/>
      <c r="N742" s="89"/>
      <c r="O742" s="89"/>
      <c r="P742" s="89"/>
      <c r="Q742" s="12"/>
      <c r="R742" s="12"/>
    </row>
    <row r="743" spans="3:18" x14ac:dyDescent="0.3">
      <c r="C743" s="12"/>
      <c r="D743" s="12"/>
      <c r="E743" s="89"/>
      <c r="F743" s="89"/>
      <c r="G743" s="21"/>
      <c r="H743" s="21"/>
      <c r="I743" s="21"/>
      <c r="J743" s="21"/>
      <c r="K743" s="21"/>
      <c r="L743" s="21"/>
      <c r="M743" s="89"/>
      <c r="N743" s="89"/>
      <c r="O743" s="89"/>
      <c r="P743" s="89"/>
      <c r="Q743" s="12"/>
      <c r="R743" s="12"/>
    </row>
    <row r="744" spans="3:18" x14ac:dyDescent="0.3">
      <c r="C744" s="12"/>
      <c r="D744" s="12"/>
      <c r="E744" s="89"/>
      <c r="F744" s="89"/>
      <c r="G744" s="21"/>
      <c r="H744" s="21"/>
      <c r="I744" s="21"/>
      <c r="J744" s="21"/>
      <c r="K744" s="21"/>
      <c r="L744" s="21"/>
      <c r="M744" s="89"/>
      <c r="N744" s="89"/>
      <c r="O744" s="89"/>
      <c r="P744" s="89"/>
      <c r="Q744" s="12"/>
      <c r="R744" s="12"/>
    </row>
    <row r="745" spans="3:18" x14ac:dyDescent="0.3">
      <c r="C745" s="12"/>
      <c r="D745" s="12"/>
      <c r="E745" s="89"/>
      <c r="F745" s="89"/>
      <c r="G745" s="21"/>
      <c r="H745" s="21"/>
      <c r="I745" s="21"/>
      <c r="J745" s="21"/>
      <c r="K745" s="21"/>
      <c r="L745" s="21"/>
      <c r="M745" s="89"/>
      <c r="N745" s="89"/>
      <c r="O745" s="89"/>
      <c r="P745" s="89"/>
      <c r="Q745" s="12"/>
      <c r="R745" s="12"/>
    </row>
    <row r="746" spans="3:18" x14ac:dyDescent="0.3">
      <c r="C746" s="12"/>
      <c r="D746" s="12"/>
      <c r="E746" s="89"/>
      <c r="F746" s="89"/>
      <c r="G746" s="21"/>
      <c r="H746" s="21"/>
      <c r="I746" s="21"/>
      <c r="J746" s="21"/>
      <c r="K746" s="21"/>
      <c r="L746" s="21"/>
      <c r="M746" s="89"/>
      <c r="N746" s="89"/>
      <c r="O746" s="89"/>
      <c r="P746" s="89"/>
      <c r="Q746" s="12"/>
      <c r="R746" s="12"/>
    </row>
    <row r="747" spans="3:18" x14ac:dyDescent="0.3">
      <c r="C747" s="12"/>
      <c r="D747" s="12"/>
      <c r="E747" s="89"/>
      <c r="F747" s="89"/>
      <c r="G747" s="21"/>
      <c r="H747" s="21"/>
      <c r="I747" s="21"/>
      <c r="J747" s="21"/>
      <c r="K747" s="21"/>
      <c r="L747" s="21"/>
      <c r="M747" s="89"/>
      <c r="N747" s="89"/>
      <c r="O747" s="89"/>
      <c r="P747" s="89"/>
      <c r="Q747" s="12"/>
      <c r="R747" s="12"/>
    </row>
    <row r="748" spans="3:18" x14ac:dyDescent="0.3">
      <c r="C748" s="12"/>
      <c r="D748" s="12"/>
      <c r="E748" s="89"/>
      <c r="F748" s="89"/>
      <c r="G748" s="21"/>
      <c r="H748" s="21"/>
      <c r="I748" s="21"/>
      <c r="J748" s="21"/>
      <c r="K748" s="21"/>
      <c r="L748" s="21"/>
      <c r="M748" s="89"/>
      <c r="N748" s="89"/>
      <c r="O748" s="89"/>
      <c r="P748" s="89"/>
      <c r="Q748" s="12"/>
      <c r="R748" s="12"/>
    </row>
    <row r="749" spans="3:18" x14ac:dyDescent="0.3">
      <c r="C749" s="12"/>
      <c r="D749" s="12"/>
      <c r="E749" s="89"/>
      <c r="F749" s="89"/>
      <c r="G749" s="21"/>
      <c r="H749" s="21"/>
      <c r="I749" s="21"/>
      <c r="J749" s="21"/>
      <c r="K749" s="21"/>
      <c r="L749" s="21"/>
      <c r="M749" s="89"/>
      <c r="N749" s="89"/>
      <c r="O749" s="89"/>
      <c r="P749" s="89"/>
      <c r="Q749" s="12"/>
      <c r="R749" s="12"/>
    </row>
    <row r="750" spans="3:18" x14ac:dyDescent="0.3">
      <c r="C750" s="12"/>
      <c r="D750" s="12"/>
      <c r="E750" s="89"/>
      <c r="F750" s="89"/>
      <c r="G750" s="21"/>
      <c r="H750" s="21"/>
      <c r="I750" s="21"/>
      <c r="J750" s="21"/>
      <c r="K750" s="21"/>
      <c r="L750" s="21"/>
      <c r="M750" s="89"/>
      <c r="N750" s="89"/>
      <c r="O750" s="89"/>
      <c r="P750" s="89"/>
      <c r="Q750" s="12"/>
      <c r="R750" s="12"/>
    </row>
    <row r="751" spans="3:18" x14ac:dyDescent="0.3">
      <c r="C751" s="12"/>
      <c r="D751" s="12"/>
      <c r="E751" s="89"/>
      <c r="F751" s="89"/>
      <c r="G751" s="21"/>
      <c r="H751" s="21"/>
      <c r="I751" s="21"/>
      <c r="J751" s="21"/>
      <c r="K751" s="21"/>
      <c r="L751" s="21"/>
      <c r="M751" s="89"/>
      <c r="N751" s="89"/>
      <c r="O751" s="89"/>
      <c r="P751" s="89"/>
      <c r="Q751" s="12"/>
      <c r="R751" s="12"/>
    </row>
    <row r="752" spans="3:18" x14ac:dyDescent="0.3">
      <c r="C752" s="12"/>
      <c r="D752" s="12"/>
      <c r="E752" s="89"/>
      <c r="F752" s="89"/>
      <c r="G752" s="21"/>
      <c r="H752" s="21"/>
      <c r="I752" s="21"/>
      <c r="J752" s="21"/>
      <c r="K752" s="21"/>
      <c r="L752" s="21"/>
      <c r="M752" s="89"/>
      <c r="N752" s="89"/>
      <c r="O752" s="89"/>
      <c r="P752" s="89"/>
      <c r="Q752" s="12"/>
      <c r="R752" s="12"/>
    </row>
    <row r="753" spans="3:18" x14ac:dyDescent="0.3">
      <c r="C753" s="12"/>
      <c r="D753" s="12"/>
      <c r="E753" s="89"/>
      <c r="F753" s="89"/>
      <c r="G753" s="21"/>
      <c r="H753" s="21"/>
      <c r="I753" s="21"/>
      <c r="J753" s="21"/>
      <c r="K753" s="21"/>
      <c r="L753" s="21"/>
      <c r="M753" s="89"/>
      <c r="N753" s="89"/>
      <c r="O753" s="89"/>
      <c r="P753" s="89"/>
      <c r="Q753" s="12"/>
      <c r="R753" s="12"/>
    </row>
    <row r="754" spans="3:18" x14ac:dyDescent="0.3">
      <c r="C754" s="12"/>
      <c r="D754" s="12"/>
      <c r="E754" s="89"/>
      <c r="F754" s="89"/>
      <c r="G754" s="21"/>
      <c r="H754" s="21"/>
      <c r="I754" s="21"/>
      <c r="J754" s="21"/>
      <c r="K754" s="21"/>
      <c r="L754" s="21"/>
      <c r="M754" s="89"/>
      <c r="N754" s="89"/>
      <c r="O754" s="89"/>
      <c r="P754" s="89"/>
      <c r="Q754" s="12"/>
      <c r="R754" s="12"/>
    </row>
    <row r="755" spans="3:18" x14ac:dyDescent="0.3">
      <c r="C755" s="12"/>
      <c r="D755" s="12"/>
      <c r="E755" s="89"/>
      <c r="F755" s="89"/>
      <c r="G755" s="21"/>
      <c r="H755" s="21"/>
      <c r="I755" s="21"/>
      <c r="J755" s="21"/>
      <c r="K755" s="21"/>
      <c r="L755" s="21"/>
      <c r="M755" s="89"/>
      <c r="N755" s="89"/>
      <c r="O755" s="89"/>
      <c r="P755" s="89"/>
      <c r="Q755" s="12"/>
      <c r="R755" s="12"/>
    </row>
    <row r="756" spans="3:18" x14ac:dyDescent="0.3">
      <c r="C756" s="12"/>
      <c r="D756" s="12"/>
      <c r="E756" s="89"/>
      <c r="F756" s="89"/>
      <c r="G756" s="21"/>
      <c r="H756" s="21"/>
      <c r="I756" s="21"/>
      <c r="J756" s="21"/>
      <c r="K756" s="21"/>
      <c r="L756" s="21"/>
      <c r="M756" s="89"/>
      <c r="N756" s="89"/>
      <c r="O756" s="89"/>
      <c r="P756" s="89"/>
      <c r="Q756" s="12"/>
      <c r="R756" s="12"/>
    </row>
    <row r="757" spans="3:18" x14ac:dyDescent="0.3">
      <c r="C757" s="12"/>
      <c r="D757" s="12"/>
      <c r="E757" s="89"/>
      <c r="F757" s="89"/>
      <c r="G757" s="21"/>
      <c r="H757" s="21"/>
      <c r="I757" s="21"/>
      <c r="J757" s="21"/>
      <c r="K757" s="21"/>
      <c r="L757" s="21"/>
      <c r="M757" s="89"/>
      <c r="N757" s="89"/>
      <c r="O757" s="89"/>
      <c r="P757" s="89"/>
      <c r="Q757" s="12"/>
      <c r="R757" s="12"/>
    </row>
    <row r="758" spans="3:18" x14ac:dyDescent="0.3">
      <c r="C758" s="12"/>
      <c r="D758" s="12"/>
      <c r="E758" s="89"/>
      <c r="F758" s="89"/>
      <c r="G758" s="21"/>
      <c r="H758" s="21"/>
      <c r="I758" s="21"/>
      <c r="J758" s="21"/>
      <c r="K758" s="21"/>
      <c r="L758" s="21"/>
      <c r="M758" s="89"/>
      <c r="N758" s="89"/>
      <c r="O758" s="89"/>
      <c r="P758" s="89"/>
      <c r="Q758" s="12"/>
      <c r="R758" s="12"/>
    </row>
    <row r="759" spans="3:18" x14ac:dyDescent="0.3">
      <c r="C759" s="12"/>
      <c r="D759" s="12"/>
      <c r="E759" s="89"/>
      <c r="F759" s="89"/>
      <c r="G759" s="21"/>
      <c r="H759" s="21"/>
      <c r="I759" s="21"/>
      <c r="J759" s="21"/>
      <c r="K759" s="21"/>
      <c r="L759" s="21"/>
      <c r="M759" s="89"/>
      <c r="N759" s="89"/>
      <c r="O759" s="89"/>
      <c r="P759" s="89"/>
      <c r="Q759" s="12"/>
      <c r="R759" s="12"/>
    </row>
    <row r="760" spans="3:18" x14ac:dyDescent="0.3">
      <c r="C760" s="12"/>
      <c r="D760" s="12"/>
      <c r="E760" s="89"/>
      <c r="F760" s="89"/>
      <c r="G760" s="21"/>
      <c r="H760" s="21"/>
      <c r="I760" s="21"/>
      <c r="J760" s="21"/>
      <c r="K760" s="21"/>
      <c r="L760" s="21"/>
      <c r="M760" s="89"/>
      <c r="N760" s="89"/>
      <c r="O760" s="89"/>
      <c r="P760" s="89"/>
      <c r="Q760" s="12"/>
      <c r="R760" s="12"/>
    </row>
    <row r="761" spans="3:18" x14ac:dyDescent="0.3">
      <c r="C761" s="12"/>
      <c r="D761" s="12"/>
      <c r="E761" s="89"/>
      <c r="F761" s="89"/>
      <c r="G761" s="21"/>
      <c r="H761" s="21"/>
      <c r="I761" s="21"/>
      <c r="J761" s="21"/>
      <c r="K761" s="21"/>
      <c r="L761" s="21"/>
      <c r="M761" s="89"/>
      <c r="N761" s="89"/>
      <c r="O761" s="89"/>
      <c r="P761" s="89"/>
      <c r="Q761" s="12"/>
      <c r="R761" s="12"/>
    </row>
    <row r="762" spans="3:18" x14ac:dyDescent="0.3">
      <c r="C762" s="12"/>
      <c r="D762" s="12"/>
      <c r="E762" s="89"/>
      <c r="F762" s="89"/>
      <c r="G762" s="21"/>
      <c r="H762" s="21"/>
      <c r="I762" s="21"/>
      <c r="J762" s="21"/>
      <c r="K762" s="21"/>
      <c r="L762" s="21"/>
      <c r="M762" s="89"/>
      <c r="N762" s="89"/>
      <c r="O762" s="89"/>
      <c r="P762" s="89"/>
      <c r="Q762" s="12"/>
      <c r="R762" s="12"/>
    </row>
    <row r="763" spans="3:18" x14ac:dyDescent="0.3">
      <c r="C763" s="12"/>
      <c r="D763" s="12"/>
      <c r="E763" s="89"/>
      <c r="F763" s="89"/>
      <c r="G763" s="21"/>
      <c r="H763" s="21"/>
      <c r="I763" s="21"/>
      <c r="J763" s="21"/>
      <c r="K763" s="21"/>
      <c r="L763" s="21"/>
      <c r="M763" s="89"/>
      <c r="N763" s="89"/>
      <c r="O763" s="89"/>
      <c r="P763" s="89"/>
      <c r="Q763" s="12"/>
      <c r="R763" s="12"/>
    </row>
    <row r="764" spans="3:18" x14ac:dyDescent="0.3">
      <c r="C764" s="12"/>
      <c r="D764" s="12"/>
      <c r="E764" s="89"/>
      <c r="F764" s="89"/>
      <c r="G764" s="21"/>
      <c r="H764" s="21"/>
      <c r="I764" s="21"/>
      <c r="J764" s="21"/>
      <c r="K764" s="21"/>
      <c r="L764" s="21"/>
      <c r="M764" s="89"/>
      <c r="N764" s="89"/>
      <c r="O764" s="89"/>
      <c r="P764" s="89"/>
      <c r="Q764" s="12"/>
      <c r="R764" s="12"/>
    </row>
    <row r="765" spans="3:18" x14ac:dyDescent="0.3">
      <c r="C765" s="12"/>
      <c r="D765" s="12"/>
      <c r="E765" s="89"/>
      <c r="F765" s="89"/>
      <c r="G765" s="21"/>
      <c r="H765" s="21"/>
      <c r="I765" s="21"/>
      <c r="J765" s="21"/>
      <c r="K765" s="21"/>
      <c r="L765" s="21"/>
      <c r="M765" s="89"/>
      <c r="N765" s="89"/>
      <c r="O765" s="89"/>
      <c r="P765" s="89"/>
      <c r="Q765" s="12"/>
      <c r="R765" s="12"/>
    </row>
    <row r="766" spans="3:18" x14ac:dyDescent="0.3">
      <c r="C766" s="12"/>
      <c r="D766" s="12"/>
      <c r="E766" s="89"/>
      <c r="F766" s="89"/>
      <c r="G766" s="21"/>
      <c r="H766" s="21"/>
      <c r="I766" s="21"/>
      <c r="J766" s="21"/>
      <c r="K766" s="21"/>
      <c r="L766" s="21"/>
      <c r="M766" s="89"/>
      <c r="N766" s="89"/>
      <c r="O766" s="89"/>
      <c r="P766" s="89"/>
      <c r="Q766" s="12"/>
      <c r="R766" s="12"/>
    </row>
    <row r="767" spans="3:18" x14ac:dyDescent="0.3">
      <c r="C767" s="12"/>
      <c r="D767" s="12"/>
      <c r="E767" s="89"/>
      <c r="F767" s="89"/>
      <c r="G767" s="21"/>
      <c r="H767" s="21"/>
      <c r="I767" s="21"/>
      <c r="J767" s="21"/>
      <c r="K767" s="21"/>
      <c r="L767" s="21"/>
      <c r="M767" s="89"/>
      <c r="N767" s="89"/>
      <c r="O767" s="89"/>
      <c r="P767" s="89"/>
      <c r="Q767" s="12"/>
      <c r="R767" s="12"/>
    </row>
    <row r="768" spans="3:18" x14ac:dyDescent="0.3">
      <c r="C768" s="12"/>
      <c r="D768" s="12"/>
      <c r="E768" s="89"/>
      <c r="F768" s="89"/>
      <c r="G768" s="21"/>
      <c r="H768" s="21"/>
      <c r="I768" s="21"/>
      <c r="J768" s="21"/>
      <c r="K768" s="21"/>
      <c r="L768" s="21"/>
      <c r="M768" s="89"/>
      <c r="N768" s="89"/>
      <c r="O768" s="89"/>
      <c r="P768" s="89"/>
      <c r="Q768" s="12"/>
      <c r="R768" s="12"/>
    </row>
    <row r="769" spans="3:18" x14ac:dyDescent="0.3">
      <c r="C769" s="12"/>
      <c r="D769" s="12"/>
      <c r="E769" s="89"/>
      <c r="F769" s="89"/>
      <c r="G769" s="21"/>
      <c r="H769" s="21"/>
      <c r="I769" s="21"/>
      <c r="J769" s="21"/>
      <c r="K769" s="21"/>
      <c r="L769" s="21"/>
      <c r="M769" s="89"/>
      <c r="N769" s="89"/>
      <c r="O769" s="89"/>
      <c r="P769" s="89"/>
      <c r="Q769" s="12"/>
      <c r="R769" s="12"/>
    </row>
    <row r="770" spans="3:18" x14ac:dyDescent="0.3">
      <c r="C770" s="12"/>
      <c r="D770" s="12"/>
      <c r="E770" s="89"/>
      <c r="F770" s="89"/>
      <c r="G770" s="21"/>
      <c r="H770" s="21"/>
      <c r="I770" s="21"/>
      <c r="J770" s="21"/>
      <c r="K770" s="21"/>
      <c r="L770" s="21"/>
      <c r="M770" s="89"/>
      <c r="N770" s="89"/>
      <c r="O770" s="89"/>
      <c r="P770" s="89"/>
      <c r="Q770" s="12"/>
      <c r="R770" s="12"/>
    </row>
    <row r="771" spans="3:18" x14ac:dyDescent="0.3">
      <c r="C771" s="12"/>
      <c r="D771" s="12"/>
      <c r="E771" s="89"/>
      <c r="F771" s="89"/>
      <c r="G771" s="21"/>
      <c r="H771" s="21"/>
      <c r="I771" s="21"/>
      <c r="J771" s="21"/>
      <c r="K771" s="21"/>
      <c r="L771" s="21"/>
      <c r="M771" s="89"/>
      <c r="N771" s="89"/>
      <c r="O771" s="89"/>
      <c r="P771" s="89"/>
      <c r="Q771" s="12"/>
      <c r="R771" s="12"/>
    </row>
    <row r="772" spans="3:18" x14ac:dyDescent="0.3">
      <c r="C772" s="12"/>
      <c r="D772" s="12"/>
      <c r="E772" s="89"/>
      <c r="F772" s="89"/>
      <c r="G772" s="21"/>
      <c r="H772" s="21"/>
      <c r="I772" s="21"/>
      <c r="J772" s="21"/>
      <c r="K772" s="21"/>
      <c r="L772" s="21"/>
      <c r="M772" s="89"/>
      <c r="N772" s="89"/>
      <c r="O772" s="89"/>
      <c r="P772" s="89"/>
      <c r="Q772" s="12"/>
      <c r="R772" s="12"/>
    </row>
    <row r="773" spans="3:18" x14ac:dyDescent="0.3">
      <c r="C773" s="12"/>
      <c r="D773" s="12"/>
      <c r="E773" s="89"/>
      <c r="F773" s="89"/>
      <c r="G773" s="21"/>
      <c r="H773" s="21"/>
      <c r="I773" s="21"/>
      <c r="J773" s="21"/>
      <c r="K773" s="21"/>
      <c r="L773" s="21"/>
      <c r="M773" s="89"/>
      <c r="N773" s="89"/>
      <c r="O773" s="89"/>
      <c r="P773" s="89"/>
      <c r="Q773" s="12"/>
      <c r="R773" s="12"/>
    </row>
    <row r="774" spans="3:18" x14ac:dyDescent="0.3">
      <c r="C774" s="12"/>
      <c r="D774" s="12"/>
      <c r="E774" s="89"/>
      <c r="F774" s="89"/>
      <c r="G774" s="21"/>
      <c r="H774" s="21"/>
      <c r="I774" s="21"/>
      <c r="J774" s="21"/>
      <c r="K774" s="21"/>
      <c r="L774" s="21"/>
      <c r="M774" s="89"/>
      <c r="N774" s="89"/>
      <c r="O774" s="89"/>
      <c r="P774" s="89"/>
      <c r="Q774" s="12"/>
      <c r="R774" s="12"/>
    </row>
    <row r="775" spans="3:18" x14ac:dyDescent="0.3">
      <c r="C775" s="12"/>
      <c r="D775" s="12"/>
      <c r="E775" s="89"/>
      <c r="F775" s="89"/>
      <c r="G775" s="21"/>
      <c r="H775" s="21"/>
      <c r="I775" s="21"/>
      <c r="J775" s="21"/>
      <c r="K775" s="21"/>
      <c r="L775" s="21"/>
      <c r="M775" s="89"/>
      <c r="N775" s="89"/>
      <c r="O775" s="89"/>
      <c r="P775" s="89"/>
      <c r="Q775" s="12"/>
      <c r="R775" s="12"/>
    </row>
    <row r="776" spans="3:18" x14ac:dyDescent="0.3">
      <c r="C776" s="12"/>
      <c r="D776" s="12"/>
      <c r="E776" s="89"/>
      <c r="F776" s="89"/>
      <c r="G776" s="21"/>
      <c r="H776" s="21"/>
      <c r="I776" s="21"/>
      <c r="J776" s="21"/>
      <c r="K776" s="21"/>
      <c r="L776" s="21"/>
      <c r="M776" s="89"/>
      <c r="N776" s="89"/>
      <c r="O776" s="89"/>
      <c r="P776" s="89"/>
      <c r="Q776" s="12"/>
      <c r="R776" s="12"/>
    </row>
    <row r="777" spans="3:18" x14ac:dyDescent="0.3">
      <c r="C777" s="12"/>
      <c r="D777" s="12"/>
      <c r="E777" s="89"/>
      <c r="F777" s="89"/>
      <c r="G777" s="21"/>
      <c r="H777" s="21"/>
      <c r="I777" s="21"/>
      <c r="J777" s="21"/>
      <c r="K777" s="21"/>
      <c r="L777" s="21"/>
      <c r="M777" s="89"/>
      <c r="N777" s="89"/>
      <c r="O777" s="89"/>
      <c r="P777" s="89"/>
      <c r="Q777" s="12"/>
      <c r="R777" s="12"/>
    </row>
    <row r="778" spans="3:18" x14ac:dyDescent="0.3">
      <c r="C778" s="12"/>
      <c r="D778" s="12"/>
      <c r="E778" s="89"/>
      <c r="F778" s="89"/>
      <c r="G778" s="21"/>
      <c r="H778" s="21"/>
      <c r="I778" s="21"/>
      <c r="J778" s="21"/>
      <c r="K778" s="21"/>
      <c r="L778" s="21"/>
      <c r="M778" s="89"/>
      <c r="N778" s="89"/>
      <c r="O778" s="89"/>
      <c r="P778" s="89"/>
      <c r="Q778" s="12"/>
      <c r="R778" s="12"/>
    </row>
    <row r="779" spans="3:18" x14ac:dyDescent="0.3">
      <c r="C779" s="12"/>
      <c r="D779" s="12"/>
      <c r="E779" s="89"/>
      <c r="F779" s="89"/>
      <c r="G779" s="21"/>
      <c r="H779" s="21"/>
      <c r="I779" s="21"/>
      <c r="J779" s="21"/>
      <c r="K779" s="21"/>
      <c r="L779" s="21"/>
      <c r="M779" s="89"/>
      <c r="N779" s="89"/>
      <c r="O779" s="89"/>
      <c r="P779" s="89"/>
      <c r="Q779" s="12"/>
      <c r="R779" s="12"/>
    </row>
    <row r="780" spans="3:18" x14ac:dyDescent="0.3">
      <c r="C780" s="12"/>
      <c r="D780" s="12"/>
      <c r="E780" s="89"/>
      <c r="F780" s="89"/>
      <c r="G780" s="21"/>
      <c r="H780" s="21"/>
      <c r="I780" s="21"/>
      <c r="J780" s="21"/>
      <c r="K780" s="21"/>
      <c r="L780" s="21"/>
      <c r="M780" s="89"/>
      <c r="N780" s="89"/>
      <c r="O780" s="89"/>
      <c r="P780" s="89"/>
      <c r="Q780" s="12"/>
      <c r="R780" s="12"/>
    </row>
    <row r="781" spans="3:18" x14ac:dyDescent="0.3">
      <c r="C781" s="12"/>
      <c r="D781" s="12"/>
      <c r="E781" s="89"/>
      <c r="F781" s="89"/>
      <c r="G781" s="21"/>
      <c r="H781" s="21"/>
      <c r="I781" s="21"/>
      <c r="J781" s="21"/>
      <c r="K781" s="21"/>
      <c r="L781" s="21"/>
      <c r="M781" s="89"/>
      <c r="N781" s="89"/>
      <c r="O781" s="89"/>
      <c r="P781" s="89"/>
      <c r="Q781" s="12"/>
      <c r="R781" s="12"/>
    </row>
    <row r="782" spans="3:18" x14ac:dyDescent="0.3">
      <c r="C782" s="12"/>
      <c r="D782" s="12"/>
      <c r="E782" s="89"/>
      <c r="F782" s="89"/>
      <c r="G782" s="21"/>
      <c r="H782" s="21"/>
      <c r="I782" s="21"/>
      <c r="J782" s="21"/>
      <c r="K782" s="21"/>
      <c r="L782" s="21"/>
      <c r="M782" s="89"/>
      <c r="N782" s="89"/>
      <c r="O782" s="89"/>
      <c r="P782" s="89"/>
      <c r="Q782" s="12"/>
      <c r="R782" s="12"/>
    </row>
    <row r="783" spans="3:18" x14ac:dyDescent="0.3">
      <c r="C783" s="12"/>
      <c r="D783" s="12"/>
      <c r="E783" s="89"/>
      <c r="F783" s="89"/>
      <c r="G783" s="21"/>
      <c r="H783" s="21"/>
      <c r="I783" s="21"/>
      <c r="J783" s="21"/>
      <c r="K783" s="21"/>
      <c r="L783" s="21"/>
      <c r="M783" s="89"/>
      <c r="N783" s="89"/>
      <c r="O783" s="89"/>
      <c r="P783" s="89"/>
      <c r="Q783" s="12"/>
      <c r="R783" s="12"/>
    </row>
    <row r="784" spans="3:18" x14ac:dyDescent="0.3">
      <c r="C784" s="12"/>
      <c r="D784" s="12"/>
      <c r="E784" s="89"/>
      <c r="F784" s="89"/>
      <c r="G784" s="21"/>
      <c r="H784" s="21"/>
      <c r="I784" s="21"/>
      <c r="J784" s="21"/>
      <c r="K784" s="21"/>
      <c r="L784" s="21"/>
      <c r="M784" s="89"/>
      <c r="N784" s="89"/>
      <c r="O784" s="89"/>
      <c r="P784" s="89"/>
      <c r="Q784" s="12"/>
      <c r="R784" s="12"/>
    </row>
    <row r="785" spans="3:18" x14ac:dyDescent="0.3">
      <c r="C785" s="12"/>
      <c r="D785" s="12"/>
      <c r="E785" s="89"/>
      <c r="F785" s="89"/>
      <c r="G785" s="21"/>
      <c r="H785" s="21"/>
      <c r="I785" s="21"/>
      <c r="J785" s="21"/>
      <c r="K785" s="21"/>
      <c r="L785" s="21"/>
      <c r="M785" s="89"/>
      <c r="N785" s="89"/>
      <c r="O785" s="89"/>
      <c r="P785" s="89"/>
      <c r="Q785" s="12"/>
      <c r="R785" s="12"/>
    </row>
    <row r="786" spans="3:18" x14ac:dyDescent="0.3">
      <c r="C786" s="12"/>
      <c r="D786" s="12"/>
      <c r="E786" s="89"/>
      <c r="F786" s="89"/>
      <c r="G786" s="21"/>
      <c r="H786" s="21"/>
      <c r="I786" s="21"/>
      <c r="J786" s="21"/>
      <c r="K786" s="21"/>
      <c r="L786" s="21"/>
      <c r="M786" s="89"/>
      <c r="N786" s="89"/>
      <c r="O786" s="89"/>
      <c r="P786" s="89"/>
      <c r="Q786" s="12"/>
      <c r="R786" s="12"/>
    </row>
    <row r="787" spans="3:18" x14ac:dyDescent="0.3">
      <c r="C787" s="12"/>
      <c r="D787" s="12"/>
      <c r="E787" s="89"/>
      <c r="F787" s="89"/>
      <c r="G787" s="21"/>
      <c r="H787" s="21"/>
      <c r="I787" s="21"/>
      <c r="J787" s="21"/>
      <c r="K787" s="21"/>
      <c r="L787" s="21"/>
      <c r="M787" s="89"/>
      <c r="N787" s="89"/>
      <c r="O787" s="89"/>
      <c r="P787" s="89"/>
      <c r="Q787" s="12"/>
      <c r="R787" s="12"/>
    </row>
    <row r="788" spans="3:18" x14ac:dyDescent="0.3">
      <c r="C788" s="12"/>
      <c r="D788" s="12"/>
      <c r="E788" s="89"/>
      <c r="F788" s="89"/>
      <c r="G788" s="21"/>
      <c r="H788" s="21"/>
      <c r="I788" s="21"/>
      <c r="J788" s="21"/>
      <c r="K788" s="21"/>
      <c r="L788" s="21"/>
      <c r="M788" s="89"/>
      <c r="N788" s="89"/>
      <c r="O788" s="89"/>
      <c r="P788" s="89"/>
      <c r="Q788" s="12"/>
      <c r="R788" s="12"/>
    </row>
    <row r="789" spans="3:18" x14ac:dyDescent="0.3">
      <c r="C789" s="12"/>
      <c r="D789" s="12"/>
      <c r="E789" s="89"/>
      <c r="F789" s="89"/>
      <c r="G789" s="21"/>
      <c r="H789" s="21"/>
      <c r="I789" s="21"/>
      <c r="J789" s="21"/>
      <c r="K789" s="21"/>
      <c r="L789" s="21"/>
      <c r="M789" s="89"/>
      <c r="N789" s="89"/>
      <c r="O789" s="89"/>
      <c r="P789" s="89"/>
      <c r="Q789" s="12"/>
      <c r="R789" s="12"/>
    </row>
    <row r="790" spans="3:18" x14ac:dyDescent="0.3">
      <c r="C790" s="12"/>
      <c r="D790" s="12"/>
      <c r="E790" s="89"/>
      <c r="F790" s="89"/>
      <c r="G790" s="21"/>
      <c r="H790" s="21"/>
      <c r="I790" s="21"/>
      <c r="J790" s="21"/>
      <c r="K790" s="21"/>
      <c r="L790" s="21"/>
      <c r="M790" s="89"/>
      <c r="N790" s="89"/>
      <c r="O790" s="89"/>
      <c r="P790" s="89"/>
      <c r="Q790" s="12"/>
      <c r="R790" s="12"/>
    </row>
    <row r="791" spans="3:18" x14ac:dyDescent="0.3">
      <c r="C791" s="12"/>
      <c r="D791" s="12"/>
      <c r="E791" s="89"/>
      <c r="F791" s="89"/>
      <c r="G791" s="21"/>
      <c r="H791" s="21"/>
      <c r="I791" s="21"/>
      <c r="J791" s="21"/>
      <c r="K791" s="21"/>
      <c r="L791" s="21"/>
      <c r="M791" s="89"/>
      <c r="N791" s="89"/>
      <c r="O791" s="89"/>
      <c r="P791" s="89"/>
      <c r="Q791" s="12"/>
      <c r="R791" s="12"/>
    </row>
    <row r="792" spans="3:18" x14ac:dyDescent="0.3">
      <c r="C792" s="12"/>
      <c r="D792" s="12"/>
      <c r="E792" s="89"/>
      <c r="F792" s="89"/>
      <c r="G792" s="21"/>
      <c r="H792" s="21"/>
      <c r="I792" s="21"/>
      <c r="J792" s="21"/>
      <c r="K792" s="21"/>
      <c r="L792" s="21"/>
      <c r="M792" s="89"/>
      <c r="N792" s="89"/>
      <c r="O792" s="89"/>
      <c r="P792" s="89"/>
      <c r="Q792" s="12"/>
      <c r="R792" s="12"/>
    </row>
    <row r="793" spans="3:18" x14ac:dyDescent="0.3">
      <c r="C793" s="12"/>
      <c r="D793" s="12"/>
      <c r="E793" s="89"/>
      <c r="F793" s="89"/>
      <c r="G793" s="21"/>
      <c r="H793" s="21"/>
      <c r="I793" s="21"/>
      <c r="J793" s="21"/>
      <c r="K793" s="21"/>
      <c r="L793" s="21"/>
      <c r="M793" s="89"/>
      <c r="N793" s="89"/>
      <c r="O793" s="89"/>
      <c r="P793" s="89"/>
      <c r="Q793" s="12"/>
      <c r="R793" s="12"/>
    </row>
    <row r="794" spans="3:18" x14ac:dyDescent="0.3">
      <c r="C794" s="12"/>
      <c r="D794" s="12"/>
      <c r="E794" s="89"/>
      <c r="F794" s="89"/>
      <c r="G794" s="21"/>
      <c r="H794" s="21"/>
      <c r="I794" s="21"/>
      <c r="J794" s="21"/>
      <c r="K794" s="21"/>
      <c r="L794" s="21"/>
      <c r="M794" s="89"/>
      <c r="N794" s="89"/>
      <c r="O794" s="89"/>
      <c r="P794" s="89"/>
      <c r="Q794" s="12"/>
      <c r="R794" s="12"/>
    </row>
    <row r="795" spans="3:18" x14ac:dyDescent="0.3">
      <c r="C795" s="12"/>
      <c r="D795" s="12"/>
      <c r="E795" s="89"/>
      <c r="F795" s="89"/>
      <c r="G795" s="21"/>
      <c r="H795" s="21"/>
      <c r="I795" s="21"/>
      <c r="J795" s="21"/>
      <c r="K795" s="21"/>
      <c r="L795" s="21"/>
      <c r="M795" s="89"/>
      <c r="N795" s="89"/>
      <c r="O795" s="89"/>
      <c r="P795" s="89"/>
      <c r="Q795" s="12"/>
      <c r="R795" s="12"/>
    </row>
    <row r="796" spans="3:18" x14ac:dyDescent="0.3">
      <c r="C796" s="12"/>
      <c r="D796" s="12"/>
      <c r="E796" s="89"/>
      <c r="F796" s="89"/>
      <c r="G796" s="21"/>
      <c r="H796" s="21"/>
      <c r="I796" s="21"/>
      <c r="J796" s="21"/>
      <c r="K796" s="21"/>
      <c r="L796" s="21"/>
      <c r="M796" s="89"/>
      <c r="N796" s="89"/>
      <c r="O796" s="89"/>
      <c r="P796" s="89"/>
      <c r="Q796" s="12"/>
      <c r="R796" s="12"/>
    </row>
    <row r="797" spans="3:18" x14ac:dyDescent="0.3">
      <c r="C797" s="12"/>
      <c r="D797" s="12"/>
      <c r="E797" s="89"/>
      <c r="F797" s="89"/>
      <c r="G797" s="21"/>
      <c r="H797" s="21"/>
      <c r="I797" s="21"/>
      <c r="J797" s="21"/>
      <c r="K797" s="21"/>
      <c r="L797" s="21"/>
      <c r="M797" s="89"/>
      <c r="N797" s="89"/>
      <c r="O797" s="89"/>
      <c r="P797" s="89"/>
      <c r="Q797" s="12"/>
      <c r="R797" s="12"/>
    </row>
    <row r="798" spans="3:18" x14ac:dyDescent="0.3">
      <c r="C798" s="12"/>
      <c r="D798" s="12"/>
      <c r="E798" s="89"/>
      <c r="F798" s="89"/>
      <c r="G798" s="21"/>
      <c r="H798" s="21"/>
      <c r="I798" s="21"/>
      <c r="J798" s="21"/>
      <c r="K798" s="21"/>
      <c r="L798" s="21"/>
      <c r="M798" s="89"/>
      <c r="N798" s="89"/>
      <c r="O798" s="89"/>
      <c r="P798" s="89"/>
      <c r="Q798" s="12"/>
      <c r="R798" s="12"/>
    </row>
    <row r="799" spans="3:18" x14ac:dyDescent="0.3">
      <c r="C799" s="12"/>
      <c r="D799" s="12"/>
      <c r="E799" s="89"/>
      <c r="F799" s="89"/>
      <c r="G799" s="21"/>
      <c r="H799" s="21"/>
      <c r="I799" s="21"/>
      <c r="J799" s="21"/>
      <c r="K799" s="21"/>
      <c r="L799" s="21"/>
      <c r="M799" s="89"/>
      <c r="N799" s="89"/>
      <c r="O799" s="89"/>
      <c r="P799" s="89"/>
      <c r="Q799" s="12"/>
      <c r="R799" s="12"/>
    </row>
    <row r="800" spans="3:18" x14ac:dyDescent="0.3">
      <c r="C800" s="12"/>
      <c r="D800" s="12"/>
      <c r="E800" s="89"/>
      <c r="F800" s="89"/>
      <c r="G800" s="21"/>
      <c r="H800" s="21"/>
      <c r="I800" s="21"/>
      <c r="J800" s="21"/>
      <c r="K800" s="21"/>
      <c r="L800" s="21"/>
      <c r="M800" s="89"/>
      <c r="N800" s="89"/>
      <c r="O800" s="89"/>
      <c r="P800" s="89"/>
      <c r="Q800" s="12"/>
      <c r="R800" s="12"/>
    </row>
    <row r="801" spans="3:18" x14ac:dyDescent="0.3">
      <c r="C801" s="12"/>
      <c r="D801" s="12"/>
      <c r="E801" s="89"/>
      <c r="F801" s="89"/>
      <c r="G801" s="21"/>
      <c r="H801" s="21"/>
      <c r="I801" s="21"/>
      <c r="J801" s="21"/>
      <c r="K801" s="21"/>
      <c r="L801" s="21"/>
      <c r="M801" s="89"/>
      <c r="N801" s="89"/>
      <c r="O801" s="89"/>
      <c r="P801" s="89"/>
      <c r="Q801" s="12"/>
      <c r="R801" s="12"/>
    </row>
    <row r="802" spans="3:18" x14ac:dyDescent="0.3">
      <c r="C802" s="12"/>
      <c r="D802" s="12"/>
      <c r="E802" s="89"/>
      <c r="F802" s="89"/>
      <c r="G802" s="21"/>
      <c r="H802" s="21"/>
      <c r="I802" s="21"/>
      <c r="J802" s="21"/>
      <c r="K802" s="21"/>
      <c r="L802" s="21"/>
      <c r="M802" s="89"/>
      <c r="N802" s="89"/>
      <c r="O802" s="89"/>
      <c r="P802" s="89"/>
      <c r="Q802" s="12"/>
      <c r="R802" s="12"/>
    </row>
    <row r="803" spans="3:18" x14ac:dyDescent="0.3">
      <c r="C803" s="12"/>
      <c r="D803" s="12"/>
      <c r="E803" s="89"/>
      <c r="F803" s="89"/>
      <c r="G803" s="21"/>
      <c r="H803" s="21"/>
      <c r="I803" s="21"/>
      <c r="J803" s="21"/>
      <c r="K803" s="21"/>
      <c r="L803" s="21"/>
      <c r="M803" s="89"/>
      <c r="N803" s="89"/>
      <c r="O803" s="89"/>
      <c r="P803" s="89"/>
      <c r="Q803" s="12"/>
      <c r="R803" s="12"/>
    </row>
    <row r="804" spans="3:18" x14ac:dyDescent="0.3">
      <c r="C804" s="12"/>
      <c r="D804" s="12"/>
      <c r="E804" s="89"/>
      <c r="F804" s="89"/>
      <c r="G804" s="21"/>
      <c r="H804" s="21"/>
      <c r="I804" s="21"/>
      <c r="J804" s="21"/>
      <c r="K804" s="21"/>
      <c r="L804" s="21"/>
      <c r="M804" s="89"/>
      <c r="N804" s="89"/>
      <c r="O804" s="89"/>
      <c r="P804" s="89"/>
      <c r="Q804" s="12"/>
      <c r="R804" s="12"/>
    </row>
    <row r="805" spans="3:18" x14ac:dyDescent="0.3">
      <c r="C805" s="12"/>
      <c r="D805" s="12"/>
      <c r="E805" s="89"/>
      <c r="F805" s="89"/>
      <c r="G805" s="21"/>
      <c r="H805" s="21"/>
      <c r="I805" s="21"/>
      <c r="J805" s="21"/>
      <c r="K805" s="21"/>
      <c r="L805" s="21"/>
      <c r="M805" s="89"/>
      <c r="N805" s="89"/>
      <c r="O805" s="89"/>
      <c r="P805" s="89"/>
      <c r="Q805" s="12"/>
      <c r="R805" s="12"/>
    </row>
    <row r="806" spans="3:18" x14ac:dyDescent="0.3">
      <c r="C806" s="12"/>
      <c r="D806" s="12"/>
      <c r="E806" s="89"/>
      <c r="F806" s="89"/>
      <c r="G806" s="21"/>
      <c r="H806" s="21"/>
      <c r="I806" s="21"/>
      <c r="J806" s="21"/>
      <c r="K806" s="21"/>
      <c r="L806" s="21"/>
      <c r="M806" s="89"/>
      <c r="N806" s="89"/>
      <c r="O806" s="89"/>
      <c r="P806" s="89"/>
      <c r="Q806" s="12"/>
      <c r="R806" s="12"/>
    </row>
    <row r="807" spans="3:18" x14ac:dyDescent="0.3">
      <c r="C807" s="12"/>
      <c r="D807" s="12"/>
      <c r="E807" s="89"/>
      <c r="F807" s="89"/>
      <c r="G807" s="21"/>
      <c r="H807" s="21"/>
      <c r="I807" s="21"/>
      <c r="J807" s="21"/>
      <c r="K807" s="21"/>
      <c r="L807" s="21"/>
      <c r="M807" s="89"/>
      <c r="N807" s="89"/>
      <c r="O807" s="89"/>
      <c r="P807" s="89"/>
      <c r="Q807" s="12"/>
      <c r="R807" s="12"/>
    </row>
    <row r="808" spans="3:18" x14ac:dyDescent="0.3">
      <c r="C808" s="12"/>
      <c r="D808" s="12"/>
      <c r="E808" s="89"/>
      <c r="F808" s="89"/>
      <c r="G808" s="21"/>
      <c r="H808" s="21"/>
      <c r="I808" s="21"/>
      <c r="J808" s="21"/>
      <c r="K808" s="21"/>
      <c r="L808" s="21"/>
      <c r="M808" s="89"/>
      <c r="N808" s="89"/>
      <c r="O808" s="89"/>
      <c r="P808" s="89"/>
      <c r="Q808" s="12"/>
      <c r="R808" s="12"/>
    </row>
    <row r="809" spans="3:18" x14ac:dyDescent="0.3">
      <c r="C809" s="12"/>
      <c r="D809" s="12"/>
      <c r="E809" s="89"/>
      <c r="F809" s="89"/>
      <c r="G809" s="21"/>
      <c r="H809" s="21"/>
      <c r="I809" s="21"/>
      <c r="J809" s="21"/>
      <c r="K809" s="21"/>
      <c r="L809" s="21"/>
      <c r="M809" s="89"/>
      <c r="N809" s="89"/>
      <c r="O809" s="89"/>
      <c r="P809" s="89"/>
      <c r="Q809" s="12"/>
      <c r="R809" s="12"/>
    </row>
    <row r="810" spans="3:18" x14ac:dyDescent="0.3">
      <c r="C810" s="12"/>
      <c r="D810" s="12"/>
      <c r="E810" s="89"/>
      <c r="F810" s="89"/>
      <c r="G810" s="21"/>
      <c r="H810" s="21"/>
      <c r="I810" s="21"/>
      <c r="J810" s="21"/>
      <c r="K810" s="21"/>
      <c r="L810" s="21"/>
      <c r="M810" s="89"/>
      <c r="N810" s="89"/>
      <c r="O810" s="89"/>
      <c r="P810" s="89"/>
      <c r="Q810" s="12"/>
      <c r="R810" s="12"/>
    </row>
    <row r="811" spans="3:18" x14ac:dyDescent="0.3">
      <c r="C811" s="12"/>
      <c r="D811" s="12"/>
      <c r="E811" s="89"/>
      <c r="F811" s="89"/>
      <c r="G811" s="21"/>
      <c r="H811" s="21"/>
      <c r="I811" s="21"/>
      <c r="J811" s="21"/>
      <c r="K811" s="21"/>
      <c r="L811" s="21"/>
      <c r="M811" s="89"/>
      <c r="N811" s="89"/>
      <c r="O811" s="89"/>
      <c r="P811" s="89"/>
      <c r="Q811" s="12"/>
      <c r="R811" s="12"/>
    </row>
    <row r="812" spans="3:18" x14ac:dyDescent="0.3">
      <c r="C812" s="12"/>
      <c r="D812" s="12"/>
      <c r="E812" s="89"/>
      <c r="F812" s="89"/>
      <c r="G812" s="21"/>
      <c r="H812" s="21"/>
      <c r="I812" s="21"/>
      <c r="J812" s="21"/>
      <c r="K812" s="21"/>
      <c r="L812" s="21"/>
      <c r="M812" s="89"/>
      <c r="N812" s="89"/>
      <c r="O812" s="89"/>
      <c r="P812" s="89"/>
      <c r="Q812" s="12"/>
      <c r="R812" s="12"/>
    </row>
    <row r="813" spans="3:18" x14ac:dyDescent="0.3">
      <c r="C813" s="12"/>
      <c r="D813" s="12"/>
      <c r="E813" s="89"/>
      <c r="F813" s="89"/>
      <c r="G813" s="21"/>
      <c r="H813" s="21"/>
      <c r="I813" s="21"/>
      <c r="J813" s="21"/>
      <c r="K813" s="21"/>
      <c r="L813" s="21"/>
      <c r="M813" s="89"/>
      <c r="N813" s="89"/>
      <c r="O813" s="89"/>
      <c r="P813" s="89"/>
      <c r="Q813" s="12"/>
      <c r="R813" s="12"/>
    </row>
    <row r="814" spans="3:18" x14ac:dyDescent="0.3">
      <c r="C814" s="12"/>
      <c r="D814" s="12"/>
      <c r="E814" s="89"/>
      <c r="F814" s="89"/>
      <c r="G814" s="21"/>
      <c r="H814" s="21"/>
      <c r="I814" s="21"/>
      <c r="J814" s="21"/>
      <c r="K814" s="21"/>
      <c r="L814" s="21"/>
      <c r="M814" s="89"/>
      <c r="N814" s="89"/>
      <c r="O814" s="89"/>
      <c r="P814" s="89"/>
      <c r="Q814" s="12"/>
      <c r="R814" s="12"/>
    </row>
    <row r="815" spans="3:18" x14ac:dyDescent="0.3">
      <c r="C815" s="12"/>
      <c r="D815" s="12"/>
      <c r="E815" s="89"/>
      <c r="F815" s="89"/>
      <c r="G815" s="21"/>
      <c r="H815" s="21"/>
      <c r="I815" s="21"/>
      <c r="J815" s="21"/>
      <c r="K815" s="21"/>
      <c r="L815" s="21"/>
      <c r="M815" s="89"/>
      <c r="N815" s="89"/>
      <c r="O815" s="89"/>
      <c r="P815" s="89"/>
      <c r="Q815" s="12"/>
      <c r="R815" s="12"/>
    </row>
    <row r="816" spans="3:18" x14ac:dyDescent="0.3">
      <c r="C816" s="12"/>
      <c r="D816" s="12"/>
      <c r="E816" s="89"/>
      <c r="F816" s="89"/>
      <c r="G816" s="21"/>
      <c r="H816" s="21"/>
      <c r="I816" s="21"/>
      <c r="J816" s="21"/>
      <c r="K816" s="21"/>
      <c r="L816" s="21"/>
      <c r="M816" s="89"/>
      <c r="N816" s="89"/>
      <c r="O816" s="89"/>
      <c r="P816" s="89"/>
      <c r="Q816" s="12"/>
      <c r="R816" s="12"/>
    </row>
    <row r="817" spans="3:18" x14ac:dyDescent="0.3">
      <c r="C817" s="12"/>
      <c r="D817" s="12"/>
      <c r="E817" s="89"/>
      <c r="F817" s="89"/>
      <c r="G817" s="21"/>
      <c r="H817" s="21"/>
      <c r="I817" s="21"/>
      <c r="J817" s="21"/>
      <c r="K817" s="21"/>
      <c r="L817" s="21"/>
      <c r="M817" s="89"/>
      <c r="N817" s="89"/>
      <c r="O817" s="89"/>
      <c r="P817" s="89"/>
      <c r="Q817" s="12"/>
      <c r="R817" s="12"/>
    </row>
    <row r="818" spans="3:18" x14ac:dyDescent="0.3">
      <c r="C818" s="12"/>
      <c r="D818" s="12"/>
      <c r="E818" s="89"/>
      <c r="F818" s="89"/>
      <c r="G818" s="21"/>
      <c r="H818" s="21"/>
      <c r="I818" s="21"/>
      <c r="J818" s="21"/>
      <c r="K818" s="21"/>
      <c r="L818" s="21"/>
      <c r="M818" s="89"/>
      <c r="N818" s="89"/>
      <c r="O818" s="89"/>
      <c r="P818" s="89"/>
      <c r="Q818" s="12"/>
      <c r="R818" s="12"/>
    </row>
    <row r="819" spans="3:18" x14ac:dyDescent="0.3">
      <c r="C819" s="12"/>
      <c r="D819" s="12"/>
      <c r="E819" s="89"/>
      <c r="F819" s="89"/>
      <c r="G819" s="21"/>
      <c r="H819" s="21"/>
      <c r="I819" s="21"/>
      <c r="J819" s="21"/>
      <c r="K819" s="21"/>
      <c r="L819" s="21"/>
      <c r="M819" s="89"/>
      <c r="N819" s="89"/>
      <c r="O819" s="89"/>
      <c r="P819" s="89"/>
      <c r="Q819" s="12"/>
      <c r="R819" s="12"/>
    </row>
    <row r="820" spans="3:18" x14ac:dyDescent="0.3">
      <c r="C820" s="12"/>
      <c r="D820" s="12"/>
      <c r="E820" s="89"/>
      <c r="F820" s="89"/>
      <c r="G820" s="21"/>
      <c r="H820" s="21"/>
      <c r="I820" s="21"/>
      <c r="J820" s="21"/>
      <c r="K820" s="21"/>
      <c r="L820" s="21"/>
      <c r="M820" s="89"/>
      <c r="N820" s="89"/>
      <c r="O820" s="89"/>
      <c r="P820" s="89"/>
      <c r="Q820" s="12"/>
      <c r="R820" s="12"/>
    </row>
    <row r="821" spans="3:18" x14ac:dyDescent="0.3">
      <c r="C821" s="12"/>
      <c r="D821" s="12"/>
      <c r="E821" s="89"/>
      <c r="F821" s="89"/>
      <c r="G821" s="21"/>
      <c r="H821" s="21"/>
      <c r="I821" s="21"/>
      <c r="J821" s="21"/>
      <c r="K821" s="21"/>
      <c r="L821" s="21"/>
      <c r="M821" s="89"/>
      <c r="N821" s="89"/>
      <c r="O821" s="89"/>
      <c r="P821" s="89"/>
      <c r="Q821" s="12"/>
      <c r="R821" s="12"/>
    </row>
    <row r="822" spans="3:18" x14ac:dyDescent="0.3">
      <c r="C822" s="12"/>
      <c r="D822" s="12"/>
      <c r="E822" s="89"/>
      <c r="F822" s="89"/>
      <c r="G822" s="21"/>
      <c r="H822" s="21"/>
      <c r="I822" s="21"/>
      <c r="J822" s="21"/>
      <c r="K822" s="21"/>
      <c r="L822" s="21"/>
      <c r="M822" s="89"/>
      <c r="N822" s="89"/>
      <c r="O822" s="89"/>
      <c r="P822" s="89"/>
      <c r="Q822" s="12"/>
      <c r="R822" s="12"/>
    </row>
    <row r="823" spans="3:18" x14ac:dyDescent="0.3">
      <c r="C823" s="12"/>
      <c r="D823" s="12"/>
      <c r="E823" s="89"/>
      <c r="F823" s="89"/>
      <c r="G823" s="21"/>
      <c r="H823" s="21"/>
      <c r="I823" s="21"/>
      <c r="J823" s="21"/>
      <c r="K823" s="21"/>
      <c r="L823" s="21"/>
      <c r="M823" s="89"/>
      <c r="N823" s="89"/>
      <c r="O823" s="89"/>
      <c r="P823" s="89"/>
      <c r="Q823" s="12"/>
      <c r="R823" s="12"/>
    </row>
    <row r="824" spans="3:18" x14ac:dyDescent="0.3">
      <c r="C824" s="12"/>
      <c r="D824" s="12"/>
      <c r="E824" s="89"/>
      <c r="F824" s="89"/>
      <c r="G824" s="21"/>
      <c r="H824" s="21"/>
      <c r="I824" s="21"/>
      <c r="J824" s="21"/>
      <c r="K824" s="21"/>
      <c r="L824" s="21"/>
      <c r="M824" s="89"/>
      <c r="N824" s="89"/>
      <c r="O824" s="89"/>
      <c r="P824" s="89"/>
      <c r="Q824" s="12"/>
      <c r="R824" s="12"/>
    </row>
    <row r="825" spans="3:18" x14ac:dyDescent="0.3">
      <c r="C825" s="12"/>
      <c r="D825" s="12"/>
      <c r="E825" s="89"/>
      <c r="F825" s="89"/>
      <c r="G825" s="21"/>
      <c r="H825" s="21"/>
      <c r="I825" s="21"/>
      <c r="J825" s="21"/>
      <c r="K825" s="21"/>
      <c r="L825" s="21"/>
      <c r="M825" s="89"/>
      <c r="N825" s="89"/>
      <c r="O825" s="89"/>
      <c r="P825" s="89"/>
      <c r="Q825" s="12"/>
      <c r="R825" s="12"/>
    </row>
    <row r="826" spans="3:18" x14ac:dyDescent="0.3">
      <c r="C826" s="12"/>
      <c r="D826" s="12"/>
      <c r="E826" s="89"/>
      <c r="F826" s="89"/>
      <c r="G826" s="21"/>
      <c r="H826" s="21"/>
      <c r="I826" s="21"/>
      <c r="J826" s="21"/>
      <c r="K826" s="21"/>
      <c r="L826" s="21"/>
      <c r="M826" s="89"/>
      <c r="N826" s="89"/>
      <c r="O826" s="89"/>
      <c r="P826" s="89"/>
      <c r="Q826" s="12"/>
      <c r="R826" s="12"/>
    </row>
    <row r="827" spans="3:18" x14ac:dyDescent="0.3">
      <c r="C827" s="12"/>
      <c r="D827" s="12"/>
      <c r="E827" s="89"/>
      <c r="F827" s="89"/>
      <c r="G827" s="21"/>
      <c r="H827" s="21"/>
      <c r="I827" s="21"/>
      <c r="J827" s="21"/>
      <c r="K827" s="21"/>
      <c r="L827" s="21"/>
      <c r="M827" s="89"/>
      <c r="N827" s="89"/>
      <c r="O827" s="89"/>
      <c r="P827" s="89"/>
      <c r="Q827" s="12"/>
      <c r="R827" s="12"/>
    </row>
    <row r="828" spans="3:18" x14ac:dyDescent="0.3">
      <c r="C828" s="12"/>
      <c r="D828" s="12"/>
      <c r="E828" s="89"/>
      <c r="F828" s="89"/>
      <c r="G828" s="21"/>
      <c r="H828" s="21"/>
      <c r="I828" s="21"/>
      <c r="J828" s="21"/>
      <c r="K828" s="21"/>
      <c r="L828" s="21"/>
      <c r="M828" s="89"/>
      <c r="N828" s="89"/>
      <c r="O828" s="89"/>
      <c r="P828" s="89"/>
      <c r="Q828" s="12"/>
      <c r="R828" s="12"/>
    </row>
    <row r="829" spans="3:18" x14ac:dyDescent="0.3">
      <c r="C829" s="12"/>
      <c r="D829" s="12"/>
      <c r="E829" s="89"/>
      <c r="F829" s="89"/>
      <c r="G829" s="21"/>
      <c r="H829" s="21"/>
      <c r="I829" s="21"/>
      <c r="J829" s="21"/>
      <c r="K829" s="21"/>
      <c r="L829" s="21"/>
      <c r="M829" s="89"/>
      <c r="N829" s="89"/>
      <c r="O829" s="89"/>
      <c r="P829" s="89"/>
      <c r="Q829" s="12"/>
      <c r="R829" s="12"/>
    </row>
    <row r="830" spans="3:18" x14ac:dyDescent="0.3">
      <c r="C830" s="12"/>
      <c r="D830" s="12"/>
      <c r="E830" s="89"/>
      <c r="F830" s="89"/>
      <c r="G830" s="21"/>
      <c r="H830" s="21"/>
      <c r="I830" s="21"/>
      <c r="J830" s="21"/>
      <c r="K830" s="21"/>
      <c r="L830" s="21"/>
      <c r="M830" s="89"/>
      <c r="N830" s="89"/>
      <c r="O830" s="89"/>
      <c r="P830" s="89"/>
      <c r="Q830" s="12"/>
      <c r="R830" s="12"/>
    </row>
    <row r="831" spans="3:18" x14ac:dyDescent="0.3">
      <c r="C831" s="12"/>
      <c r="D831" s="12"/>
      <c r="E831" s="89"/>
      <c r="F831" s="89"/>
      <c r="G831" s="21"/>
      <c r="H831" s="21"/>
      <c r="I831" s="21"/>
      <c r="J831" s="21"/>
      <c r="K831" s="21"/>
      <c r="L831" s="21"/>
      <c r="M831" s="89"/>
      <c r="N831" s="89"/>
      <c r="O831" s="89"/>
      <c r="P831" s="89"/>
      <c r="Q831" s="12"/>
      <c r="R831" s="12"/>
    </row>
    <row r="832" spans="3:18" x14ac:dyDescent="0.3">
      <c r="C832" s="12"/>
      <c r="D832" s="12"/>
      <c r="E832" s="89"/>
      <c r="F832" s="89"/>
      <c r="G832" s="21"/>
      <c r="H832" s="21"/>
      <c r="I832" s="21"/>
      <c r="J832" s="21"/>
      <c r="K832" s="21"/>
      <c r="L832" s="21"/>
      <c r="M832" s="89"/>
      <c r="N832" s="89"/>
      <c r="O832" s="89"/>
      <c r="P832" s="89"/>
      <c r="Q832" s="12"/>
      <c r="R832" s="12"/>
    </row>
    <row r="833" spans="3:18" x14ac:dyDescent="0.3">
      <c r="C833" s="12"/>
      <c r="D833" s="12"/>
      <c r="E833" s="89"/>
      <c r="F833" s="89"/>
      <c r="G833" s="21"/>
      <c r="H833" s="21"/>
      <c r="I833" s="21"/>
      <c r="J833" s="21"/>
      <c r="K833" s="21"/>
      <c r="L833" s="21"/>
      <c r="M833" s="89"/>
      <c r="N833" s="89"/>
      <c r="O833" s="89"/>
      <c r="P833" s="89"/>
      <c r="Q833" s="12"/>
      <c r="R833" s="12"/>
    </row>
    <row r="834" spans="3:18" x14ac:dyDescent="0.3">
      <c r="C834" s="12"/>
      <c r="D834" s="12"/>
      <c r="E834" s="89"/>
      <c r="F834" s="89"/>
      <c r="G834" s="21"/>
      <c r="H834" s="21"/>
      <c r="I834" s="21"/>
      <c r="J834" s="21"/>
      <c r="K834" s="21"/>
      <c r="L834" s="21"/>
      <c r="M834" s="89"/>
      <c r="N834" s="89"/>
      <c r="O834" s="89"/>
      <c r="P834" s="89"/>
      <c r="Q834" s="12"/>
      <c r="R834" s="12"/>
    </row>
    <row r="835" spans="3:18" x14ac:dyDescent="0.3">
      <c r="C835" s="12"/>
      <c r="D835" s="12"/>
      <c r="E835" s="89"/>
      <c r="F835" s="89"/>
      <c r="G835" s="21"/>
      <c r="H835" s="21"/>
      <c r="I835" s="21"/>
      <c r="J835" s="21"/>
      <c r="K835" s="21"/>
      <c r="L835" s="21"/>
      <c r="M835" s="89"/>
      <c r="N835" s="89"/>
      <c r="O835" s="89"/>
      <c r="P835" s="89"/>
      <c r="Q835" s="12"/>
      <c r="R835" s="12"/>
    </row>
    <row r="836" spans="3:18" x14ac:dyDescent="0.3">
      <c r="C836" s="12"/>
      <c r="D836" s="12"/>
      <c r="E836" s="89"/>
      <c r="F836" s="89"/>
      <c r="G836" s="21"/>
      <c r="H836" s="21"/>
      <c r="I836" s="21"/>
      <c r="J836" s="21"/>
      <c r="K836" s="21"/>
      <c r="L836" s="21"/>
      <c r="M836" s="89"/>
      <c r="N836" s="89"/>
      <c r="O836" s="89"/>
      <c r="P836" s="89"/>
      <c r="Q836" s="12"/>
      <c r="R836" s="12"/>
    </row>
    <row r="837" spans="3:18" x14ac:dyDescent="0.3">
      <c r="C837" s="12"/>
      <c r="D837" s="12"/>
      <c r="E837" s="89"/>
      <c r="F837" s="89"/>
      <c r="G837" s="21"/>
      <c r="H837" s="21"/>
      <c r="I837" s="21"/>
      <c r="J837" s="21"/>
      <c r="K837" s="21"/>
      <c r="L837" s="21"/>
      <c r="M837" s="89"/>
      <c r="N837" s="89"/>
      <c r="O837" s="89"/>
      <c r="P837" s="89"/>
      <c r="Q837" s="12"/>
      <c r="R837" s="12"/>
    </row>
    <row r="838" spans="3:18" x14ac:dyDescent="0.3">
      <c r="C838" s="12"/>
      <c r="D838" s="12"/>
      <c r="E838" s="89"/>
      <c r="F838" s="89"/>
      <c r="G838" s="21"/>
      <c r="H838" s="21"/>
      <c r="I838" s="21"/>
      <c r="J838" s="21"/>
      <c r="K838" s="21"/>
      <c r="L838" s="21"/>
      <c r="M838" s="89"/>
      <c r="N838" s="89"/>
      <c r="O838" s="89"/>
      <c r="P838" s="89"/>
      <c r="Q838" s="12"/>
      <c r="R838" s="12"/>
    </row>
    <row r="839" spans="3:18" x14ac:dyDescent="0.3">
      <c r="C839" s="12"/>
      <c r="D839" s="12"/>
      <c r="E839" s="89"/>
      <c r="F839" s="89"/>
      <c r="G839" s="21"/>
      <c r="H839" s="21"/>
      <c r="I839" s="21"/>
      <c r="J839" s="21"/>
      <c r="K839" s="21"/>
      <c r="L839" s="21"/>
      <c r="M839" s="89"/>
      <c r="N839" s="89"/>
      <c r="O839" s="89"/>
      <c r="P839" s="89"/>
      <c r="Q839" s="12"/>
      <c r="R839" s="12"/>
    </row>
    <row r="840" spans="3:18" x14ac:dyDescent="0.3">
      <c r="C840" s="12"/>
      <c r="D840" s="12"/>
      <c r="E840" s="89"/>
      <c r="F840" s="89"/>
      <c r="G840" s="21"/>
      <c r="H840" s="21"/>
      <c r="I840" s="21"/>
      <c r="J840" s="21"/>
      <c r="K840" s="21"/>
      <c r="L840" s="21"/>
      <c r="M840" s="89"/>
      <c r="N840" s="89"/>
      <c r="O840" s="89"/>
      <c r="P840" s="89"/>
      <c r="Q840" s="12"/>
      <c r="R840" s="12"/>
    </row>
    <row r="841" spans="3:18" x14ac:dyDescent="0.3">
      <c r="C841" s="12"/>
      <c r="D841" s="12"/>
      <c r="E841" s="89"/>
      <c r="F841" s="89"/>
      <c r="G841" s="21"/>
      <c r="H841" s="21"/>
      <c r="I841" s="21"/>
      <c r="J841" s="21"/>
      <c r="K841" s="21"/>
      <c r="L841" s="21"/>
      <c r="M841" s="89"/>
      <c r="N841" s="89"/>
      <c r="O841" s="89"/>
      <c r="P841" s="89"/>
      <c r="Q841" s="12"/>
      <c r="R841" s="12"/>
    </row>
    <row r="842" spans="3:18" x14ac:dyDescent="0.3">
      <c r="C842" s="12"/>
      <c r="D842" s="12"/>
      <c r="E842" s="89"/>
      <c r="F842" s="89"/>
      <c r="G842" s="21"/>
      <c r="H842" s="21"/>
      <c r="I842" s="21"/>
      <c r="J842" s="21"/>
      <c r="K842" s="21"/>
      <c r="L842" s="21"/>
      <c r="M842" s="89"/>
      <c r="N842" s="89"/>
      <c r="O842" s="89"/>
      <c r="P842" s="89"/>
      <c r="Q842" s="12"/>
      <c r="R842" s="12"/>
    </row>
    <row r="843" spans="3:18" x14ac:dyDescent="0.3">
      <c r="C843" s="12"/>
      <c r="D843" s="12"/>
      <c r="E843" s="89"/>
      <c r="F843" s="89"/>
      <c r="G843" s="21"/>
      <c r="H843" s="21"/>
      <c r="I843" s="21"/>
      <c r="J843" s="21"/>
      <c r="K843" s="21"/>
      <c r="L843" s="21"/>
      <c r="M843" s="89"/>
      <c r="N843" s="89"/>
      <c r="O843" s="89"/>
      <c r="P843" s="89"/>
      <c r="Q843" s="12"/>
      <c r="R843" s="12"/>
    </row>
    <row r="844" spans="3:18" x14ac:dyDescent="0.3">
      <c r="C844" s="12"/>
      <c r="D844" s="12"/>
      <c r="E844" s="89"/>
      <c r="F844" s="89"/>
      <c r="G844" s="21"/>
      <c r="H844" s="21"/>
      <c r="I844" s="21"/>
      <c r="J844" s="21"/>
      <c r="K844" s="21"/>
      <c r="L844" s="21"/>
      <c r="M844" s="89"/>
      <c r="N844" s="89"/>
      <c r="O844" s="89"/>
      <c r="P844" s="89"/>
      <c r="Q844" s="12"/>
      <c r="R844" s="12"/>
    </row>
    <row r="845" spans="3:18" x14ac:dyDescent="0.3">
      <c r="C845" s="12"/>
      <c r="D845" s="12"/>
      <c r="E845" s="89"/>
      <c r="F845" s="89"/>
      <c r="G845" s="21"/>
      <c r="H845" s="21"/>
      <c r="I845" s="21"/>
      <c r="J845" s="21"/>
      <c r="K845" s="21"/>
      <c r="L845" s="21"/>
      <c r="M845" s="89"/>
      <c r="N845" s="89"/>
      <c r="O845" s="89"/>
      <c r="P845" s="89"/>
      <c r="Q845" s="12"/>
      <c r="R845" s="12"/>
    </row>
    <row r="846" spans="3:18" x14ac:dyDescent="0.3">
      <c r="C846" s="12"/>
      <c r="D846" s="12"/>
      <c r="E846" s="89"/>
      <c r="F846" s="89"/>
      <c r="G846" s="21"/>
      <c r="H846" s="21"/>
      <c r="I846" s="21"/>
      <c r="J846" s="21"/>
      <c r="K846" s="21"/>
      <c r="L846" s="21"/>
      <c r="M846" s="89"/>
      <c r="N846" s="89"/>
      <c r="O846" s="89"/>
      <c r="P846" s="89"/>
      <c r="Q846" s="12"/>
      <c r="R846" s="12"/>
    </row>
    <row r="847" spans="3:18" x14ac:dyDescent="0.3">
      <c r="C847" s="12"/>
      <c r="D847" s="12"/>
      <c r="E847" s="89"/>
      <c r="F847" s="89"/>
      <c r="G847" s="21"/>
      <c r="H847" s="21"/>
      <c r="I847" s="21"/>
      <c r="J847" s="21"/>
      <c r="K847" s="21"/>
      <c r="L847" s="21"/>
      <c r="M847" s="89"/>
      <c r="N847" s="89"/>
      <c r="O847" s="89"/>
      <c r="P847" s="89"/>
      <c r="Q847" s="12"/>
      <c r="R847" s="12"/>
    </row>
    <row r="848" spans="3:18" x14ac:dyDescent="0.3">
      <c r="C848" s="12"/>
      <c r="D848" s="12"/>
      <c r="E848" s="89"/>
      <c r="F848" s="89"/>
      <c r="G848" s="21"/>
      <c r="H848" s="21"/>
      <c r="I848" s="21"/>
      <c r="J848" s="21"/>
      <c r="K848" s="21"/>
      <c r="L848" s="21"/>
      <c r="M848" s="89"/>
      <c r="N848" s="89"/>
      <c r="O848" s="89"/>
      <c r="P848" s="89"/>
      <c r="Q848" s="12"/>
      <c r="R848" s="12"/>
    </row>
    <row r="849" spans="3:18" x14ac:dyDescent="0.3">
      <c r="C849" s="12"/>
      <c r="D849" s="12"/>
      <c r="E849" s="89"/>
      <c r="F849" s="89"/>
      <c r="G849" s="21"/>
      <c r="H849" s="21"/>
      <c r="I849" s="21"/>
      <c r="J849" s="21"/>
      <c r="K849" s="21"/>
      <c r="L849" s="21"/>
      <c r="M849" s="89"/>
      <c r="N849" s="89"/>
      <c r="O849" s="89"/>
      <c r="P849" s="89"/>
      <c r="Q849" s="12"/>
      <c r="R849" s="12"/>
    </row>
    <row r="850" spans="3:18" x14ac:dyDescent="0.3">
      <c r="C850" s="12"/>
      <c r="D850" s="12"/>
      <c r="E850" s="89"/>
      <c r="F850" s="89"/>
      <c r="G850" s="21"/>
      <c r="H850" s="21"/>
      <c r="I850" s="21"/>
      <c r="J850" s="21"/>
      <c r="K850" s="21"/>
      <c r="L850" s="21"/>
      <c r="M850" s="89"/>
      <c r="N850" s="89"/>
      <c r="O850" s="89"/>
      <c r="P850" s="89"/>
      <c r="Q850" s="12"/>
      <c r="R850" s="12"/>
    </row>
    <row r="851" spans="3:18" x14ac:dyDescent="0.3">
      <c r="C851" s="12"/>
      <c r="D851" s="12"/>
      <c r="E851" s="89"/>
      <c r="F851" s="89"/>
      <c r="G851" s="21"/>
      <c r="H851" s="21"/>
      <c r="I851" s="21"/>
      <c r="J851" s="21"/>
      <c r="K851" s="21"/>
      <c r="L851" s="21"/>
      <c r="M851" s="89"/>
      <c r="N851" s="89"/>
      <c r="O851" s="89"/>
      <c r="P851" s="89"/>
      <c r="Q851" s="12"/>
      <c r="R851" s="12"/>
    </row>
    <row r="852" spans="3:18" x14ac:dyDescent="0.3">
      <c r="C852" s="12"/>
      <c r="D852" s="12"/>
      <c r="E852" s="89"/>
      <c r="F852" s="89"/>
      <c r="G852" s="21"/>
      <c r="H852" s="21"/>
      <c r="I852" s="21"/>
      <c r="J852" s="21"/>
      <c r="K852" s="21"/>
      <c r="L852" s="21"/>
      <c r="M852" s="89"/>
      <c r="N852" s="89"/>
      <c r="O852" s="89"/>
      <c r="P852" s="89"/>
      <c r="Q852" s="12"/>
      <c r="R852" s="12"/>
    </row>
    <row r="853" spans="3:18" x14ac:dyDescent="0.3">
      <c r="C853" s="12"/>
      <c r="D853" s="12"/>
      <c r="E853" s="89"/>
      <c r="F853" s="89"/>
      <c r="G853" s="21"/>
      <c r="H853" s="21"/>
      <c r="I853" s="21"/>
      <c r="J853" s="21"/>
      <c r="K853" s="21"/>
      <c r="L853" s="21"/>
      <c r="M853" s="89"/>
      <c r="N853" s="89"/>
      <c r="O853" s="89"/>
      <c r="P853" s="89"/>
      <c r="Q853" s="12"/>
      <c r="R853" s="12"/>
    </row>
    <row r="854" spans="3:18" x14ac:dyDescent="0.3">
      <c r="C854" s="12"/>
      <c r="D854" s="12"/>
      <c r="E854" s="89"/>
      <c r="F854" s="89"/>
      <c r="G854" s="21"/>
      <c r="H854" s="21"/>
      <c r="I854" s="21"/>
      <c r="J854" s="21"/>
      <c r="K854" s="21"/>
      <c r="L854" s="21"/>
      <c r="M854" s="89"/>
      <c r="N854" s="89"/>
      <c r="O854" s="89"/>
      <c r="P854" s="89"/>
      <c r="Q854" s="12"/>
      <c r="R854" s="12"/>
    </row>
    <row r="855" spans="3:18" x14ac:dyDescent="0.3">
      <c r="C855" s="12"/>
      <c r="D855" s="12"/>
      <c r="E855" s="89"/>
      <c r="F855" s="89"/>
      <c r="G855" s="21"/>
      <c r="H855" s="21"/>
      <c r="I855" s="21"/>
      <c r="J855" s="21"/>
      <c r="K855" s="21"/>
      <c r="L855" s="21"/>
      <c r="M855" s="89"/>
      <c r="N855" s="89"/>
      <c r="O855" s="89"/>
      <c r="P855" s="89"/>
      <c r="Q855" s="12"/>
      <c r="R855" s="12"/>
    </row>
    <row r="856" spans="3:18" x14ac:dyDescent="0.3">
      <c r="C856" s="12"/>
      <c r="D856" s="12"/>
      <c r="E856" s="89"/>
      <c r="F856" s="89"/>
      <c r="G856" s="21"/>
      <c r="H856" s="21"/>
      <c r="I856" s="21"/>
      <c r="J856" s="21"/>
      <c r="K856" s="21"/>
      <c r="L856" s="21"/>
      <c r="M856" s="89"/>
      <c r="N856" s="89"/>
      <c r="O856" s="89"/>
      <c r="P856" s="89"/>
      <c r="Q856" s="12"/>
      <c r="R856" s="12"/>
    </row>
    <row r="857" spans="3:18" x14ac:dyDescent="0.3">
      <c r="C857" s="12"/>
      <c r="D857" s="12"/>
      <c r="E857" s="89"/>
      <c r="F857" s="89"/>
      <c r="G857" s="21"/>
      <c r="H857" s="21"/>
      <c r="I857" s="21"/>
      <c r="J857" s="21"/>
      <c r="K857" s="21"/>
      <c r="L857" s="21"/>
      <c r="M857" s="89"/>
      <c r="N857" s="89"/>
      <c r="O857" s="89"/>
      <c r="P857" s="89"/>
      <c r="Q857" s="12"/>
      <c r="R857" s="12"/>
    </row>
    <row r="858" spans="3:18" x14ac:dyDescent="0.3">
      <c r="C858" s="12"/>
      <c r="D858" s="12"/>
      <c r="E858" s="89"/>
      <c r="F858" s="89"/>
      <c r="G858" s="21"/>
      <c r="H858" s="21"/>
      <c r="I858" s="21"/>
      <c r="J858" s="21"/>
      <c r="K858" s="21"/>
      <c r="L858" s="21"/>
      <c r="M858" s="89"/>
      <c r="N858" s="89"/>
      <c r="O858" s="89"/>
      <c r="P858" s="89"/>
      <c r="Q858" s="12"/>
      <c r="R858" s="12"/>
    </row>
    <row r="859" spans="3:18" x14ac:dyDescent="0.3">
      <c r="C859" s="12"/>
      <c r="D859" s="12"/>
      <c r="E859" s="89"/>
      <c r="F859" s="89"/>
      <c r="G859" s="21"/>
      <c r="H859" s="21"/>
      <c r="I859" s="21"/>
      <c r="J859" s="21"/>
      <c r="K859" s="21"/>
      <c r="L859" s="21"/>
      <c r="M859" s="89"/>
      <c r="N859" s="89"/>
      <c r="O859" s="89"/>
      <c r="P859" s="89"/>
      <c r="Q859" s="12"/>
      <c r="R859" s="12"/>
    </row>
    <row r="860" spans="3:18" x14ac:dyDescent="0.3">
      <c r="C860" s="12"/>
      <c r="D860" s="12"/>
      <c r="E860" s="89"/>
      <c r="F860" s="89"/>
      <c r="G860" s="21"/>
      <c r="H860" s="21"/>
      <c r="I860" s="21"/>
      <c r="J860" s="21"/>
      <c r="K860" s="21"/>
      <c r="L860" s="21"/>
      <c r="M860" s="89"/>
      <c r="N860" s="89"/>
      <c r="O860" s="89"/>
      <c r="P860" s="89"/>
      <c r="Q860" s="12"/>
      <c r="R860" s="12"/>
    </row>
    <row r="861" spans="3:18" x14ac:dyDescent="0.3">
      <c r="C861" s="12"/>
      <c r="D861" s="12"/>
      <c r="E861" s="89"/>
      <c r="F861" s="89"/>
      <c r="G861" s="21"/>
      <c r="H861" s="21"/>
      <c r="I861" s="21"/>
      <c r="J861" s="21"/>
      <c r="K861" s="21"/>
      <c r="L861" s="21"/>
      <c r="M861" s="89"/>
      <c r="N861" s="89"/>
      <c r="O861" s="89"/>
      <c r="P861" s="89"/>
      <c r="Q861" s="12"/>
      <c r="R861" s="12"/>
    </row>
    <row r="862" spans="3:18" x14ac:dyDescent="0.3">
      <c r="C862" s="12"/>
      <c r="D862" s="12"/>
      <c r="E862" s="89"/>
      <c r="F862" s="89"/>
      <c r="G862" s="21"/>
      <c r="H862" s="21"/>
      <c r="I862" s="21"/>
      <c r="J862" s="21"/>
      <c r="K862" s="21"/>
      <c r="L862" s="21"/>
      <c r="M862" s="89"/>
      <c r="N862" s="89"/>
      <c r="O862" s="89"/>
      <c r="P862" s="89"/>
      <c r="Q862" s="12"/>
      <c r="R862" s="12"/>
    </row>
    <row r="863" spans="3:18" x14ac:dyDescent="0.3">
      <c r="C863" s="12"/>
      <c r="D863" s="12"/>
      <c r="E863" s="89"/>
      <c r="F863" s="89"/>
      <c r="G863" s="21"/>
      <c r="H863" s="21"/>
      <c r="I863" s="21"/>
      <c r="J863" s="21"/>
      <c r="K863" s="21"/>
      <c r="L863" s="21"/>
      <c r="M863" s="89"/>
      <c r="N863" s="89"/>
      <c r="O863" s="89"/>
      <c r="P863" s="89"/>
      <c r="Q863" s="12"/>
      <c r="R863" s="12"/>
    </row>
    <row r="864" spans="3:18" x14ac:dyDescent="0.3">
      <c r="C864" s="12"/>
      <c r="D864" s="12"/>
      <c r="E864" s="89"/>
      <c r="F864" s="89"/>
      <c r="G864" s="21"/>
      <c r="H864" s="21"/>
      <c r="I864" s="21"/>
      <c r="J864" s="21"/>
      <c r="K864" s="21"/>
      <c r="L864" s="21"/>
      <c r="M864" s="89"/>
      <c r="N864" s="89"/>
      <c r="O864" s="89"/>
      <c r="P864" s="89"/>
      <c r="Q864" s="12"/>
      <c r="R864" s="12"/>
    </row>
    <row r="865" spans="3:18" x14ac:dyDescent="0.3">
      <c r="C865" s="12"/>
      <c r="D865" s="12"/>
      <c r="E865" s="89"/>
      <c r="F865" s="89"/>
      <c r="G865" s="21"/>
      <c r="H865" s="21"/>
      <c r="I865" s="21"/>
      <c r="J865" s="21"/>
      <c r="K865" s="21"/>
      <c r="L865" s="21"/>
      <c r="M865" s="89"/>
      <c r="N865" s="89"/>
      <c r="O865" s="89"/>
      <c r="P865" s="89"/>
      <c r="Q865" s="12"/>
      <c r="R865" s="12"/>
    </row>
    <row r="866" spans="3:18" x14ac:dyDescent="0.3">
      <c r="C866" s="12"/>
      <c r="D866" s="12"/>
      <c r="E866" s="89"/>
      <c r="F866" s="89"/>
      <c r="G866" s="21"/>
      <c r="H866" s="21"/>
      <c r="I866" s="21"/>
      <c r="J866" s="21"/>
      <c r="K866" s="21"/>
      <c r="L866" s="21"/>
      <c r="M866" s="89"/>
      <c r="N866" s="89"/>
      <c r="O866" s="89"/>
      <c r="P866" s="89"/>
      <c r="Q866" s="12"/>
      <c r="R866" s="12"/>
    </row>
    <row r="867" spans="3:18" x14ac:dyDescent="0.3">
      <c r="C867" s="12"/>
      <c r="D867" s="12"/>
      <c r="E867" s="89"/>
      <c r="F867" s="89"/>
      <c r="G867" s="21"/>
      <c r="H867" s="21"/>
      <c r="I867" s="21"/>
      <c r="J867" s="21"/>
      <c r="K867" s="21"/>
      <c r="L867" s="21"/>
      <c r="M867" s="89"/>
      <c r="N867" s="89"/>
      <c r="O867" s="89"/>
      <c r="P867" s="89"/>
      <c r="Q867" s="12"/>
      <c r="R867" s="12"/>
    </row>
    <row r="868" spans="3:18" x14ac:dyDescent="0.3">
      <c r="C868" s="12"/>
      <c r="D868" s="12"/>
      <c r="E868" s="89"/>
      <c r="F868" s="89"/>
      <c r="G868" s="21"/>
      <c r="H868" s="21"/>
      <c r="I868" s="21"/>
      <c r="J868" s="21"/>
      <c r="K868" s="21"/>
      <c r="L868" s="21"/>
      <c r="M868" s="89"/>
      <c r="N868" s="89"/>
      <c r="O868" s="89"/>
      <c r="P868" s="89"/>
      <c r="Q868" s="12"/>
      <c r="R868" s="12"/>
    </row>
    <row r="869" spans="3:18" x14ac:dyDescent="0.3">
      <c r="C869" s="12"/>
      <c r="D869" s="12"/>
      <c r="E869" s="89"/>
      <c r="F869" s="89"/>
      <c r="G869" s="21"/>
      <c r="H869" s="21"/>
      <c r="I869" s="21"/>
      <c r="J869" s="21"/>
      <c r="K869" s="21"/>
      <c r="L869" s="21"/>
      <c r="M869" s="89"/>
      <c r="N869" s="89"/>
      <c r="O869" s="89"/>
      <c r="P869" s="89"/>
      <c r="Q869" s="12"/>
      <c r="R869" s="12"/>
    </row>
    <row r="870" spans="3:18" x14ac:dyDescent="0.3">
      <c r="C870" s="12"/>
      <c r="D870" s="12"/>
      <c r="E870" s="89"/>
      <c r="F870" s="89"/>
      <c r="G870" s="21"/>
      <c r="H870" s="21"/>
      <c r="I870" s="21"/>
      <c r="J870" s="21"/>
      <c r="K870" s="21"/>
      <c r="L870" s="21"/>
      <c r="M870" s="89"/>
      <c r="N870" s="89"/>
      <c r="O870" s="89"/>
      <c r="P870" s="89"/>
      <c r="Q870" s="12"/>
      <c r="R870" s="12"/>
    </row>
    <row r="871" spans="3:18" x14ac:dyDescent="0.3">
      <c r="C871" s="12"/>
      <c r="D871" s="12"/>
      <c r="E871" s="89"/>
      <c r="F871" s="89"/>
      <c r="G871" s="21"/>
      <c r="H871" s="21"/>
      <c r="I871" s="21"/>
      <c r="J871" s="21"/>
      <c r="K871" s="21"/>
      <c r="L871" s="21"/>
      <c r="M871" s="89"/>
      <c r="N871" s="89"/>
      <c r="O871" s="89"/>
      <c r="P871" s="89"/>
      <c r="Q871" s="12"/>
      <c r="R871" s="12"/>
    </row>
    <row r="872" spans="3:18" x14ac:dyDescent="0.3">
      <c r="C872" s="12"/>
      <c r="D872" s="12"/>
      <c r="E872" s="89"/>
      <c r="F872" s="89"/>
      <c r="G872" s="21"/>
      <c r="H872" s="21"/>
      <c r="I872" s="21"/>
      <c r="J872" s="21"/>
      <c r="K872" s="21"/>
      <c r="L872" s="21"/>
      <c r="M872" s="89"/>
      <c r="N872" s="89"/>
      <c r="O872" s="89"/>
      <c r="P872" s="89"/>
      <c r="Q872" s="12"/>
      <c r="R872" s="12"/>
    </row>
    <row r="873" spans="3:18" x14ac:dyDescent="0.3">
      <c r="C873" s="12"/>
      <c r="D873" s="12"/>
      <c r="E873" s="89"/>
      <c r="F873" s="89"/>
      <c r="G873" s="21"/>
      <c r="H873" s="21"/>
      <c r="I873" s="21"/>
      <c r="J873" s="21"/>
      <c r="K873" s="21"/>
      <c r="L873" s="21"/>
      <c r="M873" s="89"/>
      <c r="N873" s="89"/>
      <c r="O873" s="89"/>
      <c r="P873" s="89"/>
      <c r="Q873" s="12"/>
      <c r="R873" s="12"/>
    </row>
    <row r="874" spans="3:18" x14ac:dyDescent="0.3">
      <c r="C874" s="12"/>
      <c r="D874" s="12"/>
      <c r="E874" s="89"/>
      <c r="F874" s="89"/>
      <c r="G874" s="21"/>
      <c r="H874" s="21"/>
      <c r="I874" s="21"/>
      <c r="J874" s="21"/>
      <c r="K874" s="21"/>
      <c r="L874" s="21"/>
      <c r="M874" s="89"/>
      <c r="N874" s="89"/>
      <c r="O874" s="89"/>
      <c r="P874" s="89"/>
      <c r="Q874" s="12"/>
      <c r="R874" s="12"/>
    </row>
    <row r="875" spans="3:18" x14ac:dyDescent="0.3">
      <c r="C875" s="12"/>
      <c r="D875" s="12"/>
      <c r="E875" s="89"/>
      <c r="F875" s="89"/>
      <c r="G875" s="21"/>
      <c r="H875" s="21"/>
      <c r="I875" s="21"/>
      <c r="J875" s="21"/>
      <c r="K875" s="21"/>
      <c r="L875" s="21"/>
      <c r="M875" s="89"/>
      <c r="N875" s="89"/>
      <c r="O875" s="89"/>
      <c r="P875" s="89"/>
      <c r="Q875" s="12"/>
      <c r="R875" s="12"/>
    </row>
    <row r="876" spans="3:18" x14ac:dyDescent="0.3">
      <c r="C876" s="12"/>
      <c r="D876" s="12"/>
      <c r="E876" s="89"/>
      <c r="F876" s="89"/>
      <c r="G876" s="21"/>
      <c r="H876" s="21"/>
      <c r="I876" s="21"/>
      <c r="J876" s="21"/>
      <c r="K876" s="21"/>
      <c r="L876" s="21"/>
      <c r="M876" s="89"/>
      <c r="N876" s="89"/>
      <c r="O876" s="89"/>
      <c r="P876" s="89"/>
      <c r="Q876" s="12"/>
      <c r="R876" s="12"/>
    </row>
    <row r="877" spans="3:18" x14ac:dyDescent="0.3">
      <c r="C877" s="12"/>
      <c r="D877" s="12"/>
      <c r="E877" s="89"/>
      <c r="F877" s="89"/>
      <c r="G877" s="21"/>
      <c r="H877" s="21"/>
      <c r="I877" s="21"/>
      <c r="J877" s="21"/>
      <c r="K877" s="21"/>
      <c r="L877" s="21"/>
      <c r="M877" s="89"/>
      <c r="N877" s="89"/>
      <c r="O877" s="89"/>
      <c r="P877" s="89"/>
      <c r="Q877" s="12"/>
      <c r="R877" s="12"/>
    </row>
    <row r="878" spans="3:18" x14ac:dyDescent="0.3">
      <c r="C878" s="12"/>
      <c r="D878" s="12"/>
      <c r="E878" s="89"/>
      <c r="F878" s="89"/>
      <c r="G878" s="21"/>
      <c r="H878" s="21"/>
      <c r="I878" s="21"/>
      <c r="J878" s="21"/>
      <c r="K878" s="21"/>
      <c r="L878" s="21"/>
      <c r="M878" s="89"/>
      <c r="N878" s="89"/>
      <c r="O878" s="89"/>
      <c r="P878" s="89"/>
      <c r="Q878" s="12"/>
      <c r="R878" s="12"/>
    </row>
    <row r="879" spans="3:18" x14ac:dyDescent="0.3">
      <c r="C879" s="12"/>
      <c r="D879" s="12"/>
      <c r="E879" s="89"/>
      <c r="F879" s="89"/>
      <c r="G879" s="21"/>
      <c r="H879" s="21"/>
      <c r="I879" s="21"/>
      <c r="J879" s="21"/>
      <c r="K879" s="21"/>
      <c r="L879" s="21"/>
      <c r="M879" s="89"/>
      <c r="N879" s="89"/>
      <c r="O879" s="89"/>
      <c r="P879" s="89"/>
      <c r="Q879" s="12"/>
      <c r="R879" s="12"/>
    </row>
    <row r="880" spans="3:18" x14ac:dyDescent="0.3">
      <c r="C880" s="12"/>
      <c r="D880" s="12"/>
      <c r="E880" s="89"/>
      <c r="F880" s="89"/>
      <c r="G880" s="21"/>
      <c r="H880" s="21"/>
      <c r="I880" s="21"/>
      <c r="J880" s="21"/>
      <c r="K880" s="21"/>
      <c r="L880" s="21"/>
      <c r="M880" s="89"/>
      <c r="N880" s="89"/>
      <c r="O880" s="89"/>
      <c r="P880" s="89"/>
      <c r="Q880" s="12"/>
      <c r="R880" s="12"/>
    </row>
    <row r="881" spans="3:18" x14ac:dyDescent="0.3">
      <c r="C881" s="12"/>
      <c r="D881" s="12"/>
      <c r="E881" s="89"/>
      <c r="F881" s="89"/>
      <c r="G881" s="21"/>
      <c r="H881" s="21"/>
      <c r="I881" s="21"/>
      <c r="J881" s="21"/>
      <c r="K881" s="21"/>
      <c r="L881" s="21"/>
      <c r="M881" s="89"/>
      <c r="N881" s="89"/>
      <c r="O881" s="89"/>
      <c r="P881" s="89"/>
      <c r="Q881" s="12"/>
      <c r="R881" s="12"/>
    </row>
    <row r="882" spans="3:18" x14ac:dyDescent="0.3">
      <c r="C882" s="12"/>
      <c r="D882" s="12"/>
      <c r="E882" s="89"/>
      <c r="F882" s="89"/>
      <c r="G882" s="21"/>
      <c r="H882" s="21"/>
      <c r="I882" s="21"/>
      <c r="J882" s="21"/>
      <c r="K882" s="21"/>
      <c r="L882" s="21"/>
      <c r="M882" s="89"/>
      <c r="N882" s="89"/>
      <c r="O882" s="89"/>
      <c r="P882" s="89"/>
      <c r="Q882" s="12"/>
      <c r="R882" s="12"/>
    </row>
    <row r="883" spans="3:18" x14ac:dyDescent="0.3">
      <c r="C883" s="12"/>
      <c r="D883" s="12"/>
      <c r="E883" s="89"/>
      <c r="F883" s="89"/>
      <c r="G883" s="21"/>
      <c r="H883" s="21"/>
      <c r="I883" s="21"/>
      <c r="J883" s="21"/>
      <c r="K883" s="21"/>
      <c r="L883" s="21"/>
      <c r="M883" s="89"/>
      <c r="N883" s="89"/>
      <c r="O883" s="89"/>
      <c r="P883" s="89"/>
      <c r="Q883" s="12"/>
      <c r="R883" s="12"/>
    </row>
    <row r="884" spans="3:18" x14ac:dyDescent="0.3">
      <c r="C884" s="12"/>
      <c r="D884" s="12"/>
      <c r="E884" s="89"/>
      <c r="F884" s="89"/>
      <c r="G884" s="21"/>
      <c r="H884" s="21"/>
      <c r="I884" s="21"/>
      <c r="J884" s="21"/>
      <c r="K884" s="21"/>
      <c r="L884" s="21"/>
      <c r="M884" s="89"/>
      <c r="N884" s="89"/>
      <c r="O884" s="89"/>
      <c r="P884" s="89"/>
      <c r="Q884" s="12"/>
      <c r="R884" s="12"/>
    </row>
    <row r="885" spans="3:18" x14ac:dyDescent="0.3">
      <c r="C885" s="12"/>
      <c r="D885" s="12"/>
      <c r="E885" s="89"/>
      <c r="F885" s="89"/>
      <c r="G885" s="21"/>
      <c r="H885" s="21"/>
      <c r="I885" s="21"/>
      <c r="J885" s="21"/>
      <c r="K885" s="21"/>
      <c r="L885" s="21"/>
      <c r="M885" s="89"/>
      <c r="N885" s="89"/>
      <c r="O885" s="89"/>
      <c r="P885" s="89"/>
      <c r="Q885" s="12"/>
      <c r="R885" s="12"/>
    </row>
    <row r="886" spans="3:18" x14ac:dyDescent="0.3">
      <c r="C886" s="12"/>
      <c r="D886" s="12"/>
      <c r="E886" s="89"/>
      <c r="F886" s="89"/>
      <c r="G886" s="21"/>
      <c r="H886" s="21"/>
      <c r="I886" s="21"/>
      <c r="J886" s="21"/>
      <c r="K886" s="21"/>
      <c r="L886" s="21"/>
      <c r="M886" s="89"/>
      <c r="N886" s="89"/>
      <c r="O886" s="89"/>
      <c r="P886" s="89"/>
      <c r="Q886" s="12"/>
      <c r="R886" s="12"/>
    </row>
    <row r="887" spans="3:18" x14ac:dyDescent="0.3">
      <c r="C887" s="12"/>
      <c r="D887" s="12"/>
      <c r="E887" s="89"/>
      <c r="F887" s="89"/>
      <c r="G887" s="21"/>
      <c r="H887" s="21"/>
      <c r="I887" s="21"/>
      <c r="J887" s="21"/>
      <c r="K887" s="21"/>
      <c r="L887" s="21"/>
      <c r="M887" s="89"/>
      <c r="N887" s="89"/>
      <c r="O887" s="89"/>
      <c r="P887" s="89"/>
      <c r="Q887" s="12"/>
      <c r="R887" s="12"/>
    </row>
    <row r="888" spans="3:18" x14ac:dyDescent="0.3">
      <c r="C888" s="12"/>
      <c r="D888" s="12"/>
      <c r="E888" s="89"/>
      <c r="F888" s="89"/>
      <c r="G888" s="21"/>
      <c r="H888" s="21"/>
      <c r="I888" s="21"/>
      <c r="J888" s="21"/>
      <c r="K888" s="21"/>
      <c r="L888" s="21"/>
      <c r="M888" s="89"/>
      <c r="N888" s="89"/>
      <c r="O888" s="89"/>
      <c r="P888" s="89"/>
      <c r="Q888" s="12"/>
      <c r="R888" s="12"/>
    </row>
    <row r="889" spans="3:18" x14ac:dyDescent="0.3">
      <c r="C889" s="12"/>
      <c r="D889" s="12"/>
      <c r="E889" s="89"/>
      <c r="F889" s="89"/>
      <c r="G889" s="21"/>
      <c r="H889" s="21"/>
      <c r="I889" s="21"/>
      <c r="J889" s="21"/>
      <c r="K889" s="21"/>
      <c r="L889" s="21"/>
      <c r="M889" s="89"/>
      <c r="N889" s="89"/>
      <c r="O889" s="89"/>
      <c r="P889" s="89"/>
      <c r="Q889" s="12"/>
      <c r="R889" s="12"/>
    </row>
    <row r="890" spans="3:18" x14ac:dyDescent="0.3">
      <c r="C890" s="12"/>
      <c r="D890" s="12"/>
      <c r="E890" s="89"/>
      <c r="F890" s="89"/>
      <c r="G890" s="21"/>
      <c r="H890" s="21"/>
      <c r="I890" s="21"/>
      <c r="J890" s="21"/>
      <c r="K890" s="21"/>
      <c r="L890" s="21"/>
      <c r="M890" s="89"/>
      <c r="N890" s="89"/>
      <c r="O890" s="89"/>
      <c r="P890" s="89"/>
      <c r="Q890" s="12"/>
      <c r="R890" s="12"/>
    </row>
    <row r="891" spans="3:18" x14ac:dyDescent="0.3">
      <c r="C891" s="12"/>
      <c r="D891" s="12"/>
      <c r="E891" s="89"/>
      <c r="F891" s="89"/>
      <c r="G891" s="21"/>
      <c r="H891" s="21"/>
      <c r="I891" s="21"/>
      <c r="J891" s="21"/>
      <c r="K891" s="21"/>
      <c r="L891" s="21"/>
      <c r="M891" s="89"/>
      <c r="N891" s="89"/>
      <c r="O891" s="89"/>
      <c r="P891" s="89"/>
      <c r="Q891" s="12"/>
      <c r="R891" s="12"/>
    </row>
    <row r="892" spans="3:18" x14ac:dyDescent="0.3">
      <c r="C892" s="12"/>
      <c r="D892" s="12"/>
      <c r="E892" s="89"/>
      <c r="F892" s="89"/>
      <c r="G892" s="21"/>
      <c r="H892" s="21"/>
      <c r="I892" s="21"/>
      <c r="J892" s="21"/>
      <c r="K892" s="21"/>
      <c r="L892" s="21"/>
      <c r="M892" s="89"/>
      <c r="N892" s="89"/>
      <c r="O892" s="89"/>
      <c r="P892" s="89"/>
      <c r="Q892" s="12"/>
      <c r="R892" s="12"/>
    </row>
    <row r="893" spans="3:18" x14ac:dyDescent="0.3">
      <c r="C893" s="12"/>
      <c r="D893" s="12"/>
      <c r="E893" s="89"/>
      <c r="F893" s="89"/>
      <c r="G893" s="21"/>
      <c r="H893" s="21"/>
      <c r="I893" s="21"/>
      <c r="J893" s="21"/>
      <c r="K893" s="21"/>
      <c r="L893" s="21"/>
      <c r="M893" s="89"/>
      <c r="N893" s="89"/>
      <c r="O893" s="89"/>
      <c r="P893" s="89"/>
      <c r="Q893" s="12"/>
      <c r="R893" s="12"/>
    </row>
    <row r="894" spans="3:18" x14ac:dyDescent="0.3">
      <c r="C894" s="12"/>
      <c r="D894" s="12"/>
      <c r="E894" s="89"/>
      <c r="F894" s="89"/>
      <c r="G894" s="21"/>
      <c r="H894" s="21"/>
      <c r="I894" s="21"/>
      <c r="J894" s="21"/>
      <c r="K894" s="21"/>
      <c r="L894" s="21"/>
      <c r="M894" s="89"/>
      <c r="N894" s="89"/>
      <c r="O894" s="89"/>
      <c r="P894" s="89"/>
      <c r="Q894" s="12"/>
      <c r="R894" s="12"/>
    </row>
    <row r="895" spans="3:18" x14ac:dyDescent="0.3">
      <c r="C895" s="12"/>
      <c r="D895" s="12"/>
      <c r="E895" s="89"/>
      <c r="F895" s="89"/>
      <c r="G895" s="21"/>
      <c r="H895" s="21"/>
      <c r="I895" s="21"/>
      <c r="J895" s="21"/>
      <c r="K895" s="21"/>
      <c r="L895" s="21"/>
      <c r="M895" s="89"/>
      <c r="N895" s="89"/>
      <c r="O895" s="89"/>
      <c r="P895" s="89"/>
      <c r="Q895" s="12"/>
      <c r="R895" s="12"/>
    </row>
    <row r="896" spans="3:18" x14ac:dyDescent="0.3">
      <c r="C896" s="12"/>
      <c r="D896" s="12"/>
      <c r="E896" s="89"/>
      <c r="F896" s="89"/>
      <c r="G896" s="21"/>
      <c r="H896" s="21"/>
      <c r="I896" s="21"/>
      <c r="J896" s="21"/>
      <c r="K896" s="21"/>
      <c r="L896" s="21"/>
      <c r="M896" s="89"/>
      <c r="N896" s="89"/>
      <c r="O896" s="89"/>
      <c r="P896" s="89"/>
      <c r="Q896" s="12"/>
      <c r="R896" s="12"/>
    </row>
    <row r="897" spans="3:18" x14ac:dyDescent="0.3">
      <c r="C897" s="12"/>
      <c r="D897" s="12"/>
      <c r="E897" s="89"/>
      <c r="F897" s="89"/>
      <c r="G897" s="21"/>
      <c r="H897" s="21"/>
      <c r="I897" s="21"/>
      <c r="J897" s="21"/>
      <c r="K897" s="21"/>
      <c r="L897" s="21"/>
      <c r="M897" s="89"/>
      <c r="N897" s="89"/>
      <c r="O897" s="89"/>
      <c r="P897" s="89"/>
      <c r="Q897" s="12"/>
      <c r="R897" s="12"/>
    </row>
    <row r="898" spans="3:18" x14ac:dyDescent="0.3">
      <c r="C898" s="12"/>
      <c r="D898" s="12"/>
      <c r="E898" s="89"/>
      <c r="F898" s="89"/>
      <c r="G898" s="21"/>
      <c r="H898" s="21"/>
      <c r="I898" s="21"/>
      <c r="J898" s="21"/>
      <c r="K898" s="21"/>
      <c r="L898" s="21"/>
      <c r="M898" s="89"/>
      <c r="N898" s="89"/>
      <c r="O898" s="89"/>
      <c r="P898" s="89"/>
      <c r="Q898" s="12"/>
      <c r="R898" s="12"/>
    </row>
    <row r="899" spans="3:18" x14ac:dyDescent="0.3">
      <c r="C899" s="12"/>
      <c r="D899" s="12"/>
      <c r="E899" s="89"/>
      <c r="F899" s="89"/>
      <c r="G899" s="21"/>
      <c r="H899" s="21"/>
      <c r="I899" s="21"/>
      <c r="J899" s="21"/>
      <c r="K899" s="21"/>
      <c r="L899" s="21"/>
      <c r="M899" s="89"/>
      <c r="N899" s="89"/>
      <c r="O899" s="89"/>
      <c r="P899" s="89"/>
      <c r="Q899" s="12"/>
      <c r="R899" s="12"/>
    </row>
    <row r="900" spans="3:18" x14ac:dyDescent="0.3">
      <c r="C900" s="12"/>
      <c r="D900" s="12"/>
      <c r="E900" s="89"/>
      <c r="F900" s="89"/>
      <c r="G900" s="21"/>
      <c r="H900" s="21"/>
      <c r="I900" s="21"/>
      <c r="J900" s="21"/>
      <c r="K900" s="21"/>
      <c r="L900" s="21"/>
      <c r="M900" s="89"/>
      <c r="N900" s="89"/>
      <c r="O900" s="89"/>
      <c r="P900" s="89"/>
      <c r="Q900" s="12"/>
      <c r="R900" s="12"/>
    </row>
    <row r="901" spans="3:18" x14ac:dyDescent="0.3">
      <c r="C901" s="12"/>
      <c r="D901" s="12"/>
      <c r="E901" s="89"/>
      <c r="F901" s="89"/>
      <c r="G901" s="21"/>
      <c r="H901" s="21"/>
      <c r="I901" s="21"/>
      <c r="J901" s="21"/>
      <c r="K901" s="21"/>
      <c r="L901" s="21"/>
      <c r="M901" s="89"/>
      <c r="N901" s="89"/>
      <c r="O901" s="89"/>
      <c r="P901" s="89"/>
      <c r="Q901" s="12"/>
      <c r="R901" s="12"/>
    </row>
    <row r="902" spans="3:18" x14ac:dyDescent="0.3">
      <c r="C902" s="12"/>
      <c r="D902" s="12"/>
      <c r="E902" s="89"/>
      <c r="F902" s="89"/>
      <c r="G902" s="21"/>
      <c r="H902" s="21"/>
      <c r="I902" s="21"/>
      <c r="J902" s="21"/>
      <c r="K902" s="21"/>
      <c r="L902" s="21"/>
      <c r="M902" s="89"/>
      <c r="N902" s="89"/>
      <c r="O902" s="89"/>
      <c r="P902" s="89"/>
      <c r="Q902" s="12"/>
      <c r="R902" s="12"/>
    </row>
    <row r="903" spans="3:18" x14ac:dyDescent="0.3">
      <c r="C903" s="12"/>
      <c r="D903" s="12"/>
      <c r="E903" s="89"/>
      <c r="F903" s="89"/>
      <c r="G903" s="21"/>
      <c r="H903" s="21"/>
      <c r="I903" s="21"/>
      <c r="J903" s="21"/>
      <c r="K903" s="21"/>
      <c r="L903" s="21"/>
      <c r="M903" s="89"/>
      <c r="N903" s="89"/>
      <c r="O903" s="89"/>
      <c r="P903" s="89"/>
      <c r="Q903" s="12"/>
      <c r="R903" s="12"/>
    </row>
    <row r="904" spans="3:18" x14ac:dyDescent="0.3">
      <c r="C904" s="12"/>
      <c r="D904" s="12"/>
      <c r="E904" s="89"/>
      <c r="F904" s="89"/>
      <c r="G904" s="21"/>
      <c r="H904" s="21"/>
      <c r="I904" s="21"/>
      <c r="J904" s="21"/>
      <c r="K904" s="21"/>
      <c r="L904" s="21"/>
      <c r="M904" s="89"/>
      <c r="N904" s="89"/>
      <c r="O904" s="89"/>
      <c r="P904" s="89"/>
      <c r="Q904" s="12"/>
      <c r="R904" s="12"/>
    </row>
    <row r="905" spans="3:18" x14ac:dyDescent="0.3">
      <c r="C905" s="12"/>
      <c r="D905" s="12"/>
      <c r="E905" s="89"/>
      <c r="F905" s="89"/>
      <c r="G905" s="21"/>
      <c r="H905" s="21"/>
      <c r="I905" s="21"/>
      <c r="J905" s="21"/>
      <c r="K905" s="21"/>
      <c r="L905" s="21"/>
      <c r="M905" s="89"/>
      <c r="N905" s="89"/>
      <c r="O905" s="89"/>
      <c r="P905" s="89"/>
      <c r="Q905" s="12"/>
      <c r="R905" s="12"/>
    </row>
    <row r="906" spans="3:18" x14ac:dyDescent="0.3">
      <c r="C906" s="12"/>
      <c r="D906" s="12"/>
      <c r="E906" s="89"/>
      <c r="F906" s="89"/>
      <c r="G906" s="21"/>
      <c r="H906" s="21"/>
      <c r="I906" s="21"/>
      <c r="J906" s="21"/>
      <c r="K906" s="21"/>
      <c r="L906" s="21"/>
      <c r="M906" s="89"/>
      <c r="N906" s="89"/>
      <c r="O906" s="89"/>
      <c r="P906" s="89"/>
      <c r="Q906" s="12"/>
      <c r="R906" s="12"/>
    </row>
    <row r="907" spans="3:18" x14ac:dyDescent="0.3">
      <c r="C907" s="12"/>
      <c r="D907" s="12"/>
      <c r="E907" s="89"/>
      <c r="F907" s="89"/>
      <c r="G907" s="21"/>
      <c r="H907" s="21"/>
      <c r="I907" s="21"/>
      <c r="J907" s="21"/>
      <c r="K907" s="21"/>
      <c r="L907" s="21"/>
      <c r="M907" s="89"/>
      <c r="N907" s="89"/>
      <c r="O907" s="89"/>
      <c r="P907" s="89"/>
      <c r="Q907" s="12"/>
      <c r="R907" s="12"/>
    </row>
    <row r="908" spans="3:18" x14ac:dyDescent="0.3">
      <c r="C908" s="12"/>
      <c r="D908" s="12"/>
      <c r="E908" s="89"/>
      <c r="F908" s="89"/>
      <c r="G908" s="21"/>
      <c r="H908" s="21"/>
      <c r="I908" s="21"/>
      <c r="J908" s="21"/>
      <c r="K908" s="21"/>
      <c r="L908" s="21"/>
      <c r="M908" s="89"/>
      <c r="N908" s="89"/>
      <c r="O908" s="89"/>
      <c r="P908" s="89"/>
      <c r="Q908" s="12"/>
      <c r="R908" s="12"/>
    </row>
    <row r="909" spans="3:18" x14ac:dyDescent="0.3">
      <c r="C909" s="12"/>
      <c r="D909" s="12"/>
      <c r="E909" s="89"/>
      <c r="F909" s="89"/>
      <c r="G909" s="21"/>
      <c r="H909" s="21"/>
      <c r="I909" s="21"/>
      <c r="J909" s="21"/>
      <c r="K909" s="21"/>
      <c r="L909" s="21"/>
      <c r="M909" s="89"/>
      <c r="N909" s="89"/>
      <c r="O909" s="89"/>
      <c r="P909" s="89"/>
      <c r="Q909" s="12"/>
      <c r="R909" s="12"/>
    </row>
    <row r="910" spans="3:18" x14ac:dyDescent="0.3">
      <c r="C910" s="12"/>
      <c r="D910" s="12"/>
      <c r="E910" s="89"/>
      <c r="F910" s="89"/>
      <c r="G910" s="21"/>
      <c r="H910" s="21"/>
      <c r="I910" s="21"/>
      <c r="J910" s="21"/>
      <c r="K910" s="21"/>
      <c r="L910" s="21"/>
      <c r="M910" s="89"/>
      <c r="N910" s="89"/>
      <c r="O910" s="89"/>
      <c r="P910" s="89"/>
      <c r="Q910" s="12"/>
      <c r="R910" s="12"/>
    </row>
    <row r="911" spans="3:18" x14ac:dyDescent="0.3">
      <c r="C911" s="12"/>
      <c r="D911" s="12"/>
      <c r="E911" s="89"/>
      <c r="F911" s="89"/>
      <c r="G911" s="21"/>
      <c r="H911" s="21"/>
      <c r="I911" s="21"/>
      <c r="J911" s="21"/>
      <c r="K911" s="21"/>
      <c r="L911" s="21"/>
      <c r="M911" s="89"/>
      <c r="N911" s="89"/>
      <c r="O911" s="89"/>
      <c r="P911" s="89"/>
      <c r="Q911" s="12"/>
      <c r="R911" s="12"/>
    </row>
    <row r="912" spans="3:18" x14ac:dyDescent="0.3">
      <c r="C912" s="12"/>
      <c r="D912" s="12"/>
      <c r="E912" s="89"/>
      <c r="F912" s="89"/>
      <c r="G912" s="21"/>
      <c r="H912" s="21"/>
      <c r="I912" s="21"/>
      <c r="J912" s="21"/>
      <c r="K912" s="21"/>
      <c r="L912" s="21"/>
      <c r="M912" s="89"/>
      <c r="N912" s="89"/>
      <c r="O912" s="89"/>
      <c r="P912" s="89"/>
      <c r="Q912" s="12"/>
      <c r="R912" s="12"/>
    </row>
    <row r="913" spans="3:18" x14ac:dyDescent="0.3">
      <c r="C913" s="12"/>
      <c r="D913" s="12"/>
      <c r="E913" s="89"/>
      <c r="F913" s="89"/>
      <c r="G913" s="21"/>
      <c r="H913" s="21"/>
      <c r="I913" s="21"/>
      <c r="J913" s="21"/>
      <c r="K913" s="21"/>
      <c r="L913" s="21"/>
      <c r="M913" s="89"/>
      <c r="N913" s="89"/>
      <c r="O913" s="89"/>
      <c r="P913" s="89"/>
      <c r="Q913" s="12"/>
      <c r="R913" s="12"/>
    </row>
    <row r="914" spans="3:18" x14ac:dyDescent="0.3">
      <c r="C914" s="12"/>
      <c r="D914" s="12"/>
      <c r="E914" s="89"/>
      <c r="F914" s="89"/>
      <c r="G914" s="21"/>
      <c r="H914" s="21"/>
      <c r="I914" s="21"/>
      <c r="J914" s="21"/>
      <c r="K914" s="21"/>
      <c r="L914" s="21"/>
      <c r="M914" s="89"/>
      <c r="N914" s="89"/>
      <c r="O914" s="89"/>
      <c r="P914" s="89"/>
      <c r="Q914" s="12"/>
      <c r="R914" s="12"/>
    </row>
    <row r="915" spans="3:18" x14ac:dyDescent="0.3">
      <c r="C915" s="12"/>
      <c r="D915" s="12"/>
      <c r="E915" s="89"/>
      <c r="F915" s="89"/>
      <c r="G915" s="21"/>
      <c r="H915" s="21"/>
      <c r="I915" s="21"/>
      <c r="J915" s="21"/>
      <c r="K915" s="21"/>
      <c r="L915" s="21"/>
      <c r="M915" s="89"/>
      <c r="N915" s="89"/>
      <c r="O915" s="89"/>
      <c r="P915" s="89"/>
      <c r="Q915" s="12"/>
      <c r="R915" s="12"/>
    </row>
    <row r="916" spans="3:18" x14ac:dyDescent="0.3">
      <c r="C916" s="12"/>
      <c r="D916" s="12"/>
      <c r="E916" s="89"/>
      <c r="F916" s="89"/>
      <c r="G916" s="21"/>
      <c r="H916" s="21"/>
      <c r="I916" s="21"/>
      <c r="J916" s="21"/>
      <c r="K916" s="21"/>
      <c r="L916" s="21"/>
      <c r="M916" s="89"/>
      <c r="N916" s="89"/>
      <c r="O916" s="89"/>
      <c r="P916" s="89"/>
      <c r="Q916" s="12"/>
      <c r="R916" s="12"/>
    </row>
    <row r="917" spans="3:18" x14ac:dyDescent="0.3">
      <c r="C917" s="12"/>
      <c r="D917" s="12"/>
      <c r="E917" s="89"/>
      <c r="F917" s="89"/>
      <c r="G917" s="21"/>
      <c r="H917" s="21"/>
      <c r="I917" s="21"/>
      <c r="J917" s="21"/>
      <c r="K917" s="21"/>
      <c r="L917" s="21"/>
      <c r="M917" s="89"/>
      <c r="N917" s="89"/>
      <c r="O917" s="89"/>
      <c r="P917" s="89"/>
      <c r="Q917" s="12"/>
      <c r="R917" s="12"/>
    </row>
    <row r="918" spans="3:18" x14ac:dyDescent="0.3">
      <c r="C918" s="12"/>
      <c r="D918" s="12"/>
      <c r="E918" s="89"/>
      <c r="F918" s="89"/>
      <c r="G918" s="21"/>
      <c r="H918" s="21"/>
      <c r="I918" s="21"/>
      <c r="J918" s="21"/>
      <c r="K918" s="21"/>
      <c r="L918" s="21"/>
      <c r="M918" s="89"/>
      <c r="N918" s="89"/>
      <c r="O918" s="89"/>
      <c r="P918" s="89"/>
      <c r="Q918" s="12"/>
      <c r="R918" s="12"/>
    </row>
    <row r="919" spans="3:18" x14ac:dyDescent="0.3">
      <c r="C919" s="12"/>
      <c r="D919" s="12"/>
      <c r="E919" s="89"/>
      <c r="F919" s="89"/>
      <c r="G919" s="21"/>
      <c r="H919" s="21"/>
      <c r="I919" s="21"/>
      <c r="J919" s="21"/>
      <c r="K919" s="21"/>
      <c r="L919" s="21"/>
      <c r="M919" s="89"/>
      <c r="N919" s="89"/>
      <c r="O919" s="89"/>
      <c r="P919" s="89"/>
      <c r="Q919" s="12"/>
      <c r="R919" s="12"/>
    </row>
    <row r="920" spans="3:18" x14ac:dyDescent="0.3">
      <c r="C920" s="12"/>
      <c r="D920" s="12"/>
      <c r="E920" s="89"/>
      <c r="F920" s="89"/>
      <c r="G920" s="21"/>
      <c r="H920" s="21"/>
      <c r="I920" s="21"/>
      <c r="J920" s="21"/>
      <c r="K920" s="21"/>
      <c r="L920" s="21"/>
      <c r="M920" s="89"/>
      <c r="N920" s="89"/>
      <c r="O920" s="89"/>
      <c r="P920" s="89"/>
      <c r="Q920" s="12"/>
      <c r="R920" s="12"/>
    </row>
    <row r="921" spans="3:18" x14ac:dyDescent="0.3">
      <c r="C921" s="12"/>
      <c r="D921" s="12"/>
      <c r="E921" s="89"/>
      <c r="F921" s="89"/>
      <c r="G921" s="21"/>
      <c r="H921" s="21"/>
      <c r="I921" s="21"/>
      <c r="J921" s="21"/>
      <c r="K921" s="21"/>
      <c r="L921" s="21"/>
      <c r="M921" s="89"/>
      <c r="N921" s="89"/>
      <c r="O921" s="89"/>
      <c r="P921" s="89"/>
      <c r="Q921" s="12"/>
      <c r="R921" s="12"/>
    </row>
    <row r="922" spans="3:18" x14ac:dyDescent="0.3">
      <c r="C922" s="12"/>
      <c r="D922" s="12"/>
      <c r="E922" s="89"/>
      <c r="F922" s="89"/>
      <c r="G922" s="21"/>
      <c r="H922" s="21"/>
      <c r="I922" s="21"/>
      <c r="J922" s="21"/>
      <c r="K922" s="21"/>
      <c r="L922" s="21"/>
      <c r="M922" s="89"/>
      <c r="N922" s="89"/>
      <c r="O922" s="89"/>
      <c r="P922" s="89"/>
      <c r="Q922" s="12"/>
      <c r="R922" s="12"/>
    </row>
    <row r="923" spans="3:18" x14ac:dyDescent="0.3">
      <c r="C923" s="12"/>
      <c r="D923" s="12"/>
      <c r="E923" s="89"/>
      <c r="F923" s="89"/>
      <c r="G923" s="21"/>
      <c r="H923" s="21"/>
      <c r="I923" s="21"/>
      <c r="J923" s="21"/>
      <c r="K923" s="21"/>
      <c r="L923" s="21"/>
      <c r="M923" s="89"/>
      <c r="N923" s="89"/>
      <c r="O923" s="89"/>
      <c r="P923" s="89"/>
      <c r="Q923" s="12"/>
      <c r="R923" s="12"/>
    </row>
    <row r="924" spans="3:18" x14ac:dyDescent="0.3">
      <c r="C924" s="12"/>
      <c r="D924" s="12"/>
      <c r="E924" s="89"/>
      <c r="F924" s="89"/>
      <c r="G924" s="21"/>
      <c r="H924" s="21"/>
      <c r="I924" s="21"/>
      <c r="J924" s="21"/>
      <c r="K924" s="21"/>
      <c r="L924" s="21"/>
      <c r="M924" s="89"/>
      <c r="N924" s="89"/>
      <c r="O924" s="89"/>
      <c r="P924" s="89"/>
      <c r="Q924" s="12"/>
      <c r="R924" s="12"/>
    </row>
    <row r="925" spans="3:18" x14ac:dyDescent="0.3">
      <c r="C925" s="12"/>
      <c r="D925" s="12"/>
      <c r="E925" s="89"/>
      <c r="F925" s="89"/>
      <c r="G925" s="21"/>
      <c r="H925" s="21"/>
      <c r="I925" s="21"/>
      <c r="J925" s="21"/>
      <c r="K925" s="21"/>
      <c r="L925" s="21"/>
      <c r="M925" s="89"/>
      <c r="N925" s="89"/>
      <c r="O925" s="89"/>
      <c r="P925" s="89"/>
      <c r="Q925" s="12"/>
      <c r="R925" s="12"/>
    </row>
    <row r="926" spans="3:18" x14ac:dyDescent="0.3">
      <c r="C926" s="12"/>
      <c r="D926" s="12"/>
      <c r="E926" s="89"/>
      <c r="F926" s="89"/>
      <c r="G926" s="21"/>
      <c r="H926" s="21"/>
      <c r="I926" s="21"/>
      <c r="J926" s="21"/>
      <c r="K926" s="21"/>
      <c r="L926" s="21"/>
      <c r="M926" s="89"/>
      <c r="N926" s="89"/>
      <c r="O926" s="89"/>
      <c r="P926" s="89"/>
      <c r="Q926" s="12"/>
      <c r="R926" s="12"/>
    </row>
    <row r="927" spans="3:18" x14ac:dyDescent="0.3">
      <c r="C927" s="12"/>
      <c r="D927" s="12"/>
      <c r="E927" s="89"/>
      <c r="F927" s="89"/>
      <c r="G927" s="21"/>
      <c r="H927" s="21"/>
      <c r="I927" s="21"/>
      <c r="J927" s="21"/>
      <c r="K927" s="21"/>
      <c r="L927" s="21"/>
      <c r="M927" s="89"/>
      <c r="N927" s="89"/>
      <c r="O927" s="89"/>
      <c r="P927" s="89"/>
      <c r="Q927" s="12"/>
      <c r="R927" s="12"/>
    </row>
    <row r="928" spans="3:18" x14ac:dyDescent="0.3">
      <c r="C928" s="12"/>
      <c r="D928" s="12"/>
      <c r="E928" s="89"/>
      <c r="F928" s="89"/>
      <c r="G928" s="21"/>
      <c r="H928" s="21"/>
      <c r="I928" s="21"/>
      <c r="J928" s="21"/>
      <c r="K928" s="21"/>
      <c r="L928" s="21"/>
      <c r="M928" s="89"/>
      <c r="N928" s="89"/>
      <c r="O928" s="89"/>
      <c r="P928" s="89"/>
      <c r="Q928" s="12"/>
      <c r="R928" s="12"/>
    </row>
    <row r="929" spans="3:18" x14ac:dyDescent="0.3">
      <c r="C929" s="12"/>
      <c r="D929" s="12"/>
      <c r="E929" s="89"/>
      <c r="F929" s="89"/>
      <c r="G929" s="21"/>
      <c r="H929" s="21"/>
      <c r="I929" s="21"/>
      <c r="J929" s="21"/>
      <c r="K929" s="21"/>
      <c r="L929" s="21"/>
      <c r="M929" s="89"/>
      <c r="N929" s="89"/>
      <c r="O929" s="89"/>
      <c r="P929" s="89"/>
      <c r="Q929" s="12"/>
      <c r="R929" s="12"/>
    </row>
    <row r="930" spans="3:18" x14ac:dyDescent="0.3">
      <c r="C930" s="12"/>
      <c r="D930" s="12"/>
      <c r="E930" s="89"/>
      <c r="F930" s="89"/>
      <c r="G930" s="21"/>
      <c r="H930" s="21"/>
      <c r="I930" s="21"/>
      <c r="J930" s="21"/>
      <c r="K930" s="21"/>
      <c r="L930" s="21"/>
      <c r="M930" s="89"/>
      <c r="N930" s="89"/>
      <c r="O930" s="89"/>
      <c r="P930" s="89"/>
      <c r="Q930" s="12"/>
      <c r="R930" s="12"/>
    </row>
    <row r="931" spans="3:18" x14ac:dyDescent="0.3">
      <c r="C931" s="12"/>
      <c r="D931" s="12"/>
      <c r="E931" s="89"/>
      <c r="F931" s="89"/>
      <c r="G931" s="21"/>
      <c r="H931" s="21"/>
      <c r="I931" s="21"/>
      <c r="J931" s="21"/>
      <c r="K931" s="21"/>
      <c r="L931" s="21"/>
      <c r="M931" s="89"/>
      <c r="N931" s="89"/>
      <c r="O931" s="89"/>
      <c r="P931" s="89"/>
      <c r="Q931" s="12"/>
      <c r="R931" s="12"/>
    </row>
    <row r="932" spans="3:18" x14ac:dyDescent="0.3">
      <c r="C932" s="12"/>
      <c r="D932" s="12"/>
      <c r="E932" s="89"/>
      <c r="F932" s="89"/>
      <c r="G932" s="21"/>
      <c r="H932" s="21"/>
      <c r="I932" s="21"/>
      <c r="J932" s="21"/>
      <c r="K932" s="21"/>
      <c r="L932" s="21"/>
      <c r="M932" s="89"/>
      <c r="N932" s="89"/>
      <c r="O932" s="89"/>
      <c r="P932" s="89"/>
      <c r="Q932" s="12"/>
      <c r="R932" s="12"/>
    </row>
    <row r="933" spans="3:18" x14ac:dyDescent="0.3">
      <c r="C933" s="12"/>
      <c r="D933" s="12"/>
      <c r="E933" s="89"/>
      <c r="F933" s="89"/>
      <c r="G933" s="21"/>
      <c r="H933" s="21"/>
      <c r="I933" s="21"/>
      <c r="J933" s="21"/>
      <c r="K933" s="21"/>
      <c r="L933" s="21"/>
      <c r="M933" s="89"/>
      <c r="N933" s="89"/>
      <c r="O933" s="89"/>
      <c r="P933" s="89"/>
      <c r="Q933" s="12"/>
      <c r="R933" s="12"/>
    </row>
    <row r="934" spans="3:18" x14ac:dyDescent="0.3">
      <c r="C934" s="12"/>
      <c r="D934" s="12"/>
      <c r="E934" s="89"/>
      <c r="F934" s="89"/>
      <c r="G934" s="21"/>
      <c r="H934" s="21"/>
      <c r="I934" s="21"/>
      <c r="J934" s="21"/>
      <c r="K934" s="21"/>
      <c r="L934" s="21"/>
      <c r="M934" s="89"/>
      <c r="N934" s="89"/>
      <c r="O934" s="89"/>
      <c r="P934" s="89"/>
      <c r="Q934" s="12"/>
      <c r="R934" s="12"/>
    </row>
    <row r="935" spans="3:18" x14ac:dyDescent="0.3">
      <c r="C935" s="12"/>
      <c r="D935" s="12"/>
      <c r="E935" s="89"/>
      <c r="F935" s="89"/>
      <c r="G935" s="21"/>
      <c r="H935" s="21"/>
      <c r="I935" s="21"/>
      <c r="J935" s="21"/>
      <c r="K935" s="21"/>
      <c r="L935" s="21"/>
      <c r="M935" s="89"/>
      <c r="N935" s="89"/>
      <c r="O935" s="89"/>
      <c r="P935" s="89"/>
      <c r="Q935" s="12"/>
      <c r="R935" s="12"/>
    </row>
    <row r="936" spans="3:18" x14ac:dyDescent="0.3">
      <c r="C936" s="12"/>
      <c r="D936" s="12"/>
      <c r="E936" s="89"/>
      <c r="F936" s="89"/>
      <c r="G936" s="21"/>
      <c r="H936" s="21"/>
      <c r="I936" s="21"/>
      <c r="J936" s="21"/>
      <c r="K936" s="21"/>
      <c r="L936" s="21"/>
      <c r="M936" s="89"/>
      <c r="N936" s="89"/>
      <c r="O936" s="89"/>
      <c r="P936" s="89"/>
      <c r="Q936" s="12"/>
      <c r="R936" s="12"/>
    </row>
    <row r="937" spans="3:18" x14ac:dyDescent="0.3">
      <c r="C937" s="12"/>
      <c r="D937" s="12"/>
      <c r="E937" s="89"/>
      <c r="F937" s="89"/>
      <c r="G937" s="21"/>
      <c r="H937" s="21"/>
      <c r="I937" s="21"/>
      <c r="J937" s="21"/>
      <c r="K937" s="21"/>
      <c r="L937" s="21"/>
      <c r="M937" s="89"/>
      <c r="N937" s="89"/>
      <c r="O937" s="89"/>
      <c r="P937" s="89"/>
      <c r="Q937" s="12"/>
      <c r="R937" s="12"/>
    </row>
    <row r="938" spans="3:18" x14ac:dyDescent="0.3">
      <c r="C938" s="12"/>
      <c r="D938" s="12"/>
      <c r="E938" s="89"/>
      <c r="F938" s="89"/>
      <c r="G938" s="21"/>
      <c r="H938" s="21"/>
      <c r="I938" s="21"/>
      <c r="J938" s="21"/>
      <c r="K938" s="21"/>
      <c r="L938" s="21"/>
      <c r="M938" s="89"/>
      <c r="N938" s="89"/>
      <c r="O938" s="89"/>
      <c r="P938" s="89"/>
      <c r="Q938" s="12"/>
      <c r="R938" s="12"/>
    </row>
    <row r="939" spans="3:18" x14ac:dyDescent="0.3">
      <c r="C939" s="12"/>
      <c r="D939" s="12"/>
      <c r="E939" s="89"/>
      <c r="F939" s="89"/>
      <c r="G939" s="21"/>
      <c r="H939" s="21"/>
      <c r="I939" s="21"/>
      <c r="J939" s="21"/>
      <c r="K939" s="21"/>
      <c r="L939" s="21"/>
      <c r="M939" s="89"/>
      <c r="N939" s="89"/>
      <c r="O939" s="89"/>
      <c r="P939" s="89"/>
      <c r="Q939" s="12"/>
      <c r="R939" s="12"/>
    </row>
    <row r="940" spans="3:18" x14ac:dyDescent="0.3">
      <c r="C940" s="12"/>
      <c r="D940" s="12"/>
      <c r="E940" s="89"/>
      <c r="F940" s="89"/>
      <c r="G940" s="21"/>
      <c r="H940" s="21"/>
      <c r="I940" s="21"/>
      <c r="J940" s="21"/>
      <c r="K940" s="21"/>
      <c r="L940" s="21"/>
      <c r="M940" s="89"/>
      <c r="N940" s="89"/>
      <c r="O940" s="89"/>
      <c r="P940" s="89"/>
      <c r="Q940" s="12"/>
      <c r="R940" s="12"/>
    </row>
    <row r="941" spans="3:18" x14ac:dyDescent="0.3">
      <c r="C941" s="12"/>
      <c r="D941" s="12"/>
      <c r="E941" s="89"/>
      <c r="F941" s="89"/>
      <c r="G941" s="21"/>
      <c r="H941" s="21"/>
      <c r="I941" s="21"/>
      <c r="J941" s="21"/>
      <c r="K941" s="21"/>
      <c r="L941" s="21"/>
      <c r="M941" s="89"/>
      <c r="N941" s="89"/>
      <c r="O941" s="89"/>
      <c r="P941" s="89"/>
      <c r="Q941" s="12"/>
      <c r="R941" s="12"/>
    </row>
    <row r="942" spans="3:18" x14ac:dyDescent="0.3">
      <c r="C942" s="12"/>
      <c r="D942" s="12"/>
      <c r="E942" s="89"/>
      <c r="F942" s="89"/>
      <c r="G942" s="21"/>
      <c r="H942" s="21"/>
      <c r="I942" s="21"/>
      <c r="J942" s="21"/>
      <c r="K942" s="21"/>
      <c r="L942" s="21"/>
      <c r="M942" s="89"/>
      <c r="N942" s="89"/>
      <c r="O942" s="89"/>
      <c r="P942" s="89"/>
      <c r="Q942" s="12"/>
      <c r="R942" s="12"/>
    </row>
    <row r="943" spans="3:18" x14ac:dyDescent="0.3">
      <c r="C943" s="12"/>
      <c r="D943" s="12"/>
      <c r="E943" s="89"/>
      <c r="F943" s="89"/>
      <c r="G943" s="21"/>
      <c r="H943" s="21"/>
      <c r="I943" s="21"/>
      <c r="J943" s="21"/>
      <c r="K943" s="21"/>
      <c r="L943" s="21"/>
      <c r="M943" s="89"/>
      <c r="N943" s="89"/>
      <c r="O943" s="89"/>
      <c r="P943" s="89"/>
      <c r="Q943" s="12"/>
      <c r="R943" s="12"/>
    </row>
    <row r="944" spans="3:18" x14ac:dyDescent="0.3">
      <c r="C944" s="12"/>
      <c r="D944" s="12"/>
      <c r="E944" s="89"/>
      <c r="F944" s="89"/>
      <c r="G944" s="21"/>
      <c r="H944" s="21"/>
      <c r="I944" s="21"/>
      <c r="J944" s="21"/>
      <c r="K944" s="21"/>
      <c r="L944" s="21"/>
      <c r="M944" s="89"/>
      <c r="N944" s="89"/>
      <c r="O944" s="89"/>
      <c r="P944" s="89"/>
      <c r="Q944" s="12"/>
      <c r="R944" s="12"/>
    </row>
    <row r="945" spans="3:18" x14ac:dyDescent="0.3">
      <c r="C945" s="12"/>
      <c r="D945" s="12"/>
      <c r="E945" s="89"/>
      <c r="F945" s="89"/>
      <c r="G945" s="21"/>
      <c r="H945" s="21"/>
      <c r="I945" s="21"/>
      <c r="J945" s="21"/>
      <c r="K945" s="21"/>
      <c r="L945" s="21"/>
      <c r="M945" s="89"/>
      <c r="N945" s="89"/>
      <c r="O945" s="89"/>
      <c r="P945" s="89"/>
      <c r="Q945" s="12"/>
      <c r="R945" s="12"/>
    </row>
    <row r="946" spans="3:18" x14ac:dyDescent="0.3">
      <c r="C946" s="12"/>
      <c r="D946" s="12"/>
      <c r="E946" s="89"/>
      <c r="F946" s="89"/>
      <c r="G946" s="21"/>
      <c r="H946" s="21"/>
      <c r="I946" s="21"/>
      <c r="J946" s="21"/>
      <c r="K946" s="21"/>
      <c r="L946" s="21"/>
      <c r="M946" s="89"/>
      <c r="N946" s="89"/>
      <c r="O946" s="89"/>
      <c r="P946" s="89"/>
      <c r="Q946" s="12"/>
      <c r="R946" s="12"/>
    </row>
    <row r="947" spans="3:18" x14ac:dyDescent="0.3">
      <c r="C947" s="12"/>
      <c r="D947" s="12"/>
      <c r="E947" s="89"/>
      <c r="F947" s="89"/>
      <c r="G947" s="21"/>
      <c r="H947" s="21"/>
      <c r="I947" s="21"/>
      <c r="J947" s="21"/>
      <c r="K947" s="21"/>
      <c r="L947" s="21"/>
      <c r="M947" s="89"/>
      <c r="N947" s="89"/>
      <c r="O947" s="89"/>
      <c r="P947" s="89"/>
      <c r="Q947" s="12"/>
      <c r="R947" s="12"/>
    </row>
    <row r="948" spans="3:18" x14ac:dyDescent="0.3">
      <c r="C948" s="12"/>
      <c r="D948" s="12"/>
      <c r="E948" s="89"/>
      <c r="F948" s="89"/>
      <c r="G948" s="21"/>
      <c r="H948" s="21"/>
      <c r="I948" s="21"/>
      <c r="J948" s="21"/>
      <c r="K948" s="21"/>
      <c r="L948" s="21"/>
      <c r="M948" s="89"/>
      <c r="N948" s="89"/>
      <c r="O948" s="89"/>
      <c r="P948" s="89"/>
      <c r="Q948" s="12"/>
      <c r="R948" s="12"/>
    </row>
    <row r="949" spans="3:18" x14ac:dyDescent="0.3">
      <c r="C949" s="12"/>
      <c r="D949" s="12"/>
      <c r="E949" s="89"/>
      <c r="F949" s="89"/>
      <c r="G949" s="21"/>
      <c r="H949" s="21"/>
      <c r="I949" s="21"/>
      <c r="J949" s="21"/>
      <c r="K949" s="21"/>
      <c r="L949" s="21"/>
      <c r="M949" s="89"/>
      <c r="N949" s="89"/>
      <c r="O949" s="89"/>
      <c r="P949" s="89"/>
      <c r="Q949" s="12"/>
      <c r="R949" s="12"/>
    </row>
    <row r="950" spans="3:18" x14ac:dyDescent="0.3">
      <c r="C950" s="12"/>
      <c r="D950" s="12"/>
      <c r="E950" s="89"/>
      <c r="F950" s="89"/>
      <c r="G950" s="21"/>
      <c r="H950" s="21"/>
      <c r="I950" s="21"/>
      <c r="J950" s="21"/>
      <c r="K950" s="21"/>
      <c r="L950" s="21"/>
      <c r="M950" s="89"/>
      <c r="N950" s="89"/>
      <c r="O950" s="89"/>
      <c r="P950" s="89"/>
      <c r="Q950" s="12"/>
      <c r="R950" s="12"/>
    </row>
    <row r="951" spans="3:18" x14ac:dyDescent="0.3">
      <c r="C951" s="12"/>
      <c r="D951" s="12"/>
      <c r="E951" s="89"/>
      <c r="F951" s="89"/>
      <c r="G951" s="21"/>
      <c r="H951" s="21"/>
      <c r="I951" s="21"/>
      <c r="J951" s="21"/>
      <c r="K951" s="21"/>
      <c r="L951" s="21"/>
      <c r="M951" s="89"/>
      <c r="N951" s="89"/>
      <c r="O951" s="89"/>
      <c r="P951" s="89"/>
      <c r="Q951" s="12"/>
      <c r="R951" s="12"/>
    </row>
    <row r="952" spans="3:18" x14ac:dyDescent="0.3">
      <c r="C952" s="12"/>
      <c r="D952" s="12"/>
      <c r="E952" s="89"/>
      <c r="F952" s="89"/>
      <c r="G952" s="21"/>
      <c r="H952" s="21"/>
      <c r="I952" s="21"/>
      <c r="J952" s="21"/>
      <c r="K952" s="21"/>
      <c r="L952" s="21"/>
      <c r="M952" s="89"/>
      <c r="N952" s="89"/>
      <c r="O952" s="89"/>
      <c r="P952" s="89"/>
      <c r="Q952" s="12"/>
      <c r="R952" s="12"/>
    </row>
    <row r="953" spans="3:18" x14ac:dyDescent="0.3">
      <c r="C953" s="12"/>
      <c r="D953" s="12"/>
      <c r="E953" s="89"/>
      <c r="F953" s="89"/>
      <c r="G953" s="21"/>
      <c r="H953" s="21"/>
      <c r="I953" s="21"/>
      <c r="J953" s="21"/>
      <c r="K953" s="21"/>
      <c r="L953" s="21"/>
      <c r="M953" s="89"/>
      <c r="N953" s="89"/>
      <c r="O953" s="89"/>
      <c r="P953" s="89"/>
      <c r="Q953" s="12"/>
      <c r="R953" s="12"/>
    </row>
    <row r="954" spans="3:18" x14ac:dyDescent="0.3">
      <c r="C954" s="12"/>
      <c r="D954" s="12"/>
      <c r="E954" s="89"/>
      <c r="F954" s="89"/>
      <c r="G954" s="21"/>
      <c r="H954" s="21"/>
      <c r="I954" s="21"/>
      <c r="J954" s="21"/>
      <c r="K954" s="21"/>
      <c r="L954" s="21"/>
      <c r="M954" s="89"/>
      <c r="N954" s="89"/>
      <c r="O954" s="89"/>
      <c r="P954" s="89"/>
      <c r="Q954" s="12"/>
      <c r="R954" s="12"/>
    </row>
    <row r="955" spans="3:18" x14ac:dyDescent="0.3">
      <c r="C955" s="12"/>
      <c r="D955" s="12"/>
      <c r="E955" s="89"/>
      <c r="F955" s="89"/>
      <c r="G955" s="21"/>
      <c r="H955" s="21"/>
      <c r="I955" s="21"/>
      <c r="J955" s="21"/>
      <c r="K955" s="21"/>
      <c r="L955" s="21"/>
      <c r="M955" s="89"/>
      <c r="N955" s="89"/>
      <c r="O955" s="89"/>
      <c r="P955" s="89"/>
      <c r="Q955" s="12"/>
      <c r="R955" s="12"/>
    </row>
    <row r="956" spans="3:18" x14ac:dyDescent="0.3">
      <c r="C956" s="12"/>
      <c r="D956" s="12"/>
      <c r="E956" s="89"/>
      <c r="F956" s="89"/>
      <c r="G956" s="21"/>
      <c r="H956" s="21"/>
      <c r="I956" s="21"/>
      <c r="J956" s="21"/>
      <c r="K956" s="21"/>
      <c r="L956" s="21"/>
      <c r="M956" s="89"/>
      <c r="N956" s="89"/>
      <c r="O956" s="89"/>
      <c r="P956" s="89"/>
      <c r="Q956" s="12"/>
      <c r="R956" s="12"/>
    </row>
    <row r="957" spans="3:18" x14ac:dyDescent="0.3">
      <c r="C957" s="12"/>
      <c r="D957" s="12"/>
      <c r="E957" s="89"/>
      <c r="F957" s="89"/>
      <c r="G957" s="21"/>
      <c r="H957" s="21"/>
      <c r="I957" s="21"/>
      <c r="J957" s="21"/>
      <c r="K957" s="21"/>
      <c r="L957" s="21"/>
      <c r="M957" s="89"/>
      <c r="N957" s="89"/>
      <c r="O957" s="89"/>
      <c r="P957" s="89"/>
      <c r="Q957" s="12"/>
      <c r="R957" s="12"/>
    </row>
    <row r="958" spans="3:18" x14ac:dyDescent="0.3">
      <c r="C958" s="12"/>
      <c r="D958" s="12"/>
      <c r="E958" s="89"/>
      <c r="F958" s="89"/>
      <c r="G958" s="21"/>
      <c r="H958" s="21"/>
      <c r="I958" s="21"/>
      <c r="J958" s="21"/>
      <c r="K958" s="21"/>
      <c r="L958" s="21"/>
      <c r="M958" s="89"/>
      <c r="N958" s="89"/>
      <c r="O958" s="89"/>
      <c r="P958" s="89"/>
      <c r="Q958" s="12"/>
      <c r="R958" s="12"/>
    </row>
    <row r="959" spans="3:18" x14ac:dyDescent="0.3">
      <c r="C959" s="12"/>
      <c r="D959" s="12"/>
      <c r="E959" s="89"/>
      <c r="F959" s="89"/>
      <c r="G959" s="21"/>
      <c r="H959" s="21"/>
      <c r="I959" s="21"/>
      <c r="J959" s="21"/>
      <c r="K959" s="21"/>
      <c r="L959" s="21"/>
      <c r="M959" s="89"/>
      <c r="N959" s="89"/>
      <c r="O959" s="89"/>
      <c r="P959" s="89"/>
      <c r="Q959" s="12"/>
      <c r="R959" s="12"/>
    </row>
    <row r="960" spans="3:18" x14ac:dyDescent="0.3">
      <c r="C960" s="12"/>
      <c r="D960" s="12"/>
      <c r="E960" s="89"/>
      <c r="F960" s="89"/>
      <c r="G960" s="21"/>
      <c r="H960" s="21"/>
      <c r="I960" s="21"/>
      <c r="J960" s="21"/>
      <c r="K960" s="21"/>
      <c r="L960" s="21"/>
      <c r="M960" s="89"/>
      <c r="N960" s="89"/>
      <c r="O960" s="89"/>
      <c r="P960" s="89"/>
      <c r="Q960" s="12"/>
      <c r="R960" s="12"/>
    </row>
    <row r="961" spans="3:18" x14ac:dyDescent="0.3">
      <c r="C961" s="12"/>
      <c r="D961" s="12"/>
      <c r="E961" s="89"/>
      <c r="F961" s="89"/>
      <c r="G961" s="21"/>
      <c r="H961" s="21"/>
      <c r="I961" s="21"/>
      <c r="J961" s="21"/>
      <c r="K961" s="21"/>
      <c r="L961" s="21"/>
      <c r="M961" s="89"/>
      <c r="N961" s="89"/>
      <c r="O961" s="89"/>
      <c r="P961" s="89"/>
      <c r="Q961" s="12"/>
      <c r="R961" s="12"/>
    </row>
    <row r="962" spans="3:18" x14ac:dyDescent="0.3">
      <c r="C962" s="12"/>
      <c r="D962" s="12"/>
      <c r="E962" s="89"/>
      <c r="F962" s="89"/>
      <c r="G962" s="21"/>
      <c r="H962" s="21"/>
      <c r="I962" s="21"/>
      <c r="J962" s="21"/>
      <c r="K962" s="21"/>
      <c r="L962" s="21"/>
      <c r="M962" s="89"/>
      <c r="N962" s="89"/>
      <c r="O962" s="89"/>
      <c r="P962" s="89"/>
      <c r="Q962" s="12"/>
      <c r="R962" s="12"/>
    </row>
    <row r="963" spans="3:18" x14ac:dyDescent="0.3">
      <c r="C963" s="12"/>
      <c r="D963" s="12"/>
      <c r="E963" s="89"/>
      <c r="F963" s="89"/>
      <c r="G963" s="21"/>
      <c r="H963" s="21"/>
      <c r="I963" s="21"/>
      <c r="J963" s="21"/>
      <c r="K963" s="21"/>
      <c r="L963" s="21"/>
      <c r="M963" s="89"/>
      <c r="N963" s="89"/>
      <c r="O963" s="89"/>
      <c r="P963" s="89"/>
      <c r="Q963" s="12"/>
      <c r="R963" s="12"/>
    </row>
    <row r="964" spans="3:18" x14ac:dyDescent="0.3">
      <c r="C964" s="12"/>
      <c r="D964" s="12"/>
      <c r="E964" s="89"/>
      <c r="F964" s="89"/>
      <c r="G964" s="21"/>
      <c r="H964" s="21"/>
      <c r="I964" s="21"/>
      <c r="J964" s="21"/>
      <c r="K964" s="21"/>
      <c r="L964" s="21"/>
      <c r="M964" s="89"/>
      <c r="N964" s="89"/>
      <c r="O964" s="89"/>
      <c r="P964" s="89"/>
      <c r="Q964" s="12"/>
      <c r="R964" s="12"/>
    </row>
    <row r="965" spans="3:18" x14ac:dyDescent="0.3">
      <c r="C965" s="12"/>
      <c r="D965" s="12"/>
      <c r="E965" s="89"/>
      <c r="F965" s="89"/>
      <c r="G965" s="21"/>
      <c r="H965" s="21"/>
      <c r="I965" s="21"/>
      <c r="J965" s="21"/>
      <c r="K965" s="21"/>
      <c r="L965" s="21"/>
      <c r="M965" s="89"/>
      <c r="N965" s="89"/>
      <c r="O965" s="89"/>
      <c r="P965" s="89"/>
      <c r="Q965" s="12"/>
      <c r="R965" s="12"/>
    </row>
    <row r="966" spans="3:18" x14ac:dyDescent="0.3">
      <c r="C966" s="12"/>
      <c r="D966" s="12"/>
      <c r="E966" s="89"/>
      <c r="F966" s="89"/>
      <c r="G966" s="21"/>
      <c r="H966" s="21"/>
      <c r="I966" s="21"/>
      <c r="J966" s="21"/>
      <c r="K966" s="21"/>
      <c r="L966" s="21"/>
      <c r="M966" s="89"/>
      <c r="N966" s="89"/>
      <c r="O966" s="89"/>
      <c r="P966" s="89"/>
      <c r="Q966" s="12"/>
      <c r="R966" s="12"/>
    </row>
    <row r="967" spans="3:18" x14ac:dyDescent="0.3">
      <c r="C967" s="12"/>
      <c r="D967" s="12"/>
      <c r="E967" s="89"/>
      <c r="F967" s="89"/>
      <c r="G967" s="21"/>
      <c r="H967" s="21"/>
      <c r="I967" s="21"/>
      <c r="J967" s="21"/>
      <c r="K967" s="21"/>
      <c r="L967" s="21"/>
      <c r="M967" s="89"/>
      <c r="N967" s="89"/>
      <c r="O967" s="89"/>
      <c r="P967" s="89"/>
      <c r="Q967" s="12"/>
      <c r="R967" s="12"/>
    </row>
    <row r="968" spans="3:18" x14ac:dyDescent="0.3">
      <c r="C968" s="12"/>
      <c r="D968" s="12"/>
      <c r="E968" s="89"/>
      <c r="F968" s="89"/>
      <c r="G968" s="21"/>
      <c r="H968" s="21"/>
      <c r="I968" s="21"/>
      <c r="J968" s="21"/>
      <c r="K968" s="21"/>
      <c r="L968" s="21"/>
      <c r="M968" s="89"/>
      <c r="N968" s="89"/>
      <c r="O968" s="89"/>
      <c r="P968" s="89"/>
      <c r="Q968" s="12"/>
      <c r="R968" s="12"/>
    </row>
    <row r="969" spans="3:18" x14ac:dyDescent="0.3">
      <c r="C969" s="12"/>
      <c r="D969" s="12"/>
      <c r="E969" s="89"/>
      <c r="F969" s="89"/>
      <c r="G969" s="21"/>
      <c r="H969" s="21"/>
      <c r="I969" s="21"/>
      <c r="J969" s="21"/>
      <c r="K969" s="21"/>
      <c r="L969" s="21"/>
      <c r="M969" s="89"/>
      <c r="N969" s="89"/>
      <c r="O969" s="89"/>
      <c r="P969" s="89"/>
      <c r="Q969" s="12"/>
      <c r="R969" s="12"/>
    </row>
    <row r="970" spans="3:18" x14ac:dyDescent="0.3">
      <c r="C970" s="12"/>
      <c r="D970" s="12"/>
      <c r="E970" s="89"/>
      <c r="F970" s="89"/>
      <c r="G970" s="21"/>
      <c r="H970" s="21"/>
      <c r="I970" s="21"/>
      <c r="J970" s="21"/>
      <c r="K970" s="21"/>
      <c r="L970" s="21"/>
      <c r="M970" s="89"/>
      <c r="N970" s="89"/>
      <c r="O970" s="89"/>
      <c r="P970" s="89"/>
      <c r="Q970" s="12"/>
      <c r="R970" s="12"/>
    </row>
    <row r="971" spans="3:18" x14ac:dyDescent="0.3">
      <c r="C971" s="12"/>
      <c r="D971" s="12"/>
      <c r="E971" s="89"/>
      <c r="F971" s="89"/>
      <c r="G971" s="21"/>
      <c r="H971" s="21"/>
      <c r="I971" s="21"/>
      <c r="J971" s="21"/>
      <c r="K971" s="21"/>
      <c r="L971" s="21"/>
      <c r="M971" s="89"/>
      <c r="N971" s="89"/>
      <c r="O971" s="89"/>
      <c r="P971" s="89"/>
      <c r="Q971" s="12"/>
      <c r="R971" s="12"/>
    </row>
    <row r="972" spans="3:18" x14ac:dyDescent="0.3">
      <c r="C972" s="12"/>
      <c r="D972" s="12"/>
      <c r="E972" s="89"/>
      <c r="F972" s="89"/>
      <c r="G972" s="21"/>
      <c r="H972" s="21"/>
      <c r="I972" s="21"/>
      <c r="J972" s="21"/>
      <c r="K972" s="21"/>
      <c r="L972" s="21"/>
      <c r="M972" s="89"/>
      <c r="N972" s="89"/>
      <c r="O972" s="89"/>
      <c r="P972" s="89"/>
      <c r="Q972" s="12"/>
      <c r="R972" s="12"/>
    </row>
    <row r="973" spans="3:18" x14ac:dyDescent="0.3">
      <c r="C973" s="12"/>
      <c r="D973" s="12"/>
      <c r="E973" s="89"/>
      <c r="F973" s="89"/>
      <c r="G973" s="21"/>
      <c r="H973" s="21"/>
      <c r="I973" s="21"/>
      <c r="J973" s="21"/>
      <c r="K973" s="21"/>
      <c r="L973" s="21"/>
      <c r="M973" s="89"/>
      <c r="N973" s="89"/>
      <c r="O973" s="89"/>
      <c r="P973" s="89"/>
      <c r="Q973" s="12"/>
      <c r="R973" s="12"/>
    </row>
    <row r="974" spans="3:18" x14ac:dyDescent="0.3">
      <c r="C974" s="12"/>
      <c r="D974" s="12"/>
      <c r="E974" s="89"/>
      <c r="F974" s="89"/>
      <c r="G974" s="21"/>
      <c r="H974" s="21"/>
      <c r="I974" s="21"/>
      <c r="J974" s="21"/>
      <c r="K974" s="21"/>
      <c r="L974" s="21"/>
      <c r="M974" s="89"/>
      <c r="N974" s="89"/>
      <c r="O974" s="89"/>
      <c r="P974" s="89"/>
      <c r="Q974" s="12"/>
      <c r="R974" s="12"/>
    </row>
    <row r="975" spans="3:18" x14ac:dyDescent="0.3">
      <c r="C975" s="12"/>
      <c r="D975" s="12"/>
      <c r="E975" s="89"/>
      <c r="F975" s="89"/>
      <c r="G975" s="21"/>
      <c r="H975" s="21"/>
      <c r="I975" s="21"/>
      <c r="J975" s="21"/>
      <c r="K975" s="21"/>
      <c r="L975" s="21"/>
      <c r="M975" s="89"/>
      <c r="N975" s="89"/>
      <c r="O975" s="89"/>
      <c r="P975" s="89"/>
      <c r="Q975" s="12"/>
      <c r="R975" s="12"/>
    </row>
    <row r="976" spans="3:18" x14ac:dyDescent="0.3">
      <c r="C976" s="12"/>
      <c r="D976" s="12"/>
      <c r="E976" s="89"/>
      <c r="F976" s="89"/>
      <c r="G976" s="21"/>
      <c r="H976" s="21"/>
      <c r="I976" s="21"/>
      <c r="J976" s="21"/>
      <c r="K976" s="21"/>
      <c r="L976" s="21"/>
      <c r="M976" s="89"/>
      <c r="N976" s="89"/>
      <c r="O976" s="89"/>
      <c r="P976" s="89"/>
      <c r="Q976" s="12"/>
      <c r="R976" s="12"/>
    </row>
    <row r="977" spans="3:18" x14ac:dyDescent="0.3">
      <c r="C977" s="12"/>
      <c r="D977" s="12"/>
      <c r="E977" s="89"/>
      <c r="F977" s="89"/>
      <c r="G977" s="21"/>
      <c r="H977" s="21"/>
      <c r="I977" s="21"/>
      <c r="J977" s="21"/>
      <c r="K977" s="21"/>
      <c r="L977" s="21"/>
      <c r="M977" s="89"/>
      <c r="N977" s="89"/>
      <c r="O977" s="89"/>
      <c r="P977" s="89"/>
      <c r="Q977" s="12"/>
      <c r="R977" s="12"/>
    </row>
    <row r="978" spans="3:18" x14ac:dyDescent="0.3">
      <c r="C978" s="12"/>
      <c r="D978" s="12"/>
      <c r="E978" s="89"/>
      <c r="F978" s="89"/>
      <c r="G978" s="21"/>
      <c r="H978" s="21"/>
      <c r="I978" s="21"/>
      <c r="J978" s="21"/>
      <c r="K978" s="21"/>
      <c r="L978" s="21"/>
      <c r="M978" s="89"/>
      <c r="N978" s="89"/>
      <c r="O978" s="89"/>
      <c r="P978" s="89"/>
      <c r="Q978" s="12"/>
      <c r="R978" s="12"/>
    </row>
    <row r="979" spans="3:18" x14ac:dyDescent="0.3">
      <c r="C979" s="12"/>
      <c r="D979" s="12"/>
      <c r="E979" s="89"/>
      <c r="F979" s="89"/>
      <c r="G979" s="21"/>
      <c r="H979" s="21"/>
      <c r="I979" s="21"/>
      <c r="J979" s="21"/>
      <c r="K979" s="21"/>
      <c r="L979" s="21"/>
      <c r="M979" s="89"/>
      <c r="N979" s="89"/>
      <c r="O979" s="89"/>
      <c r="P979" s="89"/>
      <c r="Q979" s="12"/>
      <c r="R979" s="12"/>
    </row>
    <row r="980" spans="3:18" x14ac:dyDescent="0.3">
      <c r="C980" s="12"/>
      <c r="D980" s="12"/>
      <c r="E980" s="89"/>
      <c r="F980" s="89"/>
      <c r="G980" s="21"/>
      <c r="H980" s="21"/>
      <c r="I980" s="21"/>
      <c r="J980" s="21"/>
      <c r="K980" s="21"/>
      <c r="L980" s="21"/>
      <c r="M980" s="89"/>
      <c r="N980" s="89"/>
      <c r="O980" s="89"/>
      <c r="P980" s="89"/>
      <c r="Q980" s="12"/>
      <c r="R980" s="12"/>
    </row>
    <row r="981" spans="3:18" x14ac:dyDescent="0.3">
      <c r="C981" s="12"/>
      <c r="D981" s="12"/>
      <c r="E981" s="89"/>
      <c r="F981" s="89"/>
      <c r="G981" s="21"/>
      <c r="H981" s="21"/>
      <c r="I981" s="21"/>
      <c r="J981" s="21"/>
      <c r="K981" s="21"/>
      <c r="L981" s="21"/>
      <c r="M981" s="89"/>
      <c r="N981" s="89"/>
      <c r="O981" s="89"/>
      <c r="P981" s="89"/>
      <c r="Q981" s="12"/>
      <c r="R981" s="12"/>
    </row>
    <row r="982" spans="3:18" x14ac:dyDescent="0.3">
      <c r="C982" s="12"/>
      <c r="D982" s="12"/>
      <c r="E982" s="89"/>
      <c r="F982" s="89"/>
      <c r="G982" s="21"/>
      <c r="H982" s="21"/>
      <c r="I982" s="21"/>
      <c r="J982" s="21"/>
      <c r="K982" s="21"/>
      <c r="L982" s="21"/>
      <c r="M982" s="89"/>
      <c r="N982" s="89"/>
      <c r="O982" s="89"/>
      <c r="P982" s="89"/>
      <c r="Q982" s="12"/>
      <c r="R982" s="12"/>
    </row>
    <row r="983" spans="3:18" x14ac:dyDescent="0.3">
      <c r="C983" s="12"/>
      <c r="D983" s="12"/>
      <c r="E983" s="89"/>
      <c r="F983" s="89"/>
      <c r="G983" s="21"/>
      <c r="H983" s="21"/>
      <c r="I983" s="21"/>
      <c r="J983" s="21"/>
      <c r="K983" s="21"/>
      <c r="L983" s="21"/>
      <c r="M983" s="89"/>
      <c r="N983" s="89"/>
      <c r="O983" s="89"/>
      <c r="P983" s="89"/>
      <c r="Q983" s="12"/>
      <c r="R983" s="12"/>
    </row>
    <row r="984" spans="3:18" x14ac:dyDescent="0.3">
      <c r="C984" s="12"/>
      <c r="D984" s="12"/>
      <c r="E984" s="89"/>
      <c r="F984" s="89"/>
      <c r="G984" s="21"/>
      <c r="H984" s="21"/>
      <c r="I984" s="21"/>
      <c r="J984" s="21"/>
      <c r="K984" s="21"/>
      <c r="L984" s="21"/>
      <c r="M984" s="89"/>
      <c r="N984" s="89"/>
      <c r="O984" s="89"/>
      <c r="P984" s="89"/>
      <c r="Q984" s="12"/>
      <c r="R984" s="12"/>
    </row>
    <row r="985" spans="3:18" x14ac:dyDescent="0.3">
      <c r="C985" s="12"/>
      <c r="D985" s="12"/>
      <c r="E985" s="89"/>
      <c r="F985" s="89"/>
      <c r="G985" s="21"/>
      <c r="H985" s="21"/>
      <c r="I985" s="21"/>
      <c r="J985" s="21"/>
      <c r="K985" s="21"/>
      <c r="L985" s="21"/>
      <c r="M985" s="89"/>
      <c r="N985" s="89"/>
      <c r="O985" s="89"/>
      <c r="P985" s="89"/>
      <c r="Q985" s="12"/>
      <c r="R985" s="12"/>
    </row>
    <row r="986" spans="3:18" x14ac:dyDescent="0.3">
      <c r="C986" s="12"/>
      <c r="D986" s="12"/>
      <c r="E986" s="89"/>
      <c r="F986" s="89"/>
      <c r="G986" s="21"/>
      <c r="H986" s="21"/>
      <c r="I986" s="21"/>
      <c r="J986" s="21"/>
      <c r="K986" s="21"/>
      <c r="L986" s="21"/>
      <c r="M986" s="89"/>
      <c r="N986" s="89"/>
      <c r="O986" s="89"/>
      <c r="P986" s="89"/>
      <c r="Q986" s="12"/>
      <c r="R986" s="12"/>
    </row>
    <row r="987" spans="3:18" x14ac:dyDescent="0.3">
      <c r="C987" s="12"/>
      <c r="D987" s="12"/>
      <c r="E987" s="89"/>
      <c r="F987" s="89"/>
      <c r="G987" s="21"/>
      <c r="H987" s="21"/>
      <c r="I987" s="21"/>
      <c r="J987" s="21"/>
      <c r="K987" s="21"/>
      <c r="L987" s="21"/>
      <c r="M987" s="89"/>
      <c r="N987" s="89"/>
      <c r="O987" s="89"/>
      <c r="P987" s="89"/>
      <c r="Q987" s="12"/>
      <c r="R987" s="12"/>
    </row>
    <row r="988" spans="3:18" x14ac:dyDescent="0.3">
      <c r="C988" s="12"/>
      <c r="D988" s="12"/>
      <c r="E988" s="89"/>
      <c r="F988" s="89"/>
      <c r="G988" s="21"/>
      <c r="H988" s="21"/>
      <c r="I988" s="21"/>
      <c r="J988" s="21"/>
      <c r="K988" s="21"/>
      <c r="L988" s="21"/>
      <c r="M988" s="89"/>
      <c r="N988" s="89"/>
      <c r="O988" s="89"/>
      <c r="P988" s="89"/>
      <c r="Q988" s="12"/>
      <c r="R988" s="12"/>
    </row>
    <row r="989" spans="3:18" x14ac:dyDescent="0.3">
      <c r="C989" s="12"/>
      <c r="D989" s="12"/>
      <c r="E989" s="89"/>
      <c r="F989" s="89"/>
      <c r="G989" s="21"/>
      <c r="H989" s="21"/>
      <c r="I989" s="21"/>
      <c r="J989" s="21"/>
      <c r="K989" s="21"/>
      <c r="L989" s="21"/>
      <c r="M989" s="89"/>
      <c r="N989" s="89"/>
      <c r="O989" s="89"/>
      <c r="P989" s="89"/>
      <c r="Q989" s="12"/>
      <c r="R989" s="12"/>
    </row>
    <row r="990" spans="3:18" x14ac:dyDescent="0.3">
      <c r="C990" s="12"/>
      <c r="D990" s="12"/>
      <c r="E990" s="89"/>
      <c r="F990" s="89"/>
      <c r="G990" s="21"/>
      <c r="H990" s="21"/>
      <c r="I990" s="21"/>
      <c r="J990" s="21"/>
      <c r="K990" s="21"/>
      <c r="L990" s="21"/>
      <c r="M990" s="89"/>
      <c r="N990" s="89"/>
      <c r="O990" s="89"/>
      <c r="P990" s="89"/>
      <c r="Q990" s="12"/>
      <c r="R990" s="12"/>
    </row>
    <row r="991" spans="3:18" x14ac:dyDescent="0.3">
      <c r="C991" s="12"/>
      <c r="D991" s="12"/>
      <c r="E991" s="89"/>
      <c r="F991" s="89"/>
      <c r="G991" s="21"/>
      <c r="H991" s="21"/>
      <c r="I991" s="21"/>
      <c r="J991" s="21"/>
      <c r="K991" s="21"/>
      <c r="L991" s="21"/>
      <c r="M991" s="89"/>
      <c r="N991" s="89"/>
      <c r="O991" s="89"/>
      <c r="P991" s="89"/>
      <c r="Q991" s="12"/>
      <c r="R991" s="12"/>
    </row>
    <row r="992" spans="3:18" x14ac:dyDescent="0.3">
      <c r="C992" s="12"/>
      <c r="D992" s="12"/>
      <c r="E992" s="89"/>
      <c r="F992" s="89"/>
      <c r="G992" s="21"/>
      <c r="H992" s="21"/>
      <c r="I992" s="21"/>
      <c r="J992" s="21"/>
      <c r="K992" s="21"/>
      <c r="L992" s="21"/>
      <c r="M992" s="89"/>
      <c r="N992" s="89"/>
      <c r="O992" s="89"/>
      <c r="P992" s="89"/>
      <c r="Q992" s="12"/>
      <c r="R992" s="12"/>
    </row>
    <row r="993" spans="3:18" x14ac:dyDescent="0.3">
      <c r="C993" s="12"/>
      <c r="D993" s="12"/>
      <c r="E993" s="89"/>
      <c r="F993" s="89"/>
      <c r="G993" s="21"/>
      <c r="H993" s="21"/>
      <c r="I993" s="21"/>
      <c r="J993" s="21"/>
      <c r="K993" s="21"/>
      <c r="L993" s="21"/>
      <c r="M993" s="89"/>
      <c r="N993" s="89"/>
      <c r="O993" s="89"/>
      <c r="P993" s="89"/>
      <c r="Q993" s="12"/>
      <c r="R993" s="12"/>
    </row>
    <row r="994" spans="3:18" x14ac:dyDescent="0.3">
      <c r="C994" s="12"/>
      <c r="D994" s="12"/>
      <c r="E994" s="89"/>
      <c r="F994" s="89"/>
      <c r="G994" s="21"/>
      <c r="H994" s="21"/>
      <c r="I994" s="21"/>
      <c r="J994" s="21"/>
      <c r="K994" s="21"/>
      <c r="L994" s="21"/>
      <c r="M994" s="89"/>
      <c r="N994" s="89"/>
      <c r="O994" s="89"/>
      <c r="P994" s="89"/>
      <c r="Q994" s="12"/>
      <c r="R994" s="12"/>
    </row>
    <row r="995" spans="3:18" x14ac:dyDescent="0.3">
      <c r="C995" s="12"/>
      <c r="D995" s="12"/>
      <c r="E995" s="89"/>
      <c r="F995" s="89"/>
      <c r="G995" s="21"/>
      <c r="H995" s="21"/>
      <c r="I995" s="21"/>
      <c r="J995" s="21"/>
      <c r="K995" s="21"/>
      <c r="L995" s="21"/>
      <c r="M995" s="89"/>
      <c r="N995" s="89"/>
      <c r="O995" s="89"/>
      <c r="P995" s="89"/>
      <c r="Q995" s="12"/>
      <c r="R995" s="12"/>
    </row>
    <row r="996" spans="3:18" x14ac:dyDescent="0.3">
      <c r="C996" s="12"/>
      <c r="D996" s="12"/>
      <c r="E996" s="89"/>
      <c r="F996" s="89"/>
      <c r="G996" s="21"/>
      <c r="H996" s="21"/>
      <c r="I996" s="21"/>
      <c r="J996" s="21"/>
      <c r="K996" s="21"/>
      <c r="L996" s="21"/>
      <c r="M996" s="89"/>
      <c r="N996" s="89"/>
      <c r="O996" s="89"/>
      <c r="P996" s="89"/>
      <c r="Q996" s="12"/>
      <c r="R996" s="12"/>
    </row>
    <row r="997" spans="3:18" x14ac:dyDescent="0.3">
      <c r="C997" s="12"/>
      <c r="D997" s="12"/>
      <c r="E997" s="89"/>
      <c r="F997" s="89"/>
      <c r="G997" s="21"/>
      <c r="H997" s="21"/>
      <c r="I997" s="21"/>
      <c r="J997" s="21"/>
      <c r="K997" s="21"/>
      <c r="L997" s="21"/>
      <c r="M997" s="89"/>
      <c r="N997" s="89"/>
      <c r="O997" s="89"/>
      <c r="P997" s="89"/>
      <c r="Q997" s="12"/>
      <c r="R997" s="12"/>
    </row>
    <row r="998" spans="3:18" x14ac:dyDescent="0.3">
      <c r="C998" s="12"/>
      <c r="D998" s="12"/>
      <c r="E998" s="89"/>
      <c r="F998" s="89"/>
      <c r="G998" s="21"/>
      <c r="H998" s="21"/>
      <c r="I998" s="21"/>
      <c r="J998" s="21"/>
      <c r="K998" s="21"/>
      <c r="L998" s="21"/>
      <c r="M998" s="89"/>
      <c r="N998" s="89"/>
      <c r="O998" s="89"/>
      <c r="P998" s="89"/>
      <c r="Q998" s="12"/>
      <c r="R998" s="12"/>
    </row>
    <row r="999" spans="3:18" x14ac:dyDescent="0.3">
      <c r="C999" s="12"/>
      <c r="D999" s="12"/>
      <c r="E999" s="89"/>
      <c r="F999" s="89"/>
      <c r="G999" s="21"/>
      <c r="H999" s="21"/>
      <c r="I999" s="21"/>
      <c r="J999" s="21"/>
      <c r="K999" s="21"/>
      <c r="L999" s="21"/>
      <c r="M999" s="89"/>
      <c r="N999" s="89"/>
      <c r="O999" s="89"/>
      <c r="P999" s="89"/>
      <c r="Q999" s="12"/>
      <c r="R999" s="12"/>
    </row>
    <row r="1000" spans="3:18" x14ac:dyDescent="0.3">
      <c r="C1000" s="12"/>
      <c r="D1000" s="12"/>
      <c r="E1000" s="89"/>
      <c r="F1000" s="89"/>
      <c r="G1000" s="21"/>
      <c r="H1000" s="21"/>
      <c r="I1000" s="21"/>
      <c r="J1000" s="21"/>
      <c r="K1000" s="21"/>
      <c r="L1000" s="21"/>
      <c r="M1000" s="89"/>
      <c r="N1000" s="89"/>
      <c r="O1000" s="89"/>
      <c r="P1000" s="89"/>
      <c r="Q1000" s="12"/>
      <c r="R1000" s="12"/>
    </row>
    <row r="1001" spans="3:18" x14ac:dyDescent="0.3">
      <c r="C1001" s="12"/>
      <c r="D1001" s="12"/>
      <c r="E1001" s="89"/>
      <c r="F1001" s="89"/>
      <c r="G1001" s="21"/>
      <c r="H1001" s="21"/>
      <c r="I1001" s="21"/>
      <c r="J1001" s="21"/>
      <c r="K1001" s="21"/>
      <c r="L1001" s="21"/>
      <c r="M1001" s="89"/>
      <c r="N1001" s="89"/>
      <c r="O1001" s="89"/>
      <c r="P1001" s="89"/>
      <c r="Q1001" s="12"/>
      <c r="R1001" s="12"/>
    </row>
    <row r="1002" spans="3:18" x14ac:dyDescent="0.3">
      <c r="C1002" s="12"/>
      <c r="D1002" s="12"/>
      <c r="E1002" s="89"/>
      <c r="F1002" s="89"/>
      <c r="G1002" s="21"/>
      <c r="H1002" s="21"/>
      <c r="I1002" s="21"/>
      <c r="J1002" s="21"/>
      <c r="K1002" s="21"/>
      <c r="L1002" s="21"/>
      <c r="M1002" s="89"/>
      <c r="N1002" s="89"/>
      <c r="O1002" s="89"/>
      <c r="P1002" s="89"/>
      <c r="Q1002" s="12"/>
      <c r="R1002" s="12"/>
    </row>
    <row r="1003" spans="3:18" x14ac:dyDescent="0.3">
      <c r="C1003" s="12"/>
      <c r="D1003" s="12"/>
      <c r="E1003" s="89"/>
      <c r="F1003" s="89"/>
      <c r="G1003" s="21"/>
      <c r="H1003" s="21"/>
      <c r="I1003" s="21"/>
      <c r="J1003" s="21"/>
      <c r="K1003" s="21"/>
      <c r="L1003" s="21"/>
      <c r="M1003" s="89"/>
      <c r="N1003" s="89"/>
      <c r="O1003" s="89"/>
      <c r="P1003" s="89"/>
      <c r="Q1003" s="12"/>
      <c r="R1003" s="12"/>
    </row>
    <row r="1004" spans="3:18" x14ac:dyDescent="0.3">
      <c r="C1004" s="12"/>
      <c r="D1004" s="12"/>
      <c r="E1004" s="89"/>
      <c r="F1004" s="89"/>
      <c r="G1004" s="21"/>
      <c r="H1004" s="21"/>
      <c r="I1004" s="21"/>
      <c r="J1004" s="21"/>
      <c r="K1004" s="21"/>
      <c r="L1004" s="21"/>
      <c r="M1004" s="89"/>
      <c r="N1004" s="89"/>
      <c r="O1004" s="89"/>
      <c r="P1004" s="89"/>
      <c r="Q1004" s="12"/>
      <c r="R1004" s="12"/>
    </row>
    <row r="1005" spans="3:18" x14ac:dyDescent="0.3">
      <c r="C1005" s="12"/>
      <c r="D1005" s="12"/>
      <c r="E1005" s="89"/>
      <c r="F1005" s="89"/>
      <c r="G1005" s="21"/>
      <c r="H1005" s="21"/>
      <c r="I1005" s="21"/>
      <c r="J1005" s="21"/>
      <c r="K1005" s="21"/>
      <c r="L1005" s="21"/>
      <c r="M1005" s="89"/>
      <c r="N1005" s="89"/>
      <c r="O1005" s="89"/>
      <c r="P1005" s="89"/>
      <c r="Q1005" s="12"/>
      <c r="R1005" s="12"/>
    </row>
    <row r="1006" spans="3:18" x14ac:dyDescent="0.3">
      <c r="C1006" s="12"/>
      <c r="D1006" s="12"/>
      <c r="E1006" s="89"/>
      <c r="F1006" s="89"/>
      <c r="G1006" s="21"/>
      <c r="H1006" s="21"/>
      <c r="I1006" s="21"/>
      <c r="J1006" s="21"/>
      <c r="K1006" s="21"/>
      <c r="L1006" s="21"/>
      <c r="M1006" s="89"/>
      <c r="N1006" s="89"/>
      <c r="O1006" s="89"/>
      <c r="P1006" s="89"/>
      <c r="Q1006" s="12"/>
      <c r="R1006" s="12"/>
    </row>
    <row r="1007" spans="3:18" x14ac:dyDescent="0.3">
      <c r="C1007" s="12"/>
      <c r="D1007" s="12"/>
      <c r="E1007" s="89"/>
      <c r="F1007" s="89"/>
      <c r="G1007" s="21"/>
      <c r="H1007" s="21"/>
      <c r="I1007" s="21"/>
      <c r="J1007" s="21"/>
      <c r="K1007" s="21"/>
      <c r="L1007" s="21"/>
      <c r="M1007" s="89"/>
      <c r="N1007" s="89"/>
      <c r="O1007" s="89"/>
      <c r="P1007" s="89"/>
      <c r="Q1007" s="12"/>
      <c r="R1007" s="12"/>
    </row>
    <row r="1008" spans="3:18" x14ac:dyDescent="0.3">
      <c r="C1008" s="12"/>
      <c r="D1008" s="12"/>
      <c r="E1008" s="89"/>
      <c r="F1008" s="89"/>
      <c r="G1008" s="21"/>
      <c r="H1008" s="21"/>
      <c r="I1008" s="21"/>
      <c r="J1008" s="21"/>
      <c r="K1008" s="21"/>
      <c r="L1008" s="21"/>
      <c r="M1008" s="89"/>
      <c r="N1008" s="89"/>
      <c r="O1008" s="89"/>
      <c r="P1008" s="89"/>
      <c r="Q1008" s="12"/>
      <c r="R1008" s="12"/>
    </row>
    <row r="1009" spans="3:18" x14ac:dyDescent="0.3">
      <c r="C1009" s="12"/>
      <c r="D1009" s="12"/>
      <c r="E1009" s="89"/>
      <c r="F1009" s="89"/>
      <c r="G1009" s="21"/>
      <c r="H1009" s="21"/>
      <c r="I1009" s="21"/>
      <c r="J1009" s="21"/>
      <c r="K1009" s="21"/>
      <c r="L1009" s="21"/>
      <c r="M1009" s="89"/>
      <c r="N1009" s="89"/>
      <c r="O1009" s="89"/>
      <c r="P1009" s="89"/>
      <c r="Q1009" s="12"/>
      <c r="R1009" s="12"/>
    </row>
    <row r="1010" spans="3:18" x14ac:dyDescent="0.3">
      <c r="C1010" s="12"/>
      <c r="D1010" s="12"/>
      <c r="E1010" s="89"/>
      <c r="F1010" s="89"/>
      <c r="G1010" s="21"/>
      <c r="H1010" s="21"/>
      <c r="I1010" s="21"/>
      <c r="J1010" s="21"/>
      <c r="K1010" s="21"/>
      <c r="L1010" s="21"/>
      <c r="M1010" s="89"/>
      <c r="N1010" s="89"/>
      <c r="O1010" s="89"/>
      <c r="P1010" s="89"/>
      <c r="Q1010" s="12"/>
      <c r="R1010" s="12"/>
    </row>
    <row r="1011" spans="3:18" x14ac:dyDescent="0.3">
      <c r="C1011" s="12"/>
      <c r="D1011" s="12"/>
      <c r="E1011" s="89"/>
      <c r="F1011" s="89"/>
      <c r="G1011" s="21"/>
      <c r="H1011" s="21"/>
      <c r="I1011" s="21"/>
      <c r="J1011" s="21"/>
      <c r="K1011" s="21"/>
      <c r="L1011" s="21"/>
      <c r="M1011" s="89"/>
      <c r="N1011" s="89"/>
      <c r="O1011" s="89"/>
      <c r="P1011" s="89"/>
      <c r="Q1011" s="12"/>
      <c r="R1011" s="12"/>
    </row>
    <row r="1012" spans="3:18" x14ac:dyDescent="0.3">
      <c r="C1012" s="12"/>
      <c r="D1012" s="12"/>
      <c r="E1012" s="89"/>
      <c r="F1012" s="89"/>
      <c r="G1012" s="21"/>
      <c r="H1012" s="21"/>
      <c r="I1012" s="21"/>
      <c r="J1012" s="21"/>
      <c r="K1012" s="21"/>
      <c r="L1012" s="21"/>
      <c r="M1012" s="89"/>
      <c r="N1012" s="89"/>
      <c r="O1012" s="89"/>
      <c r="P1012" s="89"/>
      <c r="Q1012" s="12"/>
      <c r="R1012" s="12"/>
    </row>
    <row r="1013" spans="3:18" x14ac:dyDescent="0.3">
      <c r="C1013" s="12"/>
      <c r="D1013" s="12"/>
      <c r="E1013" s="89"/>
      <c r="F1013" s="89"/>
      <c r="G1013" s="21"/>
      <c r="H1013" s="21"/>
      <c r="I1013" s="21"/>
      <c r="J1013" s="21"/>
      <c r="K1013" s="21"/>
      <c r="L1013" s="21"/>
      <c r="M1013" s="89"/>
      <c r="N1013" s="89"/>
      <c r="O1013" s="89"/>
      <c r="P1013" s="89"/>
      <c r="Q1013" s="12"/>
      <c r="R1013" s="12"/>
    </row>
    <row r="1014" spans="3:18" x14ac:dyDescent="0.3">
      <c r="C1014" s="12"/>
      <c r="D1014" s="12"/>
      <c r="E1014" s="89"/>
      <c r="F1014" s="89"/>
      <c r="G1014" s="21"/>
      <c r="H1014" s="21"/>
      <c r="I1014" s="21"/>
      <c r="J1014" s="21"/>
      <c r="K1014" s="21"/>
      <c r="L1014" s="21"/>
      <c r="M1014" s="89"/>
      <c r="N1014" s="89"/>
      <c r="O1014" s="89"/>
      <c r="P1014" s="89"/>
      <c r="Q1014" s="12"/>
      <c r="R1014" s="12"/>
    </row>
    <row r="1015" spans="3:18" x14ac:dyDescent="0.3">
      <c r="C1015" s="12"/>
      <c r="D1015" s="12"/>
      <c r="E1015" s="89"/>
      <c r="F1015" s="89"/>
      <c r="G1015" s="21"/>
      <c r="H1015" s="21"/>
      <c r="I1015" s="21"/>
      <c r="J1015" s="21"/>
      <c r="K1015" s="21"/>
      <c r="L1015" s="21"/>
      <c r="M1015" s="89"/>
      <c r="N1015" s="89"/>
      <c r="O1015" s="89"/>
      <c r="P1015" s="89"/>
      <c r="Q1015" s="12"/>
      <c r="R1015" s="12"/>
    </row>
    <row r="1016" spans="3:18" x14ac:dyDescent="0.3">
      <c r="C1016" s="12"/>
      <c r="D1016" s="12"/>
      <c r="E1016" s="89"/>
      <c r="F1016" s="89"/>
      <c r="G1016" s="21"/>
      <c r="H1016" s="21"/>
      <c r="I1016" s="21"/>
      <c r="J1016" s="21"/>
      <c r="K1016" s="21"/>
      <c r="L1016" s="21"/>
      <c r="M1016" s="89"/>
      <c r="N1016" s="89"/>
      <c r="O1016" s="89"/>
      <c r="P1016" s="89"/>
      <c r="Q1016" s="12"/>
      <c r="R1016" s="12"/>
    </row>
    <row r="1017" spans="3:18" x14ac:dyDescent="0.3">
      <c r="C1017" s="12"/>
      <c r="D1017" s="12"/>
      <c r="E1017" s="89"/>
      <c r="F1017" s="89"/>
      <c r="G1017" s="21"/>
      <c r="H1017" s="21"/>
      <c r="I1017" s="21"/>
      <c r="J1017" s="21"/>
      <c r="K1017" s="21"/>
      <c r="L1017" s="21"/>
      <c r="M1017" s="89"/>
      <c r="N1017" s="89"/>
      <c r="O1017" s="89"/>
      <c r="P1017" s="89"/>
      <c r="Q1017" s="12"/>
      <c r="R1017" s="12"/>
    </row>
    <row r="1018" spans="3:18" x14ac:dyDescent="0.3">
      <c r="C1018" s="12"/>
      <c r="D1018" s="12"/>
      <c r="E1018" s="89"/>
      <c r="F1018" s="89"/>
      <c r="G1018" s="21"/>
      <c r="H1018" s="21"/>
      <c r="I1018" s="21"/>
      <c r="J1018" s="21"/>
      <c r="K1018" s="21"/>
      <c r="L1018" s="21"/>
      <c r="M1018" s="89"/>
      <c r="N1018" s="89"/>
      <c r="O1018" s="89"/>
      <c r="P1018" s="89"/>
      <c r="Q1018" s="12"/>
      <c r="R1018" s="12"/>
    </row>
    <row r="1019" spans="3:18" x14ac:dyDescent="0.3">
      <c r="C1019" s="12"/>
      <c r="D1019" s="12"/>
      <c r="E1019" s="89"/>
      <c r="F1019" s="89"/>
      <c r="G1019" s="21"/>
      <c r="H1019" s="21"/>
      <c r="I1019" s="21"/>
      <c r="J1019" s="21"/>
      <c r="K1019" s="21"/>
      <c r="L1019" s="21"/>
      <c r="M1019" s="89"/>
      <c r="N1019" s="89"/>
      <c r="O1019" s="89"/>
      <c r="P1019" s="89"/>
      <c r="Q1019" s="12"/>
      <c r="R1019" s="12"/>
    </row>
    <row r="1020" spans="3:18" x14ac:dyDescent="0.3">
      <c r="C1020" s="12"/>
      <c r="D1020" s="12"/>
      <c r="E1020" s="89"/>
      <c r="F1020" s="89"/>
      <c r="G1020" s="21"/>
      <c r="H1020" s="21"/>
      <c r="I1020" s="21"/>
      <c r="J1020" s="21"/>
      <c r="K1020" s="21"/>
      <c r="L1020" s="21"/>
      <c r="M1020" s="89"/>
      <c r="N1020" s="89"/>
      <c r="O1020" s="89"/>
      <c r="P1020" s="89"/>
      <c r="Q1020" s="12"/>
      <c r="R1020" s="12"/>
    </row>
    <row r="1021" spans="3:18" x14ac:dyDescent="0.3">
      <c r="C1021" s="12"/>
      <c r="D1021" s="12"/>
      <c r="E1021" s="89"/>
      <c r="F1021" s="89"/>
      <c r="G1021" s="21"/>
      <c r="H1021" s="21"/>
      <c r="I1021" s="21"/>
      <c r="J1021" s="21"/>
      <c r="K1021" s="21"/>
      <c r="L1021" s="21"/>
      <c r="M1021" s="89"/>
      <c r="N1021" s="89"/>
      <c r="O1021" s="89"/>
      <c r="P1021" s="89"/>
      <c r="Q1021" s="12"/>
      <c r="R1021" s="12"/>
    </row>
    <row r="1022" spans="3:18" x14ac:dyDescent="0.3">
      <c r="C1022" s="12"/>
      <c r="D1022" s="12"/>
      <c r="E1022" s="89"/>
      <c r="F1022" s="89"/>
      <c r="G1022" s="21"/>
      <c r="H1022" s="21"/>
      <c r="I1022" s="21"/>
      <c r="J1022" s="21"/>
      <c r="K1022" s="21"/>
      <c r="L1022" s="21"/>
      <c r="M1022" s="89"/>
      <c r="N1022" s="89"/>
      <c r="O1022" s="89"/>
      <c r="P1022" s="89"/>
      <c r="Q1022" s="12"/>
      <c r="R1022" s="12"/>
    </row>
    <row r="1023" spans="3:18" x14ac:dyDescent="0.3">
      <c r="C1023" s="12"/>
      <c r="D1023" s="12"/>
      <c r="E1023" s="89"/>
      <c r="F1023" s="89"/>
      <c r="G1023" s="21"/>
      <c r="H1023" s="21"/>
      <c r="I1023" s="21"/>
      <c r="J1023" s="21"/>
      <c r="K1023" s="21"/>
      <c r="L1023" s="21"/>
      <c r="M1023" s="89"/>
      <c r="N1023" s="89"/>
      <c r="O1023" s="89"/>
      <c r="P1023" s="89"/>
      <c r="Q1023" s="12"/>
      <c r="R1023" s="12"/>
    </row>
    <row r="1024" spans="3:18" x14ac:dyDescent="0.3">
      <c r="C1024" s="12"/>
      <c r="D1024" s="12"/>
      <c r="E1024" s="89"/>
      <c r="F1024" s="89"/>
      <c r="G1024" s="21"/>
      <c r="H1024" s="21"/>
      <c r="I1024" s="21"/>
      <c r="J1024" s="21"/>
      <c r="K1024" s="21"/>
      <c r="L1024" s="21"/>
      <c r="M1024" s="89"/>
      <c r="N1024" s="89"/>
      <c r="O1024" s="89"/>
      <c r="P1024" s="89"/>
      <c r="Q1024" s="12"/>
      <c r="R1024" s="12"/>
    </row>
    <row r="1025" spans="3:18" x14ac:dyDescent="0.3">
      <c r="C1025" s="12"/>
      <c r="D1025" s="12"/>
      <c r="E1025" s="89"/>
      <c r="F1025" s="89"/>
      <c r="G1025" s="21"/>
      <c r="H1025" s="21"/>
      <c r="I1025" s="21"/>
      <c r="J1025" s="21"/>
      <c r="K1025" s="21"/>
      <c r="L1025" s="21"/>
      <c r="M1025" s="89"/>
      <c r="N1025" s="89"/>
      <c r="O1025" s="89"/>
      <c r="P1025" s="89"/>
      <c r="Q1025" s="12"/>
      <c r="R1025" s="12"/>
    </row>
    <row r="1026" spans="3:18" x14ac:dyDescent="0.3">
      <c r="C1026" s="12"/>
      <c r="D1026" s="12"/>
      <c r="E1026" s="89"/>
      <c r="F1026" s="89"/>
      <c r="G1026" s="21"/>
      <c r="H1026" s="21"/>
      <c r="I1026" s="21"/>
      <c r="J1026" s="21"/>
      <c r="K1026" s="21"/>
      <c r="L1026" s="21"/>
      <c r="M1026" s="89"/>
      <c r="N1026" s="89"/>
      <c r="O1026" s="89"/>
      <c r="P1026" s="89"/>
      <c r="Q1026" s="12"/>
      <c r="R1026" s="12"/>
    </row>
    <row r="1027" spans="3:18" x14ac:dyDescent="0.3">
      <c r="C1027" s="12"/>
      <c r="D1027" s="12"/>
      <c r="E1027" s="89"/>
      <c r="F1027" s="89"/>
      <c r="G1027" s="21"/>
      <c r="H1027" s="21"/>
      <c r="I1027" s="21"/>
      <c r="J1027" s="21"/>
      <c r="K1027" s="21"/>
      <c r="L1027" s="21"/>
      <c r="M1027" s="89"/>
      <c r="N1027" s="89"/>
      <c r="O1027" s="89"/>
      <c r="P1027" s="89"/>
      <c r="Q1027" s="12"/>
      <c r="R1027" s="12"/>
    </row>
    <row r="1028" spans="3:18" x14ac:dyDescent="0.3">
      <c r="C1028" s="12"/>
      <c r="D1028" s="12"/>
      <c r="E1028" s="89"/>
      <c r="F1028" s="89"/>
      <c r="G1028" s="21"/>
      <c r="H1028" s="21"/>
      <c r="I1028" s="21"/>
      <c r="J1028" s="21"/>
      <c r="K1028" s="21"/>
      <c r="L1028" s="21"/>
      <c r="M1028" s="89"/>
      <c r="N1028" s="89"/>
      <c r="O1028" s="89"/>
      <c r="P1028" s="89"/>
      <c r="Q1028" s="12"/>
      <c r="R1028" s="12"/>
    </row>
    <row r="1029" spans="3:18" x14ac:dyDescent="0.3">
      <c r="C1029" s="12"/>
      <c r="D1029" s="12"/>
      <c r="E1029" s="89"/>
      <c r="F1029" s="89"/>
      <c r="G1029" s="21"/>
      <c r="H1029" s="21"/>
      <c r="I1029" s="21"/>
      <c r="J1029" s="21"/>
      <c r="K1029" s="21"/>
      <c r="L1029" s="21"/>
      <c r="M1029" s="89"/>
      <c r="N1029" s="89"/>
      <c r="O1029" s="89"/>
      <c r="P1029" s="89"/>
      <c r="Q1029" s="12"/>
      <c r="R1029" s="12"/>
    </row>
    <row r="1030" spans="3:18" x14ac:dyDescent="0.3">
      <c r="C1030" s="12"/>
      <c r="D1030" s="12"/>
      <c r="E1030" s="89"/>
      <c r="F1030" s="89"/>
      <c r="G1030" s="21"/>
      <c r="H1030" s="21"/>
      <c r="I1030" s="21"/>
      <c r="J1030" s="21"/>
      <c r="K1030" s="21"/>
      <c r="L1030" s="21"/>
      <c r="M1030" s="89"/>
      <c r="N1030" s="89"/>
      <c r="O1030" s="89"/>
      <c r="P1030" s="89"/>
      <c r="Q1030" s="12"/>
      <c r="R1030" s="12"/>
    </row>
    <row r="1031" spans="3:18" x14ac:dyDescent="0.3">
      <c r="C1031" s="12"/>
      <c r="D1031" s="12"/>
      <c r="E1031" s="89"/>
      <c r="F1031" s="89"/>
      <c r="G1031" s="21"/>
      <c r="H1031" s="21"/>
      <c r="I1031" s="21"/>
      <c r="J1031" s="21"/>
      <c r="K1031" s="21"/>
      <c r="L1031" s="21"/>
      <c r="M1031" s="89"/>
      <c r="N1031" s="89"/>
      <c r="O1031" s="89"/>
      <c r="P1031" s="89"/>
      <c r="Q1031" s="12"/>
      <c r="R1031" s="12"/>
    </row>
    <row r="1032" spans="3:18" x14ac:dyDescent="0.3">
      <c r="C1032" s="12"/>
      <c r="D1032" s="12"/>
      <c r="E1032" s="89"/>
      <c r="F1032" s="89"/>
      <c r="G1032" s="21"/>
      <c r="H1032" s="21"/>
      <c r="I1032" s="21"/>
      <c r="J1032" s="21"/>
      <c r="K1032" s="21"/>
      <c r="L1032" s="21"/>
      <c r="M1032" s="89"/>
      <c r="N1032" s="89"/>
      <c r="O1032" s="89"/>
      <c r="P1032" s="89"/>
      <c r="Q1032" s="12"/>
      <c r="R1032" s="12"/>
    </row>
    <row r="1033" spans="3:18" x14ac:dyDescent="0.3">
      <c r="C1033" s="12"/>
      <c r="D1033" s="12"/>
      <c r="E1033" s="89"/>
      <c r="F1033" s="89"/>
      <c r="G1033" s="21"/>
      <c r="H1033" s="21"/>
      <c r="I1033" s="21"/>
      <c r="J1033" s="21"/>
      <c r="K1033" s="21"/>
      <c r="L1033" s="21"/>
      <c r="M1033" s="89"/>
      <c r="N1033" s="89"/>
      <c r="O1033" s="89"/>
      <c r="P1033" s="89"/>
      <c r="Q1033" s="12"/>
      <c r="R1033" s="12"/>
    </row>
    <row r="1034" spans="3:18" x14ac:dyDescent="0.3">
      <c r="C1034" s="12"/>
      <c r="D1034" s="12"/>
      <c r="E1034" s="89"/>
      <c r="F1034" s="89"/>
      <c r="G1034" s="21"/>
      <c r="H1034" s="21"/>
      <c r="I1034" s="21"/>
      <c r="J1034" s="21"/>
      <c r="K1034" s="21"/>
      <c r="L1034" s="21"/>
      <c r="M1034" s="89"/>
      <c r="N1034" s="89"/>
      <c r="O1034" s="89"/>
      <c r="P1034" s="89"/>
      <c r="Q1034" s="12"/>
      <c r="R1034" s="12"/>
    </row>
    <row r="1035" spans="3:18" x14ac:dyDescent="0.3">
      <c r="C1035" s="12"/>
      <c r="D1035" s="12"/>
      <c r="E1035" s="89"/>
      <c r="F1035" s="89"/>
      <c r="G1035" s="21"/>
      <c r="H1035" s="21"/>
      <c r="I1035" s="21"/>
      <c r="J1035" s="21"/>
      <c r="K1035" s="21"/>
      <c r="L1035" s="21"/>
      <c r="M1035" s="89"/>
      <c r="N1035" s="89"/>
      <c r="O1035" s="89"/>
      <c r="P1035" s="89"/>
      <c r="Q1035" s="12"/>
      <c r="R1035" s="12"/>
    </row>
    <row r="1036" spans="3:18" x14ac:dyDescent="0.3">
      <c r="C1036" s="12"/>
      <c r="D1036" s="12"/>
      <c r="E1036" s="89"/>
      <c r="F1036" s="89"/>
      <c r="G1036" s="21"/>
      <c r="H1036" s="21"/>
      <c r="I1036" s="21"/>
      <c r="J1036" s="21"/>
      <c r="K1036" s="21"/>
      <c r="L1036" s="21"/>
      <c r="M1036" s="89"/>
      <c r="N1036" s="89"/>
      <c r="O1036" s="89"/>
      <c r="P1036" s="89"/>
      <c r="Q1036" s="12"/>
      <c r="R1036" s="12"/>
    </row>
    <row r="1037" spans="3:18" x14ac:dyDescent="0.3">
      <c r="C1037" s="12"/>
      <c r="D1037" s="12"/>
      <c r="E1037" s="89"/>
      <c r="F1037" s="89"/>
      <c r="G1037" s="21"/>
      <c r="H1037" s="21"/>
      <c r="I1037" s="21"/>
      <c r="J1037" s="21"/>
      <c r="K1037" s="21"/>
      <c r="L1037" s="21"/>
      <c r="M1037" s="89"/>
      <c r="N1037" s="89"/>
      <c r="O1037" s="89"/>
      <c r="P1037" s="89"/>
      <c r="Q1037" s="12"/>
      <c r="R1037" s="12"/>
    </row>
    <row r="1038" spans="3:18" x14ac:dyDescent="0.3">
      <c r="C1038" s="12"/>
      <c r="D1038" s="12"/>
      <c r="E1038" s="89"/>
      <c r="F1038" s="89"/>
      <c r="G1038" s="21"/>
      <c r="H1038" s="21"/>
      <c r="I1038" s="21"/>
      <c r="J1038" s="21"/>
      <c r="K1038" s="21"/>
      <c r="L1038" s="21"/>
      <c r="M1038" s="89"/>
      <c r="N1038" s="89"/>
      <c r="O1038" s="89"/>
      <c r="P1038" s="89"/>
      <c r="Q1038" s="12"/>
      <c r="R1038" s="12"/>
    </row>
    <row r="1039" spans="3:18" x14ac:dyDescent="0.3">
      <c r="C1039" s="12"/>
      <c r="D1039" s="12"/>
      <c r="E1039" s="89"/>
      <c r="F1039" s="89"/>
      <c r="G1039" s="21"/>
      <c r="H1039" s="21"/>
      <c r="I1039" s="21"/>
      <c r="J1039" s="21"/>
      <c r="K1039" s="21"/>
      <c r="L1039" s="21"/>
      <c r="M1039" s="89"/>
      <c r="N1039" s="89"/>
      <c r="O1039" s="89"/>
      <c r="P1039" s="89"/>
      <c r="Q1039" s="12"/>
      <c r="R1039" s="12"/>
    </row>
    <row r="1040" spans="3:18" x14ac:dyDescent="0.3">
      <c r="C1040" s="12"/>
      <c r="D1040" s="12"/>
      <c r="E1040" s="89"/>
      <c r="F1040" s="89"/>
      <c r="G1040" s="21"/>
      <c r="H1040" s="21"/>
      <c r="I1040" s="21"/>
      <c r="J1040" s="21"/>
      <c r="K1040" s="21"/>
      <c r="L1040" s="21"/>
      <c r="M1040" s="89"/>
      <c r="N1040" s="89"/>
      <c r="O1040" s="89"/>
      <c r="P1040" s="89"/>
      <c r="Q1040" s="12"/>
      <c r="R1040" s="12"/>
    </row>
    <row r="1041" spans="3:18" x14ac:dyDescent="0.3">
      <c r="C1041" s="12"/>
      <c r="D1041" s="12"/>
      <c r="E1041" s="89"/>
      <c r="F1041" s="89"/>
      <c r="G1041" s="21"/>
      <c r="H1041" s="21"/>
      <c r="I1041" s="21"/>
      <c r="J1041" s="21"/>
      <c r="K1041" s="21"/>
      <c r="L1041" s="21"/>
      <c r="M1041" s="89"/>
      <c r="N1041" s="89"/>
      <c r="O1041" s="89"/>
      <c r="P1041" s="89"/>
      <c r="Q1041" s="12"/>
      <c r="R1041" s="12"/>
    </row>
    <row r="1042" spans="3:18" x14ac:dyDescent="0.3">
      <c r="C1042" s="12"/>
      <c r="D1042" s="12"/>
      <c r="E1042" s="89"/>
      <c r="F1042" s="89"/>
      <c r="G1042" s="21"/>
      <c r="H1042" s="21"/>
      <c r="I1042" s="21"/>
      <c r="J1042" s="21"/>
      <c r="K1042" s="21"/>
      <c r="L1042" s="21"/>
      <c r="M1042" s="89"/>
      <c r="N1042" s="89"/>
      <c r="O1042" s="89"/>
      <c r="P1042" s="89"/>
      <c r="Q1042" s="12"/>
      <c r="R1042" s="12"/>
    </row>
    <row r="1043" spans="3:18" x14ac:dyDescent="0.3">
      <c r="C1043" s="12"/>
      <c r="D1043" s="12"/>
      <c r="E1043" s="89"/>
      <c r="F1043" s="89"/>
      <c r="G1043" s="21"/>
      <c r="H1043" s="21"/>
      <c r="I1043" s="21"/>
      <c r="J1043" s="21"/>
      <c r="K1043" s="21"/>
      <c r="L1043" s="21"/>
      <c r="M1043" s="89"/>
      <c r="N1043" s="89"/>
      <c r="O1043" s="89"/>
      <c r="P1043" s="89"/>
      <c r="Q1043" s="12"/>
      <c r="R1043" s="12"/>
    </row>
    <row r="1044" spans="3:18" x14ac:dyDescent="0.3">
      <c r="C1044" s="12"/>
      <c r="D1044" s="12"/>
      <c r="E1044" s="89"/>
      <c r="F1044" s="89"/>
      <c r="G1044" s="21"/>
      <c r="H1044" s="21"/>
      <c r="I1044" s="21"/>
      <c r="J1044" s="21"/>
      <c r="K1044" s="21"/>
      <c r="L1044" s="21"/>
      <c r="M1044" s="89"/>
      <c r="N1044" s="89"/>
      <c r="O1044" s="89"/>
      <c r="P1044" s="89"/>
      <c r="Q1044" s="12"/>
      <c r="R1044" s="12"/>
    </row>
    <row r="1045" spans="3:18" x14ac:dyDescent="0.3">
      <c r="C1045" s="12"/>
      <c r="D1045" s="12"/>
      <c r="E1045" s="89"/>
      <c r="F1045" s="89"/>
      <c r="G1045" s="21"/>
      <c r="H1045" s="21"/>
      <c r="I1045" s="21"/>
      <c r="J1045" s="21"/>
      <c r="K1045" s="21"/>
      <c r="L1045" s="21"/>
      <c r="M1045" s="89"/>
      <c r="N1045" s="89"/>
      <c r="O1045" s="89"/>
      <c r="P1045" s="89"/>
      <c r="Q1045" s="12"/>
      <c r="R1045" s="12"/>
    </row>
    <row r="1046" spans="3:18" x14ac:dyDescent="0.3">
      <c r="C1046" s="12"/>
      <c r="D1046" s="12"/>
      <c r="E1046" s="89"/>
      <c r="F1046" s="89"/>
      <c r="G1046" s="21"/>
      <c r="H1046" s="21"/>
      <c r="I1046" s="21"/>
      <c r="J1046" s="21"/>
      <c r="K1046" s="21"/>
      <c r="L1046" s="21"/>
      <c r="M1046" s="89"/>
      <c r="N1046" s="89"/>
      <c r="O1046" s="89"/>
      <c r="P1046" s="89"/>
      <c r="Q1046" s="12"/>
      <c r="R1046" s="12"/>
    </row>
    <row r="1047" spans="3:18" x14ac:dyDescent="0.3">
      <c r="C1047" s="12"/>
      <c r="D1047" s="12"/>
      <c r="E1047" s="89"/>
      <c r="F1047" s="89"/>
      <c r="G1047" s="21"/>
      <c r="H1047" s="21"/>
      <c r="I1047" s="21"/>
      <c r="J1047" s="21"/>
      <c r="K1047" s="21"/>
      <c r="L1047" s="21"/>
      <c r="M1047" s="89"/>
      <c r="N1047" s="89"/>
      <c r="O1047" s="89"/>
      <c r="P1047" s="89"/>
      <c r="Q1047" s="12"/>
      <c r="R1047" s="12"/>
    </row>
    <row r="1048" spans="3:18" x14ac:dyDescent="0.3">
      <c r="C1048" s="12"/>
      <c r="D1048" s="12"/>
      <c r="E1048" s="89"/>
      <c r="F1048" s="89"/>
      <c r="G1048" s="21"/>
      <c r="H1048" s="21"/>
      <c r="I1048" s="21"/>
      <c r="J1048" s="21"/>
      <c r="K1048" s="21"/>
      <c r="L1048" s="21"/>
      <c r="M1048" s="89"/>
      <c r="N1048" s="89"/>
      <c r="O1048" s="89"/>
      <c r="P1048" s="89"/>
      <c r="Q1048" s="12"/>
      <c r="R1048" s="12"/>
    </row>
    <row r="1049" spans="3:18" x14ac:dyDescent="0.3">
      <c r="C1049" s="12"/>
      <c r="D1049" s="12"/>
      <c r="E1049" s="89"/>
      <c r="F1049" s="89"/>
      <c r="G1049" s="21"/>
      <c r="H1049" s="21"/>
      <c r="I1049" s="21"/>
      <c r="J1049" s="21"/>
      <c r="K1049" s="21"/>
      <c r="L1049" s="21"/>
      <c r="M1049" s="89"/>
      <c r="N1049" s="89"/>
      <c r="O1049" s="89"/>
      <c r="P1049" s="89"/>
      <c r="Q1049" s="12"/>
      <c r="R1049" s="12"/>
    </row>
    <row r="1050" spans="3:18" x14ac:dyDescent="0.3">
      <c r="C1050" s="12"/>
      <c r="D1050" s="12"/>
      <c r="E1050" s="89"/>
      <c r="F1050" s="89"/>
      <c r="G1050" s="21"/>
      <c r="H1050" s="21"/>
      <c r="I1050" s="21"/>
      <c r="J1050" s="21"/>
      <c r="K1050" s="21"/>
      <c r="L1050" s="21"/>
      <c r="M1050" s="89"/>
      <c r="N1050" s="89"/>
      <c r="O1050" s="89"/>
      <c r="P1050" s="89"/>
      <c r="Q1050" s="12"/>
      <c r="R1050" s="12"/>
    </row>
    <row r="1051" spans="3:18" x14ac:dyDescent="0.3">
      <c r="C1051" s="12"/>
      <c r="D1051" s="12"/>
      <c r="E1051" s="89"/>
      <c r="F1051" s="89"/>
      <c r="G1051" s="21"/>
      <c r="H1051" s="21"/>
      <c r="I1051" s="21"/>
      <c r="J1051" s="21"/>
      <c r="K1051" s="21"/>
      <c r="L1051" s="21"/>
      <c r="M1051" s="89"/>
      <c r="N1051" s="89"/>
      <c r="O1051" s="89"/>
      <c r="P1051" s="89"/>
      <c r="Q1051" s="12"/>
      <c r="R1051" s="12"/>
    </row>
    <row r="1052" spans="3:18" x14ac:dyDescent="0.3">
      <c r="C1052" s="12"/>
      <c r="D1052" s="12"/>
      <c r="E1052" s="89"/>
      <c r="F1052" s="89"/>
      <c r="G1052" s="21"/>
      <c r="H1052" s="21"/>
      <c r="I1052" s="21"/>
      <c r="J1052" s="21"/>
      <c r="K1052" s="21"/>
      <c r="L1052" s="21"/>
      <c r="M1052" s="89"/>
      <c r="N1052" s="89"/>
      <c r="O1052" s="89"/>
      <c r="P1052" s="89"/>
      <c r="Q1052" s="12"/>
      <c r="R1052" s="12"/>
    </row>
    <row r="1053" spans="3:18" x14ac:dyDescent="0.3">
      <c r="C1053" s="12"/>
      <c r="D1053" s="12"/>
      <c r="E1053" s="89"/>
      <c r="F1053" s="89"/>
      <c r="G1053" s="21"/>
      <c r="H1053" s="21"/>
      <c r="I1053" s="21"/>
      <c r="J1053" s="21"/>
      <c r="K1053" s="21"/>
      <c r="L1053" s="21"/>
      <c r="M1053" s="89"/>
      <c r="N1053" s="89"/>
      <c r="O1053" s="89"/>
      <c r="P1053" s="89"/>
      <c r="Q1053" s="12"/>
      <c r="R1053" s="12"/>
    </row>
    <row r="1054" spans="3:18" x14ac:dyDescent="0.3">
      <c r="C1054" s="12"/>
      <c r="D1054" s="12"/>
      <c r="E1054" s="89"/>
      <c r="F1054" s="89"/>
      <c r="G1054" s="21"/>
      <c r="H1054" s="21"/>
      <c r="I1054" s="21"/>
      <c r="J1054" s="21"/>
      <c r="K1054" s="21"/>
      <c r="L1054" s="21"/>
      <c r="M1054" s="89"/>
      <c r="N1054" s="89"/>
      <c r="O1054" s="89"/>
      <c r="P1054" s="89"/>
      <c r="Q1054" s="12"/>
      <c r="R1054" s="12"/>
    </row>
    <row r="1055" spans="3:18" x14ac:dyDescent="0.3">
      <c r="C1055" s="12"/>
      <c r="D1055" s="12"/>
      <c r="E1055" s="89"/>
      <c r="F1055" s="89"/>
      <c r="G1055" s="21"/>
      <c r="H1055" s="21"/>
      <c r="I1055" s="21"/>
      <c r="J1055" s="21"/>
      <c r="K1055" s="21"/>
      <c r="L1055" s="21"/>
      <c r="M1055" s="89"/>
      <c r="N1055" s="89"/>
      <c r="O1055" s="89"/>
      <c r="P1055" s="89"/>
      <c r="Q1055" s="12"/>
      <c r="R1055" s="12"/>
    </row>
    <row r="1056" spans="3:18" x14ac:dyDescent="0.3">
      <c r="C1056" s="12"/>
      <c r="D1056" s="12"/>
      <c r="E1056" s="89"/>
      <c r="F1056" s="89"/>
      <c r="G1056" s="21"/>
      <c r="H1056" s="21"/>
      <c r="I1056" s="21"/>
      <c r="J1056" s="21"/>
      <c r="K1056" s="21"/>
      <c r="L1056" s="21"/>
      <c r="M1056" s="89"/>
      <c r="N1056" s="89"/>
      <c r="O1056" s="89"/>
      <c r="P1056" s="89"/>
      <c r="Q1056" s="12"/>
      <c r="R1056" s="12"/>
    </row>
    <row r="1057" spans="3:18" x14ac:dyDescent="0.3">
      <c r="C1057" s="12"/>
      <c r="D1057" s="12"/>
      <c r="E1057" s="89"/>
      <c r="F1057" s="89"/>
      <c r="G1057" s="21"/>
      <c r="H1057" s="21"/>
      <c r="I1057" s="21"/>
      <c r="J1057" s="21"/>
      <c r="K1057" s="21"/>
      <c r="L1057" s="21"/>
      <c r="M1057" s="89"/>
      <c r="N1057" s="89"/>
      <c r="O1057" s="89"/>
      <c r="P1057" s="89"/>
      <c r="Q1057" s="12"/>
      <c r="R1057" s="12"/>
    </row>
    <row r="1058" spans="3:18" x14ac:dyDescent="0.3">
      <c r="C1058" s="12"/>
      <c r="D1058" s="12"/>
      <c r="E1058" s="89"/>
      <c r="F1058" s="89"/>
      <c r="G1058" s="21"/>
      <c r="H1058" s="21"/>
      <c r="I1058" s="21"/>
      <c r="J1058" s="21"/>
      <c r="K1058" s="21"/>
      <c r="L1058" s="21"/>
      <c r="M1058" s="89"/>
      <c r="N1058" s="89"/>
      <c r="O1058" s="89"/>
      <c r="P1058" s="89"/>
      <c r="Q1058" s="12"/>
      <c r="R1058" s="12"/>
    </row>
    <row r="1059" spans="3:18" x14ac:dyDescent="0.3">
      <c r="C1059" s="12"/>
      <c r="D1059" s="12"/>
      <c r="E1059" s="89"/>
      <c r="F1059" s="89"/>
      <c r="G1059" s="21"/>
      <c r="H1059" s="21"/>
      <c r="I1059" s="21"/>
      <c r="J1059" s="21"/>
      <c r="K1059" s="21"/>
      <c r="L1059" s="21"/>
      <c r="M1059" s="89"/>
      <c r="N1059" s="89"/>
      <c r="O1059" s="89"/>
      <c r="P1059" s="89"/>
      <c r="Q1059" s="12"/>
      <c r="R1059" s="12"/>
    </row>
    <row r="1060" spans="3:18" x14ac:dyDescent="0.3">
      <c r="C1060" s="12"/>
      <c r="D1060" s="12"/>
      <c r="E1060" s="89"/>
      <c r="F1060" s="89"/>
      <c r="G1060" s="21"/>
      <c r="H1060" s="21"/>
      <c r="I1060" s="21"/>
      <c r="J1060" s="21"/>
      <c r="K1060" s="21"/>
      <c r="L1060" s="21"/>
      <c r="M1060" s="89"/>
      <c r="N1060" s="89"/>
      <c r="O1060" s="89"/>
      <c r="P1060" s="89"/>
      <c r="Q1060" s="12"/>
      <c r="R1060" s="12"/>
    </row>
    <row r="1061" spans="3:18" x14ac:dyDescent="0.3">
      <c r="C1061" s="12"/>
      <c r="D1061" s="12"/>
      <c r="E1061" s="89"/>
      <c r="F1061" s="89"/>
      <c r="G1061" s="21"/>
      <c r="H1061" s="21"/>
      <c r="I1061" s="21"/>
      <c r="J1061" s="21"/>
      <c r="K1061" s="21"/>
      <c r="L1061" s="21"/>
      <c r="M1061" s="89"/>
      <c r="N1061" s="89"/>
      <c r="O1061" s="89"/>
      <c r="P1061" s="89"/>
      <c r="Q1061" s="12"/>
      <c r="R1061" s="12"/>
    </row>
    <row r="1062" spans="3:18" x14ac:dyDescent="0.3">
      <c r="C1062" s="12"/>
      <c r="D1062" s="12"/>
      <c r="E1062" s="89"/>
      <c r="F1062" s="89"/>
      <c r="G1062" s="21"/>
      <c r="H1062" s="21"/>
      <c r="I1062" s="21"/>
      <c r="J1062" s="21"/>
      <c r="K1062" s="21"/>
      <c r="L1062" s="21"/>
      <c r="M1062" s="89"/>
      <c r="N1062" s="89"/>
      <c r="O1062" s="89"/>
      <c r="P1062" s="89"/>
      <c r="Q1062" s="12"/>
      <c r="R1062" s="12"/>
    </row>
    <row r="1063" spans="3:18" x14ac:dyDescent="0.3">
      <c r="C1063" s="12"/>
      <c r="D1063" s="12"/>
      <c r="E1063" s="89"/>
      <c r="F1063" s="89"/>
      <c r="G1063" s="21"/>
      <c r="H1063" s="21"/>
      <c r="I1063" s="21"/>
      <c r="J1063" s="21"/>
      <c r="K1063" s="21"/>
      <c r="L1063" s="21"/>
      <c r="M1063" s="89"/>
      <c r="N1063" s="89"/>
      <c r="O1063" s="89"/>
      <c r="P1063" s="89"/>
      <c r="Q1063" s="12"/>
      <c r="R1063" s="12"/>
    </row>
    <row r="1064" spans="3:18" x14ac:dyDescent="0.3">
      <c r="C1064" s="12"/>
      <c r="D1064" s="12"/>
      <c r="E1064" s="89"/>
      <c r="F1064" s="89"/>
      <c r="G1064" s="21"/>
      <c r="H1064" s="21"/>
      <c r="I1064" s="21"/>
      <c r="J1064" s="21"/>
      <c r="K1064" s="21"/>
      <c r="L1064" s="21"/>
      <c r="M1064" s="89"/>
      <c r="N1064" s="89"/>
      <c r="O1064" s="89"/>
      <c r="P1064" s="89"/>
      <c r="Q1064" s="12"/>
      <c r="R1064" s="12"/>
    </row>
    <row r="1065" spans="3:18" x14ac:dyDescent="0.3">
      <c r="C1065" s="12"/>
      <c r="D1065" s="12"/>
      <c r="E1065" s="89"/>
      <c r="F1065" s="89"/>
      <c r="G1065" s="21"/>
      <c r="H1065" s="21"/>
      <c r="I1065" s="21"/>
      <c r="J1065" s="21"/>
      <c r="K1065" s="21"/>
      <c r="L1065" s="21"/>
      <c r="M1065" s="89"/>
      <c r="N1065" s="89"/>
      <c r="O1065" s="89"/>
      <c r="P1065" s="89"/>
      <c r="Q1065" s="12"/>
      <c r="R1065" s="12"/>
    </row>
    <row r="1066" spans="3:18" x14ac:dyDescent="0.3">
      <c r="C1066" s="12"/>
      <c r="D1066" s="12"/>
      <c r="E1066" s="89"/>
      <c r="F1066" s="89"/>
      <c r="G1066" s="21"/>
      <c r="H1066" s="21"/>
      <c r="I1066" s="21"/>
      <c r="J1066" s="21"/>
      <c r="K1066" s="21"/>
      <c r="L1066" s="21"/>
      <c r="M1066" s="89"/>
      <c r="N1066" s="89"/>
      <c r="O1066" s="89"/>
      <c r="P1066" s="89"/>
      <c r="Q1066" s="12"/>
      <c r="R1066" s="12"/>
    </row>
    <row r="1067" spans="3:18" x14ac:dyDescent="0.3">
      <c r="C1067" s="12"/>
      <c r="D1067" s="12"/>
      <c r="E1067" s="89"/>
      <c r="F1067" s="89"/>
      <c r="G1067" s="21"/>
      <c r="H1067" s="21"/>
      <c r="I1067" s="21"/>
      <c r="J1067" s="21"/>
      <c r="K1067" s="21"/>
      <c r="L1067" s="21"/>
      <c r="M1067" s="89"/>
      <c r="N1067" s="89"/>
      <c r="O1067" s="89"/>
      <c r="P1067" s="89"/>
      <c r="Q1067" s="12"/>
      <c r="R1067" s="12"/>
    </row>
    <row r="1068" spans="3:18" x14ac:dyDescent="0.3">
      <c r="C1068" s="12"/>
      <c r="D1068" s="12"/>
      <c r="E1068" s="89"/>
      <c r="F1068" s="89"/>
      <c r="G1068" s="21"/>
      <c r="H1068" s="21"/>
      <c r="I1068" s="21"/>
      <c r="J1068" s="21"/>
      <c r="K1068" s="21"/>
      <c r="L1068" s="21"/>
      <c r="M1068" s="89"/>
      <c r="N1068" s="89"/>
      <c r="O1068" s="89"/>
      <c r="P1068" s="89"/>
      <c r="Q1068" s="12"/>
      <c r="R1068" s="12"/>
    </row>
    <row r="1069" spans="3:18" x14ac:dyDescent="0.3">
      <c r="C1069" s="12"/>
      <c r="D1069" s="12"/>
      <c r="E1069" s="89"/>
      <c r="F1069" s="89"/>
      <c r="G1069" s="21"/>
      <c r="H1069" s="21"/>
      <c r="I1069" s="21"/>
      <c r="J1069" s="21"/>
      <c r="K1069" s="21"/>
      <c r="L1069" s="21"/>
      <c r="M1069" s="89"/>
      <c r="N1069" s="89"/>
      <c r="O1069" s="89"/>
      <c r="P1069" s="89"/>
      <c r="Q1069" s="12"/>
      <c r="R1069" s="12"/>
    </row>
    <row r="1070" spans="3:18" x14ac:dyDescent="0.3">
      <c r="C1070" s="12"/>
      <c r="D1070" s="12"/>
      <c r="E1070" s="89"/>
      <c r="F1070" s="89"/>
      <c r="G1070" s="21"/>
      <c r="H1070" s="21"/>
      <c r="I1070" s="21"/>
      <c r="J1070" s="21"/>
      <c r="K1070" s="21"/>
      <c r="L1070" s="21"/>
      <c r="M1070" s="89"/>
      <c r="N1070" s="89"/>
      <c r="O1070" s="89"/>
      <c r="P1070" s="89"/>
      <c r="Q1070" s="12"/>
      <c r="R1070" s="12"/>
    </row>
    <row r="1071" spans="3:18" x14ac:dyDescent="0.3">
      <c r="C1071" s="12"/>
      <c r="D1071" s="12"/>
      <c r="E1071" s="89"/>
      <c r="F1071" s="89"/>
      <c r="G1071" s="21"/>
      <c r="H1071" s="21"/>
      <c r="I1071" s="21"/>
      <c r="J1071" s="21"/>
      <c r="K1071" s="21"/>
      <c r="L1071" s="21"/>
      <c r="M1071" s="89"/>
      <c r="N1071" s="89"/>
      <c r="O1071" s="89"/>
      <c r="P1071" s="89"/>
      <c r="Q1071" s="12"/>
      <c r="R1071" s="12"/>
    </row>
    <row r="1072" spans="3:18" x14ac:dyDescent="0.3">
      <c r="C1072" s="12"/>
      <c r="D1072" s="12"/>
      <c r="E1072" s="89"/>
      <c r="F1072" s="89"/>
      <c r="G1072" s="21"/>
      <c r="H1072" s="21"/>
      <c r="I1072" s="21"/>
      <c r="J1072" s="21"/>
      <c r="K1072" s="21"/>
      <c r="L1072" s="21"/>
      <c r="M1072" s="89"/>
      <c r="N1072" s="89"/>
      <c r="O1072" s="89"/>
      <c r="P1072" s="89"/>
      <c r="Q1072" s="12"/>
      <c r="R1072" s="12"/>
    </row>
    <row r="1073" spans="3:18" x14ac:dyDescent="0.3">
      <c r="C1073" s="12"/>
      <c r="D1073" s="12"/>
      <c r="E1073" s="89"/>
      <c r="F1073" s="89"/>
      <c r="G1073" s="21"/>
      <c r="H1073" s="21"/>
      <c r="I1073" s="21"/>
      <c r="J1073" s="21"/>
      <c r="K1073" s="21"/>
      <c r="L1073" s="21"/>
      <c r="M1073" s="89"/>
      <c r="N1073" s="89"/>
      <c r="O1073" s="89"/>
      <c r="P1073" s="89"/>
      <c r="Q1073" s="12"/>
      <c r="R1073" s="12"/>
    </row>
    <row r="1074" spans="3:18" x14ac:dyDescent="0.3">
      <c r="C1074" s="12"/>
      <c r="D1074" s="12"/>
      <c r="E1074" s="89"/>
      <c r="F1074" s="89"/>
      <c r="G1074" s="21"/>
      <c r="H1074" s="21"/>
      <c r="I1074" s="21"/>
      <c r="J1074" s="21"/>
      <c r="K1074" s="21"/>
      <c r="L1074" s="21"/>
      <c r="M1074" s="89"/>
      <c r="N1074" s="89"/>
      <c r="O1074" s="89"/>
      <c r="P1074" s="89"/>
      <c r="Q1074" s="12"/>
      <c r="R1074" s="12"/>
    </row>
    <row r="1075" spans="3:18" x14ac:dyDescent="0.3">
      <c r="C1075" s="12"/>
      <c r="D1075" s="12"/>
      <c r="E1075" s="89"/>
      <c r="F1075" s="89"/>
      <c r="G1075" s="21"/>
      <c r="H1075" s="21"/>
      <c r="I1075" s="21"/>
      <c r="J1075" s="21"/>
      <c r="K1075" s="21"/>
      <c r="L1075" s="21"/>
      <c r="M1075" s="89"/>
      <c r="N1075" s="89"/>
      <c r="O1075" s="89"/>
      <c r="P1075" s="89"/>
      <c r="Q1075" s="12"/>
      <c r="R1075" s="12"/>
    </row>
    <row r="1076" spans="3:18" x14ac:dyDescent="0.3">
      <c r="C1076" s="12"/>
      <c r="D1076" s="12"/>
      <c r="E1076" s="89"/>
      <c r="F1076" s="89"/>
      <c r="G1076" s="21"/>
      <c r="H1076" s="21"/>
      <c r="I1076" s="21"/>
      <c r="J1076" s="21"/>
      <c r="K1076" s="21"/>
      <c r="L1076" s="21"/>
      <c r="M1076" s="89"/>
      <c r="N1076" s="89"/>
      <c r="O1076" s="89"/>
      <c r="P1076" s="89"/>
      <c r="Q1076" s="12"/>
      <c r="R1076" s="12"/>
    </row>
    <row r="1077" spans="3:18" x14ac:dyDescent="0.3">
      <c r="C1077" s="12"/>
      <c r="D1077" s="12"/>
      <c r="E1077" s="89"/>
      <c r="F1077" s="89"/>
      <c r="G1077" s="21"/>
      <c r="H1077" s="21"/>
      <c r="I1077" s="21"/>
      <c r="J1077" s="21"/>
      <c r="K1077" s="21"/>
      <c r="L1077" s="21"/>
      <c r="M1077" s="89"/>
      <c r="N1077" s="89"/>
      <c r="O1077" s="89"/>
      <c r="P1077" s="89"/>
      <c r="Q1077" s="12"/>
      <c r="R1077" s="12"/>
    </row>
    <row r="1078" spans="3:18" x14ac:dyDescent="0.3">
      <c r="C1078" s="12"/>
      <c r="D1078" s="12"/>
      <c r="E1078" s="89"/>
      <c r="F1078" s="89"/>
      <c r="G1078" s="21"/>
      <c r="H1078" s="21"/>
      <c r="I1078" s="21"/>
      <c r="J1078" s="21"/>
      <c r="K1078" s="21"/>
      <c r="L1078" s="21"/>
      <c r="M1078" s="89"/>
      <c r="N1078" s="89"/>
      <c r="O1078" s="89"/>
      <c r="P1078" s="89"/>
      <c r="Q1078" s="12"/>
      <c r="R1078" s="12"/>
    </row>
    <row r="1079" spans="3:18" x14ac:dyDescent="0.3">
      <c r="C1079" s="12"/>
      <c r="D1079" s="12"/>
      <c r="E1079" s="89"/>
      <c r="F1079" s="89"/>
      <c r="G1079" s="21"/>
      <c r="H1079" s="21"/>
      <c r="I1079" s="21"/>
      <c r="J1079" s="21"/>
      <c r="K1079" s="21"/>
      <c r="L1079" s="21"/>
      <c r="M1079" s="89"/>
      <c r="N1079" s="89"/>
      <c r="O1079" s="89"/>
      <c r="P1079" s="89"/>
      <c r="Q1079" s="12"/>
      <c r="R1079" s="12"/>
    </row>
    <row r="1080" spans="3:18" x14ac:dyDescent="0.3">
      <c r="C1080" s="12"/>
      <c r="D1080" s="12"/>
      <c r="E1080" s="89"/>
      <c r="F1080" s="89"/>
      <c r="G1080" s="21"/>
      <c r="H1080" s="21"/>
      <c r="I1080" s="21"/>
      <c r="J1080" s="21"/>
      <c r="K1080" s="21"/>
      <c r="L1080" s="21"/>
      <c r="M1080" s="89"/>
      <c r="N1080" s="89"/>
      <c r="O1080" s="89"/>
      <c r="P1080" s="89"/>
      <c r="Q1080" s="12"/>
      <c r="R1080" s="12"/>
    </row>
    <row r="1081" spans="3:18" x14ac:dyDescent="0.3">
      <c r="C1081" s="12"/>
      <c r="D1081" s="12"/>
      <c r="E1081" s="89"/>
      <c r="F1081" s="89"/>
      <c r="G1081" s="21"/>
      <c r="H1081" s="21"/>
      <c r="I1081" s="21"/>
      <c r="J1081" s="21"/>
      <c r="K1081" s="21"/>
      <c r="L1081" s="21"/>
      <c r="M1081" s="89"/>
      <c r="N1081" s="89"/>
      <c r="O1081" s="89"/>
      <c r="P1081" s="89"/>
      <c r="Q1081" s="12"/>
      <c r="R1081" s="12"/>
    </row>
    <row r="1082" spans="3:18" x14ac:dyDescent="0.3">
      <c r="C1082" s="12"/>
      <c r="D1082" s="12"/>
      <c r="E1082" s="89"/>
      <c r="F1082" s="89"/>
      <c r="G1082" s="21"/>
      <c r="H1082" s="21"/>
      <c r="I1082" s="21"/>
      <c r="J1082" s="21"/>
      <c r="K1082" s="21"/>
      <c r="L1082" s="21"/>
      <c r="M1082" s="89"/>
      <c r="N1082" s="89"/>
      <c r="O1082" s="89"/>
      <c r="P1082" s="89"/>
      <c r="Q1082" s="12"/>
      <c r="R1082" s="12"/>
    </row>
    <row r="1083" spans="3:18" x14ac:dyDescent="0.3">
      <c r="C1083" s="12"/>
      <c r="D1083" s="12"/>
      <c r="E1083" s="89"/>
      <c r="F1083" s="89"/>
      <c r="G1083" s="21"/>
      <c r="H1083" s="21"/>
      <c r="I1083" s="21"/>
      <c r="J1083" s="21"/>
      <c r="K1083" s="21"/>
      <c r="L1083" s="21"/>
      <c r="M1083" s="89"/>
      <c r="N1083" s="89"/>
      <c r="O1083" s="89"/>
      <c r="P1083" s="89"/>
      <c r="Q1083" s="12"/>
      <c r="R1083" s="12"/>
    </row>
    <row r="1084" spans="3:18" x14ac:dyDescent="0.3">
      <c r="C1084" s="12"/>
      <c r="D1084" s="12"/>
      <c r="E1084" s="89"/>
      <c r="F1084" s="89"/>
      <c r="G1084" s="21"/>
      <c r="H1084" s="21"/>
      <c r="I1084" s="21"/>
      <c r="J1084" s="21"/>
      <c r="K1084" s="21"/>
      <c r="L1084" s="21"/>
      <c r="M1084" s="89"/>
      <c r="N1084" s="89"/>
      <c r="O1084" s="89"/>
      <c r="P1084" s="89"/>
      <c r="Q1084" s="12"/>
      <c r="R1084" s="12"/>
    </row>
    <row r="1085" spans="3:18" x14ac:dyDescent="0.3">
      <c r="C1085" s="12"/>
      <c r="D1085" s="12"/>
      <c r="E1085" s="89"/>
      <c r="F1085" s="89"/>
      <c r="G1085" s="21"/>
      <c r="H1085" s="21"/>
      <c r="I1085" s="21"/>
      <c r="J1085" s="21"/>
      <c r="K1085" s="21"/>
      <c r="L1085" s="21"/>
      <c r="M1085" s="89"/>
      <c r="N1085" s="89"/>
      <c r="O1085" s="89"/>
      <c r="P1085" s="89"/>
      <c r="Q1085" s="12"/>
      <c r="R1085" s="12"/>
    </row>
    <row r="1086" spans="3:18" x14ac:dyDescent="0.3">
      <c r="C1086" s="12"/>
      <c r="D1086" s="12"/>
      <c r="E1086" s="89"/>
      <c r="F1086" s="89"/>
      <c r="G1086" s="21"/>
      <c r="H1086" s="21"/>
      <c r="I1086" s="21"/>
      <c r="J1086" s="21"/>
      <c r="K1086" s="21"/>
      <c r="L1086" s="21"/>
      <c r="M1086" s="89"/>
      <c r="N1086" s="89"/>
      <c r="O1086" s="89"/>
      <c r="P1086" s="89"/>
      <c r="Q1086" s="12"/>
      <c r="R1086" s="12"/>
    </row>
    <row r="1087" spans="3:18" x14ac:dyDescent="0.3">
      <c r="C1087" s="12"/>
      <c r="D1087" s="12"/>
      <c r="E1087" s="89"/>
      <c r="F1087" s="89"/>
      <c r="G1087" s="21"/>
      <c r="H1087" s="21"/>
      <c r="I1087" s="21"/>
      <c r="J1087" s="21"/>
      <c r="K1087" s="21"/>
      <c r="L1087" s="21"/>
      <c r="M1087" s="89"/>
      <c r="N1087" s="89"/>
      <c r="O1087" s="89"/>
      <c r="P1087" s="89"/>
      <c r="Q1087" s="12"/>
      <c r="R1087" s="12"/>
    </row>
    <row r="1088" spans="3:18" x14ac:dyDescent="0.3">
      <c r="C1088" s="12"/>
      <c r="D1088" s="12"/>
      <c r="E1088" s="89"/>
      <c r="F1088" s="89"/>
      <c r="G1088" s="21"/>
      <c r="H1088" s="21"/>
      <c r="I1088" s="21"/>
      <c r="J1088" s="21"/>
      <c r="K1088" s="21"/>
      <c r="L1088" s="21"/>
      <c r="M1088" s="89"/>
      <c r="N1088" s="89"/>
      <c r="O1088" s="89"/>
      <c r="P1088" s="89"/>
      <c r="Q1088" s="12"/>
      <c r="R1088" s="12"/>
    </row>
    <row r="1089" spans="3:18" x14ac:dyDescent="0.3">
      <c r="C1089" s="12"/>
      <c r="D1089" s="12"/>
      <c r="E1089" s="89"/>
      <c r="F1089" s="89"/>
      <c r="G1089" s="21"/>
      <c r="H1089" s="21"/>
      <c r="I1089" s="21"/>
      <c r="J1089" s="21"/>
      <c r="K1089" s="21"/>
      <c r="L1089" s="21"/>
      <c r="M1089" s="89"/>
      <c r="N1089" s="89"/>
      <c r="O1089" s="89"/>
      <c r="P1089" s="89"/>
      <c r="Q1089" s="12"/>
      <c r="R1089" s="12"/>
    </row>
    <row r="1090" spans="3:18" x14ac:dyDescent="0.3">
      <c r="C1090" s="12"/>
      <c r="D1090" s="12"/>
      <c r="E1090" s="89"/>
      <c r="F1090" s="89"/>
      <c r="G1090" s="21"/>
      <c r="H1090" s="21"/>
      <c r="I1090" s="21"/>
      <c r="J1090" s="21"/>
      <c r="K1090" s="21"/>
      <c r="L1090" s="21"/>
      <c r="M1090" s="89"/>
      <c r="N1090" s="89"/>
      <c r="O1090" s="89"/>
      <c r="P1090" s="89"/>
      <c r="Q1090" s="12"/>
      <c r="R1090" s="12"/>
    </row>
    <row r="1091" spans="3:18" x14ac:dyDescent="0.3">
      <c r="C1091" s="12"/>
      <c r="D1091" s="12"/>
      <c r="E1091" s="89"/>
      <c r="F1091" s="89"/>
      <c r="G1091" s="21"/>
      <c r="H1091" s="21"/>
      <c r="I1091" s="21"/>
      <c r="J1091" s="21"/>
      <c r="K1091" s="21"/>
      <c r="L1091" s="21"/>
      <c r="M1091" s="89"/>
      <c r="N1091" s="89"/>
      <c r="O1091" s="89"/>
      <c r="P1091" s="89"/>
      <c r="Q1091" s="12"/>
      <c r="R1091" s="12"/>
    </row>
    <row r="1092" spans="3:18" x14ac:dyDescent="0.3">
      <c r="C1092" s="12"/>
      <c r="D1092" s="12"/>
      <c r="E1092" s="89"/>
      <c r="F1092" s="89"/>
      <c r="G1092" s="21"/>
      <c r="H1092" s="21"/>
      <c r="I1092" s="21"/>
      <c r="J1092" s="21"/>
      <c r="K1092" s="21"/>
      <c r="L1092" s="21"/>
      <c r="M1092" s="89"/>
      <c r="N1092" s="89"/>
      <c r="O1092" s="89"/>
      <c r="P1092" s="89"/>
      <c r="Q1092" s="12"/>
      <c r="R1092" s="12"/>
    </row>
    <row r="1093" spans="3:18" x14ac:dyDescent="0.3">
      <c r="C1093" s="12"/>
      <c r="D1093" s="12"/>
      <c r="E1093" s="89"/>
      <c r="F1093" s="89"/>
      <c r="G1093" s="21"/>
      <c r="H1093" s="21"/>
      <c r="I1093" s="21"/>
      <c r="J1093" s="21"/>
      <c r="K1093" s="21"/>
      <c r="L1093" s="21"/>
      <c r="M1093" s="89"/>
      <c r="N1093" s="89"/>
      <c r="O1093" s="89"/>
      <c r="P1093" s="89"/>
      <c r="Q1093" s="12"/>
      <c r="R1093" s="12"/>
    </row>
    <row r="1094" spans="3:18" x14ac:dyDescent="0.3">
      <c r="C1094" s="12"/>
      <c r="D1094" s="12"/>
      <c r="E1094" s="89"/>
      <c r="F1094" s="89"/>
      <c r="G1094" s="21"/>
      <c r="H1094" s="21"/>
      <c r="I1094" s="21"/>
      <c r="J1094" s="21"/>
      <c r="K1094" s="21"/>
      <c r="L1094" s="21"/>
      <c r="M1094" s="89"/>
      <c r="N1094" s="89"/>
      <c r="O1094" s="89"/>
      <c r="P1094" s="89"/>
      <c r="Q1094" s="12"/>
      <c r="R1094" s="12"/>
    </row>
    <row r="1095" spans="3:18" x14ac:dyDescent="0.3">
      <c r="C1095" s="12"/>
      <c r="D1095" s="12"/>
      <c r="E1095" s="89"/>
      <c r="F1095" s="89"/>
      <c r="G1095" s="21"/>
      <c r="H1095" s="21"/>
      <c r="I1095" s="21"/>
      <c r="J1095" s="21"/>
      <c r="K1095" s="21"/>
      <c r="L1095" s="21"/>
      <c r="M1095" s="89"/>
      <c r="N1095" s="89"/>
      <c r="O1095" s="89"/>
      <c r="P1095" s="89"/>
      <c r="Q1095" s="12"/>
      <c r="R1095" s="12"/>
    </row>
    <row r="1096" spans="3:18" x14ac:dyDescent="0.3">
      <c r="C1096" s="12"/>
      <c r="D1096" s="12"/>
      <c r="E1096" s="89"/>
      <c r="F1096" s="89"/>
      <c r="G1096" s="21"/>
      <c r="H1096" s="21"/>
      <c r="I1096" s="21"/>
      <c r="J1096" s="21"/>
      <c r="K1096" s="21"/>
      <c r="L1096" s="21"/>
      <c r="M1096" s="89"/>
      <c r="N1096" s="89"/>
      <c r="O1096" s="89"/>
      <c r="P1096" s="89"/>
      <c r="Q1096" s="12"/>
      <c r="R1096" s="12"/>
    </row>
    <row r="1097" spans="3:18" x14ac:dyDescent="0.3">
      <c r="C1097" s="12"/>
      <c r="D1097" s="12"/>
      <c r="E1097" s="89"/>
      <c r="F1097" s="89"/>
      <c r="G1097" s="21"/>
      <c r="H1097" s="21"/>
      <c r="I1097" s="21"/>
      <c r="J1097" s="21"/>
      <c r="K1097" s="21"/>
      <c r="L1097" s="21"/>
      <c r="M1097" s="89"/>
      <c r="N1097" s="89"/>
      <c r="O1097" s="89"/>
      <c r="P1097" s="89"/>
      <c r="Q1097" s="12"/>
      <c r="R1097" s="12"/>
    </row>
    <row r="1098" spans="3:18" x14ac:dyDescent="0.3">
      <c r="C1098" s="12"/>
      <c r="D1098" s="12"/>
      <c r="E1098" s="89"/>
      <c r="F1098" s="89"/>
      <c r="G1098" s="21"/>
      <c r="H1098" s="21"/>
      <c r="I1098" s="21"/>
      <c r="J1098" s="21"/>
      <c r="K1098" s="21"/>
      <c r="L1098" s="21"/>
      <c r="M1098" s="89"/>
      <c r="N1098" s="89"/>
      <c r="O1098" s="89"/>
      <c r="P1098" s="89"/>
      <c r="Q1098" s="12"/>
      <c r="R1098" s="12"/>
    </row>
    <row r="1099" spans="3:18" x14ac:dyDescent="0.3">
      <c r="C1099" s="12"/>
      <c r="D1099" s="12"/>
      <c r="E1099" s="89"/>
      <c r="F1099" s="89"/>
      <c r="G1099" s="21"/>
      <c r="H1099" s="21"/>
      <c r="I1099" s="21"/>
      <c r="J1099" s="21"/>
      <c r="K1099" s="21"/>
      <c r="L1099" s="21"/>
      <c r="M1099" s="89"/>
      <c r="N1099" s="89"/>
      <c r="O1099" s="89"/>
      <c r="P1099" s="89"/>
      <c r="Q1099" s="12"/>
      <c r="R1099" s="12"/>
    </row>
    <row r="1100" spans="3:18" x14ac:dyDescent="0.3">
      <c r="C1100" s="12"/>
      <c r="D1100" s="12"/>
      <c r="E1100" s="89"/>
      <c r="F1100" s="89"/>
      <c r="G1100" s="21"/>
      <c r="H1100" s="21"/>
      <c r="I1100" s="21"/>
      <c r="J1100" s="21"/>
      <c r="K1100" s="21"/>
      <c r="L1100" s="21"/>
      <c r="M1100" s="89"/>
      <c r="N1100" s="89"/>
      <c r="O1100" s="89"/>
      <c r="P1100" s="89"/>
      <c r="Q1100" s="12"/>
      <c r="R1100" s="12"/>
    </row>
    <row r="1101" spans="3:18" x14ac:dyDescent="0.3">
      <c r="C1101" s="12"/>
      <c r="D1101" s="12"/>
      <c r="E1101" s="89"/>
      <c r="F1101" s="89"/>
      <c r="G1101" s="21"/>
      <c r="H1101" s="21"/>
      <c r="I1101" s="21"/>
      <c r="J1101" s="21"/>
      <c r="K1101" s="21"/>
      <c r="L1101" s="21"/>
      <c r="M1101" s="89"/>
      <c r="N1101" s="89"/>
      <c r="O1101" s="89"/>
      <c r="P1101" s="89"/>
      <c r="Q1101" s="12"/>
      <c r="R1101" s="12"/>
    </row>
    <row r="1102" spans="3:18" x14ac:dyDescent="0.3">
      <c r="C1102" s="12"/>
      <c r="D1102" s="12"/>
      <c r="E1102" s="89"/>
      <c r="F1102" s="89"/>
      <c r="G1102" s="21"/>
      <c r="H1102" s="21"/>
      <c r="I1102" s="21"/>
      <c r="J1102" s="21"/>
      <c r="K1102" s="21"/>
      <c r="L1102" s="21"/>
      <c r="M1102" s="89"/>
      <c r="N1102" s="89"/>
      <c r="O1102" s="89"/>
      <c r="P1102" s="89"/>
      <c r="Q1102" s="12"/>
      <c r="R1102" s="12"/>
    </row>
    <row r="1103" spans="3:18" x14ac:dyDescent="0.3">
      <c r="C1103" s="12"/>
      <c r="D1103" s="12"/>
      <c r="E1103" s="89"/>
      <c r="F1103" s="89"/>
      <c r="G1103" s="21"/>
      <c r="H1103" s="21"/>
      <c r="I1103" s="21"/>
      <c r="J1103" s="21"/>
      <c r="K1103" s="21"/>
      <c r="L1103" s="21"/>
      <c r="M1103" s="89"/>
      <c r="N1103" s="89"/>
      <c r="O1103" s="89"/>
      <c r="P1103" s="89"/>
      <c r="Q1103" s="12"/>
      <c r="R1103" s="12"/>
    </row>
    <row r="1104" spans="3:18" x14ac:dyDescent="0.3">
      <c r="C1104" s="12"/>
      <c r="D1104" s="12"/>
      <c r="E1104" s="89"/>
      <c r="F1104" s="89"/>
      <c r="G1104" s="21"/>
      <c r="H1104" s="21"/>
      <c r="I1104" s="21"/>
      <c r="J1104" s="21"/>
      <c r="K1104" s="21"/>
      <c r="L1104" s="21"/>
      <c r="M1104" s="89"/>
      <c r="N1104" s="89"/>
      <c r="O1104" s="89"/>
      <c r="P1104" s="89"/>
      <c r="Q1104" s="12"/>
      <c r="R1104" s="12"/>
    </row>
    <row r="1105" spans="3:18" x14ac:dyDescent="0.3">
      <c r="C1105" s="12"/>
      <c r="D1105" s="12"/>
      <c r="E1105" s="89"/>
      <c r="F1105" s="89"/>
      <c r="G1105" s="21"/>
      <c r="H1105" s="21"/>
      <c r="I1105" s="21"/>
      <c r="J1105" s="21"/>
      <c r="K1105" s="21"/>
      <c r="L1105" s="21"/>
      <c r="M1105" s="89"/>
      <c r="N1105" s="89"/>
      <c r="O1105" s="89"/>
      <c r="P1105" s="89"/>
      <c r="Q1105" s="12"/>
      <c r="R1105" s="12"/>
    </row>
    <row r="1106" spans="3:18" x14ac:dyDescent="0.3">
      <c r="C1106" s="12"/>
      <c r="D1106" s="12"/>
      <c r="E1106" s="89"/>
      <c r="F1106" s="89"/>
      <c r="G1106" s="21"/>
      <c r="H1106" s="21"/>
      <c r="I1106" s="21"/>
      <c r="J1106" s="21"/>
      <c r="K1106" s="21"/>
      <c r="L1106" s="21"/>
      <c r="M1106" s="89"/>
      <c r="N1106" s="89"/>
      <c r="O1106" s="89"/>
      <c r="P1106" s="89"/>
      <c r="Q1106" s="12"/>
      <c r="R1106" s="12"/>
    </row>
    <row r="1107" spans="3:18" x14ac:dyDescent="0.3">
      <c r="C1107" s="12"/>
      <c r="D1107" s="12"/>
      <c r="E1107" s="89"/>
      <c r="F1107" s="89"/>
      <c r="G1107" s="21"/>
      <c r="H1107" s="21"/>
      <c r="I1107" s="21"/>
      <c r="J1107" s="21"/>
      <c r="K1107" s="21"/>
      <c r="L1107" s="21"/>
      <c r="M1107" s="89"/>
      <c r="N1107" s="89"/>
      <c r="O1107" s="89"/>
      <c r="P1107" s="89"/>
      <c r="Q1107" s="12"/>
      <c r="R1107" s="12"/>
    </row>
    <row r="1108" spans="3:18" x14ac:dyDescent="0.3">
      <c r="C1108" s="12"/>
      <c r="D1108" s="12"/>
      <c r="E1108" s="89"/>
      <c r="F1108" s="89"/>
      <c r="G1108" s="21"/>
      <c r="H1108" s="21"/>
      <c r="I1108" s="21"/>
      <c r="J1108" s="21"/>
      <c r="K1108" s="21"/>
      <c r="L1108" s="21"/>
      <c r="M1108" s="89"/>
      <c r="N1108" s="89"/>
      <c r="O1108" s="89"/>
      <c r="P1108" s="89"/>
      <c r="Q1108" s="12"/>
      <c r="R1108" s="12"/>
    </row>
    <row r="1109" spans="3:18" x14ac:dyDescent="0.3">
      <c r="C1109" s="12"/>
      <c r="D1109" s="12"/>
      <c r="E1109" s="89"/>
      <c r="F1109" s="89"/>
      <c r="G1109" s="21"/>
      <c r="H1109" s="21"/>
      <c r="I1109" s="21"/>
      <c r="J1109" s="21"/>
      <c r="K1109" s="21"/>
      <c r="L1109" s="21"/>
      <c r="M1109" s="89"/>
      <c r="N1109" s="89"/>
      <c r="O1109" s="89"/>
      <c r="P1109" s="89"/>
      <c r="Q1109" s="12"/>
      <c r="R1109" s="12"/>
    </row>
    <row r="1110" spans="3:18" x14ac:dyDescent="0.3">
      <c r="C1110" s="12"/>
      <c r="D1110" s="12"/>
      <c r="E1110" s="89"/>
      <c r="F1110" s="89"/>
      <c r="G1110" s="21"/>
      <c r="H1110" s="21"/>
      <c r="I1110" s="21"/>
      <c r="J1110" s="21"/>
      <c r="K1110" s="21"/>
      <c r="L1110" s="21"/>
      <c r="M1110" s="89"/>
      <c r="N1110" s="89"/>
      <c r="O1110" s="89"/>
      <c r="P1110" s="89"/>
      <c r="Q1110" s="12"/>
      <c r="R1110" s="12"/>
    </row>
    <row r="1111" spans="3:18" x14ac:dyDescent="0.3">
      <c r="C1111" s="12"/>
      <c r="D1111" s="12"/>
      <c r="E1111" s="89"/>
      <c r="F1111" s="89"/>
      <c r="G1111" s="21"/>
      <c r="H1111" s="21"/>
      <c r="I1111" s="21"/>
      <c r="J1111" s="21"/>
      <c r="K1111" s="21"/>
      <c r="L1111" s="21"/>
      <c r="M1111" s="89"/>
      <c r="N1111" s="89"/>
      <c r="O1111" s="89"/>
      <c r="P1111" s="89"/>
      <c r="Q1111" s="12"/>
      <c r="R1111" s="12"/>
    </row>
    <row r="1112" spans="3:18" x14ac:dyDescent="0.3">
      <c r="C1112" s="12"/>
      <c r="D1112" s="12"/>
      <c r="E1112" s="89"/>
      <c r="F1112" s="89"/>
      <c r="G1112" s="21"/>
      <c r="H1112" s="21"/>
      <c r="I1112" s="21"/>
      <c r="J1112" s="21"/>
      <c r="K1112" s="21"/>
      <c r="L1112" s="21"/>
      <c r="M1112" s="89"/>
      <c r="N1112" s="89"/>
      <c r="O1112" s="89"/>
      <c r="P1112" s="89"/>
      <c r="Q1112" s="12"/>
      <c r="R1112" s="12"/>
    </row>
    <row r="1113" spans="3:18" x14ac:dyDescent="0.3">
      <c r="C1113" s="12"/>
      <c r="D1113" s="12"/>
      <c r="E1113" s="89"/>
      <c r="F1113" s="89"/>
      <c r="G1113" s="21"/>
      <c r="H1113" s="21"/>
      <c r="I1113" s="21"/>
      <c r="J1113" s="21"/>
      <c r="K1113" s="21"/>
      <c r="L1113" s="21"/>
      <c r="M1113" s="89"/>
      <c r="N1113" s="89"/>
      <c r="O1113" s="89"/>
      <c r="P1113" s="89"/>
      <c r="Q1113" s="12"/>
      <c r="R1113" s="12"/>
    </row>
    <row r="1114" spans="3:18" x14ac:dyDescent="0.3">
      <c r="C1114" s="12"/>
      <c r="D1114" s="12"/>
      <c r="E1114" s="89"/>
      <c r="F1114" s="89"/>
      <c r="G1114" s="21"/>
      <c r="H1114" s="21"/>
      <c r="I1114" s="21"/>
      <c r="J1114" s="21"/>
      <c r="K1114" s="21"/>
      <c r="L1114" s="21"/>
      <c r="M1114" s="89"/>
      <c r="N1114" s="89"/>
      <c r="O1114" s="89"/>
      <c r="P1114" s="89"/>
      <c r="Q1114" s="12"/>
      <c r="R1114" s="12"/>
    </row>
    <row r="1115" spans="3:18" x14ac:dyDescent="0.3">
      <c r="C1115" s="12"/>
      <c r="D1115" s="12"/>
      <c r="E1115" s="89"/>
      <c r="F1115" s="89"/>
      <c r="G1115" s="21"/>
      <c r="H1115" s="21"/>
      <c r="I1115" s="21"/>
      <c r="J1115" s="21"/>
      <c r="K1115" s="21"/>
      <c r="L1115" s="21"/>
      <c r="M1115" s="89"/>
      <c r="N1115" s="89"/>
      <c r="O1115" s="89"/>
      <c r="P1115" s="89"/>
      <c r="Q1115" s="12"/>
      <c r="R1115" s="12"/>
    </row>
    <row r="1116" spans="3:18" x14ac:dyDescent="0.3">
      <c r="C1116" s="12"/>
      <c r="D1116" s="12"/>
      <c r="E1116" s="89"/>
      <c r="F1116" s="89"/>
      <c r="G1116" s="21"/>
      <c r="H1116" s="21"/>
      <c r="I1116" s="21"/>
      <c r="J1116" s="21"/>
      <c r="K1116" s="21"/>
      <c r="L1116" s="21"/>
      <c r="M1116" s="89"/>
      <c r="N1116" s="89"/>
      <c r="O1116" s="89"/>
      <c r="P1116" s="89"/>
      <c r="Q1116" s="12"/>
      <c r="R1116" s="12"/>
    </row>
    <row r="1117" spans="3:18" x14ac:dyDescent="0.3">
      <c r="C1117" s="12"/>
      <c r="D1117" s="12"/>
      <c r="E1117" s="89"/>
      <c r="F1117" s="89"/>
      <c r="G1117" s="21"/>
      <c r="H1117" s="21"/>
      <c r="I1117" s="21"/>
      <c r="J1117" s="21"/>
      <c r="K1117" s="21"/>
      <c r="L1117" s="21"/>
      <c r="M1117" s="89"/>
      <c r="N1117" s="89"/>
      <c r="O1117" s="89"/>
      <c r="P1117" s="89"/>
      <c r="Q1117" s="12"/>
      <c r="R1117" s="12"/>
    </row>
    <row r="1118" spans="3:18" x14ac:dyDescent="0.3">
      <c r="C1118" s="12"/>
      <c r="D1118" s="12"/>
      <c r="E1118" s="89"/>
      <c r="F1118" s="89"/>
      <c r="G1118" s="21"/>
      <c r="H1118" s="21"/>
      <c r="I1118" s="21"/>
      <c r="J1118" s="21"/>
      <c r="K1118" s="21"/>
      <c r="L1118" s="21"/>
      <c r="M1118" s="89"/>
      <c r="N1118" s="89"/>
      <c r="O1118" s="89"/>
      <c r="P1118" s="89"/>
      <c r="Q1118" s="12"/>
      <c r="R1118" s="12"/>
    </row>
    <row r="1119" spans="3:18" x14ac:dyDescent="0.3">
      <c r="C1119" s="12"/>
      <c r="D1119" s="12"/>
      <c r="E1119" s="89"/>
      <c r="F1119" s="89"/>
      <c r="G1119" s="21"/>
      <c r="H1119" s="21"/>
      <c r="I1119" s="21"/>
      <c r="J1119" s="21"/>
      <c r="K1119" s="21"/>
      <c r="L1119" s="21"/>
      <c r="M1119" s="89"/>
      <c r="N1119" s="89"/>
      <c r="O1119" s="89"/>
      <c r="P1119" s="89"/>
      <c r="Q1119" s="12"/>
      <c r="R1119" s="12"/>
    </row>
    <row r="1120" spans="3:18" x14ac:dyDescent="0.3">
      <c r="C1120" s="12"/>
      <c r="D1120" s="12"/>
      <c r="E1120" s="89"/>
      <c r="F1120" s="89"/>
      <c r="G1120" s="21"/>
      <c r="H1120" s="21"/>
      <c r="I1120" s="21"/>
      <c r="J1120" s="21"/>
      <c r="K1120" s="21"/>
      <c r="L1120" s="21"/>
      <c r="M1120" s="89"/>
      <c r="N1120" s="89"/>
      <c r="O1120" s="89"/>
      <c r="P1120" s="89"/>
      <c r="Q1120" s="12"/>
      <c r="R1120" s="12"/>
    </row>
    <row r="1121" spans="3:18" x14ac:dyDescent="0.3">
      <c r="C1121" s="12"/>
      <c r="D1121" s="12"/>
      <c r="E1121" s="89"/>
      <c r="F1121" s="89"/>
      <c r="G1121" s="21"/>
      <c r="H1121" s="21"/>
      <c r="I1121" s="21"/>
      <c r="J1121" s="21"/>
      <c r="K1121" s="21"/>
      <c r="L1121" s="21"/>
      <c r="M1121" s="89"/>
      <c r="N1121" s="89"/>
      <c r="O1121" s="89"/>
      <c r="P1121" s="89"/>
      <c r="Q1121" s="12"/>
      <c r="R1121" s="12"/>
    </row>
    <row r="1122" spans="3:18" x14ac:dyDescent="0.3">
      <c r="C1122" s="12"/>
      <c r="D1122" s="12"/>
      <c r="E1122" s="89"/>
      <c r="F1122" s="89"/>
      <c r="G1122" s="21"/>
      <c r="H1122" s="21"/>
      <c r="I1122" s="21"/>
      <c r="J1122" s="21"/>
      <c r="K1122" s="21"/>
      <c r="L1122" s="21"/>
      <c r="M1122" s="89"/>
      <c r="N1122" s="89"/>
      <c r="O1122" s="89"/>
      <c r="P1122" s="89"/>
      <c r="Q1122" s="12"/>
      <c r="R1122" s="12"/>
    </row>
    <row r="1123" spans="3:18" x14ac:dyDescent="0.3">
      <c r="C1123" s="12"/>
      <c r="D1123" s="12"/>
      <c r="E1123" s="89"/>
      <c r="F1123" s="89"/>
      <c r="G1123" s="21"/>
      <c r="H1123" s="21"/>
      <c r="I1123" s="21"/>
      <c r="J1123" s="21"/>
      <c r="K1123" s="21"/>
      <c r="L1123" s="21"/>
      <c r="M1123" s="89"/>
      <c r="N1123" s="89"/>
      <c r="O1123" s="89"/>
      <c r="P1123" s="89"/>
      <c r="Q1123" s="12"/>
      <c r="R1123" s="12"/>
    </row>
    <row r="1124" spans="3:18" x14ac:dyDescent="0.3">
      <c r="C1124" s="12"/>
      <c r="D1124" s="12"/>
      <c r="E1124" s="89"/>
      <c r="F1124" s="89"/>
      <c r="G1124" s="21"/>
      <c r="H1124" s="21"/>
      <c r="I1124" s="21"/>
      <c r="J1124" s="21"/>
      <c r="K1124" s="21"/>
      <c r="L1124" s="21"/>
      <c r="M1124" s="89"/>
      <c r="N1124" s="89"/>
      <c r="O1124" s="89"/>
      <c r="P1124" s="89"/>
      <c r="Q1124" s="12"/>
      <c r="R1124" s="12"/>
    </row>
    <row r="1125" spans="3:18" x14ac:dyDescent="0.3">
      <c r="C1125" s="12"/>
      <c r="D1125" s="12"/>
      <c r="E1125" s="89"/>
      <c r="F1125" s="89"/>
      <c r="G1125" s="21"/>
      <c r="H1125" s="21"/>
      <c r="I1125" s="21"/>
      <c r="J1125" s="21"/>
      <c r="K1125" s="21"/>
      <c r="L1125" s="21"/>
      <c r="M1125" s="89"/>
      <c r="N1125" s="89"/>
      <c r="O1125" s="89"/>
      <c r="P1125" s="89"/>
      <c r="Q1125" s="12"/>
      <c r="R1125" s="12"/>
    </row>
    <row r="1126" spans="3:18" x14ac:dyDescent="0.3">
      <c r="C1126" s="12"/>
      <c r="D1126" s="12"/>
      <c r="E1126" s="89"/>
      <c r="F1126" s="89"/>
      <c r="G1126" s="21"/>
      <c r="H1126" s="21"/>
      <c r="I1126" s="21"/>
      <c r="J1126" s="21"/>
      <c r="K1126" s="21"/>
      <c r="L1126" s="21"/>
      <c r="M1126" s="89"/>
      <c r="N1126" s="89"/>
      <c r="O1126" s="89"/>
      <c r="P1126" s="89"/>
      <c r="Q1126" s="12"/>
      <c r="R1126" s="12"/>
    </row>
    <row r="1127" spans="3:18" x14ac:dyDescent="0.3">
      <c r="C1127" s="12"/>
      <c r="D1127" s="12"/>
      <c r="E1127" s="89"/>
      <c r="F1127" s="89"/>
      <c r="G1127" s="21"/>
      <c r="H1127" s="21"/>
      <c r="I1127" s="21"/>
      <c r="J1127" s="21"/>
      <c r="K1127" s="21"/>
      <c r="L1127" s="21"/>
      <c r="M1127" s="89"/>
      <c r="N1127" s="89"/>
      <c r="O1127" s="89"/>
      <c r="P1127" s="89"/>
      <c r="Q1127" s="12"/>
      <c r="R1127" s="12"/>
    </row>
    <row r="1128" spans="3:18" x14ac:dyDescent="0.3">
      <c r="C1128" s="12"/>
      <c r="D1128" s="12"/>
      <c r="E1128" s="89"/>
      <c r="F1128" s="89"/>
      <c r="G1128" s="21"/>
      <c r="H1128" s="21"/>
      <c r="I1128" s="21"/>
      <c r="J1128" s="21"/>
      <c r="K1128" s="21"/>
      <c r="L1128" s="21"/>
      <c r="M1128" s="89"/>
      <c r="N1128" s="89"/>
      <c r="O1128" s="89"/>
      <c r="P1128" s="89"/>
      <c r="Q1128" s="12"/>
      <c r="R1128" s="12"/>
    </row>
    <row r="1129" spans="3:18" x14ac:dyDescent="0.3">
      <c r="C1129" s="12"/>
      <c r="D1129" s="12"/>
      <c r="E1129" s="89"/>
      <c r="F1129" s="89"/>
      <c r="G1129" s="21"/>
      <c r="H1129" s="21"/>
      <c r="I1129" s="21"/>
      <c r="J1129" s="21"/>
      <c r="K1129" s="21"/>
      <c r="L1129" s="21"/>
      <c r="M1129" s="89"/>
      <c r="N1129" s="89"/>
      <c r="O1129" s="89"/>
      <c r="P1129" s="89"/>
      <c r="Q1129" s="12"/>
      <c r="R1129" s="12"/>
    </row>
    <row r="1130" spans="3:18" x14ac:dyDescent="0.3">
      <c r="C1130" s="12"/>
      <c r="D1130" s="12"/>
      <c r="E1130" s="89"/>
      <c r="F1130" s="89"/>
      <c r="G1130" s="21"/>
      <c r="H1130" s="21"/>
      <c r="I1130" s="21"/>
      <c r="J1130" s="21"/>
      <c r="K1130" s="21"/>
      <c r="L1130" s="21"/>
      <c r="M1130" s="89"/>
      <c r="N1130" s="89"/>
      <c r="O1130" s="89"/>
      <c r="P1130" s="89"/>
      <c r="Q1130" s="12"/>
      <c r="R1130" s="12"/>
    </row>
    <row r="1131" spans="3:18" x14ac:dyDescent="0.3">
      <c r="C1131" s="12"/>
      <c r="D1131" s="12"/>
      <c r="E1131" s="89"/>
      <c r="F1131" s="89"/>
      <c r="G1131" s="21"/>
      <c r="H1131" s="21"/>
      <c r="I1131" s="21"/>
      <c r="J1131" s="21"/>
      <c r="K1131" s="21"/>
      <c r="L1131" s="21"/>
      <c r="M1131" s="89"/>
      <c r="N1131" s="89"/>
      <c r="O1131" s="89"/>
      <c r="P1131" s="89"/>
      <c r="Q1131" s="12"/>
      <c r="R1131" s="12"/>
    </row>
    <row r="1132" spans="3:18" x14ac:dyDescent="0.3">
      <c r="C1132" s="12"/>
      <c r="D1132" s="12"/>
      <c r="E1132" s="89"/>
      <c r="F1132" s="89"/>
      <c r="G1132" s="21"/>
      <c r="H1132" s="21"/>
      <c r="I1132" s="21"/>
      <c r="J1132" s="21"/>
      <c r="K1132" s="21"/>
      <c r="L1132" s="21"/>
      <c r="M1132" s="89"/>
      <c r="N1132" s="89"/>
      <c r="O1132" s="89"/>
      <c r="P1132" s="89"/>
      <c r="Q1132" s="12"/>
      <c r="R1132" s="12"/>
    </row>
    <row r="1133" spans="3:18" x14ac:dyDescent="0.3">
      <c r="C1133" s="12"/>
      <c r="D1133" s="12"/>
      <c r="E1133" s="89"/>
      <c r="F1133" s="89"/>
      <c r="G1133" s="21"/>
      <c r="H1133" s="21"/>
      <c r="I1133" s="21"/>
      <c r="J1133" s="21"/>
      <c r="K1133" s="21"/>
      <c r="L1133" s="21"/>
      <c r="M1133" s="89"/>
      <c r="N1133" s="89"/>
      <c r="O1133" s="89"/>
      <c r="P1133" s="89"/>
      <c r="Q1133" s="12"/>
      <c r="R1133" s="12"/>
    </row>
    <row r="1134" spans="3:18" x14ac:dyDescent="0.3">
      <c r="C1134" s="12"/>
      <c r="D1134" s="12"/>
      <c r="E1134" s="89"/>
      <c r="F1134" s="89"/>
      <c r="G1134" s="21"/>
      <c r="H1134" s="21"/>
      <c r="I1134" s="21"/>
      <c r="J1134" s="21"/>
      <c r="K1134" s="21"/>
      <c r="L1134" s="21"/>
      <c r="M1134" s="89"/>
      <c r="N1134" s="89"/>
      <c r="O1134" s="89"/>
      <c r="P1134" s="89"/>
      <c r="Q1134" s="12"/>
      <c r="R1134" s="12"/>
    </row>
    <row r="1135" spans="3:18" x14ac:dyDescent="0.3">
      <c r="C1135" s="12"/>
      <c r="D1135" s="12"/>
      <c r="E1135" s="89"/>
      <c r="F1135" s="89"/>
      <c r="G1135" s="21"/>
      <c r="H1135" s="21"/>
      <c r="I1135" s="21"/>
      <c r="J1135" s="21"/>
      <c r="K1135" s="21"/>
      <c r="L1135" s="21"/>
      <c r="M1135" s="89"/>
      <c r="N1135" s="89"/>
      <c r="O1135" s="89"/>
      <c r="P1135" s="89"/>
      <c r="Q1135" s="12"/>
      <c r="R1135" s="12"/>
    </row>
    <row r="1136" spans="3:18" x14ac:dyDescent="0.3">
      <c r="C1136" s="12"/>
      <c r="D1136" s="12"/>
      <c r="E1136" s="89"/>
      <c r="F1136" s="89"/>
      <c r="G1136" s="21"/>
      <c r="H1136" s="21"/>
      <c r="I1136" s="21"/>
      <c r="J1136" s="21"/>
      <c r="K1136" s="21"/>
      <c r="L1136" s="21"/>
      <c r="M1136" s="89"/>
      <c r="N1136" s="89"/>
      <c r="O1136" s="89"/>
      <c r="P1136" s="89"/>
      <c r="Q1136" s="12"/>
      <c r="R1136" s="12"/>
    </row>
    <row r="1137" spans="3:18" x14ac:dyDescent="0.3">
      <c r="C1137" s="12"/>
      <c r="D1137" s="12"/>
      <c r="E1137" s="89"/>
      <c r="F1137" s="89"/>
      <c r="G1137" s="21"/>
      <c r="H1137" s="21"/>
      <c r="I1137" s="21"/>
      <c r="J1137" s="21"/>
      <c r="K1137" s="21"/>
      <c r="L1137" s="21"/>
      <c r="M1137" s="89"/>
      <c r="N1137" s="89"/>
      <c r="O1137" s="89"/>
      <c r="P1137" s="89"/>
      <c r="Q1137" s="12"/>
      <c r="R1137" s="12"/>
    </row>
    <row r="1138" spans="3:18" x14ac:dyDescent="0.3">
      <c r="C1138" s="12"/>
      <c r="D1138" s="12"/>
      <c r="E1138" s="89"/>
      <c r="F1138" s="89"/>
      <c r="G1138" s="21"/>
      <c r="H1138" s="21"/>
      <c r="I1138" s="21"/>
      <c r="J1138" s="21"/>
      <c r="K1138" s="21"/>
      <c r="L1138" s="21"/>
      <c r="M1138" s="89"/>
      <c r="N1138" s="89"/>
      <c r="O1138" s="89"/>
      <c r="P1138" s="89"/>
      <c r="Q1138" s="12"/>
      <c r="R1138" s="12"/>
    </row>
    <row r="1139" spans="3:18" x14ac:dyDescent="0.3">
      <c r="C1139" s="12"/>
      <c r="D1139" s="12"/>
      <c r="E1139" s="89"/>
      <c r="F1139" s="89"/>
      <c r="G1139" s="21"/>
      <c r="H1139" s="21"/>
      <c r="I1139" s="21"/>
      <c r="J1139" s="21"/>
      <c r="K1139" s="21"/>
      <c r="L1139" s="21"/>
      <c r="M1139" s="89"/>
      <c r="N1139" s="89"/>
      <c r="O1139" s="89"/>
      <c r="P1139" s="89"/>
      <c r="Q1139" s="12"/>
      <c r="R1139" s="12"/>
    </row>
    <row r="1140" spans="3:18" x14ac:dyDescent="0.3">
      <c r="C1140" s="12"/>
      <c r="D1140" s="12"/>
      <c r="E1140" s="89"/>
      <c r="F1140" s="89"/>
      <c r="G1140" s="21"/>
      <c r="H1140" s="21"/>
      <c r="I1140" s="21"/>
      <c r="J1140" s="21"/>
      <c r="K1140" s="21"/>
      <c r="L1140" s="21"/>
      <c r="M1140" s="89"/>
      <c r="N1140" s="89"/>
      <c r="O1140" s="89"/>
      <c r="P1140" s="89"/>
      <c r="Q1140" s="12"/>
      <c r="R1140" s="12"/>
    </row>
    <row r="1141" spans="3:18" x14ac:dyDescent="0.3">
      <c r="C1141" s="12"/>
      <c r="D1141" s="12"/>
      <c r="E1141" s="89"/>
      <c r="F1141" s="89"/>
      <c r="G1141" s="21"/>
      <c r="H1141" s="21"/>
      <c r="I1141" s="21"/>
      <c r="J1141" s="21"/>
      <c r="K1141" s="21"/>
      <c r="L1141" s="21"/>
      <c r="M1141" s="89"/>
      <c r="N1141" s="89"/>
      <c r="O1141" s="89"/>
      <c r="P1141" s="89"/>
      <c r="Q1141" s="12"/>
      <c r="R1141" s="12"/>
    </row>
    <row r="1142" spans="3:18" x14ac:dyDescent="0.3">
      <c r="C1142" s="12"/>
      <c r="D1142" s="12"/>
      <c r="E1142" s="89"/>
      <c r="F1142" s="89"/>
      <c r="G1142" s="21"/>
      <c r="H1142" s="21"/>
      <c r="I1142" s="21"/>
      <c r="J1142" s="21"/>
      <c r="K1142" s="21"/>
      <c r="L1142" s="21"/>
      <c r="M1142" s="89"/>
      <c r="N1142" s="89"/>
      <c r="O1142" s="89"/>
      <c r="P1142" s="89"/>
      <c r="Q1142" s="12"/>
      <c r="R1142" s="12"/>
    </row>
    <row r="1143" spans="3:18" x14ac:dyDescent="0.3">
      <c r="C1143" s="12"/>
      <c r="D1143" s="12"/>
      <c r="E1143" s="89"/>
      <c r="F1143" s="89"/>
      <c r="G1143" s="21"/>
      <c r="H1143" s="21"/>
      <c r="I1143" s="21"/>
      <c r="J1143" s="21"/>
      <c r="K1143" s="21"/>
      <c r="L1143" s="21"/>
      <c r="M1143" s="89"/>
      <c r="N1143" s="89"/>
      <c r="O1143" s="89"/>
      <c r="P1143" s="89"/>
      <c r="Q1143" s="12"/>
      <c r="R1143" s="12"/>
    </row>
    <row r="1144" spans="3:18" x14ac:dyDescent="0.3">
      <c r="C1144" s="12"/>
      <c r="D1144" s="12"/>
      <c r="E1144" s="89"/>
      <c r="F1144" s="89"/>
      <c r="G1144" s="21"/>
      <c r="H1144" s="21"/>
      <c r="I1144" s="21"/>
      <c r="J1144" s="21"/>
      <c r="K1144" s="21"/>
      <c r="L1144" s="21"/>
      <c r="M1144" s="89"/>
      <c r="N1144" s="89"/>
      <c r="O1144" s="89"/>
      <c r="P1144" s="89"/>
      <c r="Q1144" s="12"/>
      <c r="R1144" s="12"/>
    </row>
    <row r="1145" spans="3:18" x14ac:dyDescent="0.3">
      <c r="C1145" s="12"/>
      <c r="D1145" s="12"/>
      <c r="E1145" s="89"/>
      <c r="F1145" s="89"/>
      <c r="G1145" s="21"/>
      <c r="H1145" s="21"/>
      <c r="I1145" s="21"/>
      <c r="J1145" s="21"/>
      <c r="K1145" s="21"/>
      <c r="L1145" s="21"/>
      <c r="M1145" s="89"/>
      <c r="N1145" s="89"/>
      <c r="O1145" s="89"/>
      <c r="P1145" s="89"/>
      <c r="Q1145" s="12"/>
      <c r="R1145" s="12"/>
    </row>
    <row r="1146" spans="3:18" x14ac:dyDescent="0.3">
      <c r="C1146" s="12"/>
      <c r="D1146" s="12"/>
      <c r="E1146" s="89"/>
      <c r="F1146" s="89"/>
      <c r="G1146" s="21"/>
      <c r="H1146" s="21"/>
      <c r="I1146" s="21"/>
      <c r="J1146" s="21"/>
      <c r="K1146" s="21"/>
      <c r="L1146" s="21"/>
      <c r="M1146" s="89"/>
      <c r="N1146" s="89"/>
      <c r="O1146" s="89"/>
      <c r="P1146" s="89"/>
      <c r="Q1146" s="12"/>
      <c r="R1146" s="12"/>
    </row>
    <row r="1147" spans="3:18" x14ac:dyDescent="0.3">
      <c r="C1147" s="12"/>
      <c r="D1147" s="12"/>
      <c r="E1147" s="89"/>
      <c r="F1147" s="89"/>
      <c r="G1147" s="21"/>
      <c r="H1147" s="21"/>
      <c r="I1147" s="21"/>
      <c r="J1147" s="21"/>
      <c r="K1147" s="21"/>
      <c r="L1147" s="21"/>
      <c r="M1147" s="89"/>
      <c r="N1147" s="89"/>
      <c r="O1147" s="89"/>
      <c r="P1147" s="89"/>
      <c r="Q1147" s="12"/>
      <c r="R1147" s="12"/>
    </row>
    <row r="1148" spans="3:18" x14ac:dyDescent="0.3">
      <c r="C1148" s="12"/>
      <c r="D1148" s="12"/>
      <c r="E1148" s="89"/>
      <c r="F1148" s="89"/>
      <c r="G1148" s="21"/>
      <c r="H1148" s="21"/>
      <c r="I1148" s="21"/>
      <c r="J1148" s="21"/>
      <c r="K1148" s="21"/>
      <c r="L1148" s="21"/>
      <c r="M1148" s="89"/>
      <c r="N1148" s="89"/>
      <c r="O1148" s="89"/>
      <c r="P1148" s="89"/>
      <c r="Q1148" s="12"/>
      <c r="R1148" s="12"/>
    </row>
    <row r="1149" spans="3:18" x14ac:dyDescent="0.3">
      <c r="C1149" s="12"/>
      <c r="D1149" s="12"/>
      <c r="E1149" s="89"/>
      <c r="F1149" s="89"/>
      <c r="G1149" s="21"/>
      <c r="H1149" s="21"/>
      <c r="I1149" s="21"/>
      <c r="J1149" s="21"/>
      <c r="K1149" s="21"/>
      <c r="L1149" s="21"/>
      <c r="M1149" s="89"/>
      <c r="N1149" s="89"/>
      <c r="O1149" s="89"/>
      <c r="P1149" s="89"/>
      <c r="Q1149" s="12"/>
      <c r="R1149" s="12"/>
    </row>
    <row r="1150" spans="3:18" x14ac:dyDescent="0.3">
      <c r="C1150" s="12"/>
      <c r="D1150" s="12"/>
      <c r="E1150" s="89"/>
      <c r="F1150" s="89"/>
      <c r="G1150" s="21"/>
      <c r="H1150" s="21"/>
      <c r="I1150" s="21"/>
      <c r="J1150" s="21"/>
      <c r="K1150" s="21"/>
      <c r="L1150" s="21"/>
      <c r="M1150" s="89"/>
      <c r="N1150" s="89"/>
      <c r="O1150" s="89"/>
      <c r="P1150" s="89"/>
      <c r="Q1150" s="12"/>
      <c r="R1150" s="12"/>
    </row>
    <row r="1151" spans="3:18" x14ac:dyDescent="0.3">
      <c r="C1151" s="12"/>
      <c r="D1151" s="12"/>
      <c r="E1151" s="89"/>
      <c r="F1151" s="89"/>
      <c r="G1151" s="21"/>
      <c r="H1151" s="21"/>
      <c r="I1151" s="21"/>
      <c r="J1151" s="21"/>
      <c r="K1151" s="21"/>
      <c r="L1151" s="21"/>
      <c r="M1151" s="89"/>
      <c r="N1151" s="89"/>
      <c r="O1151" s="89"/>
      <c r="P1151" s="89"/>
      <c r="Q1151" s="12"/>
      <c r="R1151" s="12"/>
    </row>
    <row r="1152" spans="3:18" x14ac:dyDescent="0.3">
      <c r="C1152" s="12"/>
      <c r="D1152" s="12"/>
      <c r="E1152" s="89"/>
      <c r="F1152" s="89"/>
      <c r="G1152" s="21"/>
      <c r="H1152" s="21"/>
      <c r="I1152" s="21"/>
      <c r="J1152" s="21"/>
      <c r="K1152" s="21"/>
      <c r="L1152" s="21"/>
      <c r="M1152" s="89"/>
      <c r="N1152" s="89"/>
      <c r="O1152" s="89"/>
      <c r="P1152" s="89"/>
      <c r="Q1152" s="12"/>
      <c r="R1152" s="12"/>
    </row>
    <row r="1153" spans="3:18" x14ac:dyDescent="0.3">
      <c r="C1153" s="12"/>
      <c r="D1153" s="12"/>
      <c r="E1153" s="89"/>
      <c r="F1153" s="89"/>
      <c r="G1153" s="21"/>
      <c r="H1153" s="21"/>
      <c r="I1153" s="21"/>
      <c r="J1153" s="21"/>
      <c r="K1153" s="21"/>
      <c r="L1153" s="21"/>
      <c r="M1153" s="89"/>
      <c r="N1153" s="89"/>
      <c r="O1153" s="89"/>
      <c r="P1153" s="89"/>
      <c r="Q1153" s="12"/>
      <c r="R1153" s="12"/>
    </row>
    <row r="1154" spans="3:18" x14ac:dyDescent="0.3">
      <c r="C1154" s="12"/>
      <c r="D1154" s="12"/>
      <c r="E1154" s="89"/>
      <c r="F1154" s="89"/>
      <c r="G1154" s="21"/>
      <c r="H1154" s="21"/>
      <c r="I1154" s="21"/>
      <c r="J1154" s="21"/>
      <c r="K1154" s="21"/>
      <c r="L1154" s="21"/>
      <c r="M1154" s="89"/>
      <c r="N1154" s="89"/>
      <c r="O1154" s="89"/>
      <c r="P1154" s="89"/>
      <c r="Q1154" s="12"/>
      <c r="R1154" s="12"/>
    </row>
    <row r="1155" spans="3:18" x14ac:dyDescent="0.3">
      <c r="C1155" s="12"/>
      <c r="D1155" s="12"/>
      <c r="E1155" s="89"/>
      <c r="F1155" s="89"/>
      <c r="G1155" s="21"/>
      <c r="H1155" s="21"/>
      <c r="I1155" s="21"/>
      <c r="J1155" s="21"/>
      <c r="K1155" s="21"/>
      <c r="L1155" s="21"/>
      <c r="M1155" s="89"/>
      <c r="N1155" s="89"/>
      <c r="O1155" s="89"/>
      <c r="P1155" s="89"/>
      <c r="Q1155" s="12"/>
      <c r="R1155" s="12"/>
    </row>
    <row r="1156" spans="3:18" x14ac:dyDescent="0.3">
      <c r="C1156" s="12"/>
      <c r="D1156" s="12"/>
      <c r="E1156" s="89"/>
      <c r="F1156" s="89"/>
      <c r="G1156" s="21"/>
      <c r="H1156" s="21"/>
      <c r="I1156" s="21"/>
      <c r="J1156" s="21"/>
      <c r="K1156" s="21"/>
      <c r="L1156" s="21"/>
      <c r="M1156" s="89"/>
      <c r="N1156" s="89"/>
      <c r="O1156" s="89"/>
      <c r="P1156" s="89"/>
      <c r="Q1156" s="12"/>
      <c r="R1156" s="12"/>
    </row>
    <row r="1157" spans="3:18" x14ac:dyDescent="0.3">
      <c r="C1157" s="12"/>
      <c r="D1157" s="12"/>
      <c r="E1157" s="89"/>
      <c r="F1157" s="89"/>
      <c r="G1157" s="21"/>
      <c r="H1157" s="21"/>
      <c r="I1157" s="21"/>
      <c r="J1157" s="21"/>
      <c r="K1157" s="21"/>
      <c r="L1157" s="21"/>
      <c r="M1157" s="89"/>
      <c r="N1157" s="89"/>
      <c r="O1157" s="89"/>
      <c r="P1157" s="89"/>
      <c r="Q1157" s="12"/>
      <c r="R1157" s="12"/>
    </row>
    <row r="1158" spans="3:18" x14ac:dyDescent="0.3">
      <c r="C1158" s="12"/>
      <c r="D1158" s="12"/>
      <c r="E1158" s="89"/>
      <c r="F1158" s="89"/>
      <c r="G1158" s="21"/>
      <c r="H1158" s="21"/>
      <c r="I1158" s="21"/>
      <c r="J1158" s="21"/>
      <c r="K1158" s="21"/>
      <c r="L1158" s="21"/>
      <c r="M1158" s="89"/>
      <c r="N1158" s="89"/>
      <c r="O1158" s="89"/>
      <c r="P1158" s="89"/>
      <c r="Q1158" s="12"/>
      <c r="R1158" s="12"/>
    </row>
    <row r="1159" spans="3:18" x14ac:dyDescent="0.3">
      <c r="C1159" s="12"/>
      <c r="D1159" s="12"/>
      <c r="E1159" s="89"/>
      <c r="F1159" s="89"/>
      <c r="G1159" s="21"/>
      <c r="H1159" s="21"/>
      <c r="I1159" s="21"/>
      <c r="J1159" s="21"/>
      <c r="K1159" s="21"/>
      <c r="L1159" s="21"/>
      <c r="M1159" s="89"/>
      <c r="N1159" s="89"/>
      <c r="O1159" s="89"/>
      <c r="P1159" s="89"/>
      <c r="Q1159" s="12"/>
      <c r="R1159" s="12"/>
    </row>
    <row r="1160" spans="3:18" x14ac:dyDescent="0.3">
      <c r="C1160" s="12"/>
      <c r="D1160" s="12"/>
      <c r="E1160" s="89"/>
      <c r="F1160" s="89"/>
      <c r="G1160" s="21"/>
      <c r="H1160" s="21"/>
      <c r="I1160" s="21"/>
      <c r="J1160" s="21"/>
      <c r="K1160" s="21"/>
      <c r="L1160" s="21"/>
      <c r="M1160" s="89"/>
      <c r="N1160" s="89"/>
      <c r="O1160" s="89"/>
      <c r="P1160" s="89"/>
      <c r="Q1160" s="12"/>
      <c r="R1160" s="12"/>
    </row>
    <row r="1161" spans="3:18" x14ac:dyDescent="0.3">
      <c r="C1161" s="12"/>
      <c r="D1161" s="12"/>
      <c r="E1161" s="89"/>
      <c r="F1161" s="89"/>
      <c r="G1161" s="21"/>
      <c r="H1161" s="21"/>
      <c r="I1161" s="21"/>
      <c r="J1161" s="21"/>
      <c r="K1161" s="21"/>
      <c r="L1161" s="21"/>
      <c r="M1161" s="89"/>
      <c r="N1161" s="89"/>
      <c r="O1161" s="89"/>
      <c r="P1161" s="89"/>
      <c r="Q1161" s="12"/>
      <c r="R1161" s="12"/>
    </row>
    <row r="1162" spans="3:18" x14ac:dyDescent="0.3">
      <c r="C1162" s="12"/>
      <c r="D1162" s="12"/>
      <c r="E1162" s="89"/>
      <c r="F1162" s="89"/>
      <c r="G1162" s="21"/>
      <c r="H1162" s="21"/>
      <c r="I1162" s="21"/>
      <c r="J1162" s="21"/>
      <c r="K1162" s="21"/>
      <c r="L1162" s="21"/>
      <c r="M1162" s="89"/>
      <c r="N1162" s="89"/>
      <c r="O1162" s="89"/>
      <c r="P1162" s="89"/>
      <c r="Q1162" s="12"/>
      <c r="R1162" s="12"/>
    </row>
    <row r="1163" spans="3:18" x14ac:dyDescent="0.3">
      <c r="C1163" s="12"/>
      <c r="D1163" s="12"/>
      <c r="E1163" s="89"/>
      <c r="F1163" s="89"/>
      <c r="G1163" s="21"/>
      <c r="H1163" s="21"/>
      <c r="I1163" s="21"/>
      <c r="J1163" s="21"/>
      <c r="K1163" s="21"/>
      <c r="L1163" s="21"/>
      <c r="M1163" s="89"/>
      <c r="N1163" s="89"/>
      <c r="O1163" s="89"/>
      <c r="P1163" s="89"/>
      <c r="Q1163" s="12"/>
      <c r="R1163" s="12"/>
    </row>
    <row r="1164" spans="3:18" x14ac:dyDescent="0.3">
      <c r="C1164" s="12"/>
      <c r="D1164" s="12"/>
      <c r="E1164" s="89"/>
      <c r="F1164" s="89"/>
      <c r="G1164" s="21"/>
      <c r="H1164" s="21"/>
      <c r="I1164" s="21"/>
      <c r="J1164" s="21"/>
      <c r="K1164" s="21"/>
      <c r="L1164" s="21"/>
      <c r="M1164" s="89"/>
      <c r="N1164" s="89"/>
      <c r="O1164" s="89"/>
      <c r="P1164" s="89"/>
      <c r="Q1164" s="12"/>
      <c r="R1164" s="12"/>
    </row>
    <row r="1165" spans="3:18" x14ac:dyDescent="0.3">
      <c r="C1165" s="12"/>
      <c r="D1165" s="12"/>
      <c r="E1165" s="89"/>
      <c r="F1165" s="89"/>
      <c r="G1165" s="21"/>
      <c r="H1165" s="21"/>
      <c r="I1165" s="21"/>
      <c r="J1165" s="21"/>
      <c r="K1165" s="21"/>
      <c r="L1165" s="21"/>
      <c r="M1165" s="89"/>
      <c r="N1165" s="89"/>
      <c r="O1165" s="89"/>
      <c r="P1165" s="89"/>
      <c r="Q1165" s="12"/>
      <c r="R1165" s="12"/>
    </row>
    <row r="1166" spans="3:18" x14ac:dyDescent="0.3">
      <c r="C1166" s="12"/>
      <c r="D1166" s="12"/>
      <c r="E1166" s="89"/>
      <c r="F1166" s="89"/>
      <c r="G1166" s="21"/>
      <c r="H1166" s="21"/>
      <c r="I1166" s="21"/>
      <c r="J1166" s="21"/>
      <c r="K1166" s="21"/>
      <c r="L1166" s="21"/>
      <c r="M1166" s="89"/>
      <c r="N1166" s="89"/>
      <c r="O1166" s="89"/>
      <c r="P1166" s="89"/>
      <c r="Q1166" s="12"/>
      <c r="R1166" s="12"/>
    </row>
    <row r="1167" spans="3:18" x14ac:dyDescent="0.3">
      <c r="C1167" s="12"/>
      <c r="D1167" s="12"/>
      <c r="E1167" s="89"/>
      <c r="F1167" s="89"/>
      <c r="G1167" s="21"/>
      <c r="H1167" s="21"/>
      <c r="I1167" s="21"/>
      <c r="J1167" s="21"/>
      <c r="K1167" s="21"/>
      <c r="L1167" s="21"/>
      <c r="M1167" s="89"/>
      <c r="N1167" s="89"/>
      <c r="O1167" s="89"/>
      <c r="P1167" s="89"/>
      <c r="Q1167" s="12"/>
      <c r="R1167" s="12"/>
    </row>
    <row r="1168" spans="3:18" x14ac:dyDescent="0.3">
      <c r="C1168" s="12"/>
      <c r="D1168" s="12"/>
      <c r="E1168" s="89"/>
      <c r="F1168" s="89"/>
      <c r="G1168" s="21"/>
      <c r="H1168" s="21"/>
      <c r="I1168" s="21"/>
      <c r="J1168" s="21"/>
      <c r="K1168" s="21"/>
      <c r="L1168" s="21"/>
      <c r="M1168" s="89"/>
      <c r="N1168" s="89"/>
      <c r="O1168" s="89"/>
      <c r="P1168" s="89"/>
      <c r="Q1168" s="12"/>
      <c r="R1168" s="12"/>
    </row>
    <row r="1169" spans="3:18" x14ac:dyDescent="0.3">
      <c r="C1169" s="12"/>
      <c r="D1169" s="12"/>
      <c r="E1169" s="89"/>
      <c r="F1169" s="89"/>
      <c r="G1169" s="21"/>
      <c r="H1169" s="21"/>
      <c r="I1169" s="21"/>
      <c r="J1169" s="21"/>
      <c r="K1169" s="21"/>
      <c r="L1169" s="21"/>
      <c r="M1169" s="89"/>
      <c r="N1169" s="89"/>
      <c r="O1169" s="89"/>
      <c r="P1169" s="89"/>
      <c r="Q1169" s="12"/>
      <c r="R1169" s="12"/>
    </row>
    <row r="1170" spans="3:18" x14ac:dyDescent="0.3">
      <c r="C1170" s="12"/>
      <c r="D1170" s="12"/>
      <c r="E1170" s="89"/>
      <c r="F1170" s="89"/>
      <c r="G1170" s="21"/>
      <c r="H1170" s="21"/>
      <c r="I1170" s="21"/>
      <c r="J1170" s="21"/>
      <c r="K1170" s="21"/>
      <c r="L1170" s="21"/>
      <c r="M1170" s="89"/>
      <c r="N1170" s="89"/>
      <c r="O1170" s="89"/>
      <c r="P1170" s="89"/>
      <c r="Q1170" s="12"/>
      <c r="R1170" s="12"/>
    </row>
    <row r="1171" spans="3:18" x14ac:dyDescent="0.3">
      <c r="C1171" s="12"/>
      <c r="D1171" s="12"/>
      <c r="E1171" s="89"/>
      <c r="F1171" s="89"/>
      <c r="G1171" s="21"/>
      <c r="H1171" s="21"/>
      <c r="I1171" s="21"/>
      <c r="J1171" s="21"/>
      <c r="K1171" s="21"/>
      <c r="L1171" s="21"/>
      <c r="M1171" s="89"/>
      <c r="N1171" s="89"/>
      <c r="O1171" s="89"/>
      <c r="P1171" s="89"/>
      <c r="Q1171" s="12"/>
      <c r="R1171" s="12"/>
    </row>
    <row r="1172" spans="3:18" x14ac:dyDescent="0.3">
      <c r="C1172" s="12"/>
      <c r="D1172" s="12"/>
      <c r="E1172" s="89"/>
      <c r="F1172" s="89"/>
      <c r="G1172" s="21"/>
      <c r="H1172" s="21"/>
      <c r="I1172" s="21"/>
      <c r="J1172" s="21"/>
      <c r="K1172" s="21"/>
      <c r="L1172" s="21"/>
      <c r="M1172" s="89"/>
      <c r="N1172" s="89"/>
      <c r="O1172" s="89"/>
      <c r="P1172" s="89"/>
      <c r="Q1172" s="12"/>
      <c r="R1172" s="12"/>
    </row>
    <row r="1173" spans="3:18" x14ac:dyDescent="0.3">
      <c r="C1173" s="12"/>
      <c r="D1173" s="12"/>
      <c r="E1173" s="89"/>
      <c r="F1173" s="89"/>
      <c r="G1173" s="21"/>
      <c r="H1173" s="21"/>
      <c r="I1173" s="21"/>
      <c r="J1173" s="21"/>
      <c r="K1173" s="21"/>
      <c r="L1173" s="21"/>
      <c r="M1173" s="89"/>
      <c r="N1173" s="89"/>
      <c r="O1173" s="89"/>
      <c r="P1173" s="89"/>
      <c r="Q1173" s="12"/>
      <c r="R1173" s="12"/>
    </row>
    <row r="1174" spans="3:18" x14ac:dyDescent="0.3">
      <c r="C1174" s="12"/>
      <c r="D1174" s="12"/>
      <c r="E1174" s="89"/>
      <c r="F1174" s="89"/>
      <c r="G1174" s="21"/>
      <c r="H1174" s="21"/>
      <c r="I1174" s="21"/>
      <c r="J1174" s="21"/>
      <c r="K1174" s="21"/>
      <c r="L1174" s="21"/>
      <c r="M1174" s="89"/>
      <c r="N1174" s="89"/>
      <c r="O1174" s="89"/>
      <c r="P1174" s="89"/>
      <c r="Q1174" s="12"/>
      <c r="R1174" s="12"/>
    </row>
    <row r="1175" spans="3:18" x14ac:dyDescent="0.3">
      <c r="C1175" s="12"/>
      <c r="D1175" s="12"/>
      <c r="E1175" s="89"/>
      <c r="F1175" s="89"/>
      <c r="G1175" s="21"/>
      <c r="H1175" s="21"/>
      <c r="I1175" s="21"/>
      <c r="J1175" s="21"/>
      <c r="K1175" s="21"/>
      <c r="L1175" s="21"/>
      <c r="M1175" s="89"/>
      <c r="N1175" s="89"/>
      <c r="O1175" s="89"/>
      <c r="P1175" s="89"/>
      <c r="Q1175" s="12"/>
      <c r="R1175" s="12"/>
    </row>
    <row r="1176" spans="3:18" x14ac:dyDescent="0.3">
      <c r="C1176" s="12"/>
      <c r="D1176" s="12"/>
      <c r="E1176" s="89"/>
      <c r="F1176" s="89"/>
      <c r="G1176" s="21"/>
      <c r="H1176" s="21"/>
      <c r="I1176" s="21"/>
      <c r="J1176" s="21"/>
      <c r="K1176" s="21"/>
      <c r="L1176" s="21"/>
      <c r="M1176" s="89"/>
      <c r="N1176" s="89"/>
      <c r="O1176" s="89"/>
      <c r="P1176" s="89"/>
      <c r="Q1176" s="12"/>
      <c r="R1176" s="12"/>
    </row>
    <row r="1177" spans="3:18" x14ac:dyDescent="0.3">
      <c r="C1177" s="12"/>
      <c r="D1177" s="12"/>
      <c r="E1177" s="89"/>
      <c r="F1177" s="89"/>
      <c r="G1177" s="21"/>
      <c r="H1177" s="21"/>
      <c r="I1177" s="21"/>
      <c r="J1177" s="21"/>
      <c r="K1177" s="21"/>
      <c r="L1177" s="21"/>
      <c r="M1177" s="89"/>
      <c r="N1177" s="89"/>
      <c r="O1177" s="89"/>
      <c r="P1177" s="89"/>
      <c r="Q1177" s="12"/>
      <c r="R1177" s="12"/>
    </row>
    <row r="1178" spans="3:18" x14ac:dyDescent="0.3">
      <c r="C1178" s="12"/>
      <c r="D1178" s="12"/>
      <c r="E1178" s="89"/>
      <c r="F1178" s="89"/>
      <c r="G1178" s="21"/>
      <c r="H1178" s="21"/>
      <c r="I1178" s="21"/>
      <c r="J1178" s="21"/>
      <c r="K1178" s="21"/>
      <c r="L1178" s="21"/>
      <c r="M1178" s="89"/>
      <c r="N1178" s="89"/>
      <c r="O1178" s="89"/>
      <c r="P1178" s="89"/>
      <c r="Q1178" s="12"/>
      <c r="R1178" s="12"/>
    </row>
    <row r="1179" spans="3:18" x14ac:dyDescent="0.3">
      <c r="C1179" s="12"/>
      <c r="D1179" s="12"/>
      <c r="E1179" s="89"/>
      <c r="F1179" s="89"/>
      <c r="G1179" s="21"/>
      <c r="H1179" s="21"/>
      <c r="I1179" s="21"/>
      <c r="J1179" s="21"/>
      <c r="K1179" s="21"/>
      <c r="L1179" s="21"/>
      <c r="M1179" s="89"/>
      <c r="N1179" s="89"/>
      <c r="O1179" s="89"/>
      <c r="P1179" s="89"/>
      <c r="Q1179" s="12"/>
      <c r="R1179" s="12"/>
    </row>
    <row r="1180" spans="3:18" x14ac:dyDescent="0.3">
      <c r="C1180" s="12"/>
      <c r="D1180" s="12"/>
      <c r="E1180" s="89"/>
      <c r="F1180" s="89"/>
      <c r="G1180" s="21"/>
      <c r="H1180" s="21"/>
      <c r="I1180" s="21"/>
      <c r="J1180" s="21"/>
      <c r="K1180" s="21"/>
      <c r="L1180" s="21"/>
      <c r="M1180" s="89"/>
      <c r="N1180" s="89"/>
      <c r="O1180" s="89"/>
      <c r="P1180" s="89"/>
      <c r="Q1180" s="12"/>
      <c r="R1180" s="12"/>
    </row>
    <row r="1181" spans="3:18" x14ac:dyDescent="0.3">
      <c r="C1181" s="12"/>
      <c r="D1181" s="12"/>
      <c r="E1181" s="89"/>
      <c r="F1181" s="89"/>
      <c r="G1181" s="21"/>
      <c r="H1181" s="21"/>
      <c r="I1181" s="21"/>
      <c r="J1181" s="21"/>
      <c r="K1181" s="21"/>
      <c r="L1181" s="21"/>
      <c r="M1181" s="89"/>
      <c r="N1181" s="89"/>
      <c r="O1181" s="89"/>
      <c r="P1181" s="89"/>
      <c r="Q1181" s="12"/>
      <c r="R1181" s="12"/>
    </row>
    <row r="1182" spans="3:18" x14ac:dyDescent="0.3">
      <c r="C1182" s="12"/>
      <c r="D1182" s="12"/>
      <c r="E1182" s="89"/>
      <c r="F1182" s="89"/>
      <c r="G1182" s="21"/>
      <c r="H1182" s="21"/>
      <c r="I1182" s="21"/>
      <c r="J1182" s="21"/>
      <c r="K1182" s="21"/>
      <c r="L1182" s="21"/>
      <c r="M1182" s="89"/>
      <c r="N1182" s="89"/>
      <c r="O1182" s="89"/>
      <c r="P1182" s="89"/>
      <c r="Q1182" s="12"/>
      <c r="R1182" s="12"/>
    </row>
    <row r="1183" spans="3:18" x14ac:dyDescent="0.3">
      <c r="C1183" s="12"/>
      <c r="D1183" s="12"/>
      <c r="E1183" s="89"/>
      <c r="F1183" s="89"/>
      <c r="G1183" s="21"/>
      <c r="H1183" s="21"/>
      <c r="I1183" s="21"/>
      <c r="J1183" s="21"/>
      <c r="K1183" s="21"/>
      <c r="L1183" s="21"/>
      <c r="M1183" s="89"/>
      <c r="N1183" s="89"/>
      <c r="O1183" s="89"/>
      <c r="P1183" s="89"/>
      <c r="Q1183" s="12"/>
      <c r="R1183" s="12"/>
    </row>
    <row r="1184" spans="3:18" x14ac:dyDescent="0.3">
      <c r="C1184" s="12"/>
      <c r="D1184" s="12"/>
      <c r="E1184" s="89"/>
      <c r="F1184" s="89"/>
      <c r="G1184" s="21"/>
      <c r="H1184" s="21"/>
      <c r="I1184" s="21"/>
      <c r="J1184" s="21"/>
      <c r="K1184" s="21"/>
      <c r="L1184" s="21"/>
      <c r="M1184" s="89"/>
      <c r="N1184" s="89"/>
      <c r="O1184" s="89"/>
      <c r="P1184" s="89"/>
      <c r="Q1184" s="12"/>
      <c r="R1184" s="12"/>
    </row>
    <row r="1185" spans="3:18" x14ac:dyDescent="0.3">
      <c r="C1185" s="12"/>
      <c r="D1185" s="12"/>
      <c r="E1185" s="89"/>
      <c r="F1185" s="89"/>
      <c r="G1185" s="21"/>
      <c r="H1185" s="21"/>
      <c r="I1185" s="21"/>
      <c r="J1185" s="21"/>
      <c r="K1185" s="21"/>
      <c r="L1185" s="21"/>
      <c r="M1185" s="89"/>
      <c r="N1185" s="89"/>
      <c r="O1185" s="89"/>
      <c r="P1185" s="89"/>
      <c r="Q1185" s="12"/>
      <c r="R1185" s="12"/>
    </row>
    <row r="1186" spans="3:18" x14ac:dyDescent="0.3">
      <c r="C1186" s="12"/>
      <c r="D1186" s="12"/>
      <c r="E1186" s="89"/>
      <c r="F1186" s="89"/>
      <c r="G1186" s="21"/>
      <c r="H1186" s="21"/>
      <c r="I1186" s="21"/>
      <c r="J1186" s="21"/>
      <c r="K1186" s="21"/>
      <c r="L1186" s="21"/>
      <c r="M1186" s="89"/>
      <c r="N1186" s="89"/>
      <c r="O1186" s="89"/>
      <c r="P1186" s="89"/>
      <c r="Q1186" s="12"/>
      <c r="R1186" s="12"/>
    </row>
    <row r="1187" spans="3:18" x14ac:dyDescent="0.3">
      <c r="C1187" s="12"/>
      <c r="D1187" s="12"/>
      <c r="E1187" s="89"/>
      <c r="F1187" s="89"/>
      <c r="G1187" s="21"/>
      <c r="H1187" s="21"/>
      <c r="I1187" s="21"/>
      <c r="J1187" s="21"/>
      <c r="K1187" s="21"/>
      <c r="L1187" s="21"/>
      <c r="M1187" s="89"/>
      <c r="N1187" s="89"/>
      <c r="O1187" s="89"/>
      <c r="P1187" s="89"/>
      <c r="Q1187" s="12"/>
      <c r="R1187" s="12"/>
    </row>
    <row r="1188" spans="3:18" x14ac:dyDescent="0.3">
      <c r="C1188" s="12"/>
      <c r="D1188" s="12"/>
      <c r="E1188" s="89"/>
      <c r="F1188" s="89"/>
      <c r="G1188" s="21"/>
      <c r="H1188" s="21"/>
      <c r="I1188" s="21"/>
      <c r="J1188" s="21"/>
      <c r="K1188" s="21"/>
      <c r="L1188" s="21"/>
      <c r="M1188" s="89"/>
      <c r="N1188" s="89"/>
      <c r="O1188" s="89"/>
      <c r="P1188" s="89"/>
      <c r="Q1188" s="12"/>
      <c r="R1188" s="12"/>
    </row>
    <row r="1189" spans="3:18" x14ac:dyDescent="0.3">
      <c r="C1189" s="12"/>
      <c r="D1189" s="12"/>
      <c r="E1189" s="89"/>
      <c r="F1189" s="89"/>
      <c r="G1189" s="21"/>
      <c r="H1189" s="21"/>
      <c r="I1189" s="21"/>
      <c r="J1189" s="21"/>
      <c r="K1189" s="21"/>
      <c r="L1189" s="21"/>
      <c r="M1189" s="89"/>
      <c r="N1189" s="89"/>
      <c r="O1189" s="89"/>
      <c r="P1189" s="89"/>
      <c r="Q1189" s="12"/>
      <c r="R1189" s="12"/>
    </row>
    <row r="1190" spans="3:18" x14ac:dyDescent="0.3">
      <c r="C1190" s="12"/>
      <c r="D1190" s="12"/>
      <c r="E1190" s="89"/>
      <c r="F1190" s="89"/>
      <c r="G1190" s="21"/>
      <c r="H1190" s="21"/>
      <c r="I1190" s="21"/>
      <c r="J1190" s="21"/>
      <c r="K1190" s="21"/>
      <c r="L1190" s="21"/>
      <c r="M1190" s="89"/>
      <c r="N1190" s="89"/>
      <c r="O1190" s="89"/>
      <c r="P1190" s="89"/>
      <c r="Q1190" s="12"/>
      <c r="R1190" s="12"/>
    </row>
    <row r="1191" spans="3:18" x14ac:dyDescent="0.3">
      <c r="C1191" s="12"/>
      <c r="D1191" s="12"/>
      <c r="E1191" s="89"/>
      <c r="F1191" s="89"/>
      <c r="G1191" s="21"/>
      <c r="H1191" s="21"/>
      <c r="I1191" s="21"/>
      <c r="J1191" s="21"/>
      <c r="K1191" s="21"/>
      <c r="L1191" s="21"/>
      <c r="M1191" s="89"/>
      <c r="N1191" s="89"/>
      <c r="O1191" s="89"/>
      <c r="P1191" s="89"/>
      <c r="Q1191" s="12"/>
      <c r="R1191" s="12"/>
    </row>
    <row r="1192" spans="3:18" x14ac:dyDescent="0.3">
      <c r="C1192" s="12"/>
      <c r="D1192" s="12"/>
      <c r="E1192" s="89"/>
      <c r="F1192" s="89"/>
      <c r="G1192" s="21"/>
      <c r="H1192" s="21"/>
      <c r="I1192" s="21"/>
      <c r="J1192" s="21"/>
      <c r="K1192" s="21"/>
      <c r="L1192" s="21"/>
      <c r="M1192" s="89"/>
      <c r="N1192" s="89"/>
      <c r="O1192" s="89"/>
      <c r="P1192" s="89"/>
      <c r="Q1192" s="12"/>
      <c r="R1192" s="12"/>
    </row>
    <row r="1193" spans="3:18" x14ac:dyDescent="0.3">
      <c r="C1193" s="12"/>
      <c r="D1193" s="12"/>
      <c r="E1193" s="89"/>
      <c r="F1193" s="89"/>
      <c r="G1193" s="21"/>
      <c r="H1193" s="21"/>
      <c r="I1193" s="21"/>
      <c r="J1193" s="21"/>
      <c r="K1193" s="21"/>
      <c r="L1193" s="21"/>
      <c r="M1193" s="89"/>
      <c r="N1193" s="89"/>
      <c r="O1193" s="89"/>
      <c r="P1193" s="89"/>
      <c r="Q1193" s="12"/>
      <c r="R1193" s="12"/>
    </row>
    <row r="1194" spans="3:18" x14ac:dyDescent="0.3">
      <c r="C1194" s="12"/>
      <c r="D1194" s="12"/>
      <c r="E1194" s="89"/>
      <c r="F1194" s="89"/>
      <c r="G1194" s="21"/>
      <c r="H1194" s="21"/>
      <c r="I1194" s="21"/>
      <c r="J1194" s="21"/>
      <c r="K1194" s="21"/>
      <c r="L1194" s="21"/>
      <c r="M1194" s="89"/>
      <c r="N1194" s="89"/>
      <c r="O1194" s="89"/>
      <c r="P1194" s="89"/>
      <c r="Q1194" s="12"/>
      <c r="R1194" s="12"/>
    </row>
    <row r="1195" spans="3:18" x14ac:dyDescent="0.3">
      <c r="C1195" s="12"/>
      <c r="D1195" s="12"/>
      <c r="E1195" s="89"/>
      <c r="F1195" s="89"/>
      <c r="G1195" s="21"/>
      <c r="H1195" s="21"/>
      <c r="I1195" s="21"/>
      <c r="J1195" s="21"/>
      <c r="K1195" s="21"/>
      <c r="L1195" s="21"/>
      <c r="M1195" s="89"/>
      <c r="N1195" s="89"/>
      <c r="O1195" s="89"/>
      <c r="P1195" s="89"/>
      <c r="Q1195" s="12"/>
      <c r="R1195" s="12"/>
    </row>
    <row r="1196" spans="3:18" x14ac:dyDescent="0.3">
      <c r="C1196" s="12"/>
      <c r="D1196" s="12"/>
      <c r="E1196" s="89"/>
      <c r="F1196" s="89"/>
      <c r="G1196" s="21"/>
      <c r="H1196" s="21"/>
      <c r="I1196" s="21"/>
      <c r="J1196" s="21"/>
      <c r="K1196" s="21"/>
      <c r="L1196" s="21"/>
      <c r="M1196" s="89"/>
      <c r="N1196" s="89"/>
      <c r="O1196" s="89"/>
      <c r="P1196" s="89"/>
      <c r="Q1196" s="12"/>
      <c r="R1196" s="12"/>
    </row>
    <row r="1197" spans="3:18" x14ac:dyDescent="0.3">
      <c r="C1197" s="12"/>
      <c r="D1197" s="12"/>
      <c r="E1197" s="89"/>
      <c r="F1197" s="89"/>
      <c r="G1197" s="21"/>
      <c r="H1197" s="21"/>
      <c r="I1197" s="21"/>
      <c r="J1197" s="21"/>
      <c r="K1197" s="21"/>
      <c r="L1197" s="21"/>
      <c r="M1197" s="89"/>
      <c r="N1197" s="89"/>
      <c r="O1197" s="89"/>
      <c r="P1197" s="89"/>
      <c r="Q1197" s="12"/>
      <c r="R1197" s="12"/>
    </row>
    <row r="1198" spans="3:18" x14ac:dyDescent="0.3">
      <c r="C1198" s="12"/>
      <c r="D1198" s="12"/>
      <c r="E1198" s="89"/>
      <c r="F1198" s="89"/>
      <c r="G1198" s="21"/>
      <c r="H1198" s="21"/>
      <c r="I1198" s="21"/>
      <c r="J1198" s="21"/>
      <c r="K1198" s="21"/>
      <c r="L1198" s="21"/>
      <c r="M1198" s="89"/>
      <c r="N1198" s="89"/>
      <c r="O1198" s="89"/>
      <c r="P1198" s="89"/>
      <c r="Q1198" s="12"/>
      <c r="R1198" s="12"/>
    </row>
    <row r="1199" spans="3:18" x14ac:dyDescent="0.3">
      <c r="C1199" s="12"/>
      <c r="D1199" s="12"/>
      <c r="E1199" s="89"/>
      <c r="F1199" s="89"/>
      <c r="G1199" s="21"/>
      <c r="H1199" s="21"/>
      <c r="I1199" s="21"/>
      <c r="J1199" s="21"/>
      <c r="K1199" s="21"/>
      <c r="L1199" s="21"/>
      <c r="M1199" s="89"/>
      <c r="N1199" s="89"/>
      <c r="O1199" s="89"/>
      <c r="P1199" s="89"/>
      <c r="Q1199" s="12"/>
      <c r="R1199" s="12"/>
    </row>
    <row r="1200" spans="3:18" x14ac:dyDescent="0.3">
      <c r="C1200" s="12"/>
      <c r="D1200" s="12"/>
      <c r="E1200" s="89"/>
      <c r="F1200" s="89"/>
      <c r="G1200" s="21"/>
      <c r="H1200" s="21"/>
      <c r="I1200" s="21"/>
      <c r="J1200" s="21"/>
      <c r="K1200" s="21"/>
      <c r="L1200" s="21"/>
      <c r="M1200" s="89"/>
      <c r="N1200" s="89"/>
      <c r="O1200" s="89"/>
      <c r="P1200" s="89"/>
      <c r="Q1200" s="12"/>
      <c r="R1200" s="12"/>
    </row>
    <row r="1201" spans="3:18" x14ac:dyDescent="0.3">
      <c r="C1201" s="12"/>
      <c r="D1201" s="12"/>
      <c r="E1201" s="89"/>
      <c r="F1201" s="89"/>
      <c r="G1201" s="21"/>
      <c r="H1201" s="21"/>
      <c r="I1201" s="21"/>
      <c r="J1201" s="21"/>
      <c r="K1201" s="21"/>
      <c r="L1201" s="21"/>
      <c r="M1201" s="89"/>
      <c r="N1201" s="89"/>
      <c r="O1201" s="89"/>
      <c r="P1201" s="89"/>
      <c r="Q1201" s="12"/>
      <c r="R1201" s="12"/>
    </row>
    <row r="1202" spans="3:18" x14ac:dyDescent="0.3">
      <c r="C1202" s="12"/>
      <c r="D1202" s="12"/>
      <c r="E1202" s="89"/>
      <c r="F1202" s="89"/>
      <c r="G1202" s="21"/>
      <c r="H1202" s="21"/>
      <c r="I1202" s="21"/>
      <c r="J1202" s="21"/>
      <c r="K1202" s="21"/>
      <c r="L1202" s="21"/>
      <c r="M1202" s="89"/>
      <c r="N1202" s="89"/>
      <c r="O1202" s="89"/>
      <c r="P1202" s="89"/>
      <c r="Q1202" s="12"/>
      <c r="R1202" s="12"/>
    </row>
    <row r="1203" spans="3:18" x14ac:dyDescent="0.3">
      <c r="C1203" s="12"/>
      <c r="D1203" s="12"/>
      <c r="E1203" s="89"/>
      <c r="F1203" s="89"/>
      <c r="G1203" s="21"/>
      <c r="H1203" s="21"/>
      <c r="I1203" s="21"/>
      <c r="J1203" s="21"/>
      <c r="K1203" s="21"/>
      <c r="L1203" s="21"/>
      <c r="M1203" s="89"/>
      <c r="N1203" s="89"/>
      <c r="O1203" s="89"/>
      <c r="P1203" s="89"/>
      <c r="Q1203" s="12"/>
      <c r="R1203" s="12"/>
    </row>
    <row r="1204" spans="3:18" x14ac:dyDescent="0.3">
      <c r="C1204" s="12"/>
      <c r="D1204" s="12"/>
      <c r="E1204" s="89"/>
      <c r="F1204" s="89"/>
      <c r="G1204" s="21"/>
      <c r="H1204" s="21"/>
      <c r="I1204" s="21"/>
      <c r="J1204" s="21"/>
      <c r="K1204" s="21"/>
      <c r="L1204" s="21"/>
      <c r="M1204" s="89"/>
      <c r="N1204" s="89"/>
      <c r="O1204" s="89"/>
      <c r="P1204" s="89"/>
      <c r="Q1204" s="12"/>
      <c r="R1204" s="12"/>
    </row>
    <row r="1205" spans="3:18" x14ac:dyDescent="0.3">
      <c r="C1205" s="12"/>
      <c r="D1205" s="12"/>
      <c r="E1205" s="89"/>
      <c r="F1205" s="89"/>
      <c r="G1205" s="21"/>
      <c r="H1205" s="21"/>
      <c r="I1205" s="21"/>
      <c r="J1205" s="21"/>
      <c r="K1205" s="21"/>
      <c r="L1205" s="21"/>
      <c r="M1205" s="89"/>
      <c r="N1205" s="89"/>
      <c r="O1205" s="89"/>
      <c r="P1205" s="89"/>
      <c r="Q1205" s="12"/>
      <c r="R1205" s="12"/>
    </row>
    <row r="1206" spans="3:18" x14ac:dyDescent="0.3">
      <c r="C1206" s="12"/>
      <c r="D1206" s="12"/>
      <c r="E1206" s="89"/>
      <c r="F1206" s="89"/>
      <c r="G1206" s="21"/>
      <c r="H1206" s="21"/>
      <c r="I1206" s="21"/>
      <c r="J1206" s="21"/>
      <c r="K1206" s="21"/>
      <c r="L1206" s="21"/>
      <c r="M1206" s="89"/>
      <c r="N1206" s="89"/>
      <c r="O1206" s="89"/>
      <c r="P1206" s="89"/>
      <c r="Q1206" s="12"/>
      <c r="R1206" s="12"/>
    </row>
    <row r="1207" spans="3:18" x14ac:dyDescent="0.3">
      <c r="C1207" s="12"/>
      <c r="D1207" s="12"/>
      <c r="E1207" s="89"/>
      <c r="F1207" s="89"/>
      <c r="G1207" s="21"/>
      <c r="H1207" s="21"/>
      <c r="I1207" s="21"/>
      <c r="J1207" s="21"/>
      <c r="K1207" s="21"/>
      <c r="L1207" s="21"/>
      <c r="M1207" s="89"/>
      <c r="N1207" s="89"/>
      <c r="O1207" s="89"/>
      <c r="P1207" s="89"/>
      <c r="Q1207" s="12"/>
      <c r="R1207" s="12"/>
    </row>
    <row r="1208" spans="3:18" x14ac:dyDescent="0.3">
      <c r="C1208" s="12"/>
      <c r="D1208" s="12"/>
      <c r="E1208" s="89"/>
      <c r="F1208" s="89"/>
      <c r="G1208" s="21"/>
      <c r="H1208" s="21"/>
      <c r="I1208" s="21"/>
      <c r="J1208" s="21"/>
      <c r="K1208" s="21"/>
      <c r="L1208" s="21"/>
      <c r="M1208" s="89"/>
      <c r="N1208" s="89"/>
      <c r="O1208" s="89"/>
      <c r="P1208" s="89"/>
      <c r="Q1208" s="12"/>
      <c r="R1208" s="12"/>
    </row>
    <row r="1209" spans="3:18" x14ac:dyDescent="0.3">
      <c r="C1209" s="12"/>
      <c r="D1209" s="12"/>
      <c r="E1209" s="89"/>
      <c r="F1209" s="89"/>
      <c r="G1209" s="21"/>
      <c r="H1209" s="21"/>
      <c r="I1209" s="21"/>
      <c r="J1209" s="21"/>
      <c r="K1209" s="21"/>
      <c r="L1209" s="21"/>
      <c r="M1209" s="89"/>
      <c r="N1209" s="89"/>
      <c r="O1209" s="89"/>
      <c r="P1209" s="89"/>
      <c r="Q1209" s="12"/>
      <c r="R1209" s="12"/>
    </row>
    <row r="1210" spans="3:18" x14ac:dyDescent="0.3">
      <c r="C1210" s="12"/>
      <c r="D1210" s="12"/>
      <c r="E1210" s="89"/>
      <c r="F1210" s="89"/>
      <c r="G1210" s="21"/>
      <c r="H1210" s="21"/>
      <c r="I1210" s="21"/>
      <c r="J1210" s="21"/>
      <c r="K1210" s="21"/>
      <c r="L1210" s="21"/>
      <c r="M1210" s="89"/>
      <c r="N1210" s="89"/>
      <c r="O1210" s="89"/>
      <c r="P1210" s="89"/>
      <c r="Q1210" s="12"/>
      <c r="R1210" s="12"/>
    </row>
    <row r="1211" spans="3:18" x14ac:dyDescent="0.3">
      <c r="C1211" s="12"/>
      <c r="D1211" s="12"/>
      <c r="E1211" s="89"/>
      <c r="F1211" s="89"/>
      <c r="G1211" s="21"/>
      <c r="H1211" s="21"/>
      <c r="I1211" s="21"/>
      <c r="J1211" s="21"/>
      <c r="K1211" s="21"/>
      <c r="L1211" s="21"/>
      <c r="M1211" s="89"/>
      <c r="N1211" s="89"/>
      <c r="O1211" s="89"/>
      <c r="P1211" s="89"/>
      <c r="Q1211" s="12"/>
      <c r="R1211" s="12"/>
    </row>
    <row r="1212" spans="3:18" x14ac:dyDescent="0.3">
      <c r="C1212" s="12"/>
      <c r="D1212" s="12"/>
      <c r="E1212" s="89"/>
      <c r="F1212" s="89"/>
      <c r="G1212" s="21"/>
      <c r="H1212" s="21"/>
      <c r="I1212" s="21"/>
      <c r="J1212" s="21"/>
      <c r="K1212" s="21"/>
      <c r="L1212" s="21"/>
      <c r="M1212" s="89"/>
      <c r="N1212" s="89"/>
      <c r="O1212" s="89"/>
      <c r="P1212" s="89"/>
      <c r="Q1212" s="12"/>
      <c r="R1212" s="12"/>
    </row>
    <row r="1213" spans="3:18" x14ac:dyDescent="0.3">
      <c r="C1213" s="12"/>
      <c r="D1213" s="12"/>
      <c r="E1213" s="89"/>
      <c r="F1213" s="89"/>
      <c r="G1213" s="21"/>
      <c r="H1213" s="21"/>
      <c r="I1213" s="21"/>
      <c r="J1213" s="21"/>
      <c r="K1213" s="21"/>
      <c r="L1213" s="21"/>
      <c r="M1213" s="89"/>
      <c r="N1213" s="89"/>
      <c r="O1213" s="89"/>
      <c r="P1213" s="89"/>
      <c r="Q1213" s="12"/>
      <c r="R1213" s="12"/>
    </row>
    <row r="1214" spans="3:18" x14ac:dyDescent="0.3">
      <c r="C1214" s="12"/>
      <c r="D1214" s="12"/>
      <c r="E1214" s="89"/>
      <c r="F1214" s="89"/>
      <c r="G1214" s="21"/>
      <c r="H1214" s="21"/>
      <c r="I1214" s="21"/>
      <c r="J1214" s="21"/>
      <c r="K1214" s="21"/>
      <c r="L1214" s="21"/>
      <c r="M1214" s="89"/>
      <c r="N1214" s="89"/>
      <c r="O1214" s="89"/>
      <c r="P1214" s="89"/>
      <c r="Q1214" s="12"/>
      <c r="R1214" s="12"/>
    </row>
    <row r="1215" spans="3:18" x14ac:dyDescent="0.3">
      <c r="C1215" s="12"/>
      <c r="D1215" s="12"/>
      <c r="E1215" s="89"/>
      <c r="F1215" s="89"/>
      <c r="G1215" s="21"/>
      <c r="H1215" s="21"/>
      <c r="I1215" s="21"/>
      <c r="J1215" s="21"/>
      <c r="K1215" s="21"/>
      <c r="L1215" s="21"/>
      <c r="M1215" s="89"/>
      <c r="N1215" s="89"/>
      <c r="O1215" s="89"/>
      <c r="P1215" s="89"/>
      <c r="Q1215" s="12"/>
      <c r="R1215" s="12"/>
    </row>
    <row r="1216" spans="3:18" x14ac:dyDescent="0.3">
      <c r="C1216" s="12"/>
      <c r="D1216" s="12"/>
      <c r="E1216" s="89"/>
      <c r="F1216" s="89"/>
      <c r="G1216" s="21"/>
      <c r="H1216" s="21"/>
      <c r="I1216" s="21"/>
      <c r="J1216" s="21"/>
      <c r="K1216" s="21"/>
      <c r="L1216" s="21"/>
      <c r="M1216" s="89"/>
      <c r="N1216" s="89"/>
      <c r="O1216" s="89"/>
      <c r="P1216" s="89"/>
      <c r="Q1216" s="12"/>
      <c r="R1216" s="12"/>
    </row>
    <row r="1217" spans="3:18" x14ac:dyDescent="0.3">
      <c r="C1217" s="12"/>
      <c r="D1217" s="12"/>
      <c r="E1217" s="89"/>
      <c r="F1217" s="89"/>
      <c r="G1217" s="21"/>
      <c r="H1217" s="21"/>
      <c r="I1217" s="21"/>
      <c r="J1217" s="21"/>
      <c r="K1217" s="21"/>
      <c r="L1217" s="21"/>
      <c r="M1217" s="89"/>
      <c r="N1217" s="89"/>
      <c r="O1217" s="89"/>
      <c r="P1217" s="89"/>
      <c r="Q1217" s="12"/>
      <c r="R1217" s="12"/>
    </row>
    <row r="1218" spans="3:18" x14ac:dyDescent="0.3">
      <c r="C1218" s="12"/>
      <c r="D1218" s="12"/>
      <c r="E1218" s="89"/>
      <c r="F1218" s="89"/>
      <c r="G1218" s="21"/>
      <c r="H1218" s="21"/>
      <c r="I1218" s="21"/>
      <c r="J1218" s="21"/>
      <c r="K1218" s="21"/>
      <c r="L1218" s="21"/>
      <c r="M1218" s="89"/>
      <c r="N1218" s="89"/>
      <c r="O1218" s="89"/>
      <c r="P1218" s="89"/>
      <c r="Q1218" s="12"/>
      <c r="R1218" s="12"/>
    </row>
    <row r="1219" spans="3:18" x14ac:dyDescent="0.3">
      <c r="C1219" s="12"/>
      <c r="D1219" s="12"/>
      <c r="E1219" s="89"/>
      <c r="F1219" s="89"/>
      <c r="G1219" s="21"/>
      <c r="H1219" s="21"/>
      <c r="I1219" s="21"/>
      <c r="J1219" s="21"/>
      <c r="K1219" s="21"/>
      <c r="L1219" s="21"/>
      <c r="M1219" s="89"/>
      <c r="N1219" s="89"/>
      <c r="O1219" s="89"/>
      <c r="P1219" s="89"/>
      <c r="Q1219" s="12"/>
      <c r="R1219" s="12"/>
    </row>
    <row r="1220" spans="3:18" x14ac:dyDescent="0.3">
      <c r="C1220" s="12"/>
      <c r="D1220" s="12"/>
      <c r="E1220" s="89"/>
      <c r="F1220" s="89"/>
      <c r="G1220" s="21"/>
      <c r="H1220" s="21"/>
      <c r="I1220" s="21"/>
      <c r="J1220" s="21"/>
      <c r="K1220" s="21"/>
      <c r="L1220" s="21"/>
      <c r="M1220" s="89"/>
      <c r="N1220" s="89"/>
      <c r="O1220" s="89"/>
      <c r="P1220" s="89"/>
      <c r="Q1220" s="12"/>
      <c r="R1220" s="12"/>
    </row>
    <row r="1221" spans="3:18" x14ac:dyDescent="0.3">
      <c r="C1221" s="12"/>
      <c r="D1221" s="12"/>
      <c r="E1221" s="89"/>
      <c r="F1221" s="89"/>
      <c r="G1221" s="21"/>
      <c r="H1221" s="21"/>
      <c r="I1221" s="21"/>
      <c r="J1221" s="21"/>
      <c r="K1221" s="21"/>
      <c r="L1221" s="21"/>
      <c r="M1221" s="89"/>
      <c r="N1221" s="89"/>
      <c r="O1221" s="89"/>
      <c r="P1221" s="89"/>
      <c r="Q1221" s="12"/>
      <c r="R1221" s="12"/>
    </row>
    <row r="1222" spans="3:18" x14ac:dyDescent="0.3">
      <c r="C1222" s="12"/>
      <c r="D1222" s="12"/>
      <c r="E1222" s="89"/>
      <c r="F1222" s="89"/>
      <c r="G1222" s="21"/>
      <c r="H1222" s="21"/>
      <c r="I1222" s="21"/>
      <c r="J1222" s="21"/>
      <c r="K1222" s="21"/>
      <c r="L1222" s="21"/>
      <c r="M1222" s="89"/>
      <c r="N1222" s="89"/>
      <c r="O1222" s="89"/>
      <c r="P1222" s="89"/>
      <c r="Q1222" s="12"/>
      <c r="R1222" s="12"/>
    </row>
    <row r="1223" spans="3:18" x14ac:dyDescent="0.3">
      <c r="C1223" s="12"/>
      <c r="D1223" s="12"/>
      <c r="E1223" s="89"/>
      <c r="F1223" s="89"/>
      <c r="G1223" s="21"/>
      <c r="H1223" s="21"/>
      <c r="I1223" s="21"/>
      <c r="J1223" s="21"/>
      <c r="K1223" s="21"/>
      <c r="L1223" s="21"/>
      <c r="M1223" s="89"/>
      <c r="N1223" s="89"/>
      <c r="O1223" s="89"/>
      <c r="P1223" s="89"/>
      <c r="Q1223" s="12"/>
      <c r="R1223" s="12"/>
    </row>
    <row r="1224" spans="3:18" x14ac:dyDescent="0.3">
      <c r="C1224" s="12"/>
      <c r="D1224" s="12"/>
      <c r="E1224" s="89"/>
      <c r="F1224" s="89"/>
      <c r="G1224" s="21"/>
      <c r="H1224" s="21"/>
      <c r="I1224" s="21"/>
      <c r="J1224" s="21"/>
      <c r="K1224" s="21"/>
      <c r="L1224" s="21"/>
      <c r="M1224" s="89"/>
      <c r="N1224" s="89"/>
      <c r="O1224" s="89"/>
      <c r="P1224" s="89"/>
      <c r="Q1224" s="12"/>
      <c r="R1224" s="12"/>
    </row>
    <row r="1225" spans="3:18" x14ac:dyDescent="0.3">
      <c r="C1225" s="12"/>
      <c r="D1225" s="12"/>
      <c r="E1225" s="89"/>
      <c r="F1225" s="89"/>
      <c r="G1225" s="21"/>
      <c r="H1225" s="21"/>
      <c r="I1225" s="21"/>
      <c r="J1225" s="21"/>
      <c r="K1225" s="21"/>
      <c r="L1225" s="21"/>
      <c r="M1225" s="89"/>
      <c r="N1225" s="89"/>
      <c r="O1225" s="89"/>
      <c r="P1225" s="89"/>
      <c r="Q1225" s="12"/>
      <c r="R1225" s="12"/>
    </row>
    <row r="1226" spans="3:18" x14ac:dyDescent="0.3">
      <c r="C1226" s="12"/>
      <c r="D1226" s="12"/>
      <c r="E1226" s="89"/>
      <c r="F1226" s="89"/>
      <c r="G1226" s="21"/>
      <c r="H1226" s="21"/>
      <c r="I1226" s="21"/>
      <c r="J1226" s="21"/>
      <c r="K1226" s="21"/>
      <c r="L1226" s="21"/>
      <c r="M1226" s="89"/>
      <c r="N1226" s="89"/>
      <c r="O1226" s="89"/>
      <c r="P1226" s="89"/>
      <c r="Q1226" s="12"/>
      <c r="R1226" s="12"/>
    </row>
    <row r="1227" spans="3:18" x14ac:dyDescent="0.3">
      <c r="C1227" s="12"/>
      <c r="D1227" s="12"/>
      <c r="E1227" s="89"/>
      <c r="F1227" s="89"/>
      <c r="G1227" s="21"/>
      <c r="H1227" s="21"/>
      <c r="I1227" s="21"/>
      <c r="J1227" s="21"/>
      <c r="K1227" s="21"/>
      <c r="L1227" s="21"/>
      <c r="M1227" s="89"/>
      <c r="N1227" s="89"/>
      <c r="O1227" s="89"/>
      <c r="P1227" s="89"/>
      <c r="Q1227" s="12"/>
      <c r="R1227" s="12"/>
    </row>
    <row r="1228" spans="3:18" x14ac:dyDescent="0.3">
      <c r="C1228" s="12"/>
      <c r="D1228" s="12"/>
      <c r="E1228" s="89"/>
      <c r="F1228" s="89"/>
      <c r="G1228" s="21"/>
      <c r="H1228" s="21"/>
      <c r="I1228" s="21"/>
      <c r="J1228" s="21"/>
      <c r="K1228" s="21"/>
      <c r="L1228" s="21"/>
      <c r="M1228" s="89"/>
      <c r="N1228" s="89"/>
      <c r="O1228" s="89"/>
      <c r="P1228" s="89"/>
      <c r="Q1228" s="12"/>
      <c r="R1228" s="12"/>
    </row>
    <row r="1229" spans="3:18" x14ac:dyDescent="0.3">
      <c r="C1229" s="12"/>
      <c r="D1229" s="12"/>
      <c r="E1229" s="89"/>
      <c r="F1229" s="89"/>
      <c r="G1229" s="21"/>
      <c r="H1229" s="21"/>
      <c r="I1229" s="21"/>
      <c r="J1229" s="21"/>
      <c r="K1229" s="21"/>
      <c r="L1229" s="21"/>
      <c r="M1229" s="89"/>
      <c r="N1229" s="89"/>
      <c r="O1229" s="89"/>
      <c r="P1229" s="89"/>
      <c r="Q1229" s="12"/>
      <c r="R1229" s="12"/>
    </row>
    <row r="1230" spans="3:18" x14ac:dyDescent="0.3">
      <c r="C1230" s="12"/>
      <c r="D1230" s="12"/>
      <c r="E1230" s="89"/>
      <c r="F1230" s="89"/>
      <c r="G1230" s="21"/>
      <c r="H1230" s="21"/>
      <c r="I1230" s="21"/>
      <c r="J1230" s="21"/>
      <c r="K1230" s="21"/>
      <c r="L1230" s="21"/>
      <c r="M1230" s="89"/>
      <c r="N1230" s="89"/>
      <c r="O1230" s="89"/>
      <c r="P1230" s="89"/>
      <c r="Q1230" s="12"/>
      <c r="R1230" s="12"/>
    </row>
    <row r="1231" spans="3:18" x14ac:dyDescent="0.3">
      <c r="C1231" s="12"/>
      <c r="D1231" s="12"/>
      <c r="E1231" s="89"/>
      <c r="F1231" s="89"/>
      <c r="G1231" s="21"/>
      <c r="H1231" s="21"/>
      <c r="I1231" s="21"/>
      <c r="J1231" s="21"/>
      <c r="K1231" s="21"/>
      <c r="L1231" s="21"/>
      <c r="M1231" s="89"/>
      <c r="N1231" s="89"/>
      <c r="O1231" s="89"/>
      <c r="P1231" s="89"/>
      <c r="Q1231" s="12"/>
      <c r="R1231" s="12"/>
    </row>
    <row r="1232" spans="3:18" x14ac:dyDescent="0.3">
      <c r="C1232" s="12"/>
      <c r="D1232" s="12"/>
      <c r="E1232" s="89"/>
      <c r="F1232" s="89"/>
      <c r="G1232" s="21"/>
      <c r="H1232" s="21"/>
      <c r="I1232" s="21"/>
      <c r="J1232" s="21"/>
      <c r="K1232" s="21"/>
      <c r="L1232" s="21"/>
      <c r="M1232" s="89"/>
      <c r="N1232" s="89"/>
      <c r="O1232" s="89"/>
      <c r="P1232" s="89"/>
      <c r="Q1232" s="12"/>
      <c r="R1232" s="12"/>
    </row>
    <row r="1233" spans="3:18" x14ac:dyDescent="0.3">
      <c r="C1233" s="12"/>
      <c r="D1233" s="12"/>
      <c r="E1233" s="89"/>
      <c r="F1233" s="89"/>
      <c r="G1233" s="21"/>
      <c r="H1233" s="21"/>
      <c r="I1233" s="21"/>
      <c r="J1233" s="21"/>
      <c r="K1233" s="21"/>
      <c r="L1233" s="21"/>
      <c r="M1233" s="89"/>
      <c r="N1233" s="89"/>
      <c r="O1233" s="89"/>
      <c r="P1233" s="89"/>
      <c r="Q1233" s="12"/>
      <c r="R1233" s="12"/>
    </row>
    <row r="1234" spans="3:18" x14ac:dyDescent="0.3">
      <c r="C1234" s="12"/>
      <c r="D1234" s="12"/>
      <c r="E1234" s="89"/>
      <c r="F1234" s="89"/>
      <c r="G1234" s="21"/>
      <c r="H1234" s="21"/>
      <c r="I1234" s="21"/>
      <c r="J1234" s="21"/>
      <c r="K1234" s="21"/>
      <c r="L1234" s="21"/>
      <c r="M1234" s="89"/>
      <c r="N1234" s="89"/>
      <c r="O1234" s="89"/>
      <c r="P1234" s="89"/>
      <c r="Q1234" s="12"/>
      <c r="R1234" s="12"/>
    </row>
    <row r="1235" spans="3:18" x14ac:dyDescent="0.3">
      <c r="C1235" s="12"/>
      <c r="D1235" s="12"/>
      <c r="E1235" s="89"/>
      <c r="F1235" s="89"/>
      <c r="G1235" s="21"/>
      <c r="H1235" s="21"/>
      <c r="I1235" s="21"/>
      <c r="J1235" s="21"/>
      <c r="K1235" s="21"/>
      <c r="L1235" s="21"/>
      <c r="M1235" s="89"/>
      <c r="N1235" s="89"/>
      <c r="O1235" s="89"/>
      <c r="P1235" s="89"/>
      <c r="Q1235" s="12"/>
      <c r="R1235" s="12"/>
    </row>
    <row r="1236" spans="3:18" x14ac:dyDescent="0.3">
      <c r="C1236" s="12"/>
      <c r="D1236" s="12"/>
      <c r="E1236" s="89"/>
      <c r="F1236" s="89"/>
      <c r="G1236" s="21"/>
      <c r="H1236" s="21"/>
      <c r="I1236" s="21"/>
      <c r="J1236" s="21"/>
      <c r="K1236" s="21"/>
      <c r="L1236" s="21"/>
      <c r="M1236" s="89"/>
      <c r="N1236" s="89"/>
      <c r="O1236" s="89"/>
      <c r="P1236" s="89"/>
      <c r="Q1236" s="12"/>
      <c r="R1236" s="12"/>
    </row>
    <row r="1237" spans="3:18" x14ac:dyDescent="0.3">
      <c r="C1237" s="12"/>
      <c r="D1237" s="12"/>
      <c r="E1237" s="89"/>
      <c r="F1237" s="89"/>
      <c r="G1237" s="21"/>
      <c r="H1237" s="21"/>
      <c r="I1237" s="21"/>
      <c r="J1237" s="21"/>
      <c r="K1237" s="21"/>
      <c r="L1237" s="21"/>
      <c r="M1237" s="89"/>
      <c r="N1237" s="89"/>
      <c r="O1237" s="89"/>
      <c r="P1237" s="89"/>
      <c r="Q1237" s="12"/>
      <c r="R1237" s="12"/>
    </row>
    <row r="1238" spans="3:18" x14ac:dyDescent="0.3">
      <c r="C1238" s="12"/>
      <c r="D1238" s="12"/>
      <c r="E1238" s="89"/>
      <c r="F1238" s="89"/>
      <c r="G1238" s="21"/>
      <c r="H1238" s="21"/>
      <c r="I1238" s="21"/>
      <c r="J1238" s="21"/>
      <c r="K1238" s="21"/>
      <c r="L1238" s="21"/>
      <c r="M1238" s="89"/>
      <c r="N1238" s="89"/>
      <c r="O1238" s="89"/>
      <c r="P1238" s="89"/>
      <c r="Q1238" s="12"/>
      <c r="R1238" s="12"/>
    </row>
    <row r="1239" spans="3:18" x14ac:dyDescent="0.3">
      <c r="C1239" s="12"/>
      <c r="D1239" s="12"/>
      <c r="E1239" s="89"/>
      <c r="F1239" s="89"/>
      <c r="G1239" s="21"/>
      <c r="H1239" s="21"/>
      <c r="I1239" s="21"/>
      <c r="J1239" s="21"/>
      <c r="K1239" s="21"/>
      <c r="L1239" s="21"/>
      <c r="M1239" s="89"/>
      <c r="N1239" s="89"/>
      <c r="O1239" s="89"/>
      <c r="P1239" s="89"/>
      <c r="Q1239" s="12"/>
      <c r="R1239" s="12"/>
    </row>
    <row r="1240" spans="3:18" x14ac:dyDescent="0.3">
      <c r="C1240" s="12"/>
      <c r="D1240" s="12"/>
      <c r="E1240" s="89"/>
      <c r="F1240" s="89"/>
      <c r="G1240" s="21"/>
      <c r="H1240" s="21"/>
      <c r="I1240" s="21"/>
      <c r="J1240" s="21"/>
      <c r="K1240" s="21"/>
      <c r="L1240" s="21"/>
      <c r="M1240" s="89"/>
      <c r="N1240" s="89"/>
      <c r="O1240" s="89"/>
      <c r="P1240" s="89"/>
      <c r="Q1240" s="12"/>
      <c r="R1240" s="12"/>
    </row>
    <row r="1241" spans="3:18" x14ac:dyDescent="0.3">
      <c r="C1241" s="12"/>
      <c r="D1241" s="12"/>
      <c r="E1241" s="89"/>
      <c r="F1241" s="89"/>
      <c r="G1241" s="21"/>
      <c r="H1241" s="21"/>
      <c r="I1241" s="21"/>
      <c r="J1241" s="21"/>
      <c r="K1241" s="21"/>
      <c r="L1241" s="21"/>
      <c r="M1241" s="89"/>
      <c r="N1241" s="89"/>
      <c r="O1241" s="89"/>
      <c r="P1241" s="89"/>
      <c r="Q1241" s="12"/>
      <c r="R1241" s="12"/>
    </row>
    <row r="1242" spans="3:18" x14ac:dyDescent="0.3">
      <c r="C1242" s="12"/>
      <c r="D1242" s="12"/>
      <c r="E1242" s="89"/>
      <c r="F1242" s="89"/>
      <c r="G1242" s="21"/>
      <c r="H1242" s="21"/>
      <c r="I1242" s="21"/>
      <c r="J1242" s="21"/>
      <c r="K1242" s="21"/>
      <c r="L1242" s="21"/>
      <c r="M1242" s="89"/>
      <c r="N1242" s="89"/>
      <c r="O1242" s="89"/>
      <c r="P1242" s="89"/>
      <c r="Q1242" s="12"/>
      <c r="R1242" s="12"/>
    </row>
    <row r="1243" spans="3:18" x14ac:dyDescent="0.3">
      <c r="C1243" s="12"/>
      <c r="D1243" s="12"/>
      <c r="E1243" s="89"/>
      <c r="F1243" s="89"/>
      <c r="G1243" s="21"/>
      <c r="H1243" s="21"/>
      <c r="I1243" s="21"/>
      <c r="J1243" s="21"/>
      <c r="K1243" s="21"/>
      <c r="L1243" s="21"/>
      <c r="M1243" s="89"/>
      <c r="N1243" s="89"/>
      <c r="O1243" s="89"/>
      <c r="P1243" s="89"/>
      <c r="Q1243" s="12"/>
      <c r="R1243" s="12"/>
    </row>
    <row r="1244" spans="3:18" x14ac:dyDescent="0.3">
      <c r="C1244" s="12"/>
      <c r="D1244" s="12"/>
      <c r="E1244" s="89"/>
      <c r="F1244" s="89"/>
      <c r="G1244" s="21"/>
      <c r="H1244" s="21"/>
      <c r="I1244" s="21"/>
      <c r="J1244" s="21"/>
      <c r="K1244" s="21"/>
      <c r="L1244" s="21"/>
      <c r="M1244" s="89"/>
      <c r="N1244" s="89"/>
      <c r="O1244" s="89"/>
      <c r="P1244" s="89"/>
      <c r="Q1244" s="12"/>
      <c r="R1244" s="12"/>
    </row>
    <row r="1245" spans="3:18" x14ac:dyDescent="0.3">
      <c r="C1245" s="12"/>
      <c r="D1245" s="12"/>
      <c r="E1245" s="89"/>
      <c r="F1245" s="89"/>
      <c r="G1245" s="21"/>
      <c r="H1245" s="21"/>
      <c r="I1245" s="21"/>
      <c r="J1245" s="21"/>
      <c r="K1245" s="21"/>
      <c r="L1245" s="21"/>
      <c r="M1245" s="89"/>
      <c r="N1245" s="89"/>
      <c r="O1245" s="89"/>
      <c r="P1245" s="89"/>
      <c r="Q1245" s="12"/>
      <c r="R1245" s="12"/>
    </row>
    <row r="1246" spans="3:18" x14ac:dyDescent="0.3">
      <c r="C1246" s="12"/>
      <c r="D1246" s="12"/>
      <c r="E1246" s="89"/>
      <c r="F1246" s="89"/>
      <c r="G1246" s="21"/>
      <c r="H1246" s="21"/>
      <c r="I1246" s="21"/>
      <c r="J1246" s="21"/>
      <c r="K1246" s="21"/>
      <c r="L1246" s="21"/>
      <c r="M1246" s="89"/>
      <c r="N1246" s="89"/>
      <c r="O1246" s="89"/>
      <c r="P1246" s="89"/>
      <c r="Q1246" s="12"/>
      <c r="R1246" s="12"/>
    </row>
    <row r="1247" spans="3:18" x14ac:dyDescent="0.3">
      <c r="C1247" s="12"/>
      <c r="D1247" s="12"/>
      <c r="E1247" s="89"/>
      <c r="F1247" s="89"/>
      <c r="G1247" s="21"/>
      <c r="H1247" s="21"/>
      <c r="I1247" s="21"/>
      <c r="J1247" s="21"/>
      <c r="K1247" s="21"/>
      <c r="L1247" s="21"/>
      <c r="M1247" s="89"/>
      <c r="N1247" s="89"/>
      <c r="O1247" s="89"/>
      <c r="P1247" s="89"/>
      <c r="Q1247" s="12"/>
      <c r="R1247" s="12"/>
    </row>
    <row r="1248" spans="3:18" x14ac:dyDescent="0.3">
      <c r="C1248" s="12"/>
      <c r="D1248" s="12"/>
      <c r="E1248" s="89"/>
      <c r="F1248" s="89"/>
      <c r="G1248" s="21"/>
      <c r="H1248" s="21"/>
      <c r="I1248" s="21"/>
      <c r="J1248" s="21"/>
      <c r="K1248" s="21"/>
      <c r="L1248" s="21"/>
      <c r="M1248" s="89"/>
      <c r="N1248" s="89"/>
      <c r="O1248" s="89"/>
      <c r="P1248" s="89"/>
      <c r="Q1248" s="12"/>
      <c r="R1248" s="12"/>
    </row>
    <row r="1249" spans="3:18" x14ac:dyDescent="0.3">
      <c r="C1249" s="12"/>
      <c r="D1249" s="12"/>
      <c r="E1249" s="89"/>
      <c r="F1249" s="89"/>
      <c r="G1249" s="21"/>
      <c r="H1249" s="21"/>
      <c r="I1249" s="21"/>
      <c r="J1249" s="21"/>
      <c r="K1249" s="21"/>
      <c r="L1249" s="21"/>
      <c r="M1249" s="89"/>
      <c r="N1249" s="89"/>
      <c r="O1249" s="89"/>
      <c r="P1249" s="89"/>
      <c r="Q1249" s="12"/>
      <c r="R1249" s="12"/>
    </row>
    <row r="1250" spans="3:18" x14ac:dyDescent="0.3">
      <c r="C1250" s="12"/>
      <c r="D1250" s="12"/>
      <c r="E1250" s="89"/>
      <c r="F1250" s="89"/>
      <c r="G1250" s="21"/>
      <c r="H1250" s="21"/>
      <c r="I1250" s="21"/>
      <c r="J1250" s="21"/>
      <c r="K1250" s="21"/>
      <c r="L1250" s="21"/>
      <c r="M1250" s="89"/>
      <c r="N1250" s="89"/>
      <c r="O1250" s="89"/>
      <c r="P1250" s="89"/>
      <c r="Q1250" s="12"/>
      <c r="R1250" s="12"/>
    </row>
    <row r="1251" spans="3:18" x14ac:dyDescent="0.3">
      <c r="C1251" s="12"/>
      <c r="D1251" s="12"/>
      <c r="E1251" s="89"/>
      <c r="F1251" s="89"/>
      <c r="G1251" s="21"/>
      <c r="H1251" s="21"/>
      <c r="I1251" s="21"/>
      <c r="J1251" s="21"/>
      <c r="K1251" s="21"/>
      <c r="L1251" s="21"/>
      <c r="M1251" s="89"/>
      <c r="N1251" s="89"/>
      <c r="O1251" s="89"/>
      <c r="P1251" s="89"/>
      <c r="Q1251" s="12"/>
      <c r="R1251" s="12"/>
    </row>
    <row r="1252" spans="3:18" x14ac:dyDescent="0.3">
      <c r="C1252" s="12"/>
      <c r="D1252" s="12"/>
      <c r="E1252" s="89"/>
      <c r="F1252" s="89"/>
      <c r="G1252" s="21"/>
      <c r="H1252" s="21"/>
      <c r="I1252" s="21"/>
      <c r="J1252" s="21"/>
      <c r="K1252" s="21"/>
      <c r="L1252" s="21"/>
      <c r="M1252" s="89"/>
      <c r="N1252" s="89"/>
      <c r="O1252" s="89"/>
      <c r="P1252" s="89"/>
      <c r="Q1252" s="12"/>
      <c r="R1252" s="12"/>
    </row>
    <row r="1253" spans="3:18" x14ac:dyDescent="0.3">
      <c r="C1253" s="12"/>
      <c r="D1253" s="12"/>
      <c r="E1253" s="89"/>
      <c r="F1253" s="89"/>
      <c r="G1253" s="21"/>
      <c r="H1253" s="21"/>
      <c r="I1253" s="21"/>
      <c r="J1253" s="21"/>
      <c r="K1253" s="21"/>
      <c r="L1253" s="21"/>
      <c r="M1253" s="89"/>
      <c r="N1253" s="89"/>
      <c r="O1253" s="89"/>
      <c r="P1253" s="89"/>
      <c r="Q1253" s="12"/>
      <c r="R1253" s="12"/>
    </row>
    <row r="1254" spans="3:18" x14ac:dyDescent="0.3">
      <c r="C1254" s="12"/>
      <c r="D1254" s="12"/>
      <c r="E1254" s="89"/>
      <c r="F1254" s="89"/>
      <c r="G1254" s="21"/>
      <c r="H1254" s="21"/>
      <c r="I1254" s="21"/>
      <c r="J1254" s="21"/>
      <c r="K1254" s="21"/>
      <c r="L1254" s="21"/>
      <c r="M1254" s="89"/>
      <c r="N1254" s="89"/>
      <c r="O1254" s="89"/>
      <c r="P1254" s="89"/>
      <c r="Q1254" s="12"/>
      <c r="R1254" s="12"/>
    </row>
    <row r="1255" spans="3:18" x14ac:dyDescent="0.3">
      <c r="C1255" s="12"/>
      <c r="D1255" s="12"/>
      <c r="E1255" s="89"/>
      <c r="F1255" s="89"/>
      <c r="G1255" s="21"/>
      <c r="H1255" s="21"/>
      <c r="I1255" s="21"/>
      <c r="J1255" s="21"/>
      <c r="K1255" s="21"/>
      <c r="L1255" s="21"/>
      <c r="M1255" s="89"/>
      <c r="N1255" s="89"/>
      <c r="O1255" s="89"/>
      <c r="P1255" s="89"/>
      <c r="Q1255" s="12"/>
      <c r="R1255" s="12"/>
    </row>
    <row r="1256" spans="3:18" x14ac:dyDescent="0.3">
      <c r="C1256" s="12"/>
      <c r="D1256" s="12"/>
      <c r="E1256" s="89"/>
      <c r="F1256" s="89"/>
      <c r="G1256" s="21"/>
      <c r="H1256" s="21"/>
      <c r="I1256" s="21"/>
      <c r="J1256" s="21"/>
      <c r="K1256" s="21"/>
      <c r="L1256" s="21"/>
      <c r="M1256" s="89"/>
      <c r="N1256" s="89"/>
      <c r="O1256" s="89"/>
      <c r="P1256" s="89"/>
      <c r="Q1256" s="12"/>
      <c r="R1256" s="12"/>
    </row>
    <row r="1257" spans="3:18" x14ac:dyDescent="0.3">
      <c r="C1257" s="12"/>
      <c r="D1257" s="12"/>
      <c r="E1257" s="89"/>
      <c r="F1257" s="89"/>
      <c r="G1257" s="21"/>
      <c r="H1257" s="21"/>
      <c r="I1257" s="21"/>
      <c r="J1257" s="21"/>
      <c r="K1257" s="21"/>
      <c r="L1257" s="21"/>
      <c r="M1257" s="89"/>
      <c r="N1257" s="89"/>
      <c r="O1257" s="89"/>
      <c r="P1257" s="89"/>
      <c r="Q1257" s="12"/>
      <c r="R1257" s="12"/>
    </row>
    <row r="1258" spans="3:18" x14ac:dyDescent="0.3">
      <c r="C1258" s="12"/>
      <c r="D1258" s="12"/>
      <c r="E1258" s="89"/>
      <c r="F1258" s="89"/>
      <c r="G1258" s="21"/>
      <c r="H1258" s="21"/>
      <c r="I1258" s="21"/>
      <c r="J1258" s="21"/>
      <c r="K1258" s="21"/>
      <c r="L1258" s="21"/>
      <c r="M1258" s="89"/>
      <c r="N1258" s="89"/>
      <c r="O1258" s="89"/>
      <c r="P1258" s="89"/>
      <c r="Q1258" s="12"/>
      <c r="R1258" s="12"/>
    </row>
    <row r="1259" spans="3:18" x14ac:dyDescent="0.3">
      <c r="C1259" s="12"/>
      <c r="D1259" s="12"/>
      <c r="E1259" s="89"/>
      <c r="F1259" s="89"/>
      <c r="G1259" s="21"/>
      <c r="H1259" s="21"/>
      <c r="I1259" s="21"/>
      <c r="J1259" s="21"/>
      <c r="K1259" s="21"/>
      <c r="L1259" s="21"/>
      <c r="M1259" s="89"/>
      <c r="N1259" s="89"/>
      <c r="O1259" s="89"/>
      <c r="P1259" s="89"/>
      <c r="Q1259" s="12"/>
      <c r="R1259" s="12"/>
    </row>
    <row r="1260" spans="3:18" x14ac:dyDescent="0.3">
      <c r="C1260" s="12"/>
      <c r="D1260" s="12"/>
      <c r="E1260" s="89"/>
      <c r="F1260" s="89"/>
      <c r="G1260" s="21"/>
      <c r="H1260" s="21"/>
      <c r="I1260" s="21"/>
      <c r="J1260" s="21"/>
      <c r="K1260" s="21"/>
      <c r="L1260" s="21"/>
      <c r="M1260" s="89"/>
      <c r="N1260" s="89"/>
      <c r="O1260" s="89"/>
      <c r="P1260" s="89"/>
      <c r="Q1260" s="12"/>
      <c r="R1260" s="12"/>
    </row>
    <row r="1261" spans="3:18" x14ac:dyDescent="0.3">
      <c r="C1261" s="12"/>
      <c r="D1261" s="12"/>
      <c r="E1261" s="89"/>
      <c r="F1261" s="89"/>
      <c r="G1261" s="21"/>
      <c r="H1261" s="21"/>
      <c r="I1261" s="21"/>
      <c r="J1261" s="21"/>
      <c r="K1261" s="21"/>
      <c r="L1261" s="21"/>
      <c r="M1261" s="89"/>
      <c r="N1261" s="89"/>
      <c r="O1261" s="89"/>
      <c r="P1261" s="89"/>
      <c r="Q1261" s="12"/>
      <c r="R1261" s="12"/>
    </row>
    <row r="1262" spans="3:18" x14ac:dyDescent="0.3">
      <c r="C1262" s="12"/>
      <c r="D1262" s="12"/>
      <c r="E1262" s="89"/>
      <c r="F1262" s="89"/>
      <c r="G1262" s="21"/>
      <c r="H1262" s="21"/>
      <c r="I1262" s="21"/>
      <c r="J1262" s="21"/>
      <c r="K1262" s="21"/>
      <c r="L1262" s="21"/>
      <c r="M1262" s="89"/>
      <c r="N1262" s="89"/>
      <c r="O1262" s="89"/>
      <c r="P1262" s="89"/>
      <c r="Q1262" s="12"/>
      <c r="R1262" s="12"/>
    </row>
    <row r="1263" spans="3:18" x14ac:dyDescent="0.3">
      <c r="C1263" s="12"/>
      <c r="D1263" s="12"/>
      <c r="E1263" s="89"/>
      <c r="F1263" s="89"/>
      <c r="G1263" s="21"/>
      <c r="H1263" s="21"/>
      <c r="I1263" s="21"/>
      <c r="J1263" s="21"/>
      <c r="K1263" s="21"/>
      <c r="L1263" s="21"/>
      <c r="M1263" s="89"/>
      <c r="N1263" s="89"/>
      <c r="O1263" s="89"/>
      <c r="P1263" s="89"/>
      <c r="Q1263" s="12"/>
      <c r="R1263" s="12"/>
    </row>
    <row r="1264" spans="3:18" x14ac:dyDescent="0.3">
      <c r="C1264" s="12"/>
      <c r="D1264" s="12"/>
      <c r="E1264" s="89"/>
      <c r="F1264" s="89"/>
      <c r="G1264" s="21"/>
      <c r="H1264" s="21"/>
      <c r="I1264" s="21"/>
      <c r="J1264" s="21"/>
      <c r="K1264" s="21"/>
      <c r="L1264" s="21"/>
      <c r="M1264" s="89"/>
      <c r="N1264" s="89"/>
      <c r="O1264" s="89"/>
      <c r="P1264" s="89"/>
      <c r="Q1264" s="12"/>
      <c r="R1264" s="12"/>
    </row>
    <row r="1265" spans="3:18" x14ac:dyDescent="0.3">
      <c r="C1265" s="12"/>
      <c r="D1265" s="12"/>
      <c r="E1265" s="89"/>
      <c r="F1265" s="89"/>
      <c r="G1265" s="21"/>
      <c r="H1265" s="21"/>
      <c r="I1265" s="21"/>
      <c r="J1265" s="21"/>
      <c r="K1265" s="21"/>
      <c r="L1265" s="21"/>
      <c r="M1265" s="89"/>
      <c r="N1265" s="89"/>
      <c r="O1265" s="89"/>
      <c r="P1265" s="89"/>
      <c r="Q1265" s="12"/>
      <c r="R1265" s="12"/>
    </row>
    <row r="1266" spans="3:18" x14ac:dyDescent="0.3">
      <c r="C1266" s="12"/>
      <c r="D1266" s="12"/>
      <c r="E1266" s="89"/>
      <c r="F1266" s="89"/>
      <c r="G1266" s="21"/>
      <c r="H1266" s="21"/>
      <c r="I1266" s="21"/>
      <c r="J1266" s="21"/>
      <c r="K1266" s="21"/>
      <c r="L1266" s="21"/>
      <c r="M1266" s="89"/>
      <c r="N1266" s="89"/>
      <c r="O1266" s="89"/>
      <c r="P1266" s="89"/>
      <c r="Q1266" s="12"/>
      <c r="R1266" s="12"/>
    </row>
    <row r="1267" spans="3:18" x14ac:dyDescent="0.3">
      <c r="C1267" s="12"/>
      <c r="D1267" s="12"/>
      <c r="E1267" s="89"/>
      <c r="F1267" s="89"/>
      <c r="G1267" s="21"/>
      <c r="H1267" s="21"/>
      <c r="I1267" s="21"/>
      <c r="J1267" s="21"/>
      <c r="K1267" s="21"/>
      <c r="L1267" s="21"/>
      <c r="M1267" s="89"/>
      <c r="N1267" s="89"/>
      <c r="O1267" s="89"/>
      <c r="P1267" s="89"/>
      <c r="Q1267" s="12"/>
      <c r="R1267" s="12"/>
    </row>
    <row r="1268" spans="3:18" x14ac:dyDescent="0.3">
      <c r="C1268" s="12"/>
      <c r="D1268" s="12"/>
      <c r="E1268" s="89"/>
      <c r="F1268" s="89"/>
      <c r="G1268" s="21"/>
      <c r="H1268" s="21"/>
      <c r="I1268" s="21"/>
      <c r="J1268" s="21"/>
      <c r="K1268" s="21"/>
      <c r="L1268" s="21"/>
      <c r="M1268" s="89"/>
      <c r="N1268" s="89"/>
      <c r="O1268" s="89"/>
      <c r="P1268" s="89"/>
      <c r="Q1268" s="12"/>
      <c r="R1268" s="12"/>
    </row>
    <row r="1269" spans="3:18" x14ac:dyDescent="0.3">
      <c r="C1269" s="12"/>
      <c r="D1269" s="12"/>
      <c r="E1269" s="89"/>
      <c r="F1269" s="89"/>
      <c r="G1269" s="21"/>
      <c r="H1269" s="21"/>
      <c r="I1269" s="21"/>
      <c r="J1269" s="21"/>
      <c r="K1269" s="21"/>
      <c r="L1269" s="21"/>
      <c r="M1269" s="89"/>
      <c r="N1269" s="89"/>
      <c r="O1269" s="89"/>
      <c r="P1269" s="89"/>
      <c r="Q1269" s="12"/>
      <c r="R1269" s="12"/>
    </row>
    <row r="1270" spans="3:18" x14ac:dyDescent="0.3">
      <c r="C1270" s="12"/>
      <c r="D1270" s="12"/>
      <c r="E1270" s="89"/>
      <c r="F1270" s="89"/>
      <c r="G1270" s="21"/>
      <c r="H1270" s="21"/>
      <c r="I1270" s="21"/>
      <c r="J1270" s="21"/>
      <c r="K1270" s="21"/>
      <c r="L1270" s="21"/>
      <c r="M1270" s="89"/>
      <c r="N1270" s="89"/>
      <c r="O1270" s="89"/>
      <c r="P1270" s="89"/>
      <c r="Q1270" s="12"/>
      <c r="R1270" s="12"/>
    </row>
    <row r="1271" spans="3:18" x14ac:dyDescent="0.3">
      <c r="C1271" s="12"/>
      <c r="D1271" s="12"/>
      <c r="E1271" s="89"/>
      <c r="F1271" s="89"/>
      <c r="G1271" s="21"/>
      <c r="H1271" s="21"/>
      <c r="I1271" s="21"/>
      <c r="J1271" s="21"/>
      <c r="K1271" s="21"/>
      <c r="L1271" s="21"/>
      <c r="M1271" s="89"/>
      <c r="N1271" s="89"/>
      <c r="O1271" s="89"/>
      <c r="P1271" s="89"/>
      <c r="Q1271" s="12"/>
      <c r="R1271" s="12"/>
    </row>
    <row r="1272" spans="3:18" x14ac:dyDescent="0.3">
      <c r="C1272" s="12"/>
      <c r="D1272" s="12"/>
      <c r="E1272" s="89"/>
      <c r="F1272" s="89"/>
      <c r="G1272" s="21"/>
      <c r="H1272" s="21"/>
      <c r="I1272" s="21"/>
      <c r="J1272" s="21"/>
      <c r="K1272" s="21"/>
      <c r="L1272" s="21"/>
      <c r="M1272" s="89"/>
      <c r="N1272" s="89"/>
      <c r="O1272" s="89"/>
      <c r="P1272" s="89"/>
      <c r="Q1272" s="12"/>
      <c r="R1272" s="12"/>
    </row>
    <row r="1273" spans="3:18" x14ac:dyDescent="0.3">
      <c r="C1273" s="12"/>
      <c r="D1273" s="12"/>
      <c r="E1273" s="89"/>
      <c r="F1273" s="89"/>
      <c r="G1273" s="21"/>
      <c r="H1273" s="21"/>
      <c r="I1273" s="21"/>
      <c r="J1273" s="21"/>
      <c r="K1273" s="21"/>
      <c r="L1273" s="21"/>
      <c r="M1273" s="89"/>
      <c r="N1273" s="89"/>
      <c r="O1273" s="89"/>
      <c r="P1273" s="89"/>
      <c r="Q1273" s="12"/>
      <c r="R1273" s="12"/>
    </row>
    <row r="1274" spans="3:18" x14ac:dyDescent="0.3">
      <c r="C1274" s="12"/>
      <c r="D1274" s="12"/>
      <c r="E1274" s="89"/>
      <c r="F1274" s="89"/>
      <c r="G1274" s="21"/>
      <c r="H1274" s="21"/>
      <c r="I1274" s="21"/>
      <c r="J1274" s="21"/>
      <c r="K1274" s="21"/>
      <c r="L1274" s="21"/>
      <c r="M1274" s="89"/>
      <c r="N1274" s="89"/>
      <c r="O1274" s="89"/>
      <c r="P1274" s="89"/>
      <c r="Q1274" s="12"/>
      <c r="R1274" s="12"/>
    </row>
    <row r="1275" spans="3:18" x14ac:dyDescent="0.3">
      <c r="C1275" s="12"/>
      <c r="D1275" s="12"/>
      <c r="E1275" s="89"/>
      <c r="F1275" s="89"/>
      <c r="G1275" s="21"/>
      <c r="H1275" s="21"/>
      <c r="I1275" s="21"/>
      <c r="J1275" s="21"/>
      <c r="K1275" s="21"/>
      <c r="L1275" s="21"/>
      <c r="M1275" s="89"/>
      <c r="N1275" s="89"/>
      <c r="O1275" s="89"/>
      <c r="P1275" s="89"/>
      <c r="Q1275" s="12"/>
      <c r="R1275" s="12"/>
    </row>
    <row r="1276" spans="3:18" x14ac:dyDescent="0.3">
      <c r="C1276" s="12"/>
      <c r="D1276" s="12"/>
      <c r="E1276" s="89"/>
      <c r="F1276" s="89"/>
      <c r="G1276" s="21"/>
      <c r="H1276" s="21"/>
      <c r="I1276" s="21"/>
      <c r="J1276" s="21"/>
      <c r="K1276" s="21"/>
      <c r="L1276" s="21"/>
      <c r="M1276" s="89"/>
      <c r="N1276" s="89"/>
      <c r="O1276" s="89"/>
      <c r="P1276" s="89"/>
      <c r="Q1276" s="12"/>
      <c r="R1276" s="12"/>
    </row>
    <row r="1277" spans="3:18" x14ac:dyDescent="0.3">
      <c r="C1277" s="12"/>
      <c r="D1277" s="12"/>
      <c r="E1277" s="89"/>
      <c r="F1277" s="89"/>
      <c r="G1277" s="21"/>
      <c r="H1277" s="21"/>
      <c r="I1277" s="21"/>
      <c r="J1277" s="21"/>
      <c r="K1277" s="21"/>
      <c r="L1277" s="21"/>
      <c r="M1277" s="89"/>
      <c r="N1277" s="89"/>
      <c r="O1277" s="89"/>
      <c r="P1277" s="89"/>
      <c r="Q1277" s="12"/>
      <c r="R1277" s="12"/>
    </row>
    <row r="1278" spans="3:18" x14ac:dyDescent="0.3">
      <c r="C1278" s="12"/>
      <c r="D1278" s="12"/>
      <c r="E1278" s="89"/>
      <c r="F1278" s="89"/>
      <c r="G1278" s="21"/>
      <c r="H1278" s="21"/>
      <c r="I1278" s="21"/>
      <c r="J1278" s="21"/>
      <c r="K1278" s="21"/>
      <c r="L1278" s="21"/>
      <c r="M1278" s="89"/>
      <c r="N1278" s="89"/>
      <c r="O1278" s="89"/>
      <c r="P1278" s="89"/>
      <c r="Q1278" s="12"/>
      <c r="R1278" s="12"/>
    </row>
    <row r="1279" spans="3:18" x14ac:dyDescent="0.3">
      <c r="C1279" s="12"/>
      <c r="D1279" s="12"/>
      <c r="E1279" s="89"/>
      <c r="F1279" s="89"/>
      <c r="G1279" s="21"/>
      <c r="H1279" s="21"/>
      <c r="I1279" s="21"/>
      <c r="J1279" s="21"/>
      <c r="K1279" s="21"/>
      <c r="L1279" s="21"/>
      <c r="M1279" s="89"/>
      <c r="N1279" s="89"/>
      <c r="O1279" s="89"/>
      <c r="P1279" s="89"/>
      <c r="Q1279" s="12"/>
      <c r="R1279" s="12"/>
    </row>
    <row r="1280" spans="3:18" x14ac:dyDescent="0.3">
      <c r="C1280" s="12"/>
      <c r="D1280" s="12"/>
      <c r="E1280" s="89"/>
      <c r="F1280" s="89"/>
      <c r="G1280" s="21"/>
      <c r="H1280" s="21"/>
      <c r="I1280" s="21"/>
      <c r="J1280" s="21"/>
      <c r="K1280" s="21"/>
      <c r="L1280" s="21"/>
      <c r="M1280" s="89"/>
      <c r="N1280" s="89"/>
      <c r="O1280" s="89"/>
      <c r="P1280" s="89"/>
      <c r="Q1280" s="12"/>
      <c r="R1280" s="12"/>
    </row>
    <row r="1281" spans="3:18" x14ac:dyDescent="0.3">
      <c r="C1281" s="12"/>
      <c r="D1281" s="12"/>
      <c r="E1281" s="89"/>
      <c r="F1281" s="89"/>
      <c r="G1281" s="21"/>
      <c r="H1281" s="21"/>
      <c r="I1281" s="21"/>
      <c r="J1281" s="21"/>
      <c r="K1281" s="21"/>
      <c r="L1281" s="21"/>
      <c r="M1281" s="89"/>
      <c r="N1281" s="89"/>
      <c r="O1281" s="89"/>
      <c r="P1281" s="89"/>
      <c r="Q1281" s="12"/>
      <c r="R1281" s="12"/>
    </row>
    <row r="1282" spans="3:18" x14ac:dyDescent="0.3">
      <c r="C1282" s="12"/>
      <c r="D1282" s="12"/>
      <c r="E1282" s="89"/>
      <c r="F1282" s="89"/>
      <c r="G1282" s="21"/>
      <c r="H1282" s="21"/>
      <c r="I1282" s="21"/>
      <c r="J1282" s="21"/>
      <c r="K1282" s="21"/>
      <c r="L1282" s="21"/>
      <c r="M1282" s="89"/>
      <c r="N1282" s="89"/>
      <c r="O1282" s="89"/>
      <c r="P1282" s="89"/>
      <c r="Q1282" s="12"/>
      <c r="R1282" s="12"/>
    </row>
    <row r="1283" spans="3:18" x14ac:dyDescent="0.3">
      <c r="C1283" s="12"/>
      <c r="D1283" s="12"/>
      <c r="E1283" s="89"/>
      <c r="F1283" s="89"/>
      <c r="G1283" s="21"/>
      <c r="H1283" s="21"/>
      <c r="I1283" s="21"/>
      <c r="J1283" s="21"/>
      <c r="K1283" s="21"/>
      <c r="L1283" s="21"/>
      <c r="M1283" s="89"/>
      <c r="N1283" s="89"/>
      <c r="O1283" s="89"/>
      <c r="P1283" s="89"/>
      <c r="Q1283" s="12"/>
      <c r="R1283" s="12"/>
    </row>
    <row r="1284" spans="3:18" x14ac:dyDescent="0.3">
      <c r="C1284" s="12"/>
      <c r="D1284" s="12"/>
      <c r="E1284" s="89"/>
      <c r="F1284" s="89"/>
      <c r="G1284" s="21"/>
      <c r="H1284" s="21"/>
      <c r="I1284" s="21"/>
      <c r="J1284" s="21"/>
      <c r="K1284" s="21"/>
      <c r="L1284" s="21"/>
      <c r="M1284" s="89"/>
      <c r="N1284" s="89"/>
      <c r="O1284" s="89"/>
      <c r="P1284" s="89"/>
      <c r="Q1284" s="12"/>
      <c r="R1284" s="12"/>
    </row>
    <row r="1285" spans="3:18" x14ac:dyDescent="0.3">
      <c r="C1285" s="12"/>
      <c r="D1285" s="12"/>
      <c r="E1285" s="89"/>
      <c r="F1285" s="89"/>
      <c r="G1285" s="21"/>
      <c r="H1285" s="21"/>
      <c r="I1285" s="21"/>
      <c r="J1285" s="21"/>
      <c r="K1285" s="21"/>
      <c r="L1285" s="21"/>
      <c r="M1285" s="89"/>
      <c r="N1285" s="89"/>
      <c r="O1285" s="89"/>
      <c r="P1285" s="89"/>
      <c r="Q1285" s="12"/>
      <c r="R1285" s="12"/>
    </row>
    <row r="1286" spans="3:18" x14ac:dyDescent="0.3">
      <c r="C1286" s="12"/>
      <c r="D1286" s="12"/>
      <c r="E1286" s="89"/>
      <c r="F1286" s="89"/>
      <c r="G1286" s="21"/>
      <c r="H1286" s="21"/>
      <c r="I1286" s="21"/>
      <c r="J1286" s="21"/>
      <c r="K1286" s="21"/>
      <c r="L1286" s="21"/>
      <c r="M1286" s="89"/>
      <c r="N1286" s="89"/>
      <c r="O1286" s="89"/>
      <c r="P1286" s="89"/>
      <c r="Q1286" s="12"/>
      <c r="R1286" s="12"/>
    </row>
    <row r="1287" spans="3:18" x14ac:dyDescent="0.3">
      <c r="C1287" s="12"/>
      <c r="D1287" s="12"/>
      <c r="E1287" s="89"/>
      <c r="F1287" s="89"/>
      <c r="G1287" s="21"/>
      <c r="H1287" s="21"/>
      <c r="I1287" s="21"/>
      <c r="J1287" s="21"/>
      <c r="K1287" s="21"/>
      <c r="L1287" s="21"/>
      <c r="M1287" s="89"/>
      <c r="N1287" s="89"/>
      <c r="O1287" s="89"/>
      <c r="P1287" s="89"/>
      <c r="Q1287" s="12"/>
      <c r="R1287" s="12"/>
    </row>
    <row r="1288" spans="3:18" x14ac:dyDescent="0.3">
      <c r="C1288" s="12"/>
      <c r="D1288" s="12"/>
      <c r="E1288" s="89"/>
      <c r="F1288" s="89"/>
      <c r="G1288" s="21"/>
      <c r="H1288" s="21"/>
      <c r="I1288" s="21"/>
      <c r="J1288" s="21"/>
      <c r="K1288" s="21"/>
      <c r="L1288" s="21"/>
      <c r="M1288" s="89"/>
      <c r="N1288" s="89"/>
      <c r="O1288" s="89"/>
      <c r="P1288" s="89"/>
      <c r="Q1288" s="12"/>
      <c r="R1288" s="12"/>
    </row>
    <row r="1289" spans="3:18" x14ac:dyDescent="0.3">
      <c r="C1289" s="12"/>
      <c r="D1289" s="12"/>
      <c r="E1289" s="89"/>
      <c r="F1289" s="89"/>
      <c r="G1289" s="21"/>
      <c r="H1289" s="21"/>
      <c r="I1289" s="21"/>
      <c r="J1289" s="21"/>
      <c r="K1289" s="21"/>
      <c r="L1289" s="21"/>
      <c r="M1289" s="89"/>
      <c r="N1289" s="89"/>
      <c r="O1289" s="89"/>
      <c r="P1289" s="89"/>
      <c r="Q1289" s="12"/>
      <c r="R1289" s="12"/>
    </row>
    <row r="1290" spans="3:18" x14ac:dyDescent="0.3">
      <c r="C1290" s="12"/>
      <c r="D1290" s="12"/>
      <c r="E1290" s="89"/>
      <c r="F1290" s="89"/>
      <c r="G1290" s="21"/>
      <c r="H1290" s="21"/>
      <c r="I1290" s="21"/>
      <c r="J1290" s="21"/>
      <c r="K1290" s="21"/>
      <c r="L1290" s="21"/>
      <c r="M1290" s="89"/>
      <c r="N1290" s="89"/>
      <c r="O1290" s="89"/>
      <c r="P1290" s="89"/>
      <c r="Q1290" s="12"/>
      <c r="R1290" s="12"/>
    </row>
    <row r="1291" spans="3:18" x14ac:dyDescent="0.3">
      <c r="C1291" s="12"/>
      <c r="D1291" s="12"/>
      <c r="E1291" s="89"/>
      <c r="F1291" s="89"/>
      <c r="G1291" s="21"/>
      <c r="H1291" s="21"/>
      <c r="I1291" s="21"/>
      <c r="J1291" s="21"/>
      <c r="K1291" s="21"/>
      <c r="L1291" s="21"/>
      <c r="M1291" s="89"/>
      <c r="N1291" s="89"/>
      <c r="O1291" s="89"/>
      <c r="P1291" s="89"/>
      <c r="Q1291" s="12"/>
      <c r="R1291" s="12"/>
    </row>
    <row r="1292" spans="3:18" x14ac:dyDescent="0.3">
      <c r="C1292" s="12"/>
      <c r="D1292" s="12"/>
      <c r="E1292" s="89"/>
      <c r="F1292" s="89"/>
      <c r="G1292" s="21"/>
      <c r="H1292" s="21"/>
      <c r="I1292" s="21"/>
      <c r="J1292" s="21"/>
      <c r="K1292" s="21"/>
      <c r="L1292" s="21"/>
      <c r="M1292" s="89"/>
      <c r="N1292" s="89"/>
      <c r="O1292" s="89"/>
      <c r="P1292" s="89"/>
      <c r="Q1292" s="12"/>
      <c r="R1292" s="12"/>
    </row>
    <row r="1293" spans="3:18" x14ac:dyDescent="0.3">
      <c r="C1293" s="12"/>
      <c r="D1293" s="12"/>
      <c r="E1293" s="89"/>
      <c r="F1293" s="89"/>
      <c r="G1293" s="21"/>
      <c r="H1293" s="21"/>
      <c r="I1293" s="21"/>
      <c r="J1293" s="21"/>
      <c r="K1293" s="21"/>
      <c r="L1293" s="21"/>
      <c r="M1293" s="89"/>
      <c r="N1293" s="89"/>
      <c r="O1293" s="89"/>
      <c r="P1293" s="89"/>
      <c r="Q1293" s="12"/>
      <c r="R1293" s="12"/>
    </row>
    <row r="1294" spans="3:18" x14ac:dyDescent="0.3">
      <c r="C1294" s="12"/>
      <c r="D1294" s="12"/>
      <c r="E1294" s="89"/>
      <c r="F1294" s="89"/>
      <c r="G1294" s="21"/>
      <c r="H1294" s="21"/>
      <c r="I1294" s="21"/>
      <c r="J1294" s="21"/>
      <c r="K1294" s="21"/>
      <c r="L1294" s="21"/>
      <c r="M1294" s="89"/>
      <c r="N1294" s="89"/>
      <c r="O1294" s="89"/>
      <c r="P1294" s="89"/>
      <c r="Q1294" s="12"/>
      <c r="R1294" s="12"/>
    </row>
    <row r="1295" spans="3:18" x14ac:dyDescent="0.3">
      <c r="C1295" s="12"/>
      <c r="D1295" s="12"/>
      <c r="E1295" s="89"/>
      <c r="F1295" s="89"/>
      <c r="G1295" s="21"/>
      <c r="H1295" s="21"/>
      <c r="I1295" s="21"/>
      <c r="J1295" s="21"/>
      <c r="K1295" s="21"/>
      <c r="L1295" s="21"/>
      <c r="M1295" s="89"/>
      <c r="N1295" s="89"/>
      <c r="O1295" s="89"/>
      <c r="P1295" s="89"/>
      <c r="Q1295" s="12"/>
      <c r="R1295" s="12"/>
    </row>
    <row r="1296" spans="3:18" x14ac:dyDescent="0.3">
      <c r="C1296" s="12"/>
      <c r="D1296" s="12"/>
      <c r="E1296" s="89"/>
      <c r="F1296" s="89"/>
      <c r="G1296" s="21"/>
      <c r="H1296" s="21"/>
      <c r="I1296" s="21"/>
      <c r="J1296" s="21"/>
      <c r="K1296" s="21"/>
      <c r="L1296" s="21"/>
      <c r="M1296" s="89"/>
      <c r="N1296" s="89"/>
      <c r="O1296" s="89"/>
      <c r="P1296" s="89"/>
      <c r="Q1296" s="12"/>
      <c r="R1296" s="12"/>
    </row>
    <row r="1297" spans="3:18" x14ac:dyDescent="0.3">
      <c r="C1297" s="12"/>
      <c r="D1297" s="12"/>
      <c r="E1297" s="89"/>
      <c r="F1297" s="89"/>
      <c r="G1297" s="21"/>
      <c r="H1297" s="21"/>
      <c r="I1297" s="21"/>
      <c r="J1297" s="21"/>
      <c r="K1297" s="21"/>
      <c r="L1297" s="21"/>
      <c r="M1297" s="89"/>
      <c r="N1297" s="89"/>
      <c r="O1297" s="89"/>
      <c r="P1297" s="89"/>
      <c r="Q1297" s="12"/>
      <c r="R1297" s="12"/>
    </row>
    <row r="1298" spans="3:18" x14ac:dyDescent="0.3">
      <c r="C1298" s="12"/>
      <c r="D1298" s="12"/>
      <c r="E1298" s="89"/>
      <c r="F1298" s="89"/>
      <c r="G1298" s="21"/>
      <c r="H1298" s="21"/>
      <c r="I1298" s="21"/>
      <c r="J1298" s="21"/>
      <c r="K1298" s="21"/>
      <c r="L1298" s="21"/>
      <c r="M1298" s="89"/>
      <c r="N1298" s="89"/>
      <c r="O1298" s="89"/>
      <c r="P1298" s="89"/>
      <c r="Q1298" s="12"/>
      <c r="R1298" s="12"/>
    </row>
    <row r="1299" spans="3:18" x14ac:dyDescent="0.3">
      <c r="C1299" s="12"/>
      <c r="D1299" s="12"/>
      <c r="E1299" s="89"/>
      <c r="F1299" s="89"/>
      <c r="G1299" s="21"/>
      <c r="H1299" s="21"/>
      <c r="I1299" s="21"/>
      <c r="J1299" s="21"/>
      <c r="K1299" s="21"/>
      <c r="L1299" s="21"/>
      <c r="M1299" s="89"/>
      <c r="N1299" s="89"/>
      <c r="O1299" s="89"/>
      <c r="P1299" s="89"/>
      <c r="Q1299" s="12"/>
      <c r="R1299" s="12"/>
    </row>
    <row r="1300" spans="3:18" x14ac:dyDescent="0.3">
      <c r="C1300" s="12"/>
      <c r="D1300" s="12"/>
      <c r="E1300" s="89"/>
      <c r="F1300" s="89"/>
      <c r="G1300" s="21"/>
      <c r="H1300" s="21"/>
      <c r="I1300" s="21"/>
      <c r="J1300" s="21"/>
      <c r="K1300" s="21"/>
      <c r="L1300" s="21"/>
      <c r="M1300" s="89"/>
      <c r="N1300" s="89"/>
      <c r="O1300" s="89"/>
      <c r="P1300" s="89"/>
      <c r="Q1300" s="12"/>
      <c r="R1300" s="12"/>
    </row>
    <row r="1301" spans="3:18" x14ac:dyDescent="0.3">
      <c r="C1301" s="12"/>
      <c r="D1301" s="12"/>
      <c r="E1301" s="89"/>
      <c r="F1301" s="89"/>
      <c r="G1301" s="21"/>
      <c r="H1301" s="21"/>
      <c r="I1301" s="21"/>
      <c r="J1301" s="21"/>
      <c r="K1301" s="21"/>
      <c r="L1301" s="21"/>
      <c r="M1301" s="89"/>
      <c r="N1301" s="89"/>
      <c r="O1301" s="89"/>
      <c r="P1301" s="89"/>
      <c r="Q1301" s="12"/>
      <c r="R1301" s="12"/>
    </row>
    <row r="1302" spans="3:18" x14ac:dyDescent="0.3">
      <c r="C1302" s="12"/>
      <c r="D1302" s="12"/>
      <c r="E1302" s="89"/>
      <c r="F1302" s="89"/>
      <c r="G1302" s="21"/>
      <c r="H1302" s="21"/>
      <c r="I1302" s="21"/>
      <c r="J1302" s="21"/>
      <c r="K1302" s="21"/>
      <c r="L1302" s="21"/>
      <c r="M1302" s="89"/>
      <c r="N1302" s="89"/>
      <c r="O1302" s="89"/>
      <c r="P1302" s="89"/>
      <c r="Q1302" s="12"/>
      <c r="R1302" s="12"/>
    </row>
    <row r="1303" spans="3:18" x14ac:dyDescent="0.3">
      <c r="C1303" s="12"/>
      <c r="D1303" s="12"/>
      <c r="E1303" s="89"/>
      <c r="F1303" s="89"/>
      <c r="G1303" s="21"/>
      <c r="H1303" s="21"/>
      <c r="I1303" s="21"/>
      <c r="J1303" s="21"/>
      <c r="K1303" s="21"/>
      <c r="L1303" s="21"/>
      <c r="M1303" s="89"/>
      <c r="N1303" s="89"/>
      <c r="O1303" s="89"/>
      <c r="P1303" s="89"/>
      <c r="Q1303" s="12"/>
      <c r="R1303" s="12"/>
    </row>
    <row r="1304" spans="3:18" x14ac:dyDescent="0.3">
      <c r="C1304" s="12"/>
      <c r="D1304" s="12"/>
      <c r="E1304" s="89"/>
      <c r="F1304" s="89"/>
      <c r="G1304" s="21"/>
      <c r="H1304" s="21"/>
      <c r="I1304" s="21"/>
      <c r="J1304" s="21"/>
      <c r="K1304" s="21"/>
      <c r="L1304" s="21"/>
      <c r="M1304" s="89"/>
      <c r="N1304" s="89"/>
      <c r="O1304" s="89"/>
      <c r="P1304" s="89"/>
      <c r="Q1304" s="12"/>
      <c r="R1304" s="12"/>
    </row>
    <row r="1305" spans="3:18" x14ac:dyDescent="0.3">
      <c r="C1305" s="12"/>
      <c r="D1305" s="12"/>
      <c r="E1305" s="89"/>
      <c r="F1305" s="89"/>
      <c r="G1305" s="21"/>
      <c r="H1305" s="21"/>
      <c r="I1305" s="21"/>
      <c r="J1305" s="21"/>
      <c r="K1305" s="21"/>
      <c r="L1305" s="21"/>
      <c r="M1305" s="89"/>
      <c r="N1305" s="89"/>
      <c r="O1305" s="89"/>
      <c r="P1305" s="89"/>
      <c r="Q1305" s="12"/>
      <c r="R1305" s="12"/>
    </row>
    <row r="1306" spans="3:18" x14ac:dyDescent="0.3">
      <c r="C1306" s="12"/>
      <c r="D1306" s="12"/>
      <c r="E1306" s="89"/>
      <c r="F1306" s="89"/>
      <c r="G1306" s="21"/>
      <c r="H1306" s="21"/>
      <c r="I1306" s="21"/>
      <c r="J1306" s="21"/>
      <c r="K1306" s="21"/>
      <c r="L1306" s="21"/>
      <c r="M1306" s="89"/>
      <c r="N1306" s="89"/>
      <c r="O1306" s="89"/>
      <c r="P1306" s="89"/>
      <c r="Q1306" s="12"/>
      <c r="R1306" s="12"/>
    </row>
    <row r="1307" spans="3:18" x14ac:dyDescent="0.3">
      <c r="C1307" s="12"/>
      <c r="D1307" s="12"/>
      <c r="E1307" s="89"/>
      <c r="F1307" s="89"/>
      <c r="G1307" s="21"/>
      <c r="H1307" s="21"/>
      <c r="I1307" s="21"/>
      <c r="J1307" s="21"/>
      <c r="K1307" s="21"/>
      <c r="L1307" s="21"/>
      <c r="M1307" s="89"/>
      <c r="N1307" s="89"/>
      <c r="O1307" s="89"/>
      <c r="P1307" s="89"/>
      <c r="Q1307" s="12"/>
      <c r="R1307" s="12"/>
    </row>
    <row r="1308" spans="3:18" x14ac:dyDescent="0.3">
      <c r="C1308" s="12"/>
      <c r="D1308" s="12"/>
      <c r="E1308" s="89"/>
      <c r="F1308" s="89"/>
      <c r="G1308" s="21"/>
      <c r="H1308" s="21"/>
      <c r="I1308" s="21"/>
      <c r="J1308" s="21"/>
      <c r="K1308" s="21"/>
      <c r="L1308" s="21"/>
      <c r="M1308" s="89"/>
      <c r="N1308" s="89"/>
      <c r="O1308" s="89"/>
      <c r="P1308" s="89"/>
      <c r="Q1308" s="12"/>
      <c r="R1308" s="12"/>
    </row>
    <row r="1309" spans="3:18" x14ac:dyDescent="0.3">
      <c r="C1309" s="12"/>
      <c r="D1309" s="12"/>
      <c r="E1309" s="89"/>
      <c r="F1309" s="89"/>
      <c r="G1309" s="21"/>
      <c r="H1309" s="21"/>
      <c r="I1309" s="21"/>
      <c r="J1309" s="21"/>
      <c r="K1309" s="21"/>
      <c r="L1309" s="21"/>
      <c r="M1309" s="89"/>
      <c r="N1309" s="89"/>
      <c r="O1309" s="89"/>
      <c r="P1309" s="89"/>
      <c r="Q1309" s="12"/>
      <c r="R1309" s="12"/>
    </row>
    <row r="1310" spans="3:18" x14ac:dyDescent="0.3">
      <c r="C1310" s="12"/>
      <c r="D1310" s="12"/>
      <c r="E1310" s="89"/>
      <c r="F1310" s="89"/>
      <c r="G1310" s="21"/>
      <c r="H1310" s="21"/>
      <c r="I1310" s="21"/>
      <c r="J1310" s="21"/>
      <c r="K1310" s="21"/>
      <c r="L1310" s="21"/>
      <c r="M1310" s="89"/>
      <c r="N1310" s="89"/>
      <c r="O1310" s="89"/>
      <c r="P1310" s="89"/>
      <c r="Q1310" s="12"/>
      <c r="R1310" s="12"/>
    </row>
    <row r="1311" spans="3:18" x14ac:dyDescent="0.3">
      <c r="C1311" s="12"/>
      <c r="D1311" s="12"/>
      <c r="E1311" s="89"/>
      <c r="F1311" s="89"/>
      <c r="G1311" s="21"/>
      <c r="H1311" s="21"/>
      <c r="I1311" s="21"/>
      <c r="J1311" s="21"/>
      <c r="K1311" s="21"/>
      <c r="L1311" s="21"/>
      <c r="M1311" s="89"/>
      <c r="N1311" s="89"/>
      <c r="O1311" s="89"/>
      <c r="P1311" s="89"/>
      <c r="Q1311" s="12"/>
      <c r="R1311" s="12"/>
    </row>
    <row r="1312" spans="3:18" x14ac:dyDescent="0.3">
      <c r="C1312" s="12"/>
      <c r="D1312" s="12"/>
      <c r="E1312" s="89"/>
      <c r="F1312" s="89"/>
      <c r="G1312" s="21"/>
      <c r="H1312" s="21"/>
      <c r="I1312" s="21"/>
      <c r="J1312" s="21"/>
      <c r="K1312" s="21"/>
      <c r="L1312" s="21"/>
      <c r="M1312" s="89"/>
      <c r="N1312" s="89"/>
      <c r="O1312" s="89"/>
      <c r="P1312" s="89"/>
      <c r="Q1312" s="12"/>
      <c r="R1312" s="12"/>
    </row>
    <row r="1313" spans="3:18" x14ac:dyDescent="0.3">
      <c r="C1313" s="12"/>
      <c r="D1313" s="12"/>
      <c r="E1313" s="89"/>
      <c r="F1313" s="89"/>
      <c r="G1313" s="21"/>
      <c r="H1313" s="21"/>
      <c r="I1313" s="21"/>
      <c r="J1313" s="21"/>
      <c r="K1313" s="21"/>
      <c r="L1313" s="21"/>
      <c r="M1313" s="89"/>
      <c r="N1313" s="89"/>
      <c r="O1313" s="89"/>
      <c r="P1313" s="89"/>
      <c r="Q1313" s="12"/>
      <c r="R1313" s="12"/>
    </row>
    <row r="1314" spans="3:18" x14ac:dyDescent="0.3">
      <c r="C1314" s="12"/>
      <c r="D1314" s="12"/>
      <c r="E1314" s="89"/>
      <c r="F1314" s="89"/>
      <c r="G1314" s="21"/>
      <c r="H1314" s="21"/>
      <c r="I1314" s="21"/>
      <c r="J1314" s="21"/>
      <c r="K1314" s="21"/>
      <c r="L1314" s="21"/>
      <c r="M1314" s="89"/>
      <c r="N1314" s="89"/>
      <c r="O1314" s="89"/>
      <c r="P1314" s="89"/>
      <c r="Q1314" s="12"/>
      <c r="R1314" s="12"/>
    </row>
    <row r="1315" spans="3:18" x14ac:dyDescent="0.3">
      <c r="C1315" s="12"/>
      <c r="D1315" s="12"/>
      <c r="E1315" s="89"/>
      <c r="F1315" s="89"/>
      <c r="G1315" s="21"/>
      <c r="H1315" s="21"/>
      <c r="I1315" s="21"/>
      <c r="J1315" s="21"/>
      <c r="K1315" s="21"/>
      <c r="L1315" s="21"/>
      <c r="M1315" s="89"/>
      <c r="N1315" s="89"/>
      <c r="O1315" s="89"/>
      <c r="P1315" s="89"/>
      <c r="Q1315" s="12"/>
      <c r="R1315" s="12"/>
    </row>
    <row r="1316" spans="3:18" x14ac:dyDescent="0.3">
      <c r="C1316" s="12"/>
      <c r="D1316" s="12"/>
      <c r="E1316" s="89"/>
      <c r="F1316" s="89"/>
      <c r="G1316" s="21"/>
      <c r="H1316" s="21"/>
      <c r="I1316" s="21"/>
      <c r="J1316" s="21"/>
      <c r="K1316" s="21"/>
      <c r="L1316" s="21"/>
      <c r="M1316" s="89"/>
      <c r="N1316" s="89"/>
      <c r="O1316" s="89"/>
      <c r="P1316" s="89"/>
      <c r="Q1316" s="12"/>
      <c r="R1316" s="12"/>
    </row>
    <row r="1317" spans="3:18" x14ac:dyDescent="0.3">
      <c r="C1317" s="12"/>
      <c r="D1317" s="12"/>
      <c r="E1317" s="89"/>
      <c r="F1317" s="89"/>
      <c r="G1317" s="21"/>
      <c r="H1317" s="21"/>
      <c r="I1317" s="21"/>
      <c r="J1317" s="21"/>
      <c r="K1317" s="21"/>
      <c r="L1317" s="21"/>
      <c r="M1317" s="89"/>
      <c r="N1317" s="89"/>
      <c r="O1317" s="89"/>
      <c r="P1317" s="89"/>
      <c r="Q1317" s="12"/>
      <c r="R1317" s="12"/>
    </row>
    <row r="1318" spans="3:18" x14ac:dyDescent="0.3">
      <c r="C1318" s="12"/>
      <c r="D1318" s="12"/>
      <c r="E1318" s="89"/>
      <c r="F1318" s="89"/>
      <c r="G1318" s="21"/>
      <c r="H1318" s="21"/>
      <c r="I1318" s="21"/>
      <c r="J1318" s="21"/>
      <c r="K1318" s="21"/>
      <c r="L1318" s="21"/>
      <c r="M1318" s="89"/>
      <c r="N1318" s="89"/>
      <c r="O1318" s="89"/>
      <c r="P1318" s="89"/>
      <c r="Q1318" s="12"/>
      <c r="R1318" s="12"/>
    </row>
    <row r="1319" spans="3:18" x14ac:dyDescent="0.3">
      <c r="C1319" s="12"/>
      <c r="D1319" s="12"/>
      <c r="E1319" s="89"/>
      <c r="F1319" s="89"/>
      <c r="G1319" s="21"/>
      <c r="H1319" s="21"/>
      <c r="I1319" s="21"/>
      <c r="J1319" s="21"/>
      <c r="K1319" s="21"/>
      <c r="L1319" s="21"/>
      <c r="M1319" s="89"/>
      <c r="N1319" s="89"/>
      <c r="O1319" s="89"/>
      <c r="P1319" s="89"/>
      <c r="Q1319" s="12"/>
      <c r="R1319" s="12"/>
    </row>
    <row r="1320" spans="3:18" x14ac:dyDescent="0.3">
      <c r="C1320" s="12"/>
      <c r="D1320" s="12"/>
      <c r="E1320" s="89"/>
      <c r="F1320" s="89"/>
      <c r="G1320" s="21"/>
      <c r="H1320" s="21"/>
      <c r="I1320" s="21"/>
      <c r="J1320" s="21"/>
      <c r="K1320" s="21"/>
      <c r="L1320" s="21"/>
      <c r="M1320" s="89"/>
      <c r="N1320" s="89"/>
      <c r="O1320" s="89"/>
      <c r="P1320" s="89"/>
      <c r="Q1320" s="12"/>
      <c r="R1320" s="12"/>
    </row>
    <row r="1321" spans="3:18" x14ac:dyDescent="0.3">
      <c r="C1321" s="12"/>
      <c r="D1321" s="12"/>
      <c r="E1321" s="89"/>
      <c r="F1321" s="89"/>
      <c r="G1321" s="21"/>
      <c r="H1321" s="21"/>
      <c r="I1321" s="21"/>
      <c r="J1321" s="21"/>
      <c r="K1321" s="21"/>
      <c r="L1321" s="21"/>
      <c r="M1321" s="89"/>
      <c r="N1321" s="89"/>
      <c r="O1321" s="89"/>
      <c r="P1321" s="89"/>
      <c r="Q1321" s="12"/>
      <c r="R1321" s="12"/>
    </row>
    <row r="1322" spans="3:18" x14ac:dyDescent="0.3">
      <c r="C1322" s="12"/>
      <c r="D1322" s="12"/>
      <c r="E1322" s="89"/>
      <c r="F1322" s="89"/>
      <c r="G1322" s="21"/>
      <c r="H1322" s="21"/>
      <c r="I1322" s="21"/>
      <c r="J1322" s="21"/>
      <c r="K1322" s="21"/>
      <c r="L1322" s="21"/>
      <c r="M1322" s="89"/>
      <c r="N1322" s="89"/>
      <c r="O1322" s="89"/>
      <c r="P1322" s="89"/>
      <c r="Q1322" s="12"/>
      <c r="R1322" s="12"/>
    </row>
    <row r="1323" spans="3:18" x14ac:dyDescent="0.3">
      <c r="C1323" s="12"/>
      <c r="D1323" s="12"/>
      <c r="E1323" s="89"/>
      <c r="F1323" s="89"/>
      <c r="G1323" s="21"/>
      <c r="H1323" s="21"/>
      <c r="I1323" s="21"/>
      <c r="J1323" s="21"/>
      <c r="K1323" s="21"/>
      <c r="L1323" s="21"/>
      <c r="M1323" s="89"/>
      <c r="N1323" s="89"/>
      <c r="O1323" s="89"/>
      <c r="P1323" s="89"/>
      <c r="Q1323" s="12"/>
      <c r="R1323" s="12"/>
    </row>
    <row r="1324" spans="3:18" x14ac:dyDescent="0.3">
      <c r="C1324" s="12"/>
      <c r="D1324" s="12"/>
      <c r="E1324" s="89"/>
      <c r="F1324" s="89"/>
      <c r="G1324" s="21"/>
      <c r="H1324" s="21"/>
      <c r="I1324" s="21"/>
      <c r="J1324" s="21"/>
      <c r="K1324" s="21"/>
      <c r="L1324" s="21"/>
      <c r="M1324" s="89"/>
      <c r="N1324" s="89"/>
      <c r="O1324" s="89"/>
      <c r="P1324" s="89"/>
      <c r="Q1324" s="12"/>
      <c r="R1324" s="12"/>
    </row>
    <row r="1325" spans="3:18" x14ac:dyDescent="0.3">
      <c r="C1325" s="12"/>
      <c r="D1325" s="12"/>
      <c r="E1325" s="89"/>
      <c r="F1325" s="89"/>
      <c r="G1325" s="21"/>
      <c r="H1325" s="21"/>
      <c r="I1325" s="21"/>
      <c r="J1325" s="21"/>
      <c r="K1325" s="21"/>
      <c r="L1325" s="21"/>
      <c r="M1325" s="89"/>
      <c r="N1325" s="89"/>
      <c r="O1325" s="89"/>
      <c r="P1325" s="89"/>
      <c r="Q1325" s="12"/>
      <c r="R1325" s="12"/>
    </row>
    <row r="1326" spans="3:18" x14ac:dyDescent="0.3">
      <c r="C1326" s="12"/>
      <c r="D1326" s="12"/>
      <c r="E1326" s="89"/>
      <c r="F1326" s="89"/>
      <c r="G1326" s="21"/>
      <c r="H1326" s="21"/>
      <c r="I1326" s="21"/>
      <c r="J1326" s="21"/>
      <c r="K1326" s="21"/>
      <c r="L1326" s="21"/>
      <c r="M1326" s="89"/>
      <c r="N1326" s="89"/>
      <c r="O1326" s="89"/>
      <c r="P1326" s="89"/>
      <c r="Q1326" s="12"/>
      <c r="R1326" s="12"/>
    </row>
    <row r="1327" spans="3:18" x14ac:dyDescent="0.3">
      <c r="C1327" s="12"/>
      <c r="D1327" s="12"/>
      <c r="E1327" s="89"/>
      <c r="F1327" s="89"/>
      <c r="G1327" s="21"/>
      <c r="H1327" s="21"/>
      <c r="I1327" s="21"/>
      <c r="J1327" s="21"/>
      <c r="K1327" s="21"/>
      <c r="L1327" s="21"/>
      <c r="M1327" s="89"/>
      <c r="N1327" s="89"/>
      <c r="O1327" s="89"/>
      <c r="P1327" s="89"/>
      <c r="Q1327" s="12"/>
      <c r="R1327" s="12"/>
    </row>
    <row r="1328" spans="3:18" x14ac:dyDescent="0.3">
      <c r="C1328" s="12"/>
      <c r="D1328" s="12"/>
      <c r="E1328" s="89"/>
      <c r="F1328" s="89"/>
      <c r="G1328" s="21"/>
      <c r="H1328" s="21"/>
      <c r="I1328" s="21"/>
      <c r="J1328" s="21"/>
      <c r="K1328" s="21"/>
      <c r="L1328" s="21"/>
      <c r="M1328" s="89"/>
      <c r="N1328" s="89"/>
      <c r="O1328" s="89"/>
      <c r="P1328" s="89"/>
      <c r="Q1328" s="12"/>
      <c r="R1328" s="12"/>
    </row>
    <row r="1329" spans="3:18" x14ac:dyDescent="0.3">
      <c r="C1329" s="12"/>
      <c r="D1329" s="12"/>
      <c r="E1329" s="89"/>
      <c r="F1329" s="89"/>
      <c r="G1329" s="21"/>
      <c r="H1329" s="21"/>
      <c r="I1329" s="21"/>
      <c r="J1329" s="21"/>
      <c r="K1329" s="21"/>
      <c r="L1329" s="21"/>
      <c r="M1329" s="89"/>
      <c r="N1329" s="89"/>
      <c r="O1329" s="89"/>
      <c r="P1329" s="89"/>
      <c r="Q1329" s="12"/>
      <c r="R1329" s="12"/>
    </row>
    <row r="1330" spans="3:18" x14ac:dyDescent="0.3">
      <c r="C1330" s="12"/>
      <c r="D1330" s="12"/>
      <c r="E1330" s="89"/>
      <c r="F1330" s="89"/>
      <c r="G1330" s="21"/>
      <c r="H1330" s="21"/>
      <c r="I1330" s="21"/>
      <c r="J1330" s="21"/>
      <c r="K1330" s="21"/>
      <c r="L1330" s="21"/>
      <c r="M1330" s="89"/>
      <c r="N1330" s="89"/>
      <c r="O1330" s="89"/>
      <c r="P1330" s="89"/>
      <c r="Q1330" s="12"/>
      <c r="R1330" s="12"/>
    </row>
    <row r="1331" spans="3:18" x14ac:dyDescent="0.3">
      <c r="C1331" s="12"/>
      <c r="D1331" s="12"/>
      <c r="E1331" s="89"/>
      <c r="F1331" s="89"/>
      <c r="G1331" s="21"/>
      <c r="H1331" s="21"/>
      <c r="I1331" s="21"/>
      <c r="J1331" s="21"/>
      <c r="K1331" s="21"/>
      <c r="L1331" s="21"/>
      <c r="M1331" s="89"/>
      <c r="N1331" s="89"/>
      <c r="O1331" s="89"/>
      <c r="P1331" s="89"/>
      <c r="Q1331" s="12"/>
      <c r="R1331" s="12"/>
    </row>
    <row r="1332" spans="3:18" x14ac:dyDescent="0.3">
      <c r="C1332" s="12"/>
      <c r="D1332" s="12"/>
      <c r="E1332" s="89"/>
      <c r="F1332" s="89"/>
      <c r="G1332" s="21"/>
      <c r="H1332" s="21"/>
      <c r="I1332" s="21"/>
      <c r="J1332" s="21"/>
      <c r="K1332" s="21"/>
      <c r="L1332" s="21"/>
      <c r="M1332" s="89"/>
      <c r="N1332" s="89"/>
      <c r="O1332" s="89"/>
      <c r="P1332" s="89"/>
      <c r="Q1332" s="12"/>
      <c r="R1332" s="12"/>
    </row>
    <row r="1333" spans="3:18" x14ac:dyDescent="0.3">
      <c r="C1333" s="12"/>
      <c r="D1333" s="12"/>
      <c r="E1333" s="89"/>
      <c r="F1333" s="89"/>
      <c r="G1333" s="21"/>
      <c r="H1333" s="21"/>
      <c r="I1333" s="21"/>
      <c r="J1333" s="21"/>
      <c r="K1333" s="21"/>
      <c r="L1333" s="21"/>
      <c r="M1333" s="89"/>
      <c r="N1333" s="89"/>
      <c r="O1333" s="89"/>
      <c r="P1333" s="89"/>
      <c r="Q1333" s="12"/>
      <c r="R1333" s="12"/>
    </row>
    <row r="1334" spans="3:18" x14ac:dyDescent="0.3">
      <c r="C1334" s="12"/>
      <c r="D1334" s="12"/>
      <c r="E1334" s="89"/>
      <c r="F1334" s="89"/>
      <c r="G1334" s="21"/>
      <c r="H1334" s="21"/>
      <c r="I1334" s="21"/>
      <c r="J1334" s="21"/>
      <c r="K1334" s="21"/>
      <c r="L1334" s="21"/>
      <c r="M1334" s="89"/>
      <c r="N1334" s="89"/>
      <c r="O1334" s="89"/>
      <c r="P1334" s="89"/>
      <c r="Q1334" s="12"/>
      <c r="R1334" s="12"/>
    </row>
    <row r="1335" spans="3:18" x14ac:dyDescent="0.3">
      <c r="C1335" s="12"/>
      <c r="D1335" s="12"/>
      <c r="E1335" s="89"/>
      <c r="F1335" s="89"/>
      <c r="G1335" s="21"/>
      <c r="H1335" s="21"/>
      <c r="I1335" s="21"/>
      <c r="J1335" s="21"/>
      <c r="K1335" s="21"/>
      <c r="L1335" s="21"/>
      <c r="M1335" s="89"/>
      <c r="N1335" s="89"/>
      <c r="O1335" s="89"/>
      <c r="P1335" s="89"/>
      <c r="Q1335" s="12"/>
      <c r="R1335" s="12"/>
    </row>
    <row r="1336" spans="3:18" x14ac:dyDescent="0.3">
      <c r="C1336" s="12"/>
      <c r="D1336" s="12"/>
      <c r="E1336" s="89"/>
      <c r="F1336" s="89"/>
      <c r="G1336" s="21"/>
      <c r="H1336" s="21"/>
      <c r="I1336" s="21"/>
      <c r="J1336" s="21"/>
      <c r="K1336" s="21"/>
      <c r="L1336" s="21"/>
      <c r="M1336" s="89"/>
      <c r="N1336" s="89"/>
      <c r="O1336" s="89"/>
      <c r="P1336" s="89"/>
      <c r="Q1336" s="12"/>
      <c r="R1336" s="12"/>
    </row>
    <row r="1337" spans="3:18" x14ac:dyDescent="0.3">
      <c r="C1337" s="12"/>
      <c r="D1337" s="12"/>
      <c r="E1337" s="89"/>
      <c r="F1337" s="89"/>
      <c r="G1337" s="21"/>
      <c r="H1337" s="21"/>
      <c r="I1337" s="21"/>
      <c r="J1337" s="21"/>
      <c r="K1337" s="21"/>
      <c r="L1337" s="21"/>
      <c r="M1337" s="89"/>
      <c r="N1337" s="89"/>
      <c r="O1337" s="89"/>
      <c r="P1337" s="89"/>
      <c r="Q1337" s="12"/>
      <c r="R1337" s="12"/>
    </row>
    <row r="1338" spans="3:18" x14ac:dyDescent="0.3">
      <c r="C1338" s="12"/>
      <c r="D1338" s="12"/>
      <c r="E1338" s="89"/>
      <c r="F1338" s="89"/>
      <c r="G1338" s="21"/>
      <c r="H1338" s="21"/>
      <c r="I1338" s="21"/>
      <c r="J1338" s="21"/>
      <c r="K1338" s="21"/>
      <c r="L1338" s="21"/>
      <c r="M1338" s="89"/>
      <c r="N1338" s="89"/>
      <c r="O1338" s="89"/>
      <c r="P1338" s="89"/>
      <c r="Q1338" s="12"/>
      <c r="R1338" s="12"/>
    </row>
    <row r="1339" spans="3:18" x14ac:dyDescent="0.3">
      <c r="C1339" s="12"/>
      <c r="D1339" s="12"/>
      <c r="E1339" s="89"/>
      <c r="F1339" s="89"/>
      <c r="G1339" s="21"/>
      <c r="H1339" s="21"/>
      <c r="I1339" s="21"/>
      <c r="J1339" s="21"/>
      <c r="K1339" s="21"/>
      <c r="L1339" s="21"/>
      <c r="M1339" s="89"/>
      <c r="N1339" s="89"/>
      <c r="O1339" s="89"/>
      <c r="P1339" s="89"/>
      <c r="Q1339" s="12"/>
      <c r="R1339" s="12"/>
    </row>
    <row r="1340" spans="3:18" x14ac:dyDescent="0.3">
      <c r="C1340" s="12"/>
      <c r="D1340" s="12"/>
      <c r="E1340" s="89"/>
      <c r="F1340" s="89"/>
      <c r="G1340" s="21"/>
      <c r="H1340" s="21"/>
      <c r="I1340" s="21"/>
      <c r="J1340" s="21"/>
      <c r="K1340" s="21"/>
      <c r="L1340" s="21"/>
      <c r="M1340" s="89"/>
      <c r="N1340" s="89"/>
      <c r="O1340" s="89"/>
      <c r="P1340" s="89"/>
      <c r="Q1340" s="12"/>
      <c r="R1340" s="12"/>
    </row>
    <row r="1341" spans="3:18" x14ac:dyDescent="0.3">
      <c r="C1341" s="12"/>
      <c r="D1341" s="12"/>
      <c r="E1341" s="89"/>
      <c r="F1341" s="89"/>
      <c r="G1341" s="21"/>
      <c r="H1341" s="21"/>
      <c r="I1341" s="21"/>
      <c r="J1341" s="21"/>
      <c r="K1341" s="21"/>
      <c r="L1341" s="21"/>
      <c r="M1341" s="89"/>
      <c r="N1341" s="89"/>
      <c r="O1341" s="89"/>
      <c r="P1341" s="89"/>
      <c r="Q1341" s="12"/>
      <c r="R1341" s="12"/>
    </row>
    <row r="1342" spans="3:18" x14ac:dyDescent="0.3">
      <c r="C1342" s="12"/>
      <c r="D1342" s="12"/>
      <c r="E1342" s="89"/>
      <c r="F1342" s="89"/>
      <c r="G1342" s="21"/>
      <c r="H1342" s="21"/>
      <c r="I1342" s="21"/>
      <c r="J1342" s="21"/>
      <c r="K1342" s="21"/>
      <c r="L1342" s="21"/>
      <c r="M1342" s="89"/>
      <c r="N1342" s="89"/>
      <c r="O1342" s="89"/>
      <c r="P1342" s="89"/>
      <c r="Q1342" s="12"/>
      <c r="R1342" s="12"/>
    </row>
    <row r="1343" spans="3:18" x14ac:dyDescent="0.3">
      <c r="C1343" s="12"/>
      <c r="D1343" s="12"/>
      <c r="E1343" s="89"/>
      <c r="F1343" s="89"/>
      <c r="G1343" s="21"/>
      <c r="H1343" s="21"/>
      <c r="I1343" s="21"/>
      <c r="J1343" s="21"/>
      <c r="K1343" s="21"/>
      <c r="L1343" s="21"/>
      <c r="M1343" s="89"/>
      <c r="N1343" s="89"/>
      <c r="O1343" s="89"/>
      <c r="P1343" s="89"/>
      <c r="Q1343" s="12"/>
      <c r="R1343" s="12"/>
    </row>
    <row r="1344" spans="3:18" x14ac:dyDescent="0.3">
      <c r="C1344" s="12"/>
      <c r="D1344" s="12"/>
      <c r="E1344" s="89"/>
      <c r="F1344" s="89"/>
      <c r="G1344" s="21"/>
      <c r="H1344" s="21"/>
      <c r="I1344" s="21"/>
      <c r="J1344" s="21"/>
      <c r="K1344" s="21"/>
      <c r="L1344" s="21"/>
      <c r="M1344" s="89"/>
      <c r="N1344" s="89"/>
      <c r="O1344" s="89"/>
      <c r="P1344" s="89"/>
      <c r="Q1344" s="12"/>
      <c r="R1344" s="12"/>
    </row>
    <row r="1345" spans="3:18" x14ac:dyDescent="0.3">
      <c r="C1345" s="12"/>
      <c r="D1345" s="12"/>
      <c r="E1345" s="89"/>
      <c r="F1345" s="89"/>
      <c r="G1345" s="21"/>
      <c r="H1345" s="21"/>
      <c r="I1345" s="21"/>
      <c r="J1345" s="21"/>
      <c r="K1345" s="21"/>
      <c r="L1345" s="21"/>
      <c r="M1345" s="89"/>
      <c r="N1345" s="89"/>
      <c r="O1345" s="89"/>
      <c r="P1345" s="89"/>
      <c r="Q1345" s="12"/>
      <c r="R1345" s="12"/>
    </row>
    <row r="1346" spans="3:18" x14ac:dyDescent="0.3">
      <c r="C1346" s="12"/>
      <c r="D1346" s="12"/>
      <c r="E1346" s="89"/>
      <c r="F1346" s="89"/>
      <c r="G1346" s="21"/>
      <c r="H1346" s="21"/>
      <c r="I1346" s="21"/>
      <c r="J1346" s="21"/>
      <c r="K1346" s="21"/>
      <c r="L1346" s="21"/>
      <c r="M1346" s="89"/>
      <c r="N1346" s="89"/>
      <c r="O1346" s="89"/>
      <c r="P1346" s="89"/>
      <c r="Q1346" s="12"/>
      <c r="R1346" s="12"/>
    </row>
    <row r="1347" spans="3:18" x14ac:dyDescent="0.3">
      <c r="C1347" s="12"/>
      <c r="D1347" s="12"/>
      <c r="E1347" s="89"/>
      <c r="F1347" s="89"/>
      <c r="G1347" s="21"/>
      <c r="H1347" s="21"/>
      <c r="I1347" s="21"/>
      <c r="J1347" s="21"/>
      <c r="K1347" s="21"/>
      <c r="L1347" s="21"/>
      <c r="M1347" s="89"/>
      <c r="N1347" s="89"/>
      <c r="O1347" s="89"/>
      <c r="P1347" s="89"/>
      <c r="Q1347" s="12"/>
      <c r="R1347" s="12"/>
    </row>
    <row r="1348" spans="3:18" x14ac:dyDescent="0.3">
      <c r="C1348" s="12"/>
      <c r="D1348" s="12"/>
      <c r="E1348" s="89"/>
      <c r="F1348" s="89"/>
      <c r="G1348" s="21"/>
      <c r="H1348" s="21"/>
      <c r="I1348" s="21"/>
      <c r="J1348" s="21"/>
      <c r="K1348" s="21"/>
      <c r="L1348" s="21"/>
      <c r="M1348" s="89"/>
      <c r="N1348" s="89"/>
      <c r="O1348" s="89"/>
      <c r="P1348" s="89"/>
      <c r="Q1348" s="12"/>
      <c r="R1348" s="12"/>
    </row>
    <row r="1349" spans="3:18" x14ac:dyDescent="0.3">
      <c r="C1349" s="12"/>
      <c r="D1349" s="12"/>
      <c r="E1349" s="89"/>
      <c r="F1349" s="89"/>
      <c r="G1349" s="21"/>
      <c r="H1349" s="21"/>
      <c r="I1349" s="21"/>
      <c r="J1349" s="21"/>
      <c r="K1349" s="21"/>
      <c r="L1349" s="21"/>
      <c r="M1349" s="89"/>
      <c r="N1349" s="89"/>
      <c r="O1349" s="89"/>
      <c r="P1349" s="89"/>
      <c r="Q1349" s="12"/>
      <c r="R1349" s="12"/>
    </row>
    <row r="1350" spans="3:18" x14ac:dyDescent="0.3">
      <c r="C1350" s="12"/>
      <c r="D1350" s="12"/>
      <c r="E1350" s="89"/>
      <c r="F1350" s="89"/>
      <c r="G1350" s="21"/>
      <c r="H1350" s="21"/>
      <c r="I1350" s="21"/>
      <c r="J1350" s="21"/>
      <c r="K1350" s="21"/>
      <c r="L1350" s="21"/>
      <c r="M1350" s="89"/>
      <c r="N1350" s="89"/>
      <c r="O1350" s="89"/>
      <c r="P1350" s="89"/>
      <c r="Q1350" s="12"/>
      <c r="R1350" s="12"/>
    </row>
    <row r="1351" spans="3:18" x14ac:dyDescent="0.3">
      <c r="C1351" s="12"/>
      <c r="D1351" s="12"/>
      <c r="E1351" s="89"/>
      <c r="F1351" s="89"/>
      <c r="G1351" s="21"/>
      <c r="H1351" s="21"/>
      <c r="I1351" s="21"/>
      <c r="J1351" s="21"/>
      <c r="K1351" s="21"/>
      <c r="L1351" s="21"/>
      <c r="M1351" s="89"/>
      <c r="N1351" s="89"/>
      <c r="O1351" s="89"/>
      <c r="P1351" s="89"/>
      <c r="Q1351" s="12"/>
      <c r="R1351" s="12"/>
    </row>
    <row r="1352" spans="3:18" x14ac:dyDescent="0.3">
      <c r="C1352" s="12"/>
      <c r="D1352" s="12"/>
      <c r="E1352" s="89"/>
      <c r="F1352" s="89"/>
      <c r="G1352" s="21"/>
      <c r="H1352" s="21"/>
      <c r="I1352" s="21"/>
      <c r="J1352" s="21"/>
      <c r="K1352" s="21"/>
      <c r="L1352" s="21"/>
      <c r="M1352" s="89"/>
      <c r="N1352" s="89"/>
      <c r="O1352" s="89"/>
      <c r="P1352" s="89"/>
      <c r="Q1352" s="12"/>
      <c r="R1352" s="12"/>
    </row>
    <row r="1353" spans="3:18" x14ac:dyDescent="0.3">
      <c r="C1353" s="12"/>
      <c r="D1353" s="12"/>
      <c r="E1353" s="89"/>
      <c r="F1353" s="89"/>
      <c r="G1353" s="21"/>
      <c r="H1353" s="21"/>
      <c r="I1353" s="21"/>
      <c r="J1353" s="21"/>
      <c r="K1353" s="21"/>
      <c r="L1353" s="21"/>
      <c r="M1353" s="89"/>
      <c r="N1353" s="89"/>
      <c r="O1353" s="89"/>
      <c r="P1353" s="89"/>
      <c r="Q1353" s="12"/>
      <c r="R1353" s="12"/>
    </row>
    <row r="1354" spans="3:18" x14ac:dyDescent="0.3">
      <c r="C1354" s="12"/>
      <c r="D1354" s="12"/>
      <c r="E1354" s="89"/>
      <c r="F1354" s="89"/>
      <c r="G1354" s="21"/>
      <c r="H1354" s="21"/>
      <c r="I1354" s="21"/>
      <c r="J1354" s="21"/>
      <c r="K1354" s="21"/>
      <c r="L1354" s="21"/>
      <c r="M1354" s="89"/>
      <c r="N1354" s="89"/>
      <c r="O1354" s="89"/>
      <c r="P1354" s="89"/>
      <c r="Q1354" s="12"/>
      <c r="R1354" s="12"/>
    </row>
    <row r="1355" spans="3:18" x14ac:dyDescent="0.3">
      <c r="C1355" s="12"/>
      <c r="D1355" s="12"/>
      <c r="E1355" s="89"/>
      <c r="F1355" s="89"/>
      <c r="G1355" s="21"/>
      <c r="H1355" s="21"/>
      <c r="I1355" s="21"/>
      <c r="J1355" s="21"/>
      <c r="K1355" s="21"/>
      <c r="L1355" s="21"/>
      <c r="M1355" s="89"/>
      <c r="N1355" s="89"/>
      <c r="O1355" s="89"/>
      <c r="P1355" s="89"/>
      <c r="Q1355" s="12"/>
      <c r="R1355" s="12"/>
    </row>
    <row r="1356" spans="3:18" x14ac:dyDescent="0.3">
      <c r="C1356" s="12"/>
      <c r="D1356" s="12"/>
      <c r="E1356" s="89"/>
      <c r="F1356" s="89"/>
      <c r="G1356" s="21"/>
      <c r="H1356" s="21"/>
      <c r="I1356" s="21"/>
      <c r="J1356" s="21"/>
      <c r="K1356" s="21"/>
      <c r="L1356" s="21"/>
      <c r="M1356" s="89"/>
      <c r="N1356" s="89"/>
      <c r="O1356" s="89"/>
      <c r="P1356" s="89"/>
      <c r="Q1356" s="12"/>
      <c r="R1356" s="12"/>
    </row>
    <row r="1357" spans="3:18" x14ac:dyDescent="0.3">
      <c r="C1357" s="12"/>
      <c r="D1357" s="12"/>
      <c r="E1357" s="89"/>
      <c r="F1357" s="89"/>
      <c r="G1357" s="21"/>
      <c r="H1357" s="21"/>
      <c r="I1357" s="21"/>
      <c r="J1357" s="21"/>
      <c r="K1357" s="21"/>
      <c r="L1357" s="21"/>
      <c r="M1357" s="89"/>
      <c r="N1357" s="89"/>
      <c r="O1357" s="89"/>
      <c r="P1357" s="89"/>
      <c r="Q1357" s="12"/>
      <c r="R1357" s="12"/>
    </row>
    <row r="1358" spans="3:18" x14ac:dyDescent="0.3">
      <c r="C1358" s="12"/>
      <c r="D1358" s="12"/>
      <c r="E1358" s="89"/>
      <c r="F1358" s="89"/>
      <c r="G1358" s="21"/>
      <c r="H1358" s="21"/>
      <c r="I1358" s="21"/>
      <c r="J1358" s="21"/>
      <c r="K1358" s="21"/>
      <c r="L1358" s="21"/>
      <c r="M1358" s="89"/>
      <c r="N1358" s="89"/>
      <c r="O1358" s="89"/>
      <c r="P1358" s="89"/>
      <c r="Q1358" s="12"/>
      <c r="R1358" s="12"/>
    </row>
    <row r="1359" spans="3:18" x14ac:dyDescent="0.3">
      <c r="C1359" s="12"/>
      <c r="D1359" s="12"/>
      <c r="E1359" s="89"/>
      <c r="F1359" s="89"/>
      <c r="G1359" s="21"/>
      <c r="H1359" s="21"/>
      <c r="I1359" s="21"/>
      <c r="J1359" s="21"/>
      <c r="K1359" s="21"/>
      <c r="L1359" s="21"/>
      <c r="M1359" s="89"/>
      <c r="N1359" s="89"/>
      <c r="O1359" s="89"/>
      <c r="P1359" s="89"/>
      <c r="Q1359" s="12"/>
      <c r="R1359" s="12"/>
    </row>
    <row r="1360" spans="3:18" x14ac:dyDescent="0.3">
      <c r="C1360" s="12"/>
      <c r="D1360" s="12"/>
      <c r="E1360" s="89"/>
      <c r="F1360" s="89"/>
      <c r="G1360" s="21"/>
      <c r="H1360" s="21"/>
      <c r="I1360" s="21"/>
      <c r="J1360" s="21"/>
      <c r="K1360" s="21"/>
      <c r="L1360" s="21"/>
      <c r="M1360" s="89"/>
      <c r="N1360" s="89"/>
      <c r="O1360" s="89"/>
      <c r="P1360" s="89"/>
      <c r="Q1360" s="12"/>
      <c r="R1360" s="12"/>
    </row>
    <row r="1361" spans="3:18" x14ac:dyDescent="0.3">
      <c r="C1361" s="12"/>
      <c r="D1361" s="12"/>
      <c r="E1361" s="89"/>
      <c r="F1361" s="89"/>
      <c r="G1361" s="21"/>
      <c r="H1361" s="21"/>
      <c r="I1361" s="21"/>
      <c r="J1361" s="21"/>
      <c r="K1361" s="21"/>
      <c r="L1361" s="21"/>
      <c r="M1361" s="89"/>
      <c r="N1361" s="89"/>
      <c r="O1361" s="89"/>
      <c r="P1361" s="89"/>
      <c r="Q1361" s="12"/>
      <c r="R1361" s="12"/>
    </row>
    <row r="1362" spans="3:18" x14ac:dyDescent="0.3">
      <c r="C1362" s="12"/>
      <c r="D1362" s="12"/>
      <c r="E1362" s="89"/>
      <c r="F1362" s="89"/>
      <c r="G1362" s="21"/>
      <c r="H1362" s="21"/>
      <c r="I1362" s="21"/>
      <c r="J1362" s="21"/>
      <c r="K1362" s="21"/>
      <c r="L1362" s="21"/>
      <c r="M1362" s="89"/>
      <c r="N1362" s="89"/>
      <c r="O1362" s="89"/>
      <c r="P1362" s="89"/>
      <c r="Q1362" s="12"/>
      <c r="R1362" s="12"/>
    </row>
    <row r="1363" spans="3:18" x14ac:dyDescent="0.3">
      <c r="C1363" s="12"/>
      <c r="D1363" s="12"/>
      <c r="E1363" s="89"/>
      <c r="F1363" s="89"/>
      <c r="G1363" s="21"/>
      <c r="H1363" s="21"/>
      <c r="I1363" s="21"/>
      <c r="J1363" s="21"/>
      <c r="K1363" s="21"/>
      <c r="L1363" s="21"/>
      <c r="M1363" s="89"/>
      <c r="N1363" s="89"/>
      <c r="O1363" s="89"/>
      <c r="P1363" s="89"/>
      <c r="Q1363" s="12"/>
      <c r="R1363" s="12"/>
    </row>
    <row r="1364" spans="3:18" x14ac:dyDescent="0.3">
      <c r="C1364" s="12"/>
      <c r="D1364" s="12"/>
      <c r="E1364" s="89"/>
      <c r="F1364" s="89"/>
      <c r="G1364" s="21"/>
      <c r="H1364" s="21"/>
      <c r="I1364" s="21"/>
      <c r="J1364" s="21"/>
      <c r="K1364" s="21"/>
      <c r="L1364" s="21"/>
      <c r="M1364" s="89"/>
      <c r="N1364" s="89"/>
      <c r="O1364" s="89"/>
      <c r="P1364" s="89"/>
      <c r="Q1364" s="12"/>
      <c r="R1364" s="12"/>
    </row>
    <row r="1365" spans="3:18" x14ac:dyDescent="0.3">
      <c r="C1365" s="12"/>
      <c r="D1365" s="12"/>
      <c r="E1365" s="89"/>
      <c r="F1365" s="89"/>
      <c r="G1365" s="21"/>
      <c r="H1365" s="21"/>
      <c r="I1365" s="21"/>
      <c r="J1365" s="21"/>
      <c r="K1365" s="21"/>
      <c r="L1365" s="21"/>
      <c r="M1365" s="89"/>
      <c r="N1365" s="89"/>
      <c r="O1365" s="89"/>
      <c r="P1365" s="89"/>
      <c r="Q1365" s="12"/>
      <c r="R1365" s="12"/>
    </row>
    <row r="1366" spans="3:18" x14ac:dyDescent="0.3">
      <c r="C1366" s="12"/>
      <c r="D1366" s="12"/>
      <c r="E1366" s="89"/>
      <c r="F1366" s="89"/>
      <c r="G1366" s="21"/>
      <c r="H1366" s="21"/>
      <c r="I1366" s="21"/>
      <c r="J1366" s="21"/>
      <c r="K1366" s="21"/>
      <c r="L1366" s="21"/>
      <c r="M1366" s="89"/>
      <c r="N1366" s="89"/>
      <c r="O1366" s="89"/>
      <c r="P1366" s="89"/>
      <c r="Q1366" s="12"/>
      <c r="R1366" s="12"/>
    </row>
    <row r="1367" spans="3:18" x14ac:dyDescent="0.3">
      <c r="C1367" s="12"/>
      <c r="D1367" s="12"/>
      <c r="E1367" s="89"/>
      <c r="F1367" s="89"/>
      <c r="G1367" s="21"/>
      <c r="H1367" s="21"/>
      <c r="I1367" s="21"/>
      <c r="J1367" s="21"/>
      <c r="K1367" s="21"/>
      <c r="L1367" s="21"/>
      <c r="M1367" s="89"/>
      <c r="N1367" s="89"/>
      <c r="O1367" s="89"/>
      <c r="P1367" s="89"/>
      <c r="Q1367" s="12"/>
      <c r="R1367" s="12"/>
    </row>
    <row r="1368" spans="3:18" x14ac:dyDescent="0.3">
      <c r="C1368" s="12"/>
      <c r="D1368" s="12"/>
      <c r="E1368" s="89"/>
      <c r="F1368" s="89"/>
      <c r="G1368" s="21"/>
      <c r="H1368" s="21"/>
      <c r="I1368" s="21"/>
      <c r="J1368" s="21"/>
      <c r="K1368" s="21"/>
      <c r="L1368" s="21"/>
      <c r="M1368" s="89"/>
      <c r="N1368" s="89"/>
      <c r="O1368" s="89"/>
      <c r="P1368" s="89"/>
      <c r="Q1368" s="12"/>
      <c r="R1368" s="12"/>
    </row>
    <row r="1369" spans="3:18" x14ac:dyDescent="0.3">
      <c r="C1369" s="12"/>
      <c r="D1369" s="12"/>
      <c r="E1369" s="89"/>
      <c r="F1369" s="89"/>
      <c r="G1369" s="21"/>
      <c r="H1369" s="21"/>
      <c r="I1369" s="21"/>
      <c r="J1369" s="21"/>
      <c r="K1369" s="21"/>
      <c r="L1369" s="21"/>
      <c r="M1369" s="89"/>
      <c r="N1369" s="89"/>
      <c r="O1369" s="89"/>
      <c r="P1369" s="89"/>
      <c r="Q1369" s="12"/>
      <c r="R1369" s="12"/>
    </row>
    <row r="1370" spans="3:18" x14ac:dyDescent="0.3">
      <c r="C1370" s="12"/>
      <c r="D1370" s="12"/>
      <c r="E1370" s="89"/>
      <c r="F1370" s="89"/>
      <c r="G1370" s="21"/>
      <c r="H1370" s="21"/>
      <c r="I1370" s="21"/>
      <c r="J1370" s="21"/>
      <c r="K1370" s="21"/>
      <c r="L1370" s="21"/>
      <c r="M1370" s="89"/>
      <c r="N1370" s="89"/>
      <c r="O1370" s="89"/>
      <c r="P1370" s="89"/>
      <c r="Q1370" s="12"/>
      <c r="R1370" s="12"/>
    </row>
    <row r="1371" spans="3:18" x14ac:dyDescent="0.3">
      <c r="C1371" s="12"/>
      <c r="D1371" s="12"/>
      <c r="E1371" s="89"/>
      <c r="F1371" s="89"/>
      <c r="G1371" s="21"/>
      <c r="H1371" s="21"/>
      <c r="I1371" s="21"/>
      <c r="J1371" s="21"/>
      <c r="K1371" s="21"/>
      <c r="L1371" s="21"/>
      <c r="M1371" s="89"/>
      <c r="N1371" s="89"/>
      <c r="O1371" s="89"/>
      <c r="P1371" s="89"/>
      <c r="Q1371" s="12"/>
      <c r="R1371" s="12"/>
    </row>
    <row r="1372" spans="3:18" x14ac:dyDescent="0.3">
      <c r="C1372" s="12"/>
      <c r="D1372" s="12"/>
      <c r="E1372" s="89"/>
      <c r="F1372" s="89"/>
      <c r="G1372" s="21"/>
      <c r="H1372" s="21"/>
      <c r="I1372" s="21"/>
      <c r="J1372" s="21"/>
      <c r="K1372" s="21"/>
      <c r="L1372" s="21"/>
      <c r="M1372" s="89"/>
      <c r="N1372" s="89"/>
      <c r="O1372" s="89"/>
      <c r="P1372" s="89"/>
      <c r="Q1372" s="12"/>
      <c r="R1372" s="12"/>
    </row>
    <row r="1373" spans="3:18" x14ac:dyDescent="0.3">
      <c r="C1373" s="12"/>
      <c r="D1373" s="12"/>
      <c r="E1373" s="89"/>
      <c r="F1373" s="89"/>
      <c r="G1373" s="21"/>
      <c r="H1373" s="21"/>
      <c r="I1373" s="21"/>
      <c r="J1373" s="21"/>
      <c r="K1373" s="21"/>
      <c r="L1373" s="21"/>
      <c r="M1373" s="89"/>
      <c r="N1373" s="89"/>
      <c r="O1373" s="89"/>
      <c r="P1373" s="89"/>
      <c r="Q1373" s="12"/>
      <c r="R1373" s="12"/>
    </row>
    <row r="1374" spans="3:18" x14ac:dyDescent="0.3">
      <c r="C1374" s="12"/>
      <c r="D1374" s="12"/>
      <c r="E1374" s="89"/>
      <c r="F1374" s="89"/>
      <c r="G1374" s="21"/>
      <c r="H1374" s="21"/>
      <c r="I1374" s="21"/>
      <c r="J1374" s="21"/>
      <c r="K1374" s="21"/>
      <c r="L1374" s="21"/>
      <c r="M1374" s="89"/>
      <c r="N1374" s="89"/>
      <c r="O1374" s="89"/>
      <c r="P1374" s="89"/>
      <c r="Q1374" s="12"/>
      <c r="R1374" s="12"/>
    </row>
    <row r="1375" spans="3:18" x14ac:dyDescent="0.3">
      <c r="C1375" s="12"/>
      <c r="D1375" s="12"/>
      <c r="E1375" s="89"/>
      <c r="F1375" s="89"/>
      <c r="G1375" s="21"/>
      <c r="H1375" s="21"/>
      <c r="I1375" s="21"/>
      <c r="J1375" s="21"/>
      <c r="K1375" s="21"/>
      <c r="L1375" s="21"/>
      <c r="M1375" s="89"/>
      <c r="N1375" s="89"/>
      <c r="O1375" s="89"/>
      <c r="P1375" s="89"/>
      <c r="Q1375" s="12"/>
      <c r="R1375" s="12"/>
    </row>
    <row r="1376" spans="3:18" x14ac:dyDescent="0.3">
      <c r="C1376" s="12"/>
      <c r="D1376" s="12"/>
      <c r="E1376" s="89"/>
      <c r="F1376" s="89"/>
      <c r="G1376" s="21"/>
      <c r="H1376" s="21"/>
      <c r="I1376" s="21"/>
      <c r="J1376" s="21"/>
      <c r="K1376" s="21"/>
      <c r="L1376" s="21"/>
      <c r="M1376" s="89"/>
      <c r="N1376" s="89"/>
      <c r="O1376" s="89"/>
      <c r="P1376" s="89"/>
      <c r="Q1376" s="12"/>
      <c r="R1376" s="12"/>
    </row>
    <row r="1377" spans="3:18" x14ac:dyDescent="0.3">
      <c r="C1377" s="12"/>
      <c r="D1377" s="12"/>
      <c r="E1377" s="89"/>
      <c r="F1377" s="89"/>
      <c r="G1377" s="21"/>
      <c r="H1377" s="21"/>
      <c r="I1377" s="21"/>
      <c r="J1377" s="21"/>
      <c r="K1377" s="21"/>
      <c r="L1377" s="21"/>
      <c r="M1377" s="89"/>
      <c r="N1377" s="89"/>
      <c r="O1377" s="89"/>
      <c r="P1377" s="89"/>
      <c r="Q1377" s="12"/>
      <c r="R1377" s="12"/>
    </row>
    <row r="1378" spans="3:18" x14ac:dyDescent="0.3">
      <c r="C1378" s="12"/>
      <c r="D1378" s="12"/>
      <c r="E1378" s="89"/>
      <c r="F1378" s="89"/>
      <c r="G1378" s="21"/>
      <c r="H1378" s="21"/>
      <c r="I1378" s="21"/>
      <c r="J1378" s="21"/>
      <c r="K1378" s="21"/>
      <c r="L1378" s="21"/>
      <c r="M1378" s="89"/>
      <c r="N1378" s="89"/>
      <c r="O1378" s="89"/>
      <c r="P1378" s="89"/>
      <c r="Q1378" s="12"/>
      <c r="R1378" s="12"/>
    </row>
    <row r="1379" spans="3:18" x14ac:dyDescent="0.3">
      <c r="C1379" s="12"/>
      <c r="D1379" s="12"/>
      <c r="E1379" s="89"/>
      <c r="F1379" s="89"/>
      <c r="G1379" s="21"/>
      <c r="H1379" s="21"/>
      <c r="I1379" s="21"/>
      <c r="J1379" s="21"/>
      <c r="K1379" s="21"/>
      <c r="L1379" s="21"/>
      <c r="M1379" s="89"/>
      <c r="N1379" s="89"/>
      <c r="O1379" s="89"/>
      <c r="P1379" s="89"/>
      <c r="Q1379" s="12"/>
      <c r="R1379" s="12"/>
    </row>
    <row r="1380" spans="3:18" x14ac:dyDescent="0.3">
      <c r="C1380" s="12"/>
      <c r="D1380" s="12"/>
      <c r="E1380" s="89"/>
      <c r="F1380" s="89"/>
      <c r="G1380" s="21"/>
      <c r="H1380" s="21"/>
      <c r="I1380" s="21"/>
      <c r="J1380" s="21"/>
      <c r="K1380" s="21"/>
      <c r="L1380" s="21"/>
      <c r="M1380" s="89"/>
      <c r="N1380" s="89"/>
      <c r="O1380" s="89"/>
      <c r="P1380" s="89"/>
      <c r="Q1380" s="12"/>
      <c r="R1380" s="12"/>
    </row>
    <row r="1381" spans="3:18" x14ac:dyDescent="0.3">
      <c r="C1381" s="12"/>
      <c r="D1381" s="12"/>
      <c r="E1381" s="89"/>
      <c r="F1381" s="89"/>
      <c r="G1381" s="21"/>
      <c r="H1381" s="21"/>
      <c r="I1381" s="21"/>
      <c r="J1381" s="21"/>
      <c r="K1381" s="21"/>
      <c r="L1381" s="21"/>
      <c r="M1381" s="89"/>
      <c r="N1381" s="89"/>
      <c r="O1381" s="89"/>
      <c r="P1381" s="89"/>
      <c r="Q1381" s="12"/>
      <c r="R1381" s="12"/>
    </row>
    <row r="1382" spans="3:18" x14ac:dyDescent="0.3">
      <c r="C1382" s="12"/>
      <c r="D1382" s="12"/>
      <c r="E1382" s="89"/>
      <c r="F1382" s="89"/>
      <c r="G1382" s="21"/>
      <c r="H1382" s="21"/>
      <c r="I1382" s="21"/>
      <c r="J1382" s="21"/>
      <c r="K1382" s="21"/>
      <c r="L1382" s="21"/>
      <c r="M1382" s="89"/>
      <c r="N1382" s="89"/>
      <c r="O1382" s="89"/>
      <c r="P1382" s="89"/>
      <c r="Q1382" s="12"/>
      <c r="R1382" s="12"/>
    </row>
    <row r="1383" spans="3:18" x14ac:dyDescent="0.3">
      <c r="C1383" s="12"/>
      <c r="D1383" s="12"/>
      <c r="E1383" s="89"/>
      <c r="F1383" s="89"/>
      <c r="G1383" s="21"/>
      <c r="H1383" s="21"/>
      <c r="I1383" s="21"/>
      <c r="J1383" s="21"/>
      <c r="K1383" s="21"/>
      <c r="L1383" s="21"/>
      <c r="M1383" s="89"/>
      <c r="N1383" s="89"/>
      <c r="O1383" s="89"/>
      <c r="P1383" s="89"/>
      <c r="Q1383" s="12"/>
      <c r="R1383" s="12"/>
    </row>
    <row r="1384" spans="3:18" x14ac:dyDescent="0.3">
      <c r="C1384" s="12"/>
      <c r="D1384" s="12"/>
      <c r="E1384" s="89"/>
      <c r="F1384" s="89"/>
      <c r="G1384" s="21"/>
      <c r="H1384" s="21"/>
      <c r="I1384" s="21"/>
      <c r="J1384" s="21"/>
      <c r="K1384" s="21"/>
      <c r="L1384" s="21"/>
      <c r="M1384" s="89"/>
      <c r="N1384" s="89"/>
      <c r="O1384" s="89"/>
      <c r="P1384" s="89"/>
      <c r="Q1384" s="12"/>
      <c r="R1384" s="12"/>
    </row>
    <row r="1385" spans="3:18" x14ac:dyDescent="0.3">
      <c r="C1385" s="12"/>
      <c r="D1385" s="12"/>
      <c r="E1385" s="89"/>
      <c r="F1385" s="89"/>
      <c r="G1385" s="21"/>
      <c r="H1385" s="21"/>
      <c r="I1385" s="21"/>
      <c r="J1385" s="21"/>
      <c r="K1385" s="21"/>
      <c r="L1385" s="21"/>
      <c r="M1385" s="89"/>
      <c r="N1385" s="89"/>
      <c r="O1385" s="89"/>
      <c r="P1385" s="89"/>
      <c r="Q1385" s="12"/>
      <c r="R1385" s="12"/>
    </row>
    <row r="1386" spans="3:18" x14ac:dyDescent="0.3">
      <c r="C1386" s="12"/>
      <c r="D1386" s="12"/>
      <c r="E1386" s="89"/>
      <c r="F1386" s="89"/>
      <c r="G1386" s="21"/>
      <c r="H1386" s="21"/>
      <c r="I1386" s="21"/>
      <c r="J1386" s="21"/>
      <c r="K1386" s="21"/>
      <c r="L1386" s="21"/>
      <c r="M1386" s="89"/>
      <c r="N1386" s="89"/>
      <c r="O1386" s="89"/>
      <c r="P1386" s="89"/>
      <c r="Q1386" s="12"/>
      <c r="R1386" s="12"/>
    </row>
    <row r="1387" spans="3:18" x14ac:dyDescent="0.3">
      <c r="C1387" s="12"/>
      <c r="D1387" s="12"/>
      <c r="E1387" s="89"/>
      <c r="F1387" s="89"/>
      <c r="G1387" s="21"/>
      <c r="H1387" s="21"/>
      <c r="I1387" s="21"/>
      <c r="J1387" s="21"/>
      <c r="K1387" s="21"/>
      <c r="L1387" s="21"/>
      <c r="M1387" s="89"/>
      <c r="N1387" s="89"/>
      <c r="O1387" s="89"/>
      <c r="P1387" s="89"/>
      <c r="Q1387" s="12"/>
      <c r="R1387" s="12"/>
    </row>
    <row r="1388" spans="3:18" x14ac:dyDescent="0.3">
      <c r="C1388" s="12"/>
      <c r="D1388" s="12"/>
      <c r="E1388" s="89"/>
      <c r="F1388" s="89"/>
      <c r="G1388" s="21"/>
      <c r="H1388" s="21"/>
      <c r="I1388" s="21"/>
      <c r="J1388" s="21"/>
      <c r="K1388" s="21"/>
      <c r="L1388" s="21"/>
      <c r="M1388" s="89"/>
      <c r="N1388" s="89"/>
      <c r="O1388" s="89"/>
      <c r="P1388" s="89"/>
      <c r="Q1388" s="12"/>
      <c r="R1388" s="12"/>
    </row>
    <row r="1389" spans="3:18" x14ac:dyDescent="0.3">
      <c r="C1389" s="12"/>
      <c r="D1389" s="12"/>
      <c r="E1389" s="89"/>
      <c r="F1389" s="89"/>
      <c r="G1389" s="21"/>
      <c r="H1389" s="21"/>
      <c r="I1389" s="21"/>
      <c r="J1389" s="21"/>
      <c r="K1389" s="21"/>
      <c r="L1389" s="21"/>
      <c r="M1389" s="89"/>
      <c r="N1389" s="89"/>
      <c r="O1389" s="89"/>
      <c r="P1389" s="89"/>
      <c r="Q1389" s="12"/>
      <c r="R1389" s="12"/>
    </row>
    <row r="1390" spans="3:18" x14ac:dyDescent="0.3">
      <c r="C1390" s="12"/>
      <c r="D1390" s="12"/>
      <c r="E1390" s="89"/>
      <c r="F1390" s="89"/>
      <c r="G1390" s="21"/>
      <c r="H1390" s="21"/>
      <c r="I1390" s="21"/>
      <c r="J1390" s="21"/>
      <c r="K1390" s="21"/>
      <c r="L1390" s="21"/>
      <c r="M1390" s="89"/>
      <c r="N1390" s="89"/>
      <c r="O1390" s="89"/>
      <c r="P1390" s="89"/>
      <c r="Q1390" s="12"/>
      <c r="R1390" s="12"/>
    </row>
    <row r="1391" spans="3:18" x14ac:dyDescent="0.3">
      <c r="C1391" s="12"/>
      <c r="D1391" s="12"/>
      <c r="E1391" s="89"/>
      <c r="F1391" s="89"/>
      <c r="G1391" s="21"/>
      <c r="H1391" s="21"/>
      <c r="I1391" s="21"/>
      <c r="J1391" s="21"/>
      <c r="K1391" s="21"/>
      <c r="L1391" s="21"/>
      <c r="M1391" s="89"/>
      <c r="N1391" s="89"/>
      <c r="O1391" s="89"/>
      <c r="P1391" s="89"/>
      <c r="Q1391" s="12"/>
      <c r="R1391" s="12"/>
    </row>
    <row r="1392" spans="3:18" x14ac:dyDescent="0.3">
      <c r="C1392" s="12"/>
      <c r="D1392" s="12"/>
      <c r="E1392" s="89"/>
      <c r="F1392" s="89"/>
      <c r="G1392" s="21"/>
      <c r="H1392" s="21"/>
      <c r="I1392" s="21"/>
      <c r="J1392" s="21"/>
      <c r="K1392" s="21"/>
      <c r="L1392" s="21"/>
      <c r="M1392" s="89"/>
      <c r="N1392" s="89"/>
      <c r="O1392" s="89"/>
      <c r="P1392" s="89"/>
      <c r="Q1392" s="12"/>
      <c r="R1392" s="12"/>
    </row>
    <row r="1393" spans="3:18" x14ac:dyDescent="0.3">
      <c r="C1393" s="12"/>
      <c r="D1393" s="12"/>
      <c r="E1393" s="89"/>
      <c r="F1393" s="89"/>
      <c r="G1393" s="21"/>
      <c r="H1393" s="21"/>
      <c r="I1393" s="21"/>
      <c r="J1393" s="21"/>
      <c r="K1393" s="21"/>
      <c r="L1393" s="21"/>
      <c r="M1393" s="89"/>
      <c r="N1393" s="89"/>
      <c r="O1393" s="89"/>
      <c r="P1393" s="89"/>
      <c r="Q1393" s="12"/>
      <c r="R1393" s="12"/>
    </row>
    <row r="1394" spans="3:18" x14ac:dyDescent="0.3">
      <c r="C1394" s="12"/>
      <c r="D1394" s="12"/>
      <c r="E1394" s="89"/>
      <c r="F1394" s="89"/>
      <c r="G1394" s="21"/>
      <c r="H1394" s="21"/>
      <c r="I1394" s="21"/>
      <c r="J1394" s="21"/>
      <c r="K1394" s="21"/>
      <c r="L1394" s="21"/>
      <c r="M1394" s="89"/>
      <c r="N1394" s="89"/>
      <c r="O1394" s="89"/>
      <c r="P1394" s="89"/>
      <c r="Q1394" s="12"/>
      <c r="R1394" s="12"/>
    </row>
    <row r="1395" spans="3:18" x14ac:dyDescent="0.3">
      <c r="C1395" s="12"/>
      <c r="D1395" s="12"/>
      <c r="E1395" s="89"/>
      <c r="F1395" s="89"/>
      <c r="G1395" s="21"/>
      <c r="H1395" s="21"/>
      <c r="I1395" s="21"/>
      <c r="J1395" s="21"/>
      <c r="K1395" s="21"/>
      <c r="L1395" s="21"/>
      <c r="M1395" s="89"/>
      <c r="N1395" s="89"/>
      <c r="O1395" s="89"/>
      <c r="P1395" s="89"/>
      <c r="Q1395" s="12"/>
      <c r="R1395" s="12"/>
    </row>
    <row r="1396" spans="3:18" x14ac:dyDescent="0.3">
      <c r="C1396" s="12"/>
      <c r="D1396" s="12"/>
      <c r="E1396" s="89"/>
      <c r="F1396" s="89"/>
      <c r="G1396" s="21"/>
      <c r="H1396" s="21"/>
      <c r="I1396" s="21"/>
      <c r="J1396" s="21"/>
      <c r="K1396" s="21"/>
      <c r="L1396" s="21"/>
      <c r="M1396" s="89"/>
      <c r="N1396" s="89"/>
      <c r="O1396" s="89"/>
      <c r="P1396" s="89"/>
      <c r="Q1396" s="12"/>
      <c r="R1396" s="12"/>
    </row>
    <row r="1397" spans="3:18" x14ac:dyDescent="0.3">
      <c r="C1397" s="12"/>
      <c r="D1397" s="12"/>
      <c r="E1397" s="89"/>
      <c r="F1397" s="89"/>
      <c r="G1397" s="21"/>
      <c r="H1397" s="21"/>
      <c r="I1397" s="21"/>
      <c r="J1397" s="21"/>
      <c r="K1397" s="21"/>
      <c r="L1397" s="21"/>
      <c r="M1397" s="89"/>
      <c r="N1397" s="89"/>
      <c r="O1397" s="89"/>
      <c r="P1397" s="89"/>
      <c r="Q1397" s="12"/>
      <c r="R1397" s="12"/>
    </row>
    <row r="1398" spans="3:18" x14ac:dyDescent="0.3">
      <c r="C1398" s="12"/>
      <c r="D1398" s="12"/>
      <c r="E1398" s="89"/>
      <c r="F1398" s="89"/>
      <c r="G1398" s="21"/>
      <c r="H1398" s="21"/>
      <c r="I1398" s="21"/>
      <c r="J1398" s="21"/>
      <c r="K1398" s="21"/>
      <c r="L1398" s="21"/>
      <c r="M1398" s="89"/>
      <c r="N1398" s="89"/>
      <c r="O1398" s="89"/>
      <c r="P1398" s="89"/>
      <c r="Q1398" s="12"/>
      <c r="R1398" s="12"/>
    </row>
    <row r="1399" spans="3:18" x14ac:dyDescent="0.3">
      <c r="C1399" s="12"/>
      <c r="D1399" s="12"/>
      <c r="E1399" s="89"/>
      <c r="F1399" s="89"/>
      <c r="G1399" s="21"/>
      <c r="H1399" s="21"/>
      <c r="I1399" s="21"/>
      <c r="J1399" s="21"/>
      <c r="K1399" s="21"/>
      <c r="L1399" s="21"/>
      <c r="M1399" s="89"/>
      <c r="N1399" s="89"/>
      <c r="O1399" s="89"/>
      <c r="P1399" s="89"/>
      <c r="Q1399" s="12"/>
      <c r="R1399" s="12"/>
    </row>
    <row r="1400" spans="3:18" x14ac:dyDescent="0.3">
      <c r="C1400" s="12"/>
      <c r="D1400" s="12"/>
      <c r="E1400" s="89"/>
      <c r="F1400" s="89"/>
      <c r="G1400" s="21"/>
      <c r="H1400" s="21"/>
      <c r="I1400" s="21"/>
      <c r="J1400" s="21"/>
      <c r="K1400" s="21"/>
      <c r="L1400" s="21"/>
      <c r="M1400" s="89"/>
      <c r="N1400" s="89"/>
      <c r="O1400" s="89"/>
      <c r="P1400" s="89"/>
      <c r="Q1400" s="12"/>
      <c r="R1400" s="12"/>
    </row>
    <row r="1401" spans="3:18" x14ac:dyDescent="0.3">
      <c r="C1401" s="12"/>
      <c r="D1401" s="12"/>
      <c r="E1401" s="89"/>
      <c r="F1401" s="89"/>
      <c r="G1401" s="21"/>
      <c r="H1401" s="21"/>
      <c r="I1401" s="21"/>
      <c r="J1401" s="21"/>
      <c r="K1401" s="21"/>
      <c r="L1401" s="21"/>
      <c r="M1401" s="89"/>
      <c r="N1401" s="89"/>
      <c r="O1401" s="89"/>
      <c r="P1401" s="89"/>
      <c r="Q1401" s="12"/>
      <c r="R1401" s="12"/>
    </row>
    <row r="1402" spans="3:18" x14ac:dyDescent="0.3">
      <c r="C1402" s="12"/>
      <c r="D1402" s="12"/>
      <c r="E1402" s="89"/>
      <c r="F1402" s="89"/>
      <c r="G1402" s="21"/>
      <c r="H1402" s="21"/>
      <c r="I1402" s="21"/>
      <c r="J1402" s="21"/>
      <c r="K1402" s="21"/>
      <c r="L1402" s="21"/>
      <c r="M1402" s="89"/>
      <c r="N1402" s="89"/>
      <c r="O1402" s="89"/>
      <c r="P1402" s="89"/>
      <c r="Q1402" s="12"/>
      <c r="R1402" s="12"/>
    </row>
    <row r="1403" spans="3:18" x14ac:dyDescent="0.3">
      <c r="C1403" s="12"/>
      <c r="D1403" s="12"/>
      <c r="E1403" s="89"/>
      <c r="F1403" s="89"/>
      <c r="G1403" s="21"/>
      <c r="H1403" s="21"/>
      <c r="I1403" s="21"/>
      <c r="J1403" s="21"/>
      <c r="K1403" s="21"/>
      <c r="L1403" s="21"/>
      <c r="M1403" s="89"/>
      <c r="N1403" s="89"/>
      <c r="O1403" s="89"/>
      <c r="P1403" s="89"/>
      <c r="Q1403" s="12"/>
      <c r="R1403" s="12"/>
    </row>
    <row r="1404" spans="3:18" x14ac:dyDescent="0.3">
      <c r="C1404" s="12"/>
      <c r="D1404" s="12"/>
      <c r="E1404" s="89"/>
      <c r="F1404" s="89"/>
      <c r="G1404" s="21"/>
      <c r="H1404" s="21"/>
      <c r="I1404" s="21"/>
      <c r="J1404" s="21"/>
      <c r="K1404" s="21"/>
      <c r="L1404" s="21"/>
      <c r="M1404" s="89"/>
      <c r="N1404" s="89"/>
      <c r="O1404" s="89"/>
      <c r="P1404" s="89"/>
      <c r="Q1404" s="12"/>
      <c r="R1404" s="12"/>
    </row>
    <row r="1405" spans="3:18" x14ac:dyDescent="0.3">
      <c r="C1405" s="12"/>
      <c r="D1405" s="12"/>
      <c r="E1405" s="89"/>
      <c r="F1405" s="89"/>
      <c r="G1405" s="21"/>
      <c r="H1405" s="21"/>
      <c r="I1405" s="21"/>
      <c r="J1405" s="21"/>
      <c r="K1405" s="21"/>
      <c r="L1405" s="21"/>
      <c r="M1405" s="89"/>
      <c r="N1405" s="89"/>
      <c r="O1405" s="89"/>
      <c r="P1405" s="89"/>
      <c r="Q1405" s="12"/>
      <c r="R1405" s="12"/>
    </row>
    <row r="1406" spans="3:18" x14ac:dyDescent="0.3">
      <c r="C1406" s="12"/>
      <c r="D1406" s="12"/>
      <c r="E1406" s="89"/>
      <c r="F1406" s="89"/>
      <c r="G1406" s="21"/>
      <c r="H1406" s="21"/>
      <c r="I1406" s="21"/>
      <c r="J1406" s="21"/>
      <c r="K1406" s="21"/>
      <c r="L1406" s="21"/>
      <c r="M1406" s="89"/>
      <c r="N1406" s="89"/>
      <c r="O1406" s="89"/>
      <c r="P1406" s="89"/>
      <c r="Q1406" s="12"/>
      <c r="R1406" s="12"/>
    </row>
    <row r="1407" spans="3:18" x14ac:dyDescent="0.3">
      <c r="C1407" s="12"/>
      <c r="D1407" s="12"/>
      <c r="E1407" s="89"/>
      <c r="F1407" s="89"/>
      <c r="G1407" s="21"/>
      <c r="H1407" s="21"/>
      <c r="I1407" s="21"/>
      <c r="J1407" s="21"/>
      <c r="K1407" s="21"/>
      <c r="L1407" s="21"/>
      <c r="M1407" s="89"/>
      <c r="N1407" s="89"/>
      <c r="O1407" s="89"/>
      <c r="P1407" s="89"/>
      <c r="Q1407" s="12"/>
      <c r="R1407" s="12"/>
    </row>
    <row r="1408" spans="3:18" x14ac:dyDescent="0.3">
      <c r="C1408" s="12"/>
      <c r="D1408" s="12"/>
      <c r="E1408" s="89"/>
      <c r="F1408" s="89"/>
      <c r="G1408" s="21"/>
      <c r="H1408" s="21"/>
      <c r="I1408" s="21"/>
      <c r="J1408" s="21"/>
      <c r="K1408" s="21"/>
      <c r="L1408" s="21"/>
      <c r="M1408" s="89"/>
      <c r="N1408" s="89"/>
      <c r="O1408" s="89"/>
      <c r="P1408" s="89"/>
      <c r="Q1408" s="12"/>
      <c r="R1408" s="12"/>
    </row>
    <row r="1409" spans="3:18" x14ac:dyDescent="0.3">
      <c r="C1409" s="12"/>
      <c r="D1409" s="12"/>
      <c r="E1409" s="89"/>
      <c r="F1409" s="89"/>
      <c r="G1409" s="21"/>
      <c r="H1409" s="21"/>
      <c r="I1409" s="21"/>
      <c r="J1409" s="21"/>
      <c r="K1409" s="21"/>
      <c r="L1409" s="21"/>
      <c r="M1409" s="89"/>
      <c r="N1409" s="89"/>
      <c r="O1409" s="89"/>
      <c r="P1409" s="89"/>
      <c r="Q1409" s="12"/>
      <c r="R1409" s="12"/>
    </row>
    <row r="1410" spans="3:18" x14ac:dyDescent="0.3">
      <c r="C1410" s="12"/>
      <c r="D1410" s="12"/>
      <c r="E1410" s="89"/>
      <c r="F1410" s="89"/>
      <c r="G1410" s="21"/>
      <c r="H1410" s="21"/>
      <c r="I1410" s="21"/>
      <c r="J1410" s="21"/>
      <c r="K1410" s="21"/>
      <c r="L1410" s="21"/>
      <c r="M1410" s="89"/>
      <c r="N1410" s="89"/>
      <c r="O1410" s="89"/>
      <c r="P1410" s="89"/>
      <c r="Q1410" s="12"/>
      <c r="R1410" s="12"/>
    </row>
    <row r="1411" spans="3:18" x14ac:dyDescent="0.3">
      <c r="C1411" s="12"/>
      <c r="D1411" s="12"/>
      <c r="E1411" s="89"/>
      <c r="F1411" s="89"/>
      <c r="G1411" s="21"/>
      <c r="H1411" s="21"/>
      <c r="I1411" s="21"/>
      <c r="J1411" s="21"/>
      <c r="K1411" s="21"/>
      <c r="L1411" s="21"/>
      <c r="M1411" s="89"/>
      <c r="N1411" s="89"/>
      <c r="O1411" s="89"/>
      <c r="P1411" s="89"/>
      <c r="Q1411" s="12"/>
      <c r="R1411" s="12"/>
    </row>
    <row r="1412" spans="3:18" x14ac:dyDescent="0.3">
      <c r="C1412" s="12"/>
      <c r="D1412" s="12"/>
      <c r="E1412" s="89"/>
      <c r="F1412" s="89"/>
      <c r="G1412" s="21"/>
      <c r="H1412" s="21"/>
      <c r="I1412" s="21"/>
      <c r="J1412" s="21"/>
      <c r="K1412" s="21"/>
      <c r="L1412" s="21"/>
      <c r="M1412" s="89"/>
      <c r="N1412" s="89"/>
      <c r="O1412" s="89"/>
      <c r="P1412" s="89"/>
      <c r="Q1412" s="12"/>
      <c r="R1412" s="12"/>
    </row>
    <row r="1413" spans="3:18" x14ac:dyDescent="0.3">
      <c r="C1413" s="12"/>
      <c r="D1413" s="12"/>
      <c r="E1413" s="89"/>
      <c r="F1413" s="89"/>
      <c r="G1413" s="21"/>
      <c r="H1413" s="21"/>
      <c r="I1413" s="21"/>
      <c r="J1413" s="21"/>
      <c r="K1413" s="21"/>
      <c r="L1413" s="21"/>
      <c r="M1413" s="89"/>
      <c r="N1413" s="89"/>
      <c r="O1413" s="89"/>
      <c r="P1413" s="89"/>
      <c r="Q1413" s="12"/>
      <c r="R1413" s="12"/>
    </row>
    <row r="1414" spans="3:18" x14ac:dyDescent="0.3">
      <c r="C1414" s="12"/>
      <c r="D1414" s="12"/>
      <c r="E1414" s="89"/>
      <c r="F1414" s="89"/>
      <c r="G1414" s="21"/>
      <c r="H1414" s="21"/>
      <c r="I1414" s="21"/>
      <c r="J1414" s="21"/>
      <c r="K1414" s="21"/>
      <c r="L1414" s="21"/>
      <c r="M1414" s="89"/>
      <c r="N1414" s="89"/>
      <c r="O1414" s="89"/>
      <c r="P1414" s="89"/>
      <c r="Q1414" s="12"/>
      <c r="R1414" s="12"/>
    </row>
    <row r="1415" spans="3:18" x14ac:dyDescent="0.3">
      <c r="C1415" s="12"/>
      <c r="D1415" s="12"/>
      <c r="E1415" s="89"/>
      <c r="F1415" s="89"/>
      <c r="G1415" s="21"/>
      <c r="H1415" s="21"/>
      <c r="I1415" s="21"/>
      <c r="J1415" s="21"/>
      <c r="K1415" s="21"/>
      <c r="L1415" s="21"/>
      <c r="M1415" s="89"/>
      <c r="N1415" s="89"/>
      <c r="O1415" s="89"/>
      <c r="P1415" s="89"/>
      <c r="Q1415" s="12"/>
      <c r="R1415" s="12"/>
    </row>
    <row r="1416" spans="3:18" x14ac:dyDescent="0.3">
      <c r="C1416" s="12"/>
      <c r="D1416" s="12"/>
      <c r="E1416" s="89"/>
      <c r="F1416" s="89"/>
      <c r="G1416" s="21"/>
      <c r="H1416" s="21"/>
      <c r="I1416" s="21"/>
      <c r="J1416" s="21"/>
      <c r="K1416" s="21"/>
      <c r="L1416" s="21"/>
      <c r="M1416" s="89"/>
      <c r="N1416" s="89"/>
      <c r="O1416" s="89"/>
      <c r="P1416" s="89"/>
      <c r="Q1416" s="12"/>
      <c r="R1416" s="12"/>
    </row>
    <row r="1417" spans="3:18" x14ac:dyDescent="0.3">
      <c r="C1417" s="12"/>
      <c r="D1417" s="12"/>
      <c r="E1417" s="89"/>
      <c r="F1417" s="89"/>
      <c r="G1417" s="21"/>
      <c r="H1417" s="21"/>
      <c r="I1417" s="21"/>
      <c r="J1417" s="21"/>
      <c r="K1417" s="21"/>
      <c r="L1417" s="21"/>
      <c r="M1417" s="89"/>
      <c r="N1417" s="89"/>
      <c r="O1417" s="89"/>
      <c r="P1417" s="89"/>
      <c r="Q1417" s="12"/>
      <c r="R1417" s="12"/>
    </row>
    <row r="1418" spans="3:18" x14ac:dyDescent="0.3">
      <c r="C1418" s="12"/>
      <c r="D1418" s="12"/>
      <c r="E1418" s="89"/>
      <c r="F1418" s="89"/>
      <c r="G1418" s="21"/>
      <c r="H1418" s="21"/>
      <c r="I1418" s="21"/>
      <c r="J1418" s="21"/>
      <c r="K1418" s="21"/>
      <c r="L1418" s="21"/>
      <c r="M1418" s="89"/>
      <c r="N1418" s="89"/>
      <c r="O1418" s="89"/>
      <c r="P1418" s="89"/>
      <c r="Q1418" s="12"/>
      <c r="R1418" s="12"/>
    </row>
    <row r="1419" spans="3:18" x14ac:dyDescent="0.3">
      <c r="C1419" s="12"/>
      <c r="D1419" s="12"/>
      <c r="E1419" s="89"/>
      <c r="F1419" s="89"/>
      <c r="G1419" s="21"/>
      <c r="H1419" s="21"/>
      <c r="I1419" s="21"/>
      <c r="J1419" s="21"/>
      <c r="K1419" s="21"/>
      <c r="L1419" s="21"/>
      <c r="M1419" s="89"/>
      <c r="N1419" s="89"/>
      <c r="O1419" s="89"/>
      <c r="P1419" s="89"/>
      <c r="Q1419" s="12"/>
      <c r="R1419" s="12"/>
    </row>
    <row r="1420" spans="3:18" x14ac:dyDescent="0.3">
      <c r="C1420" s="12"/>
      <c r="D1420" s="12"/>
      <c r="E1420" s="89"/>
      <c r="F1420" s="89"/>
      <c r="G1420" s="21"/>
      <c r="H1420" s="21"/>
      <c r="I1420" s="21"/>
      <c r="J1420" s="21"/>
      <c r="K1420" s="21"/>
      <c r="L1420" s="21"/>
      <c r="M1420" s="89"/>
      <c r="N1420" s="89"/>
      <c r="O1420" s="89"/>
      <c r="P1420" s="89"/>
      <c r="Q1420" s="12"/>
      <c r="R1420" s="12"/>
    </row>
    <row r="1421" spans="3:18" x14ac:dyDescent="0.3">
      <c r="C1421" s="12"/>
      <c r="D1421" s="12"/>
      <c r="E1421" s="89"/>
      <c r="F1421" s="89"/>
      <c r="G1421" s="21"/>
      <c r="H1421" s="21"/>
      <c r="I1421" s="21"/>
      <c r="J1421" s="21"/>
      <c r="K1421" s="21"/>
      <c r="L1421" s="21"/>
      <c r="M1421" s="89"/>
      <c r="N1421" s="89"/>
      <c r="O1421" s="89"/>
      <c r="P1421" s="89"/>
      <c r="Q1421" s="12"/>
      <c r="R1421" s="12"/>
    </row>
    <row r="1422" spans="3:18" x14ac:dyDescent="0.3">
      <c r="C1422" s="12"/>
      <c r="D1422" s="12"/>
      <c r="E1422" s="89"/>
      <c r="F1422" s="89"/>
      <c r="G1422" s="21"/>
      <c r="H1422" s="21"/>
      <c r="I1422" s="21"/>
      <c r="J1422" s="21"/>
      <c r="K1422" s="21"/>
      <c r="L1422" s="21"/>
      <c r="M1422" s="89"/>
      <c r="N1422" s="89"/>
      <c r="O1422" s="89"/>
      <c r="P1422" s="89"/>
      <c r="Q1422" s="12"/>
      <c r="R1422" s="12"/>
    </row>
    <row r="1423" spans="3:18" x14ac:dyDescent="0.3">
      <c r="C1423" s="12"/>
      <c r="D1423" s="12"/>
      <c r="E1423" s="89"/>
      <c r="F1423" s="89"/>
      <c r="G1423" s="21"/>
      <c r="H1423" s="21"/>
      <c r="I1423" s="21"/>
      <c r="J1423" s="21"/>
      <c r="K1423" s="21"/>
      <c r="L1423" s="21"/>
      <c r="M1423" s="89"/>
      <c r="N1423" s="89"/>
      <c r="O1423" s="89"/>
      <c r="P1423" s="89"/>
      <c r="Q1423" s="12"/>
      <c r="R1423" s="12"/>
    </row>
    <row r="1424" spans="3:18" x14ac:dyDescent="0.3">
      <c r="C1424" s="12"/>
      <c r="D1424" s="12"/>
      <c r="E1424" s="89"/>
      <c r="F1424" s="89"/>
      <c r="G1424" s="21"/>
      <c r="H1424" s="21"/>
      <c r="I1424" s="21"/>
      <c r="J1424" s="21"/>
      <c r="K1424" s="21"/>
      <c r="L1424" s="21"/>
      <c r="M1424" s="89"/>
      <c r="N1424" s="89"/>
      <c r="O1424" s="89"/>
      <c r="P1424" s="89"/>
      <c r="Q1424" s="12"/>
      <c r="R1424" s="12"/>
    </row>
    <row r="1425" spans="3:18" x14ac:dyDescent="0.3">
      <c r="C1425" s="12"/>
      <c r="D1425" s="12"/>
      <c r="E1425" s="89"/>
      <c r="F1425" s="89"/>
      <c r="G1425" s="21"/>
      <c r="H1425" s="21"/>
      <c r="I1425" s="21"/>
      <c r="J1425" s="21"/>
      <c r="K1425" s="21"/>
      <c r="L1425" s="21"/>
      <c r="M1425" s="89"/>
      <c r="N1425" s="89"/>
      <c r="O1425" s="89"/>
      <c r="P1425" s="89"/>
      <c r="Q1425" s="12"/>
      <c r="R1425" s="12"/>
    </row>
    <row r="1426" spans="3:18" x14ac:dyDescent="0.3">
      <c r="C1426" s="12"/>
      <c r="D1426" s="12"/>
      <c r="E1426" s="89"/>
      <c r="F1426" s="89"/>
      <c r="G1426" s="21"/>
      <c r="H1426" s="21"/>
      <c r="I1426" s="21"/>
      <c r="J1426" s="21"/>
      <c r="K1426" s="21"/>
      <c r="L1426" s="21"/>
      <c r="M1426" s="89"/>
      <c r="N1426" s="89"/>
      <c r="O1426" s="89"/>
      <c r="P1426" s="89"/>
      <c r="Q1426" s="12"/>
      <c r="R1426" s="12"/>
    </row>
    <row r="1427" spans="3:18" x14ac:dyDescent="0.3">
      <c r="C1427" s="12"/>
      <c r="D1427" s="12"/>
      <c r="E1427" s="89"/>
      <c r="F1427" s="89"/>
      <c r="G1427" s="21"/>
      <c r="H1427" s="21"/>
      <c r="I1427" s="21"/>
      <c r="J1427" s="21"/>
      <c r="K1427" s="21"/>
      <c r="L1427" s="21"/>
      <c r="M1427" s="89"/>
      <c r="N1427" s="89"/>
      <c r="O1427" s="89"/>
      <c r="P1427" s="89"/>
      <c r="Q1427" s="12"/>
      <c r="R1427" s="12"/>
    </row>
    <row r="1428" spans="3:18" x14ac:dyDescent="0.3">
      <c r="C1428" s="12"/>
      <c r="D1428" s="12"/>
      <c r="E1428" s="89"/>
      <c r="F1428" s="89"/>
      <c r="G1428" s="21"/>
      <c r="H1428" s="21"/>
      <c r="I1428" s="21"/>
      <c r="J1428" s="21"/>
      <c r="K1428" s="21"/>
      <c r="L1428" s="21"/>
      <c r="M1428" s="89"/>
      <c r="N1428" s="89"/>
      <c r="O1428" s="89"/>
      <c r="P1428" s="89"/>
      <c r="Q1428" s="12"/>
      <c r="R1428" s="12"/>
    </row>
    <row r="1429" spans="3:18" x14ac:dyDescent="0.3">
      <c r="C1429" s="12"/>
      <c r="D1429" s="12"/>
      <c r="E1429" s="89"/>
      <c r="F1429" s="89"/>
      <c r="G1429" s="21"/>
      <c r="H1429" s="21"/>
      <c r="I1429" s="21"/>
      <c r="J1429" s="21"/>
      <c r="K1429" s="21"/>
      <c r="L1429" s="21"/>
      <c r="M1429" s="89"/>
      <c r="N1429" s="89"/>
      <c r="O1429" s="89"/>
      <c r="P1429" s="89"/>
      <c r="Q1429" s="12"/>
      <c r="R1429" s="12"/>
    </row>
    <row r="1430" spans="3:18" x14ac:dyDescent="0.3">
      <c r="C1430" s="12"/>
      <c r="D1430" s="12"/>
      <c r="E1430" s="89"/>
      <c r="F1430" s="89"/>
      <c r="G1430" s="21"/>
      <c r="H1430" s="21"/>
      <c r="I1430" s="21"/>
      <c r="J1430" s="21"/>
      <c r="K1430" s="21"/>
      <c r="L1430" s="21"/>
      <c r="M1430" s="89"/>
      <c r="N1430" s="89"/>
      <c r="O1430" s="89"/>
      <c r="P1430" s="89"/>
      <c r="Q1430" s="12"/>
      <c r="R1430" s="12"/>
    </row>
    <row r="1431" spans="3:18" x14ac:dyDescent="0.3">
      <c r="C1431" s="12"/>
      <c r="D1431" s="12"/>
      <c r="E1431" s="89"/>
      <c r="F1431" s="89"/>
      <c r="G1431" s="21"/>
      <c r="H1431" s="21"/>
      <c r="I1431" s="21"/>
      <c r="J1431" s="21"/>
      <c r="K1431" s="21"/>
      <c r="L1431" s="21"/>
      <c r="M1431" s="89"/>
      <c r="N1431" s="89"/>
      <c r="O1431" s="89"/>
      <c r="P1431" s="89"/>
      <c r="Q1431" s="12"/>
      <c r="R1431" s="12"/>
    </row>
    <row r="1432" spans="3:18" x14ac:dyDescent="0.3">
      <c r="C1432" s="12"/>
      <c r="D1432" s="12"/>
      <c r="E1432" s="89"/>
      <c r="F1432" s="89"/>
      <c r="G1432" s="21"/>
      <c r="H1432" s="21"/>
      <c r="I1432" s="21"/>
      <c r="J1432" s="21"/>
      <c r="K1432" s="21"/>
      <c r="L1432" s="21"/>
      <c r="M1432" s="89"/>
      <c r="N1432" s="89"/>
      <c r="O1432" s="89"/>
      <c r="P1432" s="89"/>
      <c r="Q1432" s="12"/>
      <c r="R1432" s="12"/>
    </row>
    <row r="1433" spans="3:18" x14ac:dyDescent="0.3">
      <c r="C1433" s="12"/>
      <c r="D1433" s="12"/>
      <c r="E1433" s="89"/>
      <c r="F1433" s="89"/>
      <c r="G1433" s="21"/>
      <c r="H1433" s="21"/>
      <c r="I1433" s="21"/>
      <c r="J1433" s="21"/>
      <c r="K1433" s="21"/>
      <c r="L1433" s="21"/>
      <c r="M1433" s="89"/>
      <c r="N1433" s="89"/>
      <c r="O1433" s="89"/>
      <c r="P1433" s="89"/>
      <c r="Q1433" s="12"/>
      <c r="R1433" s="12"/>
    </row>
    <row r="1434" spans="3:18" x14ac:dyDescent="0.3">
      <c r="C1434" s="12"/>
      <c r="D1434" s="12"/>
      <c r="E1434" s="89"/>
      <c r="F1434" s="89"/>
      <c r="G1434" s="21"/>
      <c r="H1434" s="21"/>
      <c r="I1434" s="21"/>
      <c r="J1434" s="21"/>
      <c r="K1434" s="21"/>
      <c r="L1434" s="21"/>
      <c r="M1434" s="89"/>
      <c r="N1434" s="89"/>
      <c r="O1434" s="89"/>
      <c r="P1434" s="89"/>
      <c r="Q1434" s="12"/>
      <c r="R1434" s="12"/>
    </row>
    <row r="1435" spans="3:18" x14ac:dyDescent="0.3">
      <c r="C1435" s="12"/>
      <c r="D1435" s="12"/>
      <c r="E1435" s="89"/>
      <c r="F1435" s="89"/>
      <c r="G1435" s="21"/>
      <c r="H1435" s="21"/>
      <c r="I1435" s="21"/>
      <c r="J1435" s="21"/>
      <c r="K1435" s="21"/>
      <c r="L1435" s="21"/>
      <c r="M1435" s="89"/>
      <c r="N1435" s="89"/>
      <c r="O1435" s="89"/>
      <c r="P1435" s="89"/>
      <c r="Q1435" s="12"/>
      <c r="R1435" s="12"/>
    </row>
    <row r="1436" spans="3:18" x14ac:dyDescent="0.3">
      <c r="C1436" s="12"/>
      <c r="D1436" s="12"/>
      <c r="E1436" s="89"/>
      <c r="F1436" s="89"/>
      <c r="G1436" s="21"/>
      <c r="H1436" s="21"/>
      <c r="I1436" s="21"/>
      <c r="J1436" s="21"/>
      <c r="K1436" s="21"/>
      <c r="L1436" s="21"/>
      <c r="M1436" s="89"/>
      <c r="N1436" s="89"/>
      <c r="O1436" s="89"/>
      <c r="P1436" s="89"/>
      <c r="Q1436" s="12"/>
      <c r="R1436" s="12"/>
    </row>
    <row r="1437" spans="3:18" x14ac:dyDescent="0.3">
      <c r="C1437" s="12"/>
      <c r="D1437" s="12"/>
      <c r="E1437" s="89"/>
      <c r="F1437" s="89"/>
      <c r="G1437" s="21"/>
      <c r="H1437" s="21"/>
      <c r="I1437" s="21"/>
      <c r="J1437" s="21"/>
      <c r="K1437" s="21"/>
      <c r="L1437" s="21"/>
      <c r="M1437" s="89"/>
      <c r="N1437" s="89"/>
      <c r="O1437" s="89"/>
      <c r="P1437" s="89"/>
      <c r="Q1437" s="12"/>
      <c r="R1437" s="12"/>
    </row>
    <row r="1438" spans="3:18" x14ac:dyDescent="0.3">
      <c r="C1438" s="12"/>
      <c r="D1438" s="12"/>
      <c r="E1438" s="89"/>
      <c r="F1438" s="89"/>
      <c r="G1438" s="21"/>
      <c r="H1438" s="21"/>
      <c r="I1438" s="21"/>
      <c r="J1438" s="21"/>
      <c r="K1438" s="21"/>
      <c r="L1438" s="21"/>
      <c r="M1438" s="89"/>
      <c r="N1438" s="89"/>
      <c r="O1438" s="89"/>
      <c r="P1438" s="89"/>
      <c r="Q1438" s="12"/>
      <c r="R1438" s="12"/>
    </row>
    <row r="1439" spans="3:18" x14ac:dyDescent="0.3">
      <c r="C1439" s="12"/>
      <c r="D1439" s="12"/>
      <c r="E1439" s="89"/>
      <c r="F1439" s="89"/>
      <c r="G1439" s="21"/>
      <c r="H1439" s="21"/>
      <c r="I1439" s="21"/>
      <c r="J1439" s="21"/>
      <c r="K1439" s="21"/>
      <c r="L1439" s="21"/>
      <c r="M1439" s="89"/>
      <c r="N1439" s="89"/>
      <c r="O1439" s="89"/>
      <c r="P1439" s="89"/>
      <c r="Q1439" s="12"/>
      <c r="R1439" s="12"/>
    </row>
    <row r="1440" spans="3:18" x14ac:dyDescent="0.3">
      <c r="C1440" s="12"/>
      <c r="D1440" s="12"/>
      <c r="E1440" s="89"/>
      <c r="F1440" s="89"/>
      <c r="G1440" s="21"/>
      <c r="H1440" s="21"/>
      <c r="I1440" s="21"/>
      <c r="J1440" s="21"/>
      <c r="K1440" s="21"/>
      <c r="L1440" s="21"/>
      <c r="M1440" s="89"/>
      <c r="N1440" s="89"/>
      <c r="O1440" s="89"/>
      <c r="P1440" s="89"/>
      <c r="Q1440" s="12"/>
      <c r="R1440" s="12"/>
    </row>
    <row r="1441" spans="3:18" x14ac:dyDescent="0.3">
      <c r="C1441" s="12"/>
      <c r="D1441" s="12"/>
      <c r="E1441" s="89"/>
      <c r="F1441" s="89"/>
      <c r="G1441" s="21"/>
      <c r="H1441" s="21"/>
      <c r="I1441" s="21"/>
      <c r="J1441" s="21"/>
      <c r="K1441" s="21"/>
      <c r="L1441" s="21"/>
      <c r="M1441" s="89"/>
      <c r="N1441" s="89"/>
      <c r="O1441" s="89"/>
      <c r="P1441" s="89"/>
      <c r="Q1441" s="12"/>
      <c r="R1441" s="12"/>
    </row>
    <row r="1442" spans="3:18" x14ac:dyDescent="0.3">
      <c r="C1442" s="12"/>
      <c r="D1442" s="12"/>
      <c r="E1442" s="89"/>
      <c r="F1442" s="89"/>
      <c r="G1442" s="21"/>
      <c r="H1442" s="21"/>
      <c r="I1442" s="21"/>
      <c r="J1442" s="21"/>
      <c r="K1442" s="21"/>
      <c r="L1442" s="21"/>
      <c r="M1442" s="89"/>
      <c r="N1442" s="89"/>
      <c r="O1442" s="89"/>
      <c r="P1442" s="89"/>
      <c r="Q1442" s="12"/>
      <c r="R1442" s="12"/>
    </row>
    <row r="1443" spans="3:18" x14ac:dyDescent="0.3">
      <c r="C1443" s="12"/>
      <c r="D1443" s="12"/>
      <c r="E1443" s="89"/>
      <c r="F1443" s="89"/>
      <c r="G1443" s="21"/>
      <c r="H1443" s="21"/>
      <c r="I1443" s="21"/>
      <c r="J1443" s="21"/>
      <c r="K1443" s="21"/>
      <c r="L1443" s="21"/>
      <c r="M1443" s="89"/>
      <c r="N1443" s="89"/>
      <c r="O1443" s="89"/>
      <c r="P1443" s="89"/>
      <c r="Q1443" s="12"/>
      <c r="R1443" s="12"/>
    </row>
    <row r="1444" spans="3:18" x14ac:dyDescent="0.3">
      <c r="C1444" s="12"/>
      <c r="D1444" s="12"/>
      <c r="E1444" s="89"/>
      <c r="F1444" s="89"/>
      <c r="G1444" s="21"/>
      <c r="H1444" s="21"/>
      <c r="I1444" s="21"/>
      <c r="J1444" s="21"/>
      <c r="K1444" s="21"/>
      <c r="L1444" s="21"/>
      <c r="M1444" s="89"/>
      <c r="N1444" s="89"/>
      <c r="O1444" s="89"/>
      <c r="P1444" s="89"/>
      <c r="Q1444" s="12"/>
      <c r="R1444" s="12"/>
    </row>
    <row r="1445" spans="3:18" x14ac:dyDescent="0.3">
      <c r="C1445" s="12"/>
      <c r="D1445" s="12"/>
      <c r="E1445" s="89"/>
      <c r="F1445" s="89"/>
      <c r="G1445" s="21"/>
      <c r="H1445" s="21"/>
      <c r="I1445" s="21"/>
      <c r="J1445" s="21"/>
      <c r="K1445" s="21"/>
      <c r="L1445" s="21"/>
      <c r="M1445" s="89"/>
      <c r="N1445" s="89"/>
      <c r="O1445" s="89"/>
      <c r="P1445" s="89"/>
      <c r="Q1445" s="12"/>
      <c r="R1445" s="12"/>
    </row>
    <row r="1446" spans="3:18" x14ac:dyDescent="0.3">
      <c r="C1446" s="12"/>
      <c r="D1446" s="12"/>
      <c r="E1446" s="89"/>
      <c r="F1446" s="89"/>
      <c r="G1446" s="21"/>
      <c r="H1446" s="21"/>
      <c r="I1446" s="21"/>
      <c r="J1446" s="21"/>
      <c r="K1446" s="21"/>
      <c r="L1446" s="21"/>
      <c r="M1446" s="89"/>
      <c r="N1446" s="89"/>
      <c r="O1446" s="89"/>
      <c r="P1446" s="89"/>
      <c r="Q1446" s="12"/>
      <c r="R1446" s="12"/>
    </row>
    <row r="1447" spans="3:18" x14ac:dyDescent="0.3">
      <c r="C1447" s="12"/>
      <c r="D1447" s="12"/>
      <c r="E1447" s="89"/>
      <c r="F1447" s="89"/>
      <c r="G1447" s="21"/>
      <c r="H1447" s="21"/>
      <c r="I1447" s="21"/>
      <c r="J1447" s="21"/>
      <c r="K1447" s="21"/>
      <c r="L1447" s="21"/>
      <c r="M1447" s="89"/>
      <c r="N1447" s="89"/>
      <c r="O1447" s="89"/>
      <c r="P1447" s="89"/>
      <c r="Q1447" s="12"/>
      <c r="R1447" s="12"/>
    </row>
    <row r="1448" spans="3:18" x14ac:dyDescent="0.3">
      <c r="C1448" s="12"/>
      <c r="D1448" s="12"/>
      <c r="E1448" s="89"/>
      <c r="F1448" s="89"/>
      <c r="G1448" s="21"/>
      <c r="H1448" s="21"/>
      <c r="I1448" s="21"/>
      <c r="J1448" s="21"/>
      <c r="K1448" s="21"/>
      <c r="L1448" s="21"/>
      <c r="M1448" s="89"/>
      <c r="N1448" s="89"/>
      <c r="O1448" s="89"/>
      <c r="P1448" s="89"/>
      <c r="Q1448" s="12"/>
      <c r="R1448" s="12"/>
    </row>
    <row r="1449" spans="3:18" x14ac:dyDescent="0.3">
      <c r="C1449" s="12"/>
      <c r="D1449" s="12"/>
      <c r="E1449" s="89"/>
      <c r="F1449" s="89"/>
      <c r="G1449" s="21"/>
      <c r="H1449" s="21"/>
      <c r="I1449" s="21"/>
      <c r="J1449" s="21"/>
      <c r="K1449" s="21"/>
      <c r="L1449" s="21"/>
      <c r="M1449" s="89"/>
      <c r="N1449" s="89"/>
      <c r="O1449" s="89"/>
      <c r="P1449" s="89"/>
      <c r="Q1449" s="12"/>
      <c r="R1449" s="12"/>
    </row>
    <row r="1450" spans="3:18" x14ac:dyDescent="0.3">
      <c r="C1450" s="12"/>
      <c r="D1450" s="12"/>
      <c r="E1450" s="89"/>
      <c r="F1450" s="89"/>
      <c r="G1450" s="21"/>
      <c r="H1450" s="21"/>
      <c r="I1450" s="21"/>
      <c r="J1450" s="21"/>
      <c r="K1450" s="21"/>
      <c r="L1450" s="21"/>
      <c r="M1450" s="89"/>
      <c r="N1450" s="89"/>
      <c r="O1450" s="89"/>
      <c r="P1450" s="89"/>
      <c r="Q1450" s="12"/>
      <c r="R1450" s="12"/>
    </row>
    <row r="1451" spans="3:18" x14ac:dyDescent="0.3">
      <c r="C1451" s="12"/>
      <c r="D1451" s="12"/>
      <c r="E1451" s="89"/>
      <c r="F1451" s="89"/>
      <c r="G1451" s="21"/>
      <c r="H1451" s="21"/>
      <c r="I1451" s="21"/>
      <c r="J1451" s="21"/>
      <c r="K1451" s="21"/>
      <c r="L1451" s="21"/>
      <c r="M1451" s="89"/>
      <c r="N1451" s="89"/>
      <c r="O1451" s="89"/>
      <c r="P1451" s="89"/>
      <c r="Q1451" s="12"/>
      <c r="R1451" s="12"/>
    </row>
    <row r="1452" spans="3:18" x14ac:dyDescent="0.3">
      <c r="C1452" s="12"/>
      <c r="D1452" s="12"/>
      <c r="E1452" s="89"/>
      <c r="F1452" s="89"/>
      <c r="G1452" s="21"/>
      <c r="H1452" s="21"/>
      <c r="I1452" s="21"/>
      <c r="J1452" s="21"/>
      <c r="K1452" s="21"/>
      <c r="L1452" s="21"/>
      <c r="M1452" s="89"/>
      <c r="N1452" s="89"/>
      <c r="O1452" s="89"/>
      <c r="P1452" s="89"/>
      <c r="Q1452" s="12"/>
      <c r="R1452" s="12"/>
    </row>
    <row r="1453" spans="3:18" x14ac:dyDescent="0.3">
      <c r="C1453" s="12"/>
      <c r="D1453" s="12"/>
      <c r="E1453" s="89"/>
      <c r="F1453" s="89"/>
      <c r="G1453" s="21"/>
      <c r="H1453" s="21"/>
      <c r="I1453" s="21"/>
      <c r="J1453" s="21"/>
      <c r="K1453" s="21"/>
      <c r="L1453" s="21"/>
      <c r="M1453" s="89"/>
      <c r="N1453" s="89"/>
      <c r="O1453" s="89"/>
      <c r="P1453" s="89"/>
      <c r="Q1453" s="12"/>
      <c r="R1453" s="12"/>
    </row>
    <row r="1454" spans="3:18" x14ac:dyDescent="0.3">
      <c r="C1454" s="12"/>
      <c r="D1454" s="12"/>
      <c r="E1454" s="89"/>
      <c r="F1454" s="89"/>
      <c r="G1454" s="21"/>
      <c r="H1454" s="21"/>
      <c r="I1454" s="21"/>
      <c r="J1454" s="21"/>
      <c r="K1454" s="21"/>
      <c r="L1454" s="21"/>
      <c r="M1454" s="89"/>
      <c r="N1454" s="89"/>
      <c r="O1454" s="89"/>
      <c r="P1454" s="89"/>
      <c r="Q1454" s="12"/>
      <c r="R1454" s="12"/>
    </row>
    <row r="1455" spans="3:18" x14ac:dyDescent="0.3">
      <c r="C1455" s="12"/>
      <c r="D1455" s="12"/>
      <c r="E1455" s="89"/>
      <c r="F1455" s="89"/>
      <c r="G1455" s="21"/>
      <c r="H1455" s="21"/>
      <c r="I1455" s="21"/>
      <c r="J1455" s="21"/>
      <c r="K1455" s="21"/>
      <c r="L1455" s="21"/>
      <c r="M1455" s="89"/>
      <c r="N1455" s="89"/>
      <c r="O1455" s="89"/>
      <c r="P1455" s="89"/>
      <c r="Q1455" s="12"/>
      <c r="R1455" s="12"/>
    </row>
    <row r="1456" spans="3:18" x14ac:dyDescent="0.3">
      <c r="C1456" s="12"/>
      <c r="D1456" s="12"/>
      <c r="E1456" s="89"/>
      <c r="F1456" s="89"/>
      <c r="G1456" s="21"/>
      <c r="H1456" s="21"/>
      <c r="I1456" s="21"/>
      <c r="J1456" s="21"/>
      <c r="K1456" s="21"/>
      <c r="L1456" s="21"/>
      <c r="M1456" s="89"/>
      <c r="N1456" s="89"/>
      <c r="O1456" s="89"/>
      <c r="P1456" s="89"/>
      <c r="Q1456" s="12"/>
      <c r="R1456" s="12"/>
    </row>
    <row r="1457" spans="3:18" x14ac:dyDescent="0.3">
      <c r="C1457" s="12"/>
      <c r="D1457" s="12"/>
      <c r="E1457" s="89"/>
      <c r="F1457" s="89"/>
      <c r="G1457" s="21"/>
      <c r="H1457" s="21"/>
      <c r="I1457" s="21"/>
      <c r="J1457" s="21"/>
      <c r="K1457" s="21"/>
      <c r="L1457" s="21"/>
      <c r="M1457" s="89"/>
      <c r="N1457" s="89"/>
      <c r="O1457" s="89"/>
      <c r="P1457" s="89"/>
      <c r="Q1457" s="12"/>
      <c r="R1457" s="12"/>
    </row>
    <row r="1458" spans="3:18" x14ac:dyDescent="0.3">
      <c r="C1458" s="12"/>
      <c r="D1458" s="12"/>
      <c r="E1458" s="89"/>
      <c r="F1458" s="89"/>
      <c r="G1458" s="21"/>
      <c r="H1458" s="21"/>
      <c r="I1458" s="21"/>
      <c r="J1458" s="21"/>
      <c r="K1458" s="21"/>
      <c r="L1458" s="21"/>
      <c r="M1458" s="89"/>
      <c r="N1458" s="89"/>
      <c r="O1458" s="89"/>
      <c r="P1458" s="89"/>
      <c r="Q1458" s="12"/>
      <c r="R1458" s="12"/>
    </row>
    <row r="1459" spans="3:18" x14ac:dyDescent="0.3">
      <c r="C1459" s="12"/>
      <c r="D1459" s="12"/>
      <c r="E1459" s="89"/>
      <c r="F1459" s="89"/>
      <c r="G1459" s="21"/>
      <c r="H1459" s="21"/>
      <c r="I1459" s="21"/>
      <c r="J1459" s="21"/>
      <c r="K1459" s="21"/>
      <c r="L1459" s="21"/>
      <c r="M1459" s="89"/>
      <c r="N1459" s="89"/>
      <c r="O1459" s="89"/>
      <c r="P1459" s="89"/>
      <c r="Q1459" s="12"/>
      <c r="R1459" s="12"/>
    </row>
    <row r="1460" spans="3:18" x14ac:dyDescent="0.3">
      <c r="C1460" s="12"/>
      <c r="D1460" s="12"/>
      <c r="E1460" s="89"/>
      <c r="F1460" s="89"/>
      <c r="G1460" s="21"/>
      <c r="H1460" s="21"/>
      <c r="I1460" s="21"/>
      <c r="J1460" s="21"/>
      <c r="K1460" s="21"/>
      <c r="L1460" s="21"/>
      <c r="M1460" s="89"/>
      <c r="N1460" s="89"/>
      <c r="O1460" s="89"/>
      <c r="P1460" s="89"/>
      <c r="Q1460" s="12"/>
      <c r="R1460" s="12"/>
    </row>
    <row r="1461" spans="3:18" x14ac:dyDescent="0.3">
      <c r="C1461" s="12"/>
      <c r="D1461" s="12"/>
      <c r="E1461" s="89"/>
      <c r="F1461" s="89"/>
      <c r="G1461" s="21"/>
      <c r="H1461" s="21"/>
      <c r="I1461" s="21"/>
      <c r="J1461" s="21"/>
      <c r="K1461" s="21"/>
      <c r="L1461" s="21"/>
      <c r="M1461" s="89"/>
      <c r="N1461" s="89"/>
      <c r="O1461" s="89"/>
      <c r="P1461" s="89"/>
      <c r="Q1461" s="12"/>
      <c r="R1461" s="12"/>
    </row>
    <row r="1462" spans="3:18" x14ac:dyDescent="0.3">
      <c r="C1462" s="12"/>
      <c r="D1462" s="12"/>
      <c r="E1462" s="89"/>
      <c r="F1462" s="89"/>
      <c r="G1462" s="21"/>
      <c r="H1462" s="21"/>
      <c r="I1462" s="21"/>
      <c r="J1462" s="21"/>
      <c r="K1462" s="21"/>
      <c r="L1462" s="21"/>
      <c r="M1462" s="89"/>
      <c r="N1462" s="89"/>
      <c r="O1462" s="89"/>
      <c r="P1462" s="89"/>
      <c r="Q1462" s="12"/>
      <c r="R1462" s="12"/>
    </row>
    <row r="1463" spans="3:18" x14ac:dyDescent="0.3">
      <c r="C1463" s="12"/>
      <c r="D1463" s="12"/>
      <c r="E1463" s="89"/>
      <c r="F1463" s="89"/>
      <c r="G1463" s="21"/>
      <c r="H1463" s="21"/>
      <c r="I1463" s="21"/>
      <c r="J1463" s="21"/>
      <c r="K1463" s="21"/>
      <c r="L1463" s="21"/>
      <c r="M1463" s="89"/>
      <c r="N1463" s="89"/>
      <c r="O1463" s="89"/>
      <c r="P1463" s="89"/>
      <c r="Q1463" s="12"/>
      <c r="R1463" s="12"/>
    </row>
    <row r="1464" spans="3:18" x14ac:dyDescent="0.3">
      <c r="C1464" s="12"/>
      <c r="D1464" s="12"/>
      <c r="E1464" s="89"/>
      <c r="F1464" s="89"/>
      <c r="G1464" s="21"/>
      <c r="H1464" s="21"/>
      <c r="I1464" s="21"/>
      <c r="J1464" s="21"/>
      <c r="K1464" s="21"/>
      <c r="L1464" s="21"/>
      <c r="M1464" s="89"/>
      <c r="N1464" s="89"/>
      <c r="O1464" s="89"/>
      <c r="P1464" s="89"/>
      <c r="Q1464" s="12"/>
      <c r="R1464" s="12"/>
    </row>
    <row r="1465" spans="3:18" x14ac:dyDescent="0.3">
      <c r="C1465" s="12"/>
      <c r="D1465" s="12"/>
      <c r="E1465" s="89"/>
      <c r="F1465" s="89"/>
      <c r="G1465" s="21"/>
      <c r="H1465" s="21"/>
      <c r="I1465" s="21"/>
      <c r="J1465" s="21"/>
      <c r="K1465" s="21"/>
      <c r="L1465" s="21"/>
      <c r="M1465" s="89"/>
      <c r="N1465" s="89"/>
      <c r="O1465" s="89"/>
      <c r="P1465" s="89"/>
      <c r="Q1465" s="12"/>
      <c r="R1465" s="12"/>
    </row>
    <row r="1466" spans="3:18" x14ac:dyDescent="0.3">
      <c r="C1466" s="12"/>
      <c r="D1466" s="12"/>
      <c r="E1466" s="89"/>
      <c r="F1466" s="89"/>
      <c r="G1466" s="21"/>
      <c r="H1466" s="21"/>
      <c r="I1466" s="21"/>
      <c r="J1466" s="21"/>
      <c r="K1466" s="21"/>
      <c r="L1466" s="21"/>
      <c r="M1466" s="89"/>
      <c r="N1466" s="89"/>
      <c r="O1466" s="89"/>
      <c r="P1466" s="89"/>
      <c r="Q1466" s="12"/>
      <c r="R1466" s="12"/>
    </row>
    <row r="1467" spans="3:18" x14ac:dyDescent="0.3">
      <c r="C1467" s="12"/>
      <c r="D1467" s="12"/>
      <c r="E1467" s="89"/>
      <c r="F1467" s="89"/>
      <c r="G1467" s="21"/>
      <c r="H1467" s="21"/>
      <c r="I1467" s="21"/>
      <c r="J1467" s="21"/>
      <c r="K1467" s="21"/>
      <c r="L1467" s="21"/>
      <c r="M1467" s="89"/>
      <c r="N1467" s="89"/>
      <c r="O1467" s="89"/>
      <c r="P1467" s="89"/>
      <c r="Q1467" s="12"/>
      <c r="R1467" s="12"/>
    </row>
    <row r="1468" spans="3:18" x14ac:dyDescent="0.3">
      <c r="C1468" s="12"/>
      <c r="D1468" s="12"/>
      <c r="E1468" s="89"/>
      <c r="F1468" s="89"/>
      <c r="G1468" s="21"/>
      <c r="H1468" s="21"/>
      <c r="I1468" s="21"/>
      <c r="J1468" s="21"/>
      <c r="K1468" s="21"/>
      <c r="L1468" s="21"/>
      <c r="M1468" s="89"/>
      <c r="N1468" s="89"/>
      <c r="O1468" s="89"/>
      <c r="P1468" s="89"/>
      <c r="Q1468" s="12"/>
      <c r="R1468" s="12"/>
    </row>
    <row r="1469" spans="3:18" x14ac:dyDescent="0.3">
      <c r="C1469" s="12"/>
      <c r="D1469" s="12"/>
      <c r="E1469" s="89"/>
      <c r="F1469" s="89"/>
      <c r="G1469" s="21"/>
      <c r="H1469" s="21"/>
      <c r="I1469" s="21"/>
      <c r="J1469" s="21"/>
      <c r="K1469" s="21"/>
      <c r="L1469" s="21"/>
      <c r="M1469" s="89"/>
      <c r="N1469" s="89"/>
      <c r="O1469" s="89"/>
      <c r="P1469" s="89"/>
      <c r="Q1469" s="12"/>
      <c r="R1469" s="12"/>
    </row>
    <row r="1470" spans="3:18" x14ac:dyDescent="0.3">
      <c r="C1470" s="12"/>
      <c r="D1470" s="12"/>
      <c r="E1470" s="89"/>
      <c r="F1470" s="89"/>
      <c r="G1470" s="21"/>
      <c r="H1470" s="21"/>
      <c r="I1470" s="21"/>
      <c r="J1470" s="21"/>
      <c r="K1470" s="21"/>
      <c r="L1470" s="21"/>
      <c r="M1470" s="89"/>
      <c r="N1470" s="89"/>
      <c r="O1470" s="89"/>
      <c r="P1470" s="89"/>
      <c r="Q1470" s="12"/>
      <c r="R1470" s="12"/>
    </row>
    <row r="1471" spans="3:18" x14ac:dyDescent="0.3">
      <c r="C1471" s="12"/>
      <c r="D1471" s="12"/>
      <c r="E1471" s="89"/>
      <c r="F1471" s="89"/>
      <c r="G1471" s="21"/>
      <c r="H1471" s="21"/>
      <c r="I1471" s="21"/>
      <c r="J1471" s="21"/>
      <c r="K1471" s="21"/>
      <c r="L1471" s="21"/>
      <c r="M1471" s="89"/>
      <c r="N1471" s="89"/>
      <c r="O1471" s="89"/>
      <c r="P1471" s="89"/>
      <c r="Q1471" s="12"/>
      <c r="R1471" s="12"/>
    </row>
    <row r="1472" spans="3:18" x14ac:dyDescent="0.3">
      <c r="C1472" s="12"/>
      <c r="D1472" s="12"/>
      <c r="E1472" s="89"/>
      <c r="F1472" s="89"/>
      <c r="G1472" s="21"/>
      <c r="H1472" s="21"/>
      <c r="I1472" s="21"/>
      <c r="J1472" s="21"/>
      <c r="K1472" s="21"/>
      <c r="L1472" s="21"/>
      <c r="M1472" s="89"/>
      <c r="N1472" s="89"/>
      <c r="O1472" s="89"/>
      <c r="P1472" s="89"/>
      <c r="Q1472" s="12"/>
      <c r="R1472" s="12"/>
    </row>
    <row r="1473" spans="3:18" x14ac:dyDescent="0.3">
      <c r="C1473" s="12"/>
      <c r="D1473" s="12"/>
      <c r="E1473" s="89"/>
      <c r="F1473" s="89"/>
      <c r="G1473" s="21"/>
      <c r="H1473" s="21"/>
      <c r="I1473" s="21"/>
      <c r="J1473" s="21"/>
      <c r="K1473" s="21"/>
      <c r="L1473" s="21"/>
      <c r="M1473" s="89"/>
      <c r="N1473" s="89"/>
      <c r="O1473" s="89"/>
      <c r="P1473" s="89"/>
      <c r="Q1473" s="12"/>
      <c r="R1473" s="12"/>
    </row>
    <row r="1474" spans="3:18" x14ac:dyDescent="0.3">
      <c r="C1474" s="12"/>
      <c r="D1474" s="12"/>
      <c r="E1474" s="12"/>
      <c r="F1474" s="12"/>
      <c r="G1474" s="21"/>
      <c r="H1474" s="21"/>
      <c r="I1474" s="21"/>
      <c r="J1474" s="21"/>
      <c r="K1474" s="21"/>
      <c r="L1474" s="21"/>
      <c r="M1474" s="12"/>
      <c r="N1474" s="12"/>
      <c r="O1474" s="12"/>
      <c r="P1474" s="12"/>
      <c r="Q1474" s="12"/>
      <c r="R1474" s="12"/>
    </row>
    <row r="1475" spans="3:18" x14ac:dyDescent="0.3">
      <c r="C1475" s="12"/>
      <c r="D1475" s="12"/>
      <c r="E1475" s="12"/>
      <c r="F1475" s="12"/>
      <c r="G1475" s="21"/>
      <c r="H1475" s="21"/>
      <c r="I1475" s="21"/>
      <c r="J1475" s="21"/>
      <c r="K1475" s="21"/>
      <c r="L1475" s="21"/>
      <c r="M1475" s="12"/>
      <c r="N1475" s="12"/>
      <c r="O1475" s="12"/>
      <c r="P1475" s="12"/>
      <c r="Q1475" s="12"/>
      <c r="R1475" s="12"/>
    </row>
    <row r="1476" spans="3:18" x14ac:dyDescent="0.3">
      <c r="C1476" s="12"/>
      <c r="D1476" s="12"/>
      <c r="E1476" s="12"/>
      <c r="F1476" s="12"/>
      <c r="G1476" s="21"/>
      <c r="H1476" s="21"/>
      <c r="I1476" s="21"/>
      <c r="J1476" s="21"/>
      <c r="K1476" s="21"/>
      <c r="L1476" s="21"/>
      <c r="M1476" s="12"/>
      <c r="N1476" s="12"/>
      <c r="O1476" s="12"/>
      <c r="P1476" s="12"/>
      <c r="Q1476" s="12"/>
      <c r="R1476" s="12"/>
    </row>
    <row r="1477" spans="3:18" x14ac:dyDescent="0.3">
      <c r="C1477" s="12"/>
      <c r="D1477" s="12"/>
      <c r="E1477" s="12"/>
      <c r="F1477" s="12"/>
      <c r="G1477" s="21"/>
      <c r="H1477" s="21"/>
      <c r="I1477" s="21"/>
      <c r="J1477" s="21"/>
      <c r="K1477" s="21"/>
      <c r="L1477" s="21"/>
      <c r="M1477" s="12"/>
      <c r="N1477" s="12"/>
      <c r="O1477" s="12"/>
      <c r="P1477" s="12"/>
      <c r="Q1477" s="12"/>
      <c r="R1477" s="12"/>
    </row>
    <row r="1478" spans="3:18" x14ac:dyDescent="0.3">
      <c r="C1478" s="12"/>
      <c r="D1478" s="12"/>
      <c r="E1478" s="12"/>
      <c r="F1478" s="12"/>
      <c r="G1478" s="21"/>
      <c r="H1478" s="21"/>
      <c r="I1478" s="21"/>
      <c r="J1478" s="21"/>
      <c r="K1478" s="21"/>
      <c r="L1478" s="21"/>
      <c r="M1478" s="12"/>
      <c r="N1478" s="12"/>
      <c r="O1478" s="12"/>
      <c r="P1478" s="12"/>
      <c r="Q1478" s="12"/>
      <c r="R1478" s="12"/>
    </row>
    <row r="1479" spans="3:18" x14ac:dyDescent="0.3">
      <c r="C1479" s="12"/>
      <c r="D1479" s="12"/>
      <c r="E1479" s="12"/>
      <c r="F1479" s="12"/>
      <c r="G1479" s="21"/>
      <c r="H1479" s="21"/>
      <c r="I1479" s="21"/>
      <c r="J1479" s="21"/>
      <c r="K1479" s="21"/>
      <c r="L1479" s="21"/>
      <c r="M1479" s="12"/>
      <c r="N1479" s="12"/>
      <c r="O1479" s="12"/>
      <c r="P1479" s="12"/>
      <c r="Q1479" s="12"/>
      <c r="R1479" s="12"/>
    </row>
    <row r="1480" spans="3:18" x14ac:dyDescent="0.3">
      <c r="C1480" s="12"/>
      <c r="D1480" s="12"/>
      <c r="E1480" s="12"/>
      <c r="F1480" s="12"/>
      <c r="G1480" s="21"/>
      <c r="H1480" s="21"/>
      <c r="I1480" s="21"/>
      <c r="J1480" s="21"/>
      <c r="K1480" s="21"/>
      <c r="L1480" s="21"/>
      <c r="M1480" s="12"/>
      <c r="N1480" s="12"/>
      <c r="O1480" s="12"/>
      <c r="P1480" s="12"/>
      <c r="Q1480" s="12"/>
      <c r="R1480" s="12"/>
    </row>
    <row r="1481" spans="3:18" x14ac:dyDescent="0.3">
      <c r="C1481" s="12"/>
      <c r="D1481" s="12"/>
      <c r="E1481" s="12"/>
      <c r="F1481" s="12"/>
      <c r="G1481" s="21"/>
      <c r="H1481" s="21"/>
      <c r="I1481" s="21"/>
      <c r="J1481" s="21"/>
      <c r="K1481" s="21"/>
      <c r="L1481" s="21"/>
      <c r="M1481" s="12"/>
      <c r="N1481" s="12"/>
      <c r="O1481" s="12"/>
      <c r="P1481" s="12"/>
      <c r="Q1481" s="12"/>
      <c r="R1481" s="12"/>
    </row>
    <row r="1482" spans="3:18" x14ac:dyDescent="0.3">
      <c r="C1482" s="12"/>
      <c r="D1482" s="12"/>
      <c r="E1482" s="12"/>
      <c r="F1482" s="12"/>
      <c r="G1482" s="21"/>
      <c r="H1482" s="21"/>
      <c r="I1482" s="21"/>
      <c r="J1482" s="21"/>
      <c r="K1482" s="21"/>
      <c r="L1482" s="21"/>
      <c r="M1482" s="12"/>
      <c r="N1482" s="12"/>
      <c r="O1482" s="12"/>
      <c r="P1482" s="12"/>
      <c r="Q1482" s="12"/>
      <c r="R1482" s="12"/>
    </row>
    <row r="1483" spans="3:18" x14ac:dyDescent="0.3">
      <c r="C1483" s="12"/>
      <c r="D1483" s="12"/>
      <c r="E1483" s="12"/>
      <c r="F1483" s="12"/>
      <c r="G1483" s="21"/>
      <c r="H1483" s="21"/>
      <c r="I1483" s="21"/>
      <c r="J1483" s="21"/>
      <c r="K1483" s="21"/>
      <c r="L1483" s="21"/>
      <c r="M1483" s="12"/>
      <c r="N1483" s="12"/>
      <c r="O1483" s="12"/>
      <c r="P1483" s="12"/>
      <c r="Q1483" s="12"/>
      <c r="R1483" s="12"/>
    </row>
    <row r="1484" spans="3:18" x14ac:dyDescent="0.3">
      <c r="C1484" s="12"/>
      <c r="D1484" s="12"/>
      <c r="E1484" s="12"/>
      <c r="F1484" s="12"/>
      <c r="G1484" s="21"/>
      <c r="H1484" s="21"/>
      <c r="I1484" s="21"/>
      <c r="J1484" s="21"/>
      <c r="K1484" s="21"/>
      <c r="L1484" s="21"/>
      <c r="M1484" s="12"/>
      <c r="N1484" s="12"/>
      <c r="O1484" s="12"/>
      <c r="P1484" s="12"/>
      <c r="Q1484" s="12"/>
      <c r="R1484" s="12"/>
    </row>
    <row r="1485" spans="3:18" x14ac:dyDescent="0.3">
      <c r="C1485" s="12"/>
      <c r="D1485" s="12"/>
      <c r="E1485" s="12"/>
      <c r="F1485" s="12"/>
      <c r="G1485" s="21"/>
      <c r="H1485" s="21"/>
      <c r="I1485" s="21"/>
      <c r="J1485" s="21"/>
      <c r="K1485" s="21"/>
      <c r="L1485" s="21"/>
      <c r="M1485" s="12"/>
      <c r="N1485" s="12"/>
      <c r="O1485" s="12"/>
      <c r="P1485" s="12"/>
      <c r="Q1485" s="12"/>
      <c r="R1485" s="12"/>
    </row>
    <row r="1486" spans="3:18" x14ac:dyDescent="0.3">
      <c r="C1486" s="12"/>
      <c r="D1486" s="12"/>
      <c r="E1486" s="12"/>
      <c r="F1486" s="12"/>
      <c r="G1486" s="21"/>
      <c r="H1486" s="21"/>
      <c r="I1486" s="21"/>
      <c r="J1486" s="21"/>
      <c r="K1486" s="21"/>
      <c r="L1486" s="21"/>
      <c r="M1486" s="12"/>
      <c r="N1486" s="12"/>
      <c r="O1486" s="12"/>
      <c r="P1486" s="12"/>
      <c r="Q1486" s="12"/>
      <c r="R1486" s="12"/>
    </row>
    <row r="1487" spans="3:18" x14ac:dyDescent="0.3">
      <c r="C1487" s="12"/>
      <c r="D1487" s="12"/>
      <c r="E1487" s="12"/>
      <c r="F1487" s="12"/>
      <c r="G1487" s="21"/>
      <c r="H1487" s="21"/>
      <c r="I1487" s="21"/>
      <c r="J1487" s="21"/>
      <c r="K1487" s="21"/>
      <c r="L1487" s="21"/>
      <c r="M1487" s="12"/>
      <c r="N1487" s="12"/>
      <c r="O1487" s="12"/>
      <c r="P1487" s="12"/>
      <c r="Q1487" s="12"/>
      <c r="R1487" s="12"/>
    </row>
    <row r="1488" spans="3:18" x14ac:dyDescent="0.3">
      <c r="C1488" s="12"/>
      <c r="D1488" s="12"/>
      <c r="E1488" s="12"/>
      <c r="F1488" s="12"/>
      <c r="G1488" s="21"/>
      <c r="H1488" s="21"/>
      <c r="I1488" s="21"/>
      <c r="J1488" s="21"/>
      <c r="K1488" s="21"/>
      <c r="L1488" s="21"/>
      <c r="M1488" s="12"/>
      <c r="N1488" s="12"/>
      <c r="O1488" s="12"/>
      <c r="P1488" s="12"/>
      <c r="Q1488" s="12"/>
      <c r="R1488" s="12"/>
    </row>
    <row r="1489" spans="3:18" x14ac:dyDescent="0.3">
      <c r="C1489" s="12"/>
      <c r="D1489" s="12"/>
      <c r="E1489" s="12"/>
      <c r="F1489" s="12"/>
      <c r="G1489" s="21"/>
      <c r="H1489" s="21"/>
      <c r="I1489" s="21"/>
      <c r="J1489" s="21"/>
      <c r="K1489" s="21"/>
      <c r="L1489" s="21"/>
      <c r="M1489" s="12"/>
      <c r="N1489" s="12"/>
      <c r="O1489" s="12"/>
      <c r="P1489" s="12"/>
      <c r="Q1489" s="12"/>
      <c r="R1489" s="12"/>
    </row>
    <row r="1490" spans="3:18" x14ac:dyDescent="0.3">
      <c r="C1490" s="12"/>
      <c r="D1490" s="12"/>
      <c r="E1490" s="12"/>
      <c r="F1490" s="12"/>
      <c r="G1490" s="21"/>
      <c r="H1490" s="21"/>
      <c r="I1490" s="21"/>
      <c r="J1490" s="21"/>
      <c r="K1490" s="21"/>
      <c r="L1490" s="21"/>
      <c r="M1490" s="12"/>
      <c r="N1490" s="12"/>
      <c r="O1490" s="12"/>
      <c r="P1490" s="12"/>
      <c r="Q1490" s="12"/>
      <c r="R1490" s="12"/>
    </row>
    <row r="1491" spans="3:18" x14ac:dyDescent="0.3">
      <c r="C1491" s="12"/>
      <c r="D1491" s="12"/>
      <c r="E1491" s="12"/>
      <c r="F1491" s="12"/>
      <c r="G1491" s="21"/>
      <c r="H1491" s="21"/>
      <c r="I1491" s="21"/>
      <c r="J1491" s="21"/>
      <c r="K1491" s="21"/>
      <c r="L1491" s="21"/>
      <c r="M1491" s="12"/>
      <c r="N1491" s="12"/>
      <c r="O1491" s="12"/>
      <c r="P1491" s="12"/>
      <c r="Q1491" s="12"/>
      <c r="R1491" s="12"/>
    </row>
    <row r="1492" spans="3:18" x14ac:dyDescent="0.3">
      <c r="C1492" s="12"/>
      <c r="D1492" s="12"/>
      <c r="E1492" s="12"/>
      <c r="F1492" s="12"/>
      <c r="G1492" s="21"/>
      <c r="H1492" s="21"/>
      <c r="I1492" s="21"/>
      <c r="J1492" s="21"/>
      <c r="K1492" s="21"/>
      <c r="L1492" s="21"/>
      <c r="M1492" s="12"/>
      <c r="N1492" s="12"/>
      <c r="O1492" s="12"/>
      <c r="P1492" s="12"/>
      <c r="Q1492" s="12"/>
      <c r="R1492" s="12"/>
    </row>
    <row r="1493" spans="3:18" x14ac:dyDescent="0.3">
      <c r="C1493" s="12"/>
      <c r="D1493" s="12"/>
      <c r="E1493" s="12"/>
      <c r="F1493" s="12"/>
      <c r="G1493" s="21"/>
      <c r="H1493" s="21"/>
      <c r="I1493" s="21"/>
      <c r="J1493" s="21"/>
      <c r="K1493" s="21"/>
      <c r="L1493" s="21"/>
      <c r="M1493" s="12"/>
      <c r="N1493" s="12"/>
      <c r="O1493" s="12"/>
      <c r="P1493" s="12"/>
      <c r="Q1493" s="12"/>
      <c r="R1493" s="12"/>
    </row>
    <row r="1494" spans="3:18" x14ac:dyDescent="0.3">
      <c r="C1494" s="12"/>
      <c r="D1494" s="12"/>
      <c r="E1494" s="12"/>
      <c r="F1494" s="12"/>
      <c r="G1494" s="21"/>
      <c r="H1494" s="21"/>
      <c r="I1494" s="21"/>
      <c r="J1494" s="21"/>
      <c r="K1494" s="21"/>
      <c r="L1494" s="21"/>
      <c r="M1494" s="12"/>
      <c r="N1494" s="12"/>
      <c r="O1494" s="12"/>
      <c r="P1494" s="12"/>
      <c r="Q1494" s="12"/>
      <c r="R1494" s="12"/>
    </row>
    <row r="1495" spans="3:18" x14ac:dyDescent="0.3">
      <c r="C1495" s="12"/>
      <c r="D1495" s="12"/>
      <c r="E1495" s="12"/>
      <c r="F1495" s="12"/>
      <c r="G1495" s="21"/>
      <c r="H1495" s="21"/>
      <c r="I1495" s="21"/>
      <c r="J1495" s="21"/>
      <c r="K1495" s="21"/>
      <c r="L1495" s="21"/>
      <c r="M1495" s="12"/>
      <c r="N1495" s="12"/>
      <c r="O1495" s="12"/>
      <c r="P1495" s="12"/>
      <c r="Q1495" s="12"/>
      <c r="R1495" s="12"/>
    </row>
    <row r="1496" spans="3:18" x14ac:dyDescent="0.3">
      <c r="C1496" s="12"/>
      <c r="D1496" s="12"/>
      <c r="E1496" s="12"/>
      <c r="F1496" s="12"/>
      <c r="G1496" s="21"/>
      <c r="H1496" s="21"/>
      <c r="I1496" s="21"/>
      <c r="J1496" s="21"/>
      <c r="K1496" s="21"/>
      <c r="L1496" s="21"/>
      <c r="M1496" s="12"/>
      <c r="N1496" s="12"/>
      <c r="O1496" s="12"/>
      <c r="P1496" s="12"/>
      <c r="Q1496" s="12"/>
      <c r="R1496" s="12"/>
    </row>
    <row r="1497" spans="3:18" x14ac:dyDescent="0.3">
      <c r="C1497" s="12"/>
      <c r="D1497" s="12"/>
      <c r="E1497" s="12"/>
      <c r="F1497" s="12"/>
      <c r="G1497" s="21"/>
      <c r="H1497" s="21"/>
      <c r="I1497" s="21"/>
      <c r="J1497" s="21"/>
      <c r="K1497" s="21"/>
      <c r="L1497" s="21"/>
      <c r="M1497" s="12"/>
      <c r="N1497" s="12"/>
      <c r="O1497" s="12"/>
      <c r="P1497" s="12"/>
      <c r="Q1497" s="12"/>
      <c r="R1497" s="12"/>
    </row>
    <row r="1498" spans="3:18" x14ac:dyDescent="0.3">
      <c r="C1498" s="12"/>
      <c r="D1498" s="12"/>
      <c r="E1498" s="12"/>
      <c r="F1498" s="12"/>
      <c r="G1498" s="21"/>
      <c r="H1498" s="21"/>
      <c r="I1498" s="21"/>
      <c r="J1498" s="21"/>
      <c r="K1498" s="21"/>
      <c r="L1498" s="21"/>
      <c r="M1498" s="12"/>
      <c r="N1498" s="12"/>
      <c r="O1498" s="12"/>
      <c r="P1498" s="12"/>
      <c r="Q1498" s="12"/>
      <c r="R1498" s="12"/>
    </row>
    <row r="1499" spans="3:18" x14ac:dyDescent="0.3">
      <c r="C1499" s="12"/>
      <c r="D1499" s="12"/>
      <c r="E1499" s="12"/>
      <c r="F1499" s="12"/>
      <c r="G1499" s="21"/>
      <c r="H1499" s="21"/>
      <c r="I1499" s="21"/>
      <c r="J1499" s="21"/>
      <c r="K1499" s="21"/>
      <c r="L1499" s="21"/>
      <c r="M1499" s="12"/>
      <c r="N1499" s="12"/>
      <c r="O1499" s="12"/>
      <c r="P1499" s="12"/>
      <c r="Q1499" s="12"/>
      <c r="R1499" s="12"/>
    </row>
    <row r="1500" spans="3:18" x14ac:dyDescent="0.3">
      <c r="C1500" s="12"/>
      <c r="D1500" s="12"/>
      <c r="E1500" s="12"/>
      <c r="F1500" s="12"/>
      <c r="G1500" s="21"/>
      <c r="H1500" s="21"/>
      <c r="I1500" s="21"/>
      <c r="J1500" s="21"/>
      <c r="K1500" s="21"/>
      <c r="L1500" s="21"/>
      <c r="M1500" s="12"/>
      <c r="N1500" s="12"/>
      <c r="O1500" s="12"/>
      <c r="P1500" s="12"/>
      <c r="Q1500" s="12"/>
      <c r="R1500" s="12"/>
    </row>
    <row r="1501" spans="3:18" x14ac:dyDescent="0.3">
      <c r="C1501" s="12"/>
      <c r="D1501" s="12"/>
      <c r="E1501" s="12"/>
      <c r="F1501" s="12"/>
      <c r="G1501" s="21"/>
      <c r="H1501" s="21"/>
      <c r="I1501" s="21"/>
      <c r="J1501" s="21"/>
      <c r="K1501" s="21"/>
      <c r="L1501" s="21"/>
      <c r="M1501" s="12"/>
      <c r="N1501" s="12"/>
      <c r="O1501" s="12"/>
      <c r="P1501" s="12"/>
      <c r="Q1501" s="12"/>
      <c r="R1501" s="12"/>
    </row>
    <row r="1502" spans="3:18" x14ac:dyDescent="0.3">
      <c r="C1502" s="12"/>
      <c r="D1502" s="12"/>
      <c r="E1502" s="12"/>
      <c r="F1502" s="12"/>
      <c r="G1502" s="21"/>
      <c r="H1502" s="21"/>
      <c r="I1502" s="21"/>
      <c r="J1502" s="21"/>
      <c r="K1502" s="21"/>
      <c r="L1502" s="21"/>
      <c r="M1502" s="12"/>
      <c r="N1502" s="12"/>
      <c r="O1502" s="12"/>
      <c r="P1502" s="12"/>
      <c r="Q1502" s="12"/>
      <c r="R1502" s="12"/>
    </row>
    <row r="1503" spans="3:18" x14ac:dyDescent="0.3">
      <c r="C1503" s="12"/>
      <c r="D1503" s="12"/>
      <c r="E1503" s="12"/>
      <c r="F1503" s="12"/>
      <c r="G1503" s="21"/>
      <c r="H1503" s="21"/>
      <c r="I1503" s="21"/>
      <c r="J1503" s="21"/>
      <c r="K1503" s="21"/>
      <c r="L1503" s="21"/>
      <c r="M1503" s="12"/>
      <c r="N1503" s="12"/>
      <c r="O1503" s="12"/>
      <c r="P1503" s="12"/>
      <c r="Q1503" s="12"/>
      <c r="R1503" s="12"/>
    </row>
    <row r="1504" spans="3:18" x14ac:dyDescent="0.3">
      <c r="C1504" s="12"/>
      <c r="D1504" s="12"/>
      <c r="E1504" s="12"/>
      <c r="F1504" s="12"/>
      <c r="G1504" s="21"/>
      <c r="H1504" s="21"/>
      <c r="I1504" s="21"/>
      <c r="J1504" s="21"/>
      <c r="K1504" s="21"/>
      <c r="L1504" s="21"/>
      <c r="M1504" s="12"/>
      <c r="N1504" s="12"/>
      <c r="O1504" s="12"/>
      <c r="P1504" s="12"/>
      <c r="Q1504" s="12"/>
      <c r="R1504" s="12"/>
    </row>
    <row r="1505" spans="3:18" x14ac:dyDescent="0.3">
      <c r="C1505" s="12"/>
      <c r="D1505" s="12"/>
      <c r="E1505" s="12"/>
      <c r="F1505" s="12"/>
      <c r="G1505" s="21"/>
      <c r="H1505" s="21"/>
      <c r="I1505" s="21"/>
      <c r="J1505" s="21"/>
      <c r="K1505" s="21"/>
      <c r="L1505" s="21"/>
      <c r="M1505" s="12"/>
      <c r="N1505" s="12"/>
      <c r="O1505" s="12"/>
      <c r="P1505" s="12"/>
      <c r="Q1505" s="12"/>
      <c r="R1505" s="12"/>
    </row>
    <row r="1506" spans="3:18" x14ac:dyDescent="0.3">
      <c r="C1506" s="12"/>
      <c r="D1506" s="12"/>
      <c r="E1506" s="12"/>
      <c r="F1506" s="12"/>
      <c r="G1506" s="21"/>
      <c r="H1506" s="21"/>
      <c r="I1506" s="21"/>
      <c r="J1506" s="21"/>
      <c r="K1506" s="21"/>
      <c r="L1506" s="21"/>
      <c r="M1506" s="12"/>
      <c r="N1506" s="12"/>
      <c r="O1506" s="12"/>
      <c r="P1506" s="12"/>
      <c r="Q1506" s="12"/>
      <c r="R1506" s="12"/>
    </row>
    <row r="1507" spans="3:18" x14ac:dyDescent="0.3">
      <c r="C1507" s="12"/>
      <c r="D1507" s="12"/>
      <c r="E1507" s="12"/>
      <c r="F1507" s="12"/>
      <c r="G1507" s="21"/>
      <c r="H1507" s="21"/>
      <c r="I1507" s="21"/>
      <c r="J1507" s="21"/>
      <c r="K1507" s="21"/>
      <c r="L1507" s="21"/>
      <c r="M1507" s="12"/>
      <c r="N1507" s="12"/>
      <c r="O1507" s="12"/>
      <c r="P1507" s="12"/>
      <c r="Q1507" s="12"/>
      <c r="R1507" s="12"/>
    </row>
    <row r="1508" spans="3:18" x14ac:dyDescent="0.3">
      <c r="C1508" s="12"/>
      <c r="D1508" s="12"/>
      <c r="E1508" s="12"/>
      <c r="F1508" s="12"/>
      <c r="G1508" s="21"/>
      <c r="H1508" s="21"/>
      <c r="I1508" s="21"/>
      <c r="J1508" s="21"/>
      <c r="K1508" s="21"/>
      <c r="L1508" s="21"/>
      <c r="M1508" s="12"/>
      <c r="N1508" s="12"/>
      <c r="O1508" s="12"/>
      <c r="P1508" s="12"/>
      <c r="Q1508" s="12"/>
      <c r="R1508" s="12"/>
    </row>
    <row r="1509" spans="3:18" x14ac:dyDescent="0.3">
      <c r="C1509" s="12"/>
      <c r="D1509" s="12"/>
      <c r="E1509" s="12"/>
      <c r="F1509" s="12"/>
      <c r="G1509" s="21"/>
      <c r="H1509" s="21"/>
      <c r="I1509" s="21"/>
      <c r="J1509" s="21"/>
      <c r="K1509" s="21"/>
      <c r="L1509" s="21"/>
      <c r="M1509" s="12"/>
      <c r="N1509" s="12"/>
      <c r="O1509" s="12"/>
      <c r="P1509" s="12"/>
      <c r="Q1509" s="12"/>
      <c r="R1509" s="12"/>
    </row>
    <row r="1510" spans="3:18" x14ac:dyDescent="0.3">
      <c r="C1510" s="12"/>
      <c r="D1510" s="12"/>
      <c r="E1510" s="12"/>
      <c r="F1510" s="12"/>
      <c r="G1510" s="21"/>
      <c r="H1510" s="21"/>
      <c r="I1510" s="21"/>
      <c r="J1510" s="21"/>
      <c r="K1510" s="21"/>
      <c r="L1510" s="21"/>
      <c r="M1510" s="12"/>
      <c r="N1510" s="12"/>
      <c r="O1510" s="12"/>
      <c r="P1510" s="12"/>
      <c r="Q1510" s="12"/>
      <c r="R1510" s="12"/>
    </row>
    <row r="1511" spans="3:18" x14ac:dyDescent="0.3">
      <c r="C1511" s="12"/>
      <c r="D1511" s="12"/>
      <c r="E1511" s="12"/>
      <c r="F1511" s="12"/>
      <c r="G1511" s="21"/>
      <c r="H1511" s="21"/>
      <c r="I1511" s="21"/>
      <c r="J1511" s="21"/>
      <c r="K1511" s="21"/>
      <c r="L1511" s="21"/>
      <c r="M1511" s="12"/>
      <c r="N1511" s="12"/>
      <c r="O1511" s="12"/>
      <c r="P1511" s="12"/>
      <c r="Q1511" s="12"/>
      <c r="R1511" s="12"/>
    </row>
    <row r="1512" spans="3:18" x14ac:dyDescent="0.3">
      <c r="C1512" s="12"/>
      <c r="D1512" s="12"/>
      <c r="E1512" s="12"/>
      <c r="F1512" s="12"/>
      <c r="G1512" s="21"/>
      <c r="H1512" s="21"/>
      <c r="I1512" s="21"/>
      <c r="J1512" s="21"/>
      <c r="K1512" s="21"/>
      <c r="L1512" s="21"/>
      <c r="M1512" s="12"/>
      <c r="N1512" s="12"/>
      <c r="O1512" s="12"/>
      <c r="P1512" s="12"/>
      <c r="Q1512" s="12"/>
      <c r="R1512" s="12"/>
    </row>
    <row r="1513" spans="3:18" x14ac:dyDescent="0.3">
      <c r="C1513" s="12"/>
      <c r="D1513" s="12"/>
      <c r="E1513" s="12"/>
      <c r="F1513" s="12"/>
      <c r="G1513" s="21"/>
      <c r="H1513" s="21"/>
      <c r="I1513" s="21"/>
      <c r="J1513" s="21"/>
      <c r="K1513" s="21"/>
      <c r="L1513" s="21"/>
      <c r="M1513" s="12"/>
      <c r="N1513" s="12"/>
      <c r="O1513" s="12"/>
      <c r="P1513" s="12"/>
      <c r="Q1513" s="12"/>
      <c r="R1513" s="12"/>
    </row>
    <row r="1514" spans="3:18" x14ac:dyDescent="0.3">
      <c r="C1514" s="12"/>
      <c r="D1514" s="12"/>
      <c r="E1514" s="12"/>
      <c r="F1514" s="12"/>
      <c r="G1514" s="21"/>
      <c r="H1514" s="21"/>
      <c r="I1514" s="21"/>
      <c r="J1514" s="21"/>
      <c r="K1514" s="21"/>
      <c r="L1514" s="21"/>
      <c r="M1514" s="12"/>
      <c r="N1514" s="12"/>
      <c r="O1514" s="12"/>
      <c r="P1514" s="12"/>
      <c r="Q1514" s="12"/>
      <c r="R1514" s="12"/>
    </row>
    <row r="1515" spans="3:18" x14ac:dyDescent="0.3">
      <c r="C1515" s="12"/>
      <c r="D1515" s="12"/>
      <c r="E1515" s="12"/>
      <c r="F1515" s="12"/>
      <c r="G1515" s="21"/>
      <c r="H1515" s="21"/>
      <c r="I1515" s="21"/>
      <c r="J1515" s="21"/>
      <c r="K1515" s="21"/>
      <c r="L1515" s="21"/>
      <c r="M1515" s="12"/>
      <c r="N1515" s="12"/>
      <c r="O1515" s="12"/>
      <c r="P1515" s="12"/>
      <c r="Q1515" s="12"/>
      <c r="R1515" s="12"/>
    </row>
    <row r="1516" spans="3:18" x14ac:dyDescent="0.3">
      <c r="C1516" s="12"/>
      <c r="D1516" s="12"/>
      <c r="E1516" s="12"/>
      <c r="F1516" s="12"/>
      <c r="G1516" s="21"/>
      <c r="H1516" s="21"/>
      <c r="I1516" s="21"/>
      <c r="J1516" s="21"/>
      <c r="K1516" s="21"/>
      <c r="L1516" s="21"/>
      <c r="M1516" s="12"/>
      <c r="N1516" s="12"/>
      <c r="O1516" s="12"/>
      <c r="P1516" s="12"/>
      <c r="Q1516" s="12"/>
      <c r="R1516" s="12"/>
    </row>
    <row r="1517" spans="3:18" x14ac:dyDescent="0.3">
      <c r="C1517" s="12"/>
      <c r="D1517" s="12"/>
      <c r="E1517" s="12"/>
      <c r="F1517" s="12"/>
      <c r="G1517" s="21"/>
      <c r="H1517" s="21"/>
      <c r="I1517" s="21"/>
      <c r="J1517" s="21"/>
      <c r="K1517" s="21"/>
      <c r="L1517" s="21"/>
      <c r="M1517" s="12"/>
      <c r="N1517" s="12"/>
      <c r="O1517" s="12"/>
      <c r="P1517" s="12"/>
      <c r="Q1517" s="12"/>
      <c r="R1517" s="12"/>
    </row>
    <row r="1518" spans="3:18" x14ac:dyDescent="0.3">
      <c r="C1518" s="12"/>
      <c r="D1518" s="12"/>
      <c r="E1518" s="12"/>
      <c r="F1518" s="12"/>
      <c r="G1518" s="21"/>
      <c r="H1518" s="21"/>
      <c r="I1518" s="21"/>
      <c r="J1518" s="21"/>
      <c r="K1518" s="21"/>
      <c r="L1518" s="21"/>
      <c r="M1518" s="12"/>
      <c r="N1518" s="12"/>
      <c r="O1518" s="12"/>
      <c r="P1518" s="12"/>
      <c r="Q1518" s="12"/>
      <c r="R1518" s="12"/>
    </row>
    <row r="1519" spans="3:18" x14ac:dyDescent="0.3">
      <c r="C1519" s="12"/>
      <c r="D1519" s="12"/>
      <c r="E1519" s="12"/>
      <c r="F1519" s="12"/>
      <c r="G1519" s="21"/>
      <c r="H1519" s="21"/>
      <c r="I1519" s="21"/>
      <c r="J1519" s="21"/>
      <c r="K1519" s="21"/>
      <c r="L1519" s="21"/>
      <c r="M1519" s="12"/>
      <c r="N1519" s="12"/>
      <c r="O1519" s="12"/>
      <c r="P1519" s="12"/>
      <c r="Q1519" s="12"/>
      <c r="R1519" s="12"/>
    </row>
    <row r="1520" spans="3:18" x14ac:dyDescent="0.3">
      <c r="C1520" s="12"/>
      <c r="D1520" s="12"/>
      <c r="E1520" s="12"/>
      <c r="F1520" s="12"/>
      <c r="G1520" s="21"/>
      <c r="H1520" s="21"/>
      <c r="I1520" s="21"/>
      <c r="J1520" s="21"/>
      <c r="K1520" s="21"/>
      <c r="L1520" s="21"/>
      <c r="M1520" s="12"/>
      <c r="N1520" s="12"/>
      <c r="O1520" s="12"/>
      <c r="P1520" s="12"/>
      <c r="Q1520" s="12"/>
      <c r="R1520" s="12"/>
    </row>
    <row r="1521" spans="3:18" x14ac:dyDescent="0.3">
      <c r="C1521" s="12"/>
      <c r="D1521" s="12"/>
      <c r="E1521" s="12"/>
      <c r="F1521" s="12"/>
      <c r="G1521" s="21"/>
      <c r="H1521" s="21"/>
      <c r="I1521" s="21"/>
      <c r="J1521" s="21"/>
      <c r="K1521" s="21"/>
      <c r="L1521" s="21"/>
      <c r="M1521" s="12"/>
      <c r="N1521" s="12"/>
      <c r="O1521" s="12"/>
      <c r="P1521" s="12"/>
      <c r="Q1521" s="12"/>
      <c r="R1521" s="12"/>
    </row>
    <row r="1522" spans="3:18" x14ac:dyDescent="0.3">
      <c r="C1522" s="12"/>
      <c r="D1522" s="12"/>
      <c r="E1522" s="12"/>
      <c r="F1522" s="12"/>
      <c r="G1522" s="21"/>
      <c r="H1522" s="21"/>
      <c r="I1522" s="21"/>
      <c r="J1522" s="21"/>
      <c r="K1522" s="21"/>
      <c r="L1522" s="21"/>
      <c r="M1522" s="12"/>
      <c r="N1522" s="12"/>
      <c r="O1522" s="12"/>
      <c r="P1522" s="12"/>
      <c r="Q1522" s="12"/>
      <c r="R1522" s="12"/>
    </row>
    <row r="1523" spans="3:18" x14ac:dyDescent="0.3">
      <c r="C1523" s="12"/>
      <c r="D1523" s="12"/>
      <c r="E1523" s="12"/>
      <c r="F1523" s="12"/>
      <c r="G1523" s="21"/>
      <c r="H1523" s="21"/>
      <c r="I1523" s="21"/>
      <c r="J1523" s="21"/>
      <c r="K1523" s="21"/>
      <c r="L1523" s="21"/>
      <c r="M1523" s="12"/>
      <c r="N1523" s="12"/>
      <c r="O1523" s="12"/>
      <c r="P1523" s="12"/>
      <c r="Q1523" s="12"/>
      <c r="R1523" s="12"/>
    </row>
    <row r="1524" spans="3:18" x14ac:dyDescent="0.3">
      <c r="C1524" s="12"/>
      <c r="D1524" s="12"/>
      <c r="E1524" s="12"/>
      <c r="F1524" s="12"/>
      <c r="G1524" s="21"/>
      <c r="H1524" s="21"/>
      <c r="I1524" s="21"/>
      <c r="J1524" s="21"/>
      <c r="K1524" s="21"/>
      <c r="L1524" s="21"/>
      <c r="M1524" s="12"/>
      <c r="N1524" s="12"/>
      <c r="O1524" s="12"/>
      <c r="P1524" s="12"/>
      <c r="Q1524" s="12"/>
      <c r="R1524" s="12"/>
    </row>
    <row r="1525" spans="3:18" x14ac:dyDescent="0.3">
      <c r="C1525" s="12"/>
      <c r="D1525" s="12"/>
      <c r="E1525" s="12"/>
      <c r="F1525" s="12"/>
      <c r="G1525" s="21"/>
      <c r="H1525" s="21"/>
      <c r="I1525" s="21"/>
      <c r="J1525" s="21"/>
      <c r="K1525" s="21"/>
      <c r="L1525" s="21"/>
      <c r="M1525" s="12"/>
      <c r="N1525" s="12"/>
      <c r="O1525" s="12"/>
      <c r="P1525" s="12"/>
      <c r="Q1525" s="12"/>
      <c r="R1525" s="12"/>
    </row>
    <row r="1526" spans="3:18" x14ac:dyDescent="0.3">
      <c r="C1526" s="12"/>
      <c r="D1526" s="12"/>
      <c r="E1526" s="12"/>
      <c r="F1526" s="12"/>
      <c r="G1526" s="21"/>
      <c r="H1526" s="21"/>
      <c r="I1526" s="21"/>
      <c r="J1526" s="21"/>
      <c r="K1526" s="21"/>
      <c r="L1526" s="21"/>
      <c r="M1526" s="12"/>
      <c r="N1526" s="12"/>
      <c r="O1526" s="12"/>
      <c r="P1526" s="12"/>
      <c r="Q1526" s="12"/>
      <c r="R1526" s="12"/>
    </row>
    <row r="1527" spans="3:18" x14ac:dyDescent="0.3">
      <c r="C1527" s="12"/>
      <c r="D1527" s="12"/>
      <c r="E1527" s="12"/>
      <c r="F1527" s="12"/>
      <c r="G1527" s="21"/>
      <c r="H1527" s="21"/>
      <c r="I1527" s="21"/>
      <c r="J1527" s="21"/>
      <c r="K1527" s="21"/>
      <c r="L1527" s="21"/>
      <c r="M1527" s="12"/>
      <c r="N1527" s="12"/>
      <c r="O1527" s="12"/>
      <c r="P1527" s="12"/>
      <c r="Q1527" s="12"/>
      <c r="R1527" s="12"/>
    </row>
    <row r="1528" spans="3:18" x14ac:dyDescent="0.3">
      <c r="C1528" s="12"/>
      <c r="D1528" s="12"/>
      <c r="E1528" s="12"/>
      <c r="F1528" s="12"/>
      <c r="G1528" s="21"/>
      <c r="H1528" s="21"/>
      <c r="I1528" s="21"/>
      <c r="J1528" s="21"/>
      <c r="K1528" s="21"/>
      <c r="L1528" s="21"/>
      <c r="M1528" s="12"/>
      <c r="N1528" s="12"/>
      <c r="O1528" s="12"/>
      <c r="P1528" s="12"/>
      <c r="Q1528" s="12"/>
      <c r="R1528" s="12"/>
    </row>
    <row r="1529" spans="3:18" x14ac:dyDescent="0.3">
      <c r="C1529" s="12"/>
      <c r="D1529" s="12"/>
      <c r="E1529" s="12"/>
      <c r="F1529" s="12"/>
      <c r="G1529" s="21"/>
      <c r="H1529" s="21"/>
      <c r="I1529" s="21"/>
      <c r="J1529" s="21"/>
      <c r="K1529" s="21"/>
      <c r="L1529" s="21"/>
      <c r="M1529" s="12"/>
      <c r="N1529" s="12"/>
      <c r="O1529" s="12"/>
      <c r="P1529" s="12"/>
      <c r="Q1529" s="12"/>
      <c r="R1529" s="12"/>
    </row>
    <row r="1530" spans="3:18" x14ac:dyDescent="0.3">
      <c r="C1530" s="12"/>
      <c r="D1530" s="12"/>
      <c r="E1530" s="12"/>
      <c r="F1530" s="12"/>
      <c r="G1530" s="21"/>
      <c r="H1530" s="21"/>
      <c r="I1530" s="21"/>
      <c r="J1530" s="21"/>
      <c r="K1530" s="21"/>
      <c r="L1530" s="21"/>
      <c r="M1530" s="12"/>
      <c r="N1530" s="12"/>
      <c r="O1530" s="12"/>
      <c r="P1530" s="12"/>
      <c r="Q1530" s="12"/>
      <c r="R1530" s="12"/>
    </row>
    <row r="1531" spans="3:18" x14ac:dyDescent="0.3">
      <c r="C1531" s="12"/>
      <c r="D1531" s="12"/>
      <c r="E1531" s="12"/>
      <c r="F1531" s="12"/>
      <c r="G1531" s="21"/>
      <c r="H1531" s="21"/>
      <c r="I1531" s="21"/>
      <c r="J1531" s="21"/>
      <c r="K1531" s="21"/>
      <c r="L1531" s="21"/>
      <c r="M1531" s="12"/>
      <c r="N1531" s="12"/>
      <c r="O1531" s="12"/>
      <c r="P1531" s="12"/>
      <c r="Q1531" s="12"/>
      <c r="R1531" s="12"/>
    </row>
    <row r="1532" spans="3:18" x14ac:dyDescent="0.3">
      <c r="C1532" s="12"/>
      <c r="D1532" s="12"/>
      <c r="E1532" s="12"/>
      <c r="F1532" s="12"/>
      <c r="G1532" s="21"/>
      <c r="H1532" s="21"/>
      <c r="I1532" s="21"/>
      <c r="J1532" s="21"/>
      <c r="K1532" s="21"/>
      <c r="L1532" s="21"/>
      <c r="M1532" s="12"/>
      <c r="N1532" s="12"/>
      <c r="O1532" s="12"/>
      <c r="P1532" s="12"/>
      <c r="Q1532" s="12"/>
      <c r="R1532" s="12"/>
    </row>
    <row r="1533" spans="3:18" x14ac:dyDescent="0.3">
      <c r="C1533" s="12"/>
      <c r="D1533" s="12"/>
      <c r="E1533" s="12"/>
      <c r="F1533" s="12"/>
      <c r="G1533" s="21"/>
      <c r="H1533" s="21"/>
      <c r="I1533" s="21"/>
      <c r="J1533" s="21"/>
      <c r="K1533" s="21"/>
      <c r="L1533" s="21"/>
      <c r="M1533" s="12"/>
      <c r="N1533" s="12"/>
      <c r="O1533" s="12"/>
      <c r="P1533" s="12"/>
      <c r="Q1533" s="12"/>
      <c r="R1533" s="12"/>
    </row>
    <row r="1534" spans="3:18" x14ac:dyDescent="0.3">
      <c r="C1534" s="12"/>
      <c r="D1534" s="12"/>
      <c r="E1534" s="12"/>
      <c r="F1534" s="12"/>
      <c r="G1534" s="21"/>
      <c r="H1534" s="21"/>
      <c r="I1534" s="21"/>
      <c r="J1534" s="21"/>
      <c r="K1534" s="21"/>
      <c r="L1534" s="21"/>
      <c r="M1534" s="12"/>
      <c r="N1534" s="12"/>
      <c r="O1534" s="12"/>
      <c r="P1534" s="12"/>
      <c r="Q1534" s="12"/>
      <c r="R1534" s="12"/>
    </row>
    <row r="1535" spans="3:18" x14ac:dyDescent="0.3">
      <c r="C1535" s="12"/>
      <c r="D1535" s="12"/>
      <c r="E1535" s="12"/>
      <c r="F1535" s="12"/>
      <c r="G1535" s="21"/>
      <c r="H1535" s="21"/>
      <c r="I1535" s="21"/>
      <c r="J1535" s="21"/>
      <c r="K1535" s="21"/>
      <c r="L1535" s="21"/>
      <c r="M1535" s="12"/>
      <c r="N1535" s="12"/>
      <c r="O1535" s="12"/>
      <c r="P1535" s="12"/>
      <c r="Q1535" s="12"/>
      <c r="R1535" s="12"/>
    </row>
    <row r="1536" spans="3:18" x14ac:dyDescent="0.3">
      <c r="C1536" s="12"/>
      <c r="D1536" s="12"/>
      <c r="E1536" s="12"/>
      <c r="F1536" s="12"/>
      <c r="G1536" s="21"/>
      <c r="H1536" s="21"/>
      <c r="I1536" s="21"/>
      <c r="J1536" s="21"/>
      <c r="K1536" s="21"/>
      <c r="L1536" s="21"/>
      <c r="M1536" s="12"/>
      <c r="N1536" s="12"/>
      <c r="O1536" s="12"/>
      <c r="P1536" s="12"/>
      <c r="Q1536" s="12"/>
      <c r="R1536" s="12"/>
    </row>
    <row r="1537" spans="3:18" x14ac:dyDescent="0.3">
      <c r="C1537" s="12"/>
      <c r="D1537" s="12"/>
      <c r="E1537" s="12"/>
      <c r="F1537" s="12"/>
      <c r="G1537" s="21"/>
      <c r="H1537" s="21"/>
      <c r="I1537" s="21"/>
      <c r="J1537" s="21"/>
      <c r="K1537" s="21"/>
      <c r="L1537" s="21"/>
      <c r="M1537" s="12"/>
      <c r="N1537" s="12"/>
      <c r="O1537" s="12"/>
      <c r="P1537" s="12"/>
      <c r="Q1537" s="12"/>
      <c r="R1537" s="12"/>
    </row>
    <row r="1538" spans="3:18" x14ac:dyDescent="0.3">
      <c r="C1538" s="12"/>
      <c r="D1538" s="12"/>
      <c r="E1538" s="12"/>
      <c r="F1538" s="12"/>
      <c r="G1538" s="21"/>
      <c r="H1538" s="21"/>
      <c r="I1538" s="21"/>
      <c r="J1538" s="21"/>
      <c r="K1538" s="21"/>
      <c r="L1538" s="21"/>
      <c r="M1538" s="12"/>
      <c r="N1538" s="12"/>
      <c r="O1538" s="12"/>
      <c r="P1538" s="12"/>
      <c r="Q1538" s="12"/>
      <c r="R1538" s="12"/>
    </row>
    <row r="1539" spans="3:18" x14ac:dyDescent="0.3">
      <c r="C1539" s="12"/>
      <c r="D1539" s="12"/>
      <c r="E1539" s="12"/>
      <c r="F1539" s="12"/>
      <c r="G1539" s="21"/>
      <c r="H1539" s="21"/>
      <c r="I1539" s="21"/>
      <c r="J1539" s="21"/>
      <c r="K1539" s="21"/>
      <c r="L1539" s="21"/>
      <c r="M1539" s="12"/>
      <c r="N1539" s="12"/>
      <c r="O1539" s="12"/>
      <c r="P1539" s="12"/>
      <c r="Q1539" s="12"/>
      <c r="R1539" s="12"/>
    </row>
    <row r="1540" spans="3:18" x14ac:dyDescent="0.3">
      <c r="C1540" s="12"/>
      <c r="D1540" s="12"/>
      <c r="E1540" s="12"/>
      <c r="F1540" s="12"/>
      <c r="G1540" s="21"/>
      <c r="H1540" s="21"/>
      <c r="I1540" s="21"/>
      <c r="J1540" s="21"/>
      <c r="K1540" s="21"/>
      <c r="L1540" s="21"/>
      <c r="M1540" s="12"/>
      <c r="N1540" s="12"/>
      <c r="O1540" s="12"/>
      <c r="P1540" s="12"/>
      <c r="Q1540" s="12"/>
      <c r="R1540" s="12"/>
    </row>
    <row r="1541" spans="3:18" x14ac:dyDescent="0.3">
      <c r="C1541" s="12"/>
      <c r="D1541" s="12"/>
      <c r="E1541" s="12"/>
      <c r="F1541" s="12"/>
      <c r="G1541" s="21"/>
      <c r="H1541" s="21"/>
      <c r="I1541" s="21"/>
      <c r="J1541" s="21"/>
      <c r="K1541" s="21"/>
      <c r="L1541" s="21"/>
      <c r="M1541" s="12"/>
      <c r="N1541" s="12"/>
      <c r="O1541" s="12"/>
      <c r="P1541" s="12"/>
      <c r="Q1541" s="12"/>
      <c r="R1541" s="12"/>
    </row>
    <row r="1542" spans="3:18" x14ac:dyDescent="0.3">
      <c r="C1542" s="12"/>
      <c r="D1542" s="12"/>
      <c r="E1542" s="12"/>
      <c r="F1542" s="12"/>
      <c r="G1542" s="21"/>
      <c r="H1542" s="21"/>
      <c r="I1542" s="21"/>
      <c r="J1542" s="21"/>
      <c r="K1542" s="21"/>
      <c r="L1542" s="21"/>
      <c r="M1542" s="12"/>
      <c r="N1542" s="12"/>
      <c r="O1542" s="12"/>
      <c r="P1542" s="12"/>
      <c r="Q1542" s="12"/>
      <c r="R1542" s="12"/>
    </row>
    <row r="1543" spans="3:18" x14ac:dyDescent="0.3">
      <c r="C1543" s="12"/>
      <c r="D1543" s="12"/>
      <c r="E1543" s="12"/>
      <c r="F1543" s="12"/>
      <c r="G1543" s="21"/>
      <c r="H1543" s="21"/>
      <c r="I1543" s="21"/>
      <c r="J1543" s="21"/>
      <c r="K1543" s="21"/>
      <c r="L1543" s="21"/>
      <c r="M1543" s="12"/>
      <c r="N1543" s="12"/>
      <c r="O1543" s="12"/>
      <c r="P1543" s="12"/>
      <c r="Q1543" s="12"/>
      <c r="R1543" s="12"/>
    </row>
    <row r="1544" spans="3:18" x14ac:dyDescent="0.3">
      <c r="C1544" s="12"/>
      <c r="D1544" s="12"/>
      <c r="E1544" s="12"/>
      <c r="F1544" s="12"/>
      <c r="G1544" s="21"/>
      <c r="H1544" s="21"/>
      <c r="I1544" s="21"/>
      <c r="J1544" s="21"/>
      <c r="K1544" s="21"/>
      <c r="L1544" s="21"/>
      <c r="M1544" s="12"/>
      <c r="N1544" s="12"/>
      <c r="O1544" s="12"/>
      <c r="P1544" s="12"/>
      <c r="Q1544" s="12"/>
      <c r="R1544" s="12"/>
    </row>
    <row r="1545" spans="3:18" x14ac:dyDescent="0.3">
      <c r="C1545" s="12"/>
      <c r="D1545" s="12"/>
      <c r="E1545" s="12"/>
      <c r="F1545" s="12"/>
      <c r="G1545" s="21"/>
      <c r="H1545" s="21"/>
      <c r="I1545" s="21"/>
      <c r="J1545" s="21"/>
      <c r="K1545" s="21"/>
      <c r="L1545" s="21"/>
      <c r="M1545" s="12"/>
      <c r="N1545" s="12"/>
      <c r="O1545" s="12"/>
      <c r="P1545" s="12"/>
      <c r="Q1545" s="12"/>
      <c r="R1545" s="12"/>
    </row>
    <row r="1546" spans="3:18" x14ac:dyDescent="0.3">
      <c r="C1546" s="12"/>
      <c r="D1546" s="12"/>
      <c r="E1546" s="12"/>
      <c r="F1546" s="12"/>
      <c r="G1546" s="21"/>
      <c r="H1546" s="21"/>
      <c r="I1546" s="21"/>
      <c r="J1546" s="21"/>
      <c r="K1546" s="21"/>
      <c r="L1546" s="21"/>
      <c r="M1546" s="12"/>
      <c r="N1546" s="12"/>
      <c r="O1546" s="12"/>
      <c r="P1546" s="12"/>
      <c r="Q1546" s="12"/>
      <c r="R1546" s="12"/>
    </row>
    <row r="1547" spans="3:18" x14ac:dyDescent="0.3">
      <c r="C1547" s="12"/>
      <c r="D1547" s="12"/>
      <c r="E1547" s="12"/>
      <c r="F1547" s="12"/>
      <c r="G1547" s="21"/>
      <c r="H1547" s="21"/>
      <c r="I1547" s="21"/>
      <c r="J1547" s="21"/>
      <c r="K1547" s="21"/>
      <c r="L1547" s="21"/>
      <c r="M1547" s="12"/>
      <c r="N1547" s="12"/>
      <c r="O1547" s="12"/>
      <c r="P1547" s="12"/>
      <c r="Q1547" s="12"/>
      <c r="R1547" s="12"/>
    </row>
    <row r="1548" spans="3:18" x14ac:dyDescent="0.3">
      <c r="C1548" s="12"/>
      <c r="D1548" s="12"/>
      <c r="E1548" s="12"/>
      <c r="F1548" s="12"/>
      <c r="G1548" s="21"/>
      <c r="H1548" s="21"/>
      <c r="I1548" s="21"/>
      <c r="J1548" s="21"/>
      <c r="K1548" s="21"/>
      <c r="L1548" s="21"/>
      <c r="M1548" s="12"/>
      <c r="N1548" s="12"/>
      <c r="O1548" s="12"/>
      <c r="P1548" s="12"/>
      <c r="Q1548" s="12"/>
      <c r="R1548" s="12"/>
    </row>
    <row r="1549" spans="3:18" x14ac:dyDescent="0.3">
      <c r="C1549" s="12"/>
      <c r="D1549" s="12"/>
      <c r="E1549" s="12"/>
      <c r="F1549" s="12"/>
      <c r="G1549" s="21"/>
      <c r="H1549" s="21"/>
      <c r="I1549" s="21"/>
      <c r="J1549" s="21"/>
      <c r="K1549" s="21"/>
      <c r="L1549" s="21"/>
      <c r="M1549" s="12"/>
      <c r="N1549" s="12"/>
      <c r="O1549" s="12"/>
      <c r="P1549" s="12"/>
      <c r="Q1549" s="12"/>
      <c r="R1549" s="12"/>
    </row>
    <row r="1550" spans="3:18" x14ac:dyDescent="0.3">
      <c r="C1550" s="12"/>
      <c r="D1550" s="12"/>
      <c r="E1550" s="12"/>
      <c r="F1550" s="12"/>
      <c r="G1550" s="21"/>
      <c r="H1550" s="21"/>
      <c r="I1550" s="21"/>
      <c r="J1550" s="21"/>
      <c r="K1550" s="21"/>
      <c r="L1550" s="21"/>
      <c r="M1550" s="12"/>
      <c r="N1550" s="12"/>
      <c r="O1550" s="12"/>
      <c r="P1550" s="12"/>
      <c r="Q1550" s="12"/>
      <c r="R1550" s="12"/>
    </row>
    <row r="1551" spans="3:18" x14ac:dyDescent="0.3">
      <c r="C1551" s="12"/>
      <c r="D1551" s="12"/>
      <c r="E1551" s="12"/>
      <c r="F1551" s="12"/>
      <c r="G1551" s="21"/>
      <c r="H1551" s="21"/>
      <c r="I1551" s="21"/>
      <c r="J1551" s="21"/>
      <c r="K1551" s="21"/>
      <c r="L1551" s="21"/>
      <c r="M1551" s="12"/>
      <c r="N1551" s="12"/>
      <c r="O1551" s="12"/>
      <c r="P1551" s="12"/>
      <c r="Q1551" s="12"/>
      <c r="R1551" s="12"/>
    </row>
    <row r="1552" spans="3:18" x14ac:dyDescent="0.3">
      <c r="C1552" s="12"/>
      <c r="D1552" s="12"/>
      <c r="E1552" s="12"/>
      <c r="F1552" s="12"/>
      <c r="G1552" s="21"/>
      <c r="H1552" s="21"/>
      <c r="I1552" s="21"/>
      <c r="J1552" s="21"/>
      <c r="K1552" s="21"/>
      <c r="L1552" s="21"/>
      <c r="M1552" s="12"/>
      <c r="N1552" s="12"/>
      <c r="O1552" s="12"/>
      <c r="P1552" s="12"/>
      <c r="Q1552" s="12"/>
      <c r="R1552" s="12"/>
    </row>
    <row r="1553" spans="3:18" x14ac:dyDescent="0.3">
      <c r="C1553" s="12"/>
      <c r="D1553" s="12"/>
      <c r="E1553" s="12"/>
      <c r="F1553" s="12"/>
      <c r="G1553" s="21"/>
      <c r="H1553" s="21"/>
      <c r="I1553" s="21"/>
      <c r="J1553" s="21"/>
      <c r="K1553" s="21"/>
      <c r="L1553" s="21"/>
      <c r="M1553" s="12"/>
      <c r="N1553" s="12"/>
      <c r="O1553" s="12"/>
      <c r="P1553" s="12"/>
      <c r="Q1553" s="12"/>
      <c r="R1553" s="12"/>
    </row>
    <row r="1554" spans="3:18" x14ac:dyDescent="0.3">
      <c r="C1554" s="12"/>
      <c r="D1554" s="12"/>
      <c r="E1554" s="12"/>
      <c r="F1554" s="12"/>
      <c r="G1554" s="21"/>
      <c r="H1554" s="21"/>
      <c r="I1554" s="21"/>
      <c r="J1554" s="21"/>
      <c r="K1554" s="21"/>
      <c r="L1554" s="21"/>
      <c r="M1554" s="12"/>
      <c r="N1554" s="12"/>
      <c r="O1554" s="12"/>
      <c r="P1554" s="12"/>
      <c r="Q1554" s="12"/>
      <c r="R1554" s="12"/>
    </row>
    <row r="1555" spans="3:18" x14ac:dyDescent="0.3">
      <c r="C1555" s="12"/>
      <c r="D1555" s="12"/>
      <c r="E1555" s="12"/>
      <c r="F1555" s="12"/>
      <c r="G1555" s="21"/>
      <c r="H1555" s="21"/>
      <c r="I1555" s="21"/>
      <c r="J1555" s="21"/>
      <c r="K1555" s="21"/>
      <c r="L1555" s="21"/>
      <c r="M1555" s="12"/>
      <c r="N1555" s="12"/>
      <c r="O1555" s="12"/>
      <c r="P1555" s="12"/>
      <c r="Q1555" s="12"/>
      <c r="R1555" s="12"/>
    </row>
    <row r="1556" spans="3:18" x14ac:dyDescent="0.3">
      <c r="C1556" s="12"/>
      <c r="D1556" s="12"/>
      <c r="E1556" s="12"/>
      <c r="F1556" s="12"/>
      <c r="G1556" s="21"/>
      <c r="H1556" s="21"/>
      <c r="I1556" s="21"/>
      <c r="J1556" s="21"/>
      <c r="K1556" s="21"/>
      <c r="L1556" s="21"/>
      <c r="M1556" s="12"/>
      <c r="N1556" s="12"/>
      <c r="O1556" s="12"/>
      <c r="P1556" s="12"/>
      <c r="Q1556" s="12"/>
      <c r="R1556" s="12"/>
    </row>
    <row r="1557" spans="3:18" x14ac:dyDescent="0.3">
      <c r="C1557" s="12"/>
      <c r="D1557" s="12"/>
      <c r="E1557" s="12"/>
      <c r="F1557" s="12"/>
      <c r="G1557" s="21"/>
      <c r="H1557" s="21"/>
      <c r="I1557" s="21"/>
      <c r="J1557" s="21"/>
      <c r="K1557" s="21"/>
      <c r="L1557" s="21"/>
      <c r="M1557" s="12"/>
      <c r="N1557" s="12"/>
      <c r="O1557" s="12"/>
      <c r="P1557" s="12"/>
      <c r="Q1557" s="12"/>
      <c r="R1557" s="12"/>
    </row>
    <row r="1558" spans="3:18" x14ac:dyDescent="0.3">
      <c r="C1558" s="12"/>
      <c r="D1558" s="12"/>
      <c r="E1558" s="12"/>
      <c r="F1558" s="12"/>
      <c r="G1558" s="21"/>
      <c r="H1558" s="21"/>
      <c r="I1558" s="21"/>
      <c r="J1558" s="21"/>
      <c r="K1558" s="21"/>
      <c r="L1558" s="21"/>
      <c r="M1558" s="12"/>
      <c r="N1558" s="12"/>
      <c r="O1558" s="12"/>
      <c r="P1558" s="12"/>
      <c r="Q1558" s="12"/>
      <c r="R1558" s="12"/>
    </row>
    <row r="1559" spans="3:18" x14ac:dyDescent="0.3">
      <c r="C1559" s="12"/>
      <c r="D1559" s="12"/>
      <c r="E1559" s="12"/>
      <c r="F1559" s="12"/>
      <c r="G1559" s="21"/>
      <c r="H1559" s="21"/>
      <c r="I1559" s="21"/>
      <c r="J1559" s="21"/>
      <c r="K1559" s="21"/>
      <c r="L1559" s="21"/>
      <c r="M1559" s="12"/>
      <c r="N1559" s="12"/>
      <c r="O1559" s="12"/>
      <c r="P1559" s="12"/>
      <c r="Q1559" s="12"/>
      <c r="R1559" s="12"/>
    </row>
    <row r="1560" spans="3:18" x14ac:dyDescent="0.3">
      <c r="C1560" s="12"/>
      <c r="D1560" s="12"/>
      <c r="E1560" s="12"/>
      <c r="F1560" s="12"/>
      <c r="G1560" s="21"/>
      <c r="H1560" s="21"/>
      <c r="I1560" s="21"/>
      <c r="J1560" s="21"/>
      <c r="K1560" s="21"/>
      <c r="L1560" s="21"/>
      <c r="M1560" s="12"/>
      <c r="N1560" s="12"/>
      <c r="O1560" s="12"/>
      <c r="P1560" s="12"/>
      <c r="Q1560" s="12"/>
      <c r="R1560" s="12"/>
    </row>
    <row r="1561" spans="3:18" x14ac:dyDescent="0.3">
      <c r="C1561" s="12"/>
      <c r="D1561" s="12"/>
      <c r="E1561" s="12"/>
      <c r="F1561" s="12"/>
      <c r="G1561" s="21"/>
      <c r="H1561" s="21"/>
      <c r="I1561" s="21"/>
      <c r="J1561" s="21"/>
      <c r="K1561" s="21"/>
      <c r="L1561" s="21"/>
      <c r="M1561" s="12"/>
      <c r="N1561" s="12"/>
      <c r="O1561" s="12"/>
      <c r="P1561" s="12"/>
      <c r="Q1561" s="12"/>
      <c r="R1561" s="12"/>
    </row>
    <row r="1562" spans="3:18" x14ac:dyDescent="0.3">
      <c r="C1562" s="12"/>
      <c r="D1562" s="12"/>
      <c r="E1562" s="12"/>
      <c r="F1562" s="12"/>
      <c r="G1562" s="21"/>
      <c r="H1562" s="21"/>
      <c r="I1562" s="21"/>
      <c r="J1562" s="21"/>
      <c r="K1562" s="21"/>
      <c r="L1562" s="21"/>
      <c r="M1562" s="12"/>
      <c r="N1562" s="12"/>
      <c r="O1562" s="12"/>
      <c r="P1562" s="12"/>
      <c r="Q1562" s="12"/>
      <c r="R1562" s="12"/>
    </row>
    <row r="1563" spans="3:18" x14ac:dyDescent="0.3">
      <c r="C1563" s="12"/>
      <c r="D1563" s="12"/>
      <c r="E1563" s="12"/>
      <c r="F1563" s="12"/>
      <c r="G1563" s="21"/>
      <c r="H1563" s="21"/>
      <c r="I1563" s="21"/>
      <c r="J1563" s="21"/>
      <c r="K1563" s="21"/>
      <c r="L1563" s="21"/>
      <c r="M1563" s="12"/>
      <c r="N1563" s="12"/>
      <c r="O1563" s="12"/>
      <c r="P1563" s="12"/>
      <c r="Q1563" s="12"/>
      <c r="R1563" s="12"/>
    </row>
    <row r="1564" spans="3:18" x14ac:dyDescent="0.3">
      <c r="C1564" s="12"/>
      <c r="D1564" s="12"/>
      <c r="E1564" s="12"/>
      <c r="F1564" s="12"/>
      <c r="G1564" s="21"/>
      <c r="H1564" s="21"/>
      <c r="I1564" s="21"/>
      <c r="J1564" s="21"/>
      <c r="K1564" s="21"/>
      <c r="L1564" s="21"/>
      <c r="M1564" s="12"/>
      <c r="N1564" s="12"/>
      <c r="O1564" s="12"/>
      <c r="P1564" s="12"/>
      <c r="Q1564" s="12"/>
      <c r="R1564" s="12"/>
    </row>
    <row r="1565" spans="3:18" x14ac:dyDescent="0.3">
      <c r="C1565" s="12"/>
      <c r="D1565" s="12"/>
      <c r="E1565" s="12"/>
      <c r="F1565" s="12"/>
      <c r="G1565" s="21"/>
      <c r="H1565" s="21"/>
      <c r="I1565" s="21"/>
      <c r="J1565" s="21"/>
      <c r="K1565" s="21"/>
      <c r="L1565" s="21"/>
      <c r="M1565" s="12"/>
      <c r="N1565" s="12"/>
      <c r="O1565" s="12"/>
      <c r="P1565" s="12"/>
      <c r="Q1565" s="12"/>
      <c r="R1565" s="12"/>
    </row>
    <row r="1566" spans="3:18" x14ac:dyDescent="0.3">
      <c r="C1566" s="12"/>
      <c r="D1566" s="12"/>
      <c r="E1566" s="12"/>
      <c r="F1566" s="12"/>
      <c r="G1566" s="21"/>
      <c r="H1566" s="21"/>
      <c r="I1566" s="21"/>
      <c r="J1566" s="21"/>
      <c r="K1566" s="21"/>
      <c r="L1566" s="21"/>
      <c r="M1566" s="12"/>
      <c r="N1566" s="12"/>
      <c r="O1566" s="12"/>
      <c r="P1566" s="12"/>
      <c r="Q1566" s="12"/>
      <c r="R1566" s="12"/>
    </row>
    <row r="1567" spans="3:18" x14ac:dyDescent="0.3">
      <c r="C1567" s="12"/>
      <c r="D1567" s="12"/>
      <c r="E1567" s="12"/>
      <c r="F1567" s="12"/>
      <c r="G1567" s="21"/>
      <c r="H1567" s="21"/>
      <c r="I1567" s="21"/>
      <c r="J1567" s="21"/>
      <c r="K1567" s="21"/>
      <c r="L1567" s="21"/>
      <c r="M1567" s="12"/>
      <c r="N1567" s="12"/>
      <c r="O1567" s="12"/>
      <c r="P1567" s="12"/>
      <c r="Q1567" s="12"/>
      <c r="R1567" s="12"/>
    </row>
    <row r="1568" spans="3:18" x14ac:dyDescent="0.3">
      <c r="C1568" s="12"/>
      <c r="D1568" s="12"/>
      <c r="E1568" s="12"/>
      <c r="F1568" s="12"/>
      <c r="G1568" s="21"/>
      <c r="H1568" s="21"/>
      <c r="I1568" s="21"/>
      <c r="J1568" s="21"/>
      <c r="K1568" s="21"/>
      <c r="L1568" s="21"/>
      <c r="M1568" s="12"/>
      <c r="N1568" s="12"/>
      <c r="O1568" s="12"/>
      <c r="P1568" s="12"/>
      <c r="Q1568" s="12"/>
      <c r="R1568" s="12"/>
    </row>
    <row r="1569" spans="3:18" x14ac:dyDescent="0.3">
      <c r="C1569" s="12"/>
      <c r="D1569" s="12"/>
      <c r="E1569" s="12"/>
      <c r="F1569" s="12"/>
      <c r="G1569" s="21"/>
      <c r="H1569" s="21"/>
      <c r="I1569" s="21"/>
      <c r="J1569" s="21"/>
      <c r="K1569" s="21"/>
      <c r="L1569" s="21"/>
      <c r="M1569" s="12"/>
      <c r="N1569" s="12"/>
      <c r="O1569" s="12"/>
      <c r="P1569" s="12"/>
      <c r="Q1569" s="12"/>
      <c r="R1569" s="12"/>
    </row>
    <row r="1570" spans="3:18" x14ac:dyDescent="0.3">
      <c r="C1570" s="12"/>
      <c r="D1570" s="12"/>
      <c r="E1570" s="12"/>
      <c r="F1570" s="12"/>
      <c r="G1570" s="21"/>
      <c r="H1570" s="21"/>
      <c r="I1570" s="21"/>
      <c r="J1570" s="21"/>
      <c r="K1570" s="21"/>
      <c r="L1570" s="21"/>
      <c r="M1570" s="12"/>
      <c r="N1570" s="12"/>
      <c r="O1570" s="12"/>
      <c r="P1570" s="12"/>
      <c r="Q1570" s="12"/>
      <c r="R1570" s="12"/>
    </row>
    <row r="1571" spans="3:18" x14ac:dyDescent="0.3">
      <c r="C1571" s="12"/>
      <c r="D1571" s="12"/>
      <c r="E1571" s="12"/>
      <c r="F1571" s="12"/>
      <c r="G1571" s="21"/>
      <c r="H1571" s="21"/>
      <c r="I1571" s="21"/>
      <c r="J1571" s="21"/>
      <c r="K1571" s="21"/>
      <c r="L1571" s="21"/>
      <c r="M1571" s="12"/>
      <c r="N1571" s="12"/>
      <c r="O1571" s="12"/>
      <c r="P1571" s="12"/>
      <c r="Q1571" s="12"/>
      <c r="R1571" s="12"/>
    </row>
    <row r="1572" spans="3:18" x14ac:dyDescent="0.3">
      <c r="C1572" s="12"/>
      <c r="D1572" s="12"/>
      <c r="E1572" s="12"/>
      <c r="F1572" s="12"/>
      <c r="G1572" s="21"/>
      <c r="H1572" s="21"/>
      <c r="I1572" s="21"/>
      <c r="J1572" s="21"/>
      <c r="K1572" s="21"/>
      <c r="L1572" s="21"/>
      <c r="M1572" s="12"/>
      <c r="N1572" s="12"/>
      <c r="O1572" s="12"/>
      <c r="P1572" s="12"/>
      <c r="Q1572" s="12"/>
      <c r="R1572" s="12"/>
    </row>
    <row r="1573" spans="3:18" x14ac:dyDescent="0.3">
      <c r="C1573" s="12"/>
      <c r="D1573" s="12"/>
      <c r="E1573" s="12"/>
      <c r="F1573" s="12"/>
      <c r="G1573" s="21"/>
      <c r="H1573" s="21"/>
      <c r="I1573" s="21"/>
      <c r="J1573" s="21"/>
      <c r="K1573" s="21"/>
      <c r="L1573" s="21"/>
      <c r="M1573" s="12"/>
      <c r="N1573" s="12"/>
      <c r="O1573" s="12"/>
      <c r="P1573" s="12"/>
      <c r="Q1573" s="12"/>
      <c r="R1573" s="12"/>
    </row>
    <row r="1574" spans="3:18" x14ac:dyDescent="0.3">
      <c r="C1574" s="12"/>
      <c r="D1574" s="12"/>
      <c r="E1574" s="12"/>
      <c r="F1574" s="12"/>
      <c r="G1574" s="21"/>
      <c r="H1574" s="21"/>
      <c r="I1574" s="21"/>
      <c r="J1574" s="21"/>
      <c r="K1574" s="21"/>
      <c r="L1574" s="21"/>
      <c r="M1574" s="12"/>
      <c r="N1574" s="12"/>
      <c r="O1574" s="12"/>
      <c r="P1574" s="12"/>
      <c r="Q1574" s="12"/>
      <c r="R1574" s="12"/>
    </row>
    <row r="1575" spans="3:18" x14ac:dyDescent="0.3">
      <c r="C1575" s="12"/>
      <c r="D1575" s="12"/>
      <c r="E1575" s="12"/>
      <c r="F1575" s="12"/>
      <c r="G1575" s="21"/>
      <c r="H1575" s="21"/>
      <c r="I1575" s="21"/>
      <c r="J1575" s="21"/>
      <c r="K1575" s="21"/>
      <c r="L1575" s="21"/>
      <c r="M1575" s="12"/>
      <c r="N1575" s="12"/>
      <c r="O1575" s="12"/>
      <c r="P1575" s="12"/>
      <c r="Q1575" s="12"/>
      <c r="R1575" s="12"/>
    </row>
    <row r="1576" spans="3:18" x14ac:dyDescent="0.3">
      <c r="C1576" s="12"/>
      <c r="D1576" s="12"/>
      <c r="E1576" s="12"/>
      <c r="F1576" s="12"/>
      <c r="G1576" s="21"/>
      <c r="H1576" s="21"/>
      <c r="I1576" s="21"/>
      <c r="J1576" s="21"/>
      <c r="K1576" s="21"/>
      <c r="L1576" s="21"/>
      <c r="M1576" s="12"/>
      <c r="N1576" s="12"/>
      <c r="O1576" s="12"/>
      <c r="P1576" s="12"/>
      <c r="Q1576" s="12"/>
      <c r="R1576" s="12"/>
    </row>
    <row r="1577" spans="3:18" x14ac:dyDescent="0.3">
      <c r="C1577" s="12"/>
      <c r="D1577" s="12"/>
      <c r="E1577" s="12"/>
      <c r="F1577" s="12"/>
      <c r="G1577" s="21"/>
      <c r="H1577" s="21"/>
      <c r="I1577" s="21"/>
      <c r="J1577" s="21"/>
      <c r="K1577" s="21"/>
      <c r="L1577" s="21"/>
      <c r="M1577" s="12"/>
      <c r="N1577" s="12"/>
      <c r="O1577" s="12"/>
      <c r="P1577" s="12"/>
      <c r="Q1577" s="12"/>
      <c r="R1577" s="12"/>
    </row>
    <row r="1578" spans="3:18" x14ac:dyDescent="0.3">
      <c r="C1578" s="12"/>
      <c r="D1578" s="12"/>
      <c r="E1578" s="12"/>
      <c r="F1578" s="12"/>
      <c r="G1578" s="21"/>
      <c r="H1578" s="21"/>
      <c r="I1578" s="21"/>
      <c r="J1578" s="21"/>
      <c r="K1578" s="21"/>
      <c r="L1578" s="21"/>
      <c r="M1578" s="12"/>
      <c r="N1578" s="12"/>
      <c r="O1578" s="12"/>
      <c r="P1578" s="12"/>
      <c r="Q1578" s="12"/>
      <c r="R1578" s="12"/>
    </row>
    <row r="1579" spans="3:18" x14ac:dyDescent="0.3">
      <c r="C1579" s="12"/>
      <c r="D1579" s="12"/>
      <c r="E1579" s="12"/>
      <c r="F1579" s="12"/>
      <c r="G1579" s="21"/>
      <c r="H1579" s="21"/>
      <c r="I1579" s="21"/>
      <c r="J1579" s="21"/>
      <c r="K1579" s="21"/>
      <c r="L1579" s="21"/>
      <c r="M1579" s="12"/>
      <c r="N1579" s="12"/>
      <c r="O1579" s="12"/>
      <c r="P1579" s="12"/>
      <c r="Q1579" s="12"/>
      <c r="R1579" s="12"/>
    </row>
    <row r="1580" spans="3:18" x14ac:dyDescent="0.3">
      <c r="C1580" s="12"/>
      <c r="D1580" s="12"/>
      <c r="E1580" s="12"/>
      <c r="F1580" s="12"/>
      <c r="G1580" s="21"/>
      <c r="H1580" s="21"/>
      <c r="I1580" s="21"/>
      <c r="J1580" s="21"/>
      <c r="K1580" s="21"/>
      <c r="L1580" s="21"/>
      <c r="M1580" s="12"/>
      <c r="N1580" s="12"/>
      <c r="O1580" s="12"/>
      <c r="P1580" s="12"/>
      <c r="Q1580" s="12"/>
      <c r="R1580" s="12"/>
    </row>
    <row r="1581" spans="3:18" x14ac:dyDescent="0.3">
      <c r="C1581" s="12"/>
      <c r="D1581" s="12"/>
      <c r="E1581" s="12"/>
      <c r="F1581" s="12"/>
      <c r="G1581" s="21"/>
      <c r="H1581" s="21"/>
      <c r="I1581" s="21"/>
      <c r="J1581" s="21"/>
      <c r="K1581" s="21"/>
      <c r="L1581" s="21"/>
      <c r="M1581" s="12"/>
      <c r="N1581" s="12"/>
      <c r="O1581" s="12"/>
      <c r="P1581" s="12"/>
      <c r="Q1581" s="12"/>
      <c r="R1581" s="12"/>
    </row>
    <row r="1582" spans="3:18" x14ac:dyDescent="0.3">
      <c r="C1582" s="12"/>
      <c r="D1582" s="12"/>
      <c r="E1582" s="12"/>
      <c r="F1582" s="12"/>
      <c r="G1582" s="21"/>
      <c r="H1582" s="21"/>
      <c r="I1582" s="21"/>
      <c r="J1582" s="21"/>
      <c r="K1582" s="21"/>
      <c r="L1582" s="21"/>
      <c r="M1582" s="12"/>
      <c r="N1582" s="12"/>
      <c r="O1582" s="12"/>
      <c r="P1582" s="12"/>
      <c r="Q1582" s="12"/>
      <c r="R1582" s="12"/>
    </row>
    <row r="1583" spans="3:18" x14ac:dyDescent="0.3">
      <c r="C1583" s="12"/>
      <c r="D1583" s="12"/>
      <c r="E1583" s="12"/>
      <c r="F1583" s="12"/>
      <c r="G1583" s="21"/>
      <c r="H1583" s="21"/>
      <c r="I1583" s="21"/>
      <c r="J1583" s="21"/>
      <c r="K1583" s="21"/>
      <c r="L1583" s="21"/>
      <c r="M1583" s="12"/>
      <c r="N1583" s="12"/>
      <c r="O1583" s="12"/>
      <c r="P1583" s="12"/>
      <c r="Q1583" s="12"/>
      <c r="R1583" s="12"/>
    </row>
    <row r="1584" spans="3:18" x14ac:dyDescent="0.3">
      <c r="C1584" s="12"/>
      <c r="D1584" s="12"/>
      <c r="E1584" s="12"/>
      <c r="F1584" s="12"/>
      <c r="G1584" s="21"/>
      <c r="H1584" s="21"/>
      <c r="I1584" s="21"/>
      <c r="J1584" s="21"/>
      <c r="K1584" s="21"/>
      <c r="L1584" s="21"/>
      <c r="M1584" s="12"/>
      <c r="N1584" s="12"/>
      <c r="O1584" s="12"/>
      <c r="P1584" s="12"/>
      <c r="Q1584" s="12"/>
      <c r="R1584" s="12"/>
    </row>
    <row r="1585" spans="3:18" x14ac:dyDescent="0.3">
      <c r="C1585" s="12"/>
      <c r="D1585" s="12"/>
      <c r="E1585" s="12"/>
      <c r="F1585" s="12"/>
      <c r="G1585" s="21"/>
      <c r="H1585" s="21"/>
      <c r="I1585" s="21"/>
      <c r="J1585" s="21"/>
      <c r="K1585" s="21"/>
      <c r="L1585" s="21"/>
      <c r="M1585" s="12"/>
      <c r="N1585" s="12"/>
      <c r="O1585" s="12"/>
      <c r="P1585" s="12"/>
      <c r="Q1585" s="12"/>
      <c r="R1585" s="12"/>
    </row>
    <row r="1586" spans="3:18" x14ac:dyDescent="0.3">
      <c r="C1586" s="12"/>
      <c r="D1586" s="12"/>
      <c r="E1586" s="12"/>
      <c r="F1586" s="12"/>
      <c r="G1586" s="21"/>
      <c r="H1586" s="21"/>
      <c r="I1586" s="21"/>
      <c r="J1586" s="21"/>
      <c r="K1586" s="21"/>
      <c r="L1586" s="21"/>
      <c r="M1586" s="12"/>
      <c r="N1586" s="12"/>
      <c r="O1586" s="12"/>
      <c r="P1586" s="12"/>
      <c r="Q1586" s="12"/>
      <c r="R1586" s="12"/>
    </row>
    <row r="1587" spans="3:18" x14ac:dyDescent="0.3">
      <c r="C1587" s="12"/>
      <c r="D1587" s="12"/>
      <c r="E1587" s="12"/>
      <c r="F1587" s="12"/>
      <c r="G1587" s="21"/>
      <c r="H1587" s="21"/>
      <c r="I1587" s="21"/>
      <c r="J1587" s="21"/>
      <c r="K1587" s="21"/>
      <c r="L1587" s="21"/>
      <c r="M1587" s="12"/>
      <c r="N1587" s="12"/>
      <c r="O1587" s="12"/>
      <c r="P1587" s="12"/>
      <c r="Q1587" s="12"/>
      <c r="R1587" s="12"/>
    </row>
    <row r="1588" spans="3:18" x14ac:dyDescent="0.3">
      <c r="C1588" s="12"/>
      <c r="D1588" s="12"/>
      <c r="E1588" s="12"/>
      <c r="F1588" s="12"/>
      <c r="G1588" s="21"/>
      <c r="H1588" s="21"/>
      <c r="I1588" s="21"/>
      <c r="J1588" s="21"/>
      <c r="K1588" s="21"/>
      <c r="L1588" s="21"/>
      <c r="M1588" s="12"/>
      <c r="N1588" s="12"/>
      <c r="O1588" s="12"/>
      <c r="P1588" s="12"/>
      <c r="Q1588" s="12"/>
      <c r="R1588" s="12"/>
    </row>
    <row r="1589" spans="3:18" x14ac:dyDescent="0.3">
      <c r="C1589" s="12"/>
      <c r="D1589" s="12"/>
      <c r="E1589" s="12"/>
      <c r="F1589" s="12"/>
      <c r="G1589" s="21"/>
      <c r="H1589" s="21"/>
      <c r="I1589" s="21"/>
      <c r="J1589" s="21"/>
      <c r="K1589" s="21"/>
      <c r="L1589" s="21"/>
      <c r="M1589" s="12"/>
      <c r="N1589" s="12"/>
      <c r="O1589" s="12"/>
      <c r="P1589" s="12"/>
      <c r="Q1589" s="12"/>
      <c r="R1589" s="12"/>
    </row>
    <row r="1590" spans="3:18" x14ac:dyDescent="0.3">
      <c r="C1590" s="12"/>
      <c r="D1590" s="12"/>
      <c r="E1590" s="12"/>
      <c r="F1590" s="12"/>
      <c r="G1590" s="21"/>
      <c r="H1590" s="21"/>
      <c r="I1590" s="21"/>
      <c r="J1590" s="21"/>
      <c r="K1590" s="21"/>
      <c r="L1590" s="21"/>
      <c r="M1590" s="12"/>
      <c r="N1590" s="12"/>
      <c r="O1590" s="12"/>
      <c r="P1590" s="12"/>
      <c r="Q1590" s="12"/>
      <c r="R1590" s="12"/>
    </row>
    <row r="1591" spans="3:18" x14ac:dyDescent="0.3">
      <c r="C1591" s="12"/>
      <c r="D1591" s="12"/>
      <c r="E1591" s="12"/>
      <c r="F1591" s="12"/>
      <c r="G1591" s="21"/>
      <c r="H1591" s="21"/>
      <c r="I1591" s="21"/>
      <c r="J1591" s="21"/>
      <c r="K1591" s="21"/>
      <c r="L1591" s="21"/>
      <c r="M1591" s="12"/>
      <c r="N1591" s="12"/>
      <c r="O1591" s="12"/>
      <c r="P1591" s="12"/>
      <c r="Q1591" s="12"/>
      <c r="R1591" s="12"/>
    </row>
    <row r="1592" spans="3:18" x14ac:dyDescent="0.3">
      <c r="C1592" s="12"/>
      <c r="D1592" s="12"/>
      <c r="E1592" s="12"/>
      <c r="F1592" s="12"/>
      <c r="G1592" s="21"/>
      <c r="H1592" s="21"/>
      <c r="I1592" s="21"/>
      <c r="J1592" s="21"/>
      <c r="K1592" s="21"/>
      <c r="L1592" s="21"/>
      <c r="M1592" s="12"/>
      <c r="N1592" s="12"/>
      <c r="O1592" s="12"/>
      <c r="P1592" s="12"/>
      <c r="Q1592" s="12"/>
      <c r="R1592" s="12"/>
    </row>
    <row r="1593" spans="3:18" x14ac:dyDescent="0.3">
      <c r="C1593" s="12"/>
      <c r="D1593" s="12"/>
      <c r="E1593" s="12"/>
      <c r="F1593" s="12"/>
      <c r="G1593" s="21"/>
      <c r="H1593" s="21"/>
      <c r="I1593" s="21"/>
      <c r="J1593" s="21"/>
      <c r="K1593" s="21"/>
      <c r="L1593" s="21"/>
      <c r="M1593" s="12"/>
      <c r="N1593" s="12"/>
      <c r="O1593" s="12"/>
      <c r="P1593" s="12"/>
      <c r="Q1593" s="12"/>
      <c r="R1593" s="12"/>
    </row>
    <row r="1594" spans="3:18" x14ac:dyDescent="0.3">
      <c r="C1594" s="12"/>
      <c r="D1594" s="12"/>
      <c r="E1594" s="12"/>
      <c r="F1594" s="12"/>
      <c r="G1594" s="21"/>
      <c r="H1594" s="21"/>
      <c r="I1594" s="21"/>
      <c r="J1594" s="21"/>
      <c r="K1594" s="21"/>
      <c r="L1594" s="21"/>
      <c r="M1594" s="12"/>
      <c r="N1594" s="12"/>
      <c r="O1594" s="12"/>
      <c r="P1594" s="12"/>
      <c r="Q1594" s="12"/>
      <c r="R1594" s="12"/>
    </row>
    <row r="1595" spans="3:18" x14ac:dyDescent="0.3">
      <c r="C1595" s="12"/>
      <c r="D1595" s="12"/>
      <c r="E1595" s="12"/>
      <c r="F1595" s="12"/>
      <c r="G1595" s="21"/>
      <c r="H1595" s="21"/>
      <c r="I1595" s="21"/>
      <c r="J1595" s="21"/>
      <c r="K1595" s="21"/>
      <c r="L1595" s="21"/>
      <c r="M1595" s="12"/>
      <c r="N1595" s="12"/>
      <c r="O1595" s="12"/>
      <c r="P1595" s="12"/>
      <c r="Q1595" s="12"/>
      <c r="R1595" s="12"/>
    </row>
    <row r="1596" spans="3:18" x14ac:dyDescent="0.3">
      <c r="C1596" s="12"/>
      <c r="D1596" s="12"/>
      <c r="E1596" s="12"/>
      <c r="F1596" s="12"/>
      <c r="G1596" s="21"/>
      <c r="H1596" s="21"/>
      <c r="I1596" s="21"/>
      <c r="J1596" s="21"/>
      <c r="K1596" s="21"/>
      <c r="L1596" s="21"/>
      <c r="M1596" s="12"/>
      <c r="N1596" s="12"/>
      <c r="O1596" s="12"/>
      <c r="P1596" s="12"/>
      <c r="Q1596" s="12"/>
      <c r="R1596" s="12"/>
    </row>
    <row r="1597" spans="3:18" x14ac:dyDescent="0.3">
      <c r="C1597" s="12"/>
      <c r="D1597" s="12"/>
      <c r="E1597" s="12"/>
      <c r="F1597" s="12"/>
      <c r="G1597" s="21"/>
      <c r="H1597" s="21"/>
      <c r="I1597" s="21"/>
      <c r="J1597" s="21"/>
      <c r="K1597" s="21"/>
      <c r="L1597" s="21"/>
      <c r="M1597" s="12"/>
      <c r="N1597" s="12"/>
      <c r="O1597" s="12"/>
      <c r="P1597" s="12"/>
      <c r="Q1597" s="12"/>
      <c r="R1597" s="12"/>
    </row>
    <row r="1598" spans="3:18" x14ac:dyDescent="0.3">
      <c r="C1598" s="12"/>
      <c r="D1598" s="12"/>
      <c r="E1598" s="12"/>
      <c r="F1598" s="12"/>
      <c r="G1598" s="21"/>
      <c r="H1598" s="21"/>
      <c r="I1598" s="21"/>
      <c r="J1598" s="21"/>
      <c r="K1598" s="21"/>
      <c r="L1598" s="21"/>
      <c r="M1598" s="12"/>
      <c r="N1598" s="12"/>
      <c r="O1598" s="12"/>
      <c r="P1598" s="12"/>
      <c r="Q1598" s="12"/>
      <c r="R1598" s="12"/>
    </row>
    <row r="1599" spans="3:18" x14ac:dyDescent="0.3">
      <c r="C1599" s="12"/>
      <c r="D1599" s="12"/>
      <c r="E1599" s="12"/>
      <c r="F1599" s="12"/>
      <c r="G1599" s="21"/>
      <c r="H1599" s="21"/>
      <c r="I1599" s="21"/>
      <c r="J1599" s="21"/>
      <c r="K1599" s="21"/>
      <c r="L1599" s="21"/>
      <c r="M1599" s="12"/>
      <c r="N1599" s="12"/>
      <c r="O1599" s="12"/>
      <c r="P1599" s="12"/>
      <c r="Q1599" s="12"/>
      <c r="R1599" s="12"/>
    </row>
    <row r="1600" spans="3:18" x14ac:dyDescent="0.3">
      <c r="C1600" s="12"/>
      <c r="D1600" s="12"/>
      <c r="E1600" s="12"/>
      <c r="F1600" s="12"/>
      <c r="G1600" s="21"/>
      <c r="H1600" s="21"/>
      <c r="I1600" s="21"/>
      <c r="J1600" s="21"/>
      <c r="K1600" s="21"/>
      <c r="L1600" s="21"/>
      <c r="M1600" s="12"/>
      <c r="N1600" s="12"/>
      <c r="O1600" s="12"/>
      <c r="P1600" s="12"/>
      <c r="Q1600" s="12"/>
      <c r="R1600" s="12"/>
    </row>
    <row r="1601" spans="3:18" x14ac:dyDescent="0.3">
      <c r="C1601" s="12"/>
      <c r="D1601" s="12"/>
      <c r="E1601" s="12"/>
      <c r="F1601" s="12"/>
      <c r="G1601" s="21"/>
      <c r="H1601" s="21"/>
      <c r="I1601" s="21"/>
      <c r="J1601" s="21"/>
      <c r="K1601" s="21"/>
      <c r="L1601" s="21"/>
      <c r="M1601" s="12"/>
      <c r="N1601" s="12"/>
      <c r="O1601" s="12"/>
      <c r="P1601" s="12"/>
      <c r="Q1601" s="12"/>
      <c r="R1601" s="12"/>
    </row>
    <row r="1602" spans="3:18" x14ac:dyDescent="0.3">
      <c r="C1602" s="12"/>
      <c r="D1602" s="12"/>
      <c r="E1602" s="12"/>
      <c r="F1602" s="12"/>
      <c r="G1602" s="21"/>
      <c r="H1602" s="21"/>
      <c r="I1602" s="21"/>
      <c r="J1602" s="21"/>
      <c r="K1602" s="21"/>
      <c r="L1602" s="21"/>
      <c r="M1602" s="12"/>
      <c r="N1602" s="12"/>
      <c r="O1602" s="12"/>
      <c r="P1602" s="12"/>
      <c r="Q1602" s="12"/>
      <c r="R1602" s="12"/>
    </row>
    <row r="1603" spans="3:18" x14ac:dyDescent="0.3">
      <c r="C1603" s="12"/>
      <c r="D1603" s="12"/>
      <c r="E1603" s="12"/>
      <c r="F1603" s="12"/>
      <c r="G1603" s="21"/>
      <c r="H1603" s="21"/>
      <c r="I1603" s="21"/>
      <c r="J1603" s="21"/>
      <c r="K1603" s="21"/>
      <c r="L1603" s="21"/>
      <c r="M1603" s="12"/>
      <c r="N1603" s="12"/>
      <c r="O1603" s="12"/>
      <c r="P1603" s="12"/>
      <c r="Q1603" s="12"/>
      <c r="R1603" s="12"/>
    </row>
    <row r="1604" spans="3:18" x14ac:dyDescent="0.3">
      <c r="C1604" s="12"/>
      <c r="D1604" s="12"/>
      <c r="E1604" s="12"/>
      <c r="F1604" s="12"/>
      <c r="G1604" s="21"/>
      <c r="H1604" s="21"/>
      <c r="I1604" s="21"/>
      <c r="J1604" s="21"/>
      <c r="K1604" s="21"/>
      <c r="L1604" s="21"/>
      <c r="M1604" s="12"/>
      <c r="N1604" s="12"/>
      <c r="O1604" s="12"/>
      <c r="P1604" s="12"/>
      <c r="Q1604" s="12"/>
      <c r="R1604" s="12"/>
    </row>
    <row r="1605" spans="3:18" x14ac:dyDescent="0.3">
      <c r="C1605" s="12"/>
      <c r="D1605" s="12"/>
      <c r="E1605" s="12"/>
      <c r="F1605" s="12"/>
      <c r="G1605" s="21"/>
      <c r="H1605" s="21"/>
      <c r="I1605" s="21"/>
      <c r="J1605" s="21"/>
      <c r="K1605" s="21"/>
      <c r="L1605" s="21"/>
      <c r="M1605" s="12"/>
      <c r="N1605" s="12"/>
      <c r="O1605" s="12"/>
      <c r="P1605" s="12"/>
      <c r="Q1605" s="12"/>
      <c r="R1605" s="12"/>
    </row>
    <row r="1606" spans="3:18" x14ac:dyDescent="0.3">
      <c r="C1606" s="12"/>
      <c r="D1606" s="12"/>
      <c r="E1606" s="12"/>
      <c r="F1606" s="12"/>
      <c r="G1606" s="21"/>
      <c r="H1606" s="21"/>
      <c r="I1606" s="21"/>
      <c r="J1606" s="21"/>
      <c r="K1606" s="21"/>
      <c r="L1606" s="21"/>
      <c r="M1606" s="12"/>
      <c r="N1606" s="12"/>
      <c r="O1606" s="12"/>
      <c r="P1606" s="12"/>
      <c r="Q1606" s="12"/>
      <c r="R1606" s="12"/>
    </row>
    <row r="1607" spans="3:18" x14ac:dyDescent="0.3">
      <c r="C1607" s="12"/>
      <c r="D1607" s="12"/>
      <c r="E1607" s="12"/>
      <c r="F1607" s="12"/>
      <c r="G1607" s="21"/>
      <c r="H1607" s="21"/>
      <c r="I1607" s="21"/>
      <c r="J1607" s="21"/>
      <c r="K1607" s="21"/>
      <c r="L1607" s="21"/>
      <c r="M1607" s="12"/>
      <c r="N1607" s="12"/>
      <c r="O1607" s="12"/>
      <c r="P1607" s="12"/>
      <c r="Q1607" s="12"/>
      <c r="R1607" s="12"/>
    </row>
    <row r="1608" spans="3:18" x14ac:dyDescent="0.3">
      <c r="C1608" s="12"/>
      <c r="D1608" s="12"/>
      <c r="E1608" s="12"/>
      <c r="F1608" s="12"/>
      <c r="G1608" s="21"/>
      <c r="H1608" s="21"/>
      <c r="I1608" s="21"/>
      <c r="J1608" s="21"/>
      <c r="K1608" s="21"/>
      <c r="L1608" s="21"/>
      <c r="M1608" s="12"/>
      <c r="N1608" s="12"/>
      <c r="O1608" s="12"/>
      <c r="P1608" s="12"/>
      <c r="Q1608" s="12"/>
      <c r="R1608" s="12"/>
    </row>
    <row r="1609" spans="3:18" x14ac:dyDescent="0.3">
      <c r="C1609" s="12"/>
      <c r="D1609" s="12"/>
      <c r="E1609" s="12"/>
      <c r="F1609" s="12"/>
      <c r="G1609" s="21"/>
      <c r="H1609" s="21"/>
      <c r="I1609" s="21"/>
      <c r="J1609" s="21"/>
      <c r="K1609" s="21"/>
      <c r="L1609" s="21"/>
      <c r="M1609" s="12"/>
      <c r="N1609" s="12"/>
      <c r="O1609" s="12"/>
      <c r="P1609" s="12"/>
      <c r="Q1609" s="12"/>
      <c r="R1609" s="12"/>
    </row>
    <row r="1610" spans="3:18" x14ac:dyDescent="0.3">
      <c r="C1610" s="12"/>
      <c r="D1610" s="12"/>
      <c r="E1610" s="12"/>
      <c r="F1610" s="12"/>
      <c r="G1610" s="21"/>
      <c r="H1610" s="21"/>
      <c r="I1610" s="21"/>
      <c r="J1610" s="21"/>
      <c r="K1610" s="21"/>
      <c r="L1610" s="21"/>
      <c r="M1610" s="12"/>
      <c r="N1610" s="12"/>
      <c r="O1610" s="12"/>
      <c r="P1610" s="12"/>
      <c r="Q1610" s="12"/>
      <c r="R1610" s="12"/>
    </row>
    <row r="1611" spans="3:18" x14ac:dyDescent="0.3">
      <c r="C1611" s="12"/>
      <c r="D1611" s="12"/>
      <c r="E1611" s="12"/>
      <c r="F1611" s="12"/>
      <c r="G1611" s="21"/>
      <c r="H1611" s="21"/>
      <c r="I1611" s="21"/>
      <c r="J1611" s="21"/>
      <c r="K1611" s="21"/>
      <c r="L1611" s="21"/>
      <c r="M1611" s="12"/>
      <c r="N1611" s="12"/>
      <c r="O1611" s="12"/>
      <c r="P1611" s="12"/>
      <c r="Q1611" s="12"/>
      <c r="R1611" s="12"/>
    </row>
    <row r="1612" spans="3:18" x14ac:dyDescent="0.3">
      <c r="C1612" s="12"/>
      <c r="D1612" s="12"/>
      <c r="E1612" s="12"/>
      <c r="F1612" s="12"/>
      <c r="G1612" s="21"/>
      <c r="H1612" s="21"/>
      <c r="I1612" s="21"/>
      <c r="J1612" s="21"/>
      <c r="K1612" s="21"/>
      <c r="L1612" s="21"/>
      <c r="M1612" s="12"/>
      <c r="N1612" s="12"/>
      <c r="O1612" s="12"/>
      <c r="P1612" s="12"/>
      <c r="Q1612" s="12"/>
      <c r="R1612" s="12"/>
    </row>
    <row r="1613" spans="3:18" x14ac:dyDescent="0.3">
      <c r="C1613" s="12"/>
      <c r="D1613" s="12"/>
      <c r="E1613" s="12"/>
      <c r="F1613" s="12"/>
      <c r="G1613" s="21"/>
      <c r="H1613" s="21"/>
      <c r="I1613" s="21"/>
      <c r="J1613" s="21"/>
      <c r="K1613" s="21"/>
      <c r="L1613" s="21"/>
      <c r="M1613" s="12"/>
      <c r="N1613" s="12"/>
      <c r="O1613" s="12"/>
      <c r="P1613" s="12"/>
      <c r="Q1613" s="12"/>
      <c r="R1613" s="12"/>
    </row>
    <row r="1614" spans="3:18" x14ac:dyDescent="0.3">
      <c r="C1614" s="12"/>
      <c r="D1614" s="12"/>
      <c r="E1614" s="12"/>
      <c r="F1614" s="12"/>
      <c r="G1614" s="21"/>
      <c r="H1614" s="21"/>
      <c r="I1614" s="21"/>
      <c r="J1614" s="21"/>
      <c r="K1614" s="21"/>
      <c r="L1614" s="21"/>
      <c r="M1614" s="12"/>
      <c r="N1614" s="12"/>
      <c r="O1614" s="12"/>
      <c r="P1614" s="12"/>
      <c r="Q1614" s="12"/>
      <c r="R1614" s="12"/>
    </row>
    <row r="1615" spans="3:18" x14ac:dyDescent="0.3">
      <c r="C1615" s="12"/>
      <c r="D1615" s="12"/>
      <c r="E1615" s="12"/>
      <c r="F1615" s="12"/>
      <c r="G1615" s="21"/>
      <c r="H1615" s="21"/>
      <c r="I1615" s="21"/>
      <c r="J1615" s="21"/>
      <c r="K1615" s="21"/>
      <c r="L1615" s="21"/>
      <c r="M1615" s="12"/>
      <c r="N1615" s="12"/>
      <c r="O1615" s="12"/>
      <c r="P1615" s="12"/>
      <c r="Q1615" s="12"/>
      <c r="R1615" s="12"/>
    </row>
    <row r="1616" spans="3:18" x14ac:dyDescent="0.3">
      <c r="C1616" s="12"/>
      <c r="D1616" s="12"/>
      <c r="E1616" s="12"/>
      <c r="F1616" s="12"/>
      <c r="G1616" s="21"/>
      <c r="H1616" s="21"/>
      <c r="I1616" s="21"/>
      <c r="J1616" s="21"/>
      <c r="K1616" s="21"/>
      <c r="L1616" s="21"/>
      <c r="M1616" s="12"/>
      <c r="N1616" s="12"/>
      <c r="O1616" s="12"/>
      <c r="P1616" s="12"/>
      <c r="Q1616" s="12"/>
      <c r="R1616" s="12"/>
    </row>
    <row r="1617" spans="3:18" x14ac:dyDescent="0.3">
      <c r="C1617" s="12"/>
      <c r="D1617" s="12"/>
      <c r="E1617" s="12"/>
      <c r="F1617" s="12"/>
      <c r="G1617" s="21"/>
      <c r="H1617" s="21"/>
      <c r="I1617" s="21"/>
      <c r="J1617" s="21"/>
      <c r="K1617" s="21"/>
      <c r="L1617" s="21"/>
      <c r="M1617" s="12"/>
      <c r="N1617" s="12"/>
      <c r="O1617" s="12"/>
      <c r="P1617" s="12"/>
      <c r="Q1617" s="12"/>
      <c r="R1617" s="12"/>
    </row>
    <row r="1618" spans="3:18" x14ac:dyDescent="0.3">
      <c r="C1618" s="12"/>
      <c r="D1618" s="12"/>
      <c r="E1618" s="12"/>
      <c r="F1618" s="12"/>
      <c r="G1618" s="21"/>
      <c r="H1618" s="21"/>
      <c r="I1618" s="21"/>
      <c r="J1618" s="21"/>
      <c r="K1618" s="21"/>
      <c r="L1618" s="21"/>
      <c r="M1618" s="12"/>
      <c r="N1618" s="12"/>
      <c r="O1618" s="12"/>
      <c r="P1618" s="12"/>
      <c r="Q1618" s="12"/>
      <c r="R1618" s="12"/>
    </row>
    <row r="1619" spans="3:18" x14ac:dyDescent="0.3">
      <c r="C1619" s="12"/>
      <c r="D1619" s="12"/>
      <c r="E1619" s="12"/>
      <c r="F1619" s="12"/>
      <c r="G1619" s="21"/>
      <c r="H1619" s="21"/>
      <c r="I1619" s="21"/>
      <c r="J1619" s="21"/>
      <c r="K1619" s="21"/>
      <c r="L1619" s="21"/>
      <c r="M1619" s="12"/>
      <c r="N1619" s="12"/>
      <c r="O1619" s="12"/>
      <c r="P1619" s="12"/>
      <c r="Q1619" s="12"/>
      <c r="R1619" s="12"/>
    </row>
    <row r="1620" spans="3:18" x14ac:dyDescent="0.3">
      <c r="C1620" s="12"/>
      <c r="D1620" s="12"/>
      <c r="E1620" s="12"/>
      <c r="F1620" s="12"/>
      <c r="G1620" s="21"/>
      <c r="H1620" s="21"/>
      <c r="I1620" s="21"/>
      <c r="J1620" s="21"/>
      <c r="K1620" s="21"/>
      <c r="L1620" s="21"/>
      <c r="M1620" s="12"/>
      <c r="N1620" s="12"/>
      <c r="O1620" s="12"/>
      <c r="P1620" s="12"/>
      <c r="Q1620" s="12"/>
      <c r="R1620" s="12"/>
    </row>
    <row r="1621" spans="3:18" x14ac:dyDescent="0.3">
      <c r="C1621" s="12"/>
      <c r="D1621" s="12"/>
      <c r="E1621" s="12"/>
      <c r="F1621" s="12"/>
      <c r="G1621" s="21"/>
      <c r="H1621" s="21"/>
      <c r="I1621" s="21"/>
      <c r="J1621" s="21"/>
      <c r="K1621" s="21"/>
      <c r="L1621" s="21"/>
      <c r="M1621" s="12"/>
      <c r="N1621" s="12"/>
      <c r="O1621" s="12"/>
      <c r="P1621" s="12"/>
      <c r="Q1621" s="12"/>
      <c r="R1621" s="12"/>
    </row>
    <row r="1622" spans="3:18" x14ac:dyDescent="0.3">
      <c r="C1622" s="12"/>
      <c r="D1622" s="12"/>
      <c r="E1622" s="12"/>
      <c r="F1622" s="12"/>
      <c r="G1622" s="21"/>
      <c r="H1622" s="21"/>
      <c r="I1622" s="21"/>
      <c r="J1622" s="21"/>
      <c r="K1622" s="21"/>
      <c r="L1622" s="21"/>
      <c r="M1622" s="12"/>
      <c r="N1622" s="12"/>
      <c r="O1622" s="12"/>
      <c r="P1622" s="12"/>
      <c r="Q1622" s="12"/>
      <c r="R1622" s="12"/>
    </row>
    <row r="1623" spans="3:18" x14ac:dyDescent="0.3">
      <c r="C1623" s="12"/>
      <c r="D1623" s="12"/>
      <c r="E1623" s="12"/>
      <c r="F1623" s="12"/>
      <c r="G1623" s="21"/>
      <c r="H1623" s="21"/>
      <c r="I1623" s="21"/>
      <c r="J1623" s="21"/>
      <c r="K1623" s="21"/>
      <c r="L1623" s="21"/>
      <c r="M1623" s="12"/>
      <c r="N1623" s="12"/>
      <c r="O1623" s="12"/>
      <c r="P1623" s="12"/>
      <c r="Q1623" s="12"/>
      <c r="R1623" s="12"/>
    </row>
    <row r="1624" spans="3:18" x14ac:dyDescent="0.3">
      <c r="C1624" s="12"/>
      <c r="D1624" s="12"/>
      <c r="E1624" s="12"/>
      <c r="F1624" s="12"/>
      <c r="G1624" s="21"/>
      <c r="H1624" s="21"/>
      <c r="I1624" s="21"/>
      <c r="J1624" s="21"/>
      <c r="K1624" s="21"/>
      <c r="L1624" s="21"/>
      <c r="M1624" s="12"/>
      <c r="N1624" s="12"/>
      <c r="O1624" s="12"/>
      <c r="P1624" s="12"/>
      <c r="Q1624" s="12"/>
      <c r="R1624" s="12"/>
    </row>
    <row r="1625" spans="3:18" x14ac:dyDescent="0.3">
      <c r="C1625" s="12"/>
      <c r="D1625" s="12"/>
      <c r="E1625" s="12"/>
      <c r="F1625" s="12"/>
      <c r="G1625" s="21"/>
      <c r="H1625" s="21"/>
      <c r="I1625" s="21"/>
      <c r="J1625" s="21"/>
      <c r="K1625" s="21"/>
      <c r="L1625" s="21"/>
      <c r="M1625" s="12"/>
      <c r="N1625" s="12"/>
      <c r="O1625" s="12"/>
      <c r="P1625" s="12"/>
      <c r="Q1625" s="12"/>
      <c r="R1625" s="12"/>
    </row>
    <row r="1626" spans="3:18" x14ac:dyDescent="0.3">
      <c r="C1626" s="12"/>
      <c r="D1626" s="12"/>
      <c r="E1626" s="12"/>
      <c r="F1626" s="12"/>
      <c r="G1626" s="21"/>
      <c r="H1626" s="21"/>
      <c r="I1626" s="21"/>
      <c r="J1626" s="21"/>
      <c r="K1626" s="21"/>
      <c r="L1626" s="21"/>
      <c r="M1626" s="12"/>
      <c r="N1626" s="12"/>
      <c r="O1626" s="12"/>
      <c r="P1626" s="12"/>
      <c r="Q1626" s="12"/>
      <c r="R1626" s="12"/>
    </row>
    <row r="1627" spans="3:18" x14ac:dyDescent="0.3">
      <c r="C1627" s="12"/>
      <c r="D1627" s="12"/>
      <c r="E1627" s="12"/>
      <c r="F1627" s="12"/>
      <c r="G1627" s="21"/>
      <c r="H1627" s="21"/>
      <c r="I1627" s="21"/>
      <c r="J1627" s="21"/>
      <c r="K1627" s="21"/>
      <c r="L1627" s="21"/>
      <c r="M1627" s="12"/>
      <c r="N1627" s="12"/>
      <c r="O1627" s="12"/>
      <c r="P1627" s="12"/>
      <c r="Q1627" s="12"/>
      <c r="R1627" s="12"/>
    </row>
    <row r="1628" spans="3:18" x14ac:dyDescent="0.3">
      <c r="C1628" s="12"/>
      <c r="D1628" s="12"/>
      <c r="E1628" s="12"/>
      <c r="F1628" s="12"/>
      <c r="G1628" s="21"/>
      <c r="H1628" s="21"/>
      <c r="I1628" s="21"/>
      <c r="J1628" s="21"/>
      <c r="K1628" s="21"/>
      <c r="L1628" s="21"/>
      <c r="M1628" s="12"/>
      <c r="N1628" s="12"/>
      <c r="O1628" s="12"/>
      <c r="P1628" s="12"/>
      <c r="Q1628" s="12"/>
      <c r="R1628" s="12"/>
    </row>
    <row r="1629" spans="3:18" x14ac:dyDescent="0.3">
      <c r="C1629" s="12"/>
      <c r="D1629" s="12"/>
      <c r="E1629" s="12"/>
      <c r="F1629" s="12"/>
      <c r="G1629" s="21"/>
      <c r="H1629" s="21"/>
      <c r="I1629" s="21"/>
      <c r="J1629" s="21"/>
      <c r="K1629" s="21"/>
      <c r="L1629" s="21"/>
      <c r="M1629" s="12"/>
      <c r="N1629" s="12"/>
      <c r="O1629" s="12"/>
      <c r="P1629" s="12"/>
      <c r="Q1629" s="12"/>
      <c r="R1629" s="12"/>
    </row>
    <row r="1630" spans="3:18" x14ac:dyDescent="0.3">
      <c r="C1630" s="12"/>
      <c r="D1630" s="12"/>
      <c r="E1630" s="12"/>
      <c r="F1630" s="12"/>
      <c r="G1630" s="21"/>
      <c r="H1630" s="21"/>
      <c r="I1630" s="21"/>
      <c r="J1630" s="21"/>
      <c r="K1630" s="21"/>
      <c r="L1630" s="21"/>
      <c r="M1630" s="12"/>
      <c r="N1630" s="12"/>
      <c r="O1630" s="12"/>
      <c r="P1630" s="12"/>
      <c r="Q1630" s="12"/>
      <c r="R1630" s="12"/>
    </row>
    <row r="1631" spans="3:18" x14ac:dyDescent="0.3">
      <c r="C1631" s="12"/>
      <c r="D1631" s="12"/>
      <c r="E1631" s="12"/>
      <c r="F1631" s="12"/>
      <c r="G1631" s="21"/>
      <c r="H1631" s="21"/>
      <c r="I1631" s="21"/>
      <c r="J1631" s="21"/>
      <c r="K1631" s="21"/>
      <c r="L1631" s="21"/>
      <c r="M1631" s="12"/>
      <c r="N1631" s="12"/>
      <c r="O1631" s="12"/>
      <c r="P1631" s="12"/>
      <c r="Q1631" s="12"/>
      <c r="R1631" s="12"/>
    </row>
    <row r="1632" spans="3:18" x14ac:dyDescent="0.3">
      <c r="C1632" s="12"/>
      <c r="D1632" s="12"/>
      <c r="E1632" s="12"/>
      <c r="F1632" s="12"/>
      <c r="G1632" s="21"/>
      <c r="H1632" s="21"/>
      <c r="I1632" s="21"/>
      <c r="J1632" s="21"/>
      <c r="K1632" s="21"/>
      <c r="L1632" s="21"/>
      <c r="M1632" s="12"/>
      <c r="N1632" s="12"/>
      <c r="O1632" s="12"/>
      <c r="P1632" s="12"/>
      <c r="Q1632" s="12"/>
      <c r="R1632" s="12"/>
    </row>
    <row r="1633" spans="3:18" x14ac:dyDescent="0.3">
      <c r="C1633" s="12"/>
      <c r="D1633" s="12"/>
      <c r="E1633" s="12"/>
      <c r="F1633" s="12"/>
      <c r="G1633" s="21"/>
      <c r="H1633" s="21"/>
      <c r="I1633" s="21"/>
      <c r="J1633" s="21"/>
      <c r="K1633" s="21"/>
      <c r="L1633" s="21"/>
      <c r="M1633" s="12"/>
      <c r="N1633" s="12"/>
      <c r="O1633" s="12"/>
      <c r="P1633" s="12"/>
      <c r="Q1633" s="12"/>
      <c r="R1633" s="12"/>
    </row>
    <row r="1634" spans="3:18" x14ac:dyDescent="0.3">
      <c r="C1634" s="12"/>
      <c r="D1634" s="12"/>
      <c r="E1634" s="12"/>
      <c r="F1634" s="12"/>
      <c r="G1634" s="21"/>
      <c r="H1634" s="21"/>
      <c r="I1634" s="21"/>
      <c r="J1634" s="21"/>
      <c r="K1634" s="21"/>
      <c r="L1634" s="21"/>
      <c r="M1634" s="12"/>
      <c r="N1634" s="12"/>
      <c r="O1634" s="12"/>
      <c r="P1634" s="12"/>
      <c r="Q1634" s="12"/>
      <c r="R1634" s="12"/>
    </row>
    <row r="1635" spans="3:18" x14ac:dyDescent="0.3">
      <c r="C1635" s="12"/>
      <c r="D1635" s="12"/>
      <c r="E1635" s="12"/>
      <c r="F1635" s="12"/>
      <c r="G1635" s="21"/>
      <c r="H1635" s="21"/>
      <c r="I1635" s="21"/>
      <c r="J1635" s="21"/>
      <c r="K1635" s="21"/>
      <c r="L1635" s="21"/>
      <c r="M1635" s="12"/>
      <c r="N1635" s="12"/>
      <c r="O1635" s="12"/>
      <c r="P1635" s="12"/>
      <c r="Q1635" s="12"/>
      <c r="R1635" s="12"/>
    </row>
    <row r="1636" spans="3:18" x14ac:dyDescent="0.3">
      <c r="C1636" s="12"/>
      <c r="D1636" s="12"/>
      <c r="E1636" s="12"/>
      <c r="F1636" s="12"/>
      <c r="G1636" s="21"/>
      <c r="H1636" s="21"/>
      <c r="I1636" s="21"/>
      <c r="J1636" s="21"/>
      <c r="K1636" s="21"/>
      <c r="L1636" s="21"/>
      <c r="M1636" s="12"/>
      <c r="N1636" s="12"/>
      <c r="O1636" s="12"/>
      <c r="P1636" s="12"/>
      <c r="Q1636" s="12"/>
      <c r="R1636" s="12"/>
    </row>
    <row r="1637" spans="3:18" x14ac:dyDescent="0.3">
      <c r="C1637" s="12"/>
      <c r="D1637" s="12"/>
      <c r="E1637" s="12"/>
      <c r="F1637" s="12"/>
      <c r="G1637" s="21"/>
      <c r="H1637" s="21"/>
      <c r="I1637" s="21"/>
      <c r="J1637" s="21"/>
      <c r="K1637" s="21"/>
      <c r="L1637" s="21"/>
      <c r="M1637" s="12"/>
      <c r="N1637" s="12"/>
      <c r="O1637" s="12"/>
      <c r="P1637" s="12"/>
      <c r="Q1637" s="12"/>
      <c r="R1637" s="12"/>
    </row>
    <row r="1638" spans="3:18" x14ac:dyDescent="0.3">
      <c r="C1638" s="12"/>
      <c r="D1638" s="12"/>
      <c r="E1638" s="12"/>
      <c r="F1638" s="12"/>
      <c r="G1638" s="21"/>
      <c r="H1638" s="21"/>
      <c r="I1638" s="21"/>
      <c r="J1638" s="21"/>
      <c r="K1638" s="21"/>
      <c r="L1638" s="21"/>
      <c r="M1638" s="12"/>
      <c r="N1638" s="12"/>
      <c r="O1638" s="12"/>
      <c r="P1638" s="12"/>
      <c r="Q1638" s="12"/>
      <c r="R1638" s="12"/>
    </row>
    <row r="1639" spans="3:18" x14ac:dyDescent="0.3">
      <c r="C1639" s="12"/>
      <c r="D1639" s="12"/>
      <c r="E1639" s="12"/>
      <c r="F1639" s="12"/>
      <c r="G1639" s="21"/>
      <c r="H1639" s="21"/>
      <c r="I1639" s="21"/>
      <c r="J1639" s="21"/>
      <c r="K1639" s="21"/>
      <c r="L1639" s="21"/>
      <c r="M1639" s="12"/>
      <c r="N1639" s="12"/>
      <c r="O1639" s="12"/>
      <c r="P1639" s="12"/>
      <c r="Q1639" s="12"/>
      <c r="R1639" s="12"/>
    </row>
    <row r="1640" spans="3:18" x14ac:dyDescent="0.3">
      <c r="C1640" s="12"/>
      <c r="D1640" s="12"/>
      <c r="E1640" s="12"/>
      <c r="F1640" s="12"/>
      <c r="G1640" s="21"/>
      <c r="H1640" s="21"/>
      <c r="I1640" s="21"/>
      <c r="J1640" s="21"/>
      <c r="K1640" s="21"/>
      <c r="L1640" s="21"/>
      <c r="M1640" s="12"/>
      <c r="N1640" s="12"/>
      <c r="O1640" s="12"/>
      <c r="P1640" s="12"/>
      <c r="Q1640" s="12"/>
      <c r="R1640" s="12"/>
    </row>
    <row r="1641" spans="3:18" x14ac:dyDescent="0.3">
      <c r="C1641" s="12"/>
      <c r="D1641" s="12"/>
      <c r="E1641" s="12"/>
      <c r="F1641" s="12"/>
      <c r="G1641" s="21"/>
      <c r="H1641" s="21"/>
      <c r="I1641" s="21"/>
      <c r="J1641" s="21"/>
      <c r="K1641" s="21"/>
      <c r="L1641" s="21"/>
      <c r="M1641" s="12"/>
      <c r="N1641" s="12"/>
      <c r="O1641" s="12"/>
      <c r="P1641" s="12"/>
      <c r="Q1641" s="12"/>
      <c r="R1641" s="12"/>
    </row>
    <row r="1642" spans="3:18" x14ac:dyDescent="0.3">
      <c r="C1642" s="12"/>
      <c r="D1642" s="12"/>
      <c r="E1642" s="12"/>
      <c r="F1642" s="12"/>
      <c r="G1642" s="21"/>
      <c r="H1642" s="21"/>
      <c r="I1642" s="21"/>
      <c r="J1642" s="21"/>
      <c r="K1642" s="21"/>
      <c r="L1642" s="21"/>
      <c r="M1642" s="12"/>
      <c r="N1642" s="12"/>
      <c r="O1642" s="12"/>
      <c r="P1642" s="12"/>
      <c r="Q1642" s="12"/>
      <c r="R1642" s="12"/>
    </row>
    <row r="1643" spans="3:18" x14ac:dyDescent="0.3">
      <c r="C1643" s="12"/>
      <c r="D1643" s="12"/>
      <c r="E1643" s="12"/>
      <c r="F1643" s="12"/>
      <c r="G1643" s="21"/>
      <c r="H1643" s="21"/>
      <c r="I1643" s="21"/>
      <c r="J1643" s="21"/>
      <c r="K1643" s="21"/>
      <c r="L1643" s="21"/>
      <c r="M1643" s="12"/>
      <c r="N1643" s="12"/>
      <c r="O1643" s="12"/>
      <c r="P1643" s="12"/>
      <c r="Q1643" s="12"/>
      <c r="R1643" s="12"/>
    </row>
    <row r="1644" spans="3:18" x14ac:dyDescent="0.3">
      <c r="C1644" s="12"/>
      <c r="D1644" s="12"/>
      <c r="E1644" s="12"/>
      <c r="F1644" s="12"/>
      <c r="G1644" s="21"/>
      <c r="H1644" s="21"/>
      <c r="I1644" s="21"/>
      <c r="J1644" s="21"/>
      <c r="K1644" s="21"/>
      <c r="L1644" s="21"/>
      <c r="M1644" s="12"/>
      <c r="N1644" s="12"/>
      <c r="O1644" s="12"/>
      <c r="P1644" s="12"/>
      <c r="Q1644" s="12"/>
      <c r="R1644" s="12"/>
    </row>
    <row r="1645" spans="3:18" x14ac:dyDescent="0.3">
      <c r="C1645" s="12"/>
      <c r="D1645" s="12"/>
      <c r="E1645" s="12"/>
      <c r="F1645" s="12"/>
      <c r="G1645" s="21"/>
      <c r="H1645" s="21"/>
      <c r="I1645" s="21"/>
      <c r="J1645" s="21"/>
      <c r="K1645" s="21"/>
      <c r="L1645" s="21"/>
      <c r="M1645" s="12"/>
      <c r="N1645" s="12"/>
      <c r="O1645" s="12"/>
      <c r="P1645" s="12"/>
      <c r="Q1645" s="12"/>
      <c r="R1645" s="12"/>
    </row>
    <row r="1646" spans="3:18" x14ac:dyDescent="0.3">
      <c r="C1646" s="12"/>
      <c r="D1646" s="12"/>
      <c r="E1646" s="12"/>
      <c r="F1646" s="12"/>
      <c r="G1646" s="21"/>
      <c r="H1646" s="21"/>
      <c r="I1646" s="21"/>
      <c r="J1646" s="21"/>
      <c r="K1646" s="21"/>
      <c r="L1646" s="21"/>
      <c r="M1646" s="12"/>
      <c r="N1646" s="12"/>
      <c r="O1646" s="12"/>
      <c r="P1646" s="12"/>
      <c r="Q1646" s="12"/>
      <c r="R1646" s="12"/>
    </row>
    <row r="1647" spans="3:18" x14ac:dyDescent="0.3">
      <c r="C1647" s="12"/>
      <c r="D1647" s="12"/>
      <c r="E1647" s="12"/>
      <c r="F1647" s="12"/>
      <c r="G1647" s="21"/>
      <c r="H1647" s="21"/>
      <c r="I1647" s="21"/>
      <c r="J1647" s="21"/>
      <c r="K1647" s="21"/>
      <c r="L1647" s="21"/>
      <c r="M1647" s="12"/>
      <c r="N1647" s="12"/>
      <c r="O1647" s="12"/>
      <c r="P1647" s="12"/>
      <c r="Q1647" s="12"/>
      <c r="R1647" s="12"/>
    </row>
    <row r="1648" spans="3:18" x14ac:dyDescent="0.3">
      <c r="C1648" s="12"/>
      <c r="D1648" s="12"/>
      <c r="E1648" s="12"/>
      <c r="F1648" s="12"/>
      <c r="G1648" s="21"/>
      <c r="H1648" s="21"/>
      <c r="I1648" s="21"/>
      <c r="J1648" s="21"/>
      <c r="K1648" s="21"/>
      <c r="L1648" s="21"/>
      <c r="M1648" s="12"/>
      <c r="N1648" s="12"/>
      <c r="O1648" s="12"/>
      <c r="P1648" s="12"/>
      <c r="Q1648" s="12"/>
      <c r="R1648" s="12"/>
    </row>
    <row r="1649" spans="3:18" x14ac:dyDescent="0.3">
      <c r="C1649" s="12"/>
      <c r="D1649" s="12"/>
      <c r="E1649" s="12"/>
      <c r="F1649" s="12"/>
      <c r="G1649" s="21"/>
      <c r="H1649" s="21"/>
      <c r="I1649" s="21"/>
      <c r="J1649" s="21"/>
      <c r="K1649" s="21"/>
      <c r="L1649" s="21"/>
      <c r="M1649" s="12"/>
      <c r="N1649" s="12"/>
      <c r="O1649" s="12"/>
      <c r="P1649" s="12"/>
      <c r="Q1649" s="12"/>
      <c r="R1649" s="12"/>
    </row>
    <row r="1650" spans="3:18" x14ac:dyDescent="0.3">
      <c r="C1650" s="12"/>
      <c r="D1650" s="12"/>
      <c r="E1650" s="12"/>
      <c r="F1650" s="12"/>
      <c r="G1650" s="21"/>
      <c r="H1650" s="21"/>
      <c r="I1650" s="21"/>
      <c r="J1650" s="21"/>
      <c r="K1650" s="21"/>
      <c r="L1650" s="21"/>
      <c r="M1650" s="12"/>
      <c r="N1650" s="12"/>
      <c r="O1650" s="12"/>
      <c r="P1650" s="12"/>
      <c r="Q1650" s="12"/>
      <c r="R1650" s="12"/>
    </row>
    <row r="1651" spans="3:18" x14ac:dyDescent="0.3">
      <c r="C1651" s="12"/>
      <c r="D1651" s="12"/>
      <c r="E1651" s="12"/>
      <c r="F1651" s="12"/>
      <c r="G1651" s="21"/>
      <c r="H1651" s="21"/>
      <c r="I1651" s="21"/>
      <c r="J1651" s="21"/>
      <c r="K1651" s="21"/>
      <c r="L1651" s="21"/>
      <c r="M1651" s="12"/>
      <c r="N1651" s="12"/>
      <c r="O1651" s="12"/>
      <c r="P1651" s="12"/>
      <c r="Q1651" s="12"/>
      <c r="R1651" s="12"/>
    </row>
    <row r="1652" spans="3:18" x14ac:dyDescent="0.3">
      <c r="C1652" s="12"/>
      <c r="D1652" s="12"/>
      <c r="E1652" s="12"/>
      <c r="F1652" s="12"/>
      <c r="G1652" s="21"/>
      <c r="H1652" s="21"/>
      <c r="I1652" s="21"/>
      <c r="J1652" s="21"/>
      <c r="K1652" s="21"/>
      <c r="L1652" s="21"/>
      <c r="M1652" s="12"/>
      <c r="N1652" s="12"/>
      <c r="O1652" s="12"/>
      <c r="P1652" s="12"/>
      <c r="Q1652" s="12"/>
      <c r="R1652" s="12"/>
    </row>
    <row r="1653" spans="3:18" x14ac:dyDescent="0.3">
      <c r="C1653" s="12"/>
      <c r="D1653" s="12"/>
      <c r="E1653" s="12"/>
      <c r="F1653" s="12"/>
      <c r="G1653" s="21"/>
      <c r="H1653" s="21"/>
      <c r="I1653" s="21"/>
      <c r="J1653" s="21"/>
      <c r="K1653" s="21"/>
      <c r="L1653" s="21"/>
      <c r="M1653" s="12"/>
      <c r="N1653" s="12"/>
      <c r="O1653" s="12"/>
      <c r="P1653" s="12"/>
      <c r="Q1653" s="12"/>
      <c r="R1653" s="12"/>
    </row>
    <row r="1654" spans="3:18" x14ac:dyDescent="0.3">
      <c r="C1654" s="12"/>
      <c r="D1654" s="12"/>
      <c r="E1654" s="12"/>
      <c r="F1654" s="12"/>
      <c r="G1654" s="21"/>
      <c r="H1654" s="21"/>
      <c r="I1654" s="21"/>
      <c r="J1654" s="21"/>
      <c r="K1654" s="21"/>
      <c r="L1654" s="21"/>
      <c r="M1654" s="12"/>
      <c r="N1654" s="12"/>
      <c r="O1654" s="12"/>
      <c r="P1654" s="12"/>
      <c r="Q1654" s="12"/>
      <c r="R1654" s="12"/>
    </row>
    <row r="1655" spans="3:18" x14ac:dyDescent="0.3">
      <c r="C1655" s="12"/>
      <c r="D1655" s="12"/>
      <c r="E1655" s="12"/>
      <c r="F1655" s="12"/>
      <c r="G1655" s="21"/>
      <c r="H1655" s="21"/>
      <c r="I1655" s="21"/>
      <c r="J1655" s="21"/>
      <c r="K1655" s="21"/>
      <c r="L1655" s="21"/>
      <c r="M1655" s="12"/>
      <c r="N1655" s="12"/>
      <c r="O1655" s="12"/>
      <c r="P1655" s="12"/>
      <c r="Q1655" s="12"/>
      <c r="R1655" s="12"/>
    </row>
    <row r="1656" spans="3:18" x14ac:dyDescent="0.3">
      <c r="C1656" s="12"/>
      <c r="D1656" s="12"/>
      <c r="E1656" s="12"/>
      <c r="F1656" s="12"/>
      <c r="G1656" s="21"/>
      <c r="H1656" s="21"/>
      <c r="I1656" s="21"/>
      <c r="J1656" s="21"/>
      <c r="K1656" s="21"/>
      <c r="L1656" s="21"/>
      <c r="M1656" s="12"/>
      <c r="N1656" s="12"/>
      <c r="O1656" s="12"/>
      <c r="P1656" s="12"/>
      <c r="Q1656" s="12"/>
      <c r="R1656" s="12"/>
    </row>
    <row r="1657" spans="3:18" x14ac:dyDescent="0.3">
      <c r="C1657" s="12"/>
      <c r="D1657" s="12"/>
      <c r="E1657" s="12"/>
      <c r="F1657" s="12"/>
      <c r="G1657" s="21"/>
      <c r="H1657" s="21"/>
      <c r="I1657" s="21"/>
      <c r="J1657" s="21"/>
      <c r="K1657" s="21"/>
      <c r="L1657" s="21"/>
      <c r="M1657" s="12"/>
      <c r="N1657" s="12"/>
      <c r="O1657" s="12"/>
      <c r="P1657" s="12"/>
      <c r="Q1657" s="12"/>
      <c r="R1657" s="12"/>
    </row>
    <row r="1658" spans="3:18" x14ac:dyDescent="0.3">
      <c r="C1658" s="12"/>
      <c r="D1658" s="12"/>
      <c r="E1658" s="12"/>
      <c r="F1658" s="12"/>
      <c r="G1658" s="21"/>
      <c r="H1658" s="21"/>
      <c r="I1658" s="21"/>
      <c r="J1658" s="21"/>
      <c r="K1658" s="21"/>
      <c r="L1658" s="21"/>
      <c r="M1658" s="12"/>
      <c r="N1658" s="12"/>
      <c r="O1658" s="12"/>
      <c r="P1658" s="12"/>
      <c r="Q1658" s="12"/>
      <c r="R1658" s="12"/>
    </row>
    <row r="1659" spans="3:18" x14ac:dyDescent="0.3">
      <c r="C1659" s="12"/>
      <c r="D1659" s="12"/>
      <c r="E1659" s="12"/>
      <c r="F1659" s="12"/>
      <c r="G1659" s="21"/>
      <c r="H1659" s="21"/>
      <c r="I1659" s="21"/>
      <c r="J1659" s="21"/>
      <c r="K1659" s="21"/>
      <c r="L1659" s="21"/>
      <c r="M1659" s="12"/>
      <c r="N1659" s="12"/>
      <c r="O1659" s="12"/>
      <c r="P1659" s="12"/>
      <c r="Q1659" s="12"/>
      <c r="R1659" s="12"/>
    </row>
    <row r="1660" spans="3:18" x14ac:dyDescent="0.3">
      <c r="C1660" s="12"/>
      <c r="D1660" s="12"/>
      <c r="E1660" s="12"/>
      <c r="F1660" s="12"/>
      <c r="G1660" s="21"/>
      <c r="H1660" s="21"/>
      <c r="I1660" s="21"/>
      <c r="J1660" s="21"/>
      <c r="K1660" s="21"/>
      <c r="L1660" s="21"/>
      <c r="M1660" s="12"/>
      <c r="N1660" s="12"/>
      <c r="O1660" s="12"/>
      <c r="P1660" s="12"/>
      <c r="Q1660" s="12"/>
      <c r="R1660" s="12"/>
    </row>
    <row r="1661" spans="3:18" x14ac:dyDescent="0.3">
      <c r="C1661" s="12"/>
      <c r="D1661" s="12"/>
      <c r="E1661" s="12"/>
      <c r="F1661" s="12"/>
      <c r="G1661" s="21"/>
      <c r="H1661" s="21"/>
      <c r="I1661" s="21"/>
      <c r="J1661" s="21"/>
      <c r="K1661" s="21"/>
      <c r="L1661" s="21"/>
      <c r="M1661" s="12"/>
      <c r="N1661" s="12"/>
      <c r="O1661" s="12"/>
      <c r="P1661" s="12"/>
      <c r="Q1661" s="12"/>
      <c r="R1661" s="12"/>
    </row>
    <row r="1662" spans="3:18" x14ac:dyDescent="0.3">
      <c r="C1662" s="12"/>
      <c r="D1662" s="12"/>
      <c r="E1662" s="12"/>
      <c r="F1662" s="12"/>
      <c r="G1662" s="21"/>
      <c r="H1662" s="21"/>
      <c r="I1662" s="21"/>
      <c r="J1662" s="21"/>
      <c r="K1662" s="21"/>
      <c r="L1662" s="21"/>
      <c r="M1662" s="12"/>
      <c r="N1662" s="12"/>
      <c r="O1662" s="12"/>
      <c r="P1662" s="12"/>
      <c r="Q1662" s="12"/>
      <c r="R1662" s="12"/>
    </row>
    <row r="1663" spans="3:18" x14ac:dyDescent="0.3">
      <c r="C1663" s="12"/>
      <c r="D1663" s="12"/>
      <c r="E1663" s="12"/>
      <c r="F1663" s="12"/>
      <c r="G1663" s="21"/>
      <c r="H1663" s="21"/>
      <c r="I1663" s="21"/>
      <c r="J1663" s="21"/>
      <c r="K1663" s="21"/>
      <c r="L1663" s="21"/>
      <c r="M1663" s="12"/>
      <c r="N1663" s="12"/>
      <c r="O1663" s="12"/>
      <c r="P1663" s="12"/>
      <c r="Q1663" s="12"/>
      <c r="R1663" s="12"/>
    </row>
    <row r="1664" spans="3:18" x14ac:dyDescent="0.3">
      <c r="C1664" s="12"/>
      <c r="D1664" s="12"/>
      <c r="E1664" s="12"/>
      <c r="F1664" s="12"/>
      <c r="G1664" s="21"/>
      <c r="H1664" s="21"/>
      <c r="I1664" s="21"/>
      <c r="J1664" s="21"/>
      <c r="K1664" s="21"/>
      <c r="L1664" s="21"/>
      <c r="M1664" s="12"/>
      <c r="N1664" s="12"/>
      <c r="O1664" s="12"/>
      <c r="P1664" s="12"/>
      <c r="Q1664" s="12"/>
      <c r="R1664" s="12"/>
    </row>
    <row r="1665" spans="3:18" x14ac:dyDescent="0.3">
      <c r="C1665" s="12"/>
      <c r="D1665" s="12"/>
      <c r="E1665" s="12"/>
      <c r="F1665" s="12"/>
      <c r="G1665" s="21"/>
      <c r="H1665" s="21"/>
      <c r="I1665" s="21"/>
      <c r="J1665" s="21"/>
      <c r="K1665" s="21"/>
      <c r="L1665" s="21"/>
      <c r="M1665" s="12"/>
      <c r="N1665" s="12"/>
      <c r="O1665" s="12"/>
      <c r="P1665" s="12"/>
      <c r="Q1665" s="12"/>
      <c r="R1665" s="12"/>
    </row>
    <row r="1666" spans="3:18" x14ac:dyDescent="0.3">
      <c r="C1666" s="12"/>
      <c r="D1666" s="12"/>
      <c r="E1666" s="12"/>
      <c r="F1666" s="12"/>
      <c r="G1666" s="21"/>
      <c r="H1666" s="21"/>
      <c r="I1666" s="21"/>
      <c r="J1666" s="21"/>
      <c r="K1666" s="21"/>
      <c r="L1666" s="21"/>
      <c r="M1666" s="12"/>
      <c r="N1666" s="12"/>
      <c r="O1666" s="12"/>
      <c r="P1666" s="12"/>
      <c r="Q1666" s="12"/>
      <c r="R1666" s="12"/>
    </row>
    <row r="1667" spans="3:18" x14ac:dyDescent="0.3">
      <c r="C1667" s="12"/>
      <c r="D1667" s="12"/>
      <c r="E1667" s="12"/>
      <c r="F1667" s="12"/>
      <c r="G1667" s="21"/>
      <c r="H1667" s="21"/>
      <c r="I1667" s="21"/>
      <c r="J1667" s="21"/>
      <c r="K1667" s="21"/>
      <c r="L1667" s="21"/>
      <c r="M1667" s="12"/>
      <c r="N1667" s="12"/>
      <c r="O1667" s="12"/>
      <c r="P1667" s="12"/>
      <c r="Q1667" s="12"/>
      <c r="R1667" s="12"/>
    </row>
    <row r="1668" spans="3:18" x14ac:dyDescent="0.3">
      <c r="C1668" s="12"/>
      <c r="D1668" s="12"/>
      <c r="E1668" s="12"/>
      <c r="F1668" s="12"/>
      <c r="G1668" s="21"/>
      <c r="H1668" s="21"/>
      <c r="I1668" s="21"/>
      <c r="J1668" s="21"/>
      <c r="K1668" s="21"/>
      <c r="L1668" s="21"/>
      <c r="M1668" s="12"/>
      <c r="N1668" s="12"/>
      <c r="O1668" s="12"/>
      <c r="P1668" s="12"/>
      <c r="Q1668" s="12"/>
      <c r="R1668" s="12"/>
    </row>
    <row r="1669" spans="3:18" x14ac:dyDescent="0.3">
      <c r="C1669" s="12"/>
      <c r="D1669" s="12"/>
      <c r="E1669" s="12"/>
      <c r="F1669" s="12"/>
      <c r="G1669" s="21"/>
      <c r="H1669" s="21"/>
      <c r="I1669" s="21"/>
      <c r="J1669" s="21"/>
      <c r="K1669" s="21"/>
      <c r="L1669" s="21"/>
      <c r="M1669" s="12"/>
      <c r="N1669" s="12"/>
      <c r="O1669" s="12"/>
      <c r="P1669" s="12"/>
      <c r="Q1669" s="12"/>
      <c r="R1669" s="12"/>
    </row>
    <row r="1670" spans="3:18" x14ac:dyDescent="0.3">
      <c r="C1670" s="12"/>
      <c r="D1670" s="12"/>
      <c r="E1670" s="12"/>
      <c r="F1670" s="12"/>
      <c r="G1670" s="21"/>
      <c r="H1670" s="21"/>
      <c r="I1670" s="21"/>
      <c r="J1670" s="21"/>
      <c r="K1670" s="21"/>
      <c r="L1670" s="21"/>
      <c r="M1670" s="12"/>
      <c r="N1670" s="12"/>
      <c r="O1670" s="12"/>
      <c r="P1670" s="12"/>
      <c r="Q1670" s="12"/>
      <c r="R1670" s="12"/>
    </row>
    <row r="1671" spans="3:18" x14ac:dyDescent="0.3">
      <c r="C1671" s="12"/>
      <c r="D1671" s="12"/>
      <c r="E1671" s="12"/>
      <c r="F1671" s="12"/>
      <c r="G1671" s="21"/>
      <c r="H1671" s="21"/>
      <c r="I1671" s="21"/>
      <c r="J1671" s="21"/>
      <c r="K1671" s="21"/>
      <c r="L1671" s="21"/>
      <c r="M1671" s="12"/>
      <c r="N1671" s="12"/>
      <c r="O1671" s="12"/>
      <c r="P1671" s="12"/>
      <c r="Q1671" s="12"/>
      <c r="R1671" s="12"/>
    </row>
    <row r="1672" spans="3:18" x14ac:dyDescent="0.3">
      <c r="C1672" s="12"/>
      <c r="D1672" s="12"/>
      <c r="E1672" s="12"/>
      <c r="F1672" s="12"/>
      <c r="G1672" s="21"/>
      <c r="H1672" s="21"/>
      <c r="I1672" s="21"/>
      <c r="J1672" s="21"/>
      <c r="K1672" s="21"/>
      <c r="L1672" s="21"/>
      <c r="M1672" s="12"/>
      <c r="N1672" s="12"/>
      <c r="O1672" s="12"/>
      <c r="P1672" s="12"/>
      <c r="Q1672" s="12"/>
      <c r="R1672" s="12"/>
    </row>
    <row r="1673" spans="3:18" x14ac:dyDescent="0.3">
      <c r="C1673" s="12"/>
      <c r="D1673" s="12"/>
      <c r="E1673" s="12"/>
      <c r="F1673" s="12"/>
      <c r="G1673" s="21"/>
      <c r="H1673" s="21"/>
      <c r="I1673" s="21"/>
      <c r="J1673" s="21"/>
      <c r="K1673" s="21"/>
      <c r="L1673" s="21"/>
      <c r="M1673" s="12"/>
      <c r="N1673" s="12"/>
      <c r="O1673" s="12"/>
      <c r="P1673" s="12"/>
      <c r="Q1673" s="12"/>
      <c r="R1673" s="12"/>
    </row>
    <row r="1674" spans="3:18" x14ac:dyDescent="0.3">
      <c r="C1674" s="12"/>
      <c r="D1674" s="12"/>
      <c r="E1674" s="12"/>
      <c r="F1674" s="12"/>
      <c r="G1674" s="21"/>
      <c r="H1674" s="21"/>
      <c r="I1674" s="21"/>
      <c r="J1674" s="21"/>
      <c r="K1674" s="21"/>
      <c r="L1674" s="21"/>
      <c r="M1674" s="12"/>
      <c r="N1674" s="12"/>
      <c r="O1674" s="12"/>
      <c r="P1674" s="12"/>
      <c r="Q1674" s="12"/>
      <c r="R1674" s="12"/>
    </row>
    <row r="1675" spans="3:18" x14ac:dyDescent="0.3">
      <c r="C1675" s="12"/>
      <c r="D1675" s="12"/>
      <c r="E1675" s="12"/>
      <c r="F1675" s="12"/>
      <c r="G1675" s="21"/>
      <c r="H1675" s="21"/>
      <c r="I1675" s="21"/>
      <c r="J1675" s="21"/>
      <c r="K1675" s="21"/>
      <c r="L1675" s="21"/>
      <c r="M1675" s="12"/>
      <c r="N1675" s="12"/>
      <c r="O1675" s="12"/>
      <c r="P1675" s="12"/>
      <c r="Q1675" s="12"/>
      <c r="R1675" s="12"/>
    </row>
    <row r="1676" spans="3:18" x14ac:dyDescent="0.3">
      <c r="C1676" s="12"/>
      <c r="D1676" s="12"/>
      <c r="E1676" s="12"/>
      <c r="F1676" s="12"/>
      <c r="G1676" s="21"/>
      <c r="H1676" s="21"/>
      <c r="I1676" s="21"/>
      <c r="J1676" s="21"/>
      <c r="K1676" s="21"/>
      <c r="L1676" s="21"/>
      <c r="M1676" s="12"/>
      <c r="N1676" s="12"/>
      <c r="O1676" s="12"/>
      <c r="P1676" s="12"/>
      <c r="Q1676" s="12"/>
      <c r="R1676" s="12"/>
    </row>
    <row r="1677" spans="3:18" x14ac:dyDescent="0.3">
      <c r="C1677" s="12"/>
      <c r="D1677" s="12"/>
      <c r="E1677" s="12"/>
      <c r="F1677" s="12"/>
      <c r="G1677" s="21"/>
      <c r="H1677" s="21"/>
      <c r="I1677" s="21"/>
      <c r="J1677" s="21"/>
      <c r="K1677" s="21"/>
      <c r="L1677" s="21"/>
      <c r="M1677" s="12"/>
      <c r="N1677" s="12"/>
      <c r="O1677" s="12"/>
      <c r="P1677" s="12"/>
      <c r="Q1677" s="12"/>
      <c r="R1677" s="12"/>
    </row>
    <row r="1678" spans="3:18" x14ac:dyDescent="0.3">
      <c r="C1678" s="12"/>
      <c r="D1678" s="12"/>
      <c r="E1678" s="12"/>
      <c r="F1678" s="12"/>
      <c r="G1678" s="21"/>
      <c r="H1678" s="21"/>
      <c r="I1678" s="21"/>
      <c r="J1678" s="21"/>
      <c r="K1678" s="21"/>
      <c r="L1678" s="21"/>
      <c r="M1678" s="12"/>
      <c r="N1678" s="12"/>
      <c r="O1678" s="12"/>
      <c r="P1678" s="12"/>
      <c r="Q1678" s="12"/>
      <c r="R1678" s="12"/>
    </row>
    <row r="1679" spans="3:18" x14ac:dyDescent="0.3">
      <c r="C1679" s="12"/>
      <c r="D1679" s="12"/>
      <c r="E1679" s="12"/>
      <c r="F1679" s="12"/>
      <c r="G1679" s="21"/>
      <c r="H1679" s="21"/>
      <c r="I1679" s="21"/>
      <c r="J1679" s="21"/>
      <c r="K1679" s="21"/>
      <c r="L1679" s="21"/>
      <c r="M1679" s="12"/>
      <c r="N1679" s="12"/>
      <c r="O1679" s="12"/>
      <c r="P1679" s="12"/>
      <c r="Q1679" s="12"/>
      <c r="R1679" s="12"/>
    </row>
    <row r="1680" spans="3:18" x14ac:dyDescent="0.3">
      <c r="C1680" s="12"/>
      <c r="D1680" s="12"/>
      <c r="E1680" s="12"/>
      <c r="F1680" s="12"/>
      <c r="G1680" s="21"/>
      <c r="H1680" s="21"/>
      <c r="I1680" s="21"/>
      <c r="J1680" s="21"/>
      <c r="K1680" s="21"/>
      <c r="L1680" s="21"/>
      <c r="M1680" s="12"/>
      <c r="N1680" s="12"/>
      <c r="O1680" s="12"/>
      <c r="P1680" s="12"/>
      <c r="Q1680" s="12"/>
      <c r="R1680" s="12"/>
    </row>
    <row r="1681" spans="3:18" x14ac:dyDescent="0.3">
      <c r="C1681" s="12"/>
      <c r="D1681" s="12"/>
      <c r="E1681" s="12"/>
      <c r="F1681" s="12"/>
      <c r="G1681" s="21"/>
      <c r="H1681" s="21"/>
      <c r="I1681" s="21"/>
      <c r="J1681" s="21"/>
      <c r="K1681" s="21"/>
      <c r="L1681" s="21"/>
      <c r="M1681" s="12"/>
      <c r="N1681" s="12"/>
      <c r="O1681" s="12"/>
      <c r="P1681" s="12"/>
      <c r="Q1681" s="12"/>
      <c r="R1681" s="12"/>
    </row>
    <row r="1682" spans="3:18" x14ac:dyDescent="0.3">
      <c r="C1682" s="12"/>
      <c r="D1682" s="12"/>
      <c r="E1682" s="12"/>
      <c r="F1682" s="12"/>
      <c r="G1682" s="21"/>
      <c r="H1682" s="21"/>
      <c r="I1682" s="21"/>
      <c r="J1682" s="21"/>
      <c r="K1682" s="21"/>
      <c r="L1682" s="21"/>
      <c r="M1682" s="12"/>
      <c r="N1682" s="12"/>
      <c r="O1682" s="12"/>
      <c r="P1682" s="12"/>
      <c r="Q1682" s="12"/>
      <c r="R1682" s="12"/>
    </row>
    <row r="1683" spans="3:18" x14ac:dyDescent="0.3">
      <c r="C1683" s="12"/>
      <c r="D1683" s="12"/>
      <c r="E1683" s="12"/>
      <c r="F1683" s="12"/>
      <c r="G1683" s="21"/>
      <c r="H1683" s="21"/>
      <c r="I1683" s="21"/>
      <c r="J1683" s="21"/>
      <c r="K1683" s="21"/>
      <c r="L1683" s="21"/>
      <c r="M1683" s="12"/>
      <c r="N1683" s="12"/>
      <c r="O1683" s="12"/>
      <c r="P1683" s="12"/>
      <c r="Q1683" s="12"/>
      <c r="R1683" s="12"/>
    </row>
    <row r="1684" spans="3:18" x14ac:dyDescent="0.3">
      <c r="C1684" s="12"/>
      <c r="D1684" s="12"/>
      <c r="E1684" s="12"/>
      <c r="F1684" s="12"/>
      <c r="G1684" s="21"/>
      <c r="H1684" s="21"/>
      <c r="I1684" s="21"/>
      <c r="J1684" s="21"/>
      <c r="K1684" s="21"/>
      <c r="L1684" s="21"/>
      <c r="M1684" s="12"/>
      <c r="N1684" s="12"/>
      <c r="O1684" s="12"/>
      <c r="P1684" s="12"/>
      <c r="Q1684" s="12"/>
      <c r="R1684" s="12"/>
    </row>
    <row r="1685" spans="3:18" x14ac:dyDescent="0.3">
      <c r="C1685" s="12"/>
      <c r="D1685" s="12"/>
      <c r="E1685" s="12"/>
      <c r="F1685" s="12"/>
      <c r="G1685" s="21"/>
      <c r="H1685" s="21"/>
      <c r="I1685" s="21"/>
      <c r="J1685" s="21"/>
      <c r="K1685" s="21"/>
      <c r="L1685" s="21"/>
      <c r="M1685" s="12"/>
      <c r="N1685" s="12"/>
      <c r="O1685" s="12"/>
      <c r="P1685" s="12"/>
      <c r="Q1685" s="12"/>
      <c r="R1685" s="12"/>
    </row>
    <row r="1686" spans="3:18" x14ac:dyDescent="0.3">
      <c r="C1686" s="12"/>
      <c r="D1686" s="12"/>
      <c r="E1686" s="12"/>
      <c r="F1686" s="12"/>
      <c r="G1686" s="21"/>
      <c r="H1686" s="21"/>
      <c r="I1686" s="21"/>
      <c r="J1686" s="21"/>
      <c r="K1686" s="21"/>
      <c r="L1686" s="21"/>
      <c r="M1686" s="12"/>
      <c r="N1686" s="12"/>
      <c r="O1686" s="12"/>
      <c r="P1686" s="12"/>
      <c r="Q1686" s="12"/>
      <c r="R1686" s="12"/>
    </row>
    <row r="1687" spans="3:18" x14ac:dyDescent="0.3">
      <c r="C1687" s="12"/>
      <c r="D1687" s="12"/>
      <c r="E1687" s="12"/>
      <c r="F1687" s="12"/>
      <c r="G1687" s="21"/>
      <c r="H1687" s="21"/>
      <c r="I1687" s="21"/>
      <c r="J1687" s="21"/>
      <c r="K1687" s="21"/>
      <c r="L1687" s="21"/>
      <c r="M1687" s="12"/>
      <c r="N1687" s="12"/>
      <c r="O1687" s="12"/>
      <c r="P1687" s="12"/>
      <c r="Q1687" s="12"/>
      <c r="R1687" s="12"/>
    </row>
    <row r="1688" spans="3:18" x14ac:dyDescent="0.3">
      <c r="C1688" s="12"/>
      <c r="D1688" s="12"/>
      <c r="E1688" s="12"/>
      <c r="F1688" s="12"/>
      <c r="G1688" s="21"/>
      <c r="H1688" s="21"/>
      <c r="I1688" s="21"/>
      <c r="J1688" s="21"/>
      <c r="K1688" s="21"/>
      <c r="L1688" s="21"/>
      <c r="M1688" s="12"/>
      <c r="N1688" s="12"/>
      <c r="O1688" s="12"/>
      <c r="P1688" s="12"/>
      <c r="Q1688" s="12"/>
      <c r="R1688" s="12"/>
    </row>
    <row r="1689" spans="3:18" x14ac:dyDescent="0.3">
      <c r="C1689" s="12"/>
      <c r="D1689" s="12"/>
      <c r="E1689" s="12"/>
      <c r="F1689" s="12"/>
      <c r="G1689" s="21"/>
      <c r="H1689" s="21"/>
      <c r="I1689" s="21"/>
      <c r="J1689" s="21"/>
      <c r="K1689" s="21"/>
      <c r="L1689" s="21"/>
      <c r="M1689" s="12"/>
      <c r="N1689" s="12"/>
      <c r="O1689" s="12"/>
      <c r="P1689" s="12"/>
      <c r="Q1689" s="12"/>
      <c r="R1689" s="12"/>
    </row>
    <row r="1690" spans="3:18" x14ac:dyDescent="0.3">
      <c r="C1690" s="12"/>
      <c r="D1690" s="12"/>
      <c r="E1690" s="12"/>
      <c r="F1690" s="12"/>
      <c r="G1690" s="21"/>
      <c r="H1690" s="21"/>
      <c r="I1690" s="21"/>
      <c r="J1690" s="21"/>
      <c r="K1690" s="21"/>
      <c r="L1690" s="21"/>
      <c r="M1690" s="12"/>
      <c r="N1690" s="12"/>
      <c r="O1690" s="12"/>
      <c r="P1690" s="12"/>
      <c r="Q1690" s="12"/>
      <c r="R1690" s="12"/>
    </row>
    <row r="1691" spans="3:18" x14ac:dyDescent="0.3">
      <c r="C1691" s="12"/>
      <c r="D1691" s="12"/>
      <c r="E1691" s="12"/>
      <c r="F1691" s="12"/>
      <c r="G1691" s="21"/>
      <c r="H1691" s="21"/>
      <c r="I1691" s="21"/>
      <c r="J1691" s="21"/>
      <c r="K1691" s="21"/>
      <c r="L1691" s="21"/>
      <c r="M1691" s="12"/>
      <c r="N1691" s="12"/>
      <c r="O1691" s="12"/>
      <c r="P1691" s="12"/>
      <c r="Q1691" s="12"/>
      <c r="R1691" s="12"/>
    </row>
    <row r="1692" spans="3:18" x14ac:dyDescent="0.3">
      <c r="C1692" s="12"/>
      <c r="D1692" s="12"/>
      <c r="E1692" s="12"/>
      <c r="F1692" s="12"/>
      <c r="G1692" s="21"/>
      <c r="H1692" s="21"/>
      <c r="I1692" s="21"/>
      <c r="J1692" s="21"/>
      <c r="K1692" s="21"/>
      <c r="L1692" s="21"/>
      <c r="M1692" s="12"/>
      <c r="N1692" s="12"/>
      <c r="O1692" s="12"/>
      <c r="P1692" s="12"/>
      <c r="Q1692" s="12"/>
      <c r="R1692" s="12"/>
    </row>
    <row r="1693" spans="3:18" x14ac:dyDescent="0.3">
      <c r="C1693" s="12"/>
      <c r="D1693" s="12"/>
      <c r="E1693" s="12"/>
      <c r="F1693" s="12"/>
      <c r="G1693" s="21"/>
      <c r="H1693" s="21"/>
      <c r="I1693" s="21"/>
      <c r="J1693" s="21"/>
      <c r="K1693" s="21"/>
      <c r="L1693" s="21"/>
      <c r="M1693" s="12"/>
      <c r="N1693" s="12"/>
      <c r="O1693" s="12"/>
      <c r="P1693" s="12"/>
      <c r="Q1693" s="12"/>
      <c r="R1693" s="12"/>
    </row>
    <row r="1694" spans="3:18" x14ac:dyDescent="0.3">
      <c r="C1694" s="12"/>
      <c r="D1694" s="12"/>
      <c r="E1694" s="12"/>
      <c r="F1694" s="12"/>
      <c r="G1694" s="21"/>
      <c r="H1694" s="21"/>
      <c r="I1694" s="21"/>
      <c r="J1694" s="21"/>
      <c r="K1694" s="21"/>
      <c r="L1694" s="21"/>
      <c r="M1694" s="12"/>
      <c r="N1694" s="12"/>
      <c r="O1694" s="12"/>
      <c r="P1694" s="12"/>
      <c r="Q1694" s="12"/>
      <c r="R1694" s="12"/>
    </row>
    <row r="1695" spans="3:18" x14ac:dyDescent="0.3">
      <c r="C1695" s="12"/>
      <c r="D1695" s="12"/>
      <c r="E1695" s="12"/>
      <c r="F1695" s="12"/>
      <c r="G1695" s="21"/>
      <c r="H1695" s="21"/>
      <c r="I1695" s="21"/>
      <c r="J1695" s="21"/>
      <c r="K1695" s="21"/>
      <c r="L1695" s="21"/>
      <c r="M1695" s="12"/>
      <c r="N1695" s="12"/>
      <c r="O1695" s="12"/>
      <c r="P1695" s="12"/>
      <c r="Q1695" s="12"/>
      <c r="R1695" s="12"/>
    </row>
    <row r="1696" spans="3:18" x14ac:dyDescent="0.3">
      <c r="C1696" s="12"/>
      <c r="D1696" s="12"/>
      <c r="E1696" s="12"/>
      <c r="F1696" s="12"/>
      <c r="G1696" s="21"/>
      <c r="H1696" s="21"/>
      <c r="I1696" s="21"/>
      <c r="J1696" s="21"/>
      <c r="K1696" s="21"/>
      <c r="L1696" s="21"/>
      <c r="M1696" s="12"/>
      <c r="N1696" s="12"/>
      <c r="O1696" s="12"/>
      <c r="P1696" s="12"/>
      <c r="Q1696" s="12"/>
      <c r="R1696" s="12"/>
    </row>
    <row r="1697" spans="3:18" x14ac:dyDescent="0.3">
      <c r="C1697" s="12"/>
      <c r="D1697" s="12"/>
      <c r="E1697" s="12"/>
      <c r="F1697" s="12"/>
      <c r="G1697" s="21"/>
      <c r="H1697" s="21"/>
      <c r="I1697" s="21"/>
      <c r="J1697" s="21"/>
      <c r="K1697" s="21"/>
      <c r="L1697" s="21"/>
      <c r="M1697" s="12"/>
      <c r="N1697" s="12"/>
      <c r="O1697" s="12"/>
      <c r="P1697" s="12"/>
      <c r="Q1697" s="12"/>
      <c r="R1697" s="12"/>
    </row>
    <row r="1698" spans="3:18" x14ac:dyDescent="0.3">
      <c r="C1698" s="12"/>
      <c r="D1698" s="12"/>
      <c r="E1698" s="12"/>
      <c r="F1698" s="12"/>
      <c r="G1698" s="21"/>
      <c r="H1698" s="21"/>
      <c r="I1698" s="21"/>
      <c r="J1698" s="21"/>
      <c r="K1698" s="21"/>
      <c r="L1698" s="21"/>
      <c r="M1698" s="12"/>
      <c r="N1698" s="12"/>
      <c r="O1698" s="12"/>
      <c r="P1698" s="12"/>
      <c r="Q1698" s="12"/>
      <c r="R1698" s="12"/>
    </row>
    <row r="1699" spans="3:18" x14ac:dyDescent="0.3">
      <c r="C1699" s="12"/>
      <c r="D1699" s="12"/>
      <c r="E1699" s="12"/>
      <c r="F1699" s="12"/>
      <c r="G1699" s="21"/>
      <c r="H1699" s="21"/>
      <c r="I1699" s="21"/>
      <c r="J1699" s="21"/>
      <c r="K1699" s="21"/>
      <c r="L1699" s="21"/>
      <c r="M1699" s="12"/>
      <c r="N1699" s="12"/>
      <c r="O1699" s="12"/>
      <c r="P1699" s="12"/>
      <c r="Q1699" s="12"/>
      <c r="R1699" s="12"/>
    </row>
    <row r="1700" spans="3:18" x14ac:dyDescent="0.3">
      <c r="C1700" s="12"/>
      <c r="D1700" s="12"/>
      <c r="E1700" s="12"/>
      <c r="F1700" s="12"/>
      <c r="G1700" s="21"/>
      <c r="H1700" s="21"/>
      <c r="I1700" s="21"/>
      <c r="J1700" s="21"/>
      <c r="K1700" s="21"/>
      <c r="L1700" s="21"/>
      <c r="M1700" s="12"/>
      <c r="N1700" s="12"/>
      <c r="O1700" s="12"/>
      <c r="P1700" s="12"/>
      <c r="Q1700" s="12"/>
      <c r="R1700" s="12"/>
    </row>
    <row r="1701" spans="3:18" x14ac:dyDescent="0.3">
      <c r="C1701" s="12"/>
      <c r="D1701" s="12"/>
      <c r="E1701" s="12"/>
      <c r="F1701" s="12"/>
      <c r="G1701" s="21"/>
      <c r="H1701" s="21"/>
      <c r="I1701" s="21"/>
      <c r="J1701" s="21"/>
      <c r="K1701" s="21"/>
      <c r="L1701" s="21"/>
      <c r="M1701" s="12"/>
      <c r="N1701" s="12"/>
      <c r="O1701" s="12"/>
      <c r="P1701" s="12"/>
      <c r="Q1701" s="12"/>
      <c r="R1701" s="12"/>
    </row>
    <row r="1702" spans="3:18" x14ac:dyDescent="0.3">
      <c r="C1702" s="12"/>
      <c r="D1702" s="12"/>
      <c r="E1702" s="12"/>
      <c r="F1702" s="12"/>
      <c r="G1702" s="21"/>
      <c r="H1702" s="21"/>
      <c r="I1702" s="21"/>
      <c r="J1702" s="21"/>
      <c r="K1702" s="21"/>
      <c r="L1702" s="21"/>
      <c r="M1702" s="12"/>
      <c r="N1702" s="12"/>
      <c r="O1702" s="12"/>
      <c r="P1702" s="12"/>
      <c r="Q1702" s="12"/>
      <c r="R1702" s="12"/>
    </row>
    <row r="1703" spans="3:18" x14ac:dyDescent="0.3">
      <c r="C1703" s="12"/>
      <c r="D1703" s="12"/>
      <c r="E1703" s="12"/>
      <c r="F1703" s="12"/>
      <c r="G1703" s="21"/>
      <c r="H1703" s="21"/>
      <c r="I1703" s="21"/>
      <c r="J1703" s="21"/>
      <c r="K1703" s="21"/>
      <c r="L1703" s="21"/>
      <c r="M1703" s="12"/>
      <c r="N1703" s="12"/>
      <c r="O1703" s="12"/>
      <c r="P1703" s="12"/>
      <c r="Q1703" s="12"/>
      <c r="R1703" s="12"/>
    </row>
    <row r="1704" spans="3:18" x14ac:dyDescent="0.3">
      <c r="C1704" s="12"/>
      <c r="D1704" s="12"/>
      <c r="E1704" s="12"/>
      <c r="F1704" s="12"/>
      <c r="G1704" s="21"/>
      <c r="H1704" s="21"/>
      <c r="I1704" s="21"/>
      <c r="J1704" s="21"/>
      <c r="K1704" s="21"/>
      <c r="L1704" s="21"/>
      <c r="M1704" s="12"/>
      <c r="N1704" s="12"/>
      <c r="O1704" s="12"/>
      <c r="P1704" s="12"/>
      <c r="Q1704" s="12"/>
      <c r="R1704" s="12"/>
    </row>
    <row r="1705" spans="3:18" x14ac:dyDescent="0.3">
      <c r="C1705" s="12"/>
      <c r="D1705" s="12"/>
      <c r="E1705" s="12"/>
      <c r="F1705" s="12"/>
      <c r="G1705" s="21"/>
      <c r="H1705" s="21"/>
      <c r="I1705" s="21"/>
      <c r="J1705" s="21"/>
      <c r="K1705" s="21"/>
      <c r="L1705" s="21"/>
      <c r="M1705" s="12"/>
      <c r="N1705" s="12"/>
      <c r="O1705" s="12"/>
      <c r="P1705" s="12"/>
      <c r="Q1705" s="12"/>
      <c r="R1705" s="12"/>
    </row>
    <row r="1706" spans="3:18" x14ac:dyDescent="0.3">
      <c r="C1706" s="12"/>
      <c r="D1706" s="12"/>
      <c r="E1706" s="12"/>
      <c r="F1706" s="12"/>
      <c r="G1706" s="21"/>
      <c r="H1706" s="21"/>
      <c r="I1706" s="21"/>
      <c r="J1706" s="21"/>
      <c r="K1706" s="21"/>
      <c r="L1706" s="21"/>
      <c r="M1706" s="12"/>
      <c r="N1706" s="12"/>
      <c r="O1706" s="12"/>
      <c r="P1706" s="12"/>
      <c r="Q1706" s="12"/>
      <c r="R1706" s="12"/>
    </row>
    <row r="1707" spans="3:18" x14ac:dyDescent="0.3">
      <c r="C1707" s="12"/>
      <c r="D1707" s="12"/>
      <c r="E1707" s="12"/>
      <c r="F1707" s="12"/>
      <c r="G1707" s="21"/>
      <c r="H1707" s="21"/>
      <c r="I1707" s="21"/>
      <c r="J1707" s="21"/>
      <c r="K1707" s="21"/>
      <c r="L1707" s="21"/>
      <c r="M1707" s="12"/>
      <c r="N1707" s="12"/>
      <c r="O1707" s="12"/>
      <c r="P1707" s="12"/>
      <c r="Q1707" s="12"/>
      <c r="R1707" s="12"/>
    </row>
    <row r="1708" spans="3:18" x14ac:dyDescent="0.3">
      <c r="C1708" s="12"/>
      <c r="D1708" s="12"/>
      <c r="E1708" s="12"/>
      <c r="F1708" s="12"/>
      <c r="G1708" s="21"/>
      <c r="H1708" s="21"/>
      <c r="I1708" s="21"/>
      <c r="J1708" s="21"/>
      <c r="K1708" s="21"/>
      <c r="L1708" s="21"/>
      <c r="M1708" s="12"/>
      <c r="N1708" s="12"/>
      <c r="O1708" s="12"/>
      <c r="P1708" s="12"/>
      <c r="Q1708" s="12"/>
      <c r="R1708" s="12"/>
    </row>
    <row r="1709" spans="3:18" x14ac:dyDescent="0.3">
      <c r="C1709" s="12"/>
      <c r="D1709" s="12"/>
      <c r="E1709" s="12"/>
      <c r="F1709" s="12"/>
      <c r="G1709" s="21"/>
      <c r="H1709" s="21"/>
      <c r="I1709" s="21"/>
      <c r="J1709" s="21"/>
      <c r="K1709" s="21"/>
      <c r="L1709" s="21"/>
      <c r="M1709" s="12"/>
      <c r="N1709" s="12"/>
      <c r="O1709" s="12"/>
      <c r="P1709" s="12"/>
      <c r="Q1709" s="12"/>
      <c r="R1709" s="12"/>
    </row>
    <row r="1710" spans="3:18" x14ac:dyDescent="0.3">
      <c r="C1710" s="12"/>
      <c r="D1710" s="12"/>
      <c r="E1710" s="12"/>
      <c r="F1710" s="12"/>
      <c r="G1710" s="21"/>
      <c r="H1710" s="21"/>
      <c r="I1710" s="21"/>
      <c r="J1710" s="21"/>
      <c r="K1710" s="21"/>
      <c r="L1710" s="21"/>
      <c r="M1710" s="12"/>
      <c r="N1710" s="12"/>
      <c r="O1710" s="12"/>
      <c r="P1710" s="12"/>
      <c r="Q1710" s="12"/>
      <c r="R1710" s="12"/>
    </row>
    <row r="1711" spans="3:18" x14ac:dyDescent="0.3">
      <c r="C1711" s="12"/>
      <c r="D1711" s="12"/>
      <c r="E1711" s="12"/>
      <c r="F1711" s="12"/>
      <c r="G1711" s="21"/>
      <c r="H1711" s="21"/>
      <c r="I1711" s="21"/>
      <c r="J1711" s="21"/>
      <c r="K1711" s="21"/>
      <c r="L1711" s="21"/>
      <c r="M1711" s="12"/>
      <c r="N1711" s="12"/>
      <c r="O1711" s="12"/>
      <c r="P1711" s="12"/>
      <c r="Q1711" s="12"/>
      <c r="R1711" s="12"/>
    </row>
    <row r="1712" spans="3:18" x14ac:dyDescent="0.3">
      <c r="C1712" s="12"/>
      <c r="D1712" s="12"/>
      <c r="E1712" s="12"/>
      <c r="F1712" s="12"/>
      <c r="G1712" s="21"/>
      <c r="H1712" s="21"/>
      <c r="I1712" s="21"/>
      <c r="J1712" s="21"/>
      <c r="K1712" s="21"/>
      <c r="L1712" s="21"/>
      <c r="M1712" s="12"/>
      <c r="N1712" s="12"/>
      <c r="O1712" s="12"/>
      <c r="P1712" s="12"/>
      <c r="Q1712" s="12"/>
      <c r="R1712" s="12"/>
    </row>
    <row r="1713" spans="3:18" x14ac:dyDescent="0.3">
      <c r="C1713" s="12"/>
      <c r="D1713" s="12"/>
      <c r="E1713" s="12"/>
      <c r="F1713" s="12"/>
      <c r="G1713" s="21"/>
      <c r="H1713" s="21"/>
      <c r="I1713" s="21"/>
      <c r="J1713" s="21"/>
      <c r="K1713" s="21"/>
      <c r="L1713" s="21"/>
      <c r="M1713" s="12"/>
      <c r="N1713" s="12"/>
      <c r="O1713" s="12"/>
      <c r="P1713" s="12"/>
      <c r="Q1713" s="12"/>
      <c r="R1713" s="12"/>
    </row>
    <row r="1714" spans="3:18" x14ac:dyDescent="0.3">
      <c r="C1714" s="12"/>
      <c r="D1714" s="12"/>
      <c r="E1714" s="12"/>
      <c r="F1714" s="12"/>
      <c r="G1714" s="21"/>
      <c r="H1714" s="21"/>
      <c r="I1714" s="21"/>
      <c r="J1714" s="21"/>
      <c r="K1714" s="21"/>
      <c r="L1714" s="21"/>
      <c r="M1714" s="12"/>
      <c r="N1714" s="12"/>
      <c r="O1714" s="12"/>
      <c r="P1714" s="12"/>
      <c r="Q1714" s="12"/>
      <c r="R1714" s="12"/>
    </row>
    <row r="1715" spans="3:18" x14ac:dyDescent="0.3">
      <c r="C1715" s="12"/>
      <c r="D1715" s="12"/>
      <c r="E1715" s="12"/>
      <c r="F1715" s="12"/>
      <c r="G1715" s="21"/>
      <c r="H1715" s="21"/>
      <c r="I1715" s="21"/>
      <c r="J1715" s="21"/>
      <c r="K1715" s="21"/>
      <c r="L1715" s="21"/>
      <c r="M1715" s="12"/>
      <c r="N1715" s="12"/>
      <c r="O1715" s="12"/>
      <c r="P1715" s="12"/>
      <c r="Q1715" s="12"/>
      <c r="R1715" s="12"/>
    </row>
    <row r="1716" spans="3:18" x14ac:dyDescent="0.3">
      <c r="C1716" s="12"/>
      <c r="D1716" s="12"/>
      <c r="E1716" s="12"/>
      <c r="F1716" s="12"/>
      <c r="G1716" s="21"/>
      <c r="H1716" s="21"/>
      <c r="I1716" s="21"/>
      <c r="J1716" s="21"/>
      <c r="K1716" s="21"/>
      <c r="L1716" s="21"/>
      <c r="M1716" s="12"/>
      <c r="N1716" s="12"/>
      <c r="O1716" s="12"/>
      <c r="P1716" s="12"/>
      <c r="Q1716" s="12"/>
      <c r="R1716" s="12"/>
    </row>
    <row r="1717" spans="3:18" x14ac:dyDescent="0.3">
      <c r="C1717" s="12"/>
      <c r="D1717" s="12"/>
      <c r="E1717" s="12"/>
      <c r="F1717" s="12"/>
      <c r="G1717" s="21"/>
      <c r="H1717" s="21"/>
      <c r="I1717" s="21"/>
      <c r="J1717" s="21"/>
      <c r="K1717" s="21"/>
      <c r="L1717" s="21"/>
      <c r="M1717" s="12"/>
      <c r="N1717" s="12"/>
      <c r="O1717" s="12"/>
      <c r="P1717" s="12"/>
      <c r="Q1717" s="12"/>
      <c r="R1717" s="12"/>
    </row>
    <row r="1718" spans="3:18" x14ac:dyDescent="0.3">
      <c r="C1718" s="12"/>
      <c r="D1718" s="12"/>
      <c r="E1718" s="12"/>
      <c r="F1718" s="12"/>
      <c r="G1718" s="21"/>
      <c r="H1718" s="21"/>
      <c r="I1718" s="21"/>
      <c r="J1718" s="21"/>
      <c r="K1718" s="21"/>
      <c r="L1718" s="21"/>
      <c r="M1718" s="12"/>
      <c r="N1718" s="12"/>
      <c r="O1718" s="12"/>
      <c r="P1718" s="12"/>
      <c r="Q1718" s="12"/>
      <c r="R1718" s="12"/>
    </row>
    <row r="1719" spans="3:18" x14ac:dyDescent="0.3">
      <c r="C1719" s="12"/>
      <c r="D1719" s="12"/>
      <c r="E1719" s="12"/>
      <c r="F1719" s="12"/>
      <c r="G1719" s="21"/>
      <c r="H1719" s="21"/>
      <c r="I1719" s="21"/>
      <c r="J1719" s="21"/>
      <c r="K1719" s="21"/>
      <c r="L1719" s="21"/>
      <c r="M1719" s="12"/>
      <c r="N1719" s="12"/>
      <c r="O1719" s="12"/>
      <c r="P1719" s="12"/>
      <c r="Q1719" s="12"/>
      <c r="R1719" s="12"/>
    </row>
    <row r="1720" spans="3:18" x14ac:dyDescent="0.3">
      <c r="C1720" s="12"/>
      <c r="D1720" s="12"/>
      <c r="E1720" s="12"/>
      <c r="F1720" s="12"/>
      <c r="G1720" s="21"/>
      <c r="H1720" s="21"/>
      <c r="I1720" s="21"/>
      <c r="J1720" s="21"/>
      <c r="K1720" s="21"/>
      <c r="L1720" s="21"/>
      <c r="M1720" s="12"/>
      <c r="N1720" s="12"/>
      <c r="O1720" s="12"/>
      <c r="P1720" s="12"/>
      <c r="Q1720" s="12"/>
      <c r="R1720" s="12"/>
    </row>
    <row r="1721" spans="3:18" x14ac:dyDescent="0.3">
      <c r="C1721" s="12"/>
      <c r="D1721" s="12"/>
      <c r="E1721" s="12"/>
      <c r="F1721" s="12"/>
      <c r="G1721" s="21"/>
      <c r="H1721" s="21"/>
      <c r="I1721" s="21"/>
      <c r="J1721" s="21"/>
      <c r="K1721" s="21"/>
      <c r="L1721" s="21"/>
      <c r="M1721" s="12"/>
      <c r="N1721" s="12"/>
      <c r="O1721" s="12"/>
      <c r="P1721" s="12"/>
      <c r="Q1721" s="12"/>
      <c r="R1721" s="12"/>
    </row>
    <row r="1722" spans="3:18" x14ac:dyDescent="0.3">
      <c r="C1722" s="12"/>
      <c r="D1722" s="12"/>
      <c r="E1722" s="12"/>
      <c r="F1722" s="12"/>
      <c r="G1722" s="21"/>
      <c r="H1722" s="21"/>
      <c r="I1722" s="21"/>
      <c r="J1722" s="21"/>
      <c r="K1722" s="21"/>
      <c r="L1722" s="21"/>
      <c r="M1722" s="12"/>
      <c r="N1722" s="12"/>
      <c r="O1722" s="12"/>
      <c r="P1722" s="12"/>
      <c r="Q1722" s="12"/>
      <c r="R1722" s="12"/>
    </row>
    <row r="1723" spans="3:18" x14ac:dyDescent="0.3">
      <c r="C1723" s="12"/>
      <c r="D1723" s="12"/>
      <c r="E1723" s="12"/>
      <c r="F1723" s="12"/>
      <c r="G1723" s="21"/>
      <c r="H1723" s="21"/>
      <c r="I1723" s="21"/>
      <c r="J1723" s="21"/>
      <c r="K1723" s="21"/>
      <c r="L1723" s="21"/>
      <c r="M1723" s="12"/>
      <c r="N1723" s="12"/>
      <c r="O1723" s="12"/>
      <c r="P1723" s="12"/>
      <c r="Q1723" s="12"/>
      <c r="R1723" s="12"/>
    </row>
    <row r="1724" spans="3:18" x14ac:dyDescent="0.3">
      <c r="C1724" s="12"/>
      <c r="D1724" s="12"/>
      <c r="E1724" s="12"/>
      <c r="F1724" s="12"/>
      <c r="G1724" s="21"/>
      <c r="H1724" s="21"/>
      <c r="I1724" s="21"/>
      <c r="J1724" s="21"/>
      <c r="K1724" s="21"/>
      <c r="L1724" s="21"/>
      <c r="M1724" s="12"/>
      <c r="N1724" s="12"/>
      <c r="O1724" s="12"/>
      <c r="P1724" s="12"/>
      <c r="Q1724" s="12"/>
      <c r="R1724" s="12"/>
    </row>
    <row r="1725" spans="3:18" x14ac:dyDescent="0.3">
      <c r="C1725" s="12"/>
      <c r="D1725" s="12"/>
      <c r="E1725" s="12"/>
      <c r="F1725" s="12"/>
      <c r="G1725" s="21"/>
      <c r="H1725" s="21"/>
      <c r="I1725" s="21"/>
      <c r="J1725" s="21"/>
      <c r="K1725" s="21"/>
      <c r="L1725" s="21"/>
      <c r="M1725" s="12"/>
      <c r="N1725" s="12"/>
      <c r="O1725" s="12"/>
      <c r="P1725" s="12"/>
      <c r="Q1725" s="12"/>
      <c r="R1725" s="12"/>
    </row>
    <row r="1726" spans="3:18" x14ac:dyDescent="0.3">
      <c r="C1726" s="12"/>
      <c r="D1726" s="12"/>
      <c r="E1726" s="12"/>
      <c r="F1726" s="12"/>
      <c r="G1726" s="21"/>
      <c r="H1726" s="21"/>
      <c r="I1726" s="21"/>
      <c r="J1726" s="21"/>
      <c r="K1726" s="21"/>
      <c r="L1726" s="21"/>
      <c r="M1726" s="12"/>
      <c r="N1726" s="12"/>
      <c r="O1726" s="12"/>
      <c r="P1726" s="12"/>
      <c r="Q1726" s="12"/>
      <c r="R1726" s="12"/>
    </row>
    <row r="1727" spans="3:18" x14ac:dyDescent="0.3">
      <c r="C1727" s="12"/>
      <c r="D1727" s="12"/>
      <c r="E1727" s="12"/>
      <c r="F1727" s="12"/>
      <c r="G1727" s="21"/>
      <c r="H1727" s="21"/>
      <c r="I1727" s="21"/>
      <c r="J1727" s="21"/>
      <c r="K1727" s="21"/>
      <c r="L1727" s="21"/>
      <c r="M1727" s="12"/>
      <c r="N1727" s="12"/>
      <c r="O1727" s="12"/>
      <c r="P1727" s="12"/>
      <c r="Q1727" s="12"/>
      <c r="R1727" s="12"/>
    </row>
    <row r="1728" spans="3:18" x14ac:dyDescent="0.3">
      <c r="C1728" s="12"/>
      <c r="D1728" s="12"/>
      <c r="E1728" s="12"/>
      <c r="F1728" s="12"/>
      <c r="G1728" s="21"/>
      <c r="H1728" s="21"/>
      <c r="I1728" s="21"/>
      <c r="J1728" s="21"/>
      <c r="K1728" s="21"/>
      <c r="L1728" s="21"/>
      <c r="M1728" s="12"/>
      <c r="N1728" s="12"/>
      <c r="O1728" s="12"/>
      <c r="P1728" s="12"/>
      <c r="Q1728" s="12"/>
      <c r="R1728" s="12"/>
    </row>
    <row r="1729" spans="3:18" x14ac:dyDescent="0.3">
      <c r="C1729" s="12"/>
      <c r="D1729" s="12"/>
      <c r="E1729" s="12"/>
      <c r="F1729" s="12"/>
      <c r="G1729" s="21"/>
      <c r="H1729" s="21"/>
      <c r="I1729" s="21"/>
      <c r="J1729" s="21"/>
      <c r="K1729" s="21"/>
      <c r="L1729" s="21"/>
      <c r="M1729" s="12"/>
      <c r="N1729" s="12"/>
      <c r="O1729" s="12"/>
      <c r="P1729" s="12"/>
      <c r="Q1729" s="12"/>
      <c r="R1729" s="12"/>
    </row>
    <row r="1730" spans="3:18" x14ac:dyDescent="0.3">
      <c r="C1730" s="12"/>
      <c r="D1730" s="12"/>
      <c r="E1730" s="12"/>
      <c r="F1730" s="12"/>
      <c r="G1730" s="21"/>
      <c r="H1730" s="21"/>
      <c r="I1730" s="21"/>
      <c r="J1730" s="21"/>
      <c r="K1730" s="21"/>
      <c r="L1730" s="21"/>
      <c r="M1730" s="12"/>
      <c r="N1730" s="12"/>
      <c r="O1730" s="12"/>
      <c r="P1730" s="12"/>
      <c r="Q1730" s="12"/>
      <c r="R1730" s="12"/>
    </row>
    <row r="1731" spans="3:18" x14ac:dyDescent="0.3">
      <c r="C1731" s="12"/>
      <c r="D1731" s="12"/>
      <c r="E1731" s="12"/>
      <c r="F1731" s="12"/>
      <c r="G1731" s="21"/>
      <c r="H1731" s="21"/>
      <c r="I1731" s="21"/>
      <c r="J1731" s="21"/>
      <c r="K1731" s="21"/>
      <c r="L1731" s="21"/>
      <c r="M1731" s="12"/>
      <c r="N1731" s="12"/>
      <c r="O1731" s="12"/>
      <c r="P1731" s="12"/>
      <c r="Q1731" s="12"/>
      <c r="R1731" s="12"/>
    </row>
    <row r="1732" spans="3:18" x14ac:dyDescent="0.3">
      <c r="C1732" s="12"/>
      <c r="D1732" s="12"/>
      <c r="E1732" s="12"/>
      <c r="F1732" s="12"/>
      <c r="G1732" s="21"/>
      <c r="H1732" s="21"/>
      <c r="I1732" s="21"/>
      <c r="J1732" s="21"/>
      <c r="K1732" s="21"/>
      <c r="L1732" s="21"/>
      <c r="M1732" s="12"/>
      <c r="N1732" s="12"/>
      <c r="O1732" s="12"/>
      <c r="P1732" s="12"/>
      <c r="Q1732" s="12"/>
      <c r="R1732" s="12"/>
    </row>
    <row r="1733" spans="3:18" x14ac:dyDescent="0.3">
      <c r="C1733" s="12"/>
      <c r="D1733" s="12"/>
      <c r="E1733" s="12"/>
      <c r="F1733" s="12"/>
      <c r="G1733" s="21"/>
      <c r="H1733" s="21"/>
      <c r="I1733" s="21"/>
      <c r="J1733" s="21"/>
      <c r="K1733" s="21"/>
      <c r="L1733" s="21"/>
      <c r="M1733" s="12"/>
      <c r="N1733" s="12"/>
      <c r="O1733" s="12"/>
      <c r="P1733" s="12"/>
      <c r="Q1733" s="12"/>
      <c r="R1733" s="12"/>
    </row>
    <row r="1734" spans="3:18" x14ac:dyDescent="0.3">
      <c r="C1734" s="12"/>
      <c r="D1734" s="12"/>
      <c r="E1734" s="12"/>
      <c r="F1734" s="12"/>
      <c r="G1734" s="21"/>
      <c r="H1734" s="21"/>
      <c r="I1734" s="21"/>
      <c r="J1734" s="21"/>
      <c r="K1734" s="21"/>
      <c r="L1734" s="21"/>
      <c r="M1734" s="12"/>
      <c r="N1734" s="12"/>
      <c r="O1734" s="12"/>
      <c r="P1734" s="12"/>
      <c r="Q1734" s="12"/>
      <c r="R1734" s="12"/>
    </row>
    <row r="1735" spans="3:18" x14ac:dyDescent="0.3">
      <c r="C1735" s="12"/>
      <c r="D1735" s="12"/>
      <c r="E1735" s="12"/>
      <c r="F1735" s="12"/>
      <c r="G1735" s="21"/>
      <c r="H1735" s="21"/>
      <c r="I1735" s="21"/>
      <c r="J1735" s="21"/>
      <c r="K1735" s="21"/>
      <c r="L1735" s="21"/>
      <c r="M1735" s="12"/>
      <c r="N1735" s="12"/>
      <c r="O1735" s="12"/>
      <c r="P1735" s="12"/>
      <c r="Q1735" s="12"/>
      <c r="R1735" s="12"/>
    </row>
    <row r="1736" spans="3:18" x14ac:dyDescent="0.3">
      <c r="C1736" s="12"/>
      <c r="D1736" s="12"/>
      <c r="E1736" s="12"/>
      <c r="F1736" s="12"/>
      <c r="G1736" s="21"/>
      <c r="H1736" s="21"/>
      <c r="I1736" s="21"/>
      <c r="J1736" s="21"/>
      <c r="K1736" s="21"/>
      <c r="L1736" s="21"/>
      <c r="M1736" s="12"/>
      <c r="N1736" s="12"/>
      <c r="O1736" s="12"/>
      <c r="P1736" s="12"/>
      <c r="Q1736" s="12"/>
      <c r="R1736" s="12"/>
    </row>
    <row r="1737" spans="3:18" x14ac:dyDescent="0.3">
      <c r="C1737" s="12"/>
      <c r="D1737" s="12"/>
      <c r="E1737" s="12"/>
      <c r="F1737" s="12"/>
      <c r="G1737" s="21"/>
      <c r="H1737" s="21"/>
      <c r="I1737" s="21"/>
      <c r="J1737" s="21"/>
      <c r="K1737" s="21"/>
      <c r="L1737" s="21"/>
      <c r="M1737" s="12"/>
      <c r="N1737" s="12"/>
      <c r="O1737" s="12"/>
      <c r="P1737" s="12"/>
      <c r="Q1737" s="12"/>
      <c r="R1737" s="12"/>
    </row>
    <row r="1738" spans="3:18" x14ac:dyDescent="0.3">
      <c r="C1738" s="12"/>
      <c r="D1738" s="12"/>
      <c r="E1738" s="12"/>
      <c r="F1738" s="12"/>
      <c r="G1738" s="21"/>
      <c r="H1738" s="21"/>
      <c r="I1738" s="21"/>
      <c r="J1738" s="21"/>
      <c r="K1738" s="21"/>
      <c r="L1738" s="21"/>
      <c r="M1738" s="12"/>
      <c r="N1738" s="12"/>
      <c r="O1738" s="12"/>
      <c r="P1738" s="12"/>
      <c r="Q1738" s="12"/>
      <c r="R1738" s="12"/>
    </row>
    <row r="1739" spans="3:18" x14ac:dyDescent="0.3">
      <c r="C1739" s="12"/>
      <c r="D1739" s="12"/>
      <c r="E1739" s="12"/>
      <c r="F1739" s="12"/>
      <c r="G1739" s="21"/>
      <c r="H1739" s="21"/>
      <c r="I1739" s="21"/>
      <c r="J1739" s="21"/>
      <c r="K1739" s="21"/>
      <c r="L1739" s="21"/>
      <c r="M1739" s="12"/>
      <c r="N1739" s="12"/>
      <c r="O1739" s="12"/>
      <c r="P1739" s="12"/>
      <c r="Q1739" s="12"/>
      <c r="R1739" s="12"/>
    </row>
    <row r="1740" spans="3:18" x14ac:dyDescent="0.3">
      <c r="C1740" s="12"/>
      <c r="D1740" s="12"/>
      <c r="E1740" s="12"/>
      <c r="F1740" s="12"/>
      <c r="G1740" s="21"/>
      <c r="H1740" s="21"/>
      <c r="I1740" s="21"/>
      <c r="J1740" s="21"/>
      <c r="K1740" s="21"/>
      <c r="L1740" s="21"/>
      <c r="M1740" s="12"/>
      <c r="N1740" s="12"/>
      <c r="O1740" s="12"/>
      <c r="P1740" s="12"/>
      <c r="Q1740" s="12"/>
      <c r="R1740" s="12"/>
    </row>
    <row r="1741" spans="3:18" x14ac:dyDescent="0.3">
      <c r="C1741" s="12"/>
      <c r="D1741" s="12"/>
      <c r="E1741" s="12"/>
      <c r="F1741" s="12"/>
      <c r="G1741" s="21"/>
      <c r="H1741" s="21"/>
      <c r="I1741" s="21"/>
      <c r="J1741" s="21"/>
      <c r="K1741" s="21"/>
      <c r="L1741" s="21"/>
      <c r="M1741" s="12"/>
      <c r="N1741" s="12"/>
      <c r="O1741" s="12"/>
      <c r="P1741" s="12"/>
      <c r="Q1741" s="12"/>
      <c r="R1741" s="12"/>
    </row>
    <row r="1742" spans="3:18" x14ac:dyDescent="0.3">
      <c r="C1742" s="12"/>
      <c r="D1742" s="12"/>
      <c r="E1742" s="12"/>
      <c r="F1742" s="12"/>
      <c r="G1742" s="21"/>
      <c r="H1742" s="21"/>
      <c r="I1742" s="21"/>
      <c r="J1742" s="21"/>
      <c r="K1742" s="21"/>
      <c r="L1742" s="21"/>
      <c r="M1742" s="12"/>
      <c r="N1742" s="12"/>
      <c r="O1742" s="12"/>
      <c r="P1742" s="12"/>
      <c r="Q1742" s="12"/>
      <c r="R1742" s="12"/>
    </row>
    <row r="1743" spans="3:18" x14ac:dyDescent="0.3">
      <c r="C1743" s="12"/>
      <c r="D1743" s="12"/>
      <c r="E1743" s="12"/>
      <c r="F1743" s="12"/>
      <c r="G1743" s="21"/>
      <c r="H1743" s="21"/>
      <c r="I1743" s="21"/>
      <c r="J1743" s="21"/>
      <c r="K1743" s="21"/>
      <c r="L1743" s="21"/>
      <c r="M1743" s="12"/>
      <c r="N1743" s="12"/>
      <c r="O1743" s="12"/>
      <c r="P1743" s="12"/>
      <c r="Q1743" s="12"/>
      <c r="R1743" s="12"/>
    </row>
    <row r="1744" spans="3:18" x14ac:dyDescent="0.3">
      <c r="C1744" s="12"/>
      <c r="D1744" s="12"/>
      <c r="E1744" s="12"/>
      <c r="F1744" s="12"/>
      <c r="G1744" s="21"/>
      <c r="H1744" s="21"/>
      <c r="I1744" s="21"/>
      <c r="J1744" s="21"/>
      <c r="K1744" s="21"/>
      <c r="L1744" s="21"/>
      <c r="M1744" s="12"/>
      <c r="N1744" s="12"/>
      <c r="O1744" s="12"/>
      <c r="P1744" s="12"/>
      <c r="Q1744" s="12"/>
      <c r="R1744" s="12"/>
    </row>
    <row r="1745" spans="3:18" x14ac:dyDescent="0.3">
      <c r="C1745" s="12"/>
      <c r="D1745" s="12"/>
      <c r="E1745" s="12"/>
      <c r="F1745" s="12"/>
      <c r="G1745" s="21"/>
      <c r="H1745" s="21"/>
      <c r="I1745" s="21"/>
      <c r="J1745" s="21"/>
      <c r="K1745" s="21"/>
      <c r="L1745" s="21"/>
      <c r="M1745" s="12"/>
      <c r="N1745" s="12"/>
      <c r="O1745" s="12"/>
      <c r="P1745" s="12"/>
      <c r="Q1745" s="12"/>
      <c r="R1745" s="12"/>
    </row>
    <row r="1746" spans="3:18" x14ac:dyDescent="0.3">
      <c r="C1746" s="12"/>
      <c r="D1746" s="12"/>
      <c r="E1746" s="12"/>
      <c r="F1746" s="12"/>
      <c r="G1746" s="21"/>
      <c r="H1746" s="21"/>
      <c r="I1746" s="21"/>
      <c r="J1746" s="21"/>
      <c r="K1746" s="21"/>
      <c r="L1746" s="21"/>
      <c r="M1746" s="12"/>
      <c r="N1746" s="12"/>
      <c r="O1746" s="12"/>
      <c r="P1746" s="12"/>
      <c r="Q1746" s="12"/>
      <c r="R1746" s="12"/>
    </row>
    <row r="1747" spans="3:18" x14ac:dyDescent="0.3">
      <c r="C1747" s="12"/>
      <c r="D1747" s="12"/>
      <c r="E1747" s="12"/>
      <c r="F1747" s="12"/>
      <c r="G1747" s="21"/>
      <c r="H1747" s="21"/>
      <c r="I1747" s="21"/>
      <c r="J1747" s="21"/>
      <c r="K1747" s="21"/>
      <c r="L1747" s="21"/>
      <c r="M1747" s="12"/>
      <c r="N1747" s="12"/>
      <c r="O1747" s="12"/>
      <c r="P1747" s="12"/>
      <c r="Q1747" s="12"/>
      <c r="R1747" s="12"/>
    </row>
    <row r="1748" spans="3:18" x14ac:dyDescent="0.3">
      <c r="C1748" s="12"/>
      <c r="D1748" s="12"/>
      <c r="E1748" s="12"/>
      <c r="F1748" s="12"/>
      <c r="G1748" s="21"/>
      <c r="H1748" s="21"/>
      <c r="I1748" s="21"/>
      <c r="J1748" s="21"/>
      <c r="K1748" s="21"/>
      <c r="L1748" s="21"/>
      <c r="M1748" s="12"/>
      <c r="N1748" s="12"/>
      <c r="O1748" s="12"/>
      <c r="P1748" s="12"/>
      <c r="Q1748" s="12"/>
      <c r="R1748" s="12"/>
    </row>
    <row r="1749" spans="3:18" x14ac:dyDescent="0.3">
      <c r="C1749" s="12"/>
      <c r="D1749" s="12"/>
      <c r="E1749" s="12"/>
      <c r="F1749" s="12"/>
      <c r="G1749" s="21"/>
      <c r="H1749" s="21"/>
      <c r="I1749" s="21"/>
      <c r="J1749" s="21"/>
      <c r="K1749" s="21"/>
      <c r="L1749" s="21"/>
      <c r="M1749" s="12"/>
      <c r="N1749" s="12"/>
      <c r="O1749" s="12"/>
      <c r="P1749" s="12"/>
      <c r="Q1749" s="12"/>
      <c r="R1749" s="12"/>
    </row>
    <row r="1750" spans="3:18" x14ac:dyDescent="0.3">
      <c r="C1750" s="12"/>
      <c r="D1750" s="12"/>
      <c r="E1750" s="12"/>
      <c r="F1750" s="12"/>
      <c r="G1750" s="21"/>
      <c r="H1750" s="21"/>
      <c r="I1750" s="21"/>
      <c r="J1750" s="21"/>
      <c r="K1750" s="21"/>
      <c r="L1750" s="21"/>
      <c r="M1750" s="12"/>
      <c r="N1750" s="12"/>
      <c r="O1750" s="12"/>
      <c r="P1750" s="12"/>
      <c r="Q1750" s="12"/>
      <c r="R1750" s="12"/>
    </row>
    <row r="1751" spans="3:18" x14ac:dyDescent="0.3">
      <c r="C1751" s="12"/>
      <c r="D1751" s="12"/>
      <c r="E1751" s="12"/>
      <c r="F1751" s="12"/>
      <c r="G1751" s="21"/>
      <c r="H1751" s="21"/>
      <c r="I1751" s="21"/>
      <c r="J1751" s="21"/>
      <c r="K1751" s="21"/>
      <c r="L1751" s="21"/>
      <c r="M1751" s="12"/>
      <c r="N1751" s="12"/>
      <c r="O1751" s="12"/>
      <c r="P1751" s="12"/>
      <c r="Q1751" s="12"/>
      <c r="R1751" s="12"/>
    </row>
    <row r="1752" spans="3:18" x14ac:dyDescent="0.3">
      <c r="C1752" s="12"/>
      <c r="D1752" s="12"/>
      <c r="E1752" s="12"/>
      <c r="F1752" s="12"/>
      <c r="G1752" s="21"/>
      <c r="H1752" s="21"/>
      <c r="I1752" s="21"/>
      <c r="J1752" s="21"/>
      <c r="K1752" s="21"/>
      <c r="L1752" s="21"/>
      <c r="M1752" s="12"/>
      <c r="N1752" s="12"/>
      <c r="O1752" s="12"/>
      <c r="P1752" s="12"/>
      <c r="Q1752" s="12"/>
      <c r="R1752" s="12"/>
    </row>
    <row r="1753" spans="3:18" x14ac:dyDescent="0.3">
      <c r="C1753" s="12"/>
      <c r="D1753" s="12"/>
      <c r="E1753" s="12"/>
      <c r="F1753" s="12"/>
      <c r="G1753" s="21"/>
      <c r="H1753" s="21"/>
      <c r="I1753" s="21"/>
      <c r="J1753" s="21"/>
      <c r="K1753" s="21"/>
      <c r="L1753" s="21"/>
      <c r="M1753" s="12"/>
      <c r="N1753" s="12"/>
      <c r="O1753" s="12"/>
      <c r="P1753" s="12"/>
      <c r="Q1753" s="12"/>
      <c r="R1753" s="12"/>
    </row>
    <row r="1754" spans="3:18" x14ac:dyDescent="0.3">
      <c r="C1754" s="12"/>
      <c r="D1754" s="12"/>
      <c r="E1754" s="12"/>
      <c r="F1754" s="12"/>
      <c r="G1754" s="21"/>
      <c r="H1754" s="21"/>
      <c r="I1754" s="21"/>
      <c r="J1754" s="21"/>
      <c r="K1754" s="21"/>
      <c r="L1754" s="21"/>
      <c r="M1754" s="12"/>
      <c r="N1754" s="12"/>
      <c r="O1754" s="12"/>
      <c r="P1754" s="12"/>
      <c r="Q1754" s="12"/>
      <c r="R1754" s="12"/>
    </row>
    <row r="1755" spans="3:18" x14ac:dyDescent="0.3">
      <c r="C1755" s="12"/>
      <c r="D1755" s="12"/>
      <c r="E1755" s="12"/>
      <c r="F1755" s="12"/>
      <c r="G1755" s="21"/>
      <c r="H1755" s="21"/>
      <c r="I1755" s="21"/>
      <c r="J1755" s="21"/>
      <c r="K1755" s="21"/>
      <c r="L1755" s="21"/>
      <c r="M1755" s="12"/>
      <c r="N1755" s="12"/>
      <c r="O1755" s="12"/>
      <c r="P1755" s="12"/>
      <c r="Q1755" s="12"/>
      <c r="R1755" s="12"/>
    </row>
    <row r="1756" spans="3:18" x14ac:dyDescent="0.3">
      <c r="C1756" s="12"/>
      <c r="D1756" s="12"/>
      <c r="E1756" s="12"/>
      <c r="F1756" s="12"/>
      <c r="G1756" s="21"/>
      <c r="H1756" s="21"/>
      <c r="I1756" s="21"/>
      <c r="J1756" s="21"/>
      <c r="K1756" s="21"/>
      <c r="L1756" s="21"/>
      <c r="M1756" s="12"/>
      <c r="N1756" s="12"/>
      <c r="O1756" s="12"/>
      <c r="P1756" s="12"/>
      <c r="Q1756" s="12"/>
      <c r="R1756" s="12"/>
    </row>
    <row r="1757" spans="3:18" x14ac:dyDescent="0.3">
      <c r="C1757" s="12"/>
      <c r="D1757" s="12"/>
      <c r="E1757" s="12"/>
      <c r="F1757" s="12"/>
      <c r="G1757" s="21"/>
      <c r="H1757" s="21"/>
      <c r="I1757" s="21"/>
      <c r="J1757" s="21"/>
      <c r="K1757" s="21"/>
      <c r="L1757" s="21"/>
      <c r="M1757" s="12"/>
      <c r="N1757" s="12"/>
      <c r="O1757" s="12"/>
      <c r="P1757" s="12"/>
      <c r="Q1757" s="12"/>
      <c r="R1757" s="12"/>
    </row>
    <row r="1758" spans="3:18" x14ac:dyDescent="0.3">
      <c r="C1758" s="12"/>
      <c r="D1758" s="12"/>
      <c r="E1758" s="12"/>
      <c r="F1758" s="12"/>
      <c r="G1758" s="21"/>
      <c r="H1758" s="21"/>
      <c r="I1758" s="21"/>
      <c r="J1758" s="21"/>
      <c r="K1758" s="21"/>
      <c r="L1758" s="21"/>
      <c r="M1758" s="12"/>
      <c r="N1758" s="12"/>
      <c r="O1758" s="12"/>
      <c r="P1758" s="12"/>
      <c r="Q1758" s="12"/>
      <c r="R1758" s="12"/>
    </row>
    <row r="1759" spans="3:18" x14ac:dyDescent="0.3">
      <c r="C1759" s="12"/>
      <c r="D1759" s="12"/>
      <c r="E1759" s="12"/>
      <c r="F1759" s="12"/>
      <c r="G1759" s="21"/>
      <c r="H1759" s="21"/>
      <c r="I1759" s="21"/>
      <c r="J1759" s="21"/>
      <c r="K1759" s="21"/>
      <c r="L1759" s="21"/>
      <c r="M1759" s="12"/>
      <c r="N1759" s="12"/>
      <c r="O1759" s="12"/>
      <c r="P1759" s="12"/>
      <c r="Q1759" s="12"/>
      <c r="R1759" s="12"/>
    </row>
    <row r="1760" spans="3:18" x14ac:dyDescent="0.3">
      <c r="C1760" s="12"/>
      <c r="D1760" s="12"/>
      <c r="E1760" s="12"/>
      <c r="F1760" s="12"/>
      <c r="G1760" s="21"/>
      <c r="H1760" s="21"/>
      <c r="I1760" s="21"/>
      <c r="J1760" s="21"/>
      <c r="K1760" s="21"/>
      <c r="L1760" s="21"/>
      <c r="M1760" s="12"/>
      <c r="N1760" s="12"/>
      <c r="O1760" s="12"/>
      <c r="P1760" s="12"/>
      <c r="Q1760" s="12"/>
      <c r="R1760" s="12"/>
    </row>
    <row r="1761" spans="3:18" x14ac:dyDescent="0.3">
      <c r="C1761" s="12"/>
      <c r="D1761" s="12"/>
      <c r="E1761" s="12"/>
      <c r="F1761" s="12"/>
      <c r="G1761" s="21"/>
      <c r="H1761" s="21"/>
      <c r="I1761" s="21"/>
      <c r="J1761" s="21"/>
      <c r="K1761" s="21"/>
      <c r="L1761" s="21"/>
      <c r="M1761" s="12"/>
      <c r="N1761" s="12"/>
      <c r="O1761" s="12"/>
      <c r="P1761" s="12"/>
      <c r="Q1761" s="12"/>
      <c r="R1761" s="12"/>
    </row>
    <row r="1762" spans="3:18" x14ac:dyDescent="0.3">
      <c r="C1762" s="12"/>
      <c r="D1762" s="12"/>
      <c r="E1762" s="12"/>
      <c r="F1762" s="12"/>
      <c r="G1762" s="21"/>
      <c r="H1762" s="21"/>
      <c r="I1762" s="21"/>
      <c r="J1762" s="21"/>
      <c r="K1762" s="21"/>
      <c r="L1762" s="21"/>
      <c r="M1762" s="12"/>
      <c r="N1762" s="12"/>
      <c r="O1762" s="12"/>
      <c r="P1762" s="12"/>
      <c r="Q1762" s="12"/>
      <c r="R1762" s="12"/>
    </row>
    <row r="1763" spans="3:18" x14ac:dyDescent="0.3">
      <c r="C1763" s="12"/>
      <c r="D1763" s="12"/>
      <c r="E1763" s="12"/>
      <c r="F1763" s="12"/>
      <c r="G1763" s="21"/>
      <c r="H1763" s="21"/>
      <c r="I1763" s="21"/>
      <c r="J1763" s="21"/>
      <c r="K1763" s="21"/>
      <c r="L1763" s="21"/>
      <c r="M1763" s="12"/>
      <c r="N1763" s="12"/>
      <c r="O1763" s="12"/>
      <c r="P1763" s="12"/>
      <c r="Q1763" s="12"/>
      <c r="R1763" s="12"/>
    </row>
    <row r="1764" spans="3:18" x14ac:dyDescent="0.3">
      <c r="C1764" s="12"/>
      <c r="D1764" s="12"/>
      <c r="E1764" s="12"/>
      <c r="F1764" s="12"/>
      <c r="G1764" s="21"/>
      <c r="H1764" s="21"/>
      <c r="I1764" s="21"/>
      <c r="J1764" s="21"/>
      <c r="K1764" s="21"/>
      <c r="L1764" s="21"/>
      <c r="M1764" s="12"/>
      <c r="N1764" s="12"/>
      <c r="O1764" s="12"/>
      <c r="P1764" s="12"/>
      <c r="Q1764" s="12"/>
      <c r="R1764" s="12"/>
    </row>
    <row r="1765" spans="3:18" x14ac:dyDescent="0.3">
      <c r="C1765" s="12"/>
      <c r="D1765" s="12"/>
      <c r="E1765" s="12"/>
      <c r="F1765" s="12"/>
      <c r="G1765" s="21"/>
      <c r="H1765" s="21"/>
      <c r="I1765" s="21"/>
      <c r="J1765" s="21"/>
      <c r="K1765" s="21"/>
      <c r="L1765" s="21"/>
      <c r="M1765" s="12"/>
      <c r="N1765" s="12"/>
      <c r="O1765" s="12"/>
      <c r="P1765" s="12"/>
      <c r="Q1765" s="12"/>
      <c r="R1765" s="12"/>
    </row>
    <row r="1766" spans="3:18" x14ac:dyDescent="0.3">
      <c r="C1766" s="12"/>
      <c r="D1766" s="12"/>
      <c r="E1766" s="12"/>
      <c r="F1766" s="12"/>
      <c r="G1766" s="21"/>
      <c r="H1766" s="21"/>
      <c r="I1766" s="21"/>
      <c r="J1766" s="21"/>
      <c r="K1766" s="21"/>
      <c r="L1766" s="21"/>
      <c r="M1766" s="12"/>
      <c r="N1766" s="12"/>
      <c r="O1766" s="12"/>
      <c r="P1766" s="12"/>
      <c r="Q1766" s="12"/>
      <c r="R1766" s="12"/>
    </row>
    <row r="1767" spans="3:18" x14ac:dyDescent="0.3">
      <c r="C1767" s="12"/>
      <c r="D1767" s="12"/>
      <c r="E1767" s="12"/>
      <c r="F1767" s="12"/>
      <c r="G1767" s="21"/>
      <c r="H1767" s="21"/>
      <c r="I1767" s="21"/>
      <c r="J1767" s="21"/>
      <c r="K1767" s="21"/>
      <c r="L1767" s="21"/>
      <c r="M1767" s="12"/>
      <c r="N1767" s="12"/>
      <c r="O1767" s="12"/>
      <c r="P1767" s="12"/>
      <c r="Q1767" s="12"/>
      <c r="R1767" s="12"/>
    </row>
    <row r="1768" spans="3:18" x14ac:dyDescent="0.3">
      <c r="C1768" s="12"/>
      <c r="D1768" s="12"/>
      <c r="E1768" s="12"/>
      <c r="F1768" s="12"/>
      <c r="G1768" s="21"/>
      <c r="H1768" s="21"/>
      <c r="I1768" s="21"/>
      <c r="J1768" s="21"/>
      <c r="K1768" s="21"/>
      <c r="L1768" s="21"/>
      <c r="M1768" s="12"/>
      <c r="N1768" s="12"/>
      <c r="O1768" s="12"/>
      <c r="P1768" s="12"/>
      <c r="Q1768" s="12"/>
      <c r="R1768" s="12"/>
    </row>
    <row r="1769" spans="3:18" x14ac:dyDescent="0.3">
      <c r="C1769" s="12"/>
      <c r="D1769" s="12"/>
      <c r="E1769" s="12"/>
      <c r="F1769" s="12"/>
      <c r="G1769" s="21"/>
      <c r="H1769" s="21"/>
      <c r="I1769" s="21"/>
      <c r="J1769" s="21"/>
      <c r="K1769" s="21"/>
      <c r="L1769" s="21"/>
      <c r="M1769" s="12"/>
      <c r="N1769" s="12"/>
      <c r="O1769" s="12"/>
      <c r="P1769" s="12"/>
      <c r="Q1769" s="12"/>
      <c r="R1769" s="12"/>
    </row>
    <row r="1770" spans="3:18" x14ac:dyDescent="0.3">
      <c r="C1770" s="12"/>
      <c r="D1770" s="12"/>
      <c r="E1770" s="12"/>
      <c r="F1770" s="12"/>
      <c r="G1770" s="21"/>
      <c r="H1770" s="21"/>
      <c r="I1770" s="21"/>
      <c r="J1770" s="21"/>
      <c r="K1770" s="21"/>
      <c r="L1770" s="21"/>
      <c r="M1770" s="12"/>
      <c r="N1770" s="12"/>
      <c r="O1770" s="12"/>
      <c r="P1770" s="12"/>
      <c r="Q1770" s="12"/>
      <c r="R1770" s="12"/>
    </row>
    <row r="1771" spans="3:18" x14ac:dyDescent="0.3">
      <c r="C1771" s="12"/>
      <c r="D1771" s="12"/>
      <c r="E1771" s="12"/>
      <c r="F1771" s="12"/>
      <c r="G1771" s="21"/>
      <c r="H1771" s="21"/>
      <c r="I1771" s="21"/>
      <c r="J1771" s="21"/>
      <c r="K1771" s="21"/>
      <c r="L1771" s="21"/>
      <c r="M1771" s="12"/>
      <c r="N1771" s="12"/>
      <c r="O1771" s="12"/>
      <c r="P1771" s="12"/>
      <c r="Q1771" s="12"/>
      <c r="R1771" s="12"/>
    </row>
    <row r="1772" spans="3:18" x14ac:dyDescent="0.3">
      <c r="C1772" s="12"/>
      <c r="D1772" s="12"/>
      <c r="E1772" s="12"/>
      <c r="F1772" s="12"/>
      <c r="G1772" s="21"/>
      <c r="H1772" s="21"/>
      <c r="I1772" s="21"/>
      <c r="J1772" s="21"/>
      <c r="K1772" s="21"/>
      <c r="L1772" s="21"/>
      <c r="M1772" s="12"/>
      <c r="N1772" s="12"/>
      <c r="O1772" s="12"/>
      <c r="P1772" s="12"/>
      <c r="Q1772" s="12"/>
      <c r="R1772" s="12"/>
    </row>
    <row r="1773" spans="3:18" x14ac:dyDescent="0.3">
      <c r="C1773" s="12"/>
      <c r="D1773" s="12"/>
      <c r="E1773" s="12"/>
      <c r="F1773" s="12"/>
      <c r="G1773" s="21"/>
      <c r="H1773" s="21"/>
      <c r="I1773" s="21"/>
      <c r="J1773" s="21"/>
      <c r="K1773" s="21"/>
      <c r="L1773" s="21"/>
      <c r="M1773" s="12"/>
      <c r="N1773" s="12"/>
      <c r="O1773" s="12"/>
      <c r="P1773" s="12"/>
      <c r="Q1773" s="12"/>
      <c r="R1773" s="12"/>
    </row>
    <row r="1774" spans="3:18" x14ac:dyDescent="0.3">
      <c r="C1774" s="12"/>
      <c r="D1774" s="12"/>
      <c r="E1774" s="12"/>
      <c r="F1774" s="12"/>
      <c r="G1774" s="21"/>
      <c r="H1774" s="21"/>
      <c r="I1774" s="21"/>
      <c r="J1774" s="21"/>
      <c r="K1774" s="21"/>
      <c r="L1774" s="21"/>
      <c r="M1774" s="12"/>
      <c r="N1774" s="12"/>
      <c r="O1774" s="12"/>
      <c r="P1774" s="12"/>
      <c r="Q1774" s="12"/>
      <c r="R1774" s="12"/>
    </row>
    <row r="1775" spans="3:18" x14ac:dyDescent="0.3">
      <c r="C1775" s="12"/>
      <c r="D1775" s="12"/>
      <c r="E1775" s="12"/>
      <c r="F1775" s="12"/>
      <c r="G1775" s="21"/>
      <c r="H1775" s="21"/>
      <c r="I1775" s="21"/>
      <c r="J1775" s="21"/>
      <c r="K1775" s="21"/>
      <c r="L1775" s="21"/>
      <c r="M1775" s="12"/>
      <c r="N1775" s="12"/>
      <c r="O1775" s="12"/>
      <c r="P1775" s="12"/>
      <c r="Q1775" s="12"/>
      <c r="R1775" s="12"/>
    </row>
    <row r="1776" spans="3:18" x14ac:dyDescent="0.3">
      <c r="C1776" s="12"/>
      <c r="D1776" s="12"/>
      <c r="E1776" s="12"/>
      <c r="F1776" s="12"/>
      <c r="G1776" s="21"/>
      <c r="H1776" s="21"/>
      <c r="I1776" s="21"/>
      <c r="J1776" s="21"/>
      <c r="K1776" s="21"/>
      <c r="L1776" s="21"/>
      <c r="M1776" s="12"/>
      <c r="N1776" s="12"/>
      <c r="O1776" s="12"/>
      <c r="P1776" s="12"/>
      <c r="Q1776" s="12"/>
      <c r="R1776" s="12"/>
    </row>
    <row r="1777" spans="3:18" x14ac:dyDescent="0.3">
      <c r="C1777" s="12"/>
      <c r="D1777" s="12"/>
      <c r="E1777" s="12"/>
      <c r="F1777" s="12"/>
      <c r="G1777" s="21"/>
      <c r="H1777" s="21"/>
      <c r="I1777" s="21"/>
      <c r="J1777" s="21"/>
      <c r="K1777" s="21"/>
      <c r="L1777" s="21"/>
      <c r="M1777" s="12"/>
      <c r="N1777" s="12"/>
      <c r="O1777" s="12"/>
      <c r="P1777" s="12"/>
      <c r="Q1777" s="12"/>
      <c r="R1777" s="12"/>
    </row>
    <row r="1778" spans="3:18" x14ac:dyDescent="0.3">
      <c r="C1778" s="12"/>
      <c r="D1778" s="12"/>
      <c r="E1778" s="12"/>
      <c r="F1778" s="12"/>
      <c r="G1778" s="21"/>
      <c r="H1778" s="21"/>
      <c r="I1778" s="21"/>
      <c r="J1778" s="21"/>
      <c r="K1778" s="21"/>
      <c r="L1778" s="21"/>
      <c r="M1778" s="12"/>
      <c r="N1778" s="12"/>
      <c r="O1778" s="12"/>
      <c r="P1778" s="12"/>
      <c r="Q1778" s="12"/>
      <c r="R1778" s="12"/>
    </row>
    <row r="1779" spans="3:18" x14ac:dyDescent="0.3">
      <c r="C1779" s="12"/>
      <c r="D1779" s="12"/>
      <c r="E1779" s="12"/>
      <c r="F1779" s="12"/>
      <c r="G1779" s="21"/>
      <c r="H1779" s="21"/>
      <c r="I1779" s="21"/>
      <c r="J1779" s="21"/>
      <c r="K1779" s="21"/>
      <c r="L1779" s="21"/>
      <c r="M1779" s="12"/>
      <c r="N1779" s="12"/>
      <c r="O1779" s="12"/>
      <c r="P1779" s="12"/>
      <c r="Q1779" s="12"/>
      <c r="R1779" s="12"/>
    </row>
    <row r="1780" spans="3:18" x14ac:dyDescent="0.3">
      <c r="C1780" s="12"/>
      <c r="D1780" s="12"/>
      <c r="E1780" s="12"/>
      <c r="F1780" s="12"/>
      <c r="G1780" s="21"/>
      <c r="H1780" s="21"/>
      <c r="I1780" s="21"/>
      <c r="J1780" s="21"/>
      <c r="K1780" s="21"/>
      <c r="L1780" s="21"/>
      <c r="M1780" s="12"/>
      <c r="N1780" s="12"/>
      <c r="O1780" s="12"/>
      <c r="P1780" s="12"/>
      <c r="Q1780" s="12"/>
      <c r="R1780" s="12"/>
    </row>
    <row r="1781" spans="3:18" x14ac:dyDescent="0.3">
      <c r="C1781" s="12"/>
      <c r="D1781" s="12"/>
      <c r="E1781" s="12"/>
      <c r="F1781" s="12"/>
      <c r="G1781" s="21"/>
      <c r="H1781" s="21"/>
      <c r="I1781" s="21"/>
      <c r="J1781" s="21"/>
      <c r="K1781" s="21"/>
      <c r="L1781" s="21"/>
      <c r="M1781" s="12"/>
      <c r="N1781" s="12"/>
      <c r="O1781" s="12"/>
      <c r="P1781" s="12"/>
      <c r="Q1781" s="12"/>
      <c r="R1781" s="12"/>
    </row>
    <row r="1782" spans="3:18" x14ac:dyDescent="0.3">
      <c r="C1782" s="12"/>
      <c r="D1782" s="12"/>
      <c r="E1782" s="12"/>
      <c r="F1782" s="12"/>
      <c r="G1782" s="21"/>
      <c r="H1782" s="21"/>
      <c r="I1782" s="21"/>
      <c r="J1782" s="21"/>
      <c r="K1782" s="21"/>
      <c r="L1782" s="21"/>
      <c r="M1782" s="12"/>
      <c r="N1782" s="12"/>
      <c r="O1782" s="12"/>
      <c r="P1782" s="12"/>
      <c r="Q1782" s="12"/>
      <c r="R1782" s="12"/>
    </row>
    <row r="1783" spans="3:18" x14ac:dyDescent="0.3">
      <c r="C1783" s="12"/>
      <c r="D1783" s="12"/>
      <c r="E1783" s="12"/>
      <c r="F1783" s="12"/>
      <c r="G1783" s="21"/>
      <c r="H1783" s="21"/>
      <c r="I1783" s="21"/>
      <c r="J1783" s="21"/>
      <c r="K1783" s="21"/>
      <c r="L1783" s="21"/>
      <c r="M1783" s="12"/>
      <c r="N1783" s="12"/>
      <c r="O1783" s="12"/>
      <c r="P1783" s="12"/>
      <c r="Q1783" s="12"/>
      <c r="R1783" s="12"/>
    </row>
    <row r="1784" spans="3:18" x14ac:dyDescent="0.3">
      <c r="C1784" s="12"/>
      <c r="D1784" s="12"/>
      <c r="E1784" s="12"/>
      <c r="F1784" s="12"/>
      <c r="G1784" s="21"/>
      <c r="H1784" s="21"/>
      <c r="I1784" s="21"/>
      <c r="J1784" s="21"/>
      <c r="K1784" s="21"/>
      <c r="L1784" s="21"/>
      <c r="M1784" s="12"/>
      <c r="N1784" s="12"/>
      <c r="O1784" s="12"/>
      <c r="P1784" s="12"/>
      <c r="Q1784" s="12"/>
      <c r="R1784" s="12"/>
    </row>
    <row r="1785" spans="3:18" x14ac:dyDescent="0.3">
      <c r="C1785" s="12"/>
      <c r="D1785" s="12"/>
      <c r="E1785" s="12"/>
      <c r="F1785" s="12"/>
      <c r="G1785" s="21"/>
      <c r="H1785" s="21"/>
      <c r="I1785" s="21"/>
      <c r="J1785" s="21"/>
      <c r="K1785" s="21"/>
      <c r="L1785" s="21"/>
      <c r="M1785" s="12"/>
      <c r="N1785" s="12"/>
      <c r="O1785" s="12"/>
      <c r="P1785" s="12"/>
      <c r="Q1785" s="12"/>
      <c r="R1785" s="12"/>
    </row>
    <row r="1786" spans="3:18" x14ac:dyDescent="0.3">
      <c r="C1786" s="12"/>
      <c r="D1786" s="12"/>
      <c r="E1786" s="12"/>
      <c r="F1786" s="12"/>
      <c r="G1786" s="21"/>
      <c r="H1786" s="21"/>
      <c r="I1786" s="21"/>
      <c r="J1786" s="21"/>
      <c r="K1786" s="21"/>
      <c r="L1786" s="21"/>
      <c r="M1786" s="12"/>
      <c r="N1786" s="12"/>
      <c r="O1786" s="12"/>
      <c r="P1786" s="12"/>
      <c r="Q1786" s="12"/>
      <c r="R1786" s="12"/>
    </row>
    <row r="1787" spans="3:18" x14ac:dyDescent="0.3">
      <c r="C1787" s="12"/>
      <c r="D1787" s="12"/>
      <c r="E1787" s="12"/>
      <c r="F1787" s="12"/>
      <c r="G1787" s="21"/>
      <c r="H1787" s="21"/>
      <c r="I1787" s="21"/>
      <c r="J1787" s="21"/>
      <c r="K1787" s="21"/>
      <c r="L1787" s="21"/>
      <c r="M1787" s="12"/>
      <c r="N1787" s="12"/>
      <c r="O1787" s="12"/>
      <c r="P1787" s="12"/>
      <c r="Q1787" s="12"/>
      <c r="R1787" s="12"/>
    </row>
    <row r="1788" spans="3:18" x14ac:dyDescent="0.3">
      <c r="C1788" s="12"/>
      <c r="D1788" s="12"/>
      <c r="E1788" s="12"/>
      <c r="F1788" s="12"/>
      <c r="G1788" s="21"/>
      <c r="H1788" s="21"/>
      <c r="I1788" s="21"/>
      <c r="J1788" s="21"/>
      <c r="K1788" s="21"/>
      <c r="L1788" s="21"/>
      <c r="M1788" s="12"/>
      <c r="N1788" s="12"/>
      <c r="O1788" s="12"/>
      <c r="P1788" s="12"/>
      <c r="Q1788" s="12"/>
      <c r="R1788" s="12"/>
    </row>
    <row r="1789" spans="3:18" x14ac:dyDescent="0.3">
      <c r="C1789" s="12"/>
      <c r="D1789" s="12"/>
      <c r="E1789" s="12"/>
      <c r="F1789" s="12"/>
      <c r="G1789" s="21"/>
      <c r="H1789" s="21"/>
      <c r="I1789" s="21"/>
      <c r="J1789" s="21"/>
      <c r="K1789" s="21"/>
      <c r="L1789" s="21"/>
      <c r="M1789" s="12"/>
      <c r="N1789" s="12"/>
      <c r="O1789" s="12"/>
      <c r="P1789" s="12"/>
      <c r="Q1789" s="12"/>
      <c r="R1789" s="12"/>
    </row>
    <row r="1790" spans="3:18" x14ac:dyDescent="0.3">
      <c r="C1790" s="12"/>
      <c r="D1790" s="12"/>
      <c r="E1790" s="12"/>
      <c r="F1790" s="12"/>
      <c r="G1790" s="21"/>
      <c r="H1790" s="21"/>
      <c r="I1790" s="21"/>
      <c r="J1790" s="21"/>
      <c r="K1790" s="21"/>
      <c r="L1790" s="21"/>
      <c r="M1790" s="12"/>
      <c r="N1790" s="12"/>
      <c r="O1790" s="12"/>
      <c r="P1790" s="12"/>
      <c r="Q1790" s="12"/>
      <c r="R1790" s="12"/>
    </row>
    <row r="1791" spans="3:18" x14ac:dyDescent="0.3">
      <c r="C1791" s="12"/>
      <c r="D1791" s="12"/>
      <c r="E1791" s="12"/>
      <c r="F1791" s="12"/>
      <c r="G1791" s="21"/>
      <c r="H1791" s="21"/>
      <c r="I1791" s="21"/>
      <c r="J1791" s="21"/>
      <c r="K1791" s="21"/>
      <c r="L1791" s="21"/>
      <c r="M1791" s="12"/>
      <c r="N1791" s="12"/>
      <c r="O1791" s="12"/>
      <c r="P1791" s="12"/>
      <c r="Q1791" s="12"/>
      <c r="R1791" s="12"/>
    </row>
    <row r="1792" spans="3:18" x14ac:dyDescent="0.3">
      <c r="C1792" s="12"/>
      <c r="D1792" s="12"/>
      <c r="E1792" s="12"/>
      <c r="F1792" s="12"/>
      <c r="G1792" s="21"/>
      <c r="H1792" s="21"/>
      <c r="I1792" s="21"/>
      <c r="J1792" s="21"/>
      <c r="K1792" s="21"/>
      <c r="L1792" s="21"/>
      <c r="M1792" s="12"/>
      <c r="N1792" s="12"/>
      <c r="O1792" s="12"/>
      <c r="P1792" s="12"/>
      <c r="Q1792" s="12"/>
      <c r="R1792" s="12"/>
    </row>
    <row r="1793" spans="3:18" x14ac:dyDescent="0.3">
      <c r="C1793" s="12"/>
      <c r="D1793" s="12"/>
      <c r="E1793" s="12"/>
      <c r="F1793" s="12"/>
      <c r="G1793" s="21"/>
      <c r="H1793" s="21"/>
      <c r="I1793" s="21"/>
      <c r="J1793" s="21"/>
      <c r="K1793" s="21"/>
      <c r="L1793" s="21"/>
      <c r="M1793" s="12"/>
      <c r="N1793" s="12"/>
      <c r="O1793" s="12"/>
      <c r="P1793" s="12"/>
      <c r="Q1793" s="12"/>
      <c r="R1793" s="12"/>
    </row>
    <row r="1794" spans="3:18" x14ac:dyDescent="0.3">
      <c r="C1794" s="12"/>
      <c r="D1794" s="12"/>
      <c r="E1794" s="12"/>
      <c r="F1794" s="12"/>
      <c r="G1794" s="21"/>
      <c r="H1794" s="21"/>
      <c r="I1794" s="21"/>
      <c r="J1794" s="21"/>
      <c r="K1794" s="21"/>
      <c r="L1794" s="21"/>
      <c r="M1794" s="12"/>
      <c r="N1794" s="12"/>
      <c r="O1794" s="12"/>
      <c r="P1794" s="12"/>
      <c r="Q1794" s="12"/>
      <c r="R1794" s="12"/>
    </row>
    <row r="1795" spans="3:18" x14ac:dyDescent="0.3">
      <c r="C1795" s="12"/>
      <c r="D1795" s="12"/>
      <c r="E1795" s="12"/>
      <c r="F1795" s="12"/>
      <c r="G1795" s="21"/>
      <c r="H1795" s="21"/>
      <c r="I1795" s="21"/>
      <c r="J1795" s="21"/>
      <c r="K1795" s="21"/>
      <c r="L1795" s="21"/>
      <c r="M1795" s="12"/>
      <c r="N1795" s="12"/>
      <c r="O1795" s="12"/>
      <c r="P1795" s="12"/>
      <c r="Q1795" s="12"/>
      <c r="R1795" s="12"/>
    </row>
    <row r="1796" spans="3:18" x14ac:dyDescent="0.3">
      <c r="C1796" s="12"/>
      <c r="D1796" s="12"/>
      <c r="E1796" s="12"/>
      <c r="F1796" s="12"/>
      <c r="G1796" s="21"/>
      <c r="H1796" s="21"/>
      <c r="I1796" s="21"/>
      <c r="J1796" s="21"/>
      <c r="K1796" s="21"/>
      <c r="L1796" s="21"/>
      <c r="M1796" s="12"/>
      <c r="N1796" s="12"/>
      <c r="O1796" s="12"/>
      <c r="P1796" s="12"/>
      <c r="Q1796" s="12"/>
      <c r="R1796" s="12"/>
    </row>
    <row r="1797" spans="3:18" x14ac:dyDescent="0.3">
      <c r="C1797" s="12"/>
      <c r="D1797" s="12"/>
      <c r="E1797" s="12"/>
      <c r="F1797" s="12"/>
      <c r="G1797" s="21"/>
      <c r="H1797" s="21"/>
      <c r="I1797" s="21"/>
      <c r="J1797" s="21"/>
      <c r="K1797" s="21"/>
      <c r="L1797" s="21"/>
      <c r="M1797" s="12"/>
      <c r="N1797" s="12"/>
      <c r="O1797" s="12"/>
      <c r="P1797" s="12"/>
      <c r="Q1797" s="12"/>
      <c r="R1797" s="12"/>
    </row>
    <row r="1798" spans="3:18" x14ac:dyDescent="0.3">
      <c r="C1798" s="12"/>
      <c r="D1798" s="12"/>
      <c r="E1798" s="12"/>
      <c r="F1798" s="12"/>
      <c r="G1798" s="21"/>
      <c r="H1798" s="21"/>
      <c r="I1798" s="21"/>
      <c r="J1798" s="21"/>
      <c r="K1798" s="21"/>
      <c r="L1798" s="21"/>
      <c r="M1798" s="12"/>
      <c r="N1798" s="12"/>
      <c r="O1798" s="12"/>
      <c r="P1798" s="12"/>
      <c r="Q1798" s="12"/>
      <c r="R1798" s="12"/>
    </row>
    <row r="1799" spans="3:18" x14ac:dyDescent="0.3">
      <c r="C1799" s="12"/>
      <c r="D1799" s="12"/>
      <c r="E1799" s="12"/>
      <c r="F1799" s="12"/>
      <c r="G1799" s="21"/>
      <c r="H1799" s="21"/>
      <c r="I1799" s="21"/>
      <c r="J1799" s="21"/>
      <c r="K1799" s="21"/>
      <c r="L1799" s="21"/>
      <c r="M1799" s="12"/>
      <c r="N1799" s="12"/>
      <c r="O1799" s="12"/>
      <c r="P1799" s="12"/>
      <c r="Q1799" s="12"/>
      <c r="R1799" s="12"/>
    </row>
    <row r="1800" spans="3:18" x14ac:dyDescent="0.3">
      <c r="C1800" s="12"/>
      <c r="D1800" s="12"/>
      <c r="E1800" s="12"/>
      <c r="F1800" s="12"/>
      <c r="G1800" s="21"/>
      <c r="H1800" s="21"/>
      <c r="I1800" s="21"/>
      <c r="J1800" s="21"/>
      <c r="K1800" s="21"/>
      <c r="L1800" s="21"/>
      <c r="M1800" s="12"/>
      <c r="N1800" s="12"/>
      <c r="O1800" s="12"/>
      <c r="P1800" s="12"/>
      <c r="Q1800" s="12"/>
      <c r="R1800" s="12"/>
    </row>
    <row r="1801" spans="3:18" x14ac:dyDescent="0.3">
      <c r="C1801" s="12"/>
      <c r="D1801" s="12"/>
      <c r="E1801" s="12"/>
      <c r="F1801" s="12"/>
      <c r="G1801" s="21"/>
      <c r="H1801" s="21"/>
      <c r="I1801" s="21"/>
      <c r="J1801" s="21"/>
      <c r="K1801" s="21"/>
      <c r="L1801" s="21"/>
      <c r="M1801" s="12"/>
      <c r="N1801" s="12"/>
      <c r="O1801" s="12"/>
      <c r="P1801" s="12"/>
      <c r="Q1801" s="12"/>
      <c r="R1801" s="12"/>
    </row>
    <row r="1802" spans="3:18" x14ac:dyDescent="0.3">
      <c r="C1802" s="12"/>
      <c r="D1802" s="12"/>
      <c r="E1802" s="12"/>
      <c r="F1802" s="12"/>
      <c r="G1802" s="21"/>
      <c r="H1802" s="21"/>
      <c r="I1802" s="21"/>
      <c r="J1802" s="21"/>
      <c r="K1802" s="21"/>
      <c r="L1802" s="21"/>
      <c r="M1802" s="12"/>
      <c r="N1802" s="12"/>
      <c r="O1802" s="12"/>
      <c r="P1802" s="12"/>
      <c r="Q1802" s="12"/>
      <c r="R1802" s="12"/>
    </row>
    <row r="1803" spans="3:18" x14ac:dyDescent="0.3">
      <c r="C1803" s="12"/>
      <c r="D1803" s="12"/>
      <c r="E1803" s="12"/>
      <c r="F1803" s="12"/>
      <c r="G1803" s="21"/>
      <c r="H1803" s="21"/>
      <c r="I1803" s="21"/>
      <c r="J1803" s="21"/>
      <c r="K1803" s="21"/>
      <c r="L1803" s="21"/>
      <c r="M1803" s="12"/>
      <c r="N1803" s="12"/>
      <c r="O1803" s="12"/>
      <c r="P1803" s="12"/>
      <c r="Q1803" s="12"/>
      <c r="R1803" s="12"/>
    </row>
    <row r="1804" spans="3:18" x14ac:dyDescent="0.3">
      <c r="C1804" s="12"/>
      <c r="D1804" s="12"/>
      <c r="E1804" s="12"/>
      <c r="F1804" s="12"/>
      <c r="G1804" s="21"/>
      <c r="H1804" s="21"/>
      <c r="I1804" s="21"/>
      <c r="J1804" s="21"/>
      <c r="K1804" s="21"/>
      <c r="L1804" s="21"/>
      <c r="M1804" s="12"/>
      <c r="N1804" s="12"/>
      <c r="O1804" s="12"/>
      <c r="P1804" s="12"/>
      <c r="Q1804" s="12"/>
      <c r="R1804" s="12"/>
    </row>
    <row r="1805" spans="3:18" x14ac:dyDescent="0.3">
      <c r="C1805" s="12"/>
      <c r="D1805" s="12"/>
      <c r="E1805" s="12"/>
      <c r="F1805" s="12"/>
      <c r="G1805" s="21"/>
      <c r="H1805" s="21"/>
      <c r="I1805" s="21"/>
      <c r="J1805" s="21"/>
      <c r="K1805" s="21"/>
      <c r="L1805" s="21"/>
      <c r="M1805" s="12"/>
      <c r="N1805" s="12"/>
      <c r="O1805" s="12"/>
      <c r="P1805" s="12"/>
      <c r="Q1805" s="12"/>
      <c r="R1805" s="12"/>
    </row>
    <row r="1806" spans="3:18" x14ac:dyDescent="0.3">
      <c r="C1806" s="12"/>
      <c r="D1806" s="12"/>
      <c r="E1806" s="12"/>
      <c r="F1806" s="12"/>
      <c r="G1806" s="21"/>
      <c r="H1806" s="21"/>
      <c r="I1806" s="21"/>
      <c r="J1806" s="21"/>
      <c r="K1806" s="21"/>
      <c r="L1806" s="21"/>
      <c r="M1806" s="12"/>
      <c r="N1806" s="12"/>
      <c r="O1806" s="12"/>
      <c r="P1806" s="12"/>
      <c r="Q1806" s="12"/>
      <c r="R1806" s="12"/>
    </row>
    <row r="1807" spans="3:18" x14ac:dyDescent="0.3">
      <c r="C1807" s="12"/>
      <c r="D1807" s="12"/>
      <c r="E1807" s="12"/>
      <c r="F1807" s="12"/>
      <c r="G1807" s="21"/>
      <c r="H1807" s="21"/>
      <c r="I1807" s="21"/>
      <c r="J1807" s="21"/>
      <c r="K1807" s="21"/>
      <c r="L1807" s="21"/>
      <c r="M1807" s="12"/>
      <c r="N1807" s="12"/>
      <c r="O1807" s="12"/>
      <c r="P1807" s="12"/>
      <c r="Q1807" s="12"/>
      <c r="R1807" s="12"/>
    </row>
    <row r="1808" spans="3:18" x14ac:dyDescent="0.3">
      <c r="C1808" s="12"/>
      <c r="D1808" s="12"/>
      <c r="E1808" s="12"/>
      <c r="F1808" s="12"/>
      <c r="G1808" s="21"/>
      <c r="H1808" s="21"/>
      <c r="I1808" s="21"/>
      <c r="J1808" s="21"/>
      <c r="K1808" s="21"/>
      <c r="L1808" s="21"/>
      <c r="M1808" s="12"/>
      <c r="N1808" s="12"/>
      <c r="O1808" s="12"/>
      <c r="P1808" s="12"/>
      <c r="Q1808" s="12"/>
      <c r="R1808" s="12"/>
    </row>
    <row r="1809" spans="3:18" x14ac:dyDescent="0.3">
      <c r="C1809" s="12"/>
      <c r="D1809" s="12"/>
      <c r="E1809" s="12"/>
      <c r="F1809" s="12"/>
      <c r="G1809" s="21"/>
      <c r="H1809" s="21"/>
      <c r="I1809" s="21"/>
      <c r="J1809" s="21"/>
      <c r="K1809" s="21"/>
      <c r="L1809" s="21"/>
      <c r="M1809" s="12"/>
      <c r="N1809" s="12"/>
      <c r="O1809" s="12"/>
      <c r="P1809" s="12"/>
      <c r="Q1809" s="12"/>
      <c r="R1809" s="12"/>
    </row>
    <row r="1810" spans="3:18" x14ac:dyDescent="0.3">
      <c r="C1810" s="12"/>
      <c r="D1810" s="12"/>
      <c r="E1810" s="12"/>
      <c r="F1810" s="12"/>
      <c r="G1810" s="21"/>
      <c r="H1810" s="21"/>
      <c r="I1810" s="21"/>
      <c r="J1810" s="21"/>
      <c r="K1810" s="21"/>
      <c r="L1810" s="21"/>
      <c r="M1810" s="12"/>
      <c r="N1810" s="12"/>
      <c r="O1810" s="12"/>
      <c r="P1810" s="12"/>
      <c r="Q1810" s="12"/>
      <c r="R1810" s="12"/>
    </row>
    <row r="1811" spans="3:18" x14ac:dyDescent="0.3">
      <c r="C1811" s="12"/>
      <c r="D1811" s="12"/>
      <c r="E1811" s="12"/>
      <c r="F1811" s="12"/>
      <c r="G1811" s="21"/>
      <c r="H1811" s="21"/>
      <c r="I1811" s="21"/>
      <c r="J1811" s="21"/>
      <c r="K1811" s="21"/>
      <c r="L1811" s="21"/>
      <c r="M1811" s="12"/>
      <c r="N1811" s="12"/>
      <c r="O1811" s="12"/>
      <c r="P1811" s="12"/>
      <c r="Q1811" s="12"/>
      <c r="R1811" s="12"/>
    </row>
    <row r="1812" spans="3:18" x14ac:dyDescent="0.3">
      <c r="C1812" s="12"/>
      <c r="D1812" s="12"/>
      <c r="E1812" s="12"/>
      <c r="F1812" s="12"/>
      <c r="G1812" s="21"/>
      <c r="H1812" s="21"/>
      <c r="I1812" s="21"/>
      <c r="J1812" s="21"/>
      <c r="K1812" s="21"/>
      <c r="L1812" s="21"/>
      <c r="M1812" s="12"/>
      <c r="N1812" s="12"/>
      <c r="O1812" s="12"/>
      <c r="P1812" s="12"/>
      <c r="Q1812" s="12"/>
      <c r="R1812" s="12"/>
    </row>
    <row r="1813" spans="3:18" x14ac:dyDescent="0.3">
      <c r="C1813" s="12"/>
      <c r="D1813" s="12"/>
      <c r="E1813" s="12"/>
      <c r="F1813" s="12"/>
      <c r="G1813" s="21"/>
      <c r="H1813" s="21"/>
      <c r="I1813" s="21"/>
      <c r="J1813" s="21"/>
      <c r="K1813" s="21"/>
      <c r="L1813" s="21"/>
      <c r="M1813" s="12"/>
      <c r="N1813" s="12"/>
      <c r="O1813" s="12"/>
      <c r="P1813" s="12"/>
      <c r="Q1813" s="12"/>
      <c r="R1813" s="12"/>
    </row>
    <row r="1814" spans="3:18" x14ac:dyDescent="0.3">
      <c r="C1814" s="12"/>
      <c r="D1814" s="12"/>
      <c r="E1814" s="12"/>
      <c r="F1814" s="12"/>
      <c r="G1814" s="21"/>
      <c r="H1814" s="21"/>
      <c r="I1814" s="21"/>
      <c r="J1814" s="21"/>
      <c r="K1814" s="21"/>
      <c r="L1814" s="21"/>
      <c r="M1814" s="12"/>
      <c r="N1814" s="12"/>
      <c r="O1814" s="12"/>
      <c r="P1814" s="12"/>
      <c r="Q1814" s="12"/>
      <c r="R1814" s="12"/>
    </row>
    <row r="1815" spans="3:18" x14ac:dyDescent="0.3">
      <c r="C1815" s="12"/>
      <c r="D1815" s="12"/>
      <c r="E1815" s="12"/>
      <c r="F1815" s="12"/>
      <c r="G1815" s="21"/>
      <c r="H1815" s="21"/>
      <c r="I1815" s="21"/>
      <c r="J1815" s="21"/>
      <c r="K1815" s="21"/>
      <c r="L1815" s="21"/>
      <c r="M1815" s="12"/>
      <c r="N1815" s="12"/>
      <c r="O1815" s="12"/>
      <c r="P1815" s="12"/>
      <c r="Q1815" s="12"/>
      <c r="R1815" s="12"/>
    </row>
    <row r="1816" spans="3:18" x14ac:dyDescent="0.3">
      <c r="C1816" s="12"/>
      <c r="D1816" s="12"/>
      <c r="E1816" s="12"/>
      <c r="F1816" s="12"/>
      <c r="G1816" s="21"/>
      <c r="H1816" s="21"/>
      <c r="I1816" s="21"/>
      <c r="J1816" s="21"/>
      <c r="K1816" s="21"/>
      <c r="L1816" s="21"/>
      <c r="M1816" s="12"/>
      <c r="N1816" s="12"/>
      <c r="O1816" s="12"/>
      <c r="P1816" s="12"/>
      <c r="Q1816" s="12"/>
      <c r="R1816" s="12"/>
    </row>
    <row r="1817" spans="3:18" x14ac:dyDescent="0.3">
      <c r="C1817" s="12"/>
      <c r="D1817" s="12"/>
      <c r="E1817" s="12"/>
      <c r="F1817" s="12"/>
      <c r="G1817" s="21"/>
      <c r="H1817" s="21"/>
      <c r="I1817" s="21"/>
      <c r="J1817" s="21"/>
      <c r="K1817" s="21"/>
      <c r="L1817" s="21"/>
      <c r="M1817" s="12"/>
      <c r="N1817" s="12"/>
      <c r="O1817" s="12"/>
      <c r="P1817" s="12"/>
      <c r="Q1817" s="12"/>
      <c r="R1817" s="12"/>
    </row>
    <row r="1818" spans="3:18" x14ac:dyDescent="0.3">
      <c r="C1818" s="12"/>
      <c r="D1818" s="12"/>
      <c r="E1818" s="12"/>
      <c r="F1818" s="12"/>
      <c r="G1818" s="21"/>
      <c r="H1818" s="21"/>
      <c r="I1818" s="21"/>
      <c r="J1818" s="21"/>
      <c r="K1818" s="21"/>
      <c r="L1818" s="21"/>
      <c r="M1818" s="12"/>
      <c r="N1818" s="12"/>
      <c r="O1818" s="12"/>
      <c r="P1818" s="12"/>
      <c r="Q1818" s="12"/>
      <c r="R1818" s="12"/>
    </row>
    <row r="1819" spans="3:18" x14ac:dyDescent="0.3">
      <c r="C1819" s="12"/>
      <c r="D1819" s="12"/>
      <c r="E1819" s="12"/>
      <c r="F1819" s="12"/>
      <c r="G1819" s="21"/>
      <c r="H1819" s="21"/>
      <c r="I1819" s="21"/>
      <c r="J1819" s="21"/>
      <c r="K1819" s="21"/>
      <c r="L1819" s="21"/>
      <c r="M1819" s="12"/>
      <c r="N1819" s="12"/>
      <c r="O1819" s="12"/>
      <c r="P1819" s="12"/>
      <c r="Q1819" s="12"/>
      <c r="R1819" s="12"/>
    </row>
    <row r="1820" spans="3:18" x14ac:dyDescent="0.3">
      <c r="C1820" s="12"/>
      <c r="D1820" s="12"/>
      <c r="E1820" s="12"/>
      <c r="F1820" s="12"/>
      <c r="G1820" s="21"/>
      <c r="H1820" s="21"/>
      <c r="I1820" s="21"/>
      <c r="J1820" s="21"/>
      <c r="K1820" s="21"/>
      <c r="L1820" s="21"/>
      <c r="M1820" s="12"/>
      <c r="N1820" s="12"/>
      <c r="O1820" s="12"/>
      <c r="P1820" s="12"/>
      <c r="Q1820" s="12"/>
      <c r="R1820" s="12"/>
    </row>
    <row r="1821" spans="3:18" x14ac:dyDescent="0.3">
      <c r="C1821" s="12"/>
      <c r="D1821" s="12"/>
      <c r="E1821" s="12"/>
      <c r="F1821" s="12"/>
      <c r="G1821" s="21"/>
      <c r="H1821" s="21"/>
      <c r="I1821" s="21"/>
      <c r="J1821" s="21"/>
      <c r="K1821" s="21"/>
      <c r="L1821" s="21"/>
      <c r="M1821" s="12"/>
      <c r="N1821" s="12"/>
      <c r="O1821" s="12"/>
      <c r="P1821" s="12"/>
      <c r="Q1821" s="12"/>
      <c r="R1821" s="12"/>
    </row>
    <row r="1822" spans="3:18" x14ac:dyDescent="0.3">
      <c r="C1822" s="12"/>
      <c r="D1822" s="12"/>
      <c r="E1822" s="12"/>
      <c r="F1822" s="12"/>
      <c r="G1822" s="21"/>
      <c r="H1822" s="21"/>
      <c r="I1822" s="21"/>
      <c r="J1822" s="21"/>
      <c r="K1822" s="21"/>
      <c r="L1822" s="21"/>
      <c r="M1822" s="12"/>
      <c r="N1822" s="12"/>
      <c r="O1822" s="12"/>
      <c r="P1822" s="12"/>
      <c r="Q1822" s="12"/>
      <c r="R1822" s="12"/>
    </row>
    <row r="1823" spans="3:18" x14ac:dyDescent="0.3">
      <c r="C1823" s="12"/>
      <c r="D1823" s="12"/>
      <c r="E1823" s="12"/>
      <c r="F1823" s="12"/>
      <c r="G1823" s="21"/>
      <c r="H1823" s="21"/>
      <c r="I1823" s="21"/>
      <c r="J1823" s="21"/>
      <c r="K1823" s="21"/>
      <c r="L1823" s="21"/>
      <c r="M1823" s="12"/>
      <c r="N1823" s="12"/>
      <c r="O1823" s="12"/>
      <c r="P1823" s="12"/>
      <c r="Q1823" s="12"/>
      <c r="R1823" s="12"/>
    </row>
    <row r="1824" spans="3:18" x14ac:dyDescent="0.3">
      <c r="C1824" s="12"/>
      <c r="D1824" s="12"/>
      <c r="E1824" s="12"/>
      <c r="F1824" s="12"/>
      <c r="G1824" s="21"/>
      <c r="H1824" s="21"/>
      <c r="I1824" s="21"/>
      <c r="J1824" s="21"/>
      <c r="K1824" s="21"/>
      <c r="L1824" s="21"/>
      <c r="M1824" s="12"/>
      <c r="N1824" s="12"/>
      <c r="O1824" s="12"/>
      <c r="P1824" s="12"/>
      <c r="Q1824" s="12"/>
      <c r="R1824" s="12"/>
    </row>
    <row r="1825" spans="3:18" x14ac:dyDescent="0.3">
      <c r="C1825" s="12"/>
      <c r="D1825" s="12"/>
      <c r="E1825" s="12"/>
      <c r="F1825" s="12"/>
      <c r="G1825" s="21"/>
      <c r="H1825" s="21"/>
      <c r="I1825" s="21"/>
      <c r="J1825" s="21"/>
      <c r="K1825" s="21"/>
      <c r="L1825" s="21"/>
      <c r="M1825" s="12"/>
      <c r="N1825" s="12"/>
      <c r="O1825" s="12"/>
      <c r="P1825" s="12"/>
      <c r="Q1825" s="12"/>
      <c r="R1825" s="12"/>
    </row>
    <row r="1826" spans="3:18" x14ac:dyDescent="0.3">
      <c r="C1826" s="12"/>
      <c r="D1826" s="12"/>
      <c r="E1826" s="12"/>
      <c r="F1826" s="12"/>
      <c r="G1826" s="21"/>
      <c r="H1826" s="21"/>
      <c r="I1826" s="21"/>
      <c r="J1826" s="21"/>
      <c r="K1826" s="21"/>
      <c r="L1826" s="21"/>
      <c r="M1826" s="12"/>
      <c r="N1826" s="12"/>
      <c r="O1826" s="12"/>
      <c r="P1826" s="12"/>
      <c r="Q1826" s="12"/>
      <c r="R1826" s="12"/>
    </row>
    <row r="1827" spans="3:18" x14ac:dyDescent="0.3">
      <c r="C1827" s="12"/>
      <c r="D1827" s="12"/>
      <c r="E1827" s="12"/>
      <c r="F1827" s="12"/>
      <c r="G1827" s="21"/>
      <c r="H1827" s="21"/>
      <c r="I1827" s="21"/>
      <c r="J1827" s="21"/>
      <c r="K1827" s="21"/>
      <c r="L1827" s="21"/>
      <c r="M1827" s="12"/>
      <c r="N1827" s="12"/>
      <c r="O1827" s="12"/>
      <c r="P1827" s="12"/>
      <c r="Q1827" s="12"/>
      <c r="R1827" s="12"/>
    </row>
    <row r="1828" spans="3:18" x14ac:dyDescent="0.3">
      <c r="C1828" s="12"/>
      <c r="D1828" s="12"/>
      <c r="E1828" s="12"/>
      <c r="F1828" s="12"/>
      <c r="G1828" s="21"/>
      <c r="H1828" s="21"/>
      <c r="I1828" s="21"/>
      <c r="J1828" s="21"/>
      <c r="K1828" s="21"/>
      <c r="L1828" s="21"/>
      <c r="M1828" s="12"/>
      <c r="N1828" s="12"/>
      <c r="O1828" s="12"/>
      <c r="P1828" s="12"/>
      <c r="Q1828" s="12"/>
      <c r="R1828" s="12"/>
    </row>
    <row r="1829" spans="3:18" x14ac:dyDescent="0.3">
      <c r="C1829" s="12"/>
      <c r="D1829" s="12"/>
      <c r="E1829" s="12"/>
      <c r="F1829" s="12"/>
      <c r="G1829" s="21"/>
      <c r="H1829" s="21"/>
      <c r="I1829" s="21"/>
      <c r="J1829" s="21"/>
      <c r="K1829" s="21"/>
      <c r="L1829" s="21"/>
      <c r="M1829" s="12"/>
      <c r="N1829" s="12"/>
      <c r="O1829" s="12"/>
      <c r="P1829" s="12"/>
      <c r="Q1829" s="12"/>
      <c r="R1829" s="12"/>
    </row>
    <row r="1830" spans="3:18" x14ac:dyDescent="0.3">
      <c r="C1830" s="12"/>
      <c r="D1830" s="12"/>
      <c r="E1830" s="12"/>
      <c r="F1830" s="12"/>
      <c r="G1830" s="21"/>
      <c r="H1830" s="21"/>
      <c r="I1830" s="21"/>
      <c r="J1830" s="21"/>
      <c r="K1830" s="21"/>
      <c r="L1830" s="21"/>
      <c r="M1830" s="12"/>
      <c r="N1830" s="12"/>
      <c r="O1830" s="12"/>
      <c r="P1830" s="12"/>
      <c r="Q1830" s="12"/>
      <c r="R1830" s="12"/>
    </row>
    <row r="1831" spans="3:18" x14ac:dyDescent="0.3">
      <c r="C1831" s="12"/>
      <c r="D1831" s="12"/>
      <c r="E1831" s="12"/>
      <c r="F1831" s="12"/>
      <c r="G1831" s="21"/>
      <c r="H1831" s="21"/>
      <c r="I1831" s="21"/>
      <c r="J1831" s="21"/>
      <c r="K1831" s="21"/>
      <c r="L1831" s="21"/>
      <c r="M1831" s="12"/>
      <c r="N1831" s="12"/>
      <c r="O1831" s="12"/>
      <c r="P1831" s="12"/>
      <c r="Q1831" s="12"/>
      <c r="R1831" s="12"/>
    </row>
    <row r="1832" spans="3:18" x14ac:dyDescent="0.3">
      <c r="C1832" s="12"/>
      <c r="D1832" s="12"/>
      <c r="E1832" s="12"/>
      <c r="F1832" s="12"/>
      <c r="G1832" s="21"/>
      <c r="H1832" s="21"/>
      <c r="I1832" s="21"/>
      <c r="J1832" s="21"/>
      <c r="K1832" s="21"/>
      <c r="L1832" s="21"/>
      <c r="M1832" s="12"/>
      <c r="N1832" s="12"/>
      <c r="O1832" s="12"/>
      <c r="P1832" s="12"/>
      <c r="Q1832" s="12"/>
      <c r="R1832" s="12"/>
    </row>
    <row r="1833" spans="3:18" x14ac:dyDescent="0.3">
      <c r="C1833" s="12"/>
      <c r="D1833" s="12"/>
      <c r="E1833" s="12"/>
      <c r="F1833" s="12"/>
      <c r="G1833" s="21"/>
      <c r="H1833" s="21"/>
      <c r="I1833" s="21"/>
      <c r="J1833" s="21"/>
      <c r="K1833" s="21"/>
      <c r="L1833" s="21"/>
      <c r="M1833" s="12"/>
      <c r="N1833" s="12"/>
      <c r="O1833" s="12"/>
      <c r="P1833" s="12"/>
      <c r="Q1833" s="12"/>
      <c r="R1833" s="12"/>
    </row>
    <row r="1834" spans="3:18" x14ac:dyDescent="0.3">
      <c r="C1834" s="12"/>
      <c r="D1834" s="12"/>
      <c r="E1834" s="12"/>
      <c r="F1834" s="12"/>
      <c r="G1834" s="21"/>
      <c r="H1834" s="21"/>
      <c r="I1834" s="21"/>
      <c r="J1834" s="21"/>
      <c r="K1834" s="21"/>
      <c r="L1834" s="21"/>
      <c r="M1834" s="12"/>
      <c r="N1834" s="12"/>
      <c r="O1834" s="12"/>
      <c r="P1834" s="12"/>
      <c r="Q1834" s="12"/>
      <c r="R1834" s="12"/>
    </row>
    <row r="1835" spans="3:18" x14ac:dyDescent="0.3">
      <c r="C1835" s="12"/>
      <c r="D1835" s="12"/>
      <c r="E1835" s="12"/>
      <c r="F1835" s="12"/>
      <c r="G1835" s="21"/>
      <c r="H1835" s="21"/>
      <c r="I1835" s="21"/>
      <c r="J1835" s="21"/>
      <c r="K1835" s="21"/>
      <c r="L1835" s="21"/>
      <c r="M1835" s="12"/>
      <c r="N1835" s="12"/>
      <c r="O1835" s="12"/>
      <c r="P1835" s="12"/>
      <c r="Q1835" s="12"/>
      <c r="R1835" s="12"/>
    </row>
    <row r="1836" spans="3:18" x14ac:dyDescent="0.3">
      <c r="C1836" s="12"/>
      <c r="D1836" s="12"/>
      <c r="E1836" s="12"/>
      <c r="F1836" s="12"/>
      <c r="G1836" s="21"/>
      <c r="H1836" s="21"/>
      <c r="I1836" s="21"/>
      <c r="J1836" s="21"/>
      <c r="K1836" s="21"/>
      <c r="L1836" s="21"/>
      <c r="M1836" s="12"/>
      <c r="N1836" s="12"/>
      <c r="O1836" s="12"/>
      <c r="P1836" s="12"/>
      <c r="Q1836" s="12"/>
      <c r="R1836" s="12"/>
    </row>
    <row r="1837" spans="3:18" x14ac:dyDescent="0.3">
      <c r="C1837" s="12"/>
      <c r="D1837" s="12"/>
      <c r="E1837" s="12"/>
      <c r="F1837" s="12"/>
      <c r="G1837" s="21"/>
      <c r="H1837" s="21"/>
      <c r="I1837" s="21"/>
      <c r="J1837" s="21"/>
      <c r="K1837" s="21"/>
      <c r="L1837" s="21"/>
      <c r="M1837" s="12"/>
      <c r="N1837" s="12"/>
      <c r="O1837" s="12"/>
      <c r="P1837" s="12"/>
      <c r="Q1837" s="12"/>
      <c r="R1837" s="12"/>
    </row>
    <row r="1838" spans="3:18" x14ac:dyDescent="0.3">
      <c r="C1838" s="12"/>
      <c r="D1838" s="12"/>
      <c r="E1838" s="12"/>
      <c r="F1838" s="12"/>
      <c r="G1838" s="21"/>
      <c r="H1838" s="21"/>
      <c r="I1838" s="21"/>
      <c r="J1838" s="21"/>
      <c r="K1838" s="21"/>
      <c r="L1838" s="21"/>
      <c r="M1838" s="12"/>
      <c r="N1838" s="12"/>
      <c r="O1838" s="12"/>
      <c r="P1838" s="12"/>
      <c r="Q1838" s="12"/>
      <c r="R1838" s="12"/>
    </row>
    <row r="1839" spans="3:18" x14ac:dyDescent="0.3">
      <c r="C1839" s="12"/>
      <c r="D1839" s="12"/>
      <c r="E1839" s="12"/>
      <c r="F1839" s="12"/>
      <c r="G1839" s="21"/>
      <c r="H1839" s="21"/>
      <c r="I1839" s="21"/>
      <c r="J1839" s="21"/>
      <c r="K1839" s="21"/>
      <c r="L1839" s="21"/>
      <c r="M1839" s="12"/>
      <c r="N1839" s="12"/>
      <c r="O1839" s="12"/>
      <c r="P1839" s="12"/>
      <c r="Q1839" s="12"/>
      <c r="R1839" s="12"/>
    </row>
    <row r="1840" spans="3:18" x14ac:dyDescent="0.3">
      <c r="C1840" s="12"/>
      <c r="D1840" s="12"/>
      <c r="E1840" s="12"/>
      <c r="F1840" s="12"/>
      <c r="G1840" s="21"/>
      <c r="H1840" s="21"/>
      <c r="I1840" s="21"/>
      <c r="J1840" s="21"/>
      <c r="K1840" s="21"/>
      <c r="L1840" s="21"/>
      <c r="M1840" s="12"/>
      <c r="N1840" s="12"/>
      <c r="O1840" s="12"/>
      <c r="P1840" s="12"/>
      <c r="Q1840" s="12"/>
      <c r="R1840" s="12"/>
    </row>
    <row r="1841" spans="3:18" x14ac:dyDescent="0.3">
      <c r="C1841" s="12"/>
      <c r="D1841" s="12"/>
      <c r="E1841" s="12"/>
      <c r="F1841" s="12"/>
      <c r="G1841" s="21"/>
      <c r="H1841" s="21"/>
      <c r="I1841" s="21"/>
      <c r="J1841" s="21"/>
      <c r="K1841" s="21"/>
      <c r="L1841" s="21"/>
      <c r="M1841" s="12"/>
      <c r="N1841" s="12"/>
      <c r="O1841" s="12"/>
      <c r="P1841" s="12"/>
      <c r="Q1841" s="12"/>
      <c r="R1841" s="12"/>
    </row>
    <row r="1842" spans="3:18" x14ac:dyDescent="0.3">
      <c r="C1842" s="12"/>
      <c r="D1842" s="12"/>
      <c r="E1842" s="12"/>
      <c r="F1842" s="12"/>
      <c r="G1842" s="21"/>
      <c r="H1842" s="21"/>
      <c r="I1842" s="21"/>
      <c r="J1842" s="21"/>
      <c r="K1842" s="21"/>
      <c r="L1842" s="21"/>
      <c r="M1842" s="12"/>
      <c r="N1842" s="12"/>
      <c r="O1842" s="12"/>
      <c r="P1842" s="12"/>
      <c r="Q1842" s="12"/>
      <c r="R1842" s="12"/>
    </row>
    <row r="1843" spans="3:18" x14ac:dyDescent="0.3">
      <c r="C1843" s="12"/>
      <c r="D1843" s="12"/>
      <c r="E1843" s="12"/>
      <c r="F1843" s="12"/>
      <c r="G1843" s="21"/>
      <c r="H1843" s="21"/>
      <c r="I1843" s="21"/>
      <c r="J1843" s="21"/>
      <c r="K1843" s="21"/>
      <c r="L1843" s="21"/>
      <c r="M1843" s="12"/>
      <c r="N1843" s="12"/>
      <c r="O1843" s="12"/>
      <c r="P1843" s="12"/>
      <c r="Q1843" s="12"/>
      <c r="R1843" s="12"/>
    </row>
    <row r="1844" spans="3:18" x14ac:dyDescent="0.3">
      <c r="C1844" s="12"/>
      <c r="D1844" s="12"/>
      <c r="E1844" s="12"/>
      <c r="F1844" s="12"/>
      <c r="G1844" s="21"/>
      <c r="H1844" s="21"/>
      <c r="I1844" s="21"/>
      <c r="J1844" s="21"/>
      <c r="K1844" s="21"/>
      <c r="L1844" s="21"/>
      <c r="M1844" s="12"/>
      <c r="N1844" s="12"/>
      <c r="O1844" s="12"/>
      <c r="P1844" s="12"/>
      <c r="Q1844" s="12"/>
      <c r="R1844" s="12"/>
    </row>
    <row r="1845" spans="3:18" x14ac:dyDescent="0.3">
      <c r="C1845" s="12"/>
      <c r="D1845" s="12"/>
      <c r="E1845" s="12"/>
      <c r="F1845" s="12"/>
      <c r="G1845" s="21"/>
      <c r="H1845" s="21"/>
      <c r="I1845" s="21"/>
      <c r="J1845" s="21"/>
      <c r="K1845" s="21"/>
      <c r="L1845" s="21"/>
      <c r="M1845" s="12"/>
      <c r="N1845" s="12"/>
      <c r="O1845" s="12"/>
      <c r="P1845" s="12"/>
      <c r="Q1845" s="12"/>
      <c r="R1845" s="12"/>
    </row>
    <row r="1846" spans="3:18" x14ac:dyDescent="0.3">
      <c r="C1846" s="12"/>
      <c r="D1846" s="12"/>
      <c r="E1846" s="12"/>
      <c r="F1846" s="12"/>
      <c r="G1846" s="21"/>
      <c r="H1846" s="21"/>
      <c r="I1846" s="21"/>
      <c r="J1846" s="21"/>
      <c r="K1846" s="21"/>
      <c r="L1846" s="21"/>
      <c r="M1846" s="12"/>
      <c r="N1846" s="12"/>
      <c r="O1846" s="12"/>
      <c r="P1846" s="12"/>
      <c r="Q1846" s="12"/>
      <c r="R1846" s="12"/>
    </row>
    <row r="1847" spans="3:18" x14ac:dyDescent="0.3">
      <c r="C1847" s="12"/>
      <c r="D1847" s="12"/>
      <c r="E1847" s="12"/>
      <c r="F1847" s="12"/>
      <c r="G1847" s="21"/>
      <c r="H1847" s="21"/>
      <c r="I1847" s="21"/>
      <c r="J1847" s="21"/>
      <c r="K1847" s="21"/>
      <c r="L1847" s="21"/>
      <c r="M1847" s="12"/>
      <c r="N1847" s="12"/>
      <c r="O1847" s="12"/>
      <c r="P1847" s="12"/>
      <c r="Q1847" s="12"/>
      <c r="R1847" s="12"/>
    </row>
    <row r="1848" spans="3:18" x14ac:dyDescent="0.3">
      <c r="C1848" s="12"/>
      <c r="D1848" s="12"/>
      <c r="E1848" s="12"/>
      <c r="F1848" s="12"/>
      <c r="G1848" s="21"/>
      <c r="H1848" s="21"/>
      <c r="I1848" s="21"/>
      <c r="J1848" s="21"/>
      <c r="K1848" s="21"/>
      <c r="L1848" s="21"/>
      <c r="M1848" s="12"/>
      <c r="N1848" s="12"/>
      <c r="O1848" s="12"/>
      <c r="P1848" s="12"/>
      <c r="Q1848" s="12"/>
      <c r="R1848" s="12"/>
    </row>
    <row r="1849" spans="3:18" x14ac:dyDescent="0.3">
      <c r="C1849" s="12"/>
      <c r="D1849" s="12"/>
      <c r="E1849" s="12"/>
      <c r="F1849" s="12"/>
      <c r="G1849" s="21"/>
      <c r="H1849" s="21"/>
      <c r="I1849" s="21"/>
      <c r="J1849" s="21"/>
      <c r="K1849" s="21"/>
      <c r="L1849" s="21"/>
      <c r="M1849" s="12"/>
      <c r="N1849" s="12"/>
      <c r="O1849" s="12"/>
      <c r="P1849" s="12"/>
      <c r="Q1849" s="12"/>
      <c r="R1849" s="12"/>
    </row>
    <row r="1850" spans="3:18" x14ac:dyDescent="0.3">
      <c r="C1850" s="12"/>
      <c r="D1850" s="12"/>
      <c r="E1850" s="12"/>
      <c r="F1850" s="12"/>
      <c r="G1850" s="21"/>
      <c r="H1850" s="21"/>
      <c r="I1850" s="21"/>
      <c r="J1850" s="21"/>
      <c r="K1850" s="21"/>
      <c r="L1850" s="21"/>
      <c r="M1850" s="12"/>
      <c r="N1850" s="12"/>
      <c r="O1850" s="12"/>
      <c r="P1850" s="12"/>
      <c r="Q1850" s="12"/>
      <c r="R1850" s="12"/>
    </row>
    <row r="1851" spans="3:18" x14ac:dyDescent="0.3">
      <c r="C1851" s="12"/>
      <c r="D1851" s="12"/>
      <c r="E1851" s="12"/>
      <c r="F1851" s="12"/>
      <c r="G1851" s="21"/>
      <c r="H1851" s="21"/>
      <c r="I1851" s="21"/>
      <c r="J1851" s="21"/>
      <c r="K1851" s="21"/>
      <c r="L1851" s="21"/>
      <c r="M1851" s="12"/>
      <c r="N1851" s="12"/>
      <c r="O1851" s="12"/>
      <c r="P1851" s="12"/>
      <c r="Q1851" s="12"/>
      <c r="R1851" s="12"/>
    </row>
    <row r="1852" spans="3:18" x14ac:dyDescent="0.3">
      <c r="C1852" s="12"/>
      <c r="D1852" s="12"/>
      <c r="E1852" s="12"/>
      <c r="F1852" s="12"/>
      <c r="G1852" s="21"/>
      <c r="H1852" s="21"/>
      <c r="I1852" s="21"/>
      <c r="J1852" s="21"/>
      <c r="K1852" s="21"/>
      <c r="L1852" s="21"/>
      <c r="M1852" s="12"/>
      <c r="N1852" s="12"/>
      <c r="O1852" s="12"/>
      <c r="P1852" s="12"/>
      <c r="Q1852" s="12"/>
      <c r="R1852" s="12"/>
    </row>
    <row r="1853" spans="3:18" x14ac:dyDescent="0.3">
      <c r="C1853" s="12"/>
      <c r="D1853" s="12"/>
      <c r="E1853" s="12"/>
      <c r="F1853" s="12"/>
      <c r="G1853" s="21"/>
      <c r="H1853" s="21"/>
      <c r="I1853" s="21"/>
      <c r="J1853" s="21"/>
      <c r="K1853" s="21"/>
      <c r="L1853" s="21"/>
      <c r="M1853" s="12"/>
      <c r="N1853" s="12"/>
      <c r="O1853" s="12"/>
      <c r="P1853" s="12"/>
      <c r="Q1853" s="12"/>
      <c r="R1853" s="12"/>
    </row>
    <row r="1854" spans="3:18" x14ac:dyDescent="0.3">
      <c r="C1854" s="12"/>
      <c r="D1854" s="12"/>
      <c r="E1854" s="12"/>
      <c r="F1854" s="12"/>
      <c r="G1854" s="21"/>
      <c r="H1854" s="21"/>
      <c r="I1854" s="21"/>
      <c r="J1854" s="21"/>
      <c r="K1854" s="21"/>
      <c r="L1854" s="21"/>
      <c r="M1854" s="12"/>
      <c r="N1854" s="12"/>
      <c r="O1854" s="12"/>
      <c r="P1854" s="12"/>
      <c r="Q1854" s="12"/>
      <c r="R1854" s="12"/>
    </row>
    <row r="1855" spans="3:18" x14ac:dyDescent="0.3">
      <c r="C1855" s="12"/>
      <c r="D1855" s="12"/>
      <c r="E1855" s="12"/>
      <c r="F1855" s="12"/>
      <c r="G1855" s="21"/>
      <c r="H1855" s="21"/>
      <c r="I1855" s="21"/>
      <c r="J1855" s="21"/>
      <c r="K1855" s="21"/>
      <c r="L1855" s="21"/>
      <c r="M1855" s="12"/>
      <c r="N1855" s="12"/>
      <c r="O1855" s="12"/>
      <c r="P1855" s="12"/>
      <c r="Q1855" s="12"/>
      <c r="R1855" s="12"/>
    </row>
    <row r="1856" spans="3:18" x14ac:dyDescent="0.3">
      <c r="C1856" s="12"/>
      <c r="D1856" s="12"/>
      <c r="E1856" s="12"/>
      <c r="F1856" s="12"/>
      <c r="G1856" s="21"/>
      <c r="H1856" s="21"/>
      <c r="I1856" s="21"/>
      <c r="J1856" s="21"/>
      <c r="K1856" s="21"/>
      <c r="L1856" s="21"/>
      <c r="M1856" s="12"/>
      <c r="N1856" s="12"/>
      <c r="O1856" s="12"/>
      <c r="P1856" s="12"/>
      <c r="Q1856" s="12"/>
      <c r="R1856" s="12"/>
    </row>
    <row r="1857" spans="3:18" x14ac:dyDescent="0.3">
      <c r="C1857" s="12"/>
      <c r="D1857" s="12"/>
      <c r="E1857" s="12"/>
      <c r="F1857" s="12"/>
      <c r="G1857" s="21"/>
      <c r="H1857" s="21"/>
      <c r="I1857" s="21"/>
      <c r="J1857" s="21"/>
      <c r="K1857" s="21"/>
      <c r="L1857" s="21"/>
      <c r="M1857" s="12"/>
      <c r="N1857" s="12"/>
      <c r="O1857" s="12"/>
      <c r="P1857" s="12"/>
      <c r="Q1857" s="12"/>
      <c r="R1857" s="12"/>
    </row>
    <row r="1858" spans="3:18" x14ac:dyDescent="0.3">
      <c r="C1858" s="12"/>
      <c r="D1858" s="12"/>
      <c r="E1858" s="12"/>
      <c r="F1858" s="12"/>
      <c r="G1858" s="21"/>
      <c r="H1858" s="21"/>
      <c r="I1858" s="21"/>
      <c r="J1858" s="21"/>
      <c r="K1858" s="21"/>
      <c r="L1858" s="21"/>
      <c r="M1858" s="12"/>
      <c r="N1858" s="12"/>
      <c r="O1858" s="12"/>
      <c r="P1858" s="12"/>
      <c r="Q1858" s="12"/>
      <c r="R1858" s="12"/>
    </row>
    <row r="1859" spans="3:18" x14ac:dyDescent="0.3">
      <c r="C1859" s="12"/>
      <c r="D1859" s="12"/>
      <c r="E1859" s="12"/>
      <c r="F1859" s="12"/>
      <c r="G1859" s="21"/>
      <c r="H1859" s="21"/>
      <c r="I1859" s="21"/>
      <c r="J1859" s="21"/>
      <c r="K1859" s="21"/>
      <c r="L1859" s="21"/>
      <c r="M1859" s="12"/>
      <c r="N1859" s="12"/>
      <c r="O1859" s="12"/>
      <c r="P1859" s="12"/>
      <c r="Q1859" s="12"/>
      <c r="R1859" s="12"/>
    </row>
    <row r="1860" spans="3:18" x14ac:dyDescent="0.3">
      <c r="C1860" s="12"/>
      <c r="D1860" s="12"/>
      <c r="E1860" s="12"/>
      <c r="F1860" s="12"/>
      <c r="G1860" s="21"/>
      <c r="H1860" s="21"/>
      <c r="I1860" s="21"/>
      <c r="J1860" s="21"/>
      <c r="K1860" s="21"/>
      <c r="L1860" s="21"/>
      <c r="M1860" s="12"/>
      <c r="N1860" s="12"/>
      <c r="O1860" s="12"/>
      <c r="P1860" s="12"/>
      <c r="Q1860" s="12"/>
      <c r="R1860" s="12"/>
    </row>
    <row r="1861" spans="3:18" x14ac:dyDescent="0.3">
      <c r="C1861" s="12"/>
      <c r="D1861" s="12"/>
      <c r="E1861" s="12"/>
      <c r="F1861" s="12"/>
      <c r="G1861" s="21"/>
      <c r="H1861" s="21"/>
      <c r="I1861" s="21"/>
      <c r="J1861" s="21"/>
      <c r="K1861" s="21"/>
      <c r="L1861" s="21"/>
      <c r="M1861" s="12"/>
      <c r="N1861" s="12"/>
      <c r="O1861" s="12"/>
      <c r="P1861" s="12"/>
      <c r="Q1861" s="12"/>
      <c r="R1861" s="12"/>
    </row>
    <row r="1862" spans="3:18" x14ac:dyDescent="0.3">
      <c r="C1862" s="12"/>
      <c r="D1862" s="12"/>
      <c r="E1862" s="12"/>
      <c r="F1862" s="12"/>
      <c r="G1862" s="21"/>
      <c r="H1862" s="21"/>
      <c r="I1862" s="21"/>
      <c r="J1862" s="21"/>
      <c r="K1862" s="21"/>
      <c r="L1862" s="21"/>
      <c r="M1862" s="12"/>
      <c r="N1862" s="12"/>
      <c r="O1862" s="12"/>
      <c r="P1862" s="12"/>
      <c r="Q1862" s="12"/>
      <c r="R1862" s="12"/>
    </row>
    <row r="1863" spans="3:18" x14ac:dyDescent="0.3">
      <c r="C1863" s="12"/>
      <c r="D1863" s="12"/>
      <c r="E1863" s="12"/>
      <c r="F1863" s="12"/>
      <c r="G1863" s="21"/>
      <c r="H1863" s="21"/>
      <c r="I1863" s="21"/>
      <c r="J1863" s="21"/>
      <c r="K1863" s="21"/>
      <c r="L1863" s="21"/>
      <c r="M1863" s="12"/>
      <c r="N1863" s="12"/>
      <c r="O1863" s="12"/>
      <c r="P1863" s="12"/>
      <c r="Q1863" s="12"/>
      <c r="R1863" s="12"/>
    </row>
    <row r="1864" spans="3:18" x14ac:dyDescent="0.3">
      <c r="C1864" s="12"/>
      <c r="D1864" s="12"/>
      <c r="E1864" s="12"/>
      <c r="F1864" s="12"/>
      <c r="G1864" s="21"/>
      <c r="H1864" s="21"/>
      <c r="I1864" s="21"/>
      <c r="J1864" s="21"/>
      <c r="K1864" s="21"/>
      <c r="L1864" s="21"/>
      <c r="M1864" s="12"/>
      <c r="N1864" s="12"/>
      <c r="O1864" s="12"/>
      <c r="P1864" s="12"/>
      <c r="Q1864" s="12"/>
      <c r="R1864" s="12"/>
    </row>
    <row r="1865" spans="3:18" x14ac:dyDescent="0.3">
      <c r="C1865" s="12"/>
      <c r="D1865" s="12"/>
      <c r="E1865" s="12"/>
      <c r="F1865" s="12"/>
      <c r="G1865" s="21"/>
      <c r="H1865" s="21"/>
      <c r="I1865" s="21"/>
      <c r="J1865" s="21"/>
      <c r="K1865" s="21"/>
      <c r="L1865" s="21"/>
      <c r="M1865" s="12"/>
      <c r="N1865" s="12"/>
      <c r="O1865" s="12"/>
      <c r="P1865" s="12"/>
      <c r="Q1865" s="12"/>
      <c r="R1865" s="12"/>
    </row>
    <row r="1866" spans="3:18" x14ac:dyDescent="0.3">
      <c r="C1866" s="12"/>
      <c r="D1866" s="12"/>
      <c r="E1866" s="12"/>
      <c r="F1866" s="12"/>
      <c r="G1866" s="21"/>
      <c r="H1866" s="21"/>
      <c r="I1866" s="21"/>
      <c r="J1866" s="21"/>
      <c r="K1866" s="21"/>
      <c r="L1866" s="21"/>
      <c r="M1866" s="12"/>
      <c r="N1866" s="12"/>
      <c r="O1866" s="12"/>
      <c r="P1866" s="12"/>
      <c r="Q1866" s="12"/>
      <c r="R1866" s="12"/>
    </row>
    <row r="1867" spans="3:18" x14ac:dyDescent="0.3">
      <c r="C1867" s="12"/>
      <c r="D1867" s="12"/>
      <c r="E1867" s="12"/>
      <c r="F1867" s="12"/>
      <c r="G1867" s="21"/>
      <c r="H1867" s="21"/>
      <c r="I1867" s="21"/>
      <c r="J1867" s="21"/>
      <c r="K1867" s="21"/>
      <c r="L1867" s="21"/>
      <c r="M1867" s="12"/>
      <c r="N1867" s="12"/>
      <c r="O1867" s="12"/>
      <c r="P1867" s="12"/>
      <c r="Q1867" s="12"/>
      <c r="R1867" s="12"/>
    </row>
    <row r="1868" spans="3:18" x14ac:dyDescent="0.3">
      <c r="C1868" s="12"/>
      <c r="D1868" s="12"/>
      <c r="E1868" s="12"/>
      <c r="F1868" s="12"/>
      <c r="G1868" s="21"/>
      <c r="H1868" s="21"/>
      <c r="I1868" s="21"/>
      <c r="J1868" s="21"/>
      <c r="K1868" s="21"/>
      <c r="L1868" s="21"/>
      <c r="M1868" s="12"/>
      <c r="N1868" s="12"/>
      <c r="O1868" s="12"/>
      <c r="P1868" s="12"/>
      <c r="Q1868" s="12"/>
      <c r="R1868" s="12"/>
    </row>
    <row r="1869" spans="3:18" x14ac:dyDescent="0.3">
      <c r="C1869" s="12"/>
      <c r="D1869" s="12"/>
      <c r="E1869" s="12"/>
      <c r="F1869" s="12"/>
      <c r="G1869" s="21"/>
      <c r="H1869" s="21"/>
      <c r="I1869" s="21"/>
      <c r="J1869" s="21"/>
      <c r="K1869" s="21"/>
      <c r="L1869" s="21"/>
      <c r="M1869" s="12"/>
      <c r="N1869" s="12"/>
      <c r="O1869" s="12"/>
      <c r="P1869" s="12"/>
      <c r="Q1869" s="12"/>
      <c r="R1869" s="12"/>
    </row>
    <row r="1870" spans="3:18" x14ac:dyDescent="0.3">
      <c r="C1870" s="12"/>
      <c r="D1870" s="12"/>
      <c r="E1870" s="12"/>
      <c r="F1870" s="12"/>
      <c r="G1870" s="21"/>
      <c r="H1870" s="21"/>
      <c r="I1870" s="21"/>
      <c r="J1870" s="21"/>
      <c r="K1870" s="21"/>
      <c r="L1870" s="21"/>
      <c r="M1870" s="12"/>
      <c r="N1870" s="12"/>
      <c r="O1870" s="12"/>
      <c r="P1870" s="12"/>
      <c r="Q1870" s="12"/>
      <c r="R1870" s="12"/>
    </row>
    <row r="1871" spans="3:18" x14ac:dyDescent="0.3">
      <c r="C1871" s="12"/>
      <c r="D1871" s="12"/>
      <c r="E1871" s="12"/>
      <c r="F1871" s="12"/>
      <c r="G1871" s="21"/>
      <c r="H1871" s="21"/>
      <c r="I1871" s="21"/>
      <c r="J1871" s="21"/>
      <c r="K1871" s="21"/>
      <c r="L1871" s="21"/>
      <c r="M1871" s="12"/>
      <c r="N1871" s="12"/>
      <c r="O1871" s="12"/>
      <c r="P1871" s="12"/>
      <c r="Q1871" s="12"/>
      <c r="R1871" s="12"/>
    </row>
    <row r="1872" spans="3:18" x14ac:dyDescent="0.3">
      <c r="C1872" s="12"/>
      <c r="D1872" s="12"/>
      <c r="E1872" s="12"/>
      <c r="F1872" s="12"/>
      <c r="G1872" s="21"/>
      <c r="H1872" s="21"/>
      <c r="I1872" s="21"/>
      <c r="J1872" s="21"/>
      <c r="K1872" s="21"/>
      <c r="L1872" s="21"/>
      <c r="M1872" s="12"/>
      <c r="N1872" s="12"/>
      <c r="O1872" s="12"/>
      <c r="P1872" s="12"/>
      <c r="Q1872" s="12"/>
      <c r="R1872" s="12"/>
    </row>
    <row r="1873" spans="3:18" x14ac:dyDescent="0.3">
      <c r="C1873" s="12"/>
      <c r="D1873" s="12"/>
      <c r="E1873" s="12"/>
      <c r="F1873" s="12"/>
      <c r="G1873" s="21"/>
      <c r="H1873" s="21"/>
      <c r="I1873" s="21"/>
      <c r="J1873" s="21"/>
      <c r="K1873" s="21"/>
      <c r="L1873" s="21"/>
      <c r="M1873" s="12"/>
      <c r="N1873" s="12"/>
      <c r="O1873" s="12"/>
      <c r="P1873" s="12"/>
      <c r="Q1873" s="12"/>
      <c r="R1873" s="12"/>
    </row>
    <row r="1874" spans="3:18" x14ac:dyDescent="0.3">
      <c r="C1874" s="12"/>
      <c r="D1874" s="12"/>
      <c r="E1874" s="12"/>
      <c r="F1874" s="12"/>
      <c r="G1874" s="21"/>
      <c r="H1874" s="21"/>
      <c r="I1874" s="21"/>
      <c r="J1874" s="21"/>
      <c r="K1874" s="21"/>
      <c r="L1874" s="21"/>
      <c r="M1874" s="12"/>
      <c r="N1874" s="12"/>
      <c r="O1874" s="12"/>
      <c r="P1874" s="12"/>
      <c r="Q1874" s="12"/>
      <c r="R1874" s="12"/>
    </row>
    <row r="1875" spans="3:18" x14ac:dyDescent="0.3">
      <c r="C1875" s="12"/>
      <c r="D1875" s="12"/>
      <c r="E1875" s="12"/>
      <c r="F1875" s="12"/>
      <c r="G1875" s="21"/>
      <c r="H1875" s="21"/>
      <c r="I1875" s="21"/>
      <c r="J1875" s="21"/>
      <c r="K1875" s="21"/>
      <c r="L1875" s="21"/>
      <c r="M1875" s="12"/>
      <c r="N1875" s="12"/>
      <c r="O1875" s="12"/>
      <c r="P1875" s="12"/>
      <c r="Q1875" s="12"/>
      <c r="R1875" s="12"/>
    </row>
    <row r="1876" spans="3:18" x14ac:dyDescent="0.3">
      <c r="C1876" s="12"/>
      <c r="D1876" s="12"/>
      <c r="E1876" s="12"/>
      <c r="F1876" s="12"/>
      <c r="G1876" s="21"/>
      <c r="H1876" s="21"/>
      <c r="I1876" s="21"/>
      <c r="J1876" s="21"/>
      <c r="K1876" s="21"/>
      <c r="L1876" s="21"/>
      <c r="M1876" s="12"/>
      <c r="N1876" s="12"/>
      <c r="O1876" s="12"/>
      <c r="P1876" s="12"/>
      <c r="Q1876" s="12"/>
      <c r="R1876" s="12"/>
    </row>
    <row r="1877" spans="3:18" x14ac:dyDescent="0.3">
      <c r="C1877" s="12"/>
      <c r="D1877" s="12"/>
      <c r="E1877" s="12"/>
      <c r="F1877" s="12"/>
      <c r="G1877" s="21"/>
      <c r="H1877" s="21"/>
      <c r="I1877" s="21"/>
      <c r="J1877" s="21"/>
      <c r="K1877" s="21"/>
      <c r="L1877" s="21"/>
      <c r="M1877" s="12"/>
      <c r="N1877" s="12"/>
      <c r="O1877" s="12"/>
      <c r="P1877" s="12"/>
      <c r="Q1877" s="12"/>
      <c r="R1877" s="12"/>
    </row>
    <row r="1878" spans="3:18" x14ac:dyDescent="0.3">
      <c r="C1878" s="12"/>
      <c r="D1878" s="12"/>
      <c r="E1878" s="12"/>
      <c r="F1878" s="12"/>
      <c r="G1878" s="21"/>
      <c r="H1878" s="21"/>
      <c r="I1878" s="21"/>
      <c r="J1878" s="21"/>
      <c r="K1878" s="21"/>
      <c r="L1878" s="21"/>
      <c r="M1878" s="12"/>
      <c r="N1878" s="12"/>
      <c r="O1878" s="12"/>
      <c r="P1878" s="12"/>
      <c r="Q1878" s="12"/>
      <c r="R1878" s="12"/>
    </row>
    <row r="1879" spans="3:18" x14ac:dyDescent="0.3">
      <c r="C1879" s="12"/>
      <c r="D1879" s="12"/>
      <c r="E1879" s="12"/>
      <c r="F1879" s="12"/>
      <c r="G1879" s="21"/>
      <c r="H1879" s="21"/>
      <c r="I1879" s="21"/>
      <c r="J1879" s="21"/>
      <c r="K1879" s="21"/>
      <c r="L1879" s="21"/>
      <c r="M1879" s="12"/>
      <c r="N1879" s="12"/>
      <c r="O1879" s="12"/>
      <c r="P1879" s="12"/>
      <c r="Q1879" s="12"/>
      <c r="R1879" s="12"/>
    </row>
    <row r="1880" spans="3:18" x14ac:dyDescent="0.3">
      <c r="C1880" s="12"/>
      <c r="D1880" s="12"/>
      <c r="E1880" s="12"/>
      <c r="F1880" s="12"/>
      <c r="G1880" s="21"/>
      <c r="H1880" s="21"/>
      <c r="I1880" s="21"/>
      <c r="J1880" s="21"/>
      <c r="K1880" s="21"/>
      <c r="L1880" s="21"/>
      <c r="M1880" s="12"/>
      <c r="N1880" s="12"/>
      <c r="O1880" s="12"/>
      <c r="P1880" s="12"/>
      <c r="Q1880" s="12"/>
      <c r="R1880" s="12"/>
    </row>
    <row r="1881" spans="3:18" x14ac:dyDescent="0.3">
      <c r="C1881" s="12"/>
      <c r="D1881" s="12"/>
      <c r="E1881" s="12"/>
      <c r="F1881" s="12"/>
      <c r="G1881" s="21"/>
      <c r="H1881" s="21"/>
      <c r="I1881" s="21"/>
      <c r="J1881" s="21"/>
      <c r="K1881" s="21"/>
      <c r="L1881" s="21"/>
      <c r="M1881" s="12"/>
      <c r="N1881" s="12"/>
      <c r="O1881" s="12"/>
      <c r="P1881" s="12"/>
      <c r="Q1881" s="12"/>
      <c r="R1881" s="12"/>
    </row>
    <row r="1882" spans="3:18" x14ac:dyDescent="0.3">
      <c r="C1882" s="12"/>
      <c r="D1882" s="12"/>
      <c r="E1882" s="12"/>
      <c r="F1882" s="12"/>
      <c r="G1882" s="21"/>
      <c r="H1882" s="21"/>
      <c r="I1882" s="21"/>
      <c r="J1882" s="21"/>
      <c r="K1882" s="21"/>
      <c r="L1882" s="21"/>
      <c r="M1882" s="12"/>
      <c r="N1882" s="12"/>
      <c r="O1882" s="12"/>
      <c r="P1882" s="12"/>
      <c r="Q1882" s="12"/>
      <c r="R1882" s="12"/>
    </row>
    <row r="1883" spans="3:18" x14ac:dyDescent="0.3">
      <c r="C1883" s="12"/>
      <c r="D1883" s="12"/>
      <c r="E1883" s="12"/>
      <c r="F1883" s="12"/>
      <c r="G1883" s="21"/>
      <c r="H1883" s="21"/>
      <c r="I1883" s="21"/>
      <c r="J1883" s="21"/>
      <c r="K1883" s="21"/>
      <c r="L1883" s="21"/>
      <c r="M1883" s="12"/>
      <c r="N1883" s="12"/>
      <c r="O1883" s="12"/>
      <c r="P1883" s="12"/>
      <c r="Q1883" s="12"/>
      <c r="R1883" s="12"/>
    </row>
    <row r="1884" spans="3:18" x14ac:dyDescent="0.3">
      <c r="C1884" s="12"/>
      <c r="D1884" s="12"/>
      <c r="E1884" s="12"/>
      <c r="F1884" s="12"/>
      <c r="G1884" s="21"/>
      <c r="H1884" s="21"/>
      <c r="I1884" s="21"/>
      <c r="J1884" s="21"/>
      <c r="K1884" s="21"/>
      <c r="L1884" s="21"/>
      <c r="M1884" s="12"/>
      <c r="N1884" s="12"/>
      <c r="O1884" s="12"/>
      <c r="P1884" s="12"/>
      <c r="Q1884" s="12"/>
      <c r="R1884" s="12"/>
    </row>
    <row r="1885" spans="3:18" x14ac:dyDescent="0.3">
      <c r="C1885" s="12"/>
      <c r="D1885" s="12"/>
      <c r="E1885" s="12"/>
      <c r="F1885" s="12"/>
      <c r="G1885" s="21"/>
      <c r="H1885" s="21"/>
      <c r="I1885" s="21"/>
      <c r="J1885" s="21"/>
      <c r="K1885" s="21"/>
      <c r="L1885" s="21"/>
      <c r="M1885" s="12"/>
      <c r="N1885" s="12"/>
      <c r="O1885" s="12"/>
      <c r="P1885" s="12"/>
      <c r="Q1885" s="12"/>
      <c r="R1885" s="12"/>
    </row>
    <row r="1886" spans="3:18" x14ac:dyDescent="0.3">
      <c r="C1886" s="12"/>
      <c r="D1886" s="12"/>
      <c r="E1886" s="12"/>
      <c r="F1886" s="12"/>
      <c r="G1886" s="21"/>
      <c r="H1886" s="21"/>
      <c r="I1886" s="21"/>
      <c r="J1886" s="21"/>
      <c r="K1886" s="21"/>
      <c r="L1886" s="21"/>
      <c r="M1886" s="12"/>
      <c r="N1886" s="12"/>
      <c r="O1886" s="12"/>
      <c r="P1886" s="12"/>
      <c r="Q1886" s="12"/>
      <c r="R1886" s="12"/>
    </row>
    <row r="1887" spans="3:18" x14ac:dyDescent="0.3">
      <c r="C1887" s="12"/>
      <c r="D1887" s="12"/>
      <c r="E1887" s="12"/>
      <c r="F1887" s="12"/>
      <c r="G1887" s="21"/>
      <c r="H1887" s="21"/>
      <c r="I1887" s="21"/>
      <c r="J1887" s="21"/>
      <c r="K1887" s="21"/>
      <c r="L1887" s="21"/>
      <c r="M1887" s="12"/>
      <c r="N1887" s="12"/>
      <c r="O1887" s="12"/>
      <c r="P1887" s="12"/>
      <c r="Q1887" s="12"/>
      <c r="R1887" s="12"/>
    </row>
    <row r="1888" spans="3:18" x14ac:dyDescent="0.3">
      <c r="C1888" s="12"/>
      <c r="D1888" s="12"/>
      <c r="E1888" s="12"/>
      <c r="F1888" s="12"/>
      <c r="G1888" s="21"/>
      <c r="H1888" s="21"/>
      <c r="I1888" s="21"/>
      <c r="J1888" s="21"/>
      <c r="K1888" s="21"/>
      <c r="L1888" s="21"/>
      <c r="M1888" s="12"/>
      <c r="N1888" s="12"/>
      <c r="O1888" s="12"/>
      <c r="P1888" s="12"/>
      <c r="Q1888" s="12"/>
      <c r="R1888" s="12"/>
    </row>
    <row r="1889" spans="3:18" x14ac:dyDescent="0.3">
      <c r="C1889" s="12"/>
      <c r="D1889" s="12"/>
      <c r="E1889" s="12"/>
      <c r="F1889" s="12"/>
      <c r="G1889" s="21"/>
      <c r="H1889" s="21"/>
      <c r="I1889" s="21"/>
      <c r="J1889" s="21"/>
      <c r="K1889" s="21"/>
      <c r="L1889" s="21"/>
      <c r="M1889" s="12"/>
      <c r="N1889" s="12"/>
      <c r="O1889" s="12"/>
      <c r="P1889" s="12"/>
      <c r="Q1889" s="12"/>
      <c r="R1889" s="12"/>
    </row>
    <row r="1890" spans="3:18" x14ac:dyDescent="0.3">
      <c r="C1890" s="12"/>
      <c r="D1890" s="12"/>
      <c r="E1890" s="12"/>
      <c r="F1890" s="12"/>
      <c r="G1890" s="21"/>
      <c r="H1890" s="21"/>
      <c r="I1890" s="21"/>
      <c r="J1890" s="21"/>
      <c r="K1890" s="21"/>
      <c r="L1890" s="21"/>
      <c r="M1890" s="12"/>
      <c r="N1890" s="12"/>
      <c r="O1890" s="12"/>
      <c r="P1890" s="12"/>
      <c r="Q1890" s="12"/>
      <c r="R1890" s="12"/>
    </row>
    <row r="1891" spans="3:18" x14ac:dyDescent="0.3">
      <c r="C1891" s="12"/>
      <c r="D1891" s="12"/>
      <c r="E1891" s="12"/>
      <c r="F1891" s="12"/>
      <c r="G1891" s="21"/>
      <c r="H1891" s="21"/>
      <c r="I1891" s="21"/>
      <c r="J1891" s="21"/>
      <c r="K1891" s="21"/>
      <c r="L1891" s="21"/>
      <c r="M1891" s="12"/>
      <c r="N1891" s="12"/>
      <c r="O1891" s="12"/>
      <c r="P1891" s="12"/>
      <c r="Q1891" s="12"/>
      <c r="R1891" s="12"/>
    </row>
    <row r="1892" spans="3:18" x14ac:dyDescent="0.3">
      <c r="C1892" s="12"/>
      <c r="D1892" s="12"/>
      <c r="E1892" s="12"/>
      <c r="F1892" s="12"/>
      <c r="G1892" s="21"/>
      <c r="H1892" s="21"/>
      <c r="I1892" s="21"/>
      <c r="J1892" s="21"/>
      <c r="K1892" s="21"/>
      <c r="L1892" s="21"/>
      <c r="M1892" s="12"/>
      <c r="N1892" s="12"/>
      <c r="O1892" s="12"/>
      <c r="P1892" s="12"/>
      <c r="Q1892" s="12"/>
      <c r="R1892" s="12"/>
    </row>
    <row r="1893" spans="3:18" x14ac:dyDescent="0.3">
      <c r="C1893" s="12"/>
      <c r="D1893" s="12"/>
      <c r="E1893" s="12"/>
      <c r="F1893" s="12"/>
      <c r="G1893" s="21"/>
      <c r="H1893" s="21"/>
      <c r="I1893" s="21"/>
      <c r="J1893" s="21"/>
      <c r="K1893" s="21"/>
      <c r="L1893" s="21"/>
      <c r="M1893" s="12"/>
      <c r="N1893" s="12"/>
      <c r="O1893" s="12"/>
      <c r="P1893" s="12"/>
      <c r="Q1893" s="12"/>
      <c r="R1893" s="12"/>
    </row>
    <row r="1894" spans="3:18" x14ac:dyDescent="0.3">
      <c r="C1894" s="12"/>
      <c r="D1894" s="12"/>
      <c r="E1894" s="12"/>
      <c r="F1894" s="12"/>
      <c r="G1894" s="21"/>
      <c r="H1894" s="21"/>
      <c r="I1894" s="21"/>
      <c r="J1894" s="21"/>
      <c r="K1894" s="21"/>
      <c r="L1894" s="21"/>
      <c r="M1894" s="12"/>
      <c r="N1894" s="12"/>
      <c r="O1894" s="12"/>
      <c r="P1894" s="12"/>
      <c r="Q1894" s="12"/>
      <c r="R1894" s="12"/>
    </row>
    <row r="1895" spans="3:18" x14ac:dyDescent="0.3">
      <c r="C1895" s="12"/>
      <c r="D1895" s="12"/>
      <c r="E1895" s="12"/>
      <c r="F1895" s="12"/>
      <c r="G1895" s="21"/>
      <c r="H1895" s="21"/>
      <c r="I1895" s="21"/>
      <c r="J1895" s="21"/>
      <c r="K1895" s="21"/>
      <c r="L1895" s="21"/>
      <c r="M1895" s="12"/>
      <c r="N1895" s="12"/>
      <c r="O1895" s="12"/>
      <c r="P1895" s="12"/>
      <c r="Q1895" s="12"/>
      <c r="R1895" s="12"/>
    </row>
    <row r="1896" spans="3:18" x14ac:dyDescent="0.3">
      <c r="C1896" s="12"/>
      <c r="D1896" s="12"/>
      <c r="E1896" s="12"/>
      <c r="F1896" s="12"/>
      <c r="G1896" s="21"/>
      <c r="H1896" s="21"/>
      <c r="I1896" s="21"/>
      <c r="J1896" s="21"/>
      <c r="K1896" s="21"/>
      <c r="L1896" s="21"/>
      <c r="M1896" s="12"/>
      <c r="N1896" s="12"/>
      <c r="O1896" s="12"/>
      <c r="P1896" s="12"/>
      <c r="Q1896" s="12"/>
      <c r="R1896" s="12"/>
    </row>
    <row r="1897" spans="3:18" x14ac:dyDescent="0.3">
      <c r="C1897" s="12"/>
      <c r="D1897" s="12"/>
      <c r="E1897" s="12"/>
      <c r="F1897" s="12"/>
      <c r="G1897" s="21"/>
      <c r="H1897" s="21"/>
      <c r="I1897" s="21"/>
      <c r="J1897" s="21"/>
      <c r="K1897" s="21"/>
      <c r="L1897" s="21"/>
      <c r="M1897" s="12"/>
      <c r="N1897" s="12"/>
      <c r="O1897" s="12"/>
      <c r="P1897" s="12"/>
      <c r="Q1897" s="12"/>
      <c r="R1897" s="12"/>
    </row>
    <row r="1898" spans="3:18" x14ac:dyDescent="0.3">
      <c r="C1898" s="12"/>
      <c r="D1898" s="12"/>
      <c r="E1898" s="12"/>
      <c r="F1898" s="12"/>
      <c r="G1898" s="21"/>
      <c r="H1898" s="21"/>
      <c r="I1898" s="21"/>
      <c r="J1898" s="21"/>
      <c r="K1898" s="21"/>
      <c r="L1898" s="21"/>
      <c r="M1898" s="12"/>
      <c r="N1898" s="12"/>
      <c r="O1898" s="12"/>
      <c r="P1898" s="12"/>
      <c r="Q1898" s="12"/>
      <c r="R1898" s="12"/>
    </row>
    <row r="1899" spans="3:18" x14ac:dyDescent="0.3">
      <c r="C1899" s="12"/>
      <c r="D1899" s="12"/>
      <c r="E1899" s="12"/>
      <c r="F1899" s="12"/>
      <c r="G1899" s="21"/>
      <c r="H1899" s="21"/>
      <c r="I1899" s="21"/>
      <c r="J1899" s="21"/>
      <c r="K1899" s="21"/>
      <c r="L1899" s="21"/>
      <c r="M1899" s="12"/>
      <c r="N1899" s="12"/>
      <c r="O1899" s="12"/>
      <c r="P1899" s="12"/>
      <c r="Q1899" s="12"/>
      <c r="R1899" s="12"/>
    </row>
    <row r="1900" spans="3:18" x14ac:dyDescent="0.3">
      <c r="C1900" s="12"/>
      <c r="D1900" s="12"/>
      <c r="E1900" s="12"/>
      <c r="F1900" s="12"/>
      <c r="G1900" s="21"/>
      <c r="H1900" s="21"/>
      <c r="I1900" s="21"/>
      <c r="J1900" s="21"/>
      <c r="K1900" s="21"/>
      <c r="L1900" s="21"/>
      <c r="M1900" s="12"/>
      <c r="N1900" s="12"/>
      <c r="O1900" s="12"/>
      <c r="P1900" s="12"/>
      <c r="Q1900" s="12"/>
      <c r="R1900" s="12"/>
    </row>
    <row r="1901" spans="3:18" x14ac:dyDescent="0.3">
      <c r="C1901" s="12"/>
      <c r="D1901" s="12"/>
      <c r="E1901" s="12"/>
      <c r="F1901" s="12"/>
      <c r="G1901" s="21"/>
      <c r="H1901" s="21"/>
      <c r="I1901" s="21"/>
      <c r="J1901" s="21"/>
      <c r="K1901" s="21"/>
      <c r="L1901" s="21"/>
      <c r="M1901" s="12"/>
      <c r="N1901" s="12"/>
      <c r="O1901" s="12"/>
      <c r="P1901" s="12"/>
      <c r="Q1901" s="12"/>
      <c r="R1901" s="12"/>
    </row>
    <row r="1902" spans="3:18" x14ac:dyDescent="0.3">
      <c r="C1902" s="12"/>
      <c r="D1902" s="12"/>
      <c r="E1902" s="12"/>
      <c r="F1902" s="12"/>
      <c r="G1902" s="21"/>
      <c r="H1902" s="21"/>
      <c r="I1902" s="21"/>
      <c r="J1902" s="21"/>
      <c r="K1902" s="21"/>
      <c r="L1902" s="21"/>
      <c r="M1902" s="12"/>
      <c r="N1902" s="12"/>
      <c r="O1902" s="12"/>
      <c r="P1902" s="12"/>
      <c r="Q1902" s="12"/>
      <c r="R1902" s="12"/>
    </row>
    <row r="1903" spans="3:18" x14ac:dyDescent="0.3">
      <c r="C1903" s="12"/>
      <c r="D1903" s="12"/>
      <c r="E1903" s="12"/>
      <c r="F1903" s="12"/>
      <c r="G1903" s="21"/>
      <c r="H1903" s="21"/>
      <c r="I1903" s="21"/>
      <c r="J1903" s="21"/>
      <c r="K1903" s="21"/>
      <c r="L1903" s="21"/>
      <c r="M1903" s="12"/>
      <c r="N1903" s="12"/>
      <c r="O1903" s="12"/>
      <c r="P1903" s="12"/>
      <c r="Q1903" s="12"/>
      <c r="R1903" s="12"/>
    </row>
    <row r="1904" spans="3:18" x14ac:dyDescent="0.3">
      <c r="C1904" s="12"/>
      <c r="D1904" s="12"/>
      <c r="E1904" s="12"/>
      <c r="F1904" s="12"/>
      <c r="G1904" s="21"/>
      <c r="H1904" s="21"/>
      <c r="I1904" s="21"/>
      <c r="J1904" s="21"/>
      <c r="K1904" s="21"/>
      <c r="L1904" s="21"/>
      <c r="M1904" s="12"/>
      <c r="N1904" s="12"/>
      <c r="O1904" s="12"/>
      <c r="P1904" s="12"/>
      <c r="Q1904" s="12"/>
      <c r="R1904" s="12"/>
    </row>
    <row r="1905" spans="3:18" x14ac:dyDescent="0.3">
      <c r="C1905" s="12"/>
      <c r="D1905" s="12"/>
      <c r="E1905" s="12"/>
      <c r="F1905" s="12"/>
      <c r="G1905" s="21"/>
      <c r="H1905" s="21"/>
      <c r="I1905" s="21"/>
      <c r="J1905" s="21"/>
      <c r="K1905" s="21"/>
      <c r="L1905" s="21"/>
      <c r="M1905" s="12"/>
      <c r="N1905" s="12"/>
      <c r="O1905" s="12"/>
      <c r="P1905" s="12"/>
      <c r="Q1905" s="12"/>
      <c r="R1905" s="12"/>
    </row>
    <row r="1906" spans="3:18" x14ac:dyDescent="0.3">
      <c r="C1906" s="12"/>
      <c r="D1906" s="12"/>
      <c r="E1906" s="12"/>
      <c r="F1906" s="12"/>
      <c r="G1906" s="21"/>
      <c r="H1906" s="21"/>
      <c r="I1906" s="21"/>
      <c r="J1906" s="21"/>
      <c r="K1906" s="21"/>
      <c r="L1906" s="21"/>
      <c r="M1906" s="12"/>
      <c r="N1906" s="12"/>
      <c r="O1906" s="12"/>
      <c r="P1906" s="12"/>
      <c r="Q1906" s="12"/>
      <c r="R1906" s="12"/>
    </row>
    <row r="1907" spans="3:18" x14ac:dyDescent="0.3">
      <c r="C1907" s="12"/>
      <c r="D1907" s="12"/>
      <c r="E1907" s="12"/>
      <c r="F1907" s="12"/>
      <c r="G1907" s="21"/>
      <c r="H1907" s="21"/>
      <c r="I1907" s="21"/>
      <c r="J1907" s="21"/>
      <c r="K1907" s="21"/>
      <c r="L1907" s="21"/>
      <c r="M1907" s="12"/>
      <c r="N1907" s="12"/>
      <c r="O1907" s="12"/>
      <c r="P1907" s="12"/>
      <c r="Q1907" s="12"/>
      <c r="R1907" s="12"/>
    </row>
    <row r="1908" spans="3:18" x14ac:dyDescent="0.3">
      <c r="C1908" s="12"/>
      <c r="D1908" s="12"/>
      <c r="E1908" s="12"/>
      <c r="F1908" s="12"/>
      <c r="G1908" s="21"/>
      <c r="H1908" s="21"/>
      <c r="I1908" s="21"/>
      <c r="J1908" s="21"/>
      <c r="K1908" s="21"/>
      <c r="L1908" s="21"/>
      <c r="M1908" s="12"/>
      <c r="N1908" s="12"/>
      <c r="O1908" s="12"/>
      <c r="P1908" s="12"/>
      <c r="Q1908" s="12"/>
      <c r="R1908" s="12"/>
    </row>
    <row r="1909" spans="3:18" x14ac:dyDescent="0.3">
      <c r="C1909" s="12"/>
      <c r="D1909" s="12"/>
      <c r="E1909" s="12"/>
      <c r="F1909" s="12"/>
      <c r="G1909" s="21"/>
      <c r="H1909" s="21"/>
      <c r="I1909" s="21"/>
      <c r="J1909" s="21"/>
      <c r="K1909" s="21"/>
      <c r="L1909" s="21"/>
      <c r="M1909" s="12"/>
      <c r="N1909" s="12"/>
      <c r="O1909" s="12"/>
      <c r="P1909" s="12"/>
      <c r="Q1909" s="12"/>
      <c r="R1909" s="12"/>
    </row>
    <row r="1910" spans="3:18" x14ac:dyDescent="0.3">
      <c r="C1910" s="12"/>
      <c r="D1910" s="12"/>
      <c r="E1910" s="12"/>
      <c r="F1910" s="12"/>
      <c r="G1910" s="21"/>
      <c r="H1910" s="21"/>
      <c r="I1910" s="21"/>
      <c r="J1910" s="21"/>
      <c r="K1910" s="21"/>
      <c r="L1910" s="21"/>
      <c r="M1910" s="12"/>
      <c r="N1910" s="12"/>
      <c r="O1910" s="12"/>
      <c r="P1910" s="12"/>
      <c r="Q1910" s="12"/>
      <c r="R1910" s="12"/>
    </row>
    <row r="1911" spans="3:18" x14ac:dyDescent="0.3">
      <c r="C1911" s="12"/>
      <c r="D1911" s="12"/>
      <c r="E1911" s="12"/>
      <c r="F1911" s="12"/>
      <c r="G1911" s="21"/>
      <c r="H1911" s="21"/>
      <c r="I1911" s="21"/>
      <c r="J1911" s="21"/>
      <c r="K1911" s="21"/>
      <c r="L1911" s="21"/>
      <c r="M1911" s="12"/>
      <c r="N1911" s="12"/>
      <c r="O1911" s="12"/>
      <c r="P1911" s="12"/>
      <c r="Q1911" s="12"/>
      <c r="R1911" s="12"/>
    </row>
    <row r="1912" spans="3:18" x14ac:dyDescent="0.3">
      <c r="C1912" s="12"/>
      <c r="D1912" s="12"/>
      <c r="E1912" s="12"/>
      <c r="F1912" s="12"/>
      <c r="G1912" s="21"/>
      <c r="H1912" s="21"/>
      <c r="I1912" s="21"/>
      <c r="J1912" s="21"/>
      <c r="K1912" s="21"/>
      <c r="L1912" s="21"/>
      <c r="M1912" s="12"/>
      <c r="N1912" s="12"/>
      <c r="O1912" s="12"/>
      <c r="P1912" s="12"/>
      <c r="Q1912" s="12"/>
      <c r="R1912" s="12"/>
    </row>
    <row r="1913" spans="3:18" x14ac:dyDescent="0.3">
      <c r="C1913" s="12"/>
      <c r="D1913" s="12"/>
      <c r="E1913" s="12"/>
      <c r="F1913" s="12"/>
      <c r="G1913" s="21"/>
      <c r="H1913" s="21"/>
      <c r="I1913" s="21"/>
      <c r="J1913" s="21"/>
      <c r="K1913" s="21"/>
      <c r="L1913" s="21"/>
      <c r="M1913" s="12"/>
      <c r="N1913" s="12"/>
      <c r="O1913" s="12"/>
      <c r="P1913" s="12"/>
      <c r="Q1913" s="12"/>
      <c r="R1913" s="12"/>
    </row>
    <row r="1914" spans="3:18" x14ac:dyDescent="0.3">
      <c r="C1914" s="12"/>
      <c r="D1914" s="12"/>
      <c r="E1914" s="12"/>
      <c r="F1914" s="12"/>
      <c r="G1914" s="21"/>
      <c r="H1914" s="21"/>
      <c r="I1914" s="21"/>
      <c r="J1914" s="21"/>
      <c r="K1914" s="21"/>
      <c r="L1914" s="21"/>
      <c r="M1914" s="12"/>
      <c r="N1914" s="12"/>
      <c r="O1914" s="12"/>
      <c r="P1914" s="12"/>
      <c r="Q1914" s="12"/>
      <c r="R1914" s="12"/>
    </row>
    <row r="1915" spans="3:18" x14ac:dyDescent="0.3">
      <c r="C1915" s="12"/>
      <c r="D1915" s="12"/>
      <c r="E1915" s="12"/>
      <c r="F1915" s="12"/>
      <c r="G1915" s="21"/>
      <c r="H1915" s="21"/>
      <c r="I1915" s="21"/>
      <c r="J1915" s="21"/>
      <c r="K1915" s="21"/>
      <c r="L1915" s="21"/>
      <c r="M1915" s="12"/>
      <c r="N1915" s="12"/>
      <c r="O1915" s="12"/>
      <c r="P1915" s="12"/>
      <c r="Q1915" s="12"/>
      <c r="R1915" s="12"/>
    </row>
    <row r="1916" spans="3:18" x14ac:dyDescent="0.3">
      <c r="C1916" s="12"/>
      <c r="D1916" s="12"/>
      <c r="E1916" s="12"/>
      <c r="F1916" s="12"/>
      <c r="G1916" s="21"/>
      <c r="H1916" s="21"/>
      <c r="I1916" s="21"/>
      <c r="J1916" s="21"/>
      <c r="K1916" s="21"/>
      <c r="L1916" s="21"/>
      <c r="M1916" s="12"/>
      <c r="N1916" s="12"/>
      <c r="O1916" s="12"/>
      <c r="P1916" s="12"/>
      <c r="Q1916" s="12"/>
      <c r="R1916" s="12"/>
    </row>
    <row r="1917" spans="3:18" x14ac:dyDescent="0.3">
      <c r="C1917" s="12"/>
      <c r="D1917" s="12"/>
      <c r="E1917" s="12"/>
      <c r="F1917" s="12"/>
      <c r="G1917" s="21"/>
      <c r="H1917" s="21"/>
      <c r="I1917" s="21"/>
      <c r="J1917" s="21"/>
      <c r="K1917" s="21"/>
      <c r="L1917" s="21"/>
      <c r="M1917" s="12"/>
      <c r="N1917" s="12"/>
      <c r="O1917" s="12"/>
      <c r="P1917" s="12"/>
      <c r="Q1917" s="12"/>
      <c r="R1917" s="12"/>
    </row>
    <row r="1918" spans="3:18" x14ac:dyDescent="0.3">
      <c r="C1918" s="12"/>
      <c r="D1918" s="12"/>
      <c r="E1918" s="12"/>
      <c r="F1918" s="12"/>
      <c r="G1918" s="21"/>
      <c r="H1918" s="21"/>
      <c r="I1918" s="21"/>
      <c r="J1918" s="21"/>
      <c r="K1918" s="21"/>
      <c r="L1918" s="21"/>
      <c r="M1918" s="12"/>
      <c r="N1918" s="12"/>
      <c r="O1918" s="12"/>
      <c r="P1918" s="12"/>
      <c r="Q1918" s="12"/>
      <c r="R1918" s="12"/>
    </row>
    <row r="1919" spans="3:18" x14ac:dyDescent="0.3">
      <c r="C1919" s="12"/>
      <c r="D1919" s="12"/>
      <c r="E1919" s="12"/>
      <c r="F1919" s="12"/>
      <c r="G1919" s="21"/>
      <c r="H1919" s="21"/>
      <c r="I1919" s="21"/>
      <c r="J1919" s="21"/>
      <c r="K1919" s="21"/>
      <c r="L1919" s="21"/>
      <c r="M1919" s="12"/>
      <c r="N1919" s="12"/>
      <c r="O1919" s="12"/>
      <c r="P1919" s="12"/>
      <c r="Q1919" s="12"/>
      <c r="R1919" s="12"/>
    </row>
    <row r="1920" spans="3:18" x14ac:dyDescent="0.3">
      <c r="C1920" s="12"/>
      <c r="D1920" s="12"/>
      <c r="E1920" s="12"/>
      <c r="F1920" s="12"/>
      <c r="G1920" s="21"/>
      <c r="H1920" s="21"/>
      <c r="I1920" s="21"/>
      <c r="J1920" s="21"/>
      <c r="K1920" s="21"/>
      <c r="L1920" s="21"/>
      <c r="M1920" s="12"/>
      <c r="N1920" s="12"/>
      <c r="O1920" s="12"/>
      <c r="P1920" s="12"/>
      <c r="Q1920" s="12"/>
      <c r="R1920" s="12"/>
    </row>
    <row r="1921" spans="3:18" x14ac:dyDescent="0.3">
      <c r="C1921" s="12"/>
      <c r="D1921" s="12"/>
      <c r="E1921" s="12"/>
      <c r="F1921" s="12"/>
      <c r="G1921" s="21"/>
      <c r="H1921" s="21"/>
      <c r="I1921" s="21"/>
      <c r="J1921" s="21"/>
      <c r="K1921" s="21"/>
      <c r="L1921" s="21"/>
      <c r="M1921" s="12"/>
      <c r="N1921" s="12"/>
      <c r="O1921" s="12"/>
      <c r="P1921" s="12"/>
      <c r="Q1921" s="12"/>
      <c r="R1921" s="12"/>
    </row>
    <row r="1922" spans="3:18" x14ac:dyDescent="0.3">
      <c r="C1922" s="12"/>
      <c r="D1922" s="12"/>
      <c r="E1922" s="12"/>
      <c r="F1922" s="12"/>
      <c r="G1922" s="21"/>
      <c r="H1922" s="21"/>
      <c r="I1922" s="21"/>
      <c r="J1922" s="21"/>
      <c r="K1922" s="21"/>
      <c r="L1922" s="21"/>
      <c r="M1922" s="12"/>
      <c r="N1922" s="12"/>
      <c r="O1922" s="12"/>
      <c r="P1922" s="12"/>
      <c r="Q1922" s="12"/>
      <c r="R1922" s="12"/>
    </row>
    <row r="1923" spans="3:18" x14ac:dyDescent="0.3">
      <c r="C1923" s="12"/>
      <c r="D1923" s="12"/>
      <c r="E1923" s="12"/>
      <c r="F1923" s="12"/>
      <c r="G1923" s="21"/>
      <c r="H1923" s="21"/>
      <c r="I1923" s="21"/>
      <c r="J1923" s="21"/>
      <c r="K1923" s="21"/>
      <c r="L1923" s="21"/>
      <c r="M1923" s="12"/>
      <c r="N1923" s="12"/>
      <c r="O1923" s="12"/>
      <c r="P1923" s="12"/>
      <c r="Q1923" s="12"/>
      <c r="R1923" s="12"/>
    </row>
    <row r="1924" spans="3:18" x14ac:dyDescent="0.3">
      <c r="C1924" s="12"/>
      <c r="D1924" s="12"/>
      <c r="E1924" s="12"/>
      <c r="F1924" s="12"/>
      <c r="G1924" s="21"/>
      <c r="H1924" s="21"/>
      <c r="I1924" s="21"/>
      <c r="J1924" s="21"/>
      <c r="K1924" s="21"/>
      <c r="L1924" s="21"/>
      <c r="M1924" s="12"/>
      <c r="N1924" s="12"/>
      <c r="O1924" s="12"/>
      <c r="P1924" s="12"/>
      <c r="Q1924" s="12"/>
      <c r="R1924" s="12"/>
    </row>
    <row r="1925" spans="3:18" x14ac:dyDescent="0.3">
      <c r="C1925" s="12"/>
      <c r="D1925" s="12"/>
      <c r="E1925" s="12"/>
      <c r="F1925" s="12"/>
      <c r="G1925" s="21"/>
      <c r="H1925" s="21"/>
      <c r="I1925" s="21"/>
      <c r="J1925" s="21"/>
      <c r="K1925" s="21"/>
      <c r="L1925" s="21"/>
      <c r="M1925" s="12"/>
      <c r="N1925" s="12"/>
      <c r="O1925" s="12"/>
      <c r="P1925" s="12"/>
      <c r="Q1925" s="12"/>
      <c r="R1925" s="12"/>
    </row>
    <row r="1926" spans="3:18" x14ac:dyDescent="0.3">
      <c r="C1926" s="12"/>
      <c r="D1926" s="12"/>
      <c r="E1926" s="12"/>
      <c r="F1926" s="12"/>
      <c r="G1926" s="21"/>
      <c r="H1926" s="21"/>
      <c r="I1926" s="21"/>
      <c r="J1926" s="21"/>
      <c r="K1926" s="21"/>
      <c r="L1926" s="21"/>
      <c r="M1926" s="12"/>
      <c r="N1926" s="12"/>
      <c r="O1926" s="12"/>
      <c r="P1926" s="12"/>
      <c r="Q1926" s="12"/>
      <c r="R1926" s="12"/>
    </row>
    <row r="1927" spans="3:18" x14ac:dyDescent="0.3">
      <c r="C1927" s="12"/>
      <c r="D1927" s="12"/>
      <c r="E1927" s="12"/>
      <c r="F1927" s="12"/>
      <c r="G1927" s="21"/>
      <c r="H1927" s="21"/>
      <c r="I1927" s="21"/>
      <c r="J1927" s="21"/>
      <c r="K1927" s="21"/>
      <c r="L1927" s="21"/>
      <c r="M1927" s="12"/>
      <c r="N1927" s="12"/>
      <c r="O1927" s="12"/>
      <c r="P1927" s="12"/>
      <c r="Q1927" s="12"/>
      <c r="R1927" s="12"/>
    </row>
    <row r="1928" spans="3:18" x14ac:dyDescent="0.3">
      <c r="C1928" s="12"/>
      <c r="D1928" s="12"/>
      <c r="E1928" s="12"/>
      <c r="F1928" s="12"/>
      <c r="G1928" s="21"/>
      <c r="H1928" s="21"/>
      <c r="I1928" s="21"/>
      <c r="J1928" s="21"/>
      <c r="K1928" s="21"/>
      <c r="L1928" s="21"/>
      <c r="M1928" s="12"/>
      <c r="N1928" s="12"/>
      <c r="O1928" s="12"/>
      <c r="P1928" s="12"/>
      <c r="Q1928" s="12"/>
      <c r="R1928" s="12"/>
    </row>
    <row r="1929" spans="3:18" x14ac:dyDescent="0.3">
      <c r="C1929" s="12"/>
      <c r="D1929" s="12"/>
      <c r="E1929" s="12"/>
      <c r="F1929" s="12"/>
      <c r="G1929" s="21"/>
      <c r="H1929" s="21"/>
      <c r="I1929" s="21"/>
      <c r="J1929" s="21"/>
      <c r="K1929" s="21"/>
      <c r="L1929" s="21"/>
      <c r="M1929" s="12"/>
      <c r="N1929" s="12"/>
      <c r="O1929" s="12"/>
      <c r="P1929" s="12"/>
      <c r="Q1929" s="12"/>
      <c r="R1929" s="12"/>
    </row>
    <row r="1930" spans="3:18" x14ac:dyDescent="0.3">
      <c r="C1930" s="12"/>
      <c r="D1930" s="12"/>
      <c r="E1930" s="12"/>
      <c r="F1930" s="12"/>
      <c r="G1930" s="21"/>
      <c r="H1930" s="21"/>
      <c r="I1930" s="21"/>
      <c r="J1930" s="21"/>
      <c r="K1930" s="21"/>
      <c r="L1930" s="21"/>
      <c r="M1930" s="12"/>
      <c r="N1930" s="12"/>
      <c r="O1930" s="12"/>
      <c r="P1930" s="12"/>
      <c r="Q1930" s="12"/>
      <c r="R1930" s="12"/>
    </row>
    <row r="1931" spans="3:18" x14ac:dyDescent="0.3">
      <c r="C1931" s="12"/>
      <c r="D1931" s="12"/>
      <c r="E1931" s="12"/>
      <c r="F1931" s="12"/>
      <c r="G1931" s="21"/>
      <c r="H1931" s="21"/>
      <c r="I1931" s="21"/>
      <c r="J1931" s="21"/>
      <c r="K1931" s="21"/>
      <c r="L1931" s="21"/>
      <c r="M1931" s="12"/>
      <c r="N1931" s="12"/>
      <c r="O1931" s="12"/>
      <c r="P1931" s="12"/>
      <c r="Q1931" s="12"/>
      <c r="R1931" s="12"/>
    </row>
    <row r="1932" spans="3:18" x14ac:dyDescent="0.3">
      <c r="C1932" s="12"/>
      <c r="D1932" s="12"/>
      <c r="E1932" s="12"/>
      <c r="F1932" s="12"/>
      <c r="G1932" s="21"/>
      <c r="H1932" s="21"/>
      <c r="I1932" s="21"/>
      <c r="J1932" s="21"/>
      <c r="K1932" s="21"/>
      <c r="L1932" s="21"/>
      <c r="M1932" s="12"/>
      <c r="N1932" s="12"/>
      <c r="O1932" s="12"/>
      <c r="P1932" s="12"/>
      <c r="Q1932" s="12"/>
      <c r="R1932" s="12"/>
    </row>
    <row r="1933" spans="3:18" x14ac:dyDescent="0.3">
      <c r="C1933" s="12"/>
      <c r="D1933" s="12"/>
      <c r="E1933" s="12"/>
      <c r="F1933" s="12"/>
      <c r="G1933" s="21"/>
      <c r="H1933" s="21"/>
      <c r="I1933" s="21"/>
      <c r="J1933" s="21"/>
      <c r="K1933" s="21"/>
      <c r="L1933" s="21"/>
      <c r="M1933" s="12"/>
      <c r="N1933" s="12"/>
      <c r="O1933" s="12"/>
      <c r="P1933" s="12"/>
      <c r="Q1933" s="12"/>
      <c r="R1933" s="12"/>
    </row>
    <row r="1934" spans="3:18" x14ac:dyDescent="0.3">
      <c r="C1934" s="12"/>
      <c r="D1934" s="12"/>
      <c r="E1934" s="12"/>
      <c r="F1934" s="12"/>
      <c r="G1934" s="21"/>
      <c r="H1934" s="21"/>
      <c r="I1934" s="21"/>
      <c r="J1934" s="21"/>
      <c r="K1934" s="21"/>
      <c r="L1934" s="21"/>
      <c r="M1934" s="12"/>
      <c r="N1934" s="12"/>
      <c r="O1934" s="12"/>
      <c r="P1934" s="12"/>
      <c r="Q1934" s="12"/>
      <c r="R1934" s="12"/>
    </row>
    <row r="1935" spans="3:18" x14ac:dyDescent="0.3">
      <c r="C1935" s="12"/>
      <c r="D1935" s="12"/>
      <c r="E1935" s="12"/>
      <c r="F1935" s="12"/>
      <c r="G1935" s="21"/>
      <c r="H1935" s="21"/>
      <c r="I1935" s="21"/>
      <c r="J1935" s="21"/>
      <c r="K1935" s="21"/>
      <c r="L1935" s="21"/>
      <c r="M1935" s="12"/>
      <c r="N1935" s="12"/>
      <c r="O1935" s="12"/>
      <c r="P1935" s="12"/>
      <c r="Q1935" s="12"/>
      <c r="R1935" s="12"/>
    </row>
    <row r="1936" spans="3:18" x14ac:dyDescent="0.3">
      <c r="C1936" s="12"/>
      <c r="D1936" s="12"/>
      <c r="E1936" s="12"/>
      <c r="F1936" s="12"/>
      <c r="G1936" s="21"/>
      <c r="H1936" s="21"/>
      <c r="I1936" s="21"/>
      <c r="J1936" s="21"/>
      <c r="K1936" s="21"/>
      <c r="L1936" s="21"/>
      <c r="M1936" s="12"/>
      <c r="N1936" s="12"/>
      <c r="O1936" s="12"/>
      <c r="P1936" s="12"/>
      <c r="Q1936" s="12"/>
      <c r="R1936" s="12"/>
    </row>
    <row r="1937" spans="3:18" x14ac:dyDescent="0.3">
      <c r="C1937" s="12"/>
      <c r="D1937" s="12"/>
      <c r="E1937" s="12"/>
      <c r="F1937" s="12"/>
      <c r="G1937" s="21"/>
      <c r="H1937" s="21"/>
      <c r="I1937" s="21"/>
      <c r="J1937" s="21"/>
      <c r="K1937" s="21"/>
      <c r="L1937" s="21"/>
      <c r="M1937" s="12"/>
      <c r="N1937" s="12"/>
      <c r="O1937" s="12"/>
      <c r="P1937" s="12"/>
      <c r="Q1937" s="12"/>
      <c r="R1937" s="12"/>
    </row>
    <row r="1938" spans="3:18" x14ac:dyDescent="0.3">
      <c r="C1938" s="12"/>
      <c r="D1938" s="12"/>
      <c r="E1938" s="12"/>
      <c r="F1938" s="12"/>
      <c r="G1938" s="21"/>
      <c r="H1938" s="21"/>
      <c r="I1938" s="21"/>
      <c r="J1938" s="21"/>
      <c r="K1938" s="21"/>
      <c r="L1938" s="21"/>
      <c r="M1938" s="12"/>
      <c r="N1938" s="12"/>
      <c r="O1938" s="12"/>
      <c r="P1938" s="12"/>
      <c r="Q1938" s="12"/>
      <c r="R1938" s="12"/>
    </row>
    <row r="1939" spans="3:18" x14ac:dyDescent="0.3">
      <c r="C1939" s="12"/>
      <c r="D1939" s="12"/>
      <c r="E1939" s="12"/>
      <c r="F1939" s="12"/>
      <c r="G1939" s="21"/>
      <c r="H1939" s="21"/>
      <c r="I1939" s="21"/>
      <c r="J1939" s="21"/>
      <c r="K1939" s="21"/>
      <c r="L1939" s="21"/>
      <c r="M1939" s="12"/>
      <c r="N1939" s="12"/>
      <c r="O1939" s="12"/>
      <c r="P1939" s="12"/>
      <c r="Q1939" s="12"/>
      <c r="R1939" s="12"/>
    </row>
    <row r="1940" spans="3:18" x14ac:dyDescent="0.3">
      <c r="C1940" s="12"/>
      <c r="D1940" s="12"/>
      <c r="E1940" s="12"/>
      <c r="F1940" s="12"/>
      <c r="G1940" s="21"/>
      <c r="H1940" s="21"/>
      <c r="I1940" s="21"/>
      <c r="J1940" s="21"/>
      <c r="K1940" s="21"/>
      <c r="L1940" s="21"/>
      <c r="M1940" s="12"/>
      <c r="N1940" s="12"/>
      <c r="O1940" s="12"/>
      <c r="P1940" s="12"/>
      <c r="Q1940" s="12"/>
      <c r="R1940" s="12"/>
    </row>
    <row r="1941" spans="3:18" x14ac:dyDescent="0.3">
      <c r="C1941" s="12"/>
      <c r="D1941" s="12"/>
      <c r="E1941" s="12"/>
      <c r="F1941" s="12"/>
      <c r="G1941" s="21"/>
      <c r="H1941" s="21"/>
      <c r="I1941" s="21"/>
      <c r="J1941" s="21"/>
      <c r="K1941" s="21"/>
      <c r="L1941" s="21"/>
      <c r="M1941" s="12"/>
      <c r="N1941" s="12"/>
      <c r="O1941" s="12"/>
      <c r="P1941" s="12"/>
      <c r="Q1941" s="12"/>
      <c r="R1941" s="12"/>
    </row>
    <row r="1942" spans="3:18" x14ac:dyDescent="0.3">
      <c r="C1942" s="12"/>
      <c r="D1942" s="12"/>
      <c r="E1942" s="12"/>
      <c r="F1942" s="12"/>
      <c r="G1942" s="21"/>
      <c r="H1942" s="21"/>
      <c r="I1942" s="21"/>
      <c r="J1942" s="21"/>
      <c r="K1942" s="21"/>
      <c r="L1942" s="21"/>
      <c r="M1942" s="12"/>
      <c r="N1942" s="12"/>
      <c r="O1942" s="12"/>
      <c r="P1942" s="12"/>
      <c r="Q1942" s="12"/>
      <c r="R1942" s="12"/>
    </row>
    <row r="1943" spans="3:18" x14ac:dyDescent="0.3">
      <c r="C1943" s="12"/>
      <c r="D1943" s="12"/>
      <c r="E1943" s="12"/>
      <c r="F1943" s="12"/>
      <c r="G1943" s="21"/>
      <c r="H1943" s="21"/>
      <c r="I1943" s="21"/>
      <c r="J1943" s="21"/>
      <c r="K1943" s="21"/>
      <c r="L1943" s="21"/>
      <c r="M1943" s="12"/>
      <c r="N1943" s="12"/>
      <c r="O1943" s="12"/>
      <c r="P1943" s="12"/>
      <c r="Q1943" s="12"/>
      <c r="R1943" s="12"/>
    </row>
    <row r="1944" spans="3:18" x14ac:dyDescent="0.3">
      <c r="C1944" s="12"/>
      <c r="D1944" s="12"/>
      <c r="E1944" s="12"/>
      <c r="F1944" s="12"/>
      <c r="G1944" s="21"/>
      <c r="H1944" s="21"/>
      <c r="I1944" s="21"/>
      <c r="J1944" s="21"/>
      <c r="K1944" s="21"/>
      <c r="L1944" s="21"/>
      <c r="M1944" s="12"/>
      <c r="N1944" s="12"/>
      <c r="O1944" s="12"/>
      <c r="P1944" s="12"/>
      <c r="Q1944" s="12"/>
      <c r="R1944" s="12"/>
    </row>
    <row r="1945" spans="3:18" x14ac:dyDescent="0.3">
      <c r="C1945" s="12"/>
      <c r="D1945" s="12"/>
      <c r="E1945" s="12"/>
      <c r="F1945" s="12"/>
      <c r="G1945" s="21"/>
      <c r="H1945" s="21"/>
      <c r="I1945" s="21"/>
      <c r="J1945" s="21"/>
      <c r="K1945" s="21"/>
      <c r="L1945" s="21"/>
      <c r="M1945" s="12"/>
      <c r="N1945" s="12"/>
      <c r="O1945" s="12"/>
      <c r="P1945" s="12"/>
      <c r="Q1945" s="12"/>
      <c r="R1945" s="12"/>
    </row>
    <row r="1946" spans="3:18" x14ac:dyDescent="0.3">
      <c r="C1946" s="12"/>
      <c r="D1946" s="12"/>
      <c r="E1946" s="12"/>
      <c r="F1946" s="12"/>
      <c r="G1946" s="21"/>
      <c r="H1946" s="21"/>
      <c r="I1946" s="21"/>
      <c r="J1946" s="21"/>
      <c r="K1946" s="21"/>
      <c r="L1946" s="21"/>
      <c r="M1946" s="12"/>
      <c r="N1946" s="12"/>
      <c r="O1946" s="12"/>
      <c r="P1946" s="12"/>
      <c r="Q1946" s="12"/>
      <c r="R1946" s="12"/>
    </row>
    <row r="1947" spans="3:18" x14ac:dyDescent="0.3">
      <c r="C1947" s="12"/>
      <c r="D1947" s="12"/>
      <c r="E1947" s="12"/>
      <c r="F1947" s="12"/>
      <c r="G1947" s="21"/>
      <c r="H1947" s="21"/>
      <c r="I1947" s="21"/>
      <c r="J1947" s="21"/>
      <c r="K1947" s="21"/>
      <c r="L1947" s="21"/>
      <c r="M1947" s="12"/>
      <c r="N1947" s="12"/>
      <c r="O1947" s="12"/>
      <c r="P1947" s="12"/>
      <c r="Q1947" s="12"/>
      <c r="R1947" s="12"/>
    </row>
    <row r="1948" spans="3:18" x14ac:dyDescent="0.3">
      <c r="C1948" s="12"/>
      <c r="D1948" s="12"/>
      <c r="E1948" s="12"/>
      <c r="F1948" s="12"/>
      <c r="G1948" s="21"/>
      <c r="H1948" s="21"/>
      <c r="I1948" s="21"/>
      <c r="J1948" s="21"/>
      <c r="K1948" s="21"/>
      <c r="L1948" s="21"/>
      <c r="M1948" s="12"/>
      <c r="N1948" s="12"/>
      <c r="O1948" s="12"/>
      <c r="P1948" s="12"/>
      <c r="Q1948" s="12"/>
      <c r="R1948" s="12"/>
    </row>
    <row r="1949" spans="3:18" x14ac:dyDescent="0.3">
      <c r="C1949" s="12"/>
      <c r="D1949" s="12"/>
      <c r="E1949" s="12"/>
      <c r="F1949" s="12"/>
      <c r="G1949" s="21"/>
      <c r="H1949" s="21"/>
      <c r="I1949" s="21"/>
      <c r="J1949" s="21"/>
      <c r="K1949" s="21"/>
      <c r="L1949" s="21"/>
      <c r="M1949" s="12"/>
      <c r="N1949" s="12"/>
      <c r="O1949" s="12"/>
      <c r="P1949" s="12"/>
      <c r="Q1949" s="12"/>
      <c r="R1949" s="12"/>
    </row>
    <row r="1950" spans="3:18" x14ac:dyDescent="0.3">
      <c r="C1950" s="12"/>
      <c r="D1950" s="12"/>
      <c r="E1950" s="12"/>
      <c r="F1950" s="12"/>
      <c r="G1950" s="21"/>
      <c r="H1950" s="21"/>
      <c r="I1950" s="21"/>
      <c r="J1950" s="21"/>
      <c r="K1950" s="21"/>
      <c r="L1950" s="21"/>
      <c r="M1950" s="12"/>
      <c r="N1950" s="12"/>
      <c r="O1950" s="12"/>
      <c r="P1950" s="12"/>
      <c r="Q1950" s="12"/>
      <c r="R1950" s="12"/>
    </row>
    <row r="1951" spans="3:18" x14ac:dyDescent="0.3">
      <c r="C1951" s="12"/>
      <c r="D1951" s="12"/>
      <c r="E1951" s="12"/>
      <c r="F1951" s="12"/>
      <c r="G1951" s="21"/>
      <c r="H1951" s="21"/>
      <c r="I1951" s="21"/>
      <c r="J1951" s="21"/>
      <c r="K1951" s="21"/>
      <c r="L1951" s="21"/>
      <c r="M1951" s="12"/>
      <c r="N1951" s="12"/>
      <c r="O1951" s="12"/>
      <c r="P1951" s="12"/>
      <c r="Q1951" s="12"/>
      <c r="R1951" s="12"/>
    </row>
    <row r="1952" spans="3:18" x14ac:dyDescent="0.3">
      <c r="C1952" s="12"/>
      <c r="D1952" s="12"/>
      <c r="E1952" s="12"/>
      <c r="F1952" s="12"/>
      <c r="G1952" s="21"/>
      <c r="H1952" s="21"/>
      <c r="I1952" s="21"/>
      <c r="J1952" s="21"/>
      <c r="K1952" s="21"/>
      <c r="L1952" s="21"/>
      <c r="M1952" s="12"/>
      <c r="N1952" s="12"/>
      <c r="O1952" s="12"/>
      <c r="P1952" s="12"/>
      <c r="Q1952" s="12"/>
      <c r="R1952" s="12"/>
    </row>
    <row r="1953" spans="3:18" x14ac:dyDescent="0.3">
      <c r="C1953" s="12"/>
      <c r="D1953" s="12"/>
      <c r="E1953" s="12"/>
      <c r="F1953" s="12"/>
      <c r="G1953" s="21"/>
      <c r="H1953" s="21"/>
      <c r="I1953" s="21"/>
      <c r="J1953" s="21"/>
      <c r="K1953" s="21"/>
      <c r="L1953" s="21"/>
      <c r="M1953" s="12"/>
      <c r="N1953" s="12"/>
      <c r="O1953" s="12"/>
      <c r="P1953" s="12"/>
      <c r="Q1953" s="12"/>
      <c r="R1953" s="12"/>
    </row>
    <row r="1954" spans="3:18" x14ac:dyDescent="0.3">
      <c r="C1954" s="12"/>
      <c r="D1954" s="12"/>
      <c r="E1954" s="12"/>
      <c r="F1954" s="12"/>
      <c r="G1954" s="21"/>
      <c r="H1954" s="21"/>
      <c r="I1954" s="21"/>
      <c r="J1954" s="21"/>
      <c r="K1954" s="21"/>
      <c r="L1954" s="21"/>
      <c r="M1954" s="12"/>
      <c r="N1954" s="12"/>
      <c r="O1954" s="12"/>
      <c r="P1954" s="12"/>
      <c r="Q1954" s="12"/>
      <c r="R1954" s="12"/>
    </row>
    <row r="1955" spans="3:18" x14ac:dyDescent="0.3">
      <c r="C1955" s="12"/>
      <c r="D1955" s="12"/>
      <c r="E1955" s="12"/>
      <c r="F1955" s="12"/>
      <c r="G1955" s="21"/>
      <c r="H1955" s="21"/>
      <c r="I1955" s="21"/>
      <c r="J1955" s="21"/>
      <c r="K1955" s="21"/>
      <c r="L1955" s="21"/>
      <c r="M1955" s="12"/>
      <c r="N1955" s="12"/>
      <c r="O1955" s="12"/>
      <c r="P1955" s="12"/>
      <c r="Q1955" s="12"/>
      <c r="R1955" s="12"/>
    </row>
    <row r="1956" spans="3:18" x14ac:dyDescent="0.3">
      <c r="C1956" s="12"/>
      <c r="D1956" s="12"/>
      <c r="E1956" s="12"/>
      <c r="F1956" s="12"/>
      <c r="G1956" s="21"/>
      <c r="H1956" s="21"/>
      <c r="I1956" s="21"/>
      <c r="J1956" s="21"/>
      <c r="K1956" s="21"/>
      <c r="L1956" s="21"/>
      <c r="M1956" s="12"/>
      <c r="N1956" s="12"/>
      <c r="O1956" s="12"/>
      <c r="P1956" s="12"/>
      <c r="Q1956" s="12"/>
      <c r="R1956" s="12"/>
    </row>
    <row r="1957" spans="3:18" x14ac:dyDescent="0.3">
      <c r="C1957" s="12"/>
      <c r="D1957" s="12"/>
      <c r="E1957" s="12"/>
      <c r="F1957" s="12"/>
      <c r="G1957" s="21"/>
      <c r="H1957" s="21"/>
      <c r="I1957" s="21"/>
      <c r="J1957" s="21"/>
      <c r="K1957" s="21"/>
      <c r="L1957" s="21"/>
      <c r="M1957" s="12"/>
      <c r="N1957" s="12"/>
      <c r="O1957" s="12"/>
      <c r="P1957" s="12"/>
      <c r="Q1957" s="12"/>
      <c r="R1957" s="12"/>
    </row>
    <row r="1958" spans="3:18" x14ac:dyDescent="0.3">
      <c r="C1958" s="12"/>
      <c r="D1958" s="12"/>
      <c r="E1958" s="12"/>
      <c r="F1958" s="12"/>
      <c r="G1958" s="21"/>
      <c r="H1958" s="21"/>
      <c r="I1958" s="21"/>
      <c r="J1958" s="21"/>
      <c r="K1958" s="21"/>
      <c r="L1958" s="21"/>
      <c r="M1958" s="12"/>
      <c r="N1958" s="12"/>
      <c r="O1958" s="12"/>
      <c r="P1958" s="12"/>
      <c r="Q1958" s="12"/>
      <c r="R1958" s="12"/>
    </row>
    <row r="1959" spans="3:18" x14ac:dyDescent="0.3">
      <c r="C1959" s="12"/>
      <c r="D1959" s="12"/>
      <c r="E1959" s="12"/>
      <c r="F1959" s="12"/>
      <c r="G1959" s="21"/>
      <c r="H1959" s="21"/>
      <c r="I1959" s="21"/>
      <c r="J1959" s="21"/>
      <c r="K1959" s="21"/>
      <c r="L1959" s="21"/>
      <c r="M1959" s="12"/>
      <c r="N1959" s="12"/>
      <c r="O1959" s="12"/>
      <c r="P1959" s="12"/>
      <c r="Q1959" s="12"/>
      <c r="R1959" s="12"/>
    </row>
    <row r="1960" spans="3:18" x14ac:dyDescent="0.3">
      <c r="C1960" s="12"/>
      <c r="D1960" s="12"/>
      <c r="E1960" s="12"/>
      <c r="F1960" s="12"/>
      <c r="G1960" s="21"/>
      <c r="H1960" s="21"/>
      <c r="I1960" s="21"/>
      <c r="J1960" s="21"/>
      <c r="K1960" s="21"/>
      <c r="L1960" s="21"/>
      <c r="M1960" s="12"/>
      <c r="N1960" s="12"/>
      <c r="O1960" s="12"/>
      <c r="P1960" s="12"/>
      <c r="Q1960" s="12"/>
      <c r="R1960" s="12"/>
    </row>
    <row r="1961" spans="3:18" x14ac:dyDescent="0.3">
      <c r="C1961" s="12"/>
      <c r="D1961" s="12"/>
      <c r="E1961" s="12"/>
      <c r="F1961" s="12"/>
      <c r="G1961" s="21"/>
      <c r="H1961" s="21"/>
      <c r="I1961" s="21"/>
      <c r="J1961" s="21"/>
      <c r="K1961" s="21"/>
      <c r="L1961" s="21"/>
      <c r="M1961" s="12"/>
      <c r="N1961" s="12"/>
      <c r="O1961" s="12"/>
      <c r="P1961" s="12"/>
      <c r="Q1961" s="12"/>
      <c r="R1961" s="12"/>
    </row>
    <row r="1962" spans="3:18" x14ac:dyDescent="0.3">
      <c r="C1962" s="12"/>
      <c r="D1962" s="12"/>
      <c r="E1962" s="12"/>
      <c r="F1962" s="12"/>
      <c r="G1962" s="21"/>
      <c r="H1962" s="21"/>
      <c r="I1962" s="21"/>
      <c r="J1962" s="21"/>
      <c r="K1962" s="21"/>
      <c r="L1962" s="21"/>
      <c r="M1962" s="12"/>
      <c r="N1962" s="12"/>
      <c r="O1962" s="12"/>
      <c r="P1962" s="12"/>
      <c r="Q1962" s="12"/>
      <c r="R1962" s="12"/>
    </row>
    <row r="1963" spans="3:18" x14ac:dyDescent="0.3">
      <c r="C1963" s="12"/>
      <c r="D1963" s="12"/>
      <c r="E1963" s="12"/>
      <c r="F1963" s="12"/>
      <c r="G1963" s="21"/>
      <c r="H1963" s="21"/>
      <c r="I1963" s="21"/>
      <c r="J1963" s="21"/>
      <c r="K1963" s="21"/>
      <c r="L1963" s="21"/>
      <c r="M1963" s="12"/>
      <c r="N1963" s="12"/>
      <c r="O1963" s="12"/>
      <c r="P1963" s="12"/>
      <c r="Q1963" s="12"/>
      <c r="R1963" s="12"/>
    </row>
    <row r="1964" spans="3:18" x14ac:dyDescent="0.3">
      <c r="C1964" s="12"/>
      <c r="D1964" s="12"/>
      <c r="E1964" s="12"/>
      <c r="F1964" s="12"/>
      <c r="G1964" s="21"/>
      <c r="H1964" s="21"/>
      <c r="I1964" s="21"/>
      <c r="J1964" s="21"/>
      <c r="K1964" s="21"/>
      <c r="L1964" s="21"/>
      <c r="M1964" s="12"/>
      <c r="N1964" s="12"/>
      <c r="O1964" s="12"/>
      <c r="P1964" s="12"/>
      <c r="Q1964" s="12"/>
      <c r="R1964" s="12"/>
    </row>
    <row r="1965" spans="3:18" x14ac:dyDescent="0.3">
      <c r="C1965" s="12"/>
      <c r="D1965" s="12"/>
      <c r="E1965" s="12"/>
      <c r="F1965" s="12"/>
      <c r="G1965" s="21"/>
      <c r="H1965" s="21"/>
      <c r="I1965" s="21"/>
      <c r="J1965" s="21"/>
      <c r="K1965" s="21"/>
      <c r="L1965" s="21"/>
      <c r="M1965" s="12"/>
      <c r="N1965" s="12"/>
      <c r="O1965" s="12"/>
      <c r="P1965" s="12"/>
      <c r="Q1965" s="12"/>
      <c r="R1965" s="12"/>
    </row>
    <row r="1966" spans="3:18" x14ac:dyDescent="0.3">
      <c r="C1966" s="12"/>
      <c r="D1966" s="12"/>
      <c r="E1966" s="12"/>
      <c r="F1966" s="12"/>
      <c r="G1966" s="21"/>
      <c r="H1966" s="21"/>
      <c r="I1966" s="21"/>
      <c r="J1966" s="21"/>
      <c r="K1966" s="21"/>
      <c r="L1966" s="21"/>
      <c r="M1966" s="12"/>
      <c r="N1966" s="12"/>
      <c r="O1966" s="12"/>
      <c r="P1966" s="12"/>
      <c r="Q1966" s="12"/>
      <c r="R1966" s="12"/>
    </row>
    <row r="1967" spans="3:18" x14ac:dyDescent="0.3">
      <c r="C1967" s="12"/>
      <c r="D1967" s="12"/>
      <c r="E1967" s="12"/>
      <c r="F1967" s="12"/>
      <c r="G1967" s="21"/>
      <c r="H1967" s="21"/>
      <c r="I1967" s="21"/>
      <c r="J1967" s="21"/>
      <c r="K1967" s="21"/>
      <c r="L1967" s="21"/>
      <c r="M1967" s="12"/>
      <c r="N1967" s="12"/>
      <c r="O1967" s="12"/>
      <c r="P1967" s="12"/>
      <c r="Q1967" s="12"/>
      <c r="R1967" s="12"/>
    </row>
    <row r="1968" spans="3:18" x14ac:dyDescent="0.3">
      <c r="C1968" s="12"/>
      <c r="D1968" s="12"/>
      <c r="E1968" s="12"/>
      <c r="F1968" s="12"/>
      <c r="G1968" s="21"/>
      <c r="H1968" s="21"/>
      <c r="I1968" s="21"/>
      <c r="J1968" s="21"/>
      <c r="K1968" s="21"/>
      <c r="L1968" s="21"/>
      <c r="M1968" s="12"/>
      <c r="N1968" s="12"/>
      <c r="O1968" s="12"/>
      <c r="P1968" s="12"/>
      <c r="Q1968" s="12"/>
      <c r="R1968" s="12"/>
    </row>
    <row r="1969" spans="3:18" x14ac:dyDescent="0.3">
      <c r="C1969" s="12"/>
      <c r="D1969" s="12"/>
      <c r="E1969" s="12"/>
      <c r="F1969" s="12"/>
      <c r="G1969" s="21"/>
      <c r="H1969" s="21"/>
      <c r="I1969" s="21"/>
      <c r="J1969" s="21"/>
      <c r="K1969" s="21"/>
      <c r="L1969" s="21"/>
      <c r="M1969" s="12"/>
      <c r="N1969" s="12"/>
      <c r="O1969" s="12"/>
      <c r="P1969" s="12"/>
      <c r="Q1969" s="12"/>
      <c r="R1969" s="12"/>
    </row>
    <row r="1970" spans="3:18" x14ac:dyDescent="0.3">
      <c r="C1970" s="12"/>
      <c r="D1970" s="12"/>
      <c r="E1970" s="12"/>
      <c r="F1970" s="12"/>
      <c r="G1970" s="21"/>
      <c r="H1970" s="21"/>
      <c r="I1970" s="21"/>
      <c r="J1970" s="21"/>
      <c r="K1970" s="21"/>
      <c r="L1970" s="21"/>
      <c r="M1970" s="12"/>
      <c r="N1970" s="12"/>
      <c r="O1970" s="12"/>
      <c r="P1970" s="12"/>
      <c r="Q1970" s="12"/>
      <c r="R1970" s="12"/>
    </row>
    <row r="1971" spans="3:18" x14ac:dyDescent="0.3">
      <c r="C1971" s="12"/>
      <c r="D1971" s="12"/>
      <c r="E1971" s="12"/>
      <c r="F1971" s="12"/>
      <c r="G1971" s="21"/>
      <c r="H1971" s="21"/>
      <c r="I1971" s="21"/>
      <c r="J1971" s="21"/>
      <c r="K1971" s="21"/>
      <c r="L1971" s="21"/>
      <c r="M1971" s="12"/>
      <c r="N1971" s="12"/>
      <c r="O1971" s="12"/>
      <c r="P1971" s="12"/>
      <c r="Q1971" s="12"/>
      <c r="R1971" s="12"/>
    </row>
    <row r="1972" spans="3:18" x14ac:dyDescent="0.3">
      <c r="C1972" s="12"/>
      <c r="D1972" s="12"/>
      <c r="E1972" s="12"/>
      <c r="F1972" s="12"/>
      <c r="G1972" s="21"/>
      <c r="H1972" s="21"/>
      <c r="I1972" s="21"/>
      <c r="J1972" s="21"/>
      <c r="K1972" s="21"/>
      <c r="L1972" s="21"/>
      <c r="M1972" s="12"/>
      <c r="N1972" s="12"/>
      <c r="O1972" s="12"/>
      <c r="P1972" s="12"/>
      <c r="Q1972" s="12"/>
      <c r="R1972" s="12"/>
    </row>
    <row r="1973" spans="3:18" x14ac:dyDescent="0.3">
      <c r="C1973" s="12"/>
      <c r="D1973" s="12"/>
      <c r="E1973" s="12"/>
      <c r="F1973" s="12"/>
      <c r="G1973" s="21"/>
      <c r="H1973" s="21"/>
      <c r="I1973" s="21"/>
      <c r="J1973" s="21"/>
      <c r="K1973" s="21"/>
      <c r="L1973" s="21"/>
      <c r="M1973" s="12"/>
      <c r="N1973" s="12"/>
      <c r="O1973" s="12"/>
      <c r="P1973" s="12"/>
      <c r="Q1973" s="12"/>
      <c r="R1973" s="12"/>
    </row>
    <row r="1974" spans="3:18" x14ac:dyDescent="0.3">
      <c r="C1974" s="12"/>
      <c r="D1974" s="12"/>
      <c r="E1974" s="12"/>
      <c r="F1974" s="12"/>
      <c r="G1974" s="21"/>
      <c r="H1974" s="21"/>
      <c r="I1974" s="21"/>
      <c r="J1974" s="21"/>
      <c r="K1974" s="21"/>
      <c r="L1974" s="21"/>
      <c r="M1974" s="12"/>
      <c r="N1974" s="12"/>
      <c r="O1974" s="12"/>
      <c r="P1974" s="12"/>
      <c r="Q1974" s="12"/>
      <c r="R1974" s="12"/>
    </row>
    <row r="1975" spans="3:18" x14ac:dyDescent="0.3">
      <c r="C1975" s="12"/>
      <c r="D1975" s="12"/>
      <c r="E1975" s="12"/>
      <c r="F1975" s="12"/>
      <c r="G1975" s="21"/>
      <c r="H1975" s="21"/>
      <c r="I1975" s="21"/>
      <c r="J1975" s="21"/>
      <c r="K1975" s="21"/>
      <c r="L1975" s="21"/>
      <c r="M1975" s="12"/>
      <c r="N1975" s="12"/>
      <c r="O1975" s="12"/>
      <c r="P1975" s="12"/>
      <c r="Q1975" s="12"/>
      <c r="R1975" s="12"/>
    </row>
    <row r="1976" spans="3:18" x14ac:dyDescent="0.3">
      <c r="C1976" s="12"/>
      <c r="D1976" s="12"/>
      <c r="E1976" s="12"/>
      <c r="F1976" s="12"/>
      <c r="G1976" s="21"/>
      <c r="H1976" s="21"/>
      <c r="I1976" s="21"/>
      <c r="J1976" s="21"/>
      <c r="K1976" s="21"/>
      <c r="L1976" s="21"/>
      <c r="M1976" s="12"/>
      <c r="N1976" s="12"/>
      <c r="O1976" s="12"/>
      <c r="P1976" s="12"/>
      <c r="Q1976" s="12"/>
      <c r="R1976" s="12"/>
    </row>
    <row r="1977" spans="3:18" x14ac:dyDescent="0.3">
      <c r="C1977" s="12"/>
      <c r="D1977" s="12"/>
      <c r="E1977" s="12"/>
      <c r="F1977" s="12"/>
      <c r="G1977" s="21"/>
      <c r="H1977" s="21"/>
      <c r="I1977" s="21"/>
      <c r="J1977" s="21"/>
      <c r="K1977" s="21"/>
      <c r="L1977" s="21"/>
      <c r="M1977" s="12"/>
      <c r="N1977" s="12"/>
      <c r="O1977" s="12"/>
      <c r="P1977" s="12"/>
      <c r="Q1977" s="12"/>
      <c r="R1977" s="12"/>
    </row>
    <row r="1978" spans="3:18" x14ac:dyDescent="0.3">
      <c r="C1978" s="12"/>
      <c r="D1978" s="12"/>
      <c r="E1978" s="12"/>
      <c r="F1978" s="12"/>
      <c r="G1978" s="21"/>
      <c r="H1978" s="21"/>
      <c r="I1978" s="21"/>
      <c r="J1978" s="21"/>
      <c r="K1978" s="21"/>
      <c r="L1978" s="21"/>
      <c r="M1978" s="12"/>
      <c r="N1978" s="12"/>
      <c r="O1978" s="12"/>
      <c r="P1978" s="12"/>
      <c r="Q1978" s="12"/>
      <c r="R1978" s="12"/>
    </row>
    <row r="1979" spans="3:18" x14ac:dyDescent="0.3">
      <c r="C1979" s="12"/>
      <c r="D1979" s="12"/>
      <c r="E1979" s="12"/>
      <c r="F1979" s="12"/>
      <c r="G1979" s="21"/>
      <c r="H1979" s="21"/>
      <c r="I1979" s="21"/>
      <c r="J1979" s="21"/>
      <c r="K1979" s="21"/>
      <c r="L1979" s="21"/>
      <c r="M1979" s="12"/>
      <c r="N1979" s="12"/>
      <c r="O1979" s="12"/>
      <c r="P1979" s="12"/>
      <c r="Q1979" s="12"/>
      <c r="R1979" s="12"/>
    </row>
    <row r="1980" spans="3:18" x14ac:dyDescent="0.3">
      <c r="C1980" s="12"/>
      <c r="D1980" s="12"/>
      <c r="E1980" s="12"/>
      <c r="F1980" s="12"/>
      <c r="G1980" s="21"/>
      <c r="H1980" s="21"/>
      <c r="I1980" s="21"/>
      <c r="J1980" s="21"/>
      <c r="K1980" s="21"/>
      <c r="L1980" s="21"/>
      <c r="M1980" s="12"/>
      <c r="N1980" s="12"/>
      <c r="O1980" s="12"/>
      <c r="P1980" s="12"/>
      <c r="Q1980" s="12"/>
      <c r="R1980" s="12"/>
    </row>
    <row r="1981" spans="3:18" x14ac:dyDescent="0.3">
      <c r="C1981" s="12"/>
      <c r="D1981" s="12"/>
      <c r="E1981" s="12"/>
      <c r="F1981" s="12"/>
      <c r="G1981" s="21"/>
      <c r="H1981" s="21"/>
      <c r="I1981" s="21"/>
      <c r="J1981" s="21"/>
      <c r="K1981" s="21"/>
      <c r="L1981" s="21"/>
      <c r="M1981" s="12"/>
      <c r="N1981" s="12"/>
      <c r="O1981" s="12"/>
      <c r="P1981" s="12"/>
      <c r="Q1981" s="12"/>
      <c r="R1981" s="12"/>
    </row>
    <row r="1982" spans="3:18" x14ac:dyDescent="0.3">
      <c r="C1982" s="12"/>
      <c r="D1982" s="12"/>
      <c r="E1982" s="12"/>
      <c r="F1982" s="12"/>
      <c r="G1982" s="21"/>
      <c r="H1982" s="21"/>
      <c r="I1982" s="21"/>
      <c r="J1982" s="21"/>
      <c r="K1982" s="21"/>
      <c r="L1982" s="21"/>
      <c r="M1982" s="12"/>
      <c r="N1982" s="12"/>
      <c r="O1982" s="12"/>
      <c r="P1982" s="12"/>
      <c r="Q1982" s="12"/>
      <c r="R1982" s="12"/>
    </row>
    <row r="1983" spans="3:18" x14ac:dyDescent="0.3">
      <c r="C1983" s="12"/>
      <c r="D1983" s="12"/>
      <c r="E1983" s="12"/>
      <c r="F1983" s="12"/>
      <c r="G1983" s="21"/>
      <c r="H1983" s="21"/>
      <c r="I1983" s="21"/>
      <c r="J1983" s="21"/>
      <c r="K1983" s="21"/>
      <c r="L1983" s="21"/>
      <c r="M1983" s="12"/>
      <c r="N1983" s="12"/>
      <c r="O1983" s="12"/>
      <c r="P1983" s="12"/>
      <c r="Q1983" s="12"/>
      <c r="R1983" s="12"/>
    </row>
    <row r="1984" spans="3:18" x14ac:dyDescent="0.3">
      <c r="C1984" s="12"/>
      <c r="D1984" s="12"/>
      <c r="E1984" s="12"/>
      <c r="F1984" s="12"/>
      <c r="G1984" s="21"/>
      <c r="H1984" s="21"/>
      <c r="I1984" s="21"/>
      <c r="J1984" s="21"/>
      <c r="K1984" s="21"/>
      <c r="L1984" s="21"/>
      <c r="M1984" s="12"/>
      <c r="N1984" s="12"/>
      <c r="O1984" s="12"/>
      <c r="P1984" s="12"/>
      <c r="Q1984" s="12"/>
      <c r="R1984" s="12"/>
    </row>
    <row r="1985" spans="3:18" x14ac:dyDescent="0.3">
      <c r="C1985" s="12"/>
      <c r="D1985" s="12"/>
      <c r="E1985" s="12"/>
      <c r="F1985" s="12"/>
      <c r="G1985" s="21"/>
      <c r="H1985" s="21"/>
      <c r="I1985" s="21"/>
      <c r="J1985" s="21"/>
      <c r="K1985" s="21"/>
      <c r="L1985" s="21"/>
      <c r="M1985" s="12"/>
      <c r="N1985" s="12"/>
      <c r="O1985" s="12"/>
      <c r="P1985" s="12"/>
      <c r="Q1985" s="12"/>
      <c r="R1985" s="12"/>
    </row>
    <row r="1986" spans="3:18" x14ac:dyDescent="0.3">
      <c r="C1986" s="12"/>
      <c r="D1986" s="12"/>
      <c r="E1986" s="12"/>
      <c r="F1986" s="12"/>
      <c r="G1986" s="21"/>
      <c r="H1986" s="21"/>
      <c r="I1986" s="21"/>
      <c r="J1986" s="21"/>
      <c r="K1986" s="21"/>
      <c r="L1986" s="21"/>
      <c r="M1986" s="12"/>
      <c r="N1986" s="12"/>
      <c r="O1986" s="12"/>
      <c r="P1986" s="12"/>
      <c r="Q1986" s="12"/>
      <c r="R1986" s="12"/>
    </row>
    <row r="1987" spans="3:18" x14ac:dyDescent="0.3">
      <c r="C1987" s="12"/>
      <c r="D1987" s="12"/>
      <c r="E1987" s="12"/>
      <c r="F1987" s="12"/>
      <c r="G1987" s="21"/>
      <c r="H1987" s="21"/>
      <c r="I1987" s="21"/>
      <c r="J1987" s="21"/>
      <c r="K1987" s="21"/>
      <c r="L1987" s="21"/>
      <c r="M1987" s="12"/>
      <c r="N1987" s="12"/>
      <c r="O1987" s="12"/>
      <c r="P1987" s="12"/>
      <c r="Q1987" s="12"/>
      <c r="R1987" s="12"/>
    </row>
    <row r="1988" spans="3:18" x14ac:dyDescent="0.3">
      <c r="C1988" s="12"/>
      <c r="D1988" s="12"/>
      <c r="E1988" s="12"/>
      <c r="F1988" s="12"/>
      <c r="G1988" s="21"/>
      <c r="H1988" s="21"/>
      <c r="I1988" s="21"/>
      <c r="J1988" s="21"/>
      <c r="K1988" s="21"/>
      <c r="L1988" s="21"/>
      <c r="M1988" s="12"/>
      <c r="N1988" s="12"/>
      <c r="O1988" s="12"/>
      <c r="P1988" s="12"/>
      <c r="Q1988" s="12"/>
      <c r="R1988" s="12"/>
    </row>
    <row r="1989" spans="3:18" x14ac:dyDescent="0.3">
      <c r="C1989" s="12"/>
      <c r="D1989" s="12"/>
      <c r="E1989" s="12"/>
      <c r="F1989" s="12"/>
      <c r="G1989" s="21"/>
      <c r="H1989" s="21"/>
      <c r="I1989" s="21"/>
      <c r="J1989" s="21"/>
      <c r="K1989" s="21"/>
      <c r="L1989" s="21"/>
      <c r="M1989" s="12"/>
      <c r="N1989" s="12"/>
      <c r="O1989" s="12"/>
      <c r="P1989" s="12"/>
      <c r="Q1989" s="12"/>
      <c r="R1989" s="12"/>
    </row>
    <row r="1990" spans="3:18" x14ac:dyDescent="0.3">
      <c r="C1990" s="12"/>
      <c r="D1990" s="12"/>
      <c r="E1990" s="12"/>
      <c r="F1990" s="12"/>
      <c r="G1990" s="21"/>
      <c r="H1990" s="21"/>
      <c r="I1990" s="21"/>
      <c r="J1990" s="21"/>
      <c r="K1990" s="21"/>
      <c r="L1990" s="21"/>
      <c r="M1990" s="12"/>
      <c r="N1990" s="12"/>
      <c r="O1990" s="12"/>
      <c r="P1990" s="12"/>
      <c r="Q1990" s="12"/>
      <c r="R1990" s="12"/>
    </row>
    <row r="1991" spans="3:18" x14ac:dyDescent="0.3">
      <c r="C1991" s="12"/>
      <c r="D1991" s="12"/>
      <c r="E1991" s="12"/>
      <c r="F1991" s="12"/>
      <c r="G1991" s="21"/>
      <c r="H1991" s="21"/>
      <c r="I1991" s="21"/>
      <c r="J1991" s="21"/>
      <c r="K1991" s="21"/>
      <c r="L1991" s="21"/>
      <c r="M1991" s="12"/>
      <c r="N1991" s="12"/>
      <c r="O1991" s="12"/>
      <c r="P1991" s="12"/>
      <c r="Q1991" s="12"/>
      <c r="R1991" s="12"/>
    </row>
    <row r="1992" spans="3:18" x14ac:dyDescent="0.3">
      <c r="C1992" s="12"/>
      <c r="D1992" s="12"/>
      <c r="E1992" s="12"/>
      <c r="F1992" s="12"/>
      <c r="G1992" s="21"/>
      <c r="H1992" s="21"/>
      <c r="I1992" s="21"/>
      <c r="J1992" s="21"/>
      <c r="K1992" s="21"/>
      <c r="L1992" s="21"/>
      <c r="M1992" s="12"/>
      <c r="N1992" s="12"/>
      <c r="O1992" s="12"/>
      <c r="P1992" s="12"/>
      <c r="Q1992" s="12"/>
      <c r="R1992" s="12"/>
    </row>
    <row r="1993" spans="3:18" x14ac:dyDescent="0.3">
      <c r="C1993" s="12"/>
      <c r="D1993" s="12"/>
      <c r="E1993" s="12"/>
      <c r="F1993" s="12"/>
      <c r="G1993" s="21"/>
      <c r="H1993" s="21"/>
      <c r="I1993" s="21"/>
      <c r="J1993" s="21"/>
      <c r="K1993" s="21"/>
      <c r="L1993" s="21"/>
      <c r="M1993" s="12"/>
      <c r="N1993" s="12"/>
      <c r="O1993" s="12"/>
      <c r="P1993" s="12"/>
      <c r="Q1993" s="12"/>
      <c r="R1993" s="12"/>
    </row>
    <row r="1994" spans="3:18" x14ac:dyDescent="0.3">
      <c r="C1994" s="12"/>
      <c r="D1994" s="12"/>
      <c r="E1994" s="12"/>
      <c r="F1994" s="12"/>
      <c r="G1994" s="21"/>
      <c r="H1994" s="21"/>
      <c r="I1994" s="21"/>
      <c r="J1994" s="21"/>
      <c r="K1994" s="21"/>
      <c r="L1994" s="21"/>
      <c r="M1994" s="12"/>
      <c r="N1994" s="12"/>
      <c r="O1994" s="12"/>
      <c r="P1994" s="12"/>
      <c r="Q1994" s="12"/>
      <c r="R1994" s="12"/>
    </row>
    <row r="1995" spans="3:18" x14ac:dyDescent="0.3">
      <c r="C1995" s="12"/>
      <c r="D1995" s="12"/>
      <c r="E1995" s="12"/>
      <c r="F1995" s="12"/>
      <c r="G1995" s="21"/>
      <c r="H1995" s="21"/>
      <c r="I1995" s="21"/>
      <c r="J1995" s="21"/>
      <c r="K1995" s="21"/>
      <c r="L1995" s="21"/>
      <c r="M1995" s="12"/>
      <c r="N1995" s="12"/>
      <c r="O1995" s="12"/>
      <c r="P1995" s="12"/>
      <c r="Q1995" s="12"/>
      <c r="R1995" s="12"/>
    </row>
    <row r="1996" spans="3:18" x14ac:dyDescent="0.3">
      <c r="C1996" s="12"/>
      <c r="D1996" s="12"/>
      <c r="E1996" s="12"/>
      <c r="F1996" s="12"/>
      <c r="G1996" s="21"/>
      <c r="H1996" s="21"/>
      <c r="I1996" s="21"/>
      <c r="J1996" s="21"/>
      <c r="K1996" s="21"/>
      <c r="L1996" s="21"/>
      <c r="M1996" s="12"/>
      <c r="N1996" s="12"/>
      <c r="O1996" s="12"/>
      <c r="P1996" s="12"/>
      <c r="Q1996" s="12"/>
      <c r="R1996" s="12"/>
    </row>
    <row r="1997" spans="3:18" x14ac:dyDescent="0.3">
      <c r="C1997" s="12"/>
      <c r="D1997" s="12"/>
      <c r="E1997" s="12"/>
      <c r="F1997" s="12"/>
      <c r="G1997" s="21"/>
      <c r="H1997" s="21"/>
      <c r="I1997" s="21"/>
      <c r="J1997" s="21"/>
      <c r="K1997" s="21"/>
      <c r="L1997" s="21"/>
      <c r="M1997" s="12"/>
      <c r="N1997" s="12"/>
      <c r="O1997" s="12"/>
      <c r="P1997" s="12"/>
      <c r="Q1997" s="12"/>
      <c r="R1997" s="12"/>
    </row>
    <row r="1998" spans="3:18" x14ac:dyDescent="0.3">
      <c r="C1998" s="12"/>
      <c r="D1998" s="12"/>
      <c r="E1998" s="12"/>
      <c r="F1998" s="12"/>
      <c r="G1998" s="21"/>
      <c r="H1998" s="21"/>
      <c r="I1998" s="21"/>
      <c r="J1998" s="21"/>
      <c r="K1998" s="21"/>
      <c r="L1998" s="21"/>
      <c r="M1998" s="12"/>
      <c r="N1998" s="12"/>
      <c r="O1998" s="12"/>
      <c r="P1998" s="12"/>
      <c r="Q1998" s="12"/>
      <c r="R1998" s="12"/>
    </row>
    <row r="1999" spans="3:18" x14ac:dyDescent="0.3">
      <c r="C1999" s="12"/>
      <c r="D1999" s="12"/>
      <c r="E1999" s="12"/>
      <c r="F1999" s="12"/>
      <c r="G1999" s="21"/>
      <c r="H1999" s="21"/>
      <c r="I1999" s="21"/>
      <c r="J1999" s="21"/>
      <c r="K1999" s="21"/>
      <c r="L1999" s="21"/>
      <c r="M1999" s="12"/>
      <c r="N1999" s="12"/>
      <c r="O1999" s="12"/>
      <c r="P1999" s="12"/>
      <c r="Q1999" s="12"/>
      <c r="R1999" s="12"/>
    </row>
    <row r="2000" spans="3:18" x14ac:dyDescent="0.3">
      <c r="C2000" s="12"/>
      <c r="D2000" s="12"/>
      <c r="E2000" s="12"/>
      <c r="F2000" s="12"/>
      <c r="G2000" s="21"/>
      <c r="H2000" s="21"/>
      <c r="I2000" s="21"/>
      <c r="J2000" s="21"/>
      <c r="K2000" s="21"/>
      <c r="L2000" s="21"/>
      <c r="M2000" s="12"/>
      <c r="N2000" s="12"/>
      <c r="O2000" s="12"/>
      <c r="P2000" s="12"/>
      <c r="Q2000" s="12"/>
      <c r="R2000" s="12"/>
    </row>
    <row r="2001" spans="3:18" x14ac:dyDescent="0.3">
      <c r="C2001" s="12"/>
      <c r="D2001" s="12"/>
      <c r="E2001" s="12"/>
      <c r="F2001" s="12"/>
      <c r="G2001" s="21"/>
      <c r="H2001" s="21"/>
      <c r="I2001" s="21"/>
      <c r="J2001" s="21"/>
      <c r="K2001" s="21"/>
      <c r="L2001" s="21"/>
      <c r="M2001" s="12"/>
      <c r="N2001" s="12"/>
      <c r="O2001" s="12"/>
      <c r="P2001" s="12"/>
      <c r="Q2001" s="12"/>
      <c r="R2001" s="12"/>
    </row>
    <row r="2002" spans="3:18" x14ac:dyDescent="0.3">
      <c r="C2002" s="12"/>
      <c r="D2002" s="12"/>
      <c r="E2002" s="12"/>
      <c r="F2002" s="12"/>
      <c r="G2002" s="21"/>
      <c r="H2002" s="21"/>
      <c r="I2002" s="21"/>
      <c r="J2002" s="21"/>
      <c r="K2002" s="21"/>
      <c r="L2002" s="21"/>
      <c r="M2002" s="12"/>
      <c r="N2002" s="12"/>
      <c r="O2002" s="12"/>
      <c r="P2002" s="12"/>
      <c r="Q2002" s="12"/>
      <c r="R2002" s="12"/>
    </row>
    <row r="2003" spans="3:18" x14ac:dyDescent="0.3">
      <c r="C2003" s="12"/>
      <c r="D2003" s="12"/>
      <c r="E2003" s="12"/>
      <c r="F2003" s="12"/>
      <c r="G2003" s="21"/>
      <c r="H2003" s="21"/>
      <c r="I2003" s="21"/>
      <c r="J2003" s="21"/>
      <c r="K2003" s="21"/>
      <c r="L2003" s="21"/>
      <c r="M2003" s="12"/>
      <c r="N2003" s="12"/>
      <c r="O2003" s="12"/>
      <c r="P2003" s="12"/>
      <c r="Q2003" s="12"/>
      <c r="R2003" s="12"/>
    </row>
    <row r="2004" spans="3:18" x14ac:dyDescent="0.3">
      <c r="C2004" s="12"/>
      <c r="D2004" s="12"/>
      <c r="E2004" s="12"/>
      <c r="F2004" s="12"/>
      <c r="G2004" s="21"/>
      <c r="H2004" s="21"/>
      <c r="I2004" s="21"/>
      <c r="J2004" s="21"/>
      <c r="K2004" s="21"/>
      <c r="L2004" s="21"/>
      <c r="M2004" s="12"/>
      <c r="N2004" s="12"/>
      <c r="O2004" s="12"/>
      <c r="P2004" s="12"/>
      <c r="Q2004" s="12"/>
      <c r="R2004" s="12"/>
    </row>
    <row r="2005" spans="3:18" x14ac:dyDescent="0.3">
      <c r="C2005" s="12"/>
      <c r="D2005" s="12"/>
      <c r="E2005" s="12"/>
      <c r="F2005" s="12"/>
      <c r="G2005" s="21"/>
      <c r="H2005" s="21"/>
      <c r="I2005" s="21"/>
      <c r="J2005" s="21"/>
      <c r="K2005" s="21"/>
      <c r="L2005" s="21"/>
      <c r="M2005" s="12"/>
      <c r="N2005" s="12"/>
      <c r="O2005" s="12"/>
      <c r="P2005" s="12"/>
      <c r="Q2005" s="12"/>
      <c r="R2005" s="12"/>
    </row>
    <row r="2006" spans="3:18" x14ac:dyDescent="0.3">
      <c r="C2006" s="12"/>
      <c r="D2006" s="12"/>
      <c r="E2006" s="12"/>
      <c r="F2006" s="12"/>
      <c r="G2006" s="21"/>
      <c r="H2006" s="21"/>
      <c r="I2006" s="21"/>
      <c r="J2006" s="21"/>
      <c r="K2006" s="21"/>
      <c r="L2006" s="21"/>
      <c r="M2006" s="12"/>
      <c r="N2006" s="12"/>
      <c r="O2006" s="12"/>
      <c r="P2006" s="12"/>
      <c r="Q2006" s="12"/>
      <c r="R2006" s="12"/>
    </row>
    <row r="2007" spans="3:18" x14ac:dyDescent="0.3">
      <c r="C2007" s="12"/>
      <c r="D2007" s="12"/>
      <c r="E2007" s="12"/>
      <c r="F2007" s="12"/>
      <c r="G2007" s="21"/>
      <c r="H2007" s="21"/>
      <c r="I2007" s="21"/>
      <c r="J2007" s="21"/>
      <c r="K2007" s="21"/>
      <c r="L2007" s="21"/>
      <c r="M2007" s="12"/>
      <c r="N2007" s="12"/>
      <c r="O2007" s="12"/>
      <c r="P2007" s="12"/>
      <c r="Q2007" s="12"/>
      <c r="R2007" s="12"/>
    </row>
    <row r="2008" spans="3:18" x14ac:dyDescent="0.3">
      <c r="C2008" s="12"/>
      <c r="D2008" s="12"/>
      <c r="E2008" s="12"/>
      <c r="F2008" s="12"/>
      <c r="G2008" s="21"/>
      <c r="H2008" s="21"/>
      <c r="I2008" s="21"/>
      <c r="J2008" s="21"/>
      <c r="K2008" s="21"/>
      <c r="L2008" s="21"/>
      <c r="M2008" s="12"/>
      <c r="N2008" s="12"/>
      <c r="O2008" s="12"/>
      <c r="P2008" s="12"/>
      <c r="Q2008" s="12"/>
      <c r="R2008" s="12"/>
    </row>
    <row r="2009" spans="3:18" x14ac:dyDescent="0.3">
      <c r="C2009" s="12"/>
      <c r="D2009" s="12"/>
      <c r="E2009" s="12"/>
      <c r="F2009" s="12"/>
      <c r="G2009" s="21"/>
      <c r="H2009" s="21"/>
      <c r="I2009" s="21"/>
      <c r="J2009" s="21"/>
      <c r="K2009" s="21"/>
      <c r="L2009" s="21"/>
      <c r="M2009" s="12"/>
      <c r="N2009" s="12"/>
      <c r="O2009" s="12"/>
      <c r="P2009" s="12"/>
      <c r="Q2009" s="12"/>
      <c r="R2009" s="12"/>
    </row>
    <row r="2010" spans="3:18" x14ac:dyDescent="0.3">
      <c r="C2010" s="12"/>
      <c r="D2010" s="12"/>
      <c r="E2010" s="12"/>
      <c r="F2010" s="12"/>
      <c r="G2010" s="21"/>
      <c r="H2010" s="21"/>
      <c r="I2010" s="21"/>
      <c r="J2010" s="21"/>
      <c r="K2010" s="21"/>
      <c r="L2010" s="21"/>
      <c r="M2010" s="12"/>
      <c r="N2010" s="12"/>
      <c r="O2010" s="12"/>
      <c r="P2010" s="12"/>
      <c r="Q2010" s="12"/>
      <c r="R2010" s="12"/>
    </row>
    <row r="2011" spans="3:18" x14ac:dyDescent="0.3">
      <c r="C2011" s="12"/>
      <c r="D2011" s="12"/>
      <c r="E2011" s="12"/>
      <c r="F2011" s="12"/>
      <c r="G2011" s="21"/>
      <c r="H2011" s="21"/>
      <c r="I2011" s="21"/>
      <c r="J2011" s="21"/>
      <c r="K2011" s="21"/>
      <c r="L2011" s="21"/>
      <c r="M2011" s="12"/>
      <c r="N2011" s="12"/>
      <c r="O2011" s="12"/>
      <c r="P2011" s="12"/>
      <c r="Q2011" s="12"/>
      <c r="R2011" s="12"/>
    </row>
    <row r="2012" spans="3:18" x14ac:dyDescent="0.3">
      <c r="C2012" s="12"/>
      <c r="D2012" s="12"/>
      <c r="E2012" s="12"/>
      <c r="F2012" s="12"/>
      <c r="G2012" s="21"/>
      <c r="H2012" s="21"/>
      <c r="I2012" s="21"/>
      <c r="J2012" s="21"/>
      <c r="K2012" s="21"/>
      <c r="L2012" s="21"/>
      <c r="M2012" s="12"/>
      <c r="N2012" s="12"/>
      <c r="O2012" s="12"/>
      <c r="P2012" s="12"/>
      <c r="Q2012" s="12"/>
      <c r="R2012" s="12"/>
    </row>
    <row r="2013" spans="3:18" x14ac:dyDescent="0.3">
      <c r="C2013" s="12"/>
      <c r="D2013" s="12"/>
      <c r="E2013" s="12"/>
      <c r="F2013" s="12"/>
      <c r="G2013" s="21"/>
      <c r="H2013" s="21"/>
      <c r="I2013" s="21"/>
      <c r="J2013" s="21"/>
      <c r="K2013" s="21"/>
      <c r="L2013" s="21"/>
      <c r="M2013" s="12"/>
      <c r="N2013" s="12"/>
      <c r="O2013" s="12"/>
      <c r="P2013" s="12"/>
      <c r="Q2013" s="12"/>
      <c r="R2013" s="12"/>
    </row>
    <row r="2014" spans="3:18" x14ac:dyDescent="0.3">
      <c r="C2014" s="12"/>
      <c r="D2014" s="12"/>
      <c r="E2014" s="12"/>
      <c r="F2014" s="12"/>
      <c r="G2014" s="21"/>
      <c r="H2014" s="21"/>
      <c r="I2014" s="21"/>
      <c r="J2014" s="21"/>
      <c r="K2014" s="21"/>
      <c r="L2014" s="21"/>
      <c r="M2014" s="12"/>
      <c r="N2014" s="12"/>
      <c r="O2014" s="12"/>
      <c r="P2014" s="12"/>
      <c r="Q2014" s="12"/>
      <c r="R2014" s="12"/>
    </row>
    <row r="2015" spans="3:18" x14ac:dyDescent="0.3">
      <c r="C2015" s="12"/>
      <c r="D2015" s="12"/>
      <c r="E2015" s="12"/>
      <c r="F2015" s="12"/>
      <c r="G2015" s="21"/>
      <c r="H2015" s="21"/>
      <c r="I2015" s="21"/>
      <c r="J2015" s="21"/>
      <c r="K2015" s="21"/>
      <c r="L2015" s="21"/>
      <c r="M2015" s="12"/>
      <c r="N2015" s="12"/>
      <c r="O2015" s="12"/>
      <c r="P2015" s="12"/>
      <c r="Q2015" s="12"/>
      <c r="R2015" s="12"/>
    </row>
    <row r="2016" spans="3:18" x14ac:dyDescent="0.3">
      <c r="C2016" s="12"/>
      <c r="D2016" s="12"/>
      <c r="E2016" s="12"/>
      <c r="F2016" s="12"/>
      <c r="G2016" s="21"/>
      <c r="H2016" s="21"/>
      <c r="I2016" s="21"/>
      <c r="J2016" s="21"/>
      <c r="K2016" s="21"/>
      <c r="L2016" s="21"/>
      <c r="M2016" s="12"/>
      <c r="N2016" s="12"/>
      <c r="O2016" s="12"/>
      <c r="P2016" s="12"/>
      <c r="Q2016" s="12"/>
      <c r="R2016" s="12"/>
    </row>
    <row r="2017" spans="3:18" x14ac:dyDescent="0.3">
      <c r="C2017" s="12"/>
      <c r="D2017" s="12"/>
      <c r="E2017" s="12"/>
      <c r="F2017" s="12"/>
      <c r="G2017" s="21"/>
      <c r="H2017" s="21"/>
      <c r="I2017" s="21"/>
      <c r="J2017" s="21"/>
      <c r="K2017" s="21"/>
      <c r="L2017" s="21"/>
      <c r="M2017" s="12"/>
      <c r="N2017" s="12"/>
      <c r="O2017" s="12"/>
      <c r="P2017" s="12"/>
      <c r="Q2017" s="12"/>
      <c r="R2017" s="12"/>
    </row>
    <row r="2018" spans="3:18" x14ac:dyDescent="0.3">
      <c r="C2018" s="12"/>
      <c r="D2018" s="12"/>
      <c r="E2018" s="12"/>
      <c r="F2018" s="12"/>
      <c r="G2018" s="21"/>
      <c r="H2018" s="21"/>
      <c r="I2018" s="21"/>
      <c r="J2018" s="21"/>
      <c r="K2018" s="21"/>
      <c r="L2018" s="21"/>
      <c r="M2018" s="12"/>
      <c r="N2018" s="12"/>
      <c r="O2018" s="12"/>
      <c r="P2018" s="12"/>
      <c r="Q2018" s="12"/>
      <c r="R2018" s="12"/>
    </row>
    <row r="2019" spans="3:18" x14ac:dyDescent="0.3">
      <c r="C2019" s="12"/>
      <c r="D2019" s="12"/>
      <c r="E2019" s="12"/>
      <c r="F2019" s="12"/>
      <c r="G2019" s="21"/>
      <c r="H2019" s="21"/>
      <c r="I2019" s="21"/>
      <c r="J2019" s="21"/>
      <c r="K2019" s="21"/>
      <c r="L2019" s="21"/>
      <c r="M2019" s="12"/>
      <c r="N2019" s="12"/>
      <c r="O2019" s="12"/>
      <c r="P2019" s="12"/>
      <c r="Q2019" s="12"/>
      <c r="R2019" s="12"/>
    </row>
    <row r="2020" spans="3:18" x14ac:dyDescent="0.3">
      <c r="C2020" s="12"/>
      <c r="D2020" s="12"/>
      <c r="E2020" s="12"/>
      <c r="F2020" s="12"/>
      <c r="G2020" s="21"/>
      <c r="H2020" s="21"/>
      <c r="I2020" s="21"/>
      <c r="J2020" s="21"/>
      <c r="K2020" s="21"/>
      <c r="L2020" s="21"/>
      <c r="M2020" s="12"/>
      <c r="N2020" s="12"/>
      <c r="O2020" s="12"/>
      <c r="P2020" s="12"/>
      <c r="Q2020" s="12"/>
      <c r="R2020" s="12"/>
    </row>
    <row r="2021" spans="3:18" x14ac:dyDescent="0.3">
      <c r="C2021" s="12"/>
      <c r="D2021" s="12"/>
      <c r="E2021" s="12"/>
      <c r="F2021" s="12"/>
      <c r="G2021" s="21"/>
      <c r="H2021" s="21"/>
      <c r="I2021" s="21"/>
      <c r="J2021" s="21"/>
      <c r="K2021" s="21"/>
      <c r="L2021" s="21"/>
      <c r="M2021" s="12"/>
      <c r="N2021" s="12"/>
      <c r="O2021" s="12"/>
      <c r="P2021" s="12"/>
      <c r="Q2021" s="12"/>
      <c r="R2021" s="12"/>
    </row>
    <row r="2022" spans="3:18" x14ac:dyDescent="0.3">
      <c r="C2022" s="12"/>
      <c r="D2022" s="12"/>
      <c r="E2022" s="12"/>
      <c r="F2022" s="12"/>
      <c r="G2022" s="21"/>
      <c r="H2022" s="21"/>
      <c r="I2022" s="21"/>
      <c r="J2022" s="21"/>
      <c r="K2022" s="21"/>
      <c r="L2022" s="21"/>
      <c r="M2022" s="12"/>
      <c r="N2022" s="12"/>
      <c r="O2022" s="12"/>
      <c r="P2022" s="12"/>
      <c r="Q2022" s="12"/>
      <c r="R2022" s="12"/>
    </row>
    <row r="2023" spans="3:18" x14ac:dyDescent="0.3">
      <c r="C2023" s="12"/>
      <c r="D2023" s="12"/>
      <c r="E2023" s="12"/>
      <c r="F2023" s="12"/>
      <c r="G2023" s="21"/>
      <c r="H2023" s="21"/>
      <c r="I2023" s="21"/>
      <c r="J2023" s="21"/>
      <c r="K2023" s="21"/>
      <c r="L2023" s="21"/>
      <c r="M2023" s="12"/>
      <c r="N2023" s="12"/>
      <c r="O2023" s="12"/>
      <c r="P2023" s="12"/>
      <c r="Q2023" s="12"/>
      <c r="R2023" s="12"/>
    </row>
    <row r="2024" spans="3:18" x14ac:dyDescent="0.3">
      <c r="C2024" s="12"/>
      <c r="D2024" s="12"/>
      <c r="E2024" s="12"/>
      <c r="F2024" s="12"/>
      <c r="G2024" s="21"/>
      <c r="H2024" s="21"/>
      <c r="I2024" s="21"/>
      <c r="J2024" s="21"/>
      <c r="K2024" s="21"/>
      <c r="L2024" s="21"/>
      <c r="M2024" s="12"/>
      <c r="N2024" s="12"/>
      <c r="O2024" s="12"/>
      <c r="P2024" s="12"/>
      <c r="Q2024" s="12"/>
      <c r="R2024" s="12"/>
    </row>
    <row r="2025" spans="3:18" x14ac:dyDescent="0.3">
      <c r="C2025" s="12"/>
      <c r="D2025" s="12"/>
      <c r="E2025" s="12"/>
      <c r="F2025" s="12"/>
      <c r="G2025" s="21"/>
      <c r="H2025" s="21"/>
      <c r="I2025" s="21"/>
      <c r="J2025" s="21"/>
      <c r="K2025" s="21"/>
      <c r="L2025" s="21"/>
      <c r="M2025" s="12"/>
      <c r="N2025" s="12"/>
      <c r="O2025" s="12"/>
      <c r="P2025" s="12"/>
      <c r="Q2025" s="12"/>
      <c r="R2025" s="12"/>
    </row>
    <row r="2026" spans="3:18" x14ac:dyDescent="0.3">
      <c r="C2026" s="12"/>
      <c r="D2026" s="12"/>
      <c r="E2026" s="12"/>
      <c r="F2026" s="12"/>
      <c r="G2026" s="21"/>
      <c r="H2026" s="21"/>
      <c r="I2026" s="21"/>
      <c r="J2026" s="21"/>
      <c r="K2026" s="21"/>
      <c r="L2026" s="21"/>
      <c r="M2026" s="12"/>
      <c r="N2026" s="12"/>
      <c r="O2026" s="12"/>
      <c r="P2026" s="12"/>
      <c r="Q2026" s="12"/>
      <c r="R2026" s="12"/>
    </row>
    <row r="2027" spans="3:18" x14ac:dyDescent="0.3">
      <c r="C2027" s="12"/>
      <c r="D2027" s="12"/>
      <c r="E2027" s="12"/>
      <c r="F2027" s="12"/>
      <c r="G2027" s="21"/>
      <c r="H2027" s="21"/>
      <c r="I2027" s="21"/>
      <c r="J2027" s="21"/>
      <c r="K2027" s="21"/>
      <c r="L2027" s="21"/>
      <c r="M2027" s="12"/>
      <c r="N2027" s="12"/>
      <c r="O2027" s="12"/>
      <c r="P2027" s="12"/>
      <c r="Q2027" s="12"/>
      <c r="R2027" s="12"/>
    </row>
    <row r="2028" spans="3:18" x14ac:dyDescent="0.3">
      <c r="C2028" s="12"/>
      <c r="D2028" s="12"/>
      <c r="E2028" s="12"/>
      <c r="F2028" s="12"/>
      <c r="G2028" s="21"/>
      <c r="H2028" s="21"/>
      <c r="I2028" s="21"/>
      <c r="J2028" s="21"/>
      <c r="K2028" s="21"/>
      <c r="L2028" s="21"/>
      <c r="M2028" s="12"/>
      <c r="N2028" s="12"/>
      <c r="O2028" s="12"/>
      <c r="P2028" s="12"/>
      <c r="Q2028" s="12"/>
      <c r="R2028" s="12"/>
    </row>
    <row r="2029" spans="3:18" x14ac:dyDescent="0.3">
      <c r="C2029" s="12"/>
      <c r="D2029" s="12"/>
      <c r="E2029" s="12"/>
      <c r="F2029" s="12"/>
      <c r="G2029" s="21"/>
      <c r="H2029" s="21"/>
      <c r="I2029" s="21"/>
      <c r="J2029" s="21"/>
      <c r="K2029" s="21"/>
      <c r="L2029" s="21"/>
      <c r="M2029" s="12"/>
      <c r="N2029" s="12"/>
      <c r="O2029" s="12"/>
      <c r="P2029" s="12"/>
      <c r="Q2029" s="12"/>
      <c r="R2029" s="12"/>
    </row>
    <row r="2030" spans="3:18" x14ac:dyDescent="0.3">
      <c r="C2030" s="12"/>
      <c r="D2030" s="12"/>
      <c r="E2030" s="12"/>
      <c r="F2030" s="12"/>
      <c r="G2030" s="21"/>
      <c r="H2030" s="21"/>
      <c r="I2030" s="21"/>
      <c r="J2030" s="21"/>
      <c r="K2030" s="21"/>
      <c r="L2030" s="21"/>
      <c r="M2030" s="12"/>
      <c r="N2030" s="12"/>
      <c r="O2030" s="12"/>
      <c r="P2030" s="12"/>
      <c r="Q2030" s="12"/>
      <c r="R2030" s="12"/>
    </row>
    <row r="2031" spans="3:18" x14ac:dyDescent="0.3">
      <c r="C2031" s="12"/>
      <c r="D2031" s="12"/>
      <c r="E2031" s="12"/>
      <c r="F2031" s="12"/>
      <c r="G2031" s="21"/>
      <c r="H2031" s="21"/>
      <c r="I2031" s="21"/>
      <c r="J2031" s="21"/>
      <c r="K2031" s="21"/>
      <c r="L2031" s="21"/>
      <c r="M2031" s="12"/>
      <c r="N2031" s="12"/>
      <c r="O2031" s="12"/>
      <c r="P2031" s="12"/>
      <c r="Q2031" s="12"/>
      <c r="R2031" s="12"/>
    </row>
    <row r="2032" spans="3:18" x14ac:dyDescent="0.3">
      <c r="C2032" s="12"/>
      <c r="D2032" s="12"/>
      <c r="E2032" s="12"/>
      <c r="F2032" s="12"/>
      <c r="G2032" s="21"/>
      <c r="H2032" s="21"/>
      <c r="I2032" s="21"/>
      <c r="J2032" s="21"/>
      <c r="K2032" s="21"/>
      <c r="L2032" s="21"/>
      <c r="M2032" s="12"/>
      <c r="N2032" s="12"/>
      <c r="O2032" s="12"/>
      <c r="P2032" s="12"/>
      <c r="Q2032" s="12"/>
      <c r="R2032" s="12"/>
    </row>
    <row r="2033" spans="3:18" x14ac:dyDescent="0.3">
      <c r="C2033" s="12"/>
      <c r="D2033" s="12"/>
      <c r="E2033" s="12"/>
      <c r="F2033" s="12"/>
      <c r="G2033" s="21"/>
      <c r="H2033" s="21"/>
      <c r="I2033" s="21"/>
      <c r="J2033" s="21"/>
      <c r="K2033" s="21"/>
      <c r="L2033" s="21"/>
      <c r="M2033" s="12"/>
      <c r="N2033" s="12"/>
      <c r="O2033" s="12"/>
      <c r="P2033" s="12"/>
      <c r="Q2033" s="12"/>
      <c r="R2033" s="12"/>
    </row>
    <row r="2034" spans="3:18" x14ac:dyDescent="0.3">
      <c r="C2034" s="12"/>
      <c r="D2034" s="12"/>
      <c r="E2034" s="12"/>
      <c r="F2034" s="12"/>
      <c r="G2034" s="21"/>
      <c r="H2034" s="21"/>
      <c r="I2034" s="21"/>
      <c r="J2034" s="21"/>
      <c r="K2034" s="21"/>
      <c r="L2034" s="21"/>
      <c r="M2034" s="12"/>
      <c r="N2034" s="12"/>
      <c r="O2034" s="12"/>
      <c r="P2034" s="12"/>
      <c r="Q2034" s="12"/>
      <c r="R2034" s="12"/>
    </row>
    <row r="2035" spans="3:18" x14ac:dyDescent="0.3">
      <c r="C2035" s="12"/>
      <c r="D2035" s="12"/>
      <c r="E2035" s="12"/>
      <c r="F2035" s="12"/>
      <c r="G2035" s="21"/>
      <c r="H2035" s="21"/>
      <c r="I2035" s="21"/>
      <c r="J2035" s="21"/>
      <c r="K2035" s="21"/>
      <c r="L2035" s="21"/>
      <c r="M2035" s="12"/>
      <c r="N2035" s="12"/>
      <c r="O2035" s="12"/>
      <c r="P2035" s="12"/>
      <c r="Q2035" s="12"/>
      <c r="R2035" s="12"/>
    </row>
    <row r="2036" spans="3:18" x14ac:dyDescent="0.3">
      <c r="C2036" s="12"/>
      <c r="D2036" s="12"/>
      <c r="E2036" s="12"/>
      <c r="F2036" s="12"/>
      <c r="G2036" s="21"/>
      <c r="H2036" s="21"/>
      <c r="I2036" s="21"/>
      <c r="J2036" s="21"/>
      <c r="K2036" s="21"/>
      <c r="L2036" s="21"/>
      <c r="M2036" s="12"/>
      <c r="N2036" s="12"/>
      <c r="O2036" s="12"/>
      <c r="P2036" s="12"/>
      <c r="Q2036" s="12"/>
      <c r="R2036" s="12"/>
    </row>
    <row r="2037" spans="3:18" x14ac:dyDescent="0.3">
      <c r="C2037" s="12"/>
      <c r="D2037" s="12"/>
      <c r="E2037" s="12"/>
      <c r="F2037" s="12"/>
      <c r="G2037" s="21"/>
      <c r="H2037" s="21"/>
      <c r="I2037" s="21"/>
      <c r="J2037" s="21"/>
      <c r="K2037" s="21"/>
      <c r="L2037" s="21"/>
      <c r="M2037" s="12"/>
      <c r="N2037" s="12"/>
      <c r="O2037" s="12"/>
      <c r="P2037" s="12"/>
      <c r="Q2037" s="12"/>
      <c r="R2037" s="12"/>
    </row>
    <row r="2038" spans="3:18" x14ac:dyDescent="0.3">
      <c r="C2038" s="12"/>
      <c r="D2038" s="12"/>
      <c r="E2038" s="12"/>
      <c r="F2038" s="12"/>
      <c r="G2038" s="21"/>
      <c r="H2038" s="21"/>
      <c r="I2038" s="21"/>
      <c r="J2038" s="21"/>
      <c r="K2038" s="21"/>
      <c r="L2038" s="21"/>
      <c r="M2038" s="12"/>
      <c r="N2038" s="12"/>
      <c r="O2038" s="12"/>
      <c r="P2038" s="12"/>
      <c r="Q2038" s="12"/>
      <c r="R2038" s="12"/>
    </row>
    <row r="2039" spans="3:18" x14ac:dyDescent="0.3">
      <c r="C2039" s="12"/>
      <c r="D2039" s="12"/>
      <c r="E2039" s="12"/>
      <c r="F2039" s="12"/>
      <c r="G2039" s="21"/>
      <c r="H2039" s="21"/>
      <c r="I2039" s="21"/>
      <c r="J2039" s="21"/>
      <c r="K2039" s="21"/>
      <c r="L2039" s="21"/>
      <c r="M2039" s="12"/>
      <c r="N2039" s="12"/>
      <c r="O2039" s="12"/>
      <c r="P2039" s="12"/>
      <c r="Q2039" s="12"/>
      <c r="R2039" s="12"/>
    </row>
    <row r="2040" spans="3:18" x14ac:dyDescent="0.3">
      <c r="C2040" s="12"/>
      <c r="D2040" s="12"/>
      <c r="E2040" s="12"/>
      <c r="F2040" s="12"/>
      <c r="G2040" s="21"/>
      <c r="H2040" s="21"/>
      <c r="I2040" s="21"/>
      <c r="J2040" s="21"/>
      <c r="K2040" s="21"/>
      <c r="L2040" s="21"/>
      <c r="M2040" s="12"/>
      <c r="N2040" s="12"/>
      <c r="O2040" s="12"/>
      <c r="P2040" s="12"/>
      <c r="Q2040" s="12"/>
      <c r="R2040" s="12"/>
    </row>
    <row r="2041" spans="3:18" x14ac:dyDescent="0.3">
      <c r="C2041" s="12"/>
      <c r="D2041" s="12"/>
      <c r="E2041" s="12"/>
      <c r="F2041" s="12"/>
      <c r="G2041" s="21"/>
      <c r="H2041" s="21"/>
      <c r="I2041" s="21"/>
      <c r="J2041" s="21"/>
      <c r="K2041" s="21"/>
      <c r="L2041" s="21"/>
      <c r="M2041" s="12"/>
      <c r="N2041" s="12"/>
      <c r="O2041" s="12"/>
      <c r="P2041" s="12"/>
      <c r="Q2041" s="12"/>
      <c r="R2041" s="12"/>
    </row>
    <row r="2042" spans="3:18" x14ac:dyDescent="0.3">
      <c r="C2042" s="12"/>
      <c r="D2042" s="12"/>
      <c r="E2042" s="12"/>
      <c r="F2042" s="12"/>
      <c r="G2042" s="21"/>
      <c r="H2042" s="21"/>
      <c r="I2042" s="21"/>
      <c r="J2042" s="21"/>
      <c r="K2042" s="21"/>
      <c r="L2042" s="21"/>
      <c r="M2042" s="12"/>
      <c r="N2042" s="12"/>
      <c r="O2042" s="12"/>
      <c r="P2042" s="12"/>
      <c r="Q2042" s="12"/>
      <c r="R2042" s="12"/>
    </row>
    <row r="2043" spans="3:18" x14ac:dyDescent="0.3">
      <c r="C2043" s="12"/>
      <c r="D2043" s="12"/>
      <c r="E2043" s="12"/>
      <c r="F2043" s="12"/>
      <c r="G2043" s="21"/>
      <c r="H2043" s="21"/>
      <c r="I2043" s="21"/>
      <c r="J2043" s="21"/>
      <c r="K2043" s="21"/>
      <c r="L2043" s="21"/>
      <c r="M2043" s="12"/>
      <c r="N2043" s="12"/>
      <c r="O2043" s="12"/>
      <c r="P2043" s="12"/>
      <c r="Q2043" s="12"/>
      <c r="R2043" s="12"/>
    </row>
    <row r="2044" spans="3:18" x14ac:dyDescent="0.3">
      <c r="C2044" s="12"/>
      <c r="D2044" s="12"/>
      <c r="E2044" s="12"/>
      <c r="F2044" s="12"/>
      <c r="G2044" s="21"/>
      <c r="H2044" s="21"/>
      <c r="I2044" s="21"/>
      <c r="J2044" s="21"/>
      <c r="K2044" s="21"/>
      <c r="L2044" s="21"/>
      <c r="M2044" s="12"/>
      <c r="N2044" s="12"/>
      <c r="O2044" s="12"/>
      <c r="P2044" s="12"/>
      <c r="Q2044" s="12"/>
      <c r="R2044" s="12"/>
    </row>
    <row r="2045" spans="3:18" x14ac:dyDescent="0.3">
      <c r="C2045" s="12"/>
      <c r="D2045" s="12"/>
      <c r="E2045" s="12"/>
      <c r="F2045" s="12"/>
      <c r="G2045" s="21"/>
      <c r="H2045" s="21"/>
      <c r="I2045" s="21"/>
      <c r="J2045" s="21"/>
      <c r="K2045" s="21"/>
      <c r="L2045" s="21"/>
      <c r="M2045" s="12"/>
      <c r="N2045" s="12"/>
      <c r="O2045" s="12"/>
      <c r="P2045" s="12"/>
      <c r="Q2045" s="12"/>
      <c r="R2045" s="12"/>
    </row>
    <row r="2046" spans="3:18" x14ac:dyDescent="0.3">
      <c r="C2046" s="12"/>
      <c r="D2046" s="12"/>
      <c r="E2046" s="12"/>
      <c r="F2046" s="12"/>
      <c r="G2046" s="21"/>
      <c r="H2046" s="21"/>
      <c r="I2046" s="21"/>
      <c r="J2046" s="21"/>
      <c r="K2046" s="21"/>
      <c r="L2046" s="21"/>
      <c r="M2046" s="12"/>
      <c r="N2046" s="12"/>
      <c r="O2046" s="12"/>
      <c r="P2046" s="12"/>
      <c r="Q2046" s="12"/>
      <c r="R2046" s="12"/>
    </row>
    <row r="2047" spans="3:18" x14ac:dyDescent="0.3">
      <c r="C2047" s="12"/>
      <c r="D2047" s="12"/>
      <c r="E2047" s="12"/>
      <c r="F2047" s="12"/>
      <c r="G2047" s="21"/>
      <c r="H2047" s="21"/>
      <c r="I2047" s="21"/>
      <c r="J2047" s="21"/>
      <c r="K2047" s="21"/>
      <c r="L2047" s="21"/>
      <c r="M2047" s="12"/>
      <c r="N2047" s="12"/>
      <c r="O2047" s="12"/>
      <c r="P2047" s="12"/>
      <c r="Q2047" s="12"/>
      <c r="R2047" s="12"/>
    </row>
    <row r="2048" spans="3:18" x14ac:dyDescent="0.3">
      <c r="C2048" s="12"/>
      <c r="D2048" s="12"/>
      <c r="E2048" s="12"/>
      <c r="F2048" s="12"/>
      <c r="G2048" s="21"/>
      <c r="H2048" s="21"/>
      <c r="I2048" s="21"/>
      <c r="J2048" s="21"/>
      <c r="K2048" s="21"/>
      <c r="L2048" s="21"/>
      <c r="M2048" s="12"/>
      <c r="N2048" s="12"/>
      <c r="O2048" s="12"/>
      <c r="P2048" s="12"/>
      <c r="Q2048" s="12"/>
      <c r="R2048" s="12"/>
    </row>
    <row r="2049" spans="3:18" x14ac:dyDescent="0.3">
      <c r="C2049" s="12"/>
      <c r="D2049" s="12"/>
      <c r="E2049" s="12"/>
      <c r="F2049" s="12"/>
      <c r="G2049" s="21"/>
      <c r="H2049" s="21"/>
      <c r="I2049" s="21"/>
      <c r="J2049" s="21"/>
      <c r="K2049" s="21"/>
      <c r="L2049" s="21"/>
      <c r="M2049" s="12"/>
      <c r="N2049" s="12"/>
      <c r="O2049" s="12"/>
      <c r="P2049" s="12"/>
      <c r="Q2049" s="12"/>
      <c r="R2049" s="12"/>
    </row>
    <row r="2050" spans="3:18" x14ac:dyDescent="0.3">
      <c r="C2050" s="12"/>
      <c r="D2050" s="12"/>
      <c r="E2050" s="12"/>
      <c r="F2050" s="12"/>
      <c r="G2050" s="21"/>
      <c r="H2050" s="21"/>
      <c r="I2050" s="21"/>
      <c r="J2050" s="21"/>
      <c r="K2050" s="21"/>
      <c r="L2050" s="21"/>
      <c r="M2050" s="12"/>
      <c r="N2050" s="12"/>
      <c r="O2050" s="12"/>
      <c r="P2050" s="12"/>
      <c r="Q2050" s="12"/>
      <c r="R2050" s="12"/>
    </row>
    <row r="2051" spans="3:18" x14ac:dyDescent="0.3">
      <c r="C2051" s="12"/>
      <c r="D2051" s="12"/>
      <c r="E2051" s="12"/>
      <c r="F2051" s="12"/>
      <c r="G2051" s="21"/>
      <c r="H2051" s="21"/>
      <c r="I2051" s="21"/>
      <c r="J2051" s="21"/>
      <c r="K2051" s="21"/>
      <c r="L2051" s="21"/>
      <c r="M2051" s="12"/>
      <c r="N2051" s="12"/>
      <c r="O2051" s="12"/>
      <c r="P2051" s="12"/>
      <c r="Q2051" s="12"/>
      <c r="R2051" s="12"/>
    </row>
    <row r="2052" spans="3:18" x14ac:dyDescent="0.3">
      <c r="C2052" s="12"/>
      <c r="D2052" s="12"/>
      <c r="E2052" s="12"/>
      <c r="F2052" s="12"/>
      <c r="G2052" s="21"/>
      <c r="H2052" s="21"/>
      <c r="I2052" s="21"/>
      <c r="J2052" s="21"/>
      <c r="K2052" s="21"/>
      <c r="L2052" s="21"/>
      <c r="M2052" s="12"/>
      <c r="N2052" s="12"/>
      <c r="O2052" s="12"/>
      <c r="P2052" s="12"/>
      <c r="Q2052" s="12"/>
      <c r="R2052" s="12"/>
    </row>
    <row r="2053" spans="3:18" x14ac:dyDescent="0.3">
      <c r="C2053" s="12"/>
      <c r="D2053" s="12"/>
      <c r="E2053" s="12"/>
      <c r="F2053" s="12"/>
      <c r="G2053" s="21"/>
      <c r="H2053" s="21"/>
      <c r="I2053" s="21"/>
      <c r="J2053" s="21"/>
      <c r="K2053" s="21"/>
      <c r="L2053" s="21"/>
      <c r="M2053" s="12"/>
      <c r="N2053" s="12"/>
      <c r="O2053" s="12"/>
      <c r="P2053" s="12"/>
      <c r="Q2053" s="12"/>
      <c r="R2053" s="12"/>
    </row>
    <row r="2054" spans="3:18" x14ac:dyDescent="0.3">
      <c r="C2054" s="12"/>
      <c r="D2054" s="12"/>
      <c r="E2054" s="12"/>
      <c r="F2054" s="12"/>
      <c r="G2054" s="21"/>
      <c r="H2054" s="21"/>
      <c r="I2054" s="21"/>
      <c r="J2054" s="21"/>
      <c r="K2054" s="21"/>
      <c r="L2054" s="21"/>
      <c r="M2054" s="12"/>
      <c r="N2054" s="12"/>
      <c r="O2054" s="12"/>
      <c r="P2054" s="12"/>
      <c r="Q2054" s="12"/>
      <c r="R2054" s="12"/>
    </row>
    <row r="2055" spans="3:18" x14ac:dyDescent="0.3">
      <c r="C2055" s="12"/>
      <c r="D2055" s="12"/>
      <c r="E2055" s="12"/>
      <c r="F2055" s="12"/>
      <c r="G2055" s="21"/>
      <c r="H2055" s="21"/>
      <c r="I2055" s="21"/>
      <c r="J2055" s="21"/>
      <c r="K2055" s="21"/>
      <c r="L2055" s="21"/>
      <c r="M2055" s="12"/>
      <c r="N2055" s="12"/>
      <c r="O2055" s="12"/>
      <c r="P2055" s="12"/>
      <c r="Q2055" s="12"/>
      <c r="R2055" s="12"/>
    </row>
    <row r="2056" spans="3:18" x14ac:dyDescent="0.3">
      <c r="C2056" s="12"/>
      <c r="D2056" s="12"/>
      <c r="E2056" s="12"/>
      <c r="F2056" s="12"/>
      <c r="G2056" s="21"/>
      <c r="H2056" s="21"/>
      <c r="I2056" s="21"/>
      <c r="J2056" s="21"/>
      <c r="K2056" s="21"/>
      <c r="L2056" s="21"/>
      <c r="M2056" s="12"/>
      <c r="N2056" s="12"/>
      <c r="O2056" s="12"/>
      <c r="P2056" s="12"/>
      <c r="Q2056" s="12"/>
      <c r="R2056" s="12"/>
    </row>
    <row r="2057" spans="3:18" x14ac:dyDescent="0.3">
      <c r="C2057" s="12"/>
      <c r="D2057" s="12"/>
      <c r="E2057" s="12"/>
      <c r="F2057" s="12"/>
      <c r="G2057" s="21"/>
      <c r="H2057" s="21"/>
      <c r="I2057" s="21"/>
      <c r="J2057" s="21"/>
      <c r="K2057" s="21"/>
      <c r="L2057" s="21"/>
      <c r="M2057" s="12"/>
      <c r="N2057" s="12"/>
      <c r="O2057" s="12"/>
      <c r="P2057" s="12"/>
      <c r="Q2057" s="12"/>
      <c r="R2057" s="12"/>
    </row>
    <row r="2058" spans="3:18" x14ac:dyDescent="0.3">
      <c r="C2058" s="12"/>
      <c r="D2058" s="12"/>
      <c r="E2058" s="12"/>
      <c r="F2058" s="12"/>
      <c r="G2058" s="21"/>
      <c r="H2058" s="21"/>
      <c r="I2058" s="21"/>
      <c r="J2058" s="21"/>
      <c r="K2058" s="21"/>
      <c r="L2058" s="21"/>
      <c r="M2058" s="12"/>
      <c r="N2058" s="12"/>
      <c r="O2058" s="12"/>
      <c r="P2058" s="12"/>
      <c r="Q2058" s="12"/>
      <c r="R2058" s="12"/>
    </row>
    <row r="2059" spans="3:18" x14ac:dyDescent="0.3">
      <c r="C2059" s="12"/>
      <c r="D2059" s="12"/>
      <c r="E2059" s="12"/>
      <c r="F2059" s="12"/>
      <c r="G2059" s="21"/>
      <c r="H2059" s="21"/>
      <c r="I2059" s="21"/>
      <c r="J2059" s="21"/>
      <c r="K2059" s="21"/>
      <c r="L2059" s="21"/>
      <c r="M2059" s="12"/>
      <c r="N2059" s="12"/>
      <c r="O2059" s="12"/>
      <c r="P2059" s="12"/>
      <c r="Q2059" s="12"/>
      <c r="R2059" s="12"/>
    </row>
    <row r="2060" spans="3:18" x14ac:dyDescent="0.3">
      <c r="C2060" s="12"/>
      <c r="D2060" s="12"/>
      <c r="E2060" s="12"/>
      <c r="F2060" s="12"/>
      <c r="G2060" s="21"/>
      <c r="H2060" s="21"/>
      <c r="I2060" s="21"/>
      <c r="J2060" s="21"/>
      <c r="K2060" s="21"/>
      <c r="L2060" s="21"/>
      <c r="M2060" s="12"/>
      <c r="N2060" s="12"/>
      <c r="O2060" s="12"/>
      <c r="P2060" s="12"/>
      <c r="Q2060" s="12"/>
      <c r="R2060" s="12"/>
    </row>
    <row r="2061" spans="3:18" x14ac:dyDescent="0.3">
      <c r="C2061" s="12"/>
      <c r="D2061" s="12"/>
      <c r="E2061" s="12"/>
      <c r="F2061" s="12"/>
      <c r="G2061" s="21"/>
      <c r="H2061" s="21"/>
      <c r="I2061" s="21"/>
      <c r="J2061" s="21"/>
      <c r="K2061" s="21"/>
      <c r="L2061" s="21"/>
      <c r="M2061" s="12"/>
      <c r="N2061" s="12"/>
      <c r="O2061" s="12"/>
      <c r="P2061" s="12"/>
      <c r="Q2061" s="12"/>
      <c r="R2061" s="12"/>
    </row>
    <row r="2062" spans="3:18" x14ac:dyDescent="0.3">
      <c r="C2062" s="12"/>
      <c r="D2062" s="12"/>
      <c r="E2062" s="12"/>
      <c r="F2062" s="12"/>
      <c r="G2062" s="21"/>
      <c r="H2062" s="21"/>
      <c r="I2062" s="21"/>
      <c r="J2062" s="21"/>
      <c r="K2062" s="21"/>
      <c r="L2062" s="21"/>
      <c r="M2062" s="12"/>
      <c r="N2062" s="12"/>
      <c r="O2062" s="12"/>
      <c r="P2062" s="12"/>
      <c r="Q2062" s="12"/>
      <c r="R2062" s="12"/>
    </row>
    <row r="2063" spans="3:18" x14ac:dyDescent="0.3">
      <c r="C2063" s="12"/>
      <c r="D2063" s="12"/>
      <c r="E2063" s="12"/>
      <c r="F2063" s="12"/>
      <c r="G2063" s="21"/>
      <c r="H2063" s="21"/>
      <c r="I2063" s="21"/>
      <c r="J2063" s="21"/>
      <c r="K2063" s="21"/>
      <c r="L2063" s="21"/>
      <c r="M2063" s="12"/>
      <c r="N2063" s="12"/>
      <c r="O2063" s="12"/>
      <c r="P2063" s="12"/>
      <c r="Q2063" s="12"/>
      <c r="R2063" s="12"/>
    </row>
    <row r="2064" spans="3:18" x14ac:dyDescent="0.3">
      <c r="C2064" s="12"/>
      <c r="D2064" s="12"/>
      <c r="E2064" s="12"/>
      <c r="F2064" s="12"/>
      <c r="G2064" s="21"/>
      <c r="H2064" s="21"/>
      <c r="I2064" s="21"/>
      <c r="J2064" s="21"/>
      <c r="K2064" s="21"/>
      <c r="L2064" s="21"/>
      <c r="M2064" s="12"/>
      <c r="N2064" s="12"/>
      <c r="O2064" s="12"/>
      <c r="P2064" s="12"/>
      <c r="Q2064" s="12"/>
      <c r="R2064" s="12"/>
    </row>
    <row r="2065" spans="3:18" x14ac:dyDescent="0.3">
      <c r="C2065" s="12"/>
      <c r="D2065" s="12"/>
      <c r="E2065" s="12"/>
      <c r="F2065" s="12"/>
      <c r="G2065" s="21"/>
      <c r="H2065" s="21"/>
      <c r="I2065" s="21"/>
      <c r="J2065" s="21"/>
      <c r="K2065" s="21"/>
      <c r="L2065" s="21"/>
      <c r="M2065" s="12"/>
      <c r="N2065" s="12"/>
      <c r="O2065" s="12"/>
      <c r="P2065" s="12"/>
      <c r="Q2065" s="12"/>
      <c r="R2065" s="12"/>
    </row>
    <row r="2066" spans="3:18" x14ac:dyDescent="0.3">
      <c r="C2066" s="12"/>
      <c r="D2066" s="12"/>
      <c r="E2066" s="12"/>
      <c r="F2066" s="12"/>
      <c r="G2066" s="21"/>
      <c r="H2066" s="21"/>
      <c r="I2066" s="21"/>
      <c r="J2066" s="21"/>
      <c r="K2066" s="21"/>
      <c r="L2066" s="21"/>
      <c r="M2066" s="12"/>
      <c r="N2066" s="12"/>
      <c r="O2066" s="12"/>
      <c r="P2066" s="12"/>
      <c r="Q2066" s="12"/>
      <c r="R2066" s="12"/>
    </row>
    <row r="2067" spans="3:18" x14ac:dyDescent="0.3">
      <c r="C2067" s="12"/>
      <c r="D2067" s="12"/>
      <c r="E2067" s="12"/>
      <c r="F2067" s="12"/>
      <c r="G2067" s="21"/>
      <c r="H2067" s="21"/>
      <c r="I2067" s="21"/>
      <c r="J2067" s="21"/>
      <c r="K2067" s="21"/>
      <c r="L2067" s="21"/>
      <c r="M2067" s="12"/>
      <c r="N2067" s="12"/>
      <c r="O2067" s="12"/>
      <c r="P2067" s="12"/>
      <c r="Q2067" s="12"/>
      <c r="R2067" s="12"/>
    </row>
    <row r="2068" spans="3:18" x14ac:dyDescent="0.3">
      <c r="C2068" s="12"/>
      <c r="D2068" s="12"/>
      <c r="E2068" s="12"/>
      <c r="F2068" s="12"/>
      <c r="G2068" s="21"/>
      <c r="H2068" s="21"/>
      <c r="I2068" s="21"/>
      <c r="J2068" s="21"/>
      <c r="K2068" s="21"/>
      <c r="L2068" s="21"/>
      <c r="M2068" s="12"/>
      <c r="N2068" s="12"/>
      <c r="O2068" s="12"/>
      <c r="P2068" s="12"/>
      <c r="Q2068" s="12"/>
      <c r="R2068" s="12"/>
    </row>
    <row r="2069" spans="3:18" x14ac:dyDescent="0.3">
      <c r="C2069" s="12"/>
      <c r="D2069" s="12"/>
      <c r="E2069" s="12"/>
      <c r="F2069" s="12"/>
      <c r="G2069" s="21"/>
      <c r="H2069" s="21"/>
      <c r="I2069" s="21"/>
      <c r="J2069" s="21"/>
      <c r="K2069" s="21"/>
      <c r="L2069" s="21"/>
      <c r="M2069" s="12"/>
      <c r="N2069" s="12"/>
      <c r="O2069" s="12"/>
      <c r="P2069" s="12"/>
      <c r="Q2069" s="12"/>
      <c r="R2069" s="12"/>
    </row>
    <row r="2070" spans="3:18" x14ac:dyDescent="0.3">
      <c r="C2070" s="12"/>
      <c r="D2070" s="12"/>
      <c r="E2070" s="12"/>
      <c r="F2070" s="12"/>
      <c r="G2070" s="21"/>
      <c r="H2070" s="21"/>
      <c r="I2070" s="21"/>
      <c r="J2070" s="21"/>
      <c r="K2070" s="21"/>
      <c r="L2070" s="21"/>
      <c r="M2070" s="12"/>
      <c r="N2070" s="12"/>
      <c r="O2070" s="12"/>
      <c r="P2070" s="12"/>
      <c r="Q2070" s="12"/>
      <c r="R2070" s="12"/>
    </row>
    <row r="2071" spans="3:18" x14ac:dyDescent="0.3">
      <c r="C2071" s="12"/>
      <c r="D2071" s="12"/>
      <c r="E2071" s="12"/>
      <c r="F2071" s="12"/>
      <c r="G2071" s="21"/>
      <c r="H2071" s="21"/>
      <c r="I2071" s="21"/>
      <c r="J2071" s="21"/>
      <c r="K2071" s="21"/>
      <c r="L2071" s="21"/>
      <c r="M2071" s="12"/>
      <c r="N2071" s="12"/>
      <c r="O2071" s="12"/>
      <c r="P2071" s="12"/>
      <c r="Q2071" s="12"/>
      <c r="R2071" s="12"/>
    </row>
    <row r="2072" spans="3:18" x14ac:dyDescent="0.3">
      <c r="C2072" s="12"/>
      <c r="D2072" s="12"/>
      <c r="E2072" s="12"/>
      <c r="F2072" s="12"/>
      <c r="G2072" s="21"/>
      <c r="H2072" s="21"/>
      <c r="I2072" s="21"/>
      <c r="J2072" s="21"/>
      <c r="K2072" s="21"/>
      <c r="L2072" s="21"/>
      <c r="M2072" s="12"/>
      <c r="N2072" s="12"/>
      <c r="O2072" s="12"/>
      <c r="P2072" s="12"/>
      <c r="Q2072" s="12"/>
      <c r="R2072" s="12"/>
    </row>
    <row r="2073" spans="3:18" x14ac:dyDescent="0.3">
      <c r="C2073" s="12"/>
      <c r="D2073" s="12"/>
      <c r="E2073" s="12"/>
      <c r="F2073" s="12"/>
      <c r="G2073" s="21"/>
      <c r="H2073" s="21"/>
      <c r="I2073" s="21"/>
      <c r="J2073" s="21"/>
      <c r="K2073" s="21"/>
      <c r="L2073" s="21"/>
      <c r="M2073" s="12"/>
      <c r="N2073" s="12"/>
      <c r="O2073" s="12"/>
      <c r="P2073" s="12"/>
      <c r="Q2073" s="12"/>
      <c r="R2073" s="12"/>
    </row>
    <row r="2074" spans="3:18" x14ac:dyDescent="0.3">
      <c r="C2074" s="12"/>
      <c r="D2074" s="12"/>
      <c r="E2074" s="12"/>
      <c r="F2074" s="12"/>
      <c r="G2074" s="21"/>
      <c r="H2074" s="21"/>
      <c r="I2074" s="21"/>
      <c r="J2074" s="21"/>
      <c r="K2074" s="21"/>
      <c r="L2074" s="21"/>
      <c r="M2074" s="12"/>
      <c r="N2074" s="12"/>
      <c r="O2074" s="12"/>
      <c r="P2074" s="12"/>
      <c r="Q2074" s="12"/>
      <c r="R2074" s="12"/>
    </row>
    <row r="2075" spans="3:18" x14ac:dyDescent="0.3">
      <c r="C2075" s="12"/>
      <c r="D2075" s="12"/>
      <c r="E2075" s="12"/>
      <c r="F2075" s="12"/>
      <c r="G2075" s="21"/>
      <c r="H2075" s="21"/>
      <c r="I2075" s="21"/>
      <c r="J2075" s="21"/>
      <c r="K2075" s="21"/>
      <c r="L2075" s="21"/>
      <c r="M2075" s="12"/>
      <c r="N2075" s="12"/>
      <c r="O2075" s="12"/>
      <c r="P2075" s="12"/>
      <c r="Q2075" s="12"/>
      <c r="R2075" s="12"/>
    </row>
    <row r="2076" spans="3:18" x14ac:dyDescent="0.3">
      <c r="C2076" s="12"/>
      <c r="D2076" s="12"/>
      <c r="E2076" s="12"/>
      <c r="F2076" s="12"/>
      <c r="G2076" s="21"/>
      <c r="H2076" s="21"/>
      <c r="I2076" s="21"/>
      <c r="J2076" s="21"/>
      <c r="K2076" s="21"/>
      <c r="L2076" s="21"/>
      <c r="M2076" s="12"/>
      <c r="N2076" s="12"/>
      <c r="O2076" s="12"/>
      <c r="P2076" s="12"/>
      <c r="Q2076" s="12"/>
      <c r="R2076" s="12"/>
    </row>
    <row r="2077" spans="3:18" x14ac:dyDescent="0.3">
      <c r="C2077" s="12"/>
      <c r="D2077" s="12"/>
      <c r="E2077" s="12"/>
      <c r="F2077" s="12"/>
      <c r="G2077" s="21"/>
      <c r="H2077" s="21"/>
      <c r="I2077" s="21"/>
      <c r="J2077" s="21"/>
      <c r="K2077" s="21"/>
      <c r="L2077" s="21"/>
      <c r="M2077" s="12"/>
      <c r="N2077" s="12"/>
      <c r="O2077" s="12"/>
      <c r="P2077" s="12"/>
      <c r="Q2077" s="12"/>
      <c r="R2077" s="12"/>
    </row>
    <row r="2078" spans="3:18" x14ac:dyDescent="0.3">
      <c r="C2078" s="12"/>
      <c r="D2078" s="12"/>
      <c r="E2078" s="12"/>
      <c r="F2078" s="12"/>
      <c r="G2078" s="21"/>
      <c r="H2078" s="21"/>
      <c r="I2078" s="21"/>
      <c r="J2078" s="21"/>
      <c r="K2078" s="21"/>
      <c r="L2078" s="21"/>
      <c r="M2078" s="12"/>
      <c r="N2078" s="12"/>
      <c r="O2078" s="12"/>
      <c r="P2078" s="12"/>
      <c r="Q2078" s="12"/>
      <c r="R2078" s="12"/>
    </row>
    <row r="2079" spans="3:18" x14ac:dyDescent="0.3">
      <c r="C2079" s="12"/>
      <c r="D2079" s="12"/>
      <c r="E2079" s="12"/>
      <c r="F2079" s="12"/>
      <c r="G2079" s="21"/>
      <c r="H2079" s="21"/>
      <c r="I2079" s="21"/>
      <c r="J2079" s="21"/>
      <c r="K2079" s="21"/>
      <c r="L2079" s="21"/>
      <c r="M2079" s="12"/>
      <c r="N2079" s="12"/>
      <c r="O2079" s="12"/>
      <c r="P2079" s="12"/>
      <c r="Q2079" s="12"/>
      <c r="R2079" s="12"/>
    </row>
    <row r="2080" spans="3:18" x14ac:dyDescent="0.3">
      <c r="C2080" s="12"/>
      <c r="D2080" s="12"/>
      <c r="E2080" s="12"/>
      <c r="F2080" s="12"/>
      <c r="G2080" s="21"/>
      <c r="H2080" s="21"/>
      <c r="I2080" s="21"/>
      <c r="J2080" s="21"/>
      <c r="K2080" s="21"/>
      <c r="L2080" s="21"/>
      <c r="M2080" s="12"/>
      <c r="N2080" s="12"/>
      <c r="O2080" s="12"/>
      <c r="P2080" s="12"/>
      <c r="Q2080" s="12"/>
      <c r="R2080" s="12"/>
    </row>
    <row r="2081" spans="3:18" x14ac:dyDescent="0.3">
      <c r="C2081" s="12"/>
      <c r="D2081" s="12"/>
      <c r="E2081" s="12"/>
      <c r="F2081" s="12"/>
      <c r="G2081" s="21"/>
      <c r="H2081" s="21"/>
      <c r="I2081" s="21"/>
      <c r="J2081" s="21"/>
      <c r="K2081" s="21"/>
      <c r="L2081" s="21"/>
      <c r="M2081" s="12"/>
      <c r="N2081" s="12"/>
      <c r="O2081" s="12"/>
      <c r="P2081" s="12"/>
      <c r="Q2081" s="12"/>
      <c r="R2081" s="12"/>
    </row>
    <row r="2082" spans="3:18" x14ac:dyDescent="0.3">
      <c r="C2082" s="12"/>
      <c r="D2082" s="12"/>
      <c r="E2082" s="12"/>
      <c r="F2082" s="12"/>
      <c r="G2082" s="21"/>
      <c r="H2082" s="21"/>
      <c r="I2082" s="21"/>
      <c r="J2082" s="21"/>
      <c r="K2082" s="21"/>
      <c r="L2082" s="21"/>
      <c r="M2082" s="12"/>
      <c r="N2082" s="12"/>
      <c r="O2082" s="12"/>
      <c r="P2082" s="12"/>
      <c r="Q2082" s="12"/>
      <c r="R2082" s="12"/>
    </row>
    <row r="2083" spans="3:18" x14ac:dyDescent="0.3">
      <c r="C2083" s="12"/>
      <c r="D2083" s="12"/>
      <c r="E2083" s="12"/>
      <c r="F2083" s="12"/>
      <c r="G2083" s="21"/>
      <c r="H2083" s="21"/>
      <c r="I2083" s="21"/>
      <c r="J2083" s="21"/>
      <c r="K2083" s="21"/>
      <c r="L2083" s="21"/>
      <c r="M2083" s="12"/>
      <c r="N2083" s="12"/>
      <c r="O2083" s="12"/>
      <c r="P2083" s="12"/>
      <c r="Q2083" s="12"/>
      <c r="R2083" s="12"/>
    </row>
    <row r="2084" spans="3:18" x14ac:dyDescent="0.3">
      <c r="C2084" s="12"/>
      <c r="D2084" s="12"/>
      <c r="E2084" s="12"/>
      <c r="F2084" s="12"/>
      <c r="G2084" s="21"/>
      <c r="H2084" s="21"/>
      <c r="I2084" s="21"/>
      <c r="J2084" s="21"/>
      <c r="K2084" s="21"/>
      <c r="L2084" s="21"/>
      <c r="M2084" s="12"/>
      <c r="N2084" s="12"/>
      <c r="O2084" s="12"/>
      <c r="P2084" s="12"/>
      <c r="Q2084" s="12"/>
      <c r="R2084" s="12"/>
    </row>
    <row r="2085" spans="3:18" x14ac:dyDescent="0.3">
      <c r="C2085" s="12"/>
      <c r="D2085" s="12"/>
      <c r="E2085" s="12"/>
      <c r="F2085" s="12"/>
      <c r="G2085" s="21"/>
      <c r="H2085" s="21"/>
      <c r="I2085" s="21"/>
      <c r="J2085" s="21"/>
      <c r="K2085" s="21"/>
      <c r="L2085" s="21"/>
      <c r="M2085" s="12"/>
      <c r="N2085" s="12"/>
      <c r="O2085" s="12"/>
      <c r="P2085" s="12"/>
      <c r="Q2085" s="12"/>
      <c r="R2085" s="12"/>
    </row>
    <row r="2086" spans="3:18" x14ac:dyDescent="0.3">
      <c r="C2086" s="12"/>
      <c r="D2086" s="12"/>
      <c r="E2086" s="12"/>
      <c r="F2086" s="12"/>
      <c r="G2086" s="21"/>
      <c r="H2086" s="21"/>
      <c r="I2086" s="21"/>
      <c r="J2086" s="21"/>
      <c r="K2086" s="21"/>
      <c r="L2086" s="21"/>
      <c r="M2086" s="12"/>
      <c r="N2086" s="12"/>
      <c r="O2086" s="12"/>
      <c r="P2086" s="12"/>
      <c r="Q2086" s="12"/>
      <c r="R2086" s="12"/>
    </row>
    <row r="2087" spans="3:18" x14ac:dyDescent="0.3">
      <c r="C2087" s="12"/>
      <c r="D2087" s="12"/>
      <c r="E2087" s="12"/>
      <c r="F2087" s="12"/>
      <c r="G2087" s="21"/>
      <c r="H2087" s="21"/>
      <c r="I2087" s="21"/>
      <c r="J2087" s="21"/>
      <c r="K2087" s="21"/>
      <c r="L2087" s="21"/>
      <c r="M2087" s="12"/>
      <c r="N2087" s="12"/>
      <c r="O2087" s="12"/>
      <c r="P2087" s="12"/>
      <c r="Q2087" s="12"/>
      <c r="R2087" s="12"/>
    </row>
    <row r="2088" spans="3:18" x14ac:dyDescent="0.3">
      <c r="C2088" s="12"/>
      <c r="D2088" s="12"/>
      <c r="E2088" s="12"/>
      <c r="F2088" s="12"/>
      <c r="G2088" s="21"/>
      <c r="H2088" s="21"/>
      <c r="I2088" s="21"/>
      <c r="J2088" s="21"/>
      <c r="K2088" s="21"/>
      <c r="L2088" s="21"/>
      <c r="M2088" s="12"/>
      <c r="N2088" s="12"/>
      <c r="O2088" s="12"/>
      <c r="P2088" s="12"/>
      <c r="Q2088" s="12"/>
      <c r="R2088" s="12"/>
    </row>
    <row r="2089" spans="3:18" x14ac:dyDescent="0.3">
      <c r="C2089" s="12"/>
      <c r="D2089" s="12"/>
      <c r="E2089" s="12"/>
      <c r="F2089" s="12"/>
      <c r="G2089" s="21"/>
      <c r="H2089" s="21"/>
      <c r="I2089" s="21"/>
      <c r="J2089" s="21"/>
      <c r="K2089" s="21"/>
      <c r="L2089" s="21"/>
      <c r="M2089" s="12"/>
      <c r="N2089" s="12"/>
      <c r="O2089" s="12"/>
      <c r="P2089" s="12"/>
      <c r="Q2089" s="12"/>
      <c r="R2089" s="12"/>
    </row>
    <row r="2090" spans="3:18" x14ac:dyDescent="0.3">
      <c r="C2090" s="12"/>
      <c r="D2090" s="12"/>
      <c r="E2090" s="12"/>
      <c r="F2090" s="12"/>
      <c r="G2090" s="21"/>
      <c r="H2090" s="21"/>
      <c r="I2090" s="21"/>
      <c r="J2090" s="21"/>
      <c r="K2090" s="21"/>
      <c r="L2090" s="21"/>
      <c r="M2090" s="12"/>
      <c r="N2090" s="12"/>
      <c r="O2090" s="12"/>
      <c r="P2090" s="12"/>
      <c r="Q2090" s="12"/>
      <c r="R2090" s="12"/>
    </row>
    <row r="2091" spans="3:18" x14ac:dyDescent="0.3">
      <c r="C2091" s="12"/>
      <c r="D2091" s="12"/>
      <c r="E2091" s="12"/>
      <c r="F2091" s="12"/>
      <c r="G2091" s="21"/>
      <c r="H2091" s="21"/>
      <c r="I2091" s="21"/>
      <c r="J2091" s="21"/>
      <c r="K2091" s="21"/>
      <c r="L2091" s="21"/>
      <c r="M2091" s="12"/>
      <c r="N2091" s="12"/>
      <c r="O2091" s="12"/>
      <c r="P2091" s="12"/>
      <c r="Q2091" s="12"/>
      <c r="R2091" s="12"/>
    </row>
    <row r="2092" spans="3:18" x14ac:dyDescent="0.3">
      <c r="C2092" s="12"/>
      <c r="D2092" s="12"/>
      <c r="E2092" s="12"/>
      <c r="F2092" s="12"/>
      <c r="G2092" s="21"/>
      <c r="H2092" s="21"/>
      <c r="I2092" s="21"/>
      <c r="J2092" s="21"/>
      <c r="K2092" s="21"/>
      <c r="L2092" s="21"/>
      <c r="M2092" s="12"/>
      <c r="N2092" s="12"/>
      <c r="O2092" s="12"/>
      <c r="P2092" s="12"/>
      <c r="Q2092" s="12"/>
      <c r="R2092" s="12"/>
    </row>
    <row r="2093" spans="3:18" x14ac:dyDescent="0.3">
      <c r="C2093" s="12"/>
      <c r="D2093" s="12"/>
      <c r="E2093" s="12"/>
      <c r="F2093" s="12"/>
      <c r="G2093" s="21"/>
      <c r="H2093" s="21"/>
      <c r="I2093" s="21"/>
      <c r="J2093" s="21"/>
      <c r="K2093" s="21"/>
      <c r="L2093" s="21"/>
      <c r="M2093" s="12"/>
      <c r="N2093" s="12"/>
      <c r="O2093" s="12"/>
      <c r="P2093" s="12"/>
      <c r="Q2093" s="12"/>
      <c r="R2093" s="12"/>
    </row>
    <row r="2094" spans="3:18" x14ac:dyDescent="0.3">
      <c r="C2094" s="12"/>
      <c r="D2094" s="12"/>
      <c r="E2094" s="12"/>
      <c r="F2094" s="12"/>
      <c r="G2094" s="21"/>
      <c r="H2094" s="21"/>
      <c r="I2094" s="21"/>
      <c r="J2094" s="21"/>
      <c r="K2094" s="21"/>
      <c r="L2094" s="21"/>
      <c r="M2094" s="12"/>
      <c r="N2094" s="12"/>
      <c r="O2094" s="12"/>
      <c r="P2094" s="12"/>
      <c r="Q2094" s="12"/>
      <c r="R2094" s="12"/>
    </row>
    <row r="2095" spans="3:18" x14ac:dyDescent="0.3">
      <c r="C2095" s="12"/>
      <c r="D2095" s="12"/>
      <c r="E2095" s="12"/>
      <c r="F2095" s="12"/>
      <c r="G2095" s="21"/>
      <c r="H2095" s="21"/>
      <c r="I2095" s="21"/>
      <c r="J2095" s="21"/>
      <c r="K2095" s="21"/>
      <c r="L2095" s="21"/>
      <c r="M2095" s="12"/>
      <c r="N2095" s="12"/>
      <c r="O2095" s="12"/>
      <c r="P2095" s="12"/>
      <c r="Q2095" s="12"/>
      <c r="R2095" s="12"/>
    </row>
    <row r="2096" spans="3:18" x14ac:dyDescent="0.3">
      <c r="C2096" s="12"/>
      <c r="D2096" s="12"/>
      <c r="E2096" s="12"/>
      <c r="F2096" s="12"/>
      <c r="G2096" s="21"/>
      <c r="H2096" s="21"/>
      <c r="I2096" s="21"/>
      <c r="J2096" s="21"/>
      <c r="K2096" s="21"/>
      <c r="L2096" s="21"/>
      <c r="M2096" s="12"/>
      <c r="N2096" s="12"/>
      <c r="O2096" s="12"/>
      <c r="P2096" s="12"/>
      <c r="Q2096" s="12"/>
      <c r="R2096" s="12"/>
    </row>
    <row r="2097" spans="3:18" x14ac:dyDescent="0.3">
      <c r="C2097" s="12"/>
      <c r="D2097" s="12"/>
      <c r="E2097" s="12"/>
      <c r="F2097" s="12"/>
      <c r="G2097" s="21"/>
      <c r="H2097" s="21"/>
      <c r="I2097" s="21"/>
      <c r="J2097" s="21"/>
      <c r="K2097" s="21"/>
      <c r="L2097" s="21"/>
      <c r="M2097" s="12"/>
      <c r="N2097" s="12"/>
      <c r="O2097" s="12"/>
      <c r="P2097" s="12"/>
      <c r="Q2097" s="12"/>
      <c r="R2097" s="12"/>
    </row>
    <row r="2098" spans="3:18" x14ac:dyDescent="0.3">
      <c r="C2098" s="12"/>
      <c r="D2098" s="12"/>
      <c r="E2098" s="12"/>
      <c r="F2098" s="12"/>
      <c r="G2098" s="21"/>
      <c r="H2098" s="21"/>
      <c r="I2098" s="21"/>
      <c r="J2098" s="21"/>
      <c r="K2098" s="21"/>
      <c r="L2098" s="21"/>
      <c r="M2098" s="12"/>
      <c r="N2098" s="12"/>
      <c r="O2098" s="12"/>
      <c r="P2098" s="12"/>
      <c r="Q2098" s="12"/>
      <c r="R2098" s="12"/>
    </row>
    <row r="2099" spans="3:18" x14ac:dyDescent="0.3">
      <c r="C2099" s="12"/>
      <c r="D2099" s="12"/>
      <c r="E2099" s="12"/>
      <c r="F2099" s="12"/>
      <c r="G2099" s="21"/>
      <c r="H2099" s="21"/>
      <c r="I2099" s="21"/>
      <c r="J2099" s="21"/>
      <c r="K2099" s="21"/>
      <c r="L2099" s="21"/>
      <c r="M2099" s="12"/>
      <c r="N2099" s="12"/>
      <c r="O2099" s="12"/>
      <c r="P2099" s="12"/>
      <c r="Q2099" s="12"/>
      <c r="R2099" s="12"/>
    </row>
    <row r="2100" spans="3:18" x14ac:dyDescent="0.3">
      <c r="C2100" s="12"/>
      <c r="D2100" s="12"/>
      <c r="E2100" s="12"/>
      <c r="F2100" s="12"/>
      <c r="G2100" s="21"/>
      <c r="H2100" s="21"/>
      <c r="I2100" s="21"/>
      <c r="J2100" s="21"/>
      <c r="K2100" s="21"/>
      <c r="L2100" s="21"/>
      <c r="M2100" s="12"/>
      <c r="N2100" s="12"/>
      <c r="O2100" s="12"/>
      <c r="P2100" s="12"/>
      <c r="Q2100" s="12"/>
      <c r="R2100" s="12"/>
    </row>
    <row r="2101" spans="3:18" x14ac:dyDescent="0.3">
      <c r="C2101" s="12"/>
      <c r="D2101" s="12"/>
      <c r="E2101" s="12"/>
      <c r="F2101" s="12"/>
      <c r="G2101" s="21"/>
      <c r="H2101" s="21"/>
      <c r="I2101" s="21"/>
      <c r="J2101" s="21"/>
      <c r="K2101" s="21"/>
      <c r="L2101" s="21"/>
      <c r="M2101" s="12"/>
      <c r="N2101" s="12"/>
      <c r="O2101" s="12"/>
      <c r="P2101" s="12"/>
      <c r="Q2101" s="12"/>
      <c r="R2101" s="12"/>
    </row>
    <row r="2102" spans="3:18" x14ac:dyDescent="0.3">
      <c r="C2102" s="12"/>
      <c r="D2102" s="12"/>
      <c r="E2102" s="12"/>
      <c r="F2102" s="12"/>
      <c r="G2102" s="21"/>
      <c r="H2102" s="21"/>
      <c r="I2102" s="21"/>
      <c r="J2102" s="21"/>
      <c r="K2102" s="21"/>
      <c r="L2102" s="21"/>
      <c r="M2102" s="12"/>
      <c r="N2102" s="12"/>
      <c r="O2102" s="12"/>
      <c r="P2102" s="12"/>
      <c r="Q2102" s="12"/>
      <c r="R2102" s="12"/>
    </row>
    <row r="2103" spans="3:18" x14ac:dyDescent="0.3">
      <c r="C2103" s="12"/>
      <c r="D2103" s="12"/>
      <c r="E2103" s="12"/>
      <c r="F2103" s="12"/>
      <c r="G2103" s="21"/>
      <c r="H2103" s="21"/>
      <c r="I2103" s="21"/>
      <c r="J2103" s="21"/>
      <c r="K2103" s="21"/>
      <c r="L2103" s="21"/>
      <c r="M2103" s="12"/>
      <c r="N2103" s="12"/>
      <c r="O2103" s="12"/>
      <c r="P2103" s="12"/>
      <c r="Q2103" s="12"/>
      <c r="R2103" s="12"/>
    </row>
    <row r="2104" spans="3:18" x14ac:dyDescent="0.3">
      <c r="C2104" s="12"/>
      <c r="D2104" s="12"/>
      <c r="E2104" s="12"/>
      <c r="F2104" s="12"/>
      <c r="G2104" s="21"/>
      <c r="H2104" s="21"/>
      <c r="I2104" s="21"/>
      <c r="J2104" s="21"/>
      <c r="K2104" s="21"/>
      <c r="L2104" s="21"/>
      <c r="M2104" s="12"/>
      <c r="N2104" s="12"/>
      <c r="O2104" s="12"/>
      <c r="P2104" s="12"/>
      <c r="Q2104" s="12"/>
      <c r="R2104" s="12"/>
    </row>
    <row r="2105" spans="3:18" x14ac:dyDescent="0.3">
      <c r="C2105" s="12"/>
      <c r="D2105" s="12"/>
      <c r="E2105" s="12"/>
      <c r="F2105" s="12"/>
      <c r="G2105" s="21"/>
      <c r="H2105" s="21"/>
      <c r="I2105" s="21"/>
      <c r="J2105" s="21"/>
      <c r="K2105" s="21"/>
      <c r="L2105" s="21"/>
      <c r="M2105" s="12"/>
      <c r="N2105" s="12"/>
      <c r="O2105" s="12"/>
      <c r="P2105" s="12"/>
      <c r="Q2105" s="12"/>
      <c r="R2105" s="12"/>
    </row>
    <row r="2106" spans="3:18" x14ac:dyDescent="0.3">
      <c r="C2106" s="12"/>
      <c r="D2106" s="12"/>
      <c r="E2106" s="12"/>
      <c r="F2106" s="12"/>
      <c r="G2106" s="21"/>
      <c r="H2106" s="21"/>
      <c r="I2106" s="21"/>
      <c r="J2106" s="21"/>
      <c r="K2106" s="21"/>
      <c r="L2106" s="21"/>
      <c r="M2106" s="12"/>
      <c r="N2106" s="12"/>
      <c r="O2106" s="12"/>
      <c r="P2106" s="12"/>
      <c r="Q2106" s="12"/>
      <c r="R2106" s="12"/>
    </row>
    <row r="2107" spans="3:18" x14ac:dyDescent="0.3">
      <c r="C2107" s="12"/>
      <c r="D2107" s="12"/>
      <c r="E2107" s="12"/>
      <c r="F2107" s="12"/>
      <c r="G2107" s="21"/>
      <c r="H2107" s="21"/>
      <c r="I2107" s="21"/>
      <c r="J2107" s="21"/>
      <c r="K2107" s="21"/>
      <c r="L2107" s="21"/>
      <c r="M2107" s="12"/>
      <c r="N2107" s="12"/>
      <c r="O2107" s="12"/>
      <c r="P2107" s="12"/>
      <c r="Q2107" s="12"/>
      <c r="R2107" s="12"/>
    </row>
    <row r="2108" spans="3:18" x14ac:dyDescent="0.3">
      <c r="C2108" s="12"/>
      <c r="D2108" s="12"/>
      <c r="E2108" s="12"/>
      <c r="F2108" s="12"/>
      <c r="G2108" s="21"/>
      <c r="H2108" s="21"/>
      <c r="I2108" s="21"/>
      <c r="J2108" s="21"/>
      <c r="K2108" s="21"/>
      <c r="L2108" s="21"/>
      <c r="M2108" s="12"/>
      <c r="N2108" s="12"/>
      <c r="O2108" s="12"/>
      <c r="P2108" s="12"/>
      <c r="Q2108" s="12"/>
      <c r="R2108" s="12"/>
    </row>
    <row r="2109" spans="3:18" x14ac:dyDescent="0.3">
      <c r="C2109" s="12"/>
      <c r="D2109" s="12"/>
      <c r="E2109" s="12"/>
      <c r="F2109" s="12"/>
      <c r="G2109" s="21"/>
      <c r="H2109" s="21"/>
      <c r="I2109" s="21"/>
      <c r="J2109" s="21"/>
      <c r="K2109" s="21"/>
      <c r="L2109" s="21"/>
      <c r="M2109" s="12"/>
      <c r="N2109" s="12"/>
      <c r="O2109" s="12"/>
      <c r="P2109" s="12"/>
      <c r="Q2109" s="12"/>
      <c r="R2109" s="12"/>
    </row>
    <row r="2110" spans="3:18" x14ac:dyDescent="0.3">
      <c r="C2110" s="12"/>
      <c r="D2110" s="12"/>
      <c r="E2110" s="12"/>
      <c r="F2110" s="12"/>
      <c r="G2110" s="21"/>
      <c r="H2110" s="21"/>
      <c r="I2110" s="21"/>
      <c r="J2110" s="21"/>
      <c r="K2110" s="21"/>
      <c r="L2110" s="21"/>
      <c r="M2110" s="12"/>
      <c r="N2110" s="12"/>
      <c r="O2110" s="12"/>
      <c r="P2110" s="12"/>
      <c r="Q2110" s="12"/>
      <c r="R2110" s="12"/>
    </row>
    <row r="2111" spans="3:18" x14ac:dyDescent="0.3">
      <c r="C2111" s="12"/>
      <c r="D2111" s="12"/>
      <c r="E2111" s="12"/>
      <c r="F2111" s="12"/>
      <c r="G2111" s="21"/>
      <c r="H2111" s="21"/>
      <c r="I2111" s="21"/>
      <c r="J2111" s="21"/>
      <c r="K2111" s="21"/>
      <c r="L2111" s="21"/>
      <c r="M2111" s="12"/>
      <c r="N2111" s="12"/>
      <c r="O2111" s="12"/>
      <c r="P2111" s="12"/>
      <c r="Q2111" s="12"/>
      <c r="R2111" s="12"/>
    </row>
    <row r="2112" spans="3:18" x14ac:dyDescent="0.3">
      <c r="C2112" s="12"/>
      <c r="D2112" s="12"/>
      <c r="E2112" s="12"/>
      <c r="F2112" s="12"/>
      <c r="G2112" s="21"/>
      <c r="H2112" s="21"/>
      <c r="I2112" s="21"/>
      <c r="J2112" s="21"/>
      <c r="K2112" s="21"/>
      <c r="L2112" s="21"/>
      <c r="M2112" s="12"/>
      <c r="N2112" s="12"/>
      <c r="O2112" s="12"/>
      <c r="P2112" s="12"/>
      <c r="Q2112" s="12"/>
      <c r="R2112" s="12"/>
    </row>
    <row r="2113" spans="3:18" x14ac:dyDescent="0.3">
      <c r="C2113" s="12"/>
      <c r="D2113" s="12"/>
      <c r="E2113" s="12"/>
      <c r="F2113" s="12"/>
      <c r="G2113" s="21"/>
      <c r="H2113" s="21"/>
      <c r="I2113" s="21"/>
      <c r="J2113" s="21"/>
      <c r="K2113" s="21"/>
      <c r="L2113" s="21"/>
      <c r="M2113" s="12"/>
      <c r="N2113" s="12"/>
      <c r="O2113" s="12"/>
      <c r="P2113" s="12"/>
      <c r="Q2113" s="12"/>
      <c r="R2113" s="12"/>
    </row>
    <row r="2114" spans="3:18" x14ac:dyDescent="0.3">
      <c r="C2114" s="12"/>
      <c r="D2114" s="12"/>
      <c r="E2114" s="12"/>
      <c r="F2114" s="12"/>
      <c r="G2114" s="21"/>
      <c r="H2114" s="21"/>
      <c r="I2114" s="21"/>
      <c r="J2114" s="21"/>
      <c r="K2114" s="21"/>
      <c r="L2114" s="21"/>
      <c r="M2114" s="12"/>
      <c r="N2114" s="12"/>
      <c r="O2114" s="12"/>
      <c r="P2114" s="12"/>
      <c r="Q2114" s="12"/>
      <c r="R2114" s="12"/>
    </row>
    <row r="2115" spans="3:18" x14ac:dyDescent="0.3">
      <c r="C2115" s="12"/>
      <c r="D2115" s="12"/>
      <c r="E2115" s="12"/>
      <c r="F2115" s="12"/>
      <c r="G2115" s="21"/>
      <c r="H2115" s="21"/>
      <c r="I2115" s="21"/>
      <c r="J2115" s="21"/>
      <c r="K2115" s="21"/>
      <c r="L2115" s="21"/>
      <c r="M2115" s="12"/>
      <c r="N2115" s="12"/>
      <c r="O2115" s="12"/>
      <c r="P2115" s="12"/>
      <c r="Q2115" s="12"/>
      <c r="R2115" s="12"/>
    </row>
    <row r="2116" spans="3:18" x14ac:dyDescent="0.3">
      <c r="C2116" s="12"/>
      <c r="D2116" s="12"/>
      <c r="E2116" s="12"/>
      <c r="F2116" s="12"/>
      <c r="G2116" s="21"/>
      <c r="H2116" s="21"/>
      <c r="I2116" s="21"/>
      <c r="J2116" s="21"/>
      <c r="K2116" s="21"/>
      <c r="L2116" s="21"/>
      <c r="M2116" s="12"/>
      <c r="N2116" s="12"/>
      <c r="O2116" s="12"/>
      <c r="P2116" s="12"/>
      <c r="Q2116" s="12"/>
      <c r="R2116" s="12"/>
    </row>
    <row r="2117" spans="3:18" x14ac:dyDescent="0.3">
      <c r="C2117" s="12"/>
      <c r="D2117" s="12"/>
      <c r="E2117" s="12"/>
      <c r="F2117" s="12"/>
      <c r="G2117" s="21"/>
      <c r="H2117" s="21"/>
      <c r="I2117" s="21"/>
      <c r="J2117" s="21"/>
      <c r="K2117" s="21"/>
      <c r="L2117" s="21"/>
      <c r="M2117" s="12"/>
      <c r="N2117" s="12"/>
      <c r="O2117" s="12"/>
      <c r="P2117" s="12"/>
      <c r="Q2117" s="12"/>
      <c r="R2117" s="12"/>
    </row>
    <row r="2118" spans="3:18" x14ac:dyDescent="0.3">
      <c r="C2118" s="12"/>
      <c r="D2118" s="12"/>
      <c r="E2118" s="12"/>
      <c r="F2118" s="12"/>
      <c r="G2118" s="21"/>
      <c r="H2118" s="21"/>
      <c r="I2118" s="21"/>
      <c r="J2118" s="21"/>
      <c r="K2118" s="21"/>
      <c r="L2118" s="21"/>
      <c r="M2118" s="12"/>
      <c r="N2118" s="12"/>
      <c r="O2118" s="12"/>
      <c r="P2118" s="12"/>
      <c r="Q2118" s="12"/>
      <c r="R2118" s="12"/>
    </row>
    <row r="2119" spans="3:18" x14ac:dyDescent="0.3">
      <c r="C2119" s="12"/>
      <c r="D2119" s="12"/>
      <c r="E2119" s="12"/>
      <c r="F2119" s="12"/>
      <c r="G2119" s="21"/>
      <c r="H2119" s="21"/>
      <c r="I2119" s="21"/>
      <c r="J2119" s="21"/>
      <c r="K2119" s="21"/>
      <c r="L2119" s="21"/>
      <c r="M2119" s="12"/>
      <c r="N2119" s="12"/>
      <c r="O2119" s="12"/>
      <c r="P2119" s="12"/>
      <c r="Q2119" s="12"/>
      <c r="R2119" s="12"/>
    </row>
    <row r="2120" spans="3:18" x14ac:dyDescent="0.3">
      <c r="C2120" s="12"/>
      <c r="D2120" s="12"/>
      <c r="E2120" s="12"/>
      <c r="F2120" s="12"/>
      <c r="G2120" s="21"/>
      <c r="H2120" s="21"/>
      <c r="I2120" s="21"/>
      <c r="J2120" s="21"/>
      <c r="K2120" s="21"/>
      <c r="L2120" s="21"/>
      <c r="M2120" s="12"/>
      <c r="N2120" s="12"/>
      <c r="O2120" s="12"/>
      <c r="P2120" s="12"/>
      <c r="Q2120" s="12"/>
      <c r="R2120" s="12"/>
    </row>
    <row r="2121" spans="3:18" x14ac:dyDescent="0.3">
      <c r="C2121" s="12"/>
      <c r="D2121" s="12"/>
      <c r="E2121" s="12"/>
      <c r="F2121" s="12"/>
      <c r="G2121" s="21"/>
      <c r="H2121" s="21"/>
      <c r="I2121" s="21"/>
      <c r="J2121" s="21"/>
      <c r="K2121" s="21"/>
      <c r="L2121" s="21"/>
      <c r="M2121" s="12"/>
      <c r="N2121" s="12"/>
      <c r="O2121" s="12"/>
      <c r="P2121" s="12"/>
      <c r="Q2121" s="12"/>
      <c r="R2121" s="12"/>
    </row>
    <row r="2122" spans="3:18" x14ac:dyDescent="0.3">
      <c r="C2122" s="12"/>
      <c r="D2122" s="12"/>
      <c r="E2122" s="12"/>
      <c r="F2122" s="12"/>
      <c r="G2122" s="21"/>
      <c r="H2122" s="21"/>
      <c r="I2122" s="21"/>
      <c r="J2122" s="21"/>
      <c r="K2122" s="21"/>
      <c r="L2122" s="21"/>
      <c r="M2122" s="12"/>
      <c r="N2122" s="12"/>
      <c r="O2122" s="12"/>
      <c r="P2122" s="12"/>
      <c r="Q2122" s="12"/>
      <c r="R2122" s="12"/>
    </row>
    <row r="2123" spans="3:18" x14ac:dyDescent="0.3">
      <c r="C2123" s="12"/>
      <c r="D2123" s="12"/>
      <c r="E2123" s="12"/>
      <c r="F2123" s="12"/>
      <c r="G2123" s="21"/>
      <c r="H2123" s="21"/>
      <c r="I2123" s="21"/>
      <c r="J2123" s="21"/>
      <c r="K2123" s="21"/>
      <c r="L2123" s="21"/>
      <c r="M2123" s="12"/>
      <c r="N2123" s="12"/>
      <c r="O2123" s="12"/>
      <c r="P2123" s="12"/>
      <c r="Q2123" s="12"/>
      <c r="R2123" s="12"/>
    </row>
    <row r="2124" spans="3:18" x14ac:dyDescent="0.3">
      <c r="C2124" s="12"/>
      <c r="D2124" s="12"/>
      <c r="E2124" s="12"/>
      <c r="F2124" s="12"/>
      <c r="G2124" s="21"/>
      <c r="H2124" s="21"/>
      <c r="I2124" s="21"/>
      <c r="J2124" s="21"/>
      <c r="K2124" s="21"/>
      <c r="L2124" s="21"/>
      <c r="M2124" s="12"/>
      <c r="N2124" s="12"/>
      <c r="O2124" s="12"/>
      <c r="P2124" s="12"/>
      <c r="Q2124" s="12"/>
      <c r="R2124" s="12"/>
    </row>
    <row r="2125" spans="3:18" x14ac:dyDescent="0.3">
      <c r="C2125" s="12"/>
      <c r="D2125" s="12"/>
      <c r="E2125" s="12"/>
      <c r="F2125" s="12"/>
      <c r="G2125" s="21"/>
      <c r="H2125" s="21"/>
      <c r="I2125" s="21"/>
      <c r="J2125" s="21"/>
      <c r="K2125" s="21"/>
      <c r="L2125" s="21"/>
      <c r="M2125" s="12"/>
      <c r="N2125" s="12"/>
      <c r="O2125" s="12"/>
      <c r="P2125" s="12"/>
      <c r="Q2125" s="12"/>
      <c r="R2125" s="12"/>
    </row>
    <row r="2126" spans="3:18" x14ac:dyDescent="0.3">
      <c r="C2126" s="12"/>
      <c r="D2126" s="12"/>
      <c r="E2126" s="12"/>
      <c r="F2126" s="12"/>
      <c r="G2126" s="21"/>
      <c r="H2126" s="21"/>
      <c r="I2126" s="21"/>
      <c r="J2126" s="21"/>
      <c r="K2126" s="21"/>
      <c r="L2126" s="21"/>
      <c r="M2126" s="12"/>
      <c r="N2126" s="12"/>
      <c r="O2126" s="12"/>
      <c r="P2126" s="12"/>
      <c r="Q2126" s="12"/>
      <c r="R2126" s="12"/>
    </row>
    <row r="2127" spans="3:18" x14ac:dyDescent="0.3">
      <c r="C2127" s="12"/>
      <c r="D2127" s="12"/>
      <c r="E2127" s="12"/>
      <c r="F2127" s="12"/>
      <c r="G2127" s="21"/>
      <c r="H2127" s="21"/>
      <c r="I2127" s="21"/>
      <c r="J2127" s="21"/>
      <c r="K2127" s="21"/>
      <c r="L2127" s="21"/>
      <c r="M2127" s="12"/>
      <c r="N2127" s="12"/>
      <c r="O2127" s="12"/>
      <c r="P2127" s="12"/>
      <c r="Q2127" s="12"/>
      <c r="R2127" s="12"/>
    </row>
    <row r="2128" spans="3:18" x14ac:dyDescent="0.3">
      <c r="C2128" s="12"/>
      <c r="D2128" s="12"/>
      <c r="E2128" s="12"/>
      <c r="F2128" s="12"/>
      <c r="G2128" s="21"/>
      <c r="H2128" s="21"/>
      <c r="I2128" s="21"/>
      <c r="J2128" s="21"/>
      <c r="K2128" s="21"/>
      <c r="L2128" s="21"/>
      <c r="M2128" s="12"/>
      <c r="N2128" s="12"/>
      <c r="O2128" s="12"/>
      <c r="P2128" s="12"/>
      <c r="Q2128" s="12"/>
      <c r="R2128" s="12"/>
    </row>
    <row r="2129" spans="3:18" x14ac:dyDescent="0.3">
      <c r="C2129" s="12"/>
      <c r="D2129" s="12"/>
      <c r="E2129" s="12"/>
      <c r="F2129" s="12"/>
      <c r="G2129" s="21"/>
      <c r="H2129" s="21"/>
      <c r="I2129" s="21"/>
      <c r="J2129" s="21"/>
      <c r="K2129" s="21"/>
      <c r="L2129" s="21"/>
      <c r="M2129" s="12"/>
      <c r="N2129" s="12"/>
      <c r="O2129" s="12"/>
      <c r="P2129" s="12"/>
      <c r="Q2129" s="12"/>
      <c r="R2129" s="12"/>
    </row>
    <row r="2130" spans="3:18" x14ac:dyDescent="0.3">
      <c r="C2130" s="12"/>
      <c r="D2130" s="12"/>
      <c r="E2130" s="12"/>
      <c r="F2130" s="12"/>
      <c r="G2130" s="21"/>
      <c r="H2130" s="21"/>
      <c r="I2130" s="21"/>
      <c r="J2130" s="21"/>
      <c r="K2130" s="21"/>
      <c r="L2130" s="21"/>
      <c r="M2130" s="12"/>
      <c r="N2130" s="12"/>
      <c r="O2130" s="12"/>
      <c r="P2130" s="12"/>
      <c r="Q2130" s="12"/>
      <c r="R2130" s="12"/>
    </row>
    <row r="2131" spans="3:18" x14ac:dyDescent="0.3">
      <c r="C2131" s="12"/>
      <c r="D2131" s="12"/>
      <c r="E2131" s="12"/>
      <c r="F2131" s="12"/>
      <c r="G2131" s="21"/>
      <c r="H2131" s="21"/>
      <c r="I2131" s="21"/>
      <c r="J2131" s="21"/>
      <c r="K2131" s="21"/>
      <c r="L2131" s="21"/>
      <c r="M2131" s="12"/>
      <c r="N2131" s="12"/>
      <c r="O2131" s="12"/>
      <c r="P2131" s="12"/>
      <c r="Q2131" s="12"/>
      <c r="R2131" s="12"/>
    </row>
    <row r="2132" spans="3:18" x14ac:dyDescent="0.3">
      <c r="C2132" s="12"/>
      <c r="D2132" s="12"/>
      <c r="E2132" s="12"/>
      <c r="F2132" s="12"/>
      <c r="G2132" s="21"/>
      <c r="H2132" s="21"/>
      <c r="I2132" s="21"/>
      <c r="J2132" s="21"/>
      <c r="K2132" s="21"/>
      <c r="L2132" s="21"/>
      <c r="M2132" s="12"/>
      <c r="N2132" s="12"/>
      <c r="O2132" s="12"/>
      <c r="P2132" s="12"/>
      <c r="Q2132" s="12"/>
      <c r="R2132" s="12"/>
    </row>
    <row r="2133" spans="3:18" x14ac:dyDescent="0.3">
      <c r="C2133" s="12"/>
      <c r="D2133" s="12"/>
      <c r="E2133" s="12"/>
      <c r="F2133" s="12"/>
      <c r="G2133" s="21"/>
      <c r="H2133" s="21"/>
      <c r="I2133" s="21"/>
      <c r="J2133" s="21"/>
      <c r="K2133" s="21"/>
      <c r="L2133" s="21"/>
      <c r="M2133" s="12"/>
      <c r="N2133" s="12"/>
      <c r="O2133" s="12"/>
      <c r="P2133" s="12"/>
      <c r="Q2133" s="12"/>
      <c r="R2133" s="12"/>
    </row>
    <row r="2134" spans="3:18" x14ac:dyDescent="0.3">
      <c r="C2134" s="12"/>
      <c r="D2134" s="12"/>
      <c r="E2134" s="12"/>
      <c r="F2134" s="12"/>
      <c r="G2134" s="21"/>
      <c r="H2134" s="21"/>
      <c r="I2134" s="21"/>
      <c r="J2134" s="21"/>
      <c r="K2134" s="21"/>
      <c r="L2134" s="21"/>
      <c r="M2134" s="12"/>
      <c r="N2134" s="12"/>
      <c r="O2134" s="12"/>
      <c r="P2134" s="12"/>
      <c r="Q2134" s="12"/>
      <c r="R2134" s="12"/>
    </row>
    <row r="2135" spans="3:18" x14ac:dyDescent="0.3">
      <c r="C2135" s="12"/>
      <c r="D2135" s="12"/>
      <c r="E2135" s="12"/>
      <c r="F2135" s="12"/>
      <c r="G2135" s="21"/>
      <c r="H2135" s="21"/>
      <c r="I2135" s="21"/>
      <c r="J2135" s="21"/>
      <c r="K2135" s="21"/>
      <c r="L2135" s="21"/>
      <c r="M2135" s="12"/>
      <c r="N2135" s="12"/>
      <c r="O2135" s="12"/>
      <c r="P2135" s="12"/>
      <c r="Q2135" s="12"/>
      <c r="R2135" s="12"/>
    </row>
    <row r="2136" spans="3:18" x14ac:dyDescent="0.3">
      <c r="C2136" s="12"/>
      <c r="D2136" s="12"/>
      <c r="E2136" s="12"/>
      <c r="F2136" s="12"/>
      <c r="G2136" s="21"/>
      <c r="H2136" s="21"/>
      <c r="I2136" s="21"/>
      <c r="J2136" s="21"/>
      <c r="K2136" s="21"/>
      <c r="L2136" s="21"/>
      <c r="M2136" s="12"/>
      <c r="N2136" s="12"/>
      <c r="O2136" s="12"/>
      <c r="P2136" s="12"/>
      <c r="Q2136" s="12"/>
      <c r="R2136" s="12"/>
    </row>
    <row r="2137" spans="3:18" x14ac:dyDescent="0.3">
      <c r="C2137" s="12"/>
      <c r="D2137" s="12"/>
      <c r="E2137" s="12"/>
      <c r="F2137" s="12"/>
      <c r="G2137" s="21"/>
      <c r="H2137" s="21"/>
      <c r="I2137" s="21"/>
      <c r="J2137" s="21"/>
      <c r="K2137" s="21"/>
      <c r="L2137" s="21"/>
      <c r="M2137" s="12"/>
      <c r="N2137" s="12"/>
      <c r="O2137" s="12"/>
      <c r="P2137" s="12"/>
      <c r="Q2137" s="12"/>
      <c r="R2137" s="12"/>
    </row>
    <row r="2138" spans="3:18" x14ac:dyDescent="0.3">
      <c r="C2138" s="12"/>
      <c r="D2138" s="12"/>
      <c r="E2138" s="12"/>
      <c r="F2138" s="12"/>
      <c r="G2138" s="21"/>
      <c r="H2138" s="21"/>
      <c r="I2138" s="21"/>
      <c r="J2138" s="21"/>
      <c r="K2138" s="21"/>
      <c r="L2138" s="21"/>
      <c r="M2138" s="12"/>
      <c r="N2138" s="12"/>
      <c r="O2138" s="12"/>
      <c r="P2138" s="12"/>
      <c r="Q2138" s="12"/>
      <c r="R2138" s="12"/>
    </row>
    <row r="2139" spans="3:18" x14ac:dyDescent="0.3">
      <c r="C2139" s="12"/>
      <c r="D2139" s="12"/>
      <c r="E2139" s="12"/>
      <c r="F2139" s="12"/>
      <c r="G2139" s="21"/>
      <c r="H2139" s="21"/>
      <c r="I2139" s="21"/>
      <c r="J2139" s="21"/>
      <c r="K2139" s="21"/>
      <c r="L2139" s="21"/>
      <c r="M2139" s="12"/>
      <c r="N2139" s="12"/>
      <c r="O2139" s="12"/>
      <c r="P2139" s="12"/>
      <c r="Q2139" s="12"/>
      <c r="R2139" s="12"/>
    </row>
    <row r="2140" spans="3:18" x14ac:dyDescent="0.3">
      <c r="C2140" s="12"/>
      <c r="D2140" s="12"/>
      <c r="E2140" s="12"/>
      <c r="F2140" s="12"/>
      <c r="G2140" s="21"/>
      <c r="H2140" s="21"/>
      <c r="I2140" s="21"/>
      <c r="J2140" s="21"/>
      <c r="K2140" s="21"/>
      <c r="L2140" s="21"/>
      <c r="M2140" s="12"/>
      <c r="N2140" s="12"/>
      <c r="O2140" s="12"/>
      <c r="P2140" s="12"/>
      <c r="Q2140" s="12"/>
      <c r="R2140" s="12"/>
    </row>
    <row r="2141" spans="3:18" x14ac:dyDescent="0.3">
      <c r="C2141" s="12"/>
      <c r="D2141" s="12"/>
      <c r="E2141" s="12"/>
      <c r="F2141" s="12"/>
      <c r="G2141" s="21"/>
      <c r="H2141" s="21"/>
      <c r="I2141" s="21"/>
      <c r="J2141" s="21"/>
      <c r="K2141" s="21"/>
      <c r="L2141" s="21"/>
      <c r="M2141" s="12"/>
      <c r="N2141" s="12"/>
      <c r="O2141" s="12"/>
      <c r="P2141" s="12"/>
      <c r="Q2141" s="12"/>
      <c r="R2141" s="12"/>
    </row>
    <row r="2142" spans="3:18" x14ac:dyDescent="0.3">
      <c r="C2142" s="12"/>
      <c r="D2142" s="12"/>
      <c r="E2142" s="12"/>
      <c r="F2142" s="12"/>
      <c r="G2142" s="21"/>
      <c r="H2142" s="21"/>
      <c r="I2142" s="21"/>
      <c r="J2142" s="21"/>
      <c r="K2142" s="21"/>
      <c r="L2142" s="21"/>
      <c r="M2142" s="12"/>
      <c r="N2142" s="12"/>
      <c r="O2142" s="12"/>
      <c r="P2142" s="12"/>
      <c r="Q2142" s="12"/>
      <c r="R2142" s="12"/>
    </row>
    <row r="2143" spans="3:18" x14ac:dyDescent="0.3">
      <c r="C2143" s="12"/>
      <c r="D2143" s="12"/>
      <c r="E2143" s="12"/>
      <c r="F2143" s="12"/>
      <c r="G2143" s="21"/>
      <c r="H2143" s="21"/>
      <c r="I2143" s="21"/>
      <c r="J2143" s="21"/>
      <c r="K2143" s="21"/>
      <c r="L2143" s="21"/>
      <c r="M2143" s="12"/>
      <c r="N2143" s="12"/>
      <c r="O2143" s="12"/>
      <c r="P2143" s="12"/>
      <c r="Q2143" s="12"/>
      <c r="R2143" s="12"/>
    </row>
    <row r="2144" spans="3:18" x14ac:dyDescent="0.3">
      <c r="C2144" s="12"/>
      <c r="D2144" s="12"/>
      <c r="E2144" s="12"/>
      <c r="F2144" s="12"/>
      <c r="G2144" s="21"/>
      <c r="H2144" s="21"/>
      <c r="I2144" s="21"/>
      <c r="J2144" s="21"/>
      <c r="K2144" s="21"/>
      <c r="L2144" s="21"/>
      <c r="M2144" s="12"/>
      <c r="N2144" s="12"/>
      <c r="O2144" s="12"/>
      <c r="P2144" s="12"/>
      <c r="Q2144" s="12"/>
      <c r="R2144" s="12"/>
    </row>
    <row r="2145" spans="3:18" x14ac:dyDescent="0.3">
      <c r="C2145" s="12"/>
      <c r="D2145" s="12"/>
      <c r="E2145" s="12"/>
      <c r="F2145" s="12"/>
      <c r="G2145" s="21"/>
      <c r="H2145" s="21"/>
      <c r="I2145" s="21"/>
      <c r="J2145" s="21"/>
      <c r="K2145" s="21"/>
      <c r="L2145" s="21"/>
      <c r="M2145" s="12"/>
      <c r="N2145" s="12"/>
      <c r="O2145" s="12"/>
      <c r="P2145" s="12"/>
      <c r="Q2145" s="12"/>
      <c r="R2145" s="12"/>
    </row>
    <row r="2146" spans="3:18" x14ac:dyDescent="0.3">
      <c r="C2146" s="12"/>
      <c r="D2146" s="12"/>
      <c r="E2146" s="12"/>
      <c r="F2146" s="12"/>
      <c r="G2146" s="21"/>
      <c r="H2146" s="21"/>
      <c r="I2146" s="21"/>
      <c r="J2146" s="21"/>
      <c r="K2146" s="21"/>
      <c r="L2146" s="21"/>
      <c r="M2146" s="12"/>
      <c r="N2146" s="12"/>
      <c r="O2146" s="12"/>
      <c r="P2146" s="12"/>
      <c r="Q2146" s="12"/>
      <c r="R2146" s="12"/>
    </row>
    <row r="2147" spans="3:18" x14ac:dyDescent="0.3">
      <c r="C2147" s="12"/>
      <c r="D2147" s="12"/>
      <c r="E2147" s="12"/>
      <c r="F2147" s="12"/>
      <c r="G2147" s="21"/>
      <c r="H2147" s="21"/>
      <c r="I2147" s="21"/>
      <c r="J2147" s="21"/>
      <c r="K2147" s="21"/>
      <c r="L2147" s="21"/>
      <c r="M2147" s="12"/>
      <c r="N2147" s="12"/>
      <c r="O2147" s="12"/>
      <c r="P2147" s="12"/>
      <c r="Q2147" s="12"/>
      <c r="R2147" s="12"/>
    </row>
    <row r="2148" spans="3:18" x14ac:dyDescent="0.3">
      <c r="C2148" s="12"/>
      <c r="D2148" s="12"/>
      <c r="E2148" s="12"/>
      <c r="F2148" s="12"/>
      <c r="G2148" s="21"/>
      <c r="H2148" s="21"/>
      <c r="I2148" s="21"/>
      <c r="J2148" s="21"/>
      <c r="K2148" s="21"/>
      <c r="L2148" s="21"/>
      <c r="M2148" s="12"/>
      <c r="N2148" s="12"/>
      <c r="O2148" s="12"/>
      <c r="P2148" s="12"/>
      <c r="Q2148" s="12"/>
      <c r="R2148" s="12"/>
    </row>
    <row r="2149" spans="3:18" x14ac:dyDescent="0.3">
      <c r="C2149" s="12"/>
      <c r="D2149" s="12"/>
      <c r="E2149" s="12"/>
      <c r="F2149" s="12"/>
      <c r="G2149" s="21"/>
      <c r="H2149" s="21"/>
      <c r="I2149" s="21"/>
      <c r="J2149" s="21"/>
      <c r="K2149" s="21"/>
      <c r="L2149" s="21"/>
      <c r="M2149" s="12"/>
      <c r="N2149" s="12"/>
      <c r="O2149" s="12"/>
      <c r="P2149" s="12"/>
      <c r="Q2149" s="12"/>
      <c r="R2149" s="12"/>
    </row>
    <row r="2150" spans="3:18" x14ac:dyDescent="0.3">
      <c r="C2150" s="12"/>
      <c r="D2150" s="12"/>
      <c r="E2150" s="12"/>
      <c r="F2150" s="12"/>
      <c r="G2150" s="21"/>
      <c r="H2150" s="21"/>
      <c r="I2150" s="21"/>
      <c r="J2150" s="21"/>
      <c r="K2150" s="21"/>
      <c r="L2150" s="21"/>
      <c r="M2150" s="12"/>
      <c r="N2150" s="12"/>
      <c r="O2150" s="12"/>
      <c r="P2150" s="12"/>
      <c r="Q2150" s="12"/>
      <c r="R2150" s="12"/>
    </row>
    <row r="2151" spans="3:18" x14ac:dyDescent="0.3">
      <c r="C2151" s="12"/>
      <c r="D2151" s="12"/>
      <c r="E2151" s="12"/>
      <c r="F2151" s="12"/>
      <c r="G2151" s="21"/>
      <c r="H2151" s="21"/>
      <c r="I2151" s="21"/>
      <c r="J2151" s="21"/>
      <c r="K2151" s="21"/>
      <c r="L2151" s="21"/>
      <c r="M2151" s="12"/>
      <c r="N2151" s="12"/>
      <c r="O2151" s="12"/>
      <c r="P2151" s="12"/>
      <c r="Q2151" s="12"/>
      <c r="R2151" s="12"/>
    </row>
    <row r="2152" spans="3:18" x14ac:dyDescent="0.3">
      <c r="C2152" s="12"/>
      <c r="D2152" s="12"/>
      <c r="E2152" s="12"/>
      <c r="F2152" s="12"/>
      <c r="G2152" s="21"/>
      <c r="H2152" s="21"/>
      <c r="I2152" s="21"/>
      <c r="J2152" s="21"/>
      <c r="K2152" s="21"/>
      <c r="L2152" s="21"/>
      <c r="M2152" s="12"/>
      <c r="N2152" s="12"/>
      <c r="O2152" s="12"/>
      <c r="P2152" s="12"/>
      <c r="Q2152" s="12"/>
      <c r="R2152" s="12"/>
    </row>
    <row r="2153" spans="3:18" x14ac:dyDescent="0.3">
      <c r="C2153" s="12"/>
      <c r="D2153" s="12"/>
      <c r="E2153" s="12"/>
      <c r="F2153" s="12"/>
      <c r="G2153" s="21"/>
      <c r="H2153" s="21"/>
      <c r="I2153" s="21"/>
      <c r="J2153" s="21"/>
      <c r="K2153" s="21"/>
      <c r="L2153" s="21"/>
      <c r="M2153" s="12"/>
      <c r="N2153" s="12"/>
      <c r="O2153" s="12"/>
      <c r="P2153" s="12"/>
      <c r="Q2153" s="12"/>
      <c r="R2153" s="12"/>
    </row>
    <row r="2154" spans="3:18" x14ac:dyDescent="0.3">
      <c r="C2154" s="12"/>
      <c r="D2154" s="12"/>
      <c r="E2154" s="12"/>
      <c r="F2154" s="12"/>
      <c r="G2154" s="21"/>
      <c r="H2154" s="21"/>
      <c r="I2154" s="21"/>
      <c r="J2154" s="21"/>
      <c r="K2154" s="21"/>
      <c r="L2154" s="21"/>
      <c r="M2154" s="12"/>
      <c r="N2154" s="12"/>
      <c r="O2154" s="12"/>
      <c r="P2154" s="12"/>
      <c r="Q2154" s="12"/>
      <c r="R2154" s="12"/>
    </row>
    <row r="2155" spans="3:18" x14ac:dyDescent="0.3">
      <c r="C2155" s="12"/>
      <c r="D2155" s="12"/>
      <c r="E2155" s="12"/>
      <c r="F2155" s="12"/>
      <c r="G2155" s="21"/>
      <c r="H2155" s="21"/>
      <c r="I2155" s="21"/>
      <c r="J2155" s="21"/>
      <c r="K2155" s="21"/>
      <c r="L2155" s="21"/>
      <c r="M2155" s="12"/>
      <c r="N2155" s="12"/>
      <c r="O2155" s="12"/>
      <c r="P2155" s="12"/>
      <c r="Q2155" s="12"/>
      <c r="R2155" s="12"/>
    </row>
    <row r="2156" spans="3:18" x14ac:dyDescent="0.3">
      <c r="C2156" s="12"/>
      <c r="D2156" s="12"/>
      <c r="E2156" s="12"/>
      <c r="F2156" s="12"/>
      <c r="G2156" s="21"/>
      <c r="H2156" s="21"/>
      <c r="I2156" s="21"/>
      <c r="J2156" s="21"/>
      <c r="K2156" s="21"/>
      <c r="L2156" s="21"/>
      <c r="M2156" s="12"/>
      <c r="N2156" s="12"/>
      <c r="O2156" s="12"/>
      <c r="P2156" s="12"/>
      <c r="Q2156" s="12"/>
      <c r="R2156" s="12"/>
    </row>
    <row r="2157" spans="3:18" x14ac:dyDescent="0.3">
      <c r="C2157" s="12"/>
      <c r="D2157" s="12"/>
      <c r="E2157" s="12"/>
      <c r="F2157" s="12"/>
      <c r="G2157" s="21"/>
      <c r="H2157" s="21"/>
      <c r="I2157" s="21"/>
      <c r="J2157" s="21"/>
      <c r="K2157" s="21"/>
      <c r="L2157" s="21"/>
      <c r="M2157" s="12"/>
      <c r="N2157" s="12"/>
      <c r="O2157" s="12"/>
      <c r="P2157" s="12"/>
      <c r="Q2157" s="12"/>
      <c r="R2157" s="12"/>
    </row>
    <row r="2158" spans="3:18" x14ac:dyDescent="0.3">
      <c r="C2158" s="12"/>
      <c r="D2158" s="12"/>
      <c r="E2158" s="12"/>
      <c r="F2158" s="12"/>
      <c r="G2158" s="21"/>
      <c r="H2158" s="21"/>
      <c r="I2158" s="21"/>
      <c r="J2158" s="21"/>
      <c r="K2158" s="21"/>
      <c r="L2158" s="21"/>
      <c r="M2158" s="12"/>
      <c r="N2158" s="12"/>
      <c r="O2158" s="12"/>
      <c r="P2158" s="12"/>
      <c r="Q2158" s="12"/>
      <c r="R2158" s="12"/>
    </row>
    <row r="2159" spans="3:18" x14ac:dyDescent="0.3">
      <c r="C2159" s="12"/>
      <c r="D2159" s="12"/>
      <c r="E2159" s="12"/>
      <c r="F2159" s="12"/>
      <c r="G2159" s="21"/>
      <c r="H2159" s="21"/>
      <c r="I2159" s="21"/>
      <c r="J2159" s="21"/>
      <c r="K2159" s="21"/>
      <c r="L2159" s="21"/>
      <c r="M2159" s="12"/>
      <c r="N2159" s="12"/>
      <c r="O2159" s="12"/>
      <c r="P2159" s="12"/>
      <c r="Q2159" s="12"/>
      <c r="R2159" s="12"/>
    </row>
    <row r="2160" spans="3:18" x14ac:dyDescent="0.3">
      <c r="C2160" s="12"/>
      <c r="D2160" s="12"/>
      <c r="E2160" s="12"/>
      <c r="F2160" s="12"/>
      <c r="G2160" s="21"/>
      <c r="H2160" s="21"/>
      <c r="I2160" s="21"/>
      <c r="J2160" s="21"/>
      <c r="K2160" s="21"/>
      <c r="L2160" s="21"/>
      <c r="M2160" s="12"/>
      <c r="N2160" s="12"/>
      <c r="O2160" s="12"/>
      <c r="P2160" s="12"/>
      <c r="Q2160" s="12"/>
      <c r="R2160" s="12"/>
    </row>
    <row r="2161" spans="3:18" x14ac:dyDescent="0.3">
      <c r="C2161" s="12"/>
      <c r="D2161" s="12"/>
      <c r="E2161" s="12"/>
      <c r="F2161" s="12"/>
      <c r="G2161" s="21"/>
      <c r="H2161" s="21"/>
      <c r="I2161" s="21"/>
      <c r="J2161" s="21"/>
      <c r="K2161" s="21"/>
      <c r="L2161" s="21"/>
      <c r="M2161" s="12"/>
      <c r="N2161" s="12"/>
      <c r="O2161" s="12"/>
      <c r="P2161" s="12"/>
      <c r="Q2161" s="12"/>
      <c r="R2161" s="12"/>
    </row>
    <row r="2162" spans="3:18" x14ac:dyDescent="0.3">
      <c r="C2162" s="12"/>
      <c r="D2162" s="12"/>
      <c r="E2162" s="12"/>
      <c r="F2162" s="12"/>
      <c r="G2162" s="21"/>
      <c r="H2162" s="21"/>
      <c r="I2162" s="21"/>
      <c r="J2162" s="21"/>
      <c r="K2162" s="21"/>
      <c r="L2162" s="21"/>
      <c r="M2162" s="12"/>
      <c r="N2162" s="12"/>
      <c r="O2162" s="12"/>
      <c r="P2162" s="12"/>
      <c r="Q2162" s="12"/>
      <c r="R2162" s="12"/>
    </row>
    <row r="2163" spans="3:18" x14ac:dyDescent="0.3">
      <c r="C2163" s="12"/>
      <c r="D2163" s="12"/>
      <c r="E2163" s="12"/>
      <c r="F2163" s="12"/>
      <c r="G2163" s="21"/>
      <c r="H2163" s="21"/>
      <c r="I2163" s="21"/>
      <c r="J2163" s="21"/>
      <c r="K2163" s="21"/>
      <c r="L2163" s="21"/>
      <c r="M2163" s="12"/>
      <c r="N2163" s="12"/>
      <c r="O2163" s="12"/>
      <c r="P2163" s="12"/>
      <c r="Q2163" s="12"/>
      <c r="R2163" s="12"/>
    </row>
    <row r="2164" spans="3:18" x14ac:dyDescent="0.3">
      <c r="C2164" s="12"/>
      <c r="D2164" s="12"/>
      <c r="E2164" s="12"/>
      <c r="F2164" s="12"/>
      <c r="G2164" s="21"/>
      <c r="H2164" s="21"/>
      <c r="I2164" s="21"/>
      <c r="J2164" s="21"/>
      <c r="K2164" s="21"/>
      <c r="L2164" s="21"/>
      <c r="M2164" s="12"/>
      <c r="N2164" s="12"/>
      <c r="O2164" s="12"/>
      <c r="P2164" s="12"/>
      <c r="Q2164" s="12"/>
      <c r="R2164" s="12"/>
    </row>
    <row r="2165" spans="3:18" x14ac:dyDescent="0.3">
      <c r="C2165" s="12"/>
      <c r="D2165" s="12"/>
      <c r="E2165" s="12"/>
      <c r="F2165" s="12"/>
      <c r="G2165" s="21"/>
      <c r="H2165" s="21"/>
      <c r="I2165" s="21"/>
      <c r="J2165" s="21"/>
      <c r="K2165" s="21"/>
      <c r="L2165" s="21"/>
      <c r="M2165" s="12"/>
      <c r="N2165" s="12"/>
      <c r="O2165" s="12"/>
      <c r="P2165" s="12"/>
      <c r="Q2165" s="12"/>
      <c r="R2165" s="12"/>
    </row>
    <row r="2166" spans="3:18" x14ac:dyDescent="0.3">
      <c r="C2166" s="12"/>
      <c r="D2166" s="12"/>
      <c r="E2166" s="12"/>
      <c r="F2166" s="12"/>
      <c r="G2166" s="21"/>
      <c r="H2166" s="21"/>
      <c r="I2166" s="21"/>
      <c r="J2166" s="21"/>
      <c r="K2166" s="21"/>
      <c r="L2166" s="21"/>
      <c r="M2166" s="12"/>
      <c r="N2166" s="12"/>
      <c r="O2166" s="12"/>
      <c r="P2166" s="12"/>
      <c r="Q2166" s="12"/>
      <c r="R2166" s="12"/>
    </row>
    <row r="2167" spans="3:18" x14ac:dyDescent="0.3">
      <c r="C2167" s="12"/>
      <c r="D2167" s="12"/>
      <c r="E2167" s="12"/>
      <c r="F2167" s="12"/>
      <c r="G2167" s="21"/>
      <c r="H2167" s="21"/>
      <c r="I2167" s="21"/>
      <c r="J2167" s="21"/>
      <c r="K2167" s="21"/>
      <c r="L2167" s="21"/>
      <c r="M2167" s="12"/>
      <c r="N2167" s="12"/>
      <c r="O2167" s="12"/>
      <c r="P2167" s="12"/>
      <c r="Q2167" s="12"/>
      <c r="R2167" s="12"/>
    </row>
    <row r="2168" spans="3:18" x14ac:dyDescent="0.3">
      <c r="C2168" s="12"/>
      <c r="D2168" s="12"/>
      <c r="E2168" s="12"/>
      <c r="F2168" s="12"/>
      <c r="G2168" s="21"/>
      <c r="H2168" s="21"/>
      <c r="I2168" s="21"/>
      <c r="J2168" s="21"/>
      <c r="K2168" s="21"/>
      <c r="L2168" s="21"/>
      <c r="M2168" s="12"/>
      <c r="N2168" s="12"/>
      <c r="O2168" s="12"/>
      <c r="P2168" s="12"/>
      <c r="Q2168" s="12"/>
      <c r="R2168" s="12"/>
    </row>
    <row r="2169" spans="3:18" x14ac:dyDescent="0.3">
      <c r="C2169" s="12"/>
      <c r="D2169" s="12"/>
      <c r="E2169" s="12"/>
      <c r="F2169" s="12"/>
      <c r="G2169" s="21"/>
      <c r="H2169" s="21"/>
      <c r="I2169" s="21"/>
      <c r="J2169" s="21"/>
      <c r="K2169" s="21"/>
      <c r="L2169" s="21"/>
      <c r="M2169" s="12"/>
      <c r="N2169" s="12"/>
      <c r="O2169" s="12"/>
      <c r="P2169" s="12"/>
      <c r="Q2169" s="12"/>
      <c r="R2169" s="12"/>
    </row>
    <row r="2170" spans="3:18" x14ac:dyDescent="0.3">
      <c r="C2170" s="12"/>
      <c r="D2170" s="12"/>
      <c r="E2170" s="12"/>
      <c r="F2170" s="12"/>
      <c r="G2170" s="21"/>
      <c r="H2170" s="21"/>
      <c r="I2170" s="21"/>
      <c r="J2170" s="21"/>
      <c r="K2170" s="21"/>
      <c r="L2170" s="21"/>
      <c r="M2170" s="12"/>
      <c r="N2170" s="12"/>
      <c r="O2170" s="12"/>
      <c r="P2170" s="12"/>
      <c r="Q2170" s="12"/>
      <c r="R2170" s="12"/>
    </row>
    <row r="2171" spans="3:18" x14ac:dyDescent="0.3">
      <c r="C2171" s="12"/>
      <c r="D2171" s="12"/>
      <c r="E2171" s="12"/>
      <c r="F2171" s="12"/>
      <c r="G2171" s="21"/>
      <c r="H2171" s="21"/>
      <c r="I2171" s="21"/>
      <c r="J2171" s="21"/>
      <c r="K2171" s="21"/>
      <c r="L2171" s="21"/>
      <c r="M2171" s="12"/>
      <c r="N2171" s="12"/>
      <c r="O2171" s="12"/>
      <c r="P2171" s="12"/>
      <c r="Q2171" s="12"/>
      <c r="R2171" s="12"/>
    </row>
    <row r="2172" spans="3:18" x14ac:dyDescent="0.3">
      <c r="C2172" s="12"/>
      <c r="D2172" s="12"/>
      <c r="E2172" s="12"/>
      <c r="F2172" s="12"/>
      <c r="G2172" s="21"/>
      <c r="H2172" s="21"/>
      <c r="I2172" s="21"/>
      <c r="J2172" s="21"/>
      <c r="K2172" s="21"/>
      <c r="L2172" s="21"/>
      <c r="M2172" s="12"/>
      <c r="N2172" s="12"/>
      <c r="O2172" s="12"/>
      <c r="P2172" s="12"/>
      <c r="Q2172" s="12"/>
      <c r="R2172" s="12"/>
    </row>
    <row r="2173" spans="3:18" x14ac:dyDescent="0.3">
      <c r="C2173" s="12"/>
      <c r="D2173" s="12"/>
      <c r="E2173" s="12"/>
      <c r="F2173" s="12"/>
      <c r="G2173" s="21"/>
      <c r="H2173" s="21"/>
      <c r="I2173" s="21"/>
      <c r="J2173" s="21"/>
      <c r="K2173" s="21"/>
      <c r="L2173" s="21"/>
      <c r="M2173" s="12"/>
      <c r="N2173" s="12"/>
      <c r="O2173" s="12"/>
      <c r="P2173" s="12"/>
      <c r="Q2173" s="12"/>
      <c r="R2173" s="12"/>
    </row>
    <row r="2174" spans="3:18" x14ac:dyDescent="0.3">
      <c r="C2174" s="12"/>
      <c r="D2174" s="12"/>
      <c r="E2174" s="12"/>
      <c r="F2174" s="12"/>
      <c r="G2174" s="21"/>
      <c r="H2174" s="21"/>
      <c r="I2174" s="21"/>
      <c r="J2174" s="21"/>
      <c r="K2174" s="21"/>
      <c r="L2174" s="21"/>
      <c r="M2174" s="12"/>
      <c r="N2174" s="12"/>
      <c r="O2174" s="12"/>
      <c r="P2174" s="12"/>
      <c r="Q2174" s="12"/>
      <c r="R2174" s="12"/>
    </row>
    <row r="2175" spans="3:18" x14ac:dyDescent="0.3">
      <c r="C2175" s="12"/>
      <c r="D2175" s="12"/>
      <c r="E2175" s="12"/>
      <c r="F2175" s="12"/>
      <c r="G2175" s="21"/>
      <c r="H2175" s="21"/>
      <c r="I2175" s="21"/>
      <c r="J2175" s="21"/>
      <c r="K2175" s="21"/>
      <c r="L2175" s="21"/>
      <c r="M2175" s="12"/>
      <c r="N2175" s="12"/>
      <c r="O2175" s="12"/>
      <c r="P2175" s="12"/>
      <c r="Q2175" s="12"/>
      <c r="R2175" s="12"/>
    </row>
    <row r="2176" spans="3:18" x14ac:dyDescent="0.3">
      <c r="C2176" s="12"/>
      <c r="D2176" s="12"/>
      <c r="E2176" s="12"/>
      <c r="F2176" s="12"/>
      <c r="G2176" s="21"/>
      <c r="H2176" s="21"/>
      <c r="I2176" s="21"/>
      <c r="J2176" s="21"/>
      <c r="K2176" s="21"/>
      <c r="L2176" s="21"/>
      <c r="M2176" s="12"/>
      <c r="N2176" s="12"/>
      <c r="O2176" s="12"/>
      <c r="P2176" s="12"/>
      <c r="Q2176" s="12"/>
      <c r="R2176" s="12"/>
    </row>
    <row r="2177" spans="3:18" x14ac:dyDescent="0.3">
      <c r="C2177" s="12"/>
      <c r="D2177" s="12"/>
      <c r="E2177" s="12"/>
      <c r="F2177" s="12"/>
      <c r="G2177" s="21"/>
      <c r="H2177" s="21"/>
      <c r="I2177" s="21"/>
      <c r="J2177" s="21"/>
      <c r="K2177" s="21"/>
      <c r="L2177" s="21"/>
      <c r="M2177" s="12"/>
      <c r="N2177" s="12"/>
      <c r="O2177" s="12"/>
      <c r="P2177" s="12"/>
      <c r="Q2177" s="12"/>
      <c r="R2177" s="12"/>
    </row>
    <row r="2178" spans="3:18" x14ac:dyDescent="0.3">
      <c r="C2178" s="12"/>
      <c r="D2178" s="12"/>
      <c r="E2178" s="12"/>
      <c r="F2178" s="12"/>
      <c r="G2178" s="21"/>
      <c r="H2178" s="21"/>
      <c r="I2178" s="21"/>
      <c r="J2178" s="21"/>
      <c r="K2178" s="21"/>
      <c r="L2178" s="21"/>
      <c r="M2178" s="12"/>
      <c r="N2178" s="12"/>
      <c r="O2178" s="12"/>
      <c r="P2178" s="12"/>
      <c r="Q2178" s="12"/>
      <c r="R2178" s="12"/>
    </row>
    <row r="2179" spans="3:18" x14ac:dyDescent="0.3">
      <c r="C2179" s="12"/>
      <c r="D2179" s="12"/>
      <c r="E2179" s="12"/>
      <c r="F2179" s="12"/>
      <c r="G2179" s="21"/>
      <c r="H2179" s="21"/>
      <c r="I2179" s="21"/>
      <c r="J2179" s="21"/>
      <c r="K2179" s="21"/>
      <c r="L2179" s="21"/>
      <c r="M2179" s="12"/>
      <c r="N2179" s="12"/>
      <c r="O2179" s="12"/>
      <c r="P2179" s="12"/>
      <c r="Q2179" s="12"/>
      <c r="R2179" s="12"/>
    </row>
    <row r="2180" spans="3:18" x14ac:dyDescent="0.3">
      <c r="C2180" s="12"/>
      <c r="D2180" s="12"/>
      <c r="E2180" s="12"/>
      <c r="F2180" s="12"/>
      <c r="G2180" s="21"/>
      <c r="H2180" s="21"/>
      <c r="I2180" s="21"/>
      <c r="J2180" s="21"/>
      <c r="K2180" s="21"/>
      <c r="L2180" s="21"/>
      <c r="M2180" s="12"/>
      <c r="N2180" s="12"/>
      <c r="O2180" s="12"/>
      <c r="P2180" s="12"/>
      <c r="Q2180" s="12"/>
      <c r="R2180" s="12"/>
    </row>
    <row r="2181" spans="3:18" x14ac:dyDescent="0.3">
      <c r="C2181" s="12"/>
      <c r="D2181" s="12"/>
      <c r="E2181" s="12"/>
      <c r="F2181" s="12"/>
      <c r="G2181" s="21"/>
      <c r="H2181" s="21"/>
      <c r="I2181" s="21"/>
      <c r="J2181" s="21"/>
      <c r="K2181" s="21"/>
      <c r="L2181" s="21"/>
      <c r="M2181" s="12"/>
      <c r="N2181" s="12"/>
      <c r="O2181" s="12"/>
      <c r="P2181" s="12"/>
      <c r="Q2181" s="12"/>
      <c r="R2181" s="12"/>
    </row>
    <row r="2182" spans="3:18" x14ac:dyDescent="0.3">
      <c r="C2182" s="12"/>
      <c r="D2182" s="12"/>
      <c r="E2182" s="12"/>
      <c r="F2182" s="12"/>
      <c r="G2182" s="21"/>
      <c r="H2182" s="21"/>
      <c r="I2182" s="21"/>
      <c r="J2182" s="21"/>
      <c r="K2182" s="21"/>
      <c r="L2182" s="21"/>
      <c r="M2182" s="12"/>
      <c r="N2182" s="12"/>
      <c r="O2182" s="12"/>
      <c r="P2182" s="12"/>
      <c r="Q2182" s="12"/>
      <c r="R2182" s="12"/>
    </row>
    <row r="2183" spans="3:18" x14ac:dyDescent="0.3">
      <c r="C2183" s="12"/>
      <c r="D2183" s="12"/>
      <c r="E2183" s="12"/>
      <c r="F2183" s="12"/>
      <c r="G2183" s="21"/>
      <c r="H2183" s="21"/>
      <c r="I2183" s="21"/>
      <c r="J2183" s="21"/>
      <c r="K2183" s="21"/>
      <c r="L2183" s="21"/>
      <c r="M2183" s="12"/>
      <c r="N2183" s="12"/>
      <c r="O2183" s="12"/>
      <c r="P2183" s="12"/>
      <c r="Q2183" s="12"/>
      <c r="R2183" s="12"/>
    </row>
    <row r="2184" spans="3:18" x14ac:dyDescent="0.3">
      <c r="C2184" s="12"/>
      <c r="D2184" s="12"/>
      <c r="E2184" s="12"/>
      <c r="F2184" s="12"/>
      <c r="G2184" s="21"/>
      <c r="H2184" s="21"/>
      <c r="I2184" s="21"/>
      <c r="J2184" s="21"/>
      <c r="K2184" s="21"/>
      <c r="L2184" s="21"/>
      <c r="M2184" s="12"/>
      <c r="N2184" s="12"/>
      <c r="O2184" s="12"/>
      <c r="P2184" s="12"/>
      <c r="Q2184" s="12"/>
      <c r="R2184" s="12"/>
    </row>
    <row r="2185" spans="3:18" x14ac:dyDescent="0.3">
      <c r="C2185" s="12"/>
      <c r="D2185" s="12"/>
      <c r="E2185" s="12"/>
      <c r="F2185" s="12"/>
      <c r="G2185" s="21"/>
      <c r="H2185" s="21"/>
      <c r="I2185" s="21"/>
      <c r="J2185" s="21"/>
      <c r="K2185" s="21"/>
      <c r="L2185" s="21"/>
      <c r="M2185" s="12"/>
      <c r="N2185" s="12"/>
      <c r="O2185" s="12"/>
      <c r="P2185" s="12"/>
      <c r="Q2185" s="12"/>
      <c r="R2185" s="12"/>
    </row>
    <row r="2186" spans="3:18" x14ac:dyDescent="0.3">
      <c r="C2186" s="12"/>
      <c r="D2186" s="12"/>
      <c r="E2186" s="12"/>
      <c r="F2186" s="12"/>
      <c r="G2186" s="21"/>
      <c r="H2186" s="21"/>
      <c r="I2186" s="21"/>
      <c r="J2186" s="21"/>
      <c r="K2186" s="21"/>
      <c r="L2186" s="21"/>
      <c r="M2186" s="12"/>
      <c r="N2186" s="12"/>
      <c r="O2186" s="12"/>
      <c r="P2186" s="12"/>
      <c r="Q2186" s="12"/>
      <c r="R2186" s="12"/>
    </row>
    <row r="2187" spans="3:18" x14ac:dyDescent="0.3">
      <c r="C2187" s="12"/>
      <c r="D2187" s="12"/>
      <c r="E2187" s="12"/>
      <c r="F2187" s="12"/>
      <c r="G2187" s="21"/>
      <c r="H2187" s="21"/>
      <c r="I2187" s="21"/>
      <c r="J2187" s="21"/>
      <c r="K2187" s="21"/>
      <c r="L2187" s="21"/>
      <c r="M2187" s="12"/>
      <c r="N2187" s="12"/>
      <c r="O2187" s="12"/>
      <c r="P2187" s="12"/>
      <c r="Q2187" s="12"/>
      <c r="R2187" s="12"/>
    </row>
    <row r="2188" spans="3:18" x14ac:dyDescent="0.3">
      <c r="C2188" s="12"/>
      <c r="D2188" s="12"/>
      <c r="E2188" s="12"/>
      <c r="F2188" s="12"/>
      <c r="G2188" s="21"/>
      <c r="H2188" s="21"/>
      <c r="I2188" s="21"/>
      <c r="J2188" s="21"/>
      <c r="K2188" s="21"/>
      <c r="L2188" s="21"/>
      <c r="M2188" s="12"/>
      <c r="N2188" s="12"/>
      <c r="O2188" s="12"/>
      <c r="P2188" s="12"/>
      <c r="Q2188" s="12"/>
      <c r="R2188" s="12"/>
    </row>
    <row r="2189" spans="3:18" x14ac:dyDescent="0.3">
      <c r="C2189" s="12"/>
      <c r="D2189" s="12"/>
      <c r="E2189" s="12"/>
      <c r="F2189" s="12"/>
      <c r="G2189" s="21"/>
      <c r="H2189" s="21"/>
      <c r="I2189" s="21"/>
      <c r="J2189" s="21"/>
      <c r="K2189" s="21"/>
      <c r="L2189" s="21"/>
      <c r="M2189" s="12"/>
      <c r="N2189" s="12"/>
      <c r="O2189" s="12"/>
      <c r="P2189" s="12"/>
      <c r="Q2189" s="12"/>
      <c r="R2189" s="12"/>
    </row>
    <row r="2190" spans="3:18" x14ac:dyDescent="0.3">
      <c r="C2190" s="12"/>
      <c r="D2190" s="12"/>
      <c r="E2190" s="12"/>
      <c r="F2190" s="12"/>
      <c r="G2190" s="21"/>
      <c r="H2190" s="21"/>
      <c r="I2190" s="21"/>
      <c r="J2190" s="21"/>
      <c r="K2190" s="21"/>
      <c r="L2190" s="21"/>
      <c r="M2190" s="12"/>
      <c r="N2190" s="12"/>
      <c r="O2190" s="12"/>
      <c r="P2190" s="12"/>
      <c r="Q2190" s="12"/>
      <c r="R2190" s="12"/>
    </row>
    <row r="2191" spans="3:18" x14ac:dyDescent="0.3">
      <c r="C2191" s="12"/>
      <c r="D2191" s="12"/>
      <c r="E2191" s="12"/>
      <c r="F2191" s="12"/>
      <c r="G2191" s="21"/>
      <c r="H2191" s="21"/>
      <c r="I2191" s="21"/>
      <c r="J2191" s="21"/>
      <c r="K2191" s="21"/>
      <c r="L2191" s="21"/>
      <c r="M2191" s="12"/>
      <c r="N2191" s="12"/>
      <c r="O2191" s="12"/>
      <c r="P2191" s="12"/>
      <c r="Q2191" s="12"/>
      <c r="R2191" s="12"/>
    </row>
    <row r="2192" spans="3:18" x14ac:dyDescent="0.3">
      <c r="C2192" s="12"/>
      <c r="D2192" s="12"/>
      <c r="E2192" s="12"/>
      <c r="F2192" s="12"/>
      <c r="G2192" s="21"/>
      <c r="H2192" s="21"/>
      <c r="I2192" s="21"/>
      <c r="J2192" s="21"/>
      <c r="K2192" s="21"/>
      <c r="L2192" s="21"/>
      <c r="M2192" s="12"/>
      <c r="N2192" s="12"/>
      <c r="O2192" s="12"/>
      <c r="P2192" s="12"/>
      <c r="Q2192" s="12"/>
      <c r="R2192" s="12"/>
    </row>
    <row r="2193" spans="3:18" x14ac:dyDescent="0.3">
      <c r="C2193" s="12"/>
      <c r="D2193" s="12"/>
      <c r="E2193" s="12"/>
      <c r="F2193" s="12"/>
      <c r="G2193" s="21"/>
      <c r="H2193" s="21"/>
      <c r="I2193" s="21"/>
      <c r="J2193" s="21"/>
      <c r="K2193" s="21"/>
      <c r="L2193" s="21"/>
      <c r="M2193" s="12"/>
      <c r="N2193" s="12"/>
      <c r="O2193" s="12"/>
      <c r="P2193" s="12"/>
      <c r="Q2193" s="12"/>
      <c r="R2193" s="12"/>
    </row>
    <row r="2194" spans="3:18" x14ac:dyDescent="0.3">
      <c r="C2194" s="12"/>
      <c r="D2194" s="12"/>
      <c r="E2194" s="12"/>
      <c r="F2194" s="12"/>
      <c r="G2194" s="21"/>
      <c r="H2194" s="21"/>
      <c r="I2194" s="21"/>
      <c r="J2194" s="21"/>
      <c r="K2194" s="21"/>
      <c r="L2194" s="21"/>
      <c r="M2194" s="12"/>
      <c r="N2194" s="12"/>
      <c r="O2194" s="12"/>
      <c r="P2194" s="12"/>
      <c r="Q2194" s="12"/>
      <c r="R2194" s="12"/>
    </row>
    <row r="2195" spans="3:18" x14ac:dyDescent="0.3">
      <c r="C2195" s="12"/>
      <c r="D2195" s="12"/>
      <c r="E2195" s="12"/>
      <c r="F2195" s="12"/>
      <c r="G2195" s="21"/>
      <c r="H2195" s="21"/>
      <c r="I2195" s="21"/>
      <c r="J2195" s="21"/>
      <c r="K2195" s="21"/>
      <c r="L2195" s="21"/>
      <c r="M2195" s="12"/>
      <c r="N2195" s="12"/>
      <c r="O2195" s="12"/>
      <c r="P2195" s="12"/>
      <c r="Q2195" s="12"/>
      <c r="R2195" s="12"/>
    </row>
    <row r="2196" spans="3:18" x14ac:dyDescent="0.3">
      <c r="C2196" s="12"/>
      <c r="D2196" s="12"/>
      <c r="E2196" s="12"/>
      <c r="F2196" s="12"/>
      <c r="G2196" s="21"/>
      <c r="H2196" s="21"/>
      <c r="I2196" s="21"/>
      <c r="J2196" s="21"/>
      <c r="K2196" s="21"/>
      <c r="L2196" s="21"/>
      <c r="M2196" s="12"/>
      <c r="N2196" s="12"/>
      <c r="O2196" s="12"/>
      <c r="P2196" s="12"/>
      <c r="Q2196" s="12"/>
      <c r="R2196" s="12"/>
    </row>
    <row r="2197" spans="3:18" x14ac:dyDescent="0.3">
      <c r="C2197" s="12"/>
      <c r="D2197" s="12"/>
      <c r="E2197" s="12"/>
      <c r="F2197" s="12"/>
      <c r="G2197" s="21"/>
      <c r="H2197" s="21"/>
      <c r="I2197" s="21"/>
      <c r="J2197" s="21"/>
      <c r="K2197" s="21"/>
      <c r="L2197" s="21"/>
      <c r="M2197" s="12"/>
      <c r="N2197" s="12"/>
      <c r="O2197" s="12"/>
      <c r="P2197" s="12"/>
      <c r="Q2197" s="12"/>
      <c r="R2197" s="12"/>
    </row>
    <row r="2198" spans="3:18" x14ac:dyDescent="0.3">
      <c r="C2198" s="12"/>
      <c r="D2198" s="12"/>
      <c r="E2198" s="12"/>
      <c r="F2198" s="12"/>
      <c r="G2198" s="21"/>
      <c r="H2198" s="21"/>
      <c r="I2198" s="21"/>
      <c r="J2198" s="21"/>
      <c r="K2198" s="21"/>
      <c r="L2198" s="21"/>
      <c r="M2198" s="12"/>
      <c r="N2198" s="12"/>
      <c r="O2198" s="12"/>
      <c r="P2198" s="12"/>
      <c r="Q2198" s="12"/>
      <c r="R2198" s="12"/>
    </row>
    <row r="2199" spans="3:18" x14ac:dyDescent="0.3">
      <c r="C2199" s="12"/>
      <c r="D2199" s="12"/>
      <c r="E2199" s="12"/>
      <c r="F2199" s="12"/>
      <c r="G2199" s="21"/>
      <c r="H2199" s="21"/>
      <c r="I2199" s="21"/>
      <c r="J2199" s="21"/>
      <c r="K2199" s="21"/>
      <c r="L2199" s="21"/>
      <c r="M2199" s="12"/>
      <c r="N2199" s="12"/>
      <c r="O2199" s="12"/>
      <c r="P2199" s="12"/>
      <c r="Q2199" s="12"/>
      <c r="R2199" s="12"/>
    </row>
    <row r="2200" spans="3:18" x14ac:dyDescent="0.3">
      <c r="C2200" s="12"/>
      <c r="D2200" s="12"/>
      <c r="E2200" s="12"/>
      <c r="F2200" s="12"/>
      <c r="G2200" s="21"/>
      <c r="H2200" s="21"/>
      <c r="I2200" s="21"/>
      <c r="J2200" s="21"/>
      <c r="K2200" s="21"/>
      <c r="L2200" s="21"/>
      <c r="M2200" s="12"/>
      <c r="N2200" s="12"/>
      <c r="O2200" s="12"/>
      <c r="P2200" s="12"/>
      <c r="Q2200" s="12"/>
      <c r="R2200" s="12"/>
    </row>
    <row r="2201" spans="3:18" x14ac:dyDescent="0.3">
      <c r="C2201" s="12"/>
      <c r="D2201" s="12"/>
      <c r="E2201" s="12"/>
      <c r="F2201" s="12"/>
      <c r="G2201" s="21"/>
      <c r="H2201" s="21"/>
      <c r="I2201" s="21"/>
      <c r="J2201" s="21"/>
      <c r="K2201" s="21"/>
      <c r="L2201" s="21"/>
      <c r="M2201" s="12"/>
      <c r="N2201" s="12"/>
      <c r="O2201" s="12"/>
      <c r="P2201" s="12"/>
      <c r="Q2201" s="12"/>
      <c r="R2201" s="12"/>
    </row>
    <row r="2202" spans="3:18" x14ac:dyDescent="0.3">
      <c r="C2202" s="12"/>
      <c r="D2202" s="12"/>
      <c r="E2202" s="12"/>
      <c r="F2202" s="12"/>
      <c r="G2202" s="21"/>
      <c r="H2202" s="21"/>
      <c r="I2202" s="21"/>
      <c r="J2202" s="21"/>
      <c r="K2202" s="21"/>
      <c r="L2202" s="21"/>
      <c r="M2202" s="12"/>
      <c r="N2202" s="12"/>
      <c r="O2202" s="12"/>
      <c r="P2202" s="12"/>
      <c r="Q2202" s="12"/>
      <c r="R2202" s="12"/>
    </row>
    <row r="2203" spans="3:18" x14ac:dyDescent="0.3">
      <c r="C2203" s="12"/>
      <c r="D2203" s="12"/>
      <c r="E2203" s="12"/>
      <c r="F2203" s="12"/>
      <c r="G2203" s="21"/>
      <c r="H2203" s="21"/>
      <c r="I2203" s="21"/>
      <c r="J2203" s="21"/>
      <c r="K2203" s="21"/>
      <c r="L2203" s="21"/>
      <c r="M2203" s="12"/>
      <c r="N2203" s="12"/>
      <c r="O2203" s="12"/>
      <c r="P2203" s="12"/>
      <c r="Q2203" s="12"/>
      <c r="R2203" s="12"/>
    </row>
    <row r="2204" spans="3:18" x14ac:dyDescent="0.3">
      <c r="C2204" s="12"/>
      <c r="D2204" s="12"/>
      <c r="E2204" s="12"/>
      <c r="F2204" s="12"/>
      <c r="G2204" s="21"/>
      <c r="H2204" s="21"/>
      <c r="I2204" s="21"/>
      <c r="J2204" s="21"/>
      <c r="K2204" s="21"/>
      <c r="L2204" s="21"/>
      <c r="M2204" s="12"/>
      <c r="N2204" s="12"/>
      <c r="O2204" s="12"/>
      <c r="P2204" s="12"/>
      <c r="Q2204" s="12"/>
      <c r="R2204" s="12"/>
    </row>
    <row r="2205" spans="3:18" x14ac:dyDescent="0.3">
      <c r="C2205" s="12"/>
      <c r="D2205" s="12"/>
      <c r="E2205" s="12"/>
      <c r="F2205" s="12"/>
      <c r="G2205" s="21"/>
      <c r="H2205" s="21"/>
      <c r="I2205" s="21"/>
      <c r="J2205" s="21"/>
      <c r="K2205" s="21"/>
      <c r="L2205" s="21"/>
      <c r="M2205" s="12"/>
      <c r="N2205" s="12"/>
      <c r="O2205" s="12"/>
      <c r="P2205" s="12"/>
      <c r="Q2205" s="12"/>
      <c r="R2205" s="12"/>
    </row>
    <row r="2206" spans="3:18" x14ac:dyDescent="0.3">
      <c r="C2206" s="12"/>
      <c r="D2206" s="12"/>
      <c r="E2206" s="12"/>
      <c r="F2206" s="12"/>
      <c r="G2206" s="21"/>
      <c r="H2206" s="21"/>
      <c r="I2206" s="21"/>
      <c r="J2206" s="21"/>
      <c r="K2206" s="21"/>
      <c r="L2206" s="21"/>
      <c r="M2206" s="12"/>
      <c r="N2206" s="12"/>
      <c r="O2206" s="12"/>
      <c r="P2206" s="12"/>
      <c r="Q2206" s="12"/>
      <c r="R2206" s="12"/>
    </row>
    <row r="2207" spans="3:18" x14ac:dyDescent="0.3">
      <c r="C2207" s="12"/>
      <c r="D2207" s="12"/>
      <c r="E2207" s="12"/>
      <c r="F2207" s="12"/>
      <c r="G2207" s="21"/>
      <c r="H2207" s="21"/>
      <c r="I2207" s="21"/>
      <c r="J2207" s="21"/>
      <c r="K2207" s="21"/>
      <c r="L2207" s="21"/>
      <c r="M2207" s="12"/>
      <c r="N2207" s="12"/>
      <c r="O2207" s="12"/>
      <c r="P2207" s="12"/>
      <c r="Q2207" s="12"/>
      <c r="R2207" s="12"/>
    </row>
    <row r="2208" spans="3:18" x14ac:dyDescent="0.3">
      <c r="C2208" s="12"/>
      <c r="D2208" s="12"/>
      <c r="E2208" s="12"/>
      <c r="F2208" s="12"/>
      <c r="G2208" s="21"/>
      <c r="H2208" s="21"/>
      <c r="I2208" s="21"/>
      <c r="J2208" s="21"/>
      <c r="K2208" s="21"/>
      <c r="L2208" s="21"/>
      <c r="M2208" s="12"/>
      <c r="N2208" s="12"/>
      <c r="O2208" s="12"/>
      <c r="P2208" s="12"/>
      <c r="Q2208" s="12"/>
      <c r="R2208" s="12"/>
    </row>
    <row r="2209" spans="3:18" x14ac:dyDescent="0.3">
      <c r="C2209" s="12"/>
      <c r="D2209" s="12"/>
      <c r="E2209" s="12"/>
      <c r="F2209" s="12"/>
      <c r="G2209" s="21"/>
      <c r="H2209" s="21"/>
      <c r="I2209" s="21"/>
      <c r="J2209" s="21"/>
      <c r="K2209" s="21"/>
      <c r="L2209" s="21"/>
      <c r="M2209" s="12"/>
      <c r="N2209" s="12"/>
      <c r="O2209" s="12"/>
      <c r="P2209" s="12"/>
      <c r="Q2209" s="12"/>
      <c r="R2209" s="12"/>
    </row>
    <row r="2210" spans="3:18" x14ac:dyDescent="0.3">
      <c r="C2210" s="12"/>
      <c r="D2210" s="12"/>
      <c r="E2210" s="12"/>
      <c r="F2210" s="12"/>
      <c r="G2210" s="21"/>
      <c r="H2210" s="21"/>
      <c r="I2210" s="21"/>
      <c r="J2210" s="21"/>
      <c r="K2210" s="21"/>
      <c r="L2210" s="21"/>
      <c r="M2210" s="12"/>
      <c r="N2210" s="12"/>
      <c r="O2210" s="12"/>
      <c r="P2210" s="12"/>
      <c r="Q2210" s="12"/>
      <c r="R2210" s="12"/>
    </row>
    <row r="2211" spans="3:18" x14ac:dyDescent="0.3">
      <c r="C2211" s="12"/>
      <c r="D2211" s="12"/>
      <c r="E2211" s="12"/>
      <c r="F2211" s="12"/>
      <c r="G2211" s="21"/>
      <c r="H2211" s="21"/>
      <c r="I2211" s="21"/>
      <c r="J2211" s="21"/>
      <c r="K2211" s="21"/>
      <c r="L2211" s="21"/>
      <c r="M2211" s="12"/>
      <c r="N2211" s="12"/>
      <c r="O2211" s="12"/>
      <c r="P2211" s="12"/>
      <c r="Q2211" s="12"/>
      <c r="R2211" s="12"/>
    </row>
    <row r="2212" spans="3:18" x14ac:dyDescent="0.3">
      <c r="C2212" s="12"/>
      <c r="D2212" s="12"/>
      <c r="E2212" s="12"/>
      <c r="F2212" s="12"/>
      <c r="G2212" s="21"/>
      <c r="H2212" s="21"/>
      <c r="I2212" s="21"/>
      <c r="J2212" s="21"/>
      <c r="K2212" s="21"/>
      <c r="L2212" s="21"/>
      <c r="M2212" s="12"/>
      <c r="N2212" s="12"/>
      <c r="O2212" s="12"/>
      <c r="P2212" s="12"/>
      <c r="Q2212" s="12"/>
      <c r="R2212" s="12"/>
    </row>
    <row r="2213" spans="3:18" x14ac:dyDescent="0.3">
      <c r="C2213" s="12"/>
      <c r="D2213" s="12"/>
      <c r="E2213" s="12"/>
      <c r="F2213" s="12"/>
      <c r="G2213" s="21"/>
      <c r="H2213" s="21"/>
      <c r="I2213" s="21"/>
      <c r="J2213" s="21"/>
      <c r="K2213" s="21"/>
      <c r="L2213" s="21"/>
      <c r="M2213" s="12"/>
      <c r="N2213" s="12"/>
      <c r="O2213" s="12"/>
      <c r="P2213" s="12"/>
      <c r="Q2213" s="12"/>
      <c r="R2213" s="12"/>
    </row>
    <row r="2214" spans="3:18" x14ac:dyDescent="0.3">
      <c r="C2214" s="12"/>
      <c r="D2214" s="12"/>
      <c r="E2214" s="12"/>
      <c r="F2214" s="12"/>
      <c r="G2214" s="21"/>
      <c r="H2214" s="21"/>
      <c r="I2214" s="21"/>
      <c r="J2214" s="21"/>
      <c r="K2214" s="21"/>
      <c r="L2214" s="21"/>
      <c r="M2214" s="12"/>
      <c r="N2214" s="12"/>
      <c r="O2214" s="12"/>
      <c r="P2214" s="12"/>
      <c r="Q2214" s="12"/>
      <c r="R2214" s="12"/>
    </row>
    <row r="2215" spans="3:18" x14ac:dyDescent="0.3">
      <c r="C2215" s="12"/>
      <c r="D2215" s="12"/>
      <c r="E2215" s="12"/>
      <c r="F2215" s="12"/>
      <c r="G2215" s="21"/>
      <c r="H2215" s="21"/>
      <c r="I2215" s="21"/>
      <c r="J2215" s="21"/>
      <c r="K2215" s="21"/>
      <c r="L2215" s="21"/>
      <c r="M2215" s="12"/>
      <c r="N2215" s="12"/>
      <c r="O2215" s="12"/>
      <c r="P2215" s="12"/>
      <c r="Q2215" s="12"/>
      <c r="R2215" s="12"/>
    </row>
    <row r="2216" spans="3:18" x14ac:dyDescent="0.3">
      <c r="C2216" s="12"/>
      <c r="D2216" s="12"/>
      <c r="E2216" s="12"/>
      <c r="F2216" s="12"/>
      <c r="G2216" s="21"/>
      <c r="H2216" s="21"/>
      <c r="I2216" s="21"/>
      <c r="J2216" s="21"/>
      <c r="K2216" s="21"/>
      <c r="L2216" s="21"/>
      <c r="M2216" s="12"/>
      <c r="N2216" s="12"/>
      <c r="O2216" s="12"/>
      <c r="P2216" s="12"/>
      <c r="Q2216" s="12"/>
      <c r="R2216" s="12"/>
    </row>
    <row r="2217" spans="3:18" x14ac:dyDescent="0.3">
      <c r="C2217" s="12"/>
      <c r="D2217" s="12"/>
      <c r="E2217" s="12"/>
      <c r="F2217" s="12"/>
      <c r="G2217" s="21"/>
      <c r="H2217" s="21"/>
      <c r="I2217" s="21"/>
      <c r="J2217" s="21"/>
      <c r="K2217" s="21"/>
      <c r="L2217" s="21"/>
      <c r="M2217" s="12"/>
      <c r="N2217" s="12"/>
      <c r="O2217" s="12"/>
      <c r="P2217" s="12"/>
      <c r="Q2217" s="12"/>
      <c r="R2217" s="12"/>
    </row>
    <row r="2218" spans="3:18" x14ac:dyDescent="0.3">
      <c r="C2218" s="12"/>
      <c r="D2218" s="12"/>
      <c r="E2218" s="12"/>
      <c r="F2218" s="12"/>
      <c r="G2218" s="21"/>
      <c r="H2218" s="21"/>
      <c r="I2218" s="21"/>
      <c r="J2218" s="21"/>
      <c r="K2218" s="21"/>
      <c r="L2218" s="21"/>
      <c r="M2218" s="12"/>
      <c r="N2218" s="12"/>
      <c r="O2218" s="12"/>
      <c r="P2218" s="12"/>
      <c r="Q2218" s="12"/>
      <c r="R2218" s="12"/>
    </row>
    <row r="2219" spans="3:18" x14ac:dyDescent="0.3">
      <c r="C2219" s="12"/>
      <c r="D2219" s="12"/>
      <c r="E2219" s="12"/>
      <c r="F2219" s="12"/>
      <c r="G2219" s="21"/>
      <c r="H2219" s="21"/>
      <c r="I2219" s="21"/>
      <c r="J2219" s="21"/>
      <c r="K2219" s="21"/>
      <c r="L2219" s="21"/>
      <c r="M2219" s="12"/>
      <c r="N2219" s="12"/>
      <c r="O2219" s="12"/>
      <c r="P2219" s="12"/>
      <c r="Q2219" s="12"/>
      <c r="R2219" s="12"/>
    </row>
    <row r="2220" spans="3:18" x14ac:dyDescent="0.3">
      <c r="C2220" s="12"/>
      <c r="D2220" s="12"/>
      <c r="E2220" s="12"/>
      <c r="F2220" s="12"/>
      <c r="G2220" s="21"/>
      <c r="H2220" s="21"/>
      <c r="I2220" s="21"/>
      <c r="J2220" s="21"/>
      <c r="K2220" s="21"/>
      <c r="L2220" s="21"/>
      <c r="M2220" s="12"/>
      <c r="N2220" s="12"/>
      <c r="O2220" s="12"/>
      <c r="P2220" s="12"/>
      <c r="Q2220" s="12"/>
      <c r="R2220" s="12"/>
    </row>
    <row r="2221" spans="3:18" x14ac:dyDescent="0.3">
      <c r="C2221" s="12"/>
      <c r="D2221" s="12"/>
      <c r="E2221" s="12"/>
      <c r="F2221" s="12"/>
      <c r="G2221" s="21"/>
      <c r="H2221" s="21"/>
      <c r="I2221" s="21"/>
      <c r="J2221" s="21"/>
      <c r="K2221" s="21"/>
      <c r="L2221" s="21"/>
      <c r="M2221" s="12"/>
      <c r="N2221" s="12"/>
      <c r="O2221" s="12"/>
      <c r="P2221" s="12"/>
      <c r="Q2221" s="12"/>
      <c r="R2221" s="12"/>
    </row>
    <row r="2222" spans="3:18" x14ac:dyDescent="0.3">
      <c r="C2222" s="12"/>
      <c r="D2222" s="12"/>
      <c r="E2222" s="12"/>
      <c r="F2222" s="12"/>
      <c r="G2222" s="21"/>
      <c r="H2222" s="21"/>
      <c r="I2222" s="21"/>
      <c r="J2222" s="21"/>
      <c r="K2222" s="21"/>
      <c r="L2222" s="21"/>
      <c r="M2222" s="12"/>
      <c r="N2222" s="12"/>
      <c r="O2222" s="12"/>
      <c r="P2222" s="12"/>
      <c r="Q2222" s="12"/>
      <c r="R2222" s="12"/>
    </row>
    <row r="2223" spans="3:18" x14ac:dyDescent="0.3">
      <c r="C2223" s="12"/>
      <c r="D2223" s="12"/>
      <c r="E2223" s="12"/>
      <c r="F2223" s="12"/>
      <c r="G2223" s="21"/>
      <c r="H2223" s="21"/>
      <c r="I2223" s="21"/>
      <c r="J2223" s="21"/>
      <c r="K2223" s="21"/>
      <c r="L2223" s="21"/>
      <c r="M2223" s="12"/>
      <c r="N2223" s="12"/>
      <c r="O2223" s="12"/>
      <c r="P2223" s="12"/>
      <c r="Q2223" s="12"/>
      <c r="R2223" s="12"/>
    </row>
    <row r="2224" spans="3:18" x14ac:dyDescent="0.3">
      <c r="C2224" s="12"/>
      <c r="D2224" s="12"/>
      <c r="E2224" s="12"/>
      <c r="F2224" s="12"/>
      <c r="G2224" s="21"/>
      <c r="H2224" s="21"/>
      <c r="I2224" s="21"/>
      <c r="J2224" s="21"/>
      <c r="K2224" s="21"/>
      <c r="L2224" s="21"/>
      <c r="M2224" s="12"/>
      <c r="N2224" s="12"/>
      <c r="O2224" s="12"/>
      <c r="P2224" s="12"/>
      <c r="Q2224" s="12"/>
      <c r="R2224" s="12"/>
    </row>
    <row r="2225" spans="3:18" x14ac:dyDescent="0.3">
      <c r="C2225" s="12"/>
      <c r="D2225" s="12"/>
      <c r="E2225" s="12"/>
      <c r="F2225" s="12"/>
      <c r="G2225" s="21"/>
      <c r="H2225" s="21"/>
      <c r="I2225" s="21"/>
      <c r="J2225" s="21"/>
      <c r="K2225" s="21"/>
      <c r="L2225" s="21"/>
      <c r="M2225" s="12"/>
      <c r="N2225" s="12"/>
      <c r="O2225" s="12"/>
      <c r="P2225" s="12"/>
      <c r="Q2225" s="12"/>
      <c r="R2225" s="12"/>
    </row>
    <row r="2226" spans="3:18" x14ac:dyDescent="0.3">
      <c r="C2226" s="12"/>
      <c r="D2226" s="12"/>
      <c r="E2226" s="12"/>
      <c r="F2226" s="12"/>
      <c r="G2226" s="21"/>
      <c r="H2226" s="21"/>
      <c r="I2226" s="21"/>
      <c r="J2226" s="21"/>
      <c r="K2226" s="21"/>
      <c r="L2226" s="21"/>
      <c r="M2226" s="12"/>
      <c r="N2226" s="12"/>
      <c r="O2226" s="12"/>
      <c r="P2226" s="12"/>
      <c r="Q2226" s="12"/>
      <c r="R2226" s="12"/>
    </row>
    <row r="2227" spans="3:18" x14ac:dyDescent="0.3">
      <c r="C2227" s="12"/>
      <c r="D2227" s="12"/>
      <c r="E2227" s="12"/>
      <c r="F2227" s="12"/>
      <c r="G2227" s="21"/>
      <c r="H2227" s="21"/>
      <c r="I2227" s="21"/>
      <c r="J2227" s="21"/>
      <c r="K2227" s="21"/>
      <c r="L2227" s="21"/>
      <c r="M2227" s="12"/>
      <c r="N2227" s="12"/>
      <c r="O2227" s="12"/>
      <c r="P2227" s="12"/>
      <c r="Q2227" s="12"/>
      <c r="R2227" s="12"/>
    </row>
    <row r="2228" spans="3:18" x14ac:dyDescent="0.3">
      <c r="C2228" s="12"/>
      <c r="D2228" s="12"/>
      <c r="E2228" s="12"/>
      <c r="F2228" s="12"/>
      <c r="G2228" s="21"/>
      <c r="H2228" s="21"/>
      <c r="I2228" s="21"/>
      <c r="J2228" s="21"/>
      <c r="K2228" s="21"/>
      <c r="L2228" s="21"/>
      <c r="M2228" s="12"/>
      <c r="N2228" s="12"/>
      <c r="O2228" s="12"/>
      <c r="P2228" s="12"/>
      <c r="Q2228" s="12"/>
      <c r="R2228" s="12"/>
    </row>
    <row r="2229" spans="3:18" x14ac:dyDescent="0.3">
      <c r="C2229" s="12"/>
      <c r="D2229" s="12"/>
      <c r="E2229" s="12"/>
      <c r="F2229" s="12"/>
      <c r="G2229" s="21"/>
      <c r="H2229" s="21"/>
      <c r="I2229" s="21"/>
      <c r="J2229" s="21"/>
      <c r="K2229" s="21"/>
      <c r="L2229" s="21"/>
      <c r="M2229" s="12"/>
      <c r="N2229" s="12"/>
      <c r="O2229" s="12"/>
      <c r="P2229" s="12"/>
      <c r="Q2229" s="12"/>
      <c r="R2229" s="12"/>
    </row>
    <row r="2230" spans="3:18" x14ac:dyDescent="0.3">
      <c r="C2230" s="12"/>
      <c r="D2230" s="12"/>
      <c r="E2230" s="12"/>
      <c r="F2230" s="12"/>
      <c r="G2230" s="21"/>
      <c r="H2230" s="21"/>
      <c r="I2230" s="21"/>
      <c r="J2230" s="21"/>
      <c r="K2230" s="21"/>
      <c r="L2230" s="21"/>
      <c r="M2230" s="12"/>
      <c r="N2230" s="12"/>
      <c r="O2230" s="12"/>
      <c r="P2230" s="12"/>
      <c r="Q2230" s="12"/>
      <c r="R2230" s="12"/>
    </row>
    <row r="2231" spans="3:18" x14ac:dyDescent="0.3">
      <c r="C2231" s="12"/>
      <c r="D2231" s="12"/>
      <c r="E2231" s="12"/>
      <c r="F2231" s="12"/>
      <c r="G2231" s="21"/>
      <c r="H2231" s="21"/>
      <c r="I2231" s="21"/>
      <c r="J2231" s="21"/>
      <c r="K2231" s="21"/>
      <c r="L2231" s="21"/>
      <c r="M2231" s="12"/>
      <c r="N2231" s="12"/>
      <c r="O2231" s="12"/>
      <c r="P2231" s="12"/>
      <c r="Q2231" s="12"/>
      <c r="R2231" s="12"/>
    </row>
    <row r="2232" spans="3:18" x14ac:dyDescent="0.3">
      <c r="C2232" s="12"/>
      <c r="D2232" s="12"/>
      <c r="E2232" s="12"/>
      <c r="F2232" s="12"/>
      <c r="G2232" s="21"/>
      <c r="H2232" s="21"/>
      <c r="I2232" s="21"/>
      <c r="J2232" s="21"/>
      <c r="K2232" s="21"/>
      <c r="L2232" s="21"/>
      <c r="M2232" s="12"/>
      <c r="N2232" s="12"/>
      <c r="O2232" s="12"/>
      <c r="P2232" s="12"/>
      <c r="Q2232" s="12"/>
      <c r="R2232" s="12"/>
    </row>
    <row r="2233" spans="3:18" x14ac:dyDescent="0.3">
      <c r="C2233" s="12"/>
      <c r="D2233" s="12"/>
      <c r="E2233" s="12"/>
      <c r="F2233" s="12"/>
      <c r="G2233" s="21"/>
      <c r="H2233" s="21"/>
      <c r="I2233" s="21"/>
      <c r="J2233" s="21"/>
      <c r="K2233" s="21"/>
      <c r="L2233" s="21"/>
      <c r="M2233" s="12"/>
      <c r="N2233" s="12"/>
      <c r="O2233" s="12"/>
      <c r="P2233" s="12"/>
      <c r="Q2233" s="12"/>
      <c r="R2233" s="12"/>
    </row>
    <row r="2234" spans="3:18" x14ac:dyDescent="0.3">
      <c r="C2234" s="12"/>
      <c r="D2234" s="12"/>
      <c r="E2234" s="12"/>
      <c r="F2234" s="12"/>
      <c r="G2234" s="21"/>
      <c r="H2234" s="21"/>
      <c r="I2234" s="21"/>
      <c r="J2234" s="21"/>
      <c r="K2234" s="21"/>
      <c r="L2234" s="21"/>
      <c r="M2234" s="12"/>
      <c r="N2234" s="12"/>
      <c r="O2234" s="12"/>
      <c r="P2234" s="12"/>
      <c r="Q2234" s="12"/>
      <c r="R2234" s="12"/>
    </row>
    <row r="2235" spans="3:18" x14ac:dyDescent="0.3">
      <c r="C2235" s="12"/>
      <c r="D2235" s="12"/>
      <c r="E2235" s="12"/>
      <c r="F2235" s="12"/>
      <c r="G2235" s="21"/>
      <c r="H2235" s="21"/>
      <c r="I2235" s="21"/>
      <c r="J2235" s="21"/>
      <c r="K2235" s="21"/>
      <c r="L2235" s="21"/>
      <c r="M2235" s="12"/>
      <c r="N2235" s="12"/>
      <c r="O2235" s="12"/>
      <c r="P2235" s="12"/>
      <c r="Q2235" s="12"/>
      <c r="R2235" s="12"/>
    </row>
    <row r="2236" spans="3:18" x14ac:dyDescent="0.3">
      <c r="C2236" s="12"/>
      <c r="D2236" s="12"/>
      <c r="E2236" s="12"/>
      <c r="F2236" s="12"/>
      <c r="G2236" s="21"/>
      <c r="H2236" s="21"/>
      <c r="I2236" s="21"/>
      <c r="J2236" s="21"/>
      <c r="K2236" s="21"/>
      <c r="L2236" s="21"/>
      <c r="M2236" s="12"/>
      <c r="N2236" s="12"/>
      <c r="O2236" s="12"/>
      <c r="P2236" s="12"/>
      <c r="Q2236" s="12"/>
      <c r="R2236" s="12"/>
    </row>
    <row r="2237" spans="3:18" x14ac:dyDescent="0.3">
      <c r="C2237" s="12"/>
      <c r="D2237" s="12"/>
      <c r="E2237" s="12"/>
      <c r="F2237" s="12"/>
      <c r="G2237" s="21"/>
      <c r="H2237" s="21"/>
      <c r="I2237" s="21"/>
      <c r="J2237" s="21"/>
      <c r="K2237" s="21"/>
      <c r="L2237" s="21"/>
      <c r="M2237" s="12"/>
      <c r="N2237" s="12"/>
      <c r="O2237" s="12"/>
      <c r="P2237" s="12"/>
      <c r="Q2237" s="12"/>
      <c r="R2237" s="12"/>
    </row>
    <row r="2238" spans="3:18" x14ac:dyDescent="0.3">
      <c r="C2238" s="12"/>
      <c r="D2238" s="12"/>
      <c r="E2238" s="12"/>
      <c r="F2238" s="12"/>
      <c r="G2238" s="21"/>
      <c r="H2238" s="21"/>
      <c r="I2238" s="21"/>
      <c r="J2238" s="21"/>
      <c r="K2238" s="21"/>
      <c r="L2238" s="21"/>
      <c r="M2238" s="12"/>
      <c r="N2238" s="12"/>
      <c r="O2238" s="12"/>
      <c r="P2238" s="12"/>
      <c r="Q2238" s="12"/>
      <c r="R2238" s="12"/>
    </row>
    <row r="2239" spans="3:18" x14ac:dyDescent="0.3">
      <c r="C2239" s="12"/>
      <c r="D2239" s="12"/>
      <c r="E2239" s="12"/>
      <c r="F2239" s="12"/>
      <c r="G2239" s="21"/>
      <c r="H2239" s="21"/>
      <c r="I2239" s="21"/>
      <c r="J2239" s="21"/>
      <c r="K2239" s="21"/>
      <c r="L2239" s="21"/>
      <c r="M2239" s="12"/>
      <c r="N2239" s="12"/>
      <c r="O2239" s="12"/>
      <c r="P2239" s="12"/>
      <c r="Q2239" s="12"/>
      <c r="R2239" s="12"/>
    </row>
    <row r="2240" spans="3:18" x14ac:dyDescent="0.3">
      <c r="C2240" s="12"/>
      <c r="D2240" s="12"/>
      <c r="E2240" s="12"/>
      <c r="F2240" s="12"/>
      <c r="G2240" s="21"/>
      <c r="H2240" s="21"/>
      <c r="I2240" s="21"/>
      <c r="J2240" s="21"/>
      <c r="K2240" s="21"/>
      <c r="L2240" s="21"/>
      <c r="M2240" s="12"/>
      <c r="N2240" s="12"/>
      <c r="O2240" s="12"/>
      <c r="P2240" s="12"/>
      <c r="Q2240" s="12"/>
      <c r="R2240" s="12"/>
    </row>
    <row r="2241" spans="3:18" x14ac:dyDescent="0.3">
      <c r="C2241" s="12"/>
      <c r="D2241" s="12"/>
      <c r="E2241" s="12"/>
      <c r="F2241" s="12"/>
      <c r="G2241" s="21"/>
      <c r="H2241" s="21"/>
      <c r="I2241" s="21"/>
      <c r="J2241" s="21"/>
      <c r="K2241" s="21"/>
      <c r="L2241" s="21"/>
      <c r="M2241" s="12"/>
      <c r="N2241" s="12"/>
      <c r="O2241" s="12"/>
      <c r="P2241" s="12"/>
      <c r="Q2241" s="12"/>
      <c r="R2241" s="12"/>
    </row>
    <row r="2242" spans="3:18" x14ac:dyDescent="0.3">
      <c r="C2242" s="12"/>
      <c r="D2242" s="12"/>
      <c r="E2242" s="12"/>
      <c r="F2242" s="12"/>
      <c r="G2242" s="21"/>
      <c r="H2242" s="21"/>
      <c r="I2242" s="21"/>
      <c r="J2242" s="21"/>
      <c r="K2242" s="21"/>
      <c r="L2242" s="21"/>
      <c r="M2242" s="12"/>
      <c r="N2242" s="12"/>
      <c r="O2242" s="12"/>
      <c r="P2242" s="12"/>
      <c r="Q2242" s="12"/>
      <c r="R2242" s="12"/>
    </row>
    <row r="2243" spans="3:18" x14ac:dyDescent="0.3">
      <c r="C2243" s="12"/>
      <c r="D2243" s="12"/>
      <c r="E2243" s="12"/>
      <c r="F2243" s="12"/>
      <c r="G2243" s="21"/>
      <c r="H2243" s="21"/>
      <c r="I2243" s="21"/>
      <c r="J2243" s="21"/>
      <c r="K2243" s="21"/>
      <c r="L2243" s="21"/>
      <c r="M2243" s="12"/>
      <c r="N2243" s="12"/>
      <c r="O2243" s="12"/>
      <c r="P2243" s="12"/>
      <c r="Q2243" s="12"/>
      <c r="R2243" s="12"/>
    </row>
    <row r="2244" spans="3:18" x14ac:dyDescent="0.3">
      <c r="C2244" s="12"/>
      <c r="D2244" s="12"/>
      <c r="E2244" s="12"/>
      <c r="F2244" s="12"/>
      <c r="G2244" s="21"/>
      <c r="H2244" s="21"/>
      <c r="I2244" s="21"/>
      <c r="J2244" s="21"/>
      <c r="K2244" s="21"/>
      <c r="L2244" s="21"/>
      <c r="M2244" s="12"/>
      <c r="N2244" s="12"/>
      <c r="O2244" s="12"/>
      <c r="P2244" s="12"/>
      <c r="Q2244" s="12"/>
      <c r="R2244" s="12"/>
    </row>
    <row r="2245" spans="3:18" x14ac:dyDescent="0.3">
      <c r="C2245" s="12"/>
      <c r="D2245" s="12"/>
      <c r="E2245" s="12"/>
      <c r="F2245" s="12"/>
      <c r="G2245" s="21"/>
      <c r="H2245" s="21"/>
      <c r="I2245" s="21"/>
      <c r="J2245" s="21"/>
      <c r="K2245" s="21"/>
      <c r="L2245" s="21"/>
      <c r="M2245" s="12"/>
      <c r="N2245" s="12"/>
      <c r="O2245" s="12"/>
      <c r="P2245" s="12"/>
      <c r="Q2245" s="12"/>
      <c r="R2245" s="12"/>
    </row>
    <row r="2246" spans="3:18" x14ac:dyDescent="0.3">
      <c r="C2246" s="12"/>
      <c r="D2246" s="12"/>
      <c r="E2246" s="12"/>
      <c r="F2246" s="12"/>
      <c r="G2246" s="21"/>
      <c r="H2246" s="21"/>
      <c r="I2246" s="21"/>
      <c r="J2246" s="21"/>
      <c r="K2246" s="21"/>
      <c r="L2246" s="21"/>
      <c r="M2246" s="12"/>
      <c r="N2246" s="12"/>
      <c r="O2246" s="12"/>
      <c r="P2246" s="12"/>
      <c r="Q2246" s="12"/>
      <c r="R2246" s="12"/>
    </row>
    <row r="2247" spans="3:18" x14ac:dyDescent="0.3">
      <c r="C2247" s="12"/>
      <c r="D2247" s="12"/>
      <c r="E2247" s="12"/>
      <c r="F2247" s="12"/>
      <c r="G2247" s="21"/>
      <c r="H2247" s="21"/>
      <c r="I2247" s="21"/>
      <c r="J2247" s="21"/>
      <c r="K2247" s="21"/>
      <c r="L2247" s="21"/>
      <c r="M2247" s="12"/>
      <c r="N2247" s="12"/>
      <c r="O2247" s="12"/>
      <c r="P2247" s="12"/>
      <c r="Q2247" s="12"/>
      <c r="R2247" s="12"/>
    </row>
    <row r="2248" spans="3:18" x14ac:dyDescent="0.3">
      <c r="C2248" s="12"/>
      <c r="D2248" s="12"/>
      <c r="E2248" s="12"/>
      <c r="F2248" s="12"/>
      <c r="G2248" s="21"/>
      <c r="H2248" s="21"/>
      <c r="I2248" s="21"/>
      <c r="J2248" s="21"/>
      <c r="K2248" s="21"/>
      <c r="L2248" s="21"/>
      <c r="M2248" s="12"/>
      <c r="N2248" s="12"/>
      <c r="O2248" s="12"/>
      <c r="P2248" s="12"/>
      <c r="Q2248" s="12"/>
      <c r="R2248" s="12"/>
    </row>
    <row r="2249" spans="3:18" x14ac:dyDescent="0.3">
      <c r="C2249" s="12"/>
      <c r="D2249" s="12"/>
      <c r="E2249" s="12"/>
      <c r="F2249" s="12"/>
      <c r="G2249" s="21"/>
      <c r="H2249" s="21"/>
      <c r="I2249" s="21"/>
      <c r="J2249" s="21"/>
      <c r="K2249" s="21"/>
      <c r="L2249" s="21"/>
      <c r="M2249" s="12"/>
      <c r="N2249" s="12"/>
      <c r="O2249" s="12"/>
      <c r="P2249" s="12"/>
      <c r="Q2249" s="12"/>
      <c r="R2249" s="12"/>
    </row>
    <row r="2250" spans="3:18" x14ac:dyDescent="0.3">
      <c r="C2250" s="12"/>
      <c r="D2250" s="12"/>
      <c r="E2250" s="12"/>
      <c r="F2250" s="12"/>
      <c r="G2250" s="21"/>
      <c r="H2250" s="21"/>
      <c r="I2250" s="21"/>
      <c r="J2250" s="21"/>
      <c r="K2250" s="21"/>
      <c r="L2250" s="21"/>
      <c r="M2250" s="12"/>
      <c r="N2250" s="12"/>
      <c r="O2250" s="12"/>
      <c r="P2250" s="12"/>
      <c r="Q2250" s="12"/>
      <c r="R2250" s="12"/>
    </row>
    <row r="2251" spans="3:18" x14ac:dyDescent="0.3">
      <c r="C2251" s="12"/>
      <c r="D2251" s="12"/>
      <c r="E2251" s="12"/>
      <c r="F2251" s="12"/>
      <c r="G2251" s="21"/>
      <c r="H2251" s="21"/>
      <c r="I2251" s="21"/>
      <c r="J2251" s="21"/>
      <c r="K2251" s="21"/>
      <c r="L2251" s="21"/>
      <c r="M2251" s="12"/>
      <c r="N2251" s="12"/>
      <c r="O2251" s="12"/>
      <c r="P2251" s="12"/>
      <c r="Q2251" s="12"/>
      <c r="R2251" s="12"/>
    </row>
    <row r="2252" spans="3:18" x14ac:dyDescent="0.3">
      <c r="C2252" s="12"/>
      <c r="D2252" s="12"/>
      <c r="E2252" s="12"/>
      <c r="F2252" s="12"/>
      <c r="G2252" s="21"/>
      <c r="H2252" s="21"/>
      <c r="I2252" s="21"/>
      <c r="J2252" s="21"/>
      <c r="K2252" s="21"/>
      <c r="L2252" s="21"/>
      <c r="M2252" s="12"/>
      <c r="N2252" s="12"/>
      <c r="O2252" s="12"/>
      <c r="P2252" s="12"/>
      <c r="Q2252" s="12"/>
      <c r="R2252" s="12"/>
    </row>
    <row r="2253" spans="3:18" x14ac:dyDescent="0.3">
      <c r="C2253" s="12"/>
      <c r="D2253" s="12"/>
      <c r="E2253" s="12"/>
      <c r="F2253" s="12"/>
      <c r="G2253" s="21"/>
      <c r="H2253" s="21"/>
      <c r="I2253" s="21"/>
      <c r="J2253" s="21"/>
      <c r="K2253" s="21"/>
      <c r="L2253" s="21"/>
      <c r="M2253" s="12"/>
      <c r="N2253" s="12"/>
      <c r="O2253" s="12"/>
      <c r="P2253" s="12"/>
      <c r="Q2253" s="12"/>
      <c r="R2253" s="12"/>
    </row>
    <row r="2254" spans="3:18" x14ac:dyDescent="0.3">
      <c r="C2254" s="12"/>
      <c r="D2254" s="12"/>
      <c r="E2254" s="12"/>
      <c r="F2254" s="12"/>
      <c r="G2254" s="21"/>
      <c r="H2254" s="21"/>
      <c r="I2254" s="21"/>
      <c r="J2254" s="21"/>
      <c r="K2254" s="21"/>
      <c r="L2254" s="21"/>
      <c r="M2254" s="12"/>
      <c r="N2254" s="12"/>
      <c r="O2254" s="12"/>
      <c r="P2254" s="12"/>
      <c r="Q2254" s="12"/>
      <c r="R2254" s="12"/>
    </row>
    <row r="2255" spans="3:18" x14ac:dyDescent="0.3">
      <c r="C2255" s="12"/>
      <c r="D2255" s="12"/>
      <c r="E2255" s="12"/>
      <c r="F2255" s="12"/>
      <c r="G2255" s="21"/>
      <c r="H2255" s="21"/>
      <c r="I2255" s="21"/>
      <c r="J2255" s="21"/>
      <c r="K2255" s="21"/>
      <c r="L2255" s="21"/>
      <c r="M2255" s="12"/>
      <c r="N2255" s="12"/>
      <c r="O2255" s="12"/>
      <c r="P2255" s="12"/>
      <c r="Q2255" s="12"/>
      <c r="R2255" s="12"/>
    </row>
    <row r="2256" spans="3:18" x14ac:dyDescent="0.3">
      <c r="C2256" s="12"/>
      <c r="D2256" s="12"/>
      <c r="E2256" s="12"/>
      <c r="F2256" s="12"/>
      <c r="G2256" s="21"/>
      <c r="H2256" s="21"/>
      <c r="I2256" s="21"/>
      <c r="J2256" s="21"/>
      <c r="K2256" s="21"/>
      <c r="L2256" s="21"/>
      <c r="M2256" s="12"/>
      <c r="N2256" s="12"/>
      <c r="O2256" s="12"/>
      <c r="P2256" s="12"/>
      <c r="Q2256" s="12"/>
      <c r="R2256" s="12"/>
    </row>
    <row r="2257" spans="3:18" x14ac:dyDescent="0.3">
      <c r="C2257" s="12"/>
      <c r="D2257" s="12"/>
      <c r="E2257" s="12"/>
      <c r="F2257" s="12"/>
      <c r="G2257" s="21"/>
      <c r="H2257" s="21"/>
      <c r="I2257" s="21"/>
      <c r="J2257" s="21"/>
      <c r="K2257" s="21"/>
      <c r="L2257" s="21"/>
      <c r="M2257" s="12"/>
      <c r="N2257" s="12"/>
      <c r="O2257" s="12"/>
      <c r="P2257" s="12"/>
      <c r="Q2257" s="12"/>
      <c r="R2257" s="12"/>
    </row>
    <row r="2258" spans="3:18" x14ac:dyDescent="0.3">
      <c r="C2258" s="12"/>
      <c r="D2258" s="12"/>
      <c r="E2258" s="12"/>
      <c r="F2258" s="12"/>
      <c r="G2258" s="21"/>
      <c r="H2258" s="21"/>
      <c r="I2258" s="21"/>
      <c r="J2258" s="21"/>
      <c r="K2258" s="21"/>
      <c r="L2258" s="21"/>
      <c r="M2258" s="12"/>
      <c r="N2258" s="12"/>
      <c r="O2258" s="12"/>
      <c r="P2258" s="12"/>
      <c r="Q2258" s="12"/>
      <c r="R2258" s="12"/>
    </row>
    <row r="2259" spans="3:18" x14ac:dyDescent="0.3">
      <c r="C2259" s="12"/>
      <c r="D2259" s="12"/>
      <c r="E2259" s="12"/>
      <c r="F2259" s="12"/>
      <c r="G2259" s="21"/>
      <c r="H2259" s="21"/>
      <c r="I2259" s="21"/>
      <c r="J2259" s="21"/>
      <c r="K2259" s="21"/>
      <c r="L2259" s="21"/>
      <c r="M2259" s="12"/>
      <c r="N2259" s="12"/>
      <c r="O2259" s="12"/>
      <c r="P2259" s="12"/>
      <c r="Q2259" s="12"/>
      <c r="R2259" s="12"/>
    </row>
    <row r="2260" spans="3:18" x14ac:dyDescent="0.3">
      <c r="C2260" s="12"/>
      <c r="D2260" s="12"/>
      <c r="E2260" s="12"/>
      <c r="F2260" s="12"/>
      <c r="G2260" s="21"/>
      <c r="H2260" s="21"/>
      <c r="I2260" s="21"/>
      <c r="J2260" s="21"/>
      <c r="K2260" s="21"/>
      <c r="L2260" s="21"/>
      <c r="M2260" s="12"/>
      <c r="N2260" s="12"/>
      <c r="O2260" s="12"/>
      <c r="P2260" s="12"/>
      <c r="Q2260" s="12"/>
      <c r="R2260" s="12"/>
    </row>
    <row r="2261" spans="3:18" x14ac:dyDescent="0.3">
      <c r="C2261" s="12"/>
      <c r="D2261" s="12"/>
      <c r="E2261" s="12"/>
      <c r="F2261" s="12"/>
      <c r="G2261" s="21"/>
      <c r="H2261" s="21"/>
      <c r="I2261" s="21"/>
      <c r="J2261" s="21"/>
      <c r="K2261" s="21"/>
      <c r="L2261" s="21"/>
      <c r="M2261" s="12"/>
      <c r="N2261" s="12"/>
      <c r="O2261" s="12"/>
      <c r="P2261" s="12"/>
      <c r="Q2261" s="12"/>
      <c r="R2261" s="12"/>
    </row>
    <row r="2262" spans="3:18" x14ac:dyDescent="0.3">
      <c r="C2262" s="12"/>
      <c r="D2262" s="12"/>
      <c r="E2262" s="12"/>
      <c r="F2262" s="12"/>
      <c r="G2262" s="21"/>
      <c r="H2262" s="21"/>
      <c r="I2262" s="21"/>
      <c r="J2262" s="21"/>
      <c r="K2262" s="21"/>
      <c r="L2262" s="21"/>
      <c r="M2262" s="12"/>
      <c r="N2262" s="12"/>
      <c r="O2262" s="12"/>
      <c r="P2262" s="12"/>
      <c r="Q2262" s="12"/>
      <c r="R2262" s="12"/>
    </row>
    <row r="2263" spans="3:18" x14ac:dyDescent="0.3">
      <c r="C2263" s="12"/>
      <c r="D2263" s="12"/>
      <c r="E2263" s="12"/>
      <c r="F2263" s="12"/>
      <c r="G2263" s="21"/>
      <c r="H2263" s="21"/>
      <c r="I2263" s="21"/>
      <c r="J2263" s="21"/>
      <c r="K2263" s="21"/>
      <c r="L2263" s="21"/>
      <c r="M2263" s="12"/>
      <c r="N2263" s="12"/>
      <c r="O2263" s="12"/>
      <c r="P2263" s="12"/>
      <c r="Q2263" s="12"/>
      <c r="R2263" s="12"/>
    </row>
    <row r="2264" spans="3:18" x14ac:dyDescent="0.3">
      <c r="C2264" s="12"/>
      <c r="D2264" s="12"/>
      <c r="E2264" s="12"/>
      <c r="F2264" s="12"/>
      <c r="G2264" s="21"/>
      <c r="H2264" s="21"/>
      <c r="I2264" s="21"/>
      <c r="J2264" s="21"/>
      <c r="K2264" s="21"/>
      <c r="L2264" s="21"/>
      <c r="M2264" s="12"/>
      <c r="N2264" s="12"/>
      <c r="O2264" s="12"/>
      <c r="P2264" s="12"/>
      <c r="Q2264" s="12"/>
      <c r="R2264" s="12"/>
    </row>
    <row r="2265" spans="3:18" x14ac:dyDescent="0.3">
      <c r="C2265" s="12"/>
      <c r="D2265" s="12"/>
      <c r="E2265" s="12"/>
      <c r="F2265" s="12"/>
      <c r="G2265" s="21"/>
      <c r="H2265" s="21"/>
      <c r="I2265" s="21"/>
      <c r="J2265" s="21"/>
      <c r="K2265" s="21"/>
      <c r="L2265" s="21"/>
      <c r="M2265" s="12"/>
      <c r="N2265" s="12"/>
      <c r="O2265" s="12"/>
      <c r="P2265" s="12"/>
      <c r="Q2265" s="12"/>
      <c r="R2265" s="12"/>
    </row>
    <row r="2266" spans="3:18" x14ac:dyDescent="0.3">
      <c r="C2266" s="12"/>
      <c r="D2266" s="12"/>
      <c r="E2266" s="12"/>
      <c r="F2266" s="12"/>
      <c r="G2266" s="21"/>
      <c r="H2266" s="21"/>
      <c r="I2266" s="21"/>
      <c r="J2266" s="21"/>
      <c r="K2266" s="21"/>
      <c r="L2266" s="21"/>
      <c r="M2266" s="12"/>
      <c r="N2266" s="12"/>
      <c r="O2266" s="12"/>
      <c r="P2266" s="12"/>
      <c r="Q2266" s="12"/>
      <c r="R2266" s="12"/>
    </row>
    <row r="2267" spans="3:18" x14ac:dyDescent="0.3">
      <c r="C2267" s="12"/>
      <c r="D2267" s="12"/>
      <c r="E2267" s="12"/>
      <c r="F2267" s="12"/>
      <c r="G2267" s="21"/>
      <c r="H2267" s="21"/>
      <c r="I2267" s="21"/>
      <c r="J2267" s="21"/>
      <c r="K2267" s="21"/>
      <c r="L2267" s="21"/>
      <c r="M2267" s="12"/>
      <c r="N2267" s="12"/>
      <c r="O2267" s="12"/>
      <c r="P2267" s="12"/>
      <c r="Q2267" s="12"/>
      <c r="R2267" s="12"/>
    </row>
    <row r="2268" spans="3:18" x14ac:dyDescent="0.3">
      <c r="C2268" s="12"/>
      <c r="D2268" s="12"/>
      <c r="E2268" s="12"/>
      <c r="F2268" s="12"/>
      <c r="G2268" s="21"/>
      <c r="H2268" s="21"/>
      <c r="I2268" s="21"/>
      <c r="J2268" s="21"/>
      <c r="K2268" s="21"/>
      <c r="L2268" s="21"/>
      <c r="M2268" s="12"/>
      <c r="N2268" s="12"/>
      <c r="O2268" s="12"/>
      <c r="P2268" s="12"/>
      <c r="Q2268" s="12"/>
      <c r="R2268" s="12"/>
    </row>
    <row r="2269" spans="3:18" x14ac:dyDescent="0.3">
      <c r="C2269" s="12"/>
      <c r="D2269" s="12"/>
      <c r="E2269" s="12"/>
      <c r="F2269" s="12"/>
      <c r="G2269" s="21"/>
      <c r="H2269" s="21"/>
      <c r="I2269" s="21"/>
      <c r="J2269" s="21"/>
      <c r="K2269" s="21"/>
      <c r="L2269" s="21"/>
      <c r="M2269" s="12"/>
      <c r="N2269" s="12"/>
      <c r="O2269" s="12"/>
      <c r="P2269" s="12"/>
      <c r="Q2269" s="12"/>
      <c r="R2269" s="12"/>
    </row>
    <row r="2270" spans="3:18" x14ac:dyDescent="0.3">
      <c r="C2270" s="12"/>
      <c r="D2270" s="12"/>
      <c r="E2270" s="12"/>
      <c r="F2270" s="12"/>
      <c r="G2270" s="21"/>
      <c r="H2270" s="21"/>
      <c r="I2270" s="21"/>
      <c r="J2270" s="21"/>
      <c r="K2270" s="21"/>
      <c r="L2270" s="21"/>
      <c r="M2270" s="12"/>
      <c r="N2270" s="12"/>
      <c r="O2270" s="12"/>
      <c r="P2270" s="12"/>
      <c r="Q2270" s="12"/>
      <c r="R2270" s="12"/>
    </row>
    <row r="2271" spans="3:18" x14ac:dyDescent="0.3">
      <c r="C2271" s="12"/>
      <c r="D2271" s="12"/>
      <c r="E2271" s="12"/>
      <c r="F2271" s="12"/>
      <c r="G2271" s="21"/>
      <c r="H2271" s="21"/>
      <c r="I2271" s="21"/>
      <c r="J2271" s="21"/>
      <c r="K2271" s="21"/>
      <c r="L2271" s="21"/>
      <c r="M2271" s="12"/>
      <c r="N2271" s="12"/>
      <c r="O2271" s="12"/>
      <c r="P2271" s="12"/>
      <c r="Q2271" s="12"/>
      <c r="R2271" s="12"/>
    </row>
    <row r="2272" spans="3:18" x14ac:dyDescent="0.3">
      <c r="C2272" s="12"/>
      <c r="D2272" s="12"/>
      <c r="E2272" s="12"/>
      <c r="F2272" s="12"/>
      <c r="G2272" s="21"/>
      <c r="H2272" s="21"/>
      <c r="I2272" s="21"/>
      <c r="J2272" s="21"/>
      <c r="K2272" s="21"/>
      <c r="L2272" s="21"/>
      <c r="M2272" s="12"/>
      <c r="N2272" s="12"/>
      <c r="O2272" s="12"/>
      <c r="P2272" s="12"/>
      <c r="Q2272" s="12"/>
      <c r="R2272" s="12"/>
    </row>
    <row r="2273" spans="3:18" x14ac:dyDescent="0.3">
      <c r="C2273" s="12"/>
      <c r="D2273" s="12"/>
      <c r="E2273" s="12"/>
      <c r="F2273" s="12"/>
      <c r="G2273" s="21"/>
      <c r="H2273" s="21"/>
      <c r="I2273" s="21"/>
      <c r="J2273" s="21"/>
      <c r="K2273" s="21"/>
      <c r="L2273" s="21"/>
      <c r="M2273" s="12"/>
      <c r="N2273" s="12"/>
      <c r="O2273" s="12"/>
      <c r="P2273" s="12"/>
      <c r="Q2273" s="12"/>
      <c r="R2273" s="12"/>
    </row>
    <row r="2274" spans="3:18" x14ac:dyDescent="0.3">
      <c r="C2274" s="12"/>
      <c r="D2274" s="12"/>
      <c r="E2274" s="12"/>
      <c r="F2274" s="12"/>
      <c r="G2274" s="21"/>
      <c r="H2274" s="21"/>
      <c r="I2274" s="21"/>
      <c r="J2274" s="21"/>
      <c r="K2274" s="21"/>
      <c r="L2274" s="21"/>
      <c r="M2274" s="12"/>
      <c r="N2274" s="12"/>
      <c r="O2274" s="12"/>
      <c r="P2274" s="12"/>
      <c r="Q2274" s="12"/>
      <c r="R2274" s="12"/>
    </row>
    <row r="2275" spans="3:18" x14ac:dyDescent="0.3">
      <c r="C2275" s="12"/>
      <c r="D2275" s="12"/>
      <c r="E2275" s="12"/>
      <c r="F2275" s="12"/>
      <c r="G2275" s="21"/>
      <c r="H2275" s="21"/>
      <c r="I2275" s="21"/>
      <c r="J2275" s="21"/>
      <c r="K2275" s="21"/>
      <c r="L2275" s="21"/>
      <c r="M2275" s="12"/>
      <c r="N2275" s="12"/>
      <c r="O2275" s="12"/>
      <c r="P2275" s="12"/>
      <c r="Q2275" s="12"/>
      <c r="R2275" s="12"/>
    </row>
    <row r="2276" spans="3:18" x14ac:dyDescent="0.3">
      <c r="C2276" s="12"/>
      <c r="D2276" s="12"/>
      <c r="E2276" s="12"/>
      <c r="F2276" s="12"/>
      <c r="G2276" s="21"/>
      <c r="H2276" s="21"/>
      <c r="I2276" s="21"/>
      <c r="J2276" s="21"/>
      <c r="K2276" s="21"/>
      <c r="L2276" s="21"/>
      <c r="M2276" s="12"/>
      <c r="N2276" s="12"/>
      <c r="O2276" s="12"/>
      <c r="P2276" s="12"/>
      <c r="Q2276" s="12"/>
      <c r="R2276" s="12"/>
    </row>
    <row r="2277" spans="3:18" x14ac:dyDescent="0.3">
      <c r="C2277" s="12"/>
      <c r="D2277" s="12"/>
      <c r="E2277" s="12"/>
      <c r="F2277" s="12"/>
      <c r="G2277" s="21"/>
      <c r="H2277" s="21"/>
      <c r="I2277" s="21"/>
      <c r="J2277" s="21"/>
      <c r="K2277" s="21"/>
      <c r="L2277" s="21"/>
      <c r="M2277" s="12"/>
      <c r="N2277" s="12"/>
      <c r="O2277" s="12"/>
      <c r="P2277" s="12"/>
      <c r="Q2277" s="12"/>
      <c r="R2277" s="12"/>
    </row>
    <row r="2278" spans="3:18" x14ac:dyDescent="0.3">
      <c r="C2278" s="12"/>
      <c r="D2278" s="12"/>
      <c r="E2278" s="12"/>
      <c r="F2278" s="12"/>
      <c r="G2278" s="21"/>
      <c r="H2278" s="21"/>
      <c r="I2278" s="21"/>
      <c r="J2278" s="21"/>
      <c r="K2278" s="21"/>
      <c r="L2278" s="21"/>
      <c r="M2278" s="12"/>
      <c r="N2278" s="12"/>
      <c r="O2278" s="12"/>
      <c r="P2278" s="12"/>
      <c r="Q2278" s="12"/>
      <c r="R2278" s="12"/>
    </row>
    <row r="2279" spans="3:18" x14ac:dyDescent="0.3">
      <c r="C2279" s="12"/>
      <c r="D2279" s="12"/>
      <c r="E2279" s="12"/>
      <c r="F2279" s="12"/>
      <c r="G2279" s="21"/>
      <c r="H2279" s="21"/>
      <c r="I2279" s="21"/>
      <c r="J2279" s="21"/>
      <c r="K2279" s="21"/>
      <c r="L2279" s="21"/>
      <c r="M2279" s="12"/>
      <c r="N2279" s="12"/>
      <c r="O2279" s="12"/>
      <c r="P2279" s="12"/>
      <c r="Q2279" s="12"/>
      <c r="R2279" s="12"/>
    </row>
    <row r="2280" spans="3:18" x14ac:dyDescent="0.3">
      <c r="C2280" s="12"/>
      <c r="D2280" s="12"/>
      <c r="E2280" s="12"/>
      <c r="F2280" s="12"/>
      <c r="G2280" s="21"/>
      <c r="H2280" s="21"/>
      <c r="I2280" s="21"/>
      <c r="J2280" s="21"/>
      <c r="K2280" s="21"/>
      <c r="L2280" s="21"/>
      <c r="M2280" s="12"/>
      <c r="N2280" s="12"/>
      <c r="O2280" s="12"/>
      <c r="P2280" s="12"/>
      <c r="Q2280" s="12"/>
      <c r="R2280" s="12"/>
    </row>
    <row r="2281" spans="3:18" x14ac:dyDescent="0.3">
      <c r="C2281" s="12"/>
      <c r="D2281" s="12"/>
      <c r="E2281" s="12"/>
      <c r="F2281" s="12"/>
      <c r="G2281" s="21"/>
      <c r="H2281" s="21"/>
      <c r="I2281" s="21"/>
      <c r="J2281" s="21"/>
      <c r="K2281" s="21"/>
      <c r="L2281" s="21"/>
      <c r="M2281" s="12"/>
      <c r="N2281" s="12"/>
      <c r="O2281" s="12"/>
      <c r="P2281" s="12"/>
      <c r="Q2281" s="12"/>
      <c r="R2281" s="12"/>
    </row>
    <row r="2282" spans="3:18" x14ac:dyDescent="0.3">
      <c r="C2282" s="12"/>
      <c r="D2282" s="12"/>
      <c r="E2282" s="12"/>
      <c r="F2282" s="12"/>
      <c r="G2282" s="21"/>
      <c r="H2282" s="21"/>
      <c r="I2282" s="21"/>
      <c r="J2282" s="21"/>
      <c r="K2282" s="21"/>
      <c r="L2282" s="21"/>
      <c r="M2282" s="12"/>
      <c r="N2282" s="12"/>
      <c r="O2282" s="12"/>
      <c r="P2282" s="12"/>
      <c r="Q2282" s="12"/>
      <c r="R2282" s="12"/>
    </row>
    <row r="2283" spans="3:18" x14ac:dyDescent="0.3">
      <c r="C2283" s="12"/>
      <c r="D2283" s="12"/>
      <c r="E2283" s="12"/>
      <c r="F2283" s="12"/>
      <c r="G2283" s="21"/>
      <c r="H2283" s="21"/>
      <c r="I2283" s="21"/>
      <c r="J2283" s="21"/>
      <c r="K2283" s="21"/>
      <c r="L2283" s="21"/>
      <c r="M2283" s="12"/>
      <c r="N2283" s="12"/>
      <c r="O2283" s="12"/>
      <c r="P2283" s="12"/>
      <c r="Q2283" s="12"/>
      <c r="R2283" s="12"/>
    </row>
    <row r="2284" spans="3:18" x14ac:dyDescent="0.3">
      <c r="C2284" s="12"/>
      <c r="D2284" s="12"/>
      <c r="E2284" s="12"/>
      <c r="F2284" s="12"/>
      <c r="G2284" s="21"/>
      <c r="H2284" s="21"/>
      <c r="I2284" s="21"/>
      <c r="J2284" s="21"/>
      <c r="K2284" s="21"/>
      <c r="L2284" s="21"/>
      <c r="M2284" s="12"/>
      <c r="N2284" s="12"/>
      <c r="O2284" s="12"/>
      <c r="P2284" s="12"/>
      <c r="Q2284" s="12"/>
      <c r="R2284" s="12"/>
    </row>
    <row r="2285" spans="3:18" x14ac:dyDescent="0.3">
      <c r="C2285" s="12"/>
      <c r="D2285" s="12"/>
      <c r="E2285" s="12"/>
      <c r="F2285" s="12"/>
      <c r="G2285" s="21"/>
      <c r="H2285" s="21"/>
      <c r="I2285" s="21"/>
      <c r="J2285" s="21"/>
      <c r="K2285" s="21"/>
      <c r="L2285" s="21"/>
      <c r="M2285" s="12"/>
      <c r="N2285" s="12"/>
      <c r="O2285" s="12"/>
      <c r="P2285" s="12"/>
      <c r="Q2285" s="12"/>
      <c r="R2285" s="12"/>
    </row>
    <row r="2286" spans="3:18" x14ac:dyDescent="0.3">
      <c r="C2286" s="12"/>
      <c r="D2286" s="12"/>
      <c r="E2286" s="12"/>
      <c r="F2286" s="12"/>
      <c r="G2286" s="21"/>
      <c r="H2286" s="21"/>
      <c r="I2286" s="21"/>
      <c r="J2286" s="21"/>
      <c r="K2286" s="21"/>
      <c r="L2286" s="21"/>
      <c r="M2286" s="12"/>
      <c r="N2286" s="12"/>
      <c r="O2286" s="12"/>
      <c r="P2286" s="12"/>
      <c r="Q2286" s="12"/>
      <c r="R2286" s="12"/>
    </row>
    <row r="2287" spans="3:18" x14ac:dyDescent="0.3">
      <c r="C2287" s="12"/>
      <c r="D2287" s="12"/>
      <c r="E2287" s="12"/>
      <c r="F2287" s="12"/>
      <c r="G2287" s="21"/>
      <c r="H2287" s="21"/>
      <c r="I2287" s="21"/>
      <c r="J2287" s="21"/>
      <c r="K2287" s="21"/>
      <c r="L2287" s="21"/>
      <c r="M2287" s="12"/>
      <c r="N2287" s="12"/>
      <c r="O2287" s="12"/>
      <c r="P2287" s="12"/>
      <c r="Q2287" s="12"/>
      <c r="R2287" s="12"/>
    </row>
    <row r="2288" spans="3:18" x14ac:dyDescent="0.3">
      <c r="C2288" s="12"/>
      <c r="D2288" s="12"/>
      <c r="E2288" s="12"/>
      <c r="F2288" s="12"/>
      <c r="G2288" s="21"/>
      <c r="H2288" s="21"/>
      <c r="I2288" s="21"/>
      <c r="J2288" s="21"/>
      <c r="K2288" s="21"/>
      <c r="L2288" s="21"/>
      <c r="M2288" s="12"/>
      <c r="N2288" s="12"/>
      <c r="O2288" s="12"/>
      <c r="P2288" s="12"/>
      <c r="Q2288" s="12"/>
      <c r="R2288" s="12"/>
    </row>
    <row r="2289" spans="3:18" x14ac:dyDescent="0.3">
      <c r="C2289" s="12"/>
      <c r="D2289" s="12"/>
      <c r="E2289" s="12"/>
      <c r="F2289" s="12"/>
      <c r="G2289" s="21"/>
      <c r="H2289" s="21"/>
      <c r="I2289" s="21"/>
      <c r="J2289" s="21"/>
      <c r="K2289" s="21"/>
      <c r="L2289" s="21"/>
      <c r="M2289" s="12"/>
      <c r="N2289" s="12"/>
      <c r="O2289" s="12"/>
      <c r="P2289" s="12"/>
      <c r="Q2289" s="12"/>
      <c r="R2289" s="12"/>
    </row>
    <row r="2290" spans="3:18" x14ac:dyDescent="0.3">
      <c r="C2290" s="12"/>
      <c r="D2290" s="12"/>
      <c r="E2290" s="12"/>
      <c r="F2290" s="12"/>
      <c r="G2290" s="21"/>
      <c r="H2290" s="21"/>
      <c r="I2290" s="21"/>
      <c r="J2290" s="21"/>
      <c r="K2290" s="21"/>
      <c r="L2290" s="21"/>
      <c r="M2290" s="12"/>
      <c r="N2290" s="12"/>
      <c r="O2290" s="12"/>
      <c r="P2290" s="12"/>
      <c r="Q2290" s="12"/>
      <c r="R2290" s="12"/>
    </row>
    <row r="2291" spans="3:18" x14ac:dyDescent="0.3">
      <c r="C2291" s="12"/>
      <c r="D2291" s="12"/>
      <c r="E2291" s="12"/>
      <c r="F2291" s="12"/>
      <c r="G2291" s="21"/>
      <c r="H2291" s="21"/>
      <c r="I2291" s="21"/>
      <c r="J2291" s="21"/>
      <c r="K2291" s="21"/>
      <c r="L2291" s="21"/>
      <c r="M2291" s="12"/>
      <c r="N2291" s="12"/>
      <c r="O2291" s="12"/>
      <c r="P2291" s="12"/>
      <c r="Q2291" s="12"/>
      <c r="R2291" s="12"/>
    </row>
    <row r="2292" spans="3:18" x14ac:dyDescent="0.3">
      <c r="C2292" s="12"/>
      <c r="D2292" s="12"/>
      <c r="E2292" s="12"/>
      <c r="F2292" s="12"/>
      <c r="G2292" s="21"/>
      <c r="H2292" s="21"/>
      <c r="I2292" s="21"/>
      <c r="J2292" s="21"/>
      <c r="K2292" s="21"/>
      <c r="L2292" s="21"/>
      <c r="M2292" s="12"/>
      <c r="N2292" s="12"/>
      <c r="O2292" s="12"/>
      <c r="P2292" s="12"/>
      <c r="Q2292" s="12"/>
      <c r="R2292" s="12"/>
    </row>
    <row r="2293" spans="3:18" x14ac:dyDescent="0.3">
      <c r="C2293" s="12"/>
      <c r="D2293" s="12"/>
      <c r="E2293" s="12"/>
      <c r="F2293" s="12"/>
      <c r="G2293" s="21"/>
      <c r="H2293" s="21"/>
      <c r="I2293" s="21"/>
      <c r="J2293" s="21"/>
      <c r="K2293" s="21"/>
      <c r="L2293" s="21"/>
      <c r="M2293" s="12"/>
      <c r="N2293" s="12"/>
      <c r="O2293" s="12"/>
      <c r="P2293" s="12"/>
      <c r="Q2293" s="12"/>
      <c r="R2293" s="12"/>
    </row>
    <row r="2294" spans="3:18" x14ac:dyDescent="0.3">
      <c r="C2294" s="12"/>
      <c r="D2294" s="12"/>
      <c r="E2294" s="12"/>
      <c r="F2294" s="12"/>
      <c r="G2294" s="21"/>
      <c r="H2294" s="21"/>
      <c r="I2294" s="21"/>
      <c r="J2294" s="21"/>
      <c r="K2294" s="21"/>
      <c r="L2294" s="21"/>
      <c r="M2294" s="12"/>
      <c r="N2294" s="12"/>
      <c r="O2294" s="12"/>
      <c r="P2294" s="12"/>
      <c r="Q2294" s="12"/>
      <c r="R2294" s="12"/>
    </row>
    <row r="2295" spans="3:18" x14ac:dyDescent="0.3">
      <c r="C2295" s="12"/>
      <c r="D2295" s="12"/>
      <c r="E2295" s="12"/>
      <c r="F2295" s="12"/>
      <c r="G2295" s="21"/>
      <c r="H2295" s="21"/>
      <c r="I2295" s="21"/>
      <c r="J2295" s="21"/>
      <c r="K2295" s="21"/>
      <c r="L2295" s="21"/>
      <c r="M2295" s="12"/>
      <c r="N2295" s="12"/>
      <c r="O2295" s="12"/>
      <c r="P2295" s="12"/>
      <c r="Q2295" s="12"/>
      <c r="R2295" s="12"/>
    </row>
    <row r="2296" spans="3:18" x14ac:dyDescent="0.3">
      <c r="C2296" s="12"/>
      <c r="D2296" s="12"/>
      <c r="E2296" s="12"/>
      <c r="F2296" s="12"/>
      <c r="G2296" s="21"/>
      <c r="H2296" s="21"/>
      <c r="I2296" s="21"/>
      <c r="J2296" s="21"/>
      <c r="K2296" s="21"/>
      <c r="L2296" s="21"/>
      <c r="M2296" s="12"/>
      <c r="N2296" s="12"/>
      <c r="O2296" s="12"/>
      <c r="P2296" s="12"/>
      <c r="Q2296" s="12"/>
      <c r="R2296" s="12"/>
    </row>
    <row r="2297" spans="3:18" x14ac:dyDescent="0.3">
      <c r="C2297" s="12"/>
      <c r="D2297" s="12"/>
      <c r="E2297" s="12"/>
      <c r="F2297" s="12"/>
      <c r="G2297" s="21"/>
      <c r="H2297" s="21"/>
      <c r="I2297" s="21"/>
      <c r="J2297" s="21"/>
      <c r="K2297" s="21"/>
      <c r="L2297" s="21"/>
      <c r="M2297" s="12"/>
      <c r="N2297" s="12"/>
      <c r="O2297" s="12"/>
      <c r="P2297" s="12"/>
      <c r="Q2297" s="12"/>
      <c r="R2297" s="12"/>
    </row>
    <row r="2298" spans="3:18" x14ac:dyDescent="0.3">
      <c r="C2298" s="12"/>
      <c r="D2298" s="12"/>
      <c r="E2298" s="12"/>
      <c r="F2298" s="12"/>
      <c r="G2298" s="21"/>
      <c r="H2298" s="21"/>
      <c r="I2298" s="21"/>
      <c r="J2298" s="21"/>
      <c r="K2298" s="21"/>
      <c r="L2298" s="21"/>
      <c r="M2298" s="12"/>
      <c r="N2298" s="12"/>
      <c r="O2298" s="12"/>
      <c r="P2298" s="12"/>
      <c r="Q2298" s="12"/>
      <c r="R2298" s="12"/>
    </row>
  </sheetData>
  <sheetProtection algorithmName="SHA-512" hashValue="hvRC4+THwfquw62kXVvvcCu2EnxndNYtj9weZDrpsZ2WScIv8Yy09ggGFYnhiISkWRMYZHEdAwAiSOX0GzgXVg==" saltValue="HFgKQ8bGZdIBlTvVXqFpPA==" spinCount="100000" sheet="1" objects="1" scenarios="1"/>
  <mergeCells count="838">
    <mergeCell ref="E239:G239"/>
    <mergeCell ref="L239:N239"/>
    <mergeCell ref="F241:G241"/>
    <mergeCell ref="M241:N241"/>
    <mergeCell ref="E254:E256"/>
    <mergeCell ref="F254:G254"/>
    <mergeCell ref="L254:L256"/>
    <mergeCell ref="M254:N254"/>
    <mergeCell ref="F255:G255"/>
    <mergeCell ref="M255:N255"/>
    <mergeCell ref="F256:G256"/>
    <mergeCell ref="M256:N256"/>
    <mergeCell ref="F223:G223"/>
    <mergeCell ref="M223:N223"/>
    <mergeCell ref="E236:E238"/>
    <mergeCell ref="F236:G236"/>
    <mergeCell ref="L236:L238"/>
    <mergeCell ref="M236:N236"/>
    <mergeCell ref="F237:G237"/>
    <mergeCell ref="M237:N237"/>
    <mergeCell ref="F238:G238"/>
    <mergeCell ref="M238:N238"/>
    <mergeCell ref="F229:G229"/>
    <mergeCell ref="M229:N229"/>
    <mergeCell ref="F230:G230"/>
    <mergeCell ref="M230:N230"/>
    <mergeCell ref="F232:G232"/>
    <mergeCell ref="M232:N232"/>
    <mergeCell ref="F227:G227"/>
    <mergeCell ref="M227:N227"/>
    <mergeCell ref="E218:E220"/>
    <mergeCell ref="F218:G218"/>
    <mergeCell ref="L218:L220"/>
    <mergeCell ref="M218:N218"/>
    <mergeCell ref="F219:G219"/>
    <mergeCell ref="M219:N219"/>
    <mergeCell ref="F220:G220"/>
    <mergeCell ref="M220:N220"/>
    <mergeCell ref="E221:G221"/>
    <mergeCell ref="L221:N221"/>
    <mergeCell ref="F133:G133"/>
    <mergeCell ref="M133:N133"/>
    <mergeCell ref="E146:E148"/>
    <mergeCell ref="F146:G146"/>
    <mergeCell ref="L146:L148"/>
    <mergeCell ref="M146:N146"/>
    <mergeCell ref="F147:G147"/>
    <mergeCell ref="M147:N147"/>
    <mergeCell ref="F148:G148"/>
    <mergeCell ref="M148:N148"/>
    <mergeCell ref="F142:G142"/>
    <mergeCell ref="M142:N142"/>
    <mergeCell ref="F143:G143"/>
    <mergeCell ref="M143:N143"/>
    <mergeCell ref="E144:G144"/>
    <mergeCell ref="L144:N144"/>
    <mergeCell ref="E137:E143"/>
    <mergeCell ref="F137:G137"/>
    <mergeCell ref="L137:L143"/>
    <mergeCell ref="M137:N137"/>
    <mergeCell ref="F139:G139"/>
    <mergeCell ref="M139:N139"/>
    <mergeCell ref="E135:J135"/>
    <mergeCell ref="L135:P135"/>
    <mergeCell ref="E128:E130"/>
    <mergeCell ref="F128:G128"/>
    <mergeCell ref="L128:L130"/>
    <mergeCell ref="M128:N128"/>
    <mergeCell ref="F129:G129"/>
    <mergeCell ref="M129:N129"/>
    <mergeCell ref="F130:G130"/>
    <mergeCell ref="M130:N130"/>
    <mergeCell ref="E131:G131"/>
    <mergeCell ref="L131:N131"/>
    <mergeCell ref="E95:G95"/>
    <mergeCell ref="F93:G93"/>
    <mergeCell ref="F94:G94"/>
    <mergeCell ref="E92:E94"/>
    <mergeCell ref="L92:L94"/>
    <mergeCell ref="M93:N93"/>
    <mergeCell ref="M94:N94"/>
    <mergeCell ref="L95:N95"/>
    <mergeCell ref="E110:E112"/>
    <mergeCell ref="F110:G110"/>
    <mergeCell ref="L110:L112"/>
    <mergeCell ref="M110:N110"/>
    <mergeCell ref="F111:G111"/>
    <mergeCell ref="M111:N111"/>
    <mergeCell ref="F112:G112"/>
    <mergeCell ref="M112:N112"/>
    <mergeCell ref="F106:G106"/>
    <mergeCell ref="M106:N106"/>
    <mergeCell ref="E113:G113"/>
    <mergeCell ref="L113:N113"/>
    <mergeCell ref="F115:G115"/>
    <mergeCell ref="M115:N115"/>
    <mergeCell ref="E270:G270"/>
    <mergeCell ref="L270:N270"/>
    <mergeCell ref="F267:G267"/>
    <mergeCell ref="M267:N267"/>
    <mergeCell ref="F268:G268"/>
    <mergeCell ref="M268:N268"/>
    <mergeCell ref="F269:G269"/>
    <mergeCell ref="M269:N269"/>
    <mergeCell ref="E234:G234"/>
    <mergeCell ref="L234:N234"/>
    <mergeCell ref="E216:G216"/>
    <mergeCell ref="L216:N216"/>
    <mergeCell ref="F233:G233"/>
    <mergeCell ref="M233:N233"/>
    <mergeCell ref="E227:E233"/>
    <mergeCell ref="L227:L233"/>
    <mergeCell ref="F231:G231"/>
    <mergeCell ref="M231:N231"/>
    <mergeCell ref="F228:G228"/>
    <mergeCell ref="M228:N228"/>
    <mergeCell ref="E272:E274"/>
    <mergeCell ref="F272:G272"/>
    <mergeCell ref="L272:L274"/>
    <mergeCell ref="M272:N272"/>
    <mergeCell ref="F273:G273"/>
    <mergeCell ref="M273:N273"/>
    <mergeCell ref="F274:G274"/>
    <mergeCell ref="M274:N274"/>
    <mergeCell ref="E275:G275"/>
    <mergeCell ref="L275:N275"/>
    <mergeCell ref="F277:G277"/>
    <mergeCell ref="M277:N277"/>
    <mergeCell ref="E252:G252"/>
    <mergeCell ref="L252:N252"/>
    <mergeCell ref="F249:G249"/>
    <mergeCell ref="M249:N249"/>
    <mergeCell ref="F250:G250"/>
    <mergeCell ref="M250:N250"/>
    <mergeCell ref="F251:G251"/>
    <mergeCell ref="M251:N251"/>
    <mergeCell ref="E257:G257"/>
    <mergeCell ref="L257:N257"/>
    <mergeCell ref="F259:G259"/>
    <mergeCell ref="M259:N259"/>
    <mergeCell ref="E263:E269"/>
    <mergeCell ref="F263:G263"/>
    <mergeCell ref="F264:G264"/>
    <mergeCell ref="M264:N264"/>
    <mergeCell ref="F266:G266"/>
    <mergeCell ref="M266:N266"/>
    <mergeCell ref="L263:L269"/>
    <mergeCell ref="M263:N263"/>
    <mergeCell ref="F265:G265"/>
    <mergeCell ref="M265:N265"/>
    <mergeCell ref="F215:G215"/>
    <mergeCell ref="M215:N215"/>
    <mergeCell ref="E209:E215"/>
    <mergeCell ref="F209:G209"/>
    <mergeCell ref="L209:L215"/>
    <mergeCell ref="M209:N209"/>
    <mergeCell ref="F210:G210"/>
    <mergeCell ref="M210:N210"/>
    <mergeCell ref="F211:G211"/>
    <mergeCell ref="M211:N211"/>
    <mergeCell ref="F212:G212"/>
    <mergeCell ref="M212:N212"/>
    <mergeCell ref="F213:G213"/>
    <mergeCell ref="M213:N213"/>
    <mergeCell ref="F205:G205"/>
    <mergeCell ref="M205:N205"/>
    <mergeCell ref="E207:J207"/>
    <mergeCell ref="L207:P207"/>
    <mergeCell ref="E198:G198"/>
    <mergeCell ref="L198:N198"/>
    <mergeCell ref="F214:G214"/>
    <mergeCell ref="M214:N214"/>
    <mergeCell ref="E200:E202"/>
    <mergeCell ref="F200:G200"/>
    <mergeCell ref="L200:L202"/>
    <mergeCell ref="M200:N200"/>
    <mergeCell ref="F201:G201"/>
    <mergeCell ref="M201:N201"/>
    <mergeCell ref="F202:G202"/>
    <mergeCell ref="M202:N202"/>
    <mergeCell ref="E203:G203"/>
    <mergeCell ref="L203:N203"/>
    <mergeCell ref="F183:G183"/>
    <mergeCell ref="M183:N183"/>
    <mergeCell ref="F184:G184"/>
    <mergeCell ref="M184:N184"/>
    <mergeCell ref="F195:G195"/>
    <mergeCell ref="M195:N195"/>
    <mergeCell ref="F187:G187"/>
    <mergeCell ref="M187:N187"/>
    <mergeCell ref="E189:J189"/>
    <mergeCell ref="L189:P189"/>
    <mergeCell ref="E191:E197"/>
    <mergeCell ref="F191:G191"/>
    <mergeCell ref="F192:G192"/>
    <mergeCell ref="M192:N192"/>
    <mergeCell ref="F194:G194"/>
    <mergeCell ref="M194:N194"/>
    <mergeCell ref="L191:L197"/>
    <mergeCell ref="M191:N191"/>
    <mergeCell ref="F193:G193"/>
    <mergeCell ref="M193:N193"/>
    <mergeCell ref="F196:G196"/>
    <mergeCell ref="M196:N196"/>
    <mergeCell ref="F197:G197"/>
    <mergeCell ref="M197:N197"/>
    <mergeCell ref="E162:G162"/>
    <mergeCell ref="L162:N162"/>
    <mergeCell ref="F159:G159"/>
    <mergeCell ref="M159:N159"/>
    <mergeCell ref="F160:G160"/>
    <mergeCell ref="M160:N160"/>
    <mergeCell ref="F161:G161"/>
    <mergeCell ref="M161:N161"/>
    <mergeCell ref="E164:E166"/>
    <mergeCell ref="F164:G164"/>
    <mergeCell ref="L164:L166"/>
    <mergeCell ref="M164:N164"/>
    <mergeCell ref="F165:G165"/>
    <mergeCell ref="M165:N165"/>
    <mergeCell ref="F166:G166"/>
    <mergeCell ref="M166:N166"/>
    <mergeCell ref="E167:G167"/>
    <mergeCell ref="L167:N167"/>
    <mergeCell ref="F169:G169"/>
    <mergeCell ref="M169:N169"/>
    <mergeCell ref="E180:G180"/>
    <mergeCell ref="L180:N180"/>
    <mergeCell ref="E99:J99"/>
    <mergeCell ref="L99:P99"/>
    <mergeCell ref="F107:G107"/>
    <mergeCell ref="M107:N107"/>
    <mergeCell ref="E108:G108"/>
    <mergeCell ref="L108:N108"/>
    <mergeCell ref="E101:E107"/>
    <mergeCell ref="F101:G101"/>
    <mergeCell ref="L101:L107"/>
    <mergeCell ref="M101:N101"/>
    <mergeCell ref="F102:G102"/>
    <mergeCell ref="M102:N102"/>
    <mergeCell ref="F103:G103"/>
    <mergeCell ref="M103:N103"/>
    <mergeCell ref="F104:G104"/>
    <mergeCell ref="M104:N104"/>
    <mergeCell ref="F105:G105"/>
    <mergeCell ref="M105:N105"/>
    <mergeCell ref="F125:G125"/>
    <mergeCell ref="M125:N125"/>
    <mergeCell ref="E261:J261"/>
    <mergeCell ref="L261:P261"/>
    <mergeCell ref="E243:J243"/>
    <mergeCell ref="L243:P243"/>
    <mergeCell ref="E245:E251"/>
    <mergeCell ref="F245:G245"/>
    <mergeCell ref="F246:G246"/>
    <mergeCell ref="M246:N246"/>
    <mergeCell ref="F248:G248"/>
    <mergeCell ref="M248:N248"/>
    <mergeCell ref="L245:L251"/>
    <mergeCell ref="M245:N245"/>
    <mergeCell ref="F247:G247"/>
    <mergeCell ref="M247:N247"/>
    <mergeCell ref="E225:J225"/>
    <mergeCell ref="L225:P225"/>
    <mergeCell ref="E149:G149"/>
    <mergeCell ref="L149:N149"/>
    <mergeCell ref="F151:G151"/>
    <mergeCell ref="M151:N151"/>
    <mergeCell ref="E185:G185"/>
    <mergeCell ref="L185:N185"/>
    <mergeCell ref="L173:L179"/>
    <mergeCell ref="M173:N173"/>
    <mergeCell ref="F175:G175"/>
    <mergeCell ref="M175:N175"/>
    <mergeCell ref="F177:G177"/>
    <mergeCell ref="M177:N177"/>
    <mergeCell ref="F178:G178"/>
    <mergeCell ref="M178:N178"/>
    <mergeCell ref="F179:G179"/>
    <mergeCell ref="M179:N179"/>
    <mergeCell ref="E182:E184"/>
    <mergeCell ref="F182:G182"/>
    <mergeCell ref="L182:L184"/>
    <mergeCell ref="M182:N182"/>
    <mergeCell ref="E153:J153"/>
    <mergeCell ref="L153:P153"/>
    <mergeCell ref="E155:E161"/>
    <mergeCell ref="F155:G155"/>
    <mergeCell ref="F156:G156"/>
    <mergeCell ref="M156:N156"/>
    <mergeCell ref="F158:G158"/>
    <mergeCell ref="M158:N158"/>
    <mergeCell ref="L155:L161"/>
    <mergeCell ref="M155:N155"/>
    <mergeCell ref="F157:G157"/>
    <mergeCell ref="M157:N157"/>
    <mergeCell ref="E171:J171"/>
    <mergeCell ref="L171:P171"/>
    <mergeCell ref="E173:E179"/>
    <mergeCell ref="F173:G173"/>
    <mergeCell ref="F174:G174"/>
    <mergeCell ref="M174:N174"/>
    <mergeCell ref="F176:G176"/>
    <mergeCell ref="M176:N176"/>
    <mergeCell ref="F141:G141"/>
    <mergeCell ref="M141:N141"/>
    <mergeCell ref="F138:G138"/>
    <mergeCell ref="M138:N138"/>
    <mergeCell ref="F140:G140"/>
    <mergeCell ref="M140:N140"/>
    <mergeCell ref="E117:J117"/>
    <mergeCell ref="L117:P117"/>
    <mergeCell ref="E126:G126"/>
    <mergeCell ref="L126:N126"/>
    <mergeCell ref="E119:E125"/>
    <mergeCell ref="F121:G121"/>
    <mergeCell ref="M121:N121"/>
    <mergeCell ref="F122:G122"/>
    <mergeCell ref="M122:N122"/>
    <mergeCell ref="F119:G119"/>
    <mergeCell ref="M119:N119"/>
    <mergeCell ref="F120:G120"/>
    <mergeCell ref="M120:N120"/>
    <mergeCell ref="L119:L125"/>
    <mergeCell ref="F123:G123"/>
    <mergeCell ref="M123:N123"/>
    <mergeCell ref="F124:G124"/>
    <mergeCell ref="M124:N124"/>
    <mergeCell ref="E90:G90"/>
    <mergeCell ref="L90:N90"/>
    <mergeCell ref="F92:G92"/>
    <mergeCell ref="M92:N92"/>
    <mergeCell ref="F97:G97"/>
    <mergeCell ref="M97:N97"/>
    <mergeCell ref="E81:J81"/>
    <mergeCell ref="L81:P81"/>
    <mergeCell ref="E83:E89"/>
    <mergeCell ref="F83:G83"/>
    <mergeCell ref="L83:L89"/>
    <mergeCell ref="M83:N83"/>
    <mergeCell ref="F85:G85"/>
    <mergeCell ref="F86:G86"/>
    <mergeCell ref="F84:G84"/>
    <mergeCell ref="M84:N84"/>
    <mergeCell ref="F87:G87"/>
    <mergeCell ref="F88:G88"/>
    <mergeCell ref="F89:G89"/>
    <mergeCell ref="M85:N85"/>
    <mergeCell ref="M86:N86"/>
    <mergeCell ref="M87:N87"/>
    <mergeCell ref="M88:N88"/>
    <mergeCell ref="M89:N89"/>
    <mergeCell ref="C1:R1"/>
    <mergeCell ref="E3:F3"/>
    <mergeCell ref="E5:F6"/>
    <mergeCell ref="E24:E32"/>
    <mergeCell ref="F32:G32"/>
    <mergeCell ref="F31:G31"/>
    <mergeCell ref="F29:G29"/>
    <mergeCell ref="F30:G30"/>
    <mergeCell ref="F25:G25"/>
    <mergeCell ref="F26:G26"/>
    <mergeCell ref="G3:P3"/>
    <mergeCell ref="G5:P6"/>
    <mergeCell ref="H2:N2"/>
    <mergeCell ref="F28:G28"/>
    <mergeCell ref="F27:G27"/>
    <mergeCell ref="A4:A5"/>
    <mergeCell ref="A6:A7"/>
    <mergeCell ref="A9:A10"/>
    <mergeCell ref="A11:A12"/>
    <mergeCell ref="L75:M76"/>
    <mergeCell ref="N75:N76"/>
    <mergeCell ref="E19:G19"/>
    <mergeCell ref="E21:K21"/>
    <mergeCell ref="F24:G24"/>
    <mergeCell ref="E16:G16"/>
    <mergeCell ref="E17:G17"/>
    <mergeCell ref="E13:F13"/>
    <mergeCell ref="E48:E50"/>
    <mergeCell ref="F36:G36"/>
    <mergeCell ref="E39:G39"/>
    <mergeCell ref="E34:E37"/>
    <mergeCell ref="F37:G37"/>
    <mergeCell ref="F34:G34"/>
    <mergeCell ref="E40:L40"/>
    <mergeCell ref="E41:L41"/>
    <mergeCell ref="F35:G35"/>
    <mergeCell ref="E10:P11"/>
    <mergeCell ref="E22:K22"/>
    <mergeCell ref="E279:J279"/>
    <mergeCell ref="L279:P279"/>
    <mergeCell ref="E281:E287"/>
    <mergeCell ref="F281:G281"/>
    <mergeCell ref="L281:L287"/>
    <mergeCell ref="M281:N281"/>
    <mergeCell ref="F282:G282"/>
    <mergeCell ref="M282:N282"/>
    <mergeCell ref="F283:G283"/>
    <mergeCell ref="M283:N283"/>
    <mergeCell ref="F284:G284"/>
    <mergeCell ref="M284:N284"/>
    <mergeCell ref="F285:G285"/>
    <mergeCell ref="M285:N285"/>
    <mergeCell ref="F286:G286"/>
    <mergeCell ref="M286:N286"/>
    <mergeCell ref="F287:G287"/>
    <mergeCell ref="M287:N287"/>
    <mergeCell ref="E288:G288"/>
    <mergeCell ref="L288:N288"/>
    <mergeCell ref="E290:E292"/>
    <mergeCell ref="F290:G290"/>
    <mergeCell ref="L290:L292"/>
    <mergeCell ref="M290:N290"/>
    <mergeCell ref="F291:G291"/>
    <mergeCell ref="M291:N291"/>
    <mergeCell ref="F292:G292"/>
    <mergeCell ref="M292:N292"/>
    <mergeCell ref="E293:G293"/>
    <mergeCell ref="L293:N293"/>
    <mergeCell ref="F295:G295"/>
    <mergeCell ref="M295:N295"/>
    <mergeCell ref="E297:J297"/>
    <mergeCell ref="L297:P297"/>
    <mergeCell ref="E299:E305"/>
    <mergeCell ref="F299:G299"/>
    <mergeCell ref="L299:L305"/>
    <mergeCell ref="M299:N299"/>
    <mergeCell ref="F300:G300"/>
    <mergeCell ref="M300:N300"/>
    <mergeCell ref="F301:G301"/>
    <mergeCell ref="M301:N301"/>
    <mergeCell ref="F302:G302"/>
    <mergeCell ref="M302:N302"/>
    <mergeCell ref="F303:G303"/>
    <mergeCell ref="M303:N303"/>
    <mergeCell ref="F304:G304"/>
    <mergeCell ref="M304:N304"/>
    <mergeCell ref="F305:G305"/>
    <mergeCell ref="M305:N305"/>
    <mergeCell ref="E306:G306"/>
    <mergeCell ref="L306:N306"/>
    <mergeCell ref="E308:E310"/>
    <mergeCell ref="F308:G308"/>
    <mergeCell ref="L308:L310"/>
    <mergeCell ref="M308:N308"/>
    <mergeCell ref="F309:G309"/>
    <mergeCell ref="M309:N309"/>
    <mergeCell ref="F310:G310"/>
    <mergeCell ref="M310:N310"/>
    <mergeCell ref="E311:G311"/>
    <mergeCell ref="L311:N311"/>
    <mergeCell ref="F313:G313"/>
    <mergeCell ref="M313:N313"/>
    <mergeCell ref="E315:J315"/>
    <mergeCell ref="L315:P315"/>
    <mergeCell ref="E317:E323"/>
    <mergeCell ref="F317:G317"/>
    <mergeCell ref="L317:L323"/>
    <mergeCell ref="M317:N317"/>
    <mergeCell ref="F318:G318"/>
    <mergeCell ref="M318:N318"/>
    <mergeCell ref="F319:G319"/>
    <mergeCell ref="M319:N319"/>
    <mergeCell ref="F320:G320"/>
    <mergeCell ref="M320:N320"/>
    <mergeCell ref="F321:G321"/>
    <mergeCell ref="M321:N321"/>
    <mergeCell ref="F322:G322"/>
    <mergeCell ref="M322:N322"/>
    <mergeCell ref="F323:G323"/>
    <mergeCell ref="M323:N323"/>
    <mergeCell ref="E324:G324"/>
    <mergeCell ref="L324:N324"/>
    <mergeCell ref="E326:E328"/>
    <mergeCell ref="F326:G326"/>
    <mergeCell ref="L326:L328"/>
    <mergeCell ref="M326:N326"/>
    <mergeCell ref="F327:G327"/>
    <mergeCell ref="M327:N327"/>
    <mergeCell ref="F328:G328"/>
    <mergeCell ref="M328:N328"/>
    <mergeCell ref="E329:G329"/>
    <mergeCell ref="L329:N329"/>
    <mergeCell ref="F331:G331"/>
    <mergeCell ref="M331:N331"/>
    <mergeCell ref="E333:J333"/>
    <mergeCell ref="L333:P333"/>
    <mergeCell ref="E335:E341"/>
    <mergeCell ref="F335:G335"/>
    <mergeCell ref="L335:L341"/>
    <mergeCell ref="M335:N335"/>
    <mergeCell ref="F336:G336"/>
    <mergeCell ref="M336:N336"/>
    <mergeCell ref="F337:G337"/>
    <mergeCell ref="M337:N337"/>
    <mergeCell ref="F338:G338"/>
    <mergeCell ref="M338:N338"/>
    <mergeCell ref="F339:G339"/>
    <mergeCell ref="M339:N339"/>
    <mergeCell ref="F340:G340"/>
    <mergeCell ref="M340:N340"/>
    <mergeCell ref="F341:G341"/>
    <mergeCell ref="M341:N341"/>
    <mergeCell ref="E342:G342"/>
    <mergeCell ref="L342:N342"/>
    <mergeCell ref="E344:E346"/>
    <mergeCell ref="F344:G344"/>
    <mergeCell ref="L344:L346"/>
    <mergeCell ref="M344:N344"/>
    <mergeCell ref="F345:G345"/>
    <mergeCell ref="M345:N345"/>
    <mergeCell ref="F346:G346"/>
    <mergeCell ref="M346:N346"/>
    <mergeCell ref="E347:G347"/>
    <mergeCell ref="L347:N347"/>
    <mergeCell ref="F349:G349"/>
    <mergeCell ref="M349:N349"/>
    <mergeCell ref="E351:J351"/>
    <mergeCell ref="L351:P351"/>
    <mergeCell ref="E353:E359"/>
    <mergeCell ref="F353:G353"/>
    <mergeCell ref="L353:L359"/>
    <mergeCell ref="M353:N353"/>
    <mergeCell ref="F354:G354"/>
    <mergeCell ref="M354:N354"/>
    <mergeCell ref="F355:G355"/>
    <mergeCell ref="M355:N355"/>
    <mergeCell ref="F356:G356"/>
    <mergeCell ref="M356:N356"/>
    <mergeCell ref="F357:G357"/>
    <mergeCell ref="M357:N357"/>
    <mergeCell ref="F358:G358"/>
    <mergeCell ref="M358:N358"/>
    <mergeCell ref="F359:G359"/>
    <mergeCell ref="M359:N359"/>
    <mergeCell ref="E360:G360"/>
    <mergeCell ref="L360:N360"/>
    <mergeCell ref="E362:E364"/>
    <mergeCell ref="F362:G362"/>
    <mergeCell ref="L362:L364"/>
    <mergeCell ref="M362:N362"/>
    <mergeCell ref="F363:G363"/>
    <mergeCell ref="M363:N363"/>
    <mergeCell ref="F364:G364"/>
    <mergeCell ref="M364:N364"/>
    <mergeCell ref="E365:G365"/>
    <mergeCell ref="L365:N365"/>
    <mergeCell ref="F367:G367"/>
    <mergeCell ref="M367:N367"/>
    <mergeCell ref="E369:J369"/>
    <mergeCell ref="L369:P369"/>
    <mergeCell ref="E371:E377"/>
    <mergeCell ref="F371:G371"/>
    <mergeCell ref="L371:L377"/>
    <mergeCell ref="M371:N371"/>
    <mergeCell ref="F372:G372"/>
    <mergeCell ref="M372:N372"/>
    <mergeCell ref="F373:G373"/>
    <mergeCell ref="M373:N373"/>
    <mergeCell ref="F374:G374"/>
    <mergeCell ref="M374:N374"/>
    <mergeCell ref="F375:G375"/>
    <mergeCell ref="M375:N375"/>
    <mergeCell ref="F376:G376"/>
    <mergeCell ref="M376:N376"/>
    <mergeCell ref="F377:G377"/>
    <mergeCell ref="M377:N377"/>
    <mergeCell ref="E378:G378"/>
    <mergeCell ref="L378:N378"/>
    <mergeCell ref="E380:E382"/>
    <mergeCell ref="F380:G380"/>
    <mergeCell ref="L380:L382"/>
    <mergeCell ref="M380:N380"/>
    <mergeCell ref="F381:G381"/>
    <mergeCell ref="M381:N381"/>
    <mergeCell ref="F382:G382"/>
    <mergeCell ref="M382:N382"/>
    <mergeCell ref="E383:G383"/>
    <mergeCell ref="L383:N383"/>
    <mergeCell ref="F385:G385"/>
    <mergeCell ref="M385:N385"/>
    <mergeCell ref="E387:J387"/>
    <mergeCell ref="L387:P387"/>
    <mergeCell ref="E389:E395"/>
    <mergeCell ref="F389:G389"/>
    <mergeCell ref="L389:L395"/>
    <mergeCell ref="M389:N389"/>
    <mergeCell ref="F390:G390"/>
    <mergeCell ref="M390:N390"/>
    <mergeCell ref="F391:G391"/>
    <mergeCell ref="M391:N391"/>
    <mergeCell ref="F392:G392"/>
    <mergeCell ref="M392:N392"/>
    <mergeCell ref="F393:G393"/>
    <mergeCell ref="M393:N393"/>
    <mergeCell ref="F394:G394"/>
    <mergeCell ref="M394:N394"/>
    <mergeCell ref="F395:G395"/>
    <mergeCell ref="M395:N395"/>
    <mergeCell ref="E396:G396"/>
    <mergeCell ref="L396:N396"/>
    <mergeCell ref="E398:E400"/>
    <mergeCell ref="F398:G398"/>
    <mergeCell ref="L398:L400"/>
    <mergeCell ref="M398:N398"/>
    <mergeCell ref="F399:G399"/>
    <mergeCell ref="M399:N399"/>
    <mergeCell ref="F400:G400"/>
    <mergeCell ref="M400:N400"/>
    <mergeCell ref="E401:G401"/>
    <mergeCell ref="L401:N401"/>
    <mergeCell ref="F403:G403"/>
    <mergeCell ref="M403:N403"/>
    <mergeCell ref="E405:J405"/>
    <mergeCell ref="L405:P405"/>
    <mergeCell ref="E407:E413"/>
    <mergeCell ref="F407:G407"/>
    <mergeCell ref="L407:L413"/>
    <mergeCell ref="M407:N407"/>
    <mergeCell ref="F408:G408"/>
    <mergeCell ref="M408:N408"/>
    <mergeCell ref="F409:G409"/>
    <mergeCell ref="M409:N409"/>
    <mergeCell ref="F410:G410"/>
    <mergeCell ref="M410:N410"/>
    <mergeCell ref="F411:G411"/>
    <mergeCell ref="M411:N411"/>
    <mergeCell ref="F412:G412"/>
    <mergeCell ref="M412:N412"/>
    <mergeCell ref="F413:G413"/>
    <mergeCell ref="M413:N413"/>
    <mergeCell ref="E414:G414"/>
    <mergeCell ref="L414:N414"/>
    <mergeCell ref="E416:E418"/>
    <mergeCell ref="F416:G416"/>
    <mergeCell ref="L416:L418"/>
    <mergeCell ref="M416:N416"/>
    <mergeCell ref="F417:G417"/>
    <mergeCell ref="M417:N417"/>
    <mergeCell ref="F418:G418"/>
    <mergeCell ref="M418:N418"/>
    <mergeCell ref="E419:G419"/>
    <mergeCell ref="L419:N419"/>
    <mergeCell ref="F421:G421"/>
    <mergeCell ref="M421:N421"/>
    <mergeCell ref="E423:J423"/>
    <mergeCell ref="L423:P423"/>
    <mergeCell ref="E425:E431"/>
    <mergeCell ref="F425:G425"/>
    <mergeCell ref="L425:L431"/>
    <mergeCell ref="M425:N425"/>
    <mergeCell ref="F426:G426"/>
    <mergeCell ref="M426:N426"/>
    <mergeCell ref="F427:G427"/>
    <mergeCell ref="M427:N427"/>
    <mergeCell ref="F428:G428"/>
    <mergeCell ref="M428:N428"/>
    <mergeCell ref="F429:G429"/>
    <mergeCell ref="M429:N429"/>
    <mergeCell ref="F430:G430"/>
    <mergeCell ref="M430:N430"/>
    <mergeCell ref="F431:G431"/>
    <mergeCell ref="M431:N431"/>
    <mergeCell ref="E432:G432"/>
    <mergeCell ref="L432:N432"/>
    <mergeCell ref="E434:E436"/>
    <mergeCell ref="F434:G434"/>
    <mergeCell ref="L434:L436"/>
    <mergeCell ref="M434:N434"/>
    <mergeCell ref="F435:G435"/>
    <mergeCell ref="M435:N435"/>
    <mergeCell ref="F436:G436"/>
    <mergeCell ref="M436:N436"/>
    <mergeCell ref="E437:G437"/>
    <mergeCell ref="L437:N437"/>
    <mergeCell ref="F439:G439"/>
    <mergeCell ref="M439:N439"/>
    <mergeCell ref="E441:J441"/>
    <mergeCell ref="L441:P441"/>
    <mergeCell ref="E443:E449"/>
    <mergeCell ref="F443:G443"/>
    <mergeCell ref="L443:L449"/>
    <mergeCell ref="M443:N443"/>
    <mergeCell ref="F444:G444"/>
    <mergeCell ref="M444:N444"/>
    <mergeCell ref="F445:G445"/>
    <mergeCell ref="M445:N445"/>
    <mergeCell ref="F446:G446"/>
    <mergeCell ref="M446:N446"/>
    <mergeCell ref="F447:G447"/>
    <mergeCell ref="M447:N447"/>
    <mergeCell ref="F448:G448"/>
    <mergeCell ref="M448:N448"/>
    <mergeCell ref="F449:G449"/>
    <mergeCell ref="M449:N449"/>
    <mergeCell ref="E450:G450"/>
    <mergeCell ref="L450:N450"/>
    <mergeCell ref="E452:E454"/>
    <mergeCell ref="F452:G452"/>
    <mergeCell ref="L452:L454"/>
    <mergeCell ref="M452:N452"/>
    <mergeCell ref="F453:G453"/>
    <mergeCell ref="M453:N453"/>
    <mergeCell ref="F454:G454"/>
    <mergeCell ref="M454:N454"/>
    <mergeCell ref="E455:G455"/>
    <mergeCell ref="L455:N455"/>
    <mergeCell ref="F457:G457"/>
    <mergeCell ref="M457:N457"/>
    <mergeCell ref="E459:J459"/>
    <mergeCell ref="L459:P459"/>
    <mergeCell ref="E461:E467"/>
    <mergeCell ref="F461:G461"/>
    <mergeCell ref="L461:L467"/>
    <mergeCell ref="M461:N461"/>
    <mergeCell ref="F462:G462"/>
    <mergeCell ref="M462:N462"/>
    <mergeCell ref="F463:G463"/>
    <mergeCell ref="M463:N463"/>
    <mergeCell ref="F464:G464"/>
    <mergeCell ref="M464:N464"/>
    <mergeCell ref="F465:G465"/>
    <mergeCell ref="M465:N465"/>
    <mergeCell ref="F466:G466"/>
    <mergeCell ref="M466:N466"/>
    <mergeCell ref="F467:G467"/>
    <mergeCell ref="M467:N467"/>
    <mergeCell ref="E468:G468"/>
    <mergeCell ref="L468:N468"/>
    <mergeCell ref="E470:E472"/>
    <mergeCell ref="F470:G470"/>
    <mergeCell ref="L470:L472"/>
    <mergeCell ref="M470:N470"/>
    <mergeCell ref="F471:G471"/>
    <mergeCell ref="M471:N471"/>
    <mergeCell ref="F472:G472"/>
    <mergeCell ref="M472:N472"/>
    <mergeCell ref="E473:G473"/>
    <mergeCell ref="L473:N473"/>
    <mergeCell ref="F475:G475"/>
    <mergeCell ref="M475:N475"/>
    <mergeCell ref="E477:J477"/>
    <mergeCell ref="L477:P477"/>
    <mergeCell ref="E479:E485"/>
    <mergeCell ref="F479:G479"/>
    <mergeCell ref="L479:L485"/>
    <mergeCell ref="M479:N479"/>
    <mergeCell ref="F480:G480"/>
    <mergeCell ref="M480:N480"/>
    <mergeCell ref="F481:G481"/>
    <mergeCell ref="M481:N481"/>
    <mergeCell ref="F482:G482"/>
    <mergeCell ref="M482:N482"/>
    <mergeCell ref="F483:G483"/>
    <mergeCell ref="M483:N483"/>
    <mergeCell ref="F484:G484"/>
    <mergeCell ref="M484:N484"/>
    <mergeCell ref="F485:G485"/>
    <mergeCell ref="M485:N485"/>
    <mergeCell ref="E486:G486"/>
    <mergeCell ref="L486:N486"/>
    <mergeCell ref="E488:E490"/>
    <mergeCell ref="F488:G488"/>
    <mergeCell ref="L488:L490"/>
    <mergeCell ref="M488:N488"/>
    <mergeCell ref="F489:G489"/>
    <mergeCell ref="M489:N489"/>
    <mergeCell ref="F490:G490"/>
    <mergeCell ref="M490:N490"/>
    <mergeCell ref="E491:G491"/>
    <mergeCell ref="L491:N491"/>
    <mergeCell ref="F493:G493"/>
    <mergeCell ref="M493:N493"/>
    <mergeCell ref="E495:J495"/>
    <mergeCell ref="L495:P495"/>
    <mergeCell ref="E497:E503"/>
    <mergeCell ref="F497:G497"/>
    <mergeCell ref="L497:L503"/>
    <mergeCell ref="M497:N497"/>
    <mergeCell ref="F498:G498"/>
    <mergeCell ref="M498:N498"/>
    <mergeCell ref="F499:G499"/>
    <mergeCell ref="M499:N499"/>
    <mergeCell ref="F500:G500"/>
    <mergeCell ref="M500:N500"/>
    <mergeCell ref="F501:G501"/>
    <mergeCell ref="M501:N501"/>
    <mergeCell ref="F502:G502"/>
    <mergeCell ref="M502:N502"/>
    <mergeCell ref="F503:G503"/>
    <mergeCell ref="M503:N503"/>
    <mergeCell ref="E504:G504"/>
    <mergeCell ref="L504:N504"/>
    <mergeCell ref="E506:E508"/>
    <mergeCell ref="F506:G506"/>
    <mergeCell ref="L506:L508"/>
    <mergeCell ref="M506:N506"/>
    <mergeCell ref="F507:G507"/>
    <mergeCell ref="M507:N507"/>
    <mergeCell ref="F508:G508"/>
    <mergeCell ref="M508:N508"/>
    <mergeCell ref="E509:G509"/>
    <mergeCell ref="L509:N509"/>
    <mergeCell ref="F511:G511"/>
    <mergeCell ref="M511:N511"/>
    <mergeCell ref="E513:J513"/>
    <mergeCell ref="L513:P513"/>
    <mergeCell ref="E515:E521"/>
    <mergeCell ref="F515:G515"/>
    <mergeCell ref="L515:L521"/>
    <mergeCell ref="M515:N515"/>
    <mergeCell ref="F516:G516"/>
    <mergeCell ref="M516:N516"/>
    <mergeCell ref="F517:G517"/>
    <mergeCell ref="M517:N517"/>
    <mergeCell ref="F518:G518"/>
    <mergeCell ref="M518:N518"/>
    <mergeCell ref="F519:G519"/>
    <mergeCell ref="M519:N519"/>
    <mergeCell ref="F520:G520"/>
    <mergeCell ref="M520:N520"/>
    <mergeCell ref="F521:G521"/>
    <mergeCell ref="M521:N521"/>
    <mergeCell ref="E527:G527"/>
    <mergeCell ref="L527:N527"/>
    <mergeCell ref="F529:G529"/>
    <mergeCell ref="M529:N529"/>
    <mergeCell ref="E522:G522"/>
    <mergeCell ref="L522:N522"/>
    <mergeCell ref="E524:E526"/>
    <mergeCell ref="F524:G524"/>
    <mergeCell ref="L524:L526"/>
    <mergeCell ref="M524:N524"/>
    <mergeCell ref="F525:G525"/>
    <mergeCell ref="M525:N525"/>
    <mergeCell ref="F526:G526"/>
    <mergeCell ref="M526:N526"/>
  </mergeCells>
  <conditionalFormatting sqref="E81:J81">
    <cfRule type="expression" dxfId="2638" priority="6656" stopIfTrue="1">
      <formula>E81&lt;&gt;""</formula>
    </cfRule>
  </conditionalFormatting>
  <conditionalFormatting sqref="H97">
    <cfRule type="expression" dxfId="2637" priority="6654" stopIfTrue="1">
      <formula>$E81&lt;&gt;""</formula>
    </cfRule>
  </conditionalFormatting>
  <conditionalFormatting sqref="I97">
    <cfRule type="expression" dxfId="2636" priority="6653" stopIfTrue="1">
      <formula>$E81&lt;&gt;""</formula>
    </cfRule>
  </conditionalFormatting>
  <conditionalFormatting sqref="F87:F89 F84">
    <cfRule type="expression" dxfId="2635" priority="6652" stopIfTrue="1">
      <formula>$E82&lt;&gt;""</formula>
    </cfRule>
  </conditionalFormatting>
  <conditionalFormatting sqref="E97">
    <cfRule type="expression" dxfId="2634" priority="6649" stopIfTrue="1">
      <formula>$E81&lt;&gt;""</formula>
    </cfRule>
  </conditionalFormatting>
  <conditionalFormatting sqref="F97:G97">
    <cfRule type="expression" dxfId="2633" priority="6648" stopIfTrue="1">
      <formula>$E81&lt;&gt;""</formula>
    </cfRule>
  </conditionalFormatting>
  <conditionalFormatting sqref="E92">
    <cfRule type="expression" dxfId="2632" priority="6646" stopIfTrue="1">
      <formula>$E81&lt;&gt;""</formula>
    </cfRule>
  </conditionalFormatting>
  <conditionalFormatting sqref="L81 Q81">
    <cfRule type="expression" dxfId="2631" priority="6645" stopIfTrue="1">
      <formula>L81&lt;&gt;""</formula>
    </cfRule>
  </conditionalFormatting>
  <conditionalFormatting sqref="Q117">
    <cfRule type="expression" dxfId="2630" priority="6644" stopIfTrue="1">
      <formula>Q117&lt;&gt;""</formula>
    </cfRule>
  </conditionalFormatting>
  <conditionalFormatting sqref="Q135">
    <cfRule type="expression" dxfId="2629" priority="6643" stopIfTrue="1">
      <formula>Q135&lt;&gt;""</formula>
    </cfRule>
  </conditionalFormatting>
  <conditionalFormatting sqref="Q153">
    <cfRule type="expression" dxfId="2628" priority="6642" stopIfTrue="1">
      <formula>Q153&lt;&gt;""</formula>
    </cfRule>
  </conditionalFormatting>
  <conditionalFormatting sqref="Q171">
    <cfRule type="expression" dxfId="2627" priority="6641" stopIfTrue="1">
      <formula>Q171&lt;&gt;""</formula>
    </cfRule>
  </conditionalFormatting>
  <conditionalFormatting sqref="Q207">
    <cfRule type="expression" dxfId="2626" priority="6640" stopIfTrue="1">
      <formula>Q207&lt;&gt;""</formula>
    </cfRule>
  </conditionalFormatting>
  <conditionalFormatting sqref="H83">
    <cfRule type="expression" dxfId="2625" priority="6639" stopIfTrue="1">
      <formula>$E81&lt;&gt;""</formula>
    </cfRule>
  </conditionalFormatting>
  <conditionalFormatting sqref="I83">
    <cfRule type="expression" dxfId="2624" priority="6638" stopIfTrue="1">
      <formula>$E81&lt;&gt;""</formula>
    </cfRule>
  </conditionalFormatting>
  <conditionalFormatting sqref="Q99">
    <cfRule type="expression" dxfId="2623" priority="6637" stopIfTrue="1">
      <formula>Q99&lt;&gt;""</formula>
    </cfRule>
  </conditionalFormatting>
  <conditionalFormatting sqref="Q189">
    <cfRule type="expression" dxfId="2622" priority="6636" stopIfTrue="1">
      <formula>Q189&lt;&gt;""</formula>
    </cfRule>
  </conditionalFormatting>
  <conditionalFormatting sqref="Q68:R69 R67">
    <cfRule type="expression" dxfId="2621" priority="6657" stopIfTrue="1">
      <formula>ISNUMBER($O$75)</formula>
    </cfRule>
  </conditionalFormatting>
  <conditionalFormatting sqref="Q225">
    <cfRule type="expression" dxfId="2620" priority="6634" stopIfTrue="1">
      <formula>Q225&lt;&gt;""</formula>
    </cfRule>
  </conditionalFormatting>
  <conditionalFormatting sqref="Q243">
    <cfRule type="expression" dxfId="2619" priority="6633" stopIfTrue="1">
      <formula>Q243&lt;&gt;""</formula>
    </cfRule>
  </conditionalFormatting>
  <conditionalFormatting sqref="Q261">
    <cfRule type="expression" dxfId="2618" priority="6632" stopIfTrue="1">
      <formula>Q261&lt;&gt;""</formula>
    </cfRule>
  </conditionalFormatting>
  <conditionalFormatting sqref="H92">
    <cfRule type="expression" dxfId="2617" priority="6608" stopIfTrue="1">
      <formula>$E81&lt;&gt;""</formula>
    </cfRule>
  </conditionalFormatting>
  <conditionalFormatting sqref="I92">
    <cfRule type="expression" dxfId="2616" priority="6607" stopIfTrue="1">
      <formula>$E81&lt;&gt;""</formula>
    </cfRule>
  </conditionalFormatting>
  <conditionalFormatting sqref="F85:F86">
    <cfRule type="expression" dxfId="2615" priority="6582" stopIfTrue="1">
      <formula>$E81&lt;&gt;""</formula>
    </cfRule>
  </conditionalFormatting>
  <conditionalFormatting sqref="E99:J99">
    <cfRule type="expression" dxfId="2614" priority="6216" stopIfTrue="1">
      <formula>E99&lt;&gt;""</formula>
    </cfRule>
  </conditionalFormatting>
  <conditionalFormatting sqref="L99">
    <cfRule type="expression" dxfId="2613" priority="6215" stopIfTrue="1">
      <formula>L99&lt;&gt;""</formula>
    </cfRule>
  </conditionalFormatting>
  <conditionalFormatting sqref="E117:J117">
    <cfRule type="expression" dxfId="2612" priority="6214" stopIfTrue="1">
      <formula>E117&lt;&gt;""</formula>
    </cfRule>
  </conditionalFormatting>
  <conditionalFormatting sqref="L117">
    <cfRule type="expression" dxfId="2611" priority="6213" stopIfTrue="1">
      <formula>L117&lt;&gt;""</formula>
    </cfRule>
  </conditionalFormatting>
  <conditionalFormatting sqref="E135:J135">
    <cfRule type="expression" dxfId="2610" priority="6212" stopIfTrue="1">
      <formula>E135&lt;&gt;""</formula>
    </cfRule>
  </conditionalFormatting>
  <conditionalFormatting sqref="L135">
    <cfRule type="expression" dxfId="2609" priority="6211" stopIfTrue="1">
      <formula>L135&lt;&gt;""</formula>
    </cfRule>
  </conditionalFormatting>
  <conditionalFormatting sqref="L261">
    <cfRule type="expression" dxfId="2608" priority="6197" stopIfTrue="1">
      <formula>L261&lt;&gt;""</formula>
    </cfRule>
  </conditionalFormatting>
  <conditionalFormatting sqref="E153:J153">
    <cfRule type="expression" dxfId="2607" priority="6210" stopIfTrue="1">
      <formula>E153&lt;&gt;""</formula>
    </cfRule>
  </conditionalFormatting>
  <conditionalFormatting sqref="L153">
    <cfRule type="expression" dxfId="2606" priority="6209" stopIfTrue="1">
      <formula>L153&lt;&gt;""</formula>
    </cfRule>
  </conditionalFormatting>
  <conditionalFormatting sqref="E171:J171">
    <cfRule type="expression" dxfId="2605" priority="6208" stopIfTrue="1">
      <formula>E171&lt;&gt;""</formula>
    </cfRule>
  </conditionalFormatting>
  <conditionalFormatting sqref="L171">
    <cfRule type="expression" dxfId="2604" priority="6207" stopIfTrue="1">
      <formula>L171&lt;&gt;""</formula>
    </cfRule>
  </conditionalFormatting>
  <conditionalFormatting sqref="E189:J189">
    <cfRule type="expression" dxfId="2603" priority="6206" stopIfTrue="1">
      <formula>E189&lt;&gt;""</formula>
    </cfRule>
  </conditionalFormatting>
  <conditionalFormatting sqref="L189">
    <cfRule type="expression" dxfId="2602" priority="6205" stopIfTrue="1">
      <formula>L189&lt;&gt;""</formula>
    </cfRule>
  </conditionalFormatting>
  <conditionalFormatting sqref="E207:J207">
    <cfRule type="expression" dxfId="2601" priority="6204" stopIfTrue="1">
      <formula>E207&lt;&gt;""</formula>
    </cfRule>
  </conditionalFormatting>
  <conditionalFormatting sqref="L207">
    <cfRule type="expression" dxfId="2600" priority="6203" stopIfTrue="1">
      <formula>L207&lt;&gt;""</formula>
    </cfRule>
  </conditionalFormatting>
  <conditionalFormatting sqref="E225:J225">
    <cfRule type="expression" dxfId="2599" priority="6202" stopIfTrue="1">
      <formula>E225&lt;&gt;""</formula>
    </cfRule>
  </conditionalFormatting>
  <conditionalFormatting sqref="L225">
    <cfRule type="expression" dxfId="2598" priority="6201" stopIfTrue="1">
      <formula>L225&lt;&gt;""</formula>
    </cfRule>
  </conditionalFormatting>
  <conditionalFormatting sqref="E243:J243">
    <cfRule type="expression" dxfId="2597" priority="6200" stopIfTrue="1">
      <formula>E243&lt;&gt;""</formula>
    </cfRule>
  </conditionalFormatting>
  <conditionalFormatting sqref="L243">
    <cfRule type="expression" dxfId="2596" priority="6199" stopIfTrue="1">
      <formula>L243&lt;&gt;""</formula>
    </cfRule>
  </conditionalFormatting>
  <conditionalFormatting sqref="E261:J261">
    <cfRule type="expression" dxfId="2595" priority="6198" stopIfTrue="1">
      <formula>E261&lt;&gt;""</formula>
    </cfRule>
  </conditionalFormatting>
  <conditionalFormatting sqref="F84">
    <cfRule type="expression" dxfId="2594" priority="6186" stopIfTrue="1">
      <formula>$E81&lt;&gt;""</formula>
    </cfRule>
  </conditionalFormatting>
  <conditionalFormatting sqref="F85:G85">
    <cfRule type="expression" dxfId="2593" priority="6185" stopIfTrue="1">
      <formula>$E81&lt;&gt;""</formula>
    </cfRule>
  </conditionalFormatting>
  <conditionalFormatting sqref="F86:G86">
    <cfRule type="expression" dxfId="2592" priority="6184" stopIfTrue="1">
      <formula>$E81&lt;&gt;""</formula>
    </cfRule>
  </conditionalFormatting>
  <conditionalFormatting sqref="F87:G87">
    <cfRule type="expression" dxfId="2591" priority="6183" stopIfTrue="1">
      <formula>$E81&lt;&gt;""</formula>
    </cfRule>
  </conditionalFormatting>
  <conditionalFormatting sqref="F88:G88">
    <cfRule type="expression" dxfId="2590" priority="6182" stopIfTrue="1">
      <formula>$E81&lt;&gt;""</formula>
    </cfRule>
  </conditionalFormatting>
  <conditionalFormatting sqref="F89:G89">
    <cfRule type="expression" dxfId="2589" priority="6181" stopIfTrue="1">
      <formula>$E81&lt;&gt;""</formula>
    </cfRule>
  </conditionalFormatting>
  <conditionalFormatting sqref="E90">
    <cfRule type="expression" dxfId="2588" priority="6179" stopIfTrue="1">
      <formula>$E81&lt;&gt;""</formula>
    </cfRule>
  </conditionalFormatting>
  <conditionalFormatting sqref="H85">
    <cfRule type="expression" dxfId="2587" priority="6178" stopIfTrue="1">
      <formula>$E81&lt;&gt;""</formula>
    </cfRule>
  </conditionalFormatting>
  <conditionalFormatting sqref="I85">
    <cfRule type="expression" dxfId="2586" priority="6177" stopIfTrue="1">
      <formula>$E81&lt;&gt;""</formula>
    </cfRule>
  </conditionalFormatting>
  <conditionalFormatting sqref="H86">
    <cfRule type="expression" dxfId="2585" priority="6176" stopIfTrue="1">
      <formula>$E81&lt;&gt;""</formula>
    </cfRule>
  </conditionalFormatting>
  <conditionalFormatting sqref="I86">
    <cfRule type="expression" dxfId="2584" priority="6175" stopIfTrue="1">
      <formula>$E81&lt;&gt;""</formula>
    </cfRule>
  </conditionalFormatting>
  <conditionalFormatting sqref="H87">
    <cfRule type="expression" dxfId="2583" priority="6174" stopIfTrue="1">
      <formula>$E81&lt;&gt;""</formula>
    </cfRule>
  </conditionalFormatting>
  <conditionalFormatting sqref="I87">
    <cfRule type="expression" dxfId="2582" priority="6173" stopIfTrue="1">
      <formula>$E81&lt;&gt;""</formula>
    </cfRule>
  </conditionalFormatting>
  <conditionalFormatting sqref="H88">
    <cfRule type="expression" dxfId="2581" priority="6172" stopIfTrue="1">
      <formula>$E81&lt;&gt;""</formula>
    </cfRule>
  </conditionalFormatting>
  <conditionalFormatting sqref="I88">
    <cfRule type="expression" dxfId="2580" priority="6171" stopIfTrue="1">
      <formula>$E81&lt;&gt;""</formula>
    </cfRule>
  </conditionalFormatting>
  <conditionalFormatting sqref="H89">
    <cfRule type="expression" dxfId="2579" priority="6170" stopIfTrue="1">
      <formula>$E81&lt;&gt;""</formula>
    </cfRule>
  </conditionalFormatting>
  <conditionalFormatting sqref="I89">
    <cfRule type="expression" dxfId="2578" priority="6169" stopIfTrue="1">
      <formula>$E81&lt;&gt;""</formula>
    </cfRule>
  </conditionalFormatting>
  <conditionalFormatting sqref="H90">
    <cfRule type="expression" dxfId="2577" priority="6166" stopIfTrue="1">
      <formula>$E81&lt;&gt;""</formula>
    </cfRule>
  </conditionalFormatting>
  <conditionalFormatting sqref="I90">
    <cfRule type="expression" dxfId="2576" priority="6165" stopIfTrue="1">
      <formula>$E81&lt;&gt;""</formula>
    </cfRule>
  </conditionalFormatting>
  <conditionalFormatting sqref="F83">
    <cfRule type="expression" dxfId="2575" priority="6052" stopIfTrue="1">
      <formula>$E81&lt;&gt;""</formula>
    </cfRule>
  </conditionalFormatting>
  <conditionalFormatting sqref="F83:G83">
    <cfRule type="expression" dxfId="2574" priority="6051" stopIfTrue="1">
      <formula>$E81&lt;&gt;""</formula>
    </cfRule>
  </conditionalFormatting>
  <conditionalFormatting sqref="H84">
    <cfRule type="expression" dxfId="2573" priority="6050" stopIfTrue="1">
      <formula>$E81&lt;&gt;""</formula>
    </cfRule>
  </conditionalFormatting>
  <conditionalFormatting sqref="I84">
    <cfRule type="expression" dxfId="2572" priority="6049" stopIfTrue="1">
      <formula>$E81&lt;&gt;""</formula>
    </cfRule>
  </conditionalFormatting>
  <conditionalFormatting sqref="E87:E89">
    <cfRule type="expression" dxfId="2571" priority="5100" stopIfTrue="1">
      <formula>$E81&lt;&gt;""</formula>
    </cfRule>
  </conditionalFormatting>
  <conditionalFormatting sqref="E85:E86">
    <cfRule type="expression" dxfId="2570" priority="5099" stopIfTrue="1">
      <formula>$E81&lt;&gt;""</formula>
    </cfRule>
  </conditionalFormatting>
  <conditionalFormatting sqref="E83:E84">
    <cfRule type="expression" dxfId="2569" priority="5098" stopIfTrue="1">
      <formula>$E81&lt;&gt;""</formula>
    </cfRule>
  </conditionalFormatting>
  <conditionalFormatting sqref="E83:E89">
    <cfRule type="expression" dxfId="2568" priority="5097" stopIfTrue="1">
      <formula>$E81&lt;&gt;""</formula>
    </cfRule>
  </conditionalFormatting>
  <conditionalFormatting sqref="H95">
    <cfRule type="expression" dxfId="2567" priority="5050" stopIfTrue="1">
      <formula>$E81&lt;&gt;""</formula>
    </cfRule>
  </conditionalFormatting>
  <conditionalFormatting sqref="E95">
    <cfRule type="expression" dxfId="2566" priority="5038" stopIfTrue="1">
      <formula>$E81&lt;&gt;""</formula>
    </cfRule>
  </conditionalFormatting>
  <conditionalFormatting sqref="F92:G92">
    <cfRule type="expression" dxfId="2565" priority="5037" stopIfTrue="1">
      <formula>$E81&lt;&gt;""</formula>
    </cfRule>
  </conditionalFormatting>
  <conditionalFormatting sqref="F93:G93">
    <cfRule type="expression" dxfId="2564" priority="5036" stopIfTrue="1">
      <formula>$E81&lt;&gt;""</formula>
    </cfRule>
  </conditionalFormatting>
  <conditionalFormatting sqref="F94:G94">
    <cfRule type="expression" dxfId="2563" priority="5035" stopIfTrue="1">
      <formula>$E81&lt;&gt;""</formula>
    </cfRule>
  </conditionalFormatting>
  <conditionalFormatting sqref="H94">
    <cfRule type="expression" dxfId="2562" priority="5034" stopIfTrue="1">
      <formula>$E81&lt;&gt;""</formula>
    </cfRule>
  </conditionalFormatting>
  <conditionalFormatting sqref="H93">
    <cfRule type="expression" dxfId="2561" priority="5033" stopIfTrue="1">
      <formula>$E81&lt;&gt;""</formula>
    </cfRule>
  </conditionalFormatting>
  <conditionalFormatting sqref="I93">
    <cfRule type="expression" dxfId="2560" priority="5032" stopIfTrue="1">
      <formula>$E81&lt;&gt;""</formula>
    </cfRule>
  </conditionalFormatting>
  <conditionalFormatting sqref="I94">
    <cfRule type="expression" dxfId="2559" priority="5031" stopIfTrue="1">
      <formula>$E81&lt;&gt;""</formula>
    </cfRule>
  </conditionalFormatting>
  <conditionalFormatting sqref="I95">
    <cfRule type="expression" dxfId="2558" priority="5030" stopIfTrue="1">
      <formula>$E81&lt;&gt;""</formula>
    </cfRule>
  </conditionalFormatting>
  <conditionalFormatting sqref="E92:E94">
    <cfRule type="expression" dxfId="2557" priority="5029">
      <formula>$E81&lt;&gt;""</formula>
    </cfRule>
  </conditionalFormatting>
  <conditionalFormatting sqref="M87:M89">
    <cfRule type="expression" dxfId="2556" priority="4589" stopIfTrue="1">
      <formula>$L85&lt;&gt;""</formula>
    </cfRule>
  </conditionalFormatting>
  <conditionalFormatting sqref="O83">
    <cfRule type="expression" dxfId="2555" priority="4588" stopIfTrue="1">
      <formula>$L81&lt;&gt;""</formula>
    </cfRule>
  </conditionalFormatting>
  <conditionalFormatting sqref="P83">
    <cfRule type="expression" dxfId="2554" priority="4587" stopIfTrue="1">
      <formula>$L81&lt;&gt;""</formula>
    </cfRule>
  </conditionalFormatting>
  <conditionalFormatting sqref="M87:N87">
    <cfRule type="expression" dxfId="2553" priority="4586" stopIfTrue="1">
      <formula>$L81&lt;&gt;""</formula>
    </cfRule>
  </conditionalFormatting>
  <conditionalFormatting sqref="M88:N88">
    <cfRule type="expression" dxfId="2552" priority="4585" stopIfTrue="1">
      <formula>$L81&lt;&gt;""</formula>
    </cfRule>
  </conditionalFormatting>
  <conditionalFormatting sqref="M89:N89">
    <cfRule type="expression" dxfId="2551" priority="4584" stopIfTrue="1">
      <formula>$L81&lt;&gt;""</formula>
    </cfRule>
  </conditionalFormatting>
  <conditionalFormatting sqref="L90">
    <cfRule type="expression" dxfId="2550" priority="4583" stopIfTrue="1">
      <formula>$L81&lt;&gt;""</formula>
    </cfRule>
  </conditionalFormatting>
  <conditionalFormatting sqref="O85">
    <cfRule type="expression" dxfId="2549" priority="4582" stopIfTrue="1">
      <formula>$L81&lt;&gt;""</formula>
    </cfRule>
  </conditionalFormatting>
  <conditionalFormatting sqref="P85">
    <cfRule type="expression" dxfId="2548" priority="4581" stopIfTrue="1">
      <formula>$L81&lt;&gt;""</formula>
    </cfRule>
  </conditionalFormatting>
  <conditionalFormatting sqref="O86">
    <cfRule type="expression" dxfId="2547" priority="4580" stopIfTrue="1">
      <formula>$L81&lt;&gt;""</formula>
    </cfRule>
  </conditionalFormatting>
  <conditionalFormatting sqref="P86">
    <cfRule type="expression" dxfId="2546" priority="4579" stopIfTrue="1">
      <formula>$L81&lt;&gt;""</formula>
    </cfRule>
  </conditionalFormatting>
  <conditionalFormatting sqref="O87">
    <cfRule type="expression" dxfId="2545" priority="4578" stopIfTrue="1">
      <formula>$L81&lt;&gt;""</formula>
    </cfRule>
  </conditionalFormatting>
  <conditionalFormatting sqref="P87">
    <cfRule type="expression" dxfId="2544" priority="4577" stopIfTrue="1">
      <formula>$L81&lt;&gt;""</formula>
    </cfRule>
  </conditionalFormatting>
  <conditionalFormatting sqref="O88">
    <cfRule type="expression" dxfId="2543" priority="4576" stopIfTrue="1">
      <formula>$L81&lt;&gt;""</formula>
    </cfRule>
  </conditionalFormatting>
  <conditionalFormatting sqref="P88">
    <cfRule type="expression" dxfId="2542" priority="4575" stopIfTrue="1">
      <formula>$L81&lt;&gt;""</formula>
    </cfRule>
  </conditionalFormatting>
  <conditionalFormatting sqref="O89">
    <cfRule type="expression" dxfId="2541" priority="4574" stopIfTrue="1">
      <formula>$L81&lt;&gt;""</formula>
    </cfRule>
  </conditionalFormatting>
  <conditionalFormatting sqref="P89">
    <cfRule type="expression" dxfId="2540" priority="4573" stopIfTrue="1">
      <formula>$L81&lt;&gt;""</formula>
    </cfRule>
  </conditionalFormatting>
  <conditionalFormatting sqref="O90">
    <cfRule type="expression" dxfId="2539" priority="4572" stopIfTrue="1">
      <formula>$L81&lt;&gt;""</formula>
    </cfRule>
  </conditionalFormatting>
  <conditionalFormatting sqref="P90">
    <cfRule type="expression" dxfId="2538" priority="4571" stopIfTrue="1">
      <formula>$L81&lt;&gt;""</formula>
    </cfRule>
  </conditionalFormatting>
  <conditionalFormatting sqref="M85">
    <cfRule type="expression" dxfId="2537" priority="4570" stopIfTrue="1">
      <formula>$L81&lt;&gt;""</formula>
    </cfRule>
  </conditionalFormatting>
  <conditionalFormatting sqref="M85:N85">
    <cfRule type="expression" dxfId="2536" priority="4569" stopIfTrue="1">
      <formula>$L81&lt;&gt;""</formula>
    </cfRule>
  </conditionalFormatting>
  <conditionalFormatting sqref="M85:N85 M87:N89">
    <cfRule type="expression" dxfId="2535" priority="4568" stopIfTrue="1">
      <formula>$L82&lt;&gt;""</formula>
    </cfRule>
  </conditionalFormatting>
  <conditionalFormatting sqref="O84">
    <cfRule type="expression" dxfId="2534" priority="4567" stopIfTrue="1">
      <formula>$L81&lt;&gt;""</formula>
    </cfRule>
  </conditionalFormatting>
  <conditionalFormatting sqref="P84">
    <cfRule type="expression" dxfId="2533" priority="4566" stopIfTrue="1">
      <formula>$L81&lt;&gt;""</formula>
    </cfRule>
  </conditionalFormatting>
  <conditionalFormatting sqref="L87:L89">
    <cfRule type="expression" dxfId="2532" priority="4565" stopIfTrue="1">
      <formula>$L81&lt;&gt;""</formula>
    </cfRule>
  </conditionalFormatting>
  <conditionalFormatting sqref="L85:L86">
    <cfRule type="expression" dxfId="2531" priority="4564" stopIfTrue="1">
      <formula>$L81&lt;&gt;""</formula>
    </cfRule>
  </conditionalFormatting>
  <conditionalFormatting sqref="L83:L84">
    <cfRule type="expression" dxfId="2530" priority="4563" stopIfTrue="1">
      <formula>$L81&lt;&gt;""</formula>
    </cfRule>
  </conditionalFormatting>
  <conditionalFormatting sqref="L83:L89">
    <cfRule type="expression" dxfId="2529" priority="4562" stopIfTrue="1">
      <formula>$L81&lt;&gt;""</formula>
    </cfRule>
  </conditionalFormatting>
  <conditionalFormatting sqref="M83">
    <cfRule type="expression" dxfId="2528" priority="4561" stopIfTrue="1">
      <formula>$L81&lt;&gt;""</formula>
    </cfRule>
  </conditionalFormatting>
  <conditionalFormatting sqref="M83:N83">
    <cfRule type="expression" dxfId="2527" priority="4560" stopIfTrue="1">
      <formula>$L81&lt;&gt;""</formula>
    </cfRule>
  </conditionalFormatting>
  <conditionalFormatting sqref="M83:N83">
    <cfRule type="expression" dxfId="2526" priority="4559" stopIfTrue="1">
      <formula>$L81&lt;&gt;""</formula>
    </cfRule>
  </conditionalFormatting>
  <conditionalFormatting sqref="M84:N84">
    <cfRule type="expression" dxfId="2525" priority="4558" stopIfTrue="1">
      <formula>$L82&lt;&gt;""</formula>
    </cfRule>
  </conditionalFormatting>
  <conditionalFormatting sqref="M84">
    <cfRule type="expression" dxfId="2524" priority="4557" stopIfTrue="1">
      <formula>$L81&lt;&gt;""</formula>
    </cfRule>
  </conditionalFormatting>
  <conditionalFormatting sqref="M86">
    <cfRule type="expression" dxfId="2523" priority="4556" stopIfTrue="1">
      <formula>$L81&lt;&gt;""</formula>
    </cfRule>
  </conditionalFormatting>
  <conditionalFormatting sqref="M86:N86">
    <cfRule type="expression" dxfId="2522" priority="4555" stopIfTrue="1">
      <formula>$L81&lt;&gt;""</formula>
    </cfRule>
  </conditionalFormatting>
  <conditionalFormatting sqref="M86:N86">
    <cfRule type="expression" dxfId="2521" priority="4554" stopIfTrue="1">
      <formula>$L84&lt;&gt;""</formula>
    </cfRule>
  </conditionalFormatting>
  <conditionalFormatting sqref="O97">
    <cfRule type="expression" dxfId="2520" priority="4553" stopIfTrue="1">
      <formula>$L81&lt;&gt;""</formula>
    </cfRule>
  </conditionalFormatting>
  <conditionalFormatting sqref="P97">
    <cfRule type="expression" dxfId="2519" priority="4552" stopIfTrue="1">
      <formula>$L81&lt;&gt;""</formula>
    </cfRule>
  </conditionalFormatting>
  <conditionalFormatting sqref="L97">
    <cfRule type="expression" dxfId="2518" priority="4551" stopIfTrue="1">
      <formula>$L81&lt;&gt;""</formula>
    </cfRule>
  </conditionalFormatting>
  <conditionalFormatting sqref="M97:N97">
    <cfRule type="expression" dxfId="2517" priority="4550" stopIfTrue="1">
      <formula>$L81&lt;&gt;""</formula>
    </cfRule>
  </conditionalFormatting>
  <conditionalFormatting sqref="L92">
    <cfRule type="expression" dxfId="2516" priority="4549" stopIfTrue="1">
      <formula>$L81&lt;&gt;""</formula>
    </cfRule>
  </conditionalFormatting>
  <conditionalFormatting sqref="O95">
    <cfRule type="expression" dxfId="2515" priority="4547" stopIfTrue="1">
      <formula>$L81&lt;&gt;""</formula>
    </cfRule>
  </conditionalFormatting>
  <conditionalFormatting sqref="L95">
    <cfRule type="expression" dxfId="2514" priority="4546" stopIfTrue="1">
      <formula>$L81&lt;&gt;""</formula>
    </cfRule>
  </conditionalFormatting>
  <conditionalFormatting sqref="M92:N92">
    <cfRule type="expression" dxfId="2513" priority="4545" stopIfTrue="1">
      <formula>$L81&lt;&gt;""</formula>
    </cfRule>
  </conditionalFormatting>
  <conditionalFormatting sqref="M93:N93">
    <cfRule type="expression" dxfId="2512" priority="4544" stopIfTrue="1">
      <formula>$L81&lt;&gt;""</formula>
    </cfRule>
  </conditionalFormatting>
  <conditionalFormatting sqref="M94:N94">
    <cfRule type="expression" dxfId="2511" priority="4543" stopIfTrue="1">
      <formula>$L81&lt;&gt;""</formula>
    </cfRule>
  </conditionalFormatting>
  <conditionalFormatting sqref="O94">
    <cfRule type="expression" dxfId="2510" priority="4542" stopIfTrue="1">
      <formula>$L81&lt;&gt;""</formula>
    </cfRule>
  </conditionalFormatting>
  <conditionalFormatting sqref="L92:L94">
    <cfRule type="expression" dxfId="2509" priority="4540">
      <formula>$L81&lt;&gt;""</formula>
    </cfRule>
  </conditionalFormatting>
  <conditionalFormatting sqref="P92">
    <cfRule type="expression" dxfId="2508" priority="4539" stopIfTrue="1">
      <formula>$L81&lt;&gt;""</formula>
    </cfRule>
  </conditionalFormatting>
  <conditionalFormatting sqref="P93">
    <cfRule type="expression" dxfId="2507" priority="4538" stopIfTrue="1">
      <formula>$L81&lt;&gt;""</formula>
    </cfRule>
  </conditionalFormatting>
  <conditionalFormatting sqref="P95">
    <cfRule type="expression" dxfId="2506" priority="4537" stopIfTrue="1">
      <formula>$L81&lt;&gt;""</formula>
    </cfRule>
  </conditionalFormatting>
  <conditionalFormatting sqref="P94">
    <cfRule type="expression" dxfId="2505" priority="4536" stopIfTrue="1">
      <formula>$L81&lt;&gt;""</formula>
    </cfRule>
  </conditionalFormatting>
  <conditionalFormatting sqref="N75 L75">
    <cfRule type="expression" dxfId="2504" priority="4535" stopIfTrue="1">
      <formula>ISNUMBER($N$75)</formula>
    </cfRule>
  </conditionalFormatting>
  <conditionalFormatting sqref="O92">
    <cfRule type="expression" dxfId="2503" priority="4533" stopIfTrue="1">
      <formula>$L81&lt;&gt;""</formula>
    </cfRule>
  </conditionalFormatting>
  <conditionalFormatting sqref="O93">
    <cfRule type="expression" dxfId="2502" priority="4532" stopIfTrue="1">
      <formula>$L81&lt;&gt;""</formula>
    </cfRule>
  </conditionalFormatting>
  <conditionalFormatting sqref="E279:J279">
    <cfRule type="expression" dxfId="2501" priority="4470" stopIfTrue="1">
      <formula>E279&lt;&gt;""</formula>
    </cfRule>
  </conditionalFormatting>
  <conditionalFormatting sqref="L279">
    <cfRule type="expression" dxfId="2500" priority="4463" stopIfTrue="1">
      <formula>L279&lt;&gt;""</formula>
    </cfRule>
  </conditionalFormatting>
  <conditionalFormatting sqref="E297:J297">
    <cfRule type="expression" dxfId="2499" priority="4457" stopIfTrue="1">
      <formula>E297&lt;&gt;""</formula>
    </cfRule>
  </conditionalFormatting>
  <conditionalFormatting sqref="L297">
    <cfRule type="expression" dxfId="2498" priority="4456" stopIfTrue="1">
      <formula>L297&lt;&gt;""</formula>
    </cfRule>
  </conditionalFormatting>
  <conditionalFormatting sqref="E315:J315">
    <cfRule type="expression" dxfId="2497" priority="4455" stopIfTrue="1">
      <formula>E315&lt;&gt;""</formula>
    </cfRule>
  </conditionalFormatting>
  <conditionalFormatting sqref="L315">
    <cfRule type="expression" dxfId="2496" priority="4454" stopIfTrue="1">
      <formula>L315&lt;&gt;""</formula>
    </cfRule>
  </conditionalFormatting>
  <conditionalFormatting sqref="E333:J333">
    <cfRule type="expression" dxfId="2495" priority="4453" stopIfTrue="1">
      <formula>E333&lt;&gt;""</formula>
    </cfRule>
  </conditionalFormatting>
  <conditionalFormatting sqref="L333">
    <cfRule type="expression" dxfId="2494" priority="4452" stopIfTrue="1">
      <formula>L333&lt;&gt;""</formula>
    </cfRule>
  </conditionalFormatting>
  <conditionalFormatting sqref="L459">
    <cfRule type="expression" dxfId="2493" priority="4438" stopIfTrue="1">
      <formula>L459&lt;&gt;""</formula>
    </cfRule>
  </conditionalFormatting>
  <conditionalFormatting sqref="E351:J351">
    <cfRule type="expression" dxfId="2492" priority="4451" stopIfTrue="1">
      <formula>E351&lt;&gt;""</formula>
    </cfRule>
  </conditionalFormatting>
  <conditionalFormatting sqref="L351">
    <cfRule type="expression" dxfId="2491" priority="4450" stopIfTrue="1">
      <formula>L351&lt;&gt;""</formula>
    </cfRule>
  </conditionalFormatting>
  <conditionalFormatting sqref="E369:J369">
    <cfRule type="expression" dxfId="2490" priority="4449" stopIfTrue="1">
      <formula>E369&lt;&gt;""</formula>
    </cfRule>
  </conditionalFormatting>
  <conditionalFormatting sqref="L369">
    <cfRule type="expression" dxfId="2489" priority="4448" stopIfTrue="1">
      <formula>L369&lt;&gt;""</formula>
    </cfRule>
  </conditionalFormatting>
  <conditionalFormatting sqref="E387:J387">
    <cfRule type="expression" dxfId="2488" priority="4447" stopIfTrue="1">
      <formula>E387&lt;&gt;""</formula>
    </cfRule>
  </conditionalFormatting>
  <conditionalFormatting sqref="L387">
    <cfRule type="expression" dxfId="2487" priority="4446" stopIfTrue="1">
      <formula>L387&lt;&gt;""</formula>
    </cfRule>
  </conditionalFormatting>
  <conditionalFormatting sqref="E405:J405">
    <cfRule type="expression" dxfId="2486" priority="4445" stopIfTrue="1">
      <formula>E405&lt;&gt;""</formula>
    </cfRule>
  </conditionalFormatting>
  <conditionalFormatting sqref="L405">
    <cfRule type="expression" dxfId="2485" priority="4444" stopIfTrue="1">
      <formula>L405&lt;&gt;""</formula>
    </cfRule>
  </conditionalFormatting>
  <conditionalFormatting sqref="E423:J423">
    <cfRule type="expression" dxfId="2484" priority="4443" stopIfTrue="1">
      <formula>E423&lt;&gt;""</formula>
    </cfRule>
  </conditionalFormatting>
  <conditionalFormatting sqref="L423">
    <cfRule type="expression" dxfId="2483" priority="4442" stopIfTrue="1">
      <formula>L423&lt;&gt;""</formula>
    </cfRule>
  </conditionalFormatting>
  <conditionalFormatting sqref="E441:J441">
    <cfRule type="expression" dxfId="2482" priority="4441" stopIfTrue="1">
      <formula>E441&lt;&gt;""</formula>
    </cfRule>
  </conditionalFormatting>
  <conditionalFormatting sqref="L441">
    <cfRule type="expression" dxfId="2481" priority="4440" stopIfTrue="1">
      <formula>L441&lt;&gt;""</formula>
    </cfRule>
  </conditionalFormatting>
  <conditionalFormatting sqref="E459:J459">
    <cfRule type="expression" dxfId="2480" priority="4439" stopIfTrue="1">
      <formula>E459&lt;&gt;""</formula>
    </cfRule>
  </conditionalFormatting>
  <conditionalFormatting sqref="L477">
    <cfRule type="expression" dxfId="2479" priority="3304" stopIfTrue="1">
      <formula>L477&lt;&gt;""</formula>
    </cfRule>
  </conditionalFormatting>
  <conditionalFormatting sqref="E477:J477">
    <cfRule type="expression" dxfId="2478" priority="3305" stopIfTrue="1">
      <formula>E477&lt;&gt;""</formula>
    </cfRule>
  </conditionalFormatting>
  <conditionalFormatting sqref="L495">
    <cfRule type="expression" dxfId="2477" priority="3198" stopIfTrue="1">
      <formula>L495&lt;&gt;""</formula>
    </cfRule>
  </conditionalFormatting>
  <conditionalFormatting sqref="E495:J495">
    <cfRule type="expression" dxfId="2476" priority="3199" stopIfTrue="1">
      <formula>E495&lt;&gt;""</formula>
    </cfRule>
  </conditionalFormatting>
  <conditionalFormatting sqref="L513">
    <cfRule type="expression" dxfId="2475" priority="3092" stopIfTrue="1">
      <formula>L513&lt;&gt;""</formula>
    </cfRule>
  </conditionalFormatting>
  <conditionalFormatting sqref="E513:J513">
    <cfRule type="expression" dxfId="2474" priority="3093" stopIfTrue="1">
      <formula>E513&lt;&gt;""</formula>
    </cfRule>
  </conditionalFormatting>
  <conditionalFormatting sqref="H115">
    <cfRule type="expression" dxfId="2473" priority="2575" stopIfTrue="1">
      <formula>$E99&lt;&gt;""</formula>
    </cfRule>
  </conditionalFormatting>
  <conditionalFormatting sqref="I115">
    <cfRule type="expression" dxfId="2472" priority="2574" stopIfTrue="1">
      <formula>$E99&lt;&gt;""</formula>
    </cfRule>
  </conditionalFormatting>
  <conditionalFormatting sqref="F105:F107 F102">
    <cfRule type="expression" dxfId="2471" priority="2573" stopIfTrue="1">
      <formula>$E100&lt;&gt;""</formula>
    </cfRule>
  </conditionalFormatting>
  <conditionalFormatting sqref="E115">
    <cfRule type="expression" dxfId="2470" priority="2572" stopIfTrue="1">
      <formula>$E99&lt;&gt;""</formula>
    </cfRule>
  </conditionalFormatting>
  <conditionalFormatting sqref="F115:G115">
    <cfRule type="expression" dxfId="2469" priority="2571" stopIfTrue="1">
      <formula>$E99&lt;&gt;""</formula>
    </cfRule>
  </conditionalFormatting>
  <conditionalFormatting sqref="E110">
    <cfRule type="expression" dxfId="2468" priority="2570" stopIfTrue="1">
      <formula>$E99&lt;&gt;""</formula>
    </cfRule>
  </conditionalFormatting>
  <conditionalFormatting sqref="H101">
    <cfRule type="expression" dxfId="2467" priority="2569" stopIfTrue="1">
      <formula>$E99&lt;&gt;""</formula>
    </cfRule>
  </conditionalFormatting>
  <conditionalFormatting sqref="I101">
    <cfRule type="expression" dxfId="2466" priority="2568" stopIfTrue="1">
      <formula>$E99&lt;&gt;""</formula>
    </cfRule>
  </conditionalFormatting>
  <conditionalFormatting sqref="H110">
    <cfRule type="expression" dxfId="2465" priority="2567" stopIfTrue="1">
      <formula>$E99&lt;&gt;""</formula>
    </cfRule>
  </conditionalFormatting>
  <conditionalFormatting sqref="I110">
    <cfRule type="expression" dxfId="2464" priority="2566" stopIfTrue="1">
      <formula>$E99&lt;&gt;""</formula>
    </cfRule>
  </conditionalFormatting>
  <conditionalFormatting sqref="F103:F104">
    <cfRule type="expression" dxfId="2463" priority="2565" stopIfTrue="1">
      <formula>$E99&lt;&gt;""</formula>
    </cfRule>
  </conditionalFormatting>
  <conditionalFormatting sqref="F102">
    <cfRule type="expression" dxfId="2462" priority="2564" stopIfTrue="1">
      <formula>$E99&lt;&gt;""</formula>
    </cfRule>
  </conditionalFormatting>
  <conditionalFormatting sqref="F103:G103">
    <cfRule type="expression" dxfId="2461" priority="2563" stopIfTrue="1">
      <formula>$E99&lt;&gt;""</formula>
    </cfRule>
  </conditionalFormatting>
  <conditionalFormatting sqref="F104:G104">
    <cfRule type="expression" dxfId="2460" priority="2562" stopIfTrue="1">
      <formula>$E99&lt;&gt;""</formula>
    </cfRule>
  </conditionalFormatting>
  <conditionalFormatting sqref="F105:G105">
    <cfRule type="expression" dxfId="2459" priority="2561" stopIfTrue="1">
      <formula>$E99&lt;&gt;""</formula>
    </cfRule>
  </conditionalFormatting>
  <conditionalFormatting sqref="F106:G106">
    <cfRule type="expression" dxfId="2458" priority="2560" stopIfTrue="1">
      <formula>$E99&lt;&gt;""</formula>
    </cfRule>
  </conditionalFormatting>
  <conditionalFormatting sqref="F107:G107">
    <cfRule type="expression" dxfId="2457" priority="2559" stopIfTrue="1">
      <formula>$E99&lt;&gt;""</formula>
    </cfRule>
  </conditionalFormatting>
  <conditionalFormatting sqref="E108">
    <cfRule type="expression" dxfId="2456" priority="2558" stopIfTrue="1">
      <formula>$E99&lt;&gt;""</formula>
    </cfRule>
  </conditionalFormatting>
  <conditionalFormatting sqref="H103">
    <cfRule type="expression" dxfId="2455" priority="2557" stopIfTrue="1">
      <formula>$E99&lt;&gt;""</formula>
    </cfRule>
  </conditionalFormatting>
  <conditionalFormatting sqref="I103">
    <cfRule type="expression" dxfId="2454" priority="2556" stopIfTrue="1">
      <formula>$E99&lt;&gt;""</formula>
    </cfRule>
  </conditionalFormatting>
  <conditionalFormatting sqref="H104">
    <cfRule type="expression" dxfId="2453" priority="2555" stopIfTrue="1">
      <formula>$E99&lt;&gt;""</formula>
    </cfRule>
  </conditionalFormatting>
  <conditionalFormatting sqref="I104">
    <cfRule type="expression" dxfId="2452" priority="2554" stopIfTrue="1">
      <formula>$E99&lt;&gt;""</formula>
    </cfRule>
  </conditionalFormatting>
  <conditionalFormatting sqref="H105">
    <cfRule type="expression" dxfId="2451" priority="2553" stopIfTrue="1">
      <formula>$E99&lt;&gt;""</formula>
    </cfRule>
  </conditionalFormatting>
  <conditionalFormatting sqref="I105">
    <cfRule type="expression" dxfId="2450" priority="2552" stopIfTrue="1">
      <formula>$E99&lt;&gt;""</formula>
    </cfRule>
  </conditionalFormatting>
  <conditionalFormatting sqref="H106">
    <cfRule type="expression" dxfId="2449" priority="2551" stopIfTrue="1">
      <formula>$E99&lt;&gt;""</formula>
    </cfRule>
  </conditionalFormatting>
  <conditionalFormatting sqref="I106">
    <cfRule type="expression" dxfId="2448" priority="2550" stopIfTrue="1">
      <formula>$E99&lt;&gt;""</formula>
    </cfRule>
  </conditionalFormatting>
  <conditionalFormatting sqref="H107">
    <cfRule type="expression" dxfId="2447" priority="2549" stopIfTrue="1">
      <formula>$E99&lt;&gt;""</formula>
    </cfRule>
  </conditionalFormatting>
  <conditionalFormatting sqref="I107">
    <cfRule type="expression" dxfId="2446" priority="2548" stopIfTrue="1">
      <formula>$E99&lt;&gt;""</formula>
    </cfRule>
  </conditionalFormatting>
  <conditionalFormatting sqref="H108">
    <cfRule type="expression" dxfId="2445" priority="2547" stopIfTrue="1">
      <formula>$E99&lt;&gt;""</formula>
    </cfRule>
  </conditionalFormatting>
  <conditionalFormatting sqref="I108">
    <cfRule type="expression" dxfId="2444" priority="2546" stopIfTrue="1">
      <formula>$E99&lt;&gt;""</formula>
    </cfRule>
  </conditionalFormatting>
  <conditionalFormatting sqref="F101">
    <cfRule type="expression" dxfId="2443" priority="2545" stopIfTrue="1">
      <formula>$E99&lt;&gt;""</formula>
    </cfRule>
  </conditionalFormatting>
  <conditionalFormatting sqref="F101:G101">
    <cfRule type="expression" dxfId="2442" priority="2544" stopIfTrue="1">
      <formula>$E99&lt;&gt;""</formula>
    </cfRule>
  </conditionalFormatting>
  <conditionalFormatting sqref="H102">
    <cfRule type="expression" dxfId="2441" priority="2543" stopIfTrue="1">
      <formula>$E99&lt;&gt;""</formula>
    </cfRule>
  </conditionalFormatting>
  <conditionalFormatting sqref="I102">
    <cfRule type="expression" dxfId="2440" priority="2542" stopIfTrue="1">
      <formula>$E99&lt;&gt;""</formula>
    </cfRule>
  </conditionalFormatting>
  <conditionalFormatting sqref="E105:E107">
    <cfRule type="expression" dxfId="2439" priority="2541" stopIfTrue="1">
      <formula>$E99&lt;&gt;""</formula>
    </cfRule>
  </conditionalFormatting>
  <conditionalFormatting sqref="E103:E104">
    <cfRule type="expression" dxfId="2438" priority="2540" stopIfTrue="1">
      <formula>$E99&lt;&gt;""</formula>
    </cfRule>
  </conditionalFormatting>
  <conditionalFormatting sqref="E101:E102">
    <cfRule type="expression" dxfId="2437" priority="2539" stopIfTrue="1">
      <formula>$E99&lt;&gt;""</formula>
    </cfRule>
  </conditionalFormatting>
  <conditionalFormatting sqref="E101:E107">
    <cfRule type="expression" dxfId="2436" priority="2538" stopIfTrue="1">
      <formula>$E99&lt;&gt;""</formula>
    </cfRule>
  </conditionalFormatting>
  <conditionalFormatting sqref="H113">
    <cfRule type="expression" dxfId="2435" priority="2537" stopIfTrue="1">
      <formula>$E99&lt;&gt;""</formula>
    </cfRule>
  </conditionalFormatting>
  <conditionalFormatting sqref="E113">
    <cfRule type="expression" dxfId="2434" priority="2536" stopIfTrue="1">
      <formula>$E99&lt;&gt;""</formula>
    </cfRule>
  </conditionalFormatting>
  <conditionalFormatting sqref="F110:G110">
    <cfRule type="expression" dxfId="2433" priority="2535" stopIfTrue="1">
      <formula>$E99&lt;&gt;""</formula>
    </cfRule>
  </conditionalFormatting>
  <conditionalFormatting sqref="F111:G111">
    <cfRule type="expression" dxfId="2432" priority="2534" stopIfTrue="1">
      <formula>$E99&lt;&gt;""</formula>
    </cfRule>
  </conditionalFormatting>
  <conditionalFormatting sqref="F112:G112">
    <cfRule type="expression" dxfId="2431" priority="2533" stopIfTrue="1">
      <formula>$E99&lt;&gt;""</formula>
    </cfRule>
  </conditionalFormatting>
  <conditionalFormatting sqref="H112">
    <cfRule type="expression" dxfId="2430" priority="2532" stopIfTrue="1">
      <formula>$E99&lt;&gt;""</formula>
    </cfRule>
  </conditionalFormatting>
  <conditionalFormatting sqref="H111">
    <cfRule type="expression" dxfId="2429" priority="2531" stopIfTrue="1">
      <formula>$E99&lt;&gt;""</formula>
    </cfRule>
  </conditionalFormatting>
  <conditionalFormatting sqref="I111">
    <cfRule type="expression" dxfId="2428" priority="2530" stopIfTrue="1">
      <formula>$E99&lt;&gt;""</formula>
    </cfRule>
  </conditionalFormatting>
  <conditionalFormatting sqref="I112">
    <cfRule type="expression" dxfId="2427" priority="2529" stopIfTrue="1">
      <formula>$E99&lt;&gt;""</formula>
    </cfRule>
  </conditionalFormatting>
  <conditionalFormatting sqref="I113">
    <cfRule type="expression" dxfId="2426" priority="2528" stopIfTrue="1">
      <formula>$E99&lt;&gt;""</formula>
    </cfRule>
  </conditionalFormatting>
  <conditionalFormatting sqref="E110:E112">
    <cfRule type="expression" dxfId="2425" priority="2527">
      <formula>$E99&lt;&gt;""</formula>
    </cfRule>
  </conditionalFormatting>
  <conditionalFormatting sqref="M105:M107">
    <cfRule type="expression" dxfId="2424" priority="2526" stopIfTrue="1">
      <formula>$L103&lt;&gt;""</formula>
    </cfRule>
  </conditionalFormatting>
  <conditionalFormatting sqref="O101">
    <cfRule type="expression" dxfId="2423" priority="2525" stopIfTrue="1">
      <formula>$L99&lt;&gt;""</formula>
    </cfRule>
  </conditionalFormatting>
  <conditionalFormatting sqref="P101">
    <cfRule type="expression" dxfId="2422" priority="2524" stopIfTrue="1">
      <formula>$L99&lt;&gt;""</formula>
    </cfRule>
  </conditionalFormatting>
  <conditionalFormatting sqref="M105:N105">
    <cfRule type="expression" dxfId="2421" priority="2523" stopIfTrue="1">
      <formula>$L99&lt;&gt;""</formula>
    </cfRule>
  </conditionalFormatting>
  <conditionalFormatting sqref="M106:N106">
    <cfRule type="expression" dxfId="2420" priority="2522" stopIfTrue="1">
      <formula>$L99&lt;&gt;""</formula>
    </cfRule>
  </conditionalFormatting>
  <conditionalFormatting sqref="M107:N107">
    <cfRule type="expression" dxfId="2419" priority="2521" stopIfTrue="1">
      <formula>$L99&lt;&gt;""</formula>
    </cfRule>
  </conditionalFormatting>
  <conditionalFormatting sqref="L108">
    <cfRule type="expression" dxfId="2418" priority="2520" stopIfTrue="1">
      <formula>$L99&lt;&gt;""</formula>
    </cfRule>
  </conditionalFormatting>
  <conditionalFormatting sqref="O103">
    <cfRule type="expression" dxfId="2417" priority="2519" stopIfTrue="1">
      <formula>$L99&lt;&gt;""</formula>
    </cfRule>
  </conditionalFormatting>
  <conditionalFormatting sqref="P103">
    <cfRule type="expression" dxfId="2416" priority="2518" stopIfTrue="1">
      <formula>$L99&lt;&gt;""</formula>
    </cfRule>
  </conditionalFormatting>
  <conditionalFormatting sqref="O104">
    <cfRule type="expression" dxfId="2415" priority="2517" stopIfTrue="1">
      <formula>$L99&lt;&gt;""</formula>
    </cfRule>
  </conditionalFormatting>
  <conditionalFormatting sqref="P104">
    <cfRule type="expression" dxfId="2414" priority="2516" stopIfTrue="1">
      <formula>$L99&lt;&gt;""</formula>
    </cfRule>
  </conditionalFormatting>
  <conditionalFormatting sqref="O105">
    <cfRule type="expression" dxfId="2413" priority="2515" stopIfTrue="1">
      <formula>$L99&lt;&gt;""</formula>
    </cfRule>
  </conditionalFormatting>
  <conditionalFormatting sqref="P105">
    <cfRule type="expression" dxfId="2412" priority="2514" stopIfTrue="1">
      <formula>$L99&lt;&gt;""</formula>
    </cfRule>
  </conditionalFormatting>
  <conditionalFormatting sqref="O106">
    <cfRule type="expression" dxfId="2411" priority="2513" stopIfTrue="1">
      <formula>$L99&lt;&gt;""</formula>
    </cfRule>
  </conditionalFormatting>
  <conditionalFormatting sqref="P106">
    <cfRule type="expression" dxfId="2410" priority="2512" stopIfTrue="1">
      <formula>$L99&lt;&gt;""</formula>
    </cfRule>
  </conditionalFormatting>
  <conditionalFormatting sqref="O107">
    <cfRule type="expression" dxfId="2409" priority="2511" stopIfTrue="1">
      <formula>$L99&lt;&gt;""</formula>
    </cfRule>
  </conditionalFormatting>
  <conditionalFormatting sqref="P107">
    <cfRule type="expression" dxfId="2408" priority="2510" stopIfTrue="1">
      <formula>$L99&lt;&gt;""</formula>
    </cfRule>
  </conditionalFormatting>
  <conditionalFormatting sqref="O108">
    <cfRule type="expression" dxfId="2407" priority="2509" stopIfTrue="1">
      <formula>$L99&lt;&gt;""</formula>
    </cfRule>
  </conditionalFormatting>
  <conditionalFormatting sqref="P108">
    <cfRule type="expression" dxfId="2406" priority="2508" stopIfTrue="1">
      <formula>$L99&lt;&gt;""</formula>
    </cfRule>
  </conditionalFormatting>
  <conditionalFormatting sqref="M103">
    <cfRule type="expression" dxfId="2405" priority="2507" stopIfTrue="1">
      <formula>$L99&lt;&gt;""</formula>
    </cfRule>
  </conditionalFormatting>
  <conditionalFormatting sqref="M103:N103">
    <cfRule type="expression" dxfId="2404" priority="2506" stopIfTrue="1">
      <formula>$L99&lt;&gt;""</formula>
    </cfRule>
  </conditionalFormatting>
  <conditionalFormatting sqref="M103:N103 M105:N107">
    <cfRule type="expression" dxfId="2403" priority="2505" stopIfTrue="1">
      <formula>$L100&lt;&gt;""</formula>
    </cfRule>
  </conditionalFormatting>
  <conditionalFormatting sqref="O102">
    <cfRule type="expression" dxfId="2402" priority="2504" stopIfTrue="1">
      <formula>$L99&lt;&gt;""</formula>
    </cfRule>
  </conditionalFormatting>
  <conditionalFormatting sqref="P102">
    <cfRule type="expression" dxfId="2401" priority="2503" stopIfTrue="1">
      <formula>$L99&lt;&gt;""</formula>
    </cfRule>
  </conditionalFormatting>
  <conditionalFormatting sqref="L105:L107">
    <cfRule type="expression" dxfId="2400" priority="2502" stopIfTrue="1">
      <formula>$L99&lt;&gt;""</formula>
    </cfRule>
  </conditionalFormatting>
  <conditionalFormatting sqref="L103:L104">
    <cfRule type="expression" dxfId="2399" priority="2501" stopIfTrue="1">
      <formula>$L99&lt;&gt;""</formula>
    </cfRule>
  </conditionalFormatting>
  <conditionalFormatting sqref="L101:L102">
    <cfRule type="expression" dxfId="2398" priority="2500" stopIfTrue="1">
      <formula>$L99&lt;&gt;""</formula>
    </cfRule>
  </conditionalFormatting>
  <conditionalFormatting sqref="L101:L107">
    <cfRule type="expression" dxfId="2397" priority="2499" stopIfTrue="1">
      <formula>$L99&lt;&gt;""</formula>
    </cfRule>
  </conditionalFormatting>
  <conditionalFormatting sqref="M101">
    <cfRule type="expression" dxfId="2396" priority="2498" stopIfTrue="1">
      <formula>$L99&lt;&gt;""</formula>
    </cfRule>
  </conditionalFormatting>
  <conditionalFormatting sqref="M101:N101">
    <cfRule type="expression" dxfId="2395" priority="2497" stopIfTrue="1">
      <formula>$L99&lt;&gt;""</formula>
    </cfRule>
  </conditionalFormatting>
  <conditionalFormatting sqref="M101:N101">
    <cfRule type="expression" dxfId="2394" priority="2496" stopIfTrue="1">
      <formula>$L99&lt;&gt;""</formula>
    </cfRule>
  </conditionalFormatting>
  <conditionalFormatting sqref="M102:N102">
    <cfRule type="expression" dxfId="2393" priority="2495" stopIfTrue="1">
      <formula>$L100&lt;&gt;""</formula>
    </cfRule>
  </conditionalFormatting>
  <conditionalFormatting sqref="M102">
    <cfRule type="expression" dxfId="2392" priority="2494" stopIfTrue="1">
      <formula>$L99&lt;&gt;""</formula>
    </cfRule>
  </conditionalFormatting>
  <conditionalFormatting sqref="M104">
    <cfRule type="expression" dxfId="2391" priority="2493" stopIfTrue="1">
      <formula>$L99&lt;&gt;""</formula>
    </cfRule>
  </conditionalFormatting>
  <conditionalFormatting sqref="M104:N104">
    <cfRule type="expression" dxfId="2390" priority="2492" stopIfTrue="1">
      <formula>$L99&lt;&gt;""</formula>
    </cfRule>
  </conditionalFormatting>
  <conditionalFormatting sqref="M104:N104">
    <cfRule type="expression" dxfId="2389" priority="2491" stopIfTrue="1">
      <formula>$L102&lt;&gt;""</formula>
    </cfRule>
  </conditionalFormatting>
  <conditionalFormatting sqref="O115">
    <cfRule type="expression" dxfId="2388" priority="2490" stopIfTrue="1">
      <formula>$L99&lt;&gt;""</formula>
    </cfRule>
  </conditionalFormatting>
  <conditionalFormatting sqref="P115">
    <cfRule type="expression" dxfId="2387" priority="2489" stopIfTrue="1">
      <formula>$L99&lt;&gt;""</formula>
    </cfRule>
  </conditionalFormatting>
  <conditionalFormatting sqref="L115">
    <cfRule type="expression" dxfId="2386" priority="2488" stopIfTrue="1">
      <formula>$L99&lt;&gt;""</formula>
    </cfRule>
  </conditionalFormatting>
  <conditionalFormatting sqref="M115:N115">
    <cfRule type="expression" dxfId="2385" priority="2487" stopIfTrue="1">
      <formula>$L99&lt;&gt;""</formula>
    </cfRule>
  </conditionalFormatting>
  <conditionalFormatting sqref="L110">
    <cfRule type="expression" dxfId="2384" priority="2486" stopIfTrue="1">
      <formula>$L99&lt;&gt;""</formula>
    </cfRule>
  </conditionalFormatting>
  <conditionalFormatting sqref="O113">
    <cfRule type="expression" dxfId="2383" priority="2485" stopIfTrue="1">
      <formula>$L99&lt;&gt;""</formula>
    </cfRule>
  </conditionalFormatting>
  <conditionalFormatting sqref="L113">
    <cfRule type="expression" dxfId="2382" priority="2484" stopIfTrue="1">
      <formula>$L99&lt;&gt;""</formula>
    </cfRule>
  </conditionalFormatting>
  <conditionalFormatting sqref="M110:N110">
    <cfRule type="expression" dxfId="2381" priority="2483" stopIfTrue="1">
      <formula>$L99&lt;&gt;""</formula>
    </cfRule>
  </conditionalFormatting>
  <conditionalFormatting sqref="M111:N111">
    <cfRule type="expression" dxfId="2380" priority="2482" stopIfTrue="1">
      <formula>$L99&lt;&gt;""</formula>
    </cfRule>
  </conditionalFormatting>
  <conditionalFormatting sqref="M112:N112">
    <cfRule type="expression" dxfId="2379" priority="2481" stopIfTrue="1">
      <formula>$L99&lt;&gt;""</formula>
    </cfRule>
  </conditionalFormatting>
  <conditionalFormatting sqref="O112">
    <cfRule type="expression" dxfId="2378" priority="2480" stopIfTrue="1">
      <formula>$L99&lt;&gt;""</formula>
    </cfRule>
  </conditionalFormatting>
  <conditionalFormatting sqref="L110:L112">
    <cfRule type="expression" dxfId="2377" priority="2479">
      <formula>$L99&lt;&gt;""</formula>
    </cfRule>
  </conditionalFormatting>
  <conditionalFormatting sqref="P110">
    <cfRule type="expression" dxfId="2376" priority="2478" stopIfTrue="1">
      <formula>$L99&lt;&gt;""</formula>
    </cfRule>
  </conditionalFormatting>
  <conditionalFormatting sqref="P111">
    <cfRule type="expression" dxfId="2375" priority="2477" stopIfTrue="1">
      <formula>$L99&lt;&gt;""</formula>
    </cfRule>
  </conditionalFormatting>
  <conditionalFormatting sqref="P113">
    <cfRule type="expression" dxfId="2374" priority="2476" stopIfTrue="1">
      <formula>$L99&lt;&gt;""</formula>
    </cfRule>
  </conditionalFormatting>
  <conditionalFormatting sqref="P112">
    <cfRule type="expression" dxfId="2373" priority="2475" stopIfTrue="1">
      <formula>$L99&lt;&gt;""</formula>
    </cfRule>
  </conditionalFormatting>
  <conditionalFormatting sqref="O110">
    <cfRule type="expression" dxfId="2372" priority="2474" stopIfTrue="1">
      <formula>$L99&lt;&gt;""</formula>
    </cfRule>
  </conditionalFormatting>
  <conditionalFormatting sqref="O111">
    <cfRule type="expression" dxfId="2371" priority="2473" stopIfTrue="1">
      <formula>$L99&lt;&gt;""</formula>
    </cfRule>
  </conditionalFormatting>
  <conditionalFormatting sqref="H133">
    <cfRule type="expression" dxfId="2370" priority="2472" stopIfTrue="1">
      <formula>$E117&lt;&gt;""</formula>
    </cfRule>
  </conditionalFormatting>
  <conditionalFormatting sqref="I133">
    <cfRule type="expression" dxfId="2369" priority="2471" stopIfTrue="1">
      <formula>$E117&lt;&gt;""</formula>
    </cfRule>
  </conditionalFormatting>
  <conditionalFormatting sqref="F123:F125 F120">
    <cfRule type="expression" dxfId="2368" priority="2470" stopIfTrue="1">
      <formula>$E118&lt;&gt;""</formula>
    </cfRule>
  </conditionalFormatting>
  <conditionalFormatting sqref="E133">
    <cfRule type="expression" dxfId="2367" priority="2469" stopIfTrue="1">
      <formula>$E117&lt;&gt;""</formula>
    </cfRule>
  </conditionalFormatting>
  <conditionalFormatting sqref="F133:G133">
    <cfRule type="expression" dxfId="2366" priority="2468" stopIfTrue="1">
      <formula>$E117&lt;&gt;""</formula>
    </cfRule>
  </conditionalFormatting>
  <conditionalFormatting sqref="E128">
    <cfRule type="expression" dxfId="2365" priority="2467" stopIfTrue="1">
      <formula>$E117&lt;&gt;""</formula>
    </cfRule>
  </conditionalFormatting>
  <conditionalFormatting sqref="H119">
    <cfRule type="expression" dxfId="2364" priority="2466" stopIfTrue="1">
      <formula>$E117&lt;&gt;""</formula>
    </cfRule>
  </conditionalFormatting>
  <conditionalFormatting sqref="I119">
    <cfRule type="expression" dxfId="2363" priority="2465" stopIfTrue="1">
      <formula>$E117&lt;&gt;""</formula>
    </cfRule>
  </conditionalFormatting>
  <conditionalFormatting sqref="H128">
    <cfRule type="expression" dxfId="2362" priority="2464" stopIfTrue="1">
      <formula>$E117&lt;&gt;""</formula>
    </cfRule>
  </conditionalFormatting>
  <conditionalFormatting sqref="I128">
    <cfRule type="expression" dxfId="2361" priority="2463" stopIfTrue="1">
      <formula>$E117&lt;&gt;""</formula>
    </cfRule>
  </conditionalFormatting>
  <conditionalFormatting sqref="F121:F122">
    <cfRule type="expression" dxfId="2360" priority="2462" stopIfTrue="1">
      <formula>$E117&lt;&gt;""</formula>
    </cfRule>
  </conditionalFormatting>
  <conditionalFormatting sqref="F120">
    <cfRule type="expression" dxfId="2359" priority="2461" stopIfTrue="1">
      <formula>$E117&lt;&gt;""</formula>
    </cfRule>
  </conditionalFormatting>
  <conditionalFormatting sqref="F121:G121">
    <cfRule type="expression" dxfId="2358" priority="2460" stopIfTrue="1">
      <formula>$E117&lt;&gt;""</formula>
    </cfRule>
  </conditionalFormatting>
  <conditionalFormatting sqref="F122:G122">
    <cfRule type="expression" dxfId="2357" priority="2459" stopIfTrue="1">
      <formula>$E117&lt;&gt;""</formula>
    </cfRule>
  </conditionalFormatting>
  <conditionalFormatting sqref="F123:G123">
    <cfRule type="expression" dxfId="2356" priority="2458" stopIfTrue="1">
      <formula>$E117&lt;&gt;""</formula>
    </cfRule>
  </conditionalFormatting>
  <conditionalFormatting sqref="F124:G124">
    <cfRule type="expression" dxfId="2355" priority="2457" stopIfTrue="1">
      <formula>$E117&lt;&gt;""</formula>
    </cfRule>
  </conditionalFormatting>
  <conditionalFormatting sqref="F125:G125">
    <cfRule type="expression" dxfId="2354" priority="2456" stopIfTrue="1">
      <formula>$E117&lt;&gt;""</formula>
    </cfRule>
  </conditionalFormatting>
  <conditionalFormatting sqref="E126">
    <cfRule type="expression" dxfId="2353" priority="2455" stopIfTrue="1">
      <formula>$E117&lt;&gt;""</formula>
    </cfRule>
  </conditionalFormatting>
  <conditionalFormatting sqref="H121">
    <cfRule type="expression" dxfId="2352" priority="2454" stopIfTrue="1">
      <formula>$E117&lt;&gt;""</formula>
    </cfRule>
  </conditionalFormatting>
  <conditionalFormatting sqref="I121">
    <cfRule type="expression" dxfId="2351" priority="2453" stopIfTrue="1">
      <formula>$E117&lt;&gt;""</formula>
    </cfRule>
  </conditionalFormatting>
  <conditionalFormatting sqref="H122">
    <cfRule type="expression" dxfId="2350" priority="2452" stopIfTrue="1">
      <formula>$E117&lt;&gt;""</formula>
    </cfRule>
  </conditionalFormatting>
  <conditionalFormatting sqref="I122">
    <cfRule type="expression" dxfId="2349" priority="2451" stopIfTrue="1">
      <formula>$E117&lt;&gt;""</formula>
    </cfRule>
  </conditionalFormatting>
  <conditionalFormatting sqref="H123">
    <cfRule type="expression" dxfId="2348" priority="2450" stopIfTrue="1">
      <formula>$E117&lt;&gt;""</formula>
    </cfRule>
  </conditionalFormatting>
  <conditionalFormatting sqref="I123">
    <cfRule type="expression" dxfId="2347" priority="2449" stopIfTrue="1">
      <formula>$E117&lt;&gt;""</formula>
    </cfRule>
  </conditionalFormatting>
  <conditionalFormatting sqref="H124">
    <cfRule type="expression" dxfId="2346" priority="2448" stopIfTrue="1">
      <formula>$E117&lt;&gt;""</formula>
    </cfRule>
  </conditionalFormatting>
  <conditionalFormatting sqref="I124">
    <cfRule type="expression" dxfId="2345" priority="2447" stopIfTrue="1">
      <formula>$E117&lt;&gt;""</formula>
    </cfRule>
  </conditionalFormatting>
  <conditionalFormatting sqref="H125">
    <cfRule type="expression" dxfId="2344" priority="2446" stopIfTrue="1">
      <formula>$E117&lt;&gt;""</formula>
    </cfRule>
  </conditionalFormatting>
  <conditionalFormatting sqref="I125">
    <cfRule type="expression" dxfId="2343" priority="2445" stopIfTrue="1">
      <formula>$E117&lt;&gt;""</formula>
    </cfRule>
  </conditionalFormatting>
  <conditionalFormatting sqref="H126">
    <cfRule type="expression" dxfId="2342" priority="2444" stopIfTrue="1">
      <formula>$E117&lt;&gt;""</formula>
    </cfRule>
  </conditionalFormatting>
  <conditionalFormatting sqref="I126">
    <cfRule type="expression" dxfId="2341" priority="2443" stopIfTrue="1">
      <formula>$E117&lt;&gt;""</formula>
    </cfRule>
  </conditionalFormatting>
  <conditionalFormatting sqref="F119">
    <cfRule type="expression" dxfId="2340" priority="2442" stopIfTrue="1">
      <formula>$E117&lt;&gt;""</formula>
    </cfRule>
  </conditionalFormatting>
  <conditionalFormatting sqref="F119:G119">
    <cfRule type="expression" dxfId="2339" priority="2441" stopIfTrue="1">
      <formula>$E117&lt;&gt;""</formula>
    </cfRule>
  </conditionalFormatting>
  <conditionalFormatting sqref="H120">
    <cfRule type="expression" dxfId="2338" priority="2440" stopIfTrue="1">
      <formula>$E117&lt;&gt;""</formula>
    </cfRule>
  </conditionalFormatting>
  <conditionalFormatting sqref="I120">
    <cfRule type="expression" dxfId="2337" priority="2439" stopIfTrue="1">
      <formula>$E117&lt;&gt;""</formula>
    </cfRule>
  </conditionalFormatting>
  <conditionalFormatting sqref="E123:E125">
    <cfRule type="expression" dxfId="2336" priority="2438" stopIfTrue="1">
      <formula>$E117&lt;&gt;""</formula>
    </cfRule>
  </conditionalFormatting>
  <conditionalFormatting sqref="E121:E122">
    <cfRule type="expression" dxfId="2335" priority="2437" stopIfTrue="1">
      <formula>$E117&lt;&gt;""</formula>
    </cfRule>
  </conditionalFormatting>
  <conditionalFormatting sqref="E119:E120">
    <cfRule type="expression" dxfId="2334" priority="2436" stopIfTrue="1">
      <formula>$E117&lt;&gt;""</formula>
    </cfRule>
  </conditionalFormatting>
  <conditionalFormatting sqref="E119:E125">
    <cfRule type="expression" dxfId="2333" priority="2435" stopIfTrue="1">
      <formula>$E117&lt;&gt;""</formula>
    </cfRule>
  </conditionalFormatting>
  <conditionalFormatting sqref="H131">
    <cfRule type="expression" dxfId="2332" priority="2434" stopIfTrue="1">
      <formula>$E117&lt;&gt;""</formula>
    </cfRule>
  </conditionalFormatting>
  <conditionalFormatting sqref="E131">
    <cfRule type="expression" dxfId="2331" priority="2433" stopIfTrue="1">
      <formula>$E117&lt;&gt;""</formula>
    </cfRule>
  </conditionalFormatting>
  <conditionalFormatting sqref="F128:G128">
    <cfRule type="expression" dxfId="2330" priority="2432" stopIfTrue="1">
      <formula>$E117&lt;&gt;""</formula>
    </cfRule>
  </conditionalFormatting>
  <conditionalFormatting sqref="F129:G129">
    <cfRule type="expression" dxfId="2329" priority="2431" stopIfTrue="1">
      <formula>$E117&lt;&gt;""</formula>
    </cfRule>
  </conditionalFormatting>
  <conditionalFormatting sqref="F130:G130">
    <cfRule type="expression" dxfId="2328" priority="2430" stopIfTrue="1">
      <formula>$E117&lt;&gt;""</formula>
    </cfRule>
  </conditionalFormatting>
  <conditionalFormatting sqref="H130">
    <cfRule type="expression" dxfId="2327" priority="2429" stopIfTrue="1">
      <formula>$E117&lt;&gt;""</formula>
    </cfRule>
  </conditionalFormatting>
  <conditionalFormatting sqref="H129">
    <cfRule type="expression" dxfId="2326" priority="2428" stopIfTrue="1">
      <formula>$E117&lt;&gt;""</formula>
    </cfRule>
  </conditionalFormatting>
  <conditionalFormatting sqref="I129">
    <cfRule type="expression" dxfId="2325" priority="2427" stopIfTrue="1">
      <formula>$E117&lt;&gt;""</formula>
    </cfRule>
  </conditionalFormatting>
  <conditionalFormatting sqref="I130">
    <cfRule type="expression" dxfId="2324" priority="2426" stopIfTrue="1">
      <formula>$E117&lt;&gt;""</formula>
    </cfRule>
  </conditionalFormatting>
  <conditionalFormatting sqref="I131">
    <cfRule type="expression" dxfId="2323" priority="2425" stopIfTrue="1">
      <formula>$E117&lt;&gt;""</formula>
    </cfRule>
  </conditionalFormatting>
  <conditionalFormatting sqref="E128:E130">
    <cfRule type="expression" dxfId="2322" priority="2424">
      <formula>$E117&lt;&gt;""</formula>
    </cfRule>
  </conditionalFormatting>
  <conditionalFormatting sqref="M123:M125">
    <cfRule type="expression" dxfId="2321" priority="2423" stopIfTrue="1">
      <formula>$L121&lt;&gt;""</formula>
    </cfRule>
  </conditionalFormatting>
  <conditionalFormatting sqref="O119">
    <cfRule type="expression" dxfId="2320" priority="2422" stopIfTrue="1">
      <formula>$L117&lt;&gt;""</formula>
    </cfRule>
  </conditionalFormatting>
  <conditionalFormatting sqref="P119">
    <cfRule type="expression" dxfId="2319" priority="2421" stopIfTrue="1">
      <formula>$L117&lt;&gt;""</formula>
    </cfRule>
  </conditionalFormatting>
  <conditionalFormatting sqref="M123:N123">
    <cfRule type="expression" dxfId="2318" priority="2420" stopIfTrue="1">
      <formula>$L117&lt;&gt;""</formula>
    </cfRule>
  </conditionalFormatting>
  <conditionalFormatting sqref="M124:N124">
    <cfRule type="expression" dxfId="2317" priority="2419" stopIfTrue="1">
      <formula>$L117&lt;&gt;""</formula>
    </cfRule>
  </conditionalFormatting>
  <conditionalFormatting sqref="M125:N125">
    <cfRule type="expression" dxfId="2316" priority="2418" stopIfTrue="1">
      <formula>$L117&lt;&gt;""</formula>
    </cfRule>
  </conditionalFormatting>
  <conditionalFormatting sqref="L126">
    <cfRule type="expression" dxfId="2315" priority="2417" stopIfTrue="1">
      <formula>$L117&lt;&gt;""</formula>
    </cfRule>
  </conditionalFormatting>
  <conditionalFormatting sqref="O121">
    <cfRule type="expression" dxfId="2314" priority="2416" stopIfTrue="1">
      <formula>$L117&lt;&gt;""</formula>
    </cfRule>
  </conditionalFormatting>
  <conditionalFormatting sqref="P121">
    <cfRule type="expression" dxfId="2313" priority="2415" stopIfTrue="1">
      <formula>$L117&lt;&gt;""</formula>
    </cfRule>
  </conditionalFormatting>
  <conditionalFormatting sqref="O122">
    <cfRule type="expression" dxfId="2312" priority="2414" stopIfTrue="1">
      <formula>$L117&lt;&gt;""</formula>
    </cfRule>
  </conditionalFormatting>
  <conditionalFormatting sqref="P122">
    <cfRule type="expression" dxfId="2311" priority="2413" stopIfTrue="1">
      <formula>$L117&lt;&gt;""</formula>
    </cfRule>
  </conditionalFormatting>
  <conditionalFormatting sqref="O123">
    <cfRule type="expression" dxfId="2310" priority="2412" stopIfTrue="1">
      <formula>$L117&lt;&gt;""</formula>
    </cfRule>
  </conditionalFormatting>
  <conditionalFormatting sqref="P123">
    <cfRule type="expression" dxfId="2309" priority="2411" stopIfTrue="1">
      <formula>$L117&lt;&gt;""</formula>
    </cfRule>
  </conditionalFormatting>
  <conditionalFormatting sqref="O124">
    <cfRule type="expression" dxfId="2308" priority="2410" stopIfTrue="1">
      <formula>$L117&lt;&gt;""</formula>
    </cfRule>
  </conditionalFormatting>
  <conditionalFormatting sqref="P124">
    <cfRule type="expression" dxfId="2307" priority="2409" stopIfTrue="1">
      <formula>$L117&lt;&gt;""</formula>
    </cfRule>
  </conditionalFormatting>
  <conditionalFormatting sqref="O125">
    <cfRule type="expression" dxfId="2306" priority="2408" stopIfTrue="1">
      <formula>$L117&lt;&gt;""</formula>
    </cfRule>
  </conditionalFormatting>
  <conditionalFormatting sqref="P125">
    <cfRule type="expression" dxfId="2305" priority="2407" stopIfTrue="1">
      <formula>$L117&lt;&gt;""</formula>
    </cfRule>
  </conditionalFormatting>
  <conditionalFormatting sqref="O126">
    <cfRule type="expression" dxfId="2304" priority="2406" stopIfTrue="1">
      <formula>$L117&lt;&gt;""</formula>
    </cfRule>
  </conditionalFormatting>
  <conditionalFormatting sqref="P126">
    <cfRule type="expression" dxfId="2303" priority="2405" stopIfTrue="1">
      <formula>$L117&lt;&gt;""</formula>
    </cfRule>
  </conditionalFormatting>
  <conditionalFormatting sqref="M121">
    <cfRule type="expression" dxfId="2302" priority="2404" stopIfTrue="1">
      <formula>$L117&lt;&gt;""</formula>
    </cfRule>
  </conditionalFormatting>
  <conditionalFormatting sqref="M121:N121">
    <cfRule type="expression" dxfId="2301" priority="2403" stopIfTrue="1">
      <formula>$L117&lt;&gt;""</formula>
    </cfRule>
  </conditionalFormatting>
  <conditionalFormatting sqref="M121:N121 M123:N125">
    <cfRule type="expression" dxfId="2300" priority="2402" stopIfTrue="1">
      <formula>$L118&lt;&gt;""</formula>
    </cfRule>
  </conditionalFormatting>
  <conditionalFormatting sqref="O120">
    <cfRule type="expression" dxfId="2299" priority="2401" stopIfTrue="1">
      <formula>$L117&lt;&gt;""</formula>
    </cfRule>
  </conditionalFormatting>
  <conditionalFormatting sqref="P120">
    <cfRule type="expression" dxfId="2298" priority="2400" stopIfTrue="1">
      <formula>$L117&lt;&gt;""</formula>
    </cfRule>
  </conditionalFormatting>
  <conditionalFormatting sqref="L123:L125">
    <cfRule type="expression" dxfId="2297" priority="2399" stopIfTrue="1">
      <formula>$L117&lt;&gt;""</formula>
    </cfRule>
  </conditionalFormatting>
  <conditionalFormatting sqref="L121:L122">
    <cfRule type="expression" dxfId="2296" priority="2398" stopIfTrue="1">
      <formula>$L117&lt;&gt;""</formula>
    </cfRule>
  </conditionalFormatting>
  <conditionalFormatting sqref="L119:L120">
    <cfRule type="expression" dxfId="2295" priority="2397" stopIfTrue="1">
      <formula>$L117&lt;&gt;""</formula>
    </cfRule>
  </conditionalFormatting>
  <conditionalFormatting sqref="L119:L125">
    <cfRule type="expression" dxfId="2294" priority="2396" stopIfTrue="1">
      <formula>$L117&lt;&gt;""</formula>
    </cfRule>
  </conditionalFormatting>
  <conditionalFormatting sqref="M119">
    <cfRule type="expression" dxfId="2293" priority="2395" stopIfTrue="1">
      <formula>$L117&lt;&gt;""</formula>
    </cfRule>
  </conditionalFormatting>
  <conditionalFormatting sqref="M119:N119">
    <cfRule type="expression" dxfId="2292" priority="2394" stopIfTrue="1">
      <formula>$L117&lt;&gt;""</formula>
    </cfRule>
  </conditionalFormatting>
  <conditionalFormatting sqref="M119:N119">
    <cfRule type="expression" dxfId="2291" priority="2393" stopIfTrue="1">
      <formula>$L117&lt;&gt;""</formula>
    </cfRule>
  </conditionalFormatting>
  <conditionalFormatting sqref="M120:N120">
    <cfRule type="expression" dxfId="2290" priority="2392" stopIfTrue="1">
      <formula>$L118&lt;&gt;""</formula>
    </cfRule>
  </conditionalFormatting>
  <conditionalFormatting sqref="M120">
    <cfRule type="expression" dxfId="2289" priority="2391" stopIfTrue="1">
      <formula>$L117&lt;&gt;""</formula>
    </cfRule>
  </conditionalFormatting>
  <conditionalFormatting sqref="M122">
    <cfRule type="expression" dxfId="2288" priority="2390" stopIfTrue="1">
      <formula>$L117&lt;&gt;""</formula>
    </cfRule>
  </conditionalFormatting>
  <conditionalFormatting sqref="M122:N122">
    <cfRule type="expression" dxfId="2287" priority="2389" stopIfTrue="1">
      <formula>$L117&lt;&gt;""</formula>
    </cfRule>
  </conditionalFormatting>
  <conditionalFormatting sqref="M122:N122">
    <cfRule type="expression" dxfId="2286" priority="2388" stopIfTrue="1">
      <formula>$L120&lt;&gt;""</formula>
    </cfRule>
  </conditionalFormatting>
  <conditionalFormatting sqref="O133">
    <cfRule type="expression" dxfId="2285" priority="2387" stopIfTrue="1">
      <formula>$L117&lt;&gt;""</formula>
    </cfRule>
  </conditionalFormatting>
  <conditionalFormatting sqref="P133">
    <cfRule type="expression" dxfId="2284" priority="2386" stopIfTrue="1">
      <formula>$L117&lt;&gt;""</formula>
    </cfRule>
  </conditionalFormatting>
  <conditionalFormatting sqref="L133">
    <cfRule type="expression" dxfId="2283" priority="2385" stopIfTrue="1">
      <formula>$L117&lt;&gt;""</formula>
    </cfRule>
  </conditionalFormatting>
  <conditionalFormatting sqref="M133:N133">
    <cfRule type="expression" dxfId="2282" priority="2384" stopIfTrue="1">
      <formula>$L117&lt;&gt;""</formula>
    </cfRule>
  </conditionalFormatting>
  <conditionalFormatting sqref="L128">
    <cfRule type="expression" dxfId="2281" priority="2383" stopIfTrue="1">
      <formula>$L117&lt;&gt;""</formula>
    </cfRule>
  </conditionalFormatting>
  <conditionalFormatting sqref="O131">
    <cfRule type="expression" dxfId="2280" priority="2382" stopIfTrue="1">
      <formula>$L117&lt;&gt;""</formula>
    </cfRule>
  </conditionalFormatting>
  <conditionalFormatting sqref="L131">
    <cfRule type="expression" dxfId="2279" priority="2381" stopIfTrue="1">
      <formula>$L117&lt;&gt;""</formula>
    </cfRule>
  </conditionalFormatting>
  <conditionalFormatting sqref="M128:N128">
    <cfRule type="expression" dxfId="2278" priority="2380" stopIfTrue="1">
      <formula>$L117&lt;&gt;""</formula>
    </cfRule>
  </conditionalFormatting>
  <conditionalFormatting sqref="M129:N129">
    <cfRule type="expression" dxfId="2277" priority="2379" stopIfTrue="1">
      <formula>$L117&lt;&gt;""</formula>
    </cfRule>
  </conditionalFormatting>
  <conditionalFormatting sqref="M130:N130">
    <cfRule type="expression" dxfId="2276" priority="2378" stopIfTrue="1">
      <formula>$L117&lt;&gt;""</formula>
    </cfRule>
  </conditionalFormatting>
  <conditionalFormatting sqref="O130">
    <cfRule type="expression" dxfId="2275" priority="2377" stopIfTrue="1">
      <formula>$L117&lt;&gt;""</formula>
    </cfRule>
  </conditionalFormatting>
  <conditionalFormatting sqref="L128:L130">
    <cfRule type="expression" dxfId="2274" priority="2376">
      <formula>$L117&lt;&gt;""</formula>
    </cfRule>
  </conditionalFormatting>
  <conditionalFormatting sqref="P128">
    <cfRule type="expression" dxfId="2273" priority="2375" stopIfTrue="1">
      <formula>$L117&lt;&gt;""</formula>
    </cfRule>
  </conditionalFormatting>
  <conditionalFormatting sqref="P129">
    <cfRule type="expression" dxfId="2272" priority="2374" stopIfTrue="1">
      <formula>$L117&lt;&gt;""</formula>
    </cfRule>
  </conditionalFormatting>
  <conditionalFormatting sqref="P131">
    <cfRule type="expression" dxfId="2271" priority="2373" stopIfTrue="1">
      <formula>$L117&lt;&gt;""</formula>
    </cfRule>
  </conditionalFormatting>
  <conditionalFormatting sqref="P130">
    <cfRule type="expression" dxfId="2270" priority="2372" stopIfTrue="1">
      <formula>$L117&lt;&gt;""</formula>
    </cfRule>
  </conditionalFormatting>
  <conditionalFormatting sqref="O128">
    <cfRule type="expression" dxfId="2269" priority="2371" stopIfTrue="1">
      <formula>$L117&lt;&gt;""</formula>
    </cfRule>
  </conditionalFormatting>
  <conditionalFormatting sqref="O129">
    <cfRule type="expression" dxfId="2268" priority="2370" stopIfTrue="1">
      <formula>$L117&lt;&gt;""</formula>
    </cfRule>
  </conditionalFormatting>
  <conditionalFormatting sqref="H151">
    <cfRule type="expression" dxfId="2267" priority="2369" stopIfTrue="1">
      <formula>$E135&lt;&gt;""</formula>
    </cfRule>
  </conditionalFormatting>
  <conditionalFormatting sqref="I151">
    <cfRule type="expression" dxfId="2266" priority="2368" stopIfTrue="1">
      <formula>$E135&lt;&gt;""</formula>
    </cfRule>
  </conditionalFormatting>
  <conditionalFormatting sqref="F141:F143 F138">
    <cfRule type="expression" dxfId="2265" priority="2367" stopIfTrue="1">
      <formula>$E136&lt;&gt;""</formula>
    </cfRule>
  </conditionalFormatting>
  <conditionalFormatting sqref="E151">
    <cfRule type="expression" dxfId="2264" priority="2366" stopIfTrue="1">
      <formula>$E135&lt;&gt;""</formula>
    </cfRule>
  </conditionalFormatting>
  <conditionalFormatting sqref="F151:G151">
    <cfRule type="expression" dxfId="2263" priority="2365" stopIfTrue="1">
      <formula>$E135&lt;&gt;""</formula>
    </cfRule>
  </conditionalFormatting>
  <conditionalFormatting sqref="E146">
    <cfRule type="expression" dxfId="2262" priority="2364" stopIfTrue="1">
      <formula>$E135&lt;&gt;""</formula>
    </cfRule>
  </conditionalFormatting>
  <conditionalFormatting sqref="H137">
    <cfRule type="expression" dxfId="2261" priority="2363" stopIfTrue="1">
      <formula>$E135&lt;&gt;""</formula>
    </cfRule>
  </conditionalFormatting>
  <conditionalFormatting sqref="I137">
    <cfRule type="expression" dxfId="2260" priority="2362" stopIfTrue="1">
      <formula>$E135&lt;&gt;""</formula>
    </cfRule>
  </conditionalFormatting>
  <conditionalFormatting sqref="H146">
    <cfRule type="expression" dxfId="2259" priority="2361" stopIfTrue="1">
      <formula>$E135&lt;&gt;""</formula>
    </cfRule>
  </conditionalFormatting>
  <conditionalFormatting sqref="I146">
    <cfRule type="expression" dxfId="2258" priority="2360" stopIfTrue="1">
      <formula>$E135&lt;&gt;""</formula>
    </cfRule>
  </conditionalFormatting>
  <conditionalFormatting sqref="F139:F140">
    <cfRule type="expression" dxfId="2257" priority="2359" stopIfTrue="1">
      <formula>$E135&lt;&gt;""</formula>
    </cfRule>
  </conditionalFormatting>
  <conditionalFormatting sqref="F138">
    <cfRule type="expression" dxfId="2256" priority="2358" stopIfTrue="1">
      <formula>$E135&lt;&gt;""</formula>
    </cfRule>
  </conditionalFormatting>
  <conditionalFormatting sqref="F139:G139">
    <cfRule type="expression" dxfId="2255" priority="2357" stopIfTrue="1">
      <formula>$E135&lt;&gt;""</formula>
    </cfRule>
  </conditionalFormatting>
  <conditionalFormatting sqref="F140:G140">
    <cfRule type="expression" dxfId="2254" priority="2356" stopIfTrue="1">
      <formula>$E135&lt;&gt;""</formula>
    </cfRule>
  </conditionalFormatting>
  <conditionalFormatting sqref="F141:G141">
    <cfRule type="expression" dxfId="2253" priority="2355" stopIfTrue="1">
      <formula>$E135&lt;&gt;""</formula>
    </cfRule>
  </conditionalFormatting>
  <conditionalFormatting sqref="F142:G142">
    <cfRule type="expression" dxfId="2252" priority="2354" stopIfTrue="1">
      <formula>$E135&lt;&gt;""</formula>
    </cfRule>
  </conditionalFormatting>
  <conditionalFormatting sqref="F143:G143">
    <cfRule type="expression" dxfId="2251" priority="2353" stopIfTrue="1">
      <formula>$E135&lt;&gt;""</formula>
    </cfRule>
  </conditionalFormatting>
  <conditionalFormatting sqref="E144">
    <cfRule type="expression" dxfId="2250" priority="2352" stopIfTrue="1">
      <formula>$E135&lt;&gt;""</formula>
    </cfRule>
  </conditionalFormatting>
  <conditionalFormatting sqref="H139">
    <cfRule type="expression" dxfId="2249" priority="2351" stopIfTrue="1">
      <formula>$E135&lt;&gt;""</formula>
    </cfRule>
  </conditionalFormatting>
  <conditionalFormatting sqref="I139">
    <cfRule type="expression" dxfId="2248" priority="2350" stopIfTrue="1">
      <formula>$E135&lt;&gt;""</formula>
    </cfRule>
  </conditionalFormatting>
  <conditionalFormatting sqref="H140">
    <cfRule type="expression" dxfId="2247" priority="2349" stopIfTrue="1">
      <formula>$E135&lt;&gt;""</formula>
    </cfRule>
  </conditionalFormatting>
  <conditionalFormatting sqref="I140">
    <cfRule type="expression" dxfId="2246" priority="2348" stopIfTrue="1">
      <formula>$E135&lt;&gt;""</formula>
    </cfRule>
  </conditionalFormatting>
  <conditionalFormatting sqref="H141">
    <cfRule type="expression" dxfId="2245" priority="2347" stopIfTrue="1">
      <formula>$E135&lt;&gt;""</formula>
    </cfRule>
  </conditionalFormatting>
  <conditionalFormatting sqref="I141">
    <cfRule type="expression" dxfId="2244" priority="2346" stopIfTrue="1">
      <formula>$E135&lt;&gt;""</formula>
    </cfRule>
  </conditionalFormatting>
  <conditionalFormatting sqref="H142">
    <cfRule type="expression" dxfId="2243" priority="2345" stopIfTrue="1">
      <formula>$E135&lt;&gt;""</formula>
    </cfRule>
  </conditionalFormatting>
  <conditionalFormatting sqref="I142">
    <cfRule type="expression" dxfId="2242" priority="2344" stopIfTrue="1">
      <formula>$E135&lt;&gt;""</formula>
    </cfRule>
  </conditionalFormatting>
  <conditionalFormatting sqref="H143">
    <cfRule type="expression" dxfId="2241" priority="2343" stopIfTrue="1">
      <formula>$E135&lt;&gt;""</formula>
    </cfRule>
  </conditionalFormatting>
  <conditionalFormatting sqref="I143">
    <cfRule type="expression" dxfId="2240" priority="2342" stopIfTrue="1">
      <formula>$E135&lt;&gt;""</formula>
    </cfRule>
  </conditionalFormatting>
  <conditionalFormatting sqref="H144">
    <cfRule type="expression" dxfId="2239" priority="2341" stopIfTrue="1">
      <formula>$E135&lt;&gt;""</formula>
    </cfRule>
  </conditionalFormatting>
  <conditionalFormatting sqref="I144">
    <cfRule type="expression" dxfId="2238" priority="2340" stopIfTrue="1">
      <formula>$E135&lt;&gt;""</formula>
    </cfRule>
  </conditionalFormatting>
  <conditionalFormatting sqref="F137">
    <cfRule type="expression" dxfId="2237" priority="2339" stopIfTrue="1">
      <formula>$E135&lt;&gt;""</formula>
    </cfRule>
  </conditionalFormatting>
  <conditionalFormatting sqref="F137:G137">
    <cfRule type="expression" dxfId="2236" priority="2338" stopIfTrue="1">
      <formula>$E135&lt;&gt;""</formula>
    </cfRule>
  </conditionalFormatting>
  <conditionalFormatting sqref="H138">
    <cfRule type="expression" dxfId="2235" priority="2337" stopIfTrue="1">
      <formula>$E135&lt;&gt;""</formula>
    </cfRule>
  </conditionalFormatting>
  <conditionalFormatting sqref="I138">
    <cfRule type="expression" dxfId="2234" priority="2336" stopIfTrue="1">
      <formula>$E135&lt;&gt;""</formula>
    </cfRule>
  </conditionalFormatting>
  <conditionalFormatting sqref="E141:E143">
    <cfRule type="expression" dxfId="2233" priority="2335" stopIfTrue="1">
      <formula>$E135&lt;&gt;""</formula>
    </cfRule>
  </conditionalFormatting>
  <conditionalFormatting sqref="E139:E140">
    <cfRule type="expression" dxfId="2232" priority="2334" stopIfTrue="1">
      <formula>$E135&lt;&gt;""</formula>
    </cfRule>
  </conditionalFormatting>
  <conditionalFormatting sqref="E137:E138">
    <cfRule type="expression" dxfId="2231" priority="2333" stopIfTrue="1">
      <formula>$E135&lt;&gt;""</formula>
    </cfRule>
  </conditionalFormatting>
  <conditionalFormatting sqref="E137:E143">
    <cfRule type="expression" dxfId="2230" priority="2332" stopIfTrue="1">
      <formula>$E135&lt;&gt;""</formula>
    </cfRule>
  </conditionalFormatting>
  <conditionalFormatting sqref="H149">
    <cfRule type="expression" dxfId="2229" priority="2331" stopIfTrue="1">
      <formula>$E135&lt;&gt;""</formula>
    </cfRule>
  </conditionalFormatting>
  <conditionalFormatting sqref="E149">
    <cfRule type="expression" dxfId="2228" priority="2330" stopIfTrue="1">
      <formula>$E135&lt;&gt;""</formula>
    </cfRule>
  </conditionalFormatting>
  <conditionalFormatting sqref="F146:G146">
    <cfRule type="expression" dxfId="2227" priority="2329" stopIfTrue="1">
      <formula>$E135&lt;&gt;""</formula>
    </cfRule>
  </conditionalFormatting>
  <conditionalFormatting sqref="F147:G147">
    <cfRule type="expression" dxfId="2226" priority="2328" stopIfTrue="1">
      <formula>$E135&lt;&gt;""</formula>
    </cfRule>
  </conditionalFormatting>
  <conditionalFormatting sqref="F148:G148">
    <cfRule type="expression" dxfId="2225" priority="2327" stopIfTrue="1">
      <formula>$E135&lt;&gt;""</formula>
    </cfRule>
  </conditionalFormatting>
  <conditionalFormatting sqref="H148">
    <cfRule type="expression" dxfId="2224" priority="2326" stopIfTrue="1">
      <formula>$E135&lt;&gt;""</formula>
    </cfRule>
  </conditionalFormatting>
  <conditionalFormatting sqref="H147">
    <cfRule type="expression" dxfId="2223" priority="2325" stopIfTrue="1">
      <formula>$E135&lt;&gt;""</formula>
    </cfRule>
  </conditionalFormatting>
  <conditionalFormatting sqref="I147">
    <cfRule type="expression" dxfId="2222" priority="2324" stopIfTrue="1">
      <formula>$E135&lt;&gt;""</formula>
    </cfRule>
  </conditionalFormatting>
  <conditionalFormatting sqref="I148">
    <cfRule type="expression" dxfId="2221" priority="2323" stopIfTrue="1">
      <formula>$E135&lt;&gt;""</formula>
    </cfRule>
  </conditionalFormatting>
  <conditionalFormatting sqref="I149">
    <cfRule type="expression" dxfId="2220" priority="2322" stopIfTrue="1">
      <formula>$E135&lt;&gt;""</formula>
    </cfRule>
  </conditionalFormatting>
  <conditionalFormatting sqref="E146:E148">
    <cfRule type="expression" dxfId="2219" priority="2321">
      <formula>$E135&lt;&gt;""</formula>
    </cfRule>
  </conditionalFormatting>
  <conditionalFormatting sqref="M141:M143">
    <cfRule type="expression" dxfId="2218" priority="2320" stopIfTrue="1">
      <formula>$L139&lt;&gt;""</formula>
    </cfRule>
  </conditionalFormatting>
  <conditionalFormatting sqref="O137">
    <cfRule type="expression" dxfId="2217" priority="2319" stopIfTrue="1">
      <formula>$L135&lt;&gt;""</formula>
    </cfRule>
  </conditionalFormatting>
  <conditionalFormatting sqref="P137">
    <cfRule type="expression" dxfId="2216" priority="2318" stopIfTrue="1">
      <formula>$L135&lt;&gt;""</formula>
    </cfRule>
  </conditionalFormatting>
  <conditionalFormatting sqref="M141:N141">
    <cfRule type="expression" dxfId="2215" priority="2317" stopIfTrue="1">
      <formula>$L135&lt;&gt;""</formula>
    </cfRule>
  </conditionalFormatting>
  <conditionalFormatting sqref="M142:N142">
    <cfRule type="expression" dxfId="2214" priority="2316" stopIfTrue="1">
      <formula>$L135&lt;&gt;""</formula>
    </cfRule>
  </conditionalFormatting>
  <conditionalFormatting sqref="M143:N143">
    <cfRule type="expression" dxfId="2213" priority="2315" stopIfTrue="1">
      <formula>$L135&lt;&gt;""</formula>
    </cfRule>
  </conditionalFormatting>
  <conditionalFormatting sqref="L144">
    <cfRule type="expression" dxfId="2212" priority="2314" stopIfTrue="1">
      <formula>$L135&lt;&gt;""</formula>
    </cfRule>
  </conditionalFormatting>
  <conditionalFormatting sqref="O139">
    <cfRule type="expression" dxfId="2211" priority="2313" stopIfTrue="1">
      <formula>$L135&lt;&gt;""</formula>
    </cfRule>
  </conditionalFormatting>
  <conditionalFormatting sqref="P139">
    <cfRule type="expression" dxfId="2210" priority="2312" stopIfTrue="1">
      <formula>$L135&lt;&gt;""</formula>
    </cfRule>
  </conditionalFormatting>
  <conditionalFormatting sqref="O140">
    <cfRule type="expression" dxfId="2209" priority="2311" stopIfTrue="1">
      <formula>$L135&lt;&gt;""</formula>
    </cfRule>
  </conditionalFormatting>
  <conditionalFormatting sqref="P140">
    <cfRule type="expression" dxfId="2208" priority="2310" stopIfTrue="1">
      <formula>$L135&lt;&gt;""</formula>
    </cfRule>
  </conditionalFormatting>
  <conditionalFormatting sqref="O141">
    <cfRule type="expression" dxfId="2207" priority="2309" stopIfTrue="1">
      <formula>$L135&lt;&gt;""</formula>
    </cfRule>
  </conditionalFormatting>
  <conditionalFormatting sqref="P141">
    <cfRule type="expression" dxfId="2206" priority="2308" stopIfTrue="1">
      <formula>$L135&lt;&gt;""</formula>
    </cfRule>
  </conditionalFormatting>
  <conditionalFormatting sqref="O142">
    <cfRule type="expression" dxfId="2205" priority="2307" stopIfTrue="1">
      <formula>$L135&lt;&gt;""</formula>
    </cfRule>
  </conditionalFormatting>
  <conditionalFormatting sqref="P142">
    <cfRule type="expression" dxfId="2204" priority="2306" stopIfTrue="1">
      <formula>$L135&lt;&gt;""</formula>
    </cfRule>
  </conditionalFormatting>
  <conditionalFormatting sqref="O143">
    <cfRule type="expression" dxfId="2203" priority="2305" stopIfTrue="1">
      <formula>$L135&lt;&gt;""</formula>
    </cfRule>
  </conditionalFormatting>
  <conditionalFormatting sqref="P143">
    <cfRule type="expression" dxfId="2202" priority="2304" stopIfTrue="1">
      <formula>$L135&lt;&gt;""</formula>
    </cfRule>
  </conditionalFormatting>
  <conditionalFormatting sqref="O144">
    <cfRule type="expression" dxfId="2201" priority="2303" stopIfTrue="1">
      <formula>$L135&lt;&gt;""</formula>
    </cfRule>
  </conditionalFormatting>
  <conditionalFormatting sqref="P144">
    <cfRule type="expression" dxfId="2200" priority="2302" stopIfTrue="1">
      <formula>$L135&lt;&gt;""</formula>
    </cfRule>
  </conditionalFormatting>
  <conditionalFormatting sqref="M139">
    <cfRule type="expression" dxfId="2199" priority="2301" stopIfTrue="1">
      <formula>$L135&lt;&gt;""</formula>
    </cfRule>
  </conditionalFormatting>
  <conditionalFormatting sqref="M139:N139">
    <cfRule type="expression" dxfId="2198" priority="2300" stopIfTrue="1">
      <formula>$L135&lt;&gt;""</formula>
    </cfRule>
  </conditionalFormatting>
  <conditionalFormatting sqref="M139:N139 M141:N143">
    <cfRule type="expression" dxfId="2197" priority="2299" stopIfTrue="1">
      <formula>$L136&lt;&gt;""</formula>
    </cfRule>
  </conditionalFormatting>
  <conditionalFormatting sqref="O138">
    <cfRule type="expression" dxfId="2196" priority="2298" stopIfTrue="1">
      <formula>$L135&lt;&gt;""</formula>
    </cfRule>
  </conditionalFormatting>
  <conditionalFormatting sqref="P138">
    <cfRule type="expression" dxfId="2195" priority="2297" stopIfTrue="1">
      <formula>$L135&lt;&gt;""</formula>
    </cfRule>
  </conditionalFormatting>
  <conditionalFormatting sqref="L141:L143">
    <cfRule type="expression" dxfId="2194" priority="2296" stopIfTrue="1">
      <formula>$L135&lt;&gt;""</formula>
    </cfRule>
  </conditionalFormatting>
  <conditionalFormatting sqref="L139:L140">
    <cfRule type="expression" dxfId="2193" priority="2295" stopIfTrue="1">
      <formula>$L135&lt;&gt;""</formula>
    </cfRule>
  </conditionalFormatting>
  <conditionalFormatting sqref="L137:L138">
    <cfRule type="expression" dxfId="2192" priority="2294" stopIfTrue="1">
      <formula>$L135&lt;&gt;""</formula>
    </cfRule>
  </conditionalFormatting>
  <conditionalFormatting sqref="L137:L143">
    <cfRule type="expression" dxfId="2191" priority="2293" stopIfTrue="1">
      <formula>$L135&lt;&gt;""</formula>
    </cfRule>
  </conditionalFormatting>
  <conditionalFormatting sqref="M137">
    <cfRule type="expression" dxfId="2190" priority="2292" stopIfTrue="1">
      <formula>$L135&lt;&gt;""</formula>
    </cfRule>
  </conditionalFormatting>
  <conditionalFormatting sqref="M137:N137">
    <cfRule type="expression" dxfId="2189" priority="2291" stopIfTrue="1">
      <formula>$L135&lt;&gt;""</formula>
    </cfRule>
  </conditionalFormatting>
  <conditionalFormatting sqref="M137:N137">
    <cfRule type="expression" dxfId="2188" priority="2290" stopIfTrue="1">
      <formula>$L135&lt;&gt;""</formula>
    </cfRule>
  </conditionalFormatting>
  <conditionalFormatting sqref="M138:N138">
    <cfRule type="expression" dxfId="2187" priority="2289" stopIfTrue="1">
      <formula>$L136&lt;&gt;""</formula>
    </cfRule>
  </conditionalFormatting>
  <conditionalFormatting sqref="M138">
    <cfRule type="expression" dxfId="2186" priority="2288" stopIfTrue="1">
      <formula>$L135&lt;&gt;""</formula>
    </cfRule>
  </conditionalFormatting>
  <conditionalFormatting sqref="M140">
    <cfRule type="expression" dxfId="2185" priority="2287" stopIfTrue="1">
      <formula>$L135&lt;&gt;""</formula>
    </cfRule>
  </conditionalFormatting>
  <conditionalFormatting sqref="M140:N140">
    <cfRule type="expression" dxfId="2184" priority="2286" stopIfTrue="1">
      <formula>$L135&lt;&gt;""</formula>
    </cfRule>
  </conditionalFormatting>
  <conditionalFormatting sqref="M140:N140">
    <cfRule type="expression" dxfId="2183" priority="2285" stopIfTrue="1">
      <formula>$L138&lt;&gt;""</formula>
    </cfRule>
  </conditionalFormatting>
  <conditionalFormatting sqref="O151">
    <cfRule type="expression" dxfId="2182" priority="2284" stopIfTrue="1">
      <formula>$L135&lt;&gt;""</formula>
    </cfRule>
  </conditionalFormatting>
  <conditionalFormatting sqref="P151">
    <cfRule type="expression" dxfId="2181" priority="2283" stopIfTrue="1">
      <formula>$L135&lt;&gt;""</formula>
    </cfRule>
  </conditionalFormatting>
  <conditionalFormatting sqref="L151">
    <cfRule type="expression" dxfId="2180" priority="2282" stopIfTrue="1">
      <formula>$L135&lt;&gt;""</formula>
    </cfRule>
  </conditionalFormatting>
  <conditionalFormatting sqref="M151:N151">
    <cfRule type="expression" dxfId="2179" priority="2281" stopIfTrue="1">
      <formula>$L135&lt;&gt;""</formula>
    </cfRule>
  </conditionalFormatting>
  <conditionalFormatting sqref="L146">
    <cfRule type="expression" dxfId="2178" priority="2280" stopIfTrue="1">
      <formula>$L135&lt;&gt;""</formula>
    </cfRule>
  </conditionalFormatting>
  <conditionalFormatting sqref="O149">
    <cfRule type="expression" dxfId="2177" priority="2279" stopIfTrue="1">
      <formula>$L135&lt;&gt;""</formula>
    </cfRule>
  </conditionalFormatting>
  <conditionalFormatting sqref="L149">
    <cfRule type="expression" dxfId="2176" priority="2278" stopIfTrue="1">
      <formula>$L135&lt;&gt;""</formula>
    </cfRule>
  </conditionalFormatting>
  <conditionalFormatting sqref="M146:N146">
    <cfRule type="expression" dxfId="2175" priority="2277" stopIfTrue="1">
      <formula>$L135&lt;&gt;""</formula>
    </cfRule>
  </conditionalFormatting>
  <conditionalFormatting sqref="M147:N147">
    <cfRule type="expression" dxfId="2174" priority="2276" stopIfTrue="1">
      <formula>$L135&lt;&gt;""</formula>
    </cfRule>
  </conditionalFormatting>
  <conditionalFormatting sqref="M148:N148">
    <cfRule type="expression" dxfId="2173" priority="2275" stopIfTrue="1">
      <formula>$L135&lt;&gt;""</formula>
    </cfRule>
  </conditionalFormatting>
  <conditionalFormatting sqref="O148">
    <cfRule type="expression" dxfId="2172" priority="2274" stopIfTrue="1">
      <formula>$L135&lt;&gt;""</formula>
    </cfRule>
  </conditionalFormatting>
  <conditionalFormatting sqref="L146:L148">
    <cfRule type="expression" dxfId="2171" priority="2273">
      <formula>$L135&lt;&gt;""</formula>
    </cfRule>
  </conditionalFormatting>
  <conditionalFormatting sqref="P146">
    <cfRule type="expression" dxfId="2170" priority="2272" stopIfTrue="1">
      <formula>$L135&lt;&gt;""</formula>
    </cfRule>
  </conditionalFormatting>
  <conditionalFormatting sqref="P147">
    <cfRule type="expression" dxfId="2169" priority="2271" stopIfTrue="1">
      <formula>$L135&lt;&gt;""</formula>
    </cfRule>
  </conditionalFormatting>
  <conditionalFormatting sqref="P149">
    <cfRule type="expression" dxfId="2168" priority="2270" stopIfTrue="1">
      <formula>$L135&lt;&gt;""</formula>
    </cfRule>
  </conditionalFormatting>
  <conditionalFormatting sqref="P148">
    <cfRule type="expression" dxfId="2167" priority="2269" stopIfTrue="1">
      <formula>$L135&lt;&gt;""</formula>
    </cfRule>
  </conditionalFormatting>
  <conditionalFormatting sqref="O146">
    <cfRule type="expression" dxfId="2166" priority="2268" stopIfTrue="1">
      <formula>$L135&lt;&gt;""</formula>
    </cfRule>
  </conditionalFormatting>
  <conditionalFormatting sqref="O147">
    <cfRule type="expression" dxfId="2165" priority="2267" stopIfTrue="1">
      <formula>$L135&lt;&gt;""</formula>
    </cfRule>
  </conditionalFormatting>
  <conditionalFormatting sqref="H169">
    <cfRule type="expression" dxfId="2164" priority="2163" stopIfTrue="1">
      <formula>$E153&lt;&gt;""</formula>
    </cfRule>
  </conditionalFormatting>
  <conditionalFormatting sqref="I169">
    <cfRule type="expression" dxfId="2163" priority="2162" stopIfTrue="1">
      <formula>$E153&lt;&gt;""</formula>
    </cfRule>
  </conditionalFormatting>
  <conditionalFormatting sqref="F159:F161 F156">
    <cfRule type="expression" dxfId="2162" priority="2161" stopIfTrue="1">
      <formula>$E154&lt;&gt;""</formula>
    </cfRule>
  </conditionalFormatting>
  <conditionalFormatting sqref="E169">
    <cfRule type="expression" dxfId="2161" priority="2160" stopIfTrue="1">
      <formula>$E153&lt;&gt;""</formula>
    </cfRule>
  </conditionalFormatting>
  <conditionalFormatting sqref="F169:G169">
    <cfRule type="expression" dxfId="2160" priority="2159" stopIfTrue="1">
      <formula>$E153&lt;&gt;""</formula>
    </cfRule>
  </conditionalFormatting>
  <conditionalFormatting sqref="E164">
    <cfRule type="expression" dxfId="2159" priority="2158" stopIfTrue="1">
      <formula>$E153&lt;&gt;""</formula>
    </cfRule>
  </conditionalFormatting>
  <conditionalFormatting sqref="H155">
    <cfRule type="expression" dxfId="2158" priority="2157" stopIfTrue="1">
      <formula>$E153&lt;&gt;""</formula>
    </cfRule>
  </conditionalFormatting>
  <conditionalFormatting sqref="I155">
    <cfRule type="expression" dxfId="2157" priority="2156" stopIfTrue="1">
      <formula>$E153&lt;&gt;""</formula>
    </cfRule>
  </conditionalFormatting>
  <conditionalFormatting sqref="H164">
    <cfRule type="expression" dxfId="2156" priority="2155" stopIfTrue="1">
      <formula>$E153&lt;&gt;""</formula>
    </cfRule>
  </conditionalFormatting>
  <conditionalFormatting sqref="I164">
    <cfRule type="expression" dxfId="2155" priority="2154" stopIfTrue="1">
      <formula>$E153&lt;&gt;""</formula>
    </cfRule>
  </conditionalFormatting>
  <conditionalFormatting sqref="F157:F158">
    <cfRule type="expression" dxfId="2154" priority="2153" stopIfTrue="1">
      <formula>$E153&lt;&gt;""</formula>
    </cfRule>
  </conditionalFormatting>
  <conditionalFormatting sqref="F156">
    <cfRule type="expression" dxfId="2153" priority="2152" stopIfTrue="1">
      <formula>$E153&lt;&gt;""</formula>
    </cfRule>
  </conditionalFormatting>
  <conditionalFormatting sqref="F157:G157">
    <cfRule type="expression" dxfId="2152" priority="2151" stopIfTrue="1">
      <formula>$E153&lt;&gt;""</formula>
    </cfRule>
  </conditionalFormatting>
  <conditionalFormatting sqref="F158:G158">
    <cfRule type="expression" dxfId="2151" priority="2150" stopIfTrue="1">
      <formula>$E153&lt;&gt;""</formula>
    </cfRule>
  </conditionalFormatting>
  <conditionalFormatting sqref="F159:G159">
    <cfRule type="expression" dxfId="2150" priority="2149" stopIfTrue="1">
      <formula>$E153&lt;&gt;""</formula>
    </cfRule>
  </conditionalFormatting>
  <conditionalFormatting sqref="F160:G160">
    <cfRule type="expression" dxfId="2149" priority="2148" stopIfTrue="1">
      <formula>$E153&lt;&gt;""</formula>
    </cfRule>
  </conditionalFormatting>
  <conditionalFormatting sqref="F161:G161">
    <cfRule type="expression" dxfId="2148" priority="2147" stopIfTrue="1">
      <formula>$E153&lt;&gt;""</formula>
    </cfRule>
  </conditionalFormatting>
  <conditionalFormatting sqref="E162">
    <cfRule type="expression" dxfId="2147" priority="2146" stopIfTrue="1">
      <formula>$E153&lt;&gt;""</formula>
    </cfRule>
  </conditionalFormatting>
  <conditionalFormatting sqref="H157">
    <cfRule type="expression" dxfId="2146" priority="2145" stopIfTrue="1">
      <formula>$E153&lt;&gt;""</formula>
    </cfRule>
  </conditionalFormatting>
  <conditionalFormatting sqref="I157">
    <cfRule type="expression" dxfId="2145" priority="2144" stopIfTrue="1">
      <formula>$E153&lt;&gt;""</formula>
    </cfRule>
  </conditionalFormatting>
  <conditionalFormatting sqref="H158">
    <cfRule type="expression" dxfId="2144" priority="2143" stopIfTrue="1">
      <formula>$E153&lt;&gt;""</formula>
    </cfRule>
  </conditionalFormatting>
  <conditionalFormatting sqref="I158">
    <cfRule type="expression" dxfId="2143" priority="2142" stopIfTrue="1">
      <formula>$E153&lt;&gt;""</formula>
    </cfRule>
  </conditionalFormatting>
  <conditionalFormatting sqref="H159">
    <cfRule type="expression" dxfId="2142" priority="2141" stopIfTrue="1">
      <formula>$E153&lt;&gt;""</formula>
    </cfRule>
  </conditionalFormatting>
  <conditionalFormatting sqref="I159">
    <cfRule type="expression" dxfId="2141" priority="2140" stopIfTrue="1">
      <formula>$E153&lt;&gt;""</formula>
    </cfRule>
  </conditionalFormatting>
  <conditionalFormatting sqref="H160">
    <cfRule type="expression" dxfId="2140" priority="2139" stopIfTrue="1">
      <formula>$E153&lt;&gt;""</formula>
    </cfRule>
  </conditionalFormatting>
  <conditionalFormatting sqref="I160">
    <cfRule type="expression" dxfId="2139" priority="2138" stopIfTrue="1">
      <formula>$E153&lt;&gt;""</formula>
    </cfRule>
  </conditionalFormatting>
  <conditionalFormatting sqref="H161">
    <cfRule type="expression" dxfId="2138" priority="2137" stopIfTrue="1">
      <formula>$E153&lt;&gt;""</formula>
    </cfRule>
  </conditionalFormatting>
  <conditionalFormatting sqref="I161">
    <cfRule type="expression" dxfId="2137" priority="2136" stopIfTrue="1">
      <formula>$E153&lt;&gt;""</formula>
    </cfRule>
  </conditionalFormatting>
  <conditionalFormatting sqref="H162">
    <cfRule type="expression" dxfId="2136" priority="2135" stopIfTrue="1">
      <formula>$E153&lt;&gt;""</formula>
    </cfRule>
  </conditionalFormatting>
  <conditionalFormatting sqref="I162">
    <cfRule type="expression" dxfId="2135" priority="2134" stopIfTrue="1">
      <formula>$E153&lt;&gt;""</formula>
    </cfRule>
  </conditionalFormatting>
  <conditionalFormatting sqref="F155">
    <cfRule type="expression" dxfId="2134" priority="2133" stopIfTrue="1">
      <formula>$E153&lt;&gt;""</formula>
    </cfRule>
  </conditionalFormatting>
  <conditionalFormatting sqref="F155:G155">
    <cfRule type="expression" dxfId="2133" priority="2132" stopIfTrue="1">
      <formula>$E153&lt;&gt;""</formula>
    </cfRule>
  </conditionalFormatting>
  <conditionalFormatting sqref="H156">
    <cfRule type="expression" dxfId="2132" priority="2131" stopIfTrue="1">
      <formula>$E153&lt;&gt;""</formula>
    </cfRule>
  </conditionalFormatting>
  <conditionalFormatting sqref="I156">
    <cfRule type="expression" dxfId="2131" priority="2130" stopIfTrue="1">
      <formula>$E153&lt;&gt;""</formula>
    </cfRule>
  </conditionalFormatting>
  <conditionalFormatting sqref="E159:E161">
    <cfRule type="expression" dxfId="2130" priority="2129" stopIfTrue="1">
      <formula>$E153&lt;&gt;""</formula>
    </cfRule>
  </conditionalFormatting>
  <conditionalFormatting sqref="E157:E158">
    <cfRule type="expression" dxfId="2129" priority="2128" stopIfTrue="1">
      <formula>$E153&lt;&gt;""</formula>
    </cfRule>
  </conditionalFormatting>
  <conditionalFormatting sqref="E155:E156">
    <cfRule type="expression" dxfId="2128" priority="2127" stopIfTrue="1">
      <formula>$E153&lt;&gt;""</formula>
    </cfRule>
  </conditionalFormatting>
  <conditionalFormatting sqref="E155:E161">
    <cfRule type="expression" dxfId="2127" priority="2126" stopIfTrue="1">
      <formula>$E153&lt;&gt;""</formula>
    </cfRule>
  </conditionalFormatting>
  <conditionalFormatting sqref="H167">
    <cfRule type="expression" dxfId="2126" priority="2125" stopIfTrue="1">
      <formula>$E153&lt;&gt;""</formula>
    </cfRule>
  </conditionalFormatting>
  <conditionalFormatting sqref="E167">
    <cfRule type="expression" dxfId="2125" priority="2124" stopIfTrue="1">
      <formula>$E153&lt;&gt;""</formula>
    </cfRule>
  </conditionalFormatting>
  <conditionalFormatting sqref="F164:G164">
    <cfRule type="expression" dxfId="2124" priority="2123" stopIfTrue="1">
      <formula>$E153&lt;&gt;""</formula>
    </cfRule>
  </conditionalFormatting>
  <conditionalFormatting sqref="F165:G165">
    <cfRule type="expression" dxfId="2123" priority="2122" stopIfTrue="1">
      <formula>$E153&lt;&gt;""</formula>
    </cfRule>
  </conditionalFormatting>
  <conditionalFormatting sqref="F166:G166">
    <cfRule type="expression" dxfId="2122" priority="2121" stopIfTrue="1">
      <formula>$E153&lt;&gt;""</formula>
    </cfRule>
  </conditionalFormatting>
  <conditionalFormatting sqref="H166">
    <cfRule type="expression" dxfId="2121" priority="2120" stopIfTrue="1">
      <formula>$E153&lt;&gt;""</formula>
    </cfRule>
  </conditionalFormatting>
  <conditionalFormatting sqref="H165">
    <cfRule type="expression" dxfId="2120" priority="2119" stopIfTrue="1">
      <formula>$E153&lt;&gt;""</formula>
    </cfRule>
  </conditionalFormatting>
  <conditionalFormatting sqref="I165">
    <cfRule type="expression" dxfId="2119" priority="2118" stopIfTrue="1">
      <formula>$E153&lt;&gt;""</formula>
    </cfRule>
  </conditionalFormatting>
  <conditionalFormatting sqref="I166">
    <cfRule type="expression" dxfId="2118" priority="2117" stopIfTrue="1">
      <formula>$E153&lt;&gt;""</formula>
    </cfRule>
  </conditionalFormatting>
  <conditionalFormatting sqref="I167">
    <cfRule type="expression" dxfId="2117" priority="2116" stopIfTrue="1">
      <formula>$E153&lt;&gt;""</formula>
    </cfRule>
  </conditionalFormatting>
  <conditionalFormatting sqref="E164:E166">
    <cfRule type="expression" dxfId="2116" priority="2115">
      <formula>$E153&lt;&gt;""</formula>
    </cfRule>
  </conditionalFormatting>
  <conditionalFormatting sqref="M159:M161">
    <cfRule type="expression" dxfId="2115" priority="2114" stopIfTrue="1">
      <formula>$L157&lt;&gt;""</formula>
    </cfRule>
  </conditionalFormatting>
  <conditionalFormatting sqref="O155">
    <cfRule type="expression" dxfId="2114" priority="2113" stopIfTrue="1">
      <formula>$L153&lt;&gt;""</formula>
    </cfRule>
  </conditionalFormatting>
  <conditionalFormatting sqref="P155">
    <cfRule type="expression" dxfId="2113" priority="2112" stopIfTrue="1">
      <formula>$L153&lt;&gt;""</formula>
    </cfRule>
  </conditionalFormatting>
  <conditionalFormatting sqref="M159:N159">
    <cfRule type="expression" dxfId="2112" priority="2111" stopIfTrue="1">
      <formula>$L153&lt;&gt;""</formula>
    </cfRule>
  </conditionalFormatting>
  <conditionalFormatting sqref="M160:N160">
    <cfRule type="expression" dxfId="2111" priority="2110" stopIfTrue="1">
      <formula>$L153&lt;&gt;""</formula>
    </cfRule>
  </conditionalFormatting>
  <conditionalFormatting sqref="M161:N161">
    <cfRule type="expression" dxfId="2110" priority="2109" stopIfTrue="1">
      <formula>$L153&lt;&gt;""</formula>
    </cfRule>
  </conditionalFormatting>
  <conditionalFormatting sqref="L162">
    <cfRule type="expression" dxfId="2109" priority="2108" stopIfTrue="1">
      <formula>$L153&lt;&gt;""</formula>
    </cfRule>
  </conditionalFormatting>
  <conditionalFormatting sqref="O157">
    <cfRule type="expression" dxfId="2108" priority="2107" stopIfTrue="1">
      <formula>$L153&lt;&gt;""</formula>
    </cfRule>
  </conditionalFormatting>
  <conditionalFormatting sqref="P157">
    <cfRule type="expression" dxfId="2107" priority="2106" stopIfTrue="1">
      <formula>$L153&lt;&gt;""</formula>
    </cfRule>
  </conditionalFormatting>
  <conditionalFormatting sqref="O158">
    <cfRule type="expression" dxfId="2106" priority="2105" stopIfTrue="1">
      <formula>$L153&lt;&gt;""</formula>
    </cfRule>
  </conditionalFormatting>
  <conditionalFormatting sqref="P158">
    <cfRule type="expression" dxfId="2105" priority="2104" stopIfTrue="1">
      <formula>$L153&lt;&gt;""</formula>
    </cfRule>
  </conditionalFormatting>
  <conditionalFormatting sqref="O159">
    <cfRule type="expression" dxfId="2104" priority="2103" stopIfTrue="1">
      <formula>$L153&lt;&gt;""</formula>
    </cfRule>
  </conditionalFormatting>
  <conditionalFormatting sqref="P159">
    <cfRule type="expression" dxfId="2103" priority="2102" stopIfTrue="1">
      <formula>$L153&lt;&gt;""</formula>
    </cfRule>
  </conditionalFormatting>
  <conditionalFormatting sqref="O160">
    <cfRule type="expression" dxfId="2102" priority="2101" stopIfTrue="1">
      <formula>$L153&lt;&gt;""</formula>
    </cfRule>
  </conditionalFormatting>
  <conditionalFormatting sqref="P160">
    <cfRule type="expression" dxfId="2101" priority="2100" stopIfTrue="1">
      <formula>$L153&lt;&gt;""</formula>
    </cfRule>
  </conditionalFormatting>
  <conditionalFormatting sqref="O161">
    <cfRule type="expression" dxfId="2100" priority="2099" stopIfTrue="1">
      <formula>$L153&lt;&gt;""</formula>
    </cfRule>
  </conditionalFormatting>
  <conditionalFormatting sqref="P161">
    <cfRule type="expression" dxfId="2099" priority="2098" stopIfTrue="1">
      <formula>$L153&lt;&gt;""</formula>
    </cfRule>
  </conditionalFormatting>
  <conditionalFormatting sqref="O162">
    <cfRule type="expression" dxfId="2098" priority="2097" stopIfTrue="1">
      <formula>$L153&lt;&gt;""</formula>
    </cfRule>
  </conditionalFormatting>
  <conditionalFormatting sqref="P162">
    <cfRule type="expression" dxfId="2097" priority="2096" stopIfTrue="1">
      <formula>$L153&lt;&gt;""</formula>
    </cfRule>
  </conditionalFormatting>
  <conditionalFormatting sqref="M157">
    <cfRule type="expression" dxfId="2096" priority="2095" stopIfTrue="1">
      <formula>$L153&lt;&gt;""</formula>
    </cfRule>
  </conditionalFormatting>
  <conditionalFormatting sqref="M157:N157">
    <cfRule type="expression" dxfId="2095" priority="2094" stopIfTrue="1">
      <formula>$L153&lt;&gt;""</formula>
    </cfRule>
  </conditionalFormatting>
  <conditionalFormatting sqref="M157:N157 M159:N161">
    <cfRule type="expression" dxfId="2094" priority="2093" stopIfTrue="1">
      <formula>$L154&lt;&gt;""</formula>
    </cfRule>
  </conditionalFormatting>
  <conditionalFormatting sqref="O156">
    <cfRule type="expression" dxfId="2093" priority="2092" stopIfTrue="1">
      <formula>$L153&lt;&gt;""</formula>
    </cfRule>
  </conditionalFormatting>
  <conditionalFormatting sqref="P156">
    <cfRule type="expression" dxfId="2092" priority="2091" stopIfTrue="1">
      <formula>$L153&lt;&gt;""</formula>
    </cfRule>
  </conditionalFormatting>
  <conditionalFormatting sqref="L159:L161">
    <cfRule type="expression" dxfId="2091" priority="2090" stopIfTrue="1">
      <formula>$L153&lt;&gt;""</formula>
    </cfRule>
  </conditionalFormatting>
  <conditionalFormatting sqref="L157:L158">
    <cfRule type="expression" dxfId="2090" priority="2089" stopIfTrue="1">
      <formula>$L153&lt;&gt;""</formula>
    </cfRule>
  </conditionalFormatting>
  <conditionalFormatting sqref="L155:L156">
    <cfRule type="expression" dxfId="2089" priority="2088" stopIfTrue="1">
      <formula>$L153&lt;&gt;""</formula>
    </cfRule>
  </conditionalFormatting>
  <conditionalFormatting sqref="L155:L161">
    <cfRule type="expression" dxfId="2088" priority="2087" stopIfTrue="1">
      <formula>$L153&lt;&gt;""</formula>
    </cfRule>
  </conditionalFormatting>
  <conditionalFormatting sqref="M155">
    <cfRule type="expression" dxfId="2087" priority="2086" stopIfTrue="1">
      <formula>$L153&lt;&gt;""</formula>
    </cfRule>
  </conditionalFormatting>
  <conditionalFormatting sqref="M155:N155">
    <cfRule type="expression" dxfId="2086" priority="2085" stopIfTrue="1">
      <formula>$L153&lt;&gt;""</formula>
    </cfRule>
  </conditionalFormatting>
  <conditionalFormatting sqref="M155:N155">
    <cfRule type="expression" dxfId="2085" priority="2084" stopIfTrue="1">
      <formula>$L153&lt;&gt;""</formula>
    </cfRule>
  </conditionalFormatting>
  <conditionalFormatting sqref="M156:N156">
    <cfRule type="expression" dxfId="2084" priority="2083" stopIfTrue="1">
      <formula>$L154&lt;&gt;""</formula>
    </cfRule>
  </conditionalFormatting>
  <conditionalFormatting sqref="M156">
    <cfRule type="expression" dxfId="2083" priority="2082" stopIfTrue="1">
      <formula>$L153&lt;&gt;""</formula>
    </cfRule>
  </conditionalFormatting>
  <conditionalFormatting sqref="M158">
    <cfRule type="expression" dxfId="2082" priority="2081" stopIfTrue="1">
      <formula>$L153&lt;&gt;""</formula>
    </cfRule>
  </conditionalFormatting>
  <conditionalFormatting sqref="M158:N158">
    <cfRule type="expression" dxfId="2081" priority="2080" stopIfTrue="1">
      <formula>$L153&lt;&gt;""</formula>
    </cfRule>
  </conditionalFormatting>
  <conditionalFormatting sqref="M158:N158">
    <cfRule type="expression" dxfId="2080" priority="2079" stopIfTrue="1">
      <formula>$L156&lt;&gt;""</formula>
    </cfRule>
  </conditionalFormatting>
  <conditionalFormatting sqref="O169">
    <cfRule type="expression" dxfId="2079" priority="2078" stopIfTrue="1">
      <formula>$L153&lt;&gt;""</formula>
    </cfRule>
  </conditionalFormatting>
  <conditionalFormatting sqref="P169">
    <cfRule type="expression" dxfId="2078" priority="2077" stopIfTrue="1">
      <formula>$L153&lt;&gt;""</formula>
    </cfRule>
  </conditionalFormatting>
  <conditionalFormatting sqref="L169">
    <cfRule type="expression" dxfId="2077" priority="2076" stopIfTrue="1">
      <formula>$L153&lt;&gt;""</formula>
    </cfRule>
  </conditionalFormatting>
  <conditionalFormatting sqref="M169:N169">
    <cfRule type="expression" dxfId="2076" priority="2075" stopIfTrue="1">
      <formula>$L153&lt;&gt;""</formula>
    </cfRule>
  </conditionalFormatting>
  <conditionalFormatting sqref="L164">
    <cfRule type="expression" dxfId="2075" priority="2074" stopIfTrue="1">
      <formula>$L153&lt;&gt;""</formula>
    </cfRule>
  </conditionalFormatting>
  <conditionalFormatting sqref="O167">
    <cfRule type="expression" dxfId="2074" priority="2073" stopIfTrue="1">
      <formula>$L153&lt;&gt;""</formula>
    </cfRule>
  </conditionalFormatting>
  <conditionalFormatting sqref="L167">
    <cfRule type="expression" dxfId="2073" priority="2072" stopIfTrue="1">
      <formula>$L153&lt;&gt;""</formula>
    </cfRule>
  </conditionalFormatting>
  <conditionalFormatting sqref="M164:N164">
    <cfRule type="expression" dxfId="2072" priority="2071" stopIfTrue="1">
      <formula>$L153&lt;&gt;""</formula>
    </cfRule>
  </conditionalFormatting>
  <conditionalFormatting sqref="M165:N165">
    <cfRule type="expression" dxfId="2071" priority="2070" stopIfTrue="1">
      <formula>$L153&lt;&gt;""</formula>
    </cfRule>
  </conditionalFormatting>
  <conditionalFormatting sqref="M166:N166">
    <cfRule type="expression" dxfId="2070" priority="2069" stopIfTrue="1">
      <formula>$L153&lt;&gt;""</formula>
    </cfRule>
  </conditionalFormatting>
  <conditionalFormatting sqref="O166">
    <cfRule type="expression" dxfId="2069" priority="2068" stopIfTrue="1">
      <formula>$L153&lt;&gt;""</formula>
    </cfRule>
  </conditionalFormatting>
  <conditionalFormatting sqref="L164:L166">
    <cfRule type="expression" dxfId="2068" priority="2067">
      <formula>$L153&lt;&gt;""</formula>
    </cfRule>
  </conditionalFormatting>
  <conditionalFormatting sqref="P164">
    <cfRule type="expression" dxfId="2067" priority="2066" stopIfTrue="1">
      <formula>$L153&lt;&gt;""</formula>
    </cfRule>
  </conditionalFormatting>
  <conditionalFormatting sqref="P165">
    <cfRule type="expression" dxfId="2066" priority="2065" stopIfTrue="1">
      <formula>$L153&lt;&gt;""</formula>
    </cfRule>
  </conditionalFormatting>
  <conditionalFormatting sqref="P167">
    <cfRule type="expression" dxfId="2065" priority="2064" stopIfTrue="1">
      <formula>$L153&lt;&gt;""</formula>
    </cfRule>
  </conditionalFormatting>
  <conditionalFormatting sqref="P166">
    <cfRule type="expression" dxfId="2064" priority="2063" stopIfTrue="1">
      <formula>$L153&lt;&gt;""</formula>
    </cfRule>
  </conditionalFormatting>
  <conditionalFormatting sqref="O164">
    <cfRule type="expression" dxfId="2063" priority="2062" stopIfTrue="1">
      <formula>$L153&lt;&gt;""</formula>
    </cfRule>
  </conditionalFormatting>
  <conditionalFormatting sqref="O165">
    <cfRule type="expression" dxfId="2062" priority="2061" stopIfTrue="1">
      <formula>$L153&lt;&gt;""</formula>
    </cfRule>
  </conditionalFormatting>
  <conditionalFormatting sqref="H187">
    <cfRule type="expression" dxfId="2061" priority="2060" stopIfTrue="1">
      <formula>$E171&lt;&gt;""</formula>
    </cfRule>
  </conditionalFormatting>
  <conditionalFormatting sqref="I187">
    <cfRule type="expression" dxfId="2060" priority="2059" stopIfTrue="1">
      <formula>$E171&lt;&gt;""</formula>
    </cfRule>
  </conditionalFormatting>
  <conditionalFormatting sqref="F177:F179 F174">
    <cfRule type="expression" dxfId="2059" priority="2058" stopIfTrue="1">
      <formula>$E172&lt;&gt;""</formula>
    </cfRule>
  </conditionalFormatting>
  <conditionalFormatting sqref="E187">
    <cfRule type="expression" dxfId="2058" priority="2057" stopIfTrue="1">
      <formula>$E171&lt;&gt;""</formula>
    </cfRule>
  </conditionalFormatting>
  <conditionalFormatting sqref="F187:G187">
    <cfRule type="expression" dxfId="2057" priority="2056" stopIfTrue="1">
      <formula>$E171&lt;&gt;""</formula>
    </cfRule>
  </conditionalFormatting>
  <conditionalFormatting sqref="E182">
    <cfRule type="expression" dxfId="2056" priority="2055" stopIfTrue="1">
      <formula>$E171&lt;&gt;""</formula>
    </cfRule>
  </conditionalFormatting>
  <conditionalFormatting sqref="H173">
    <cfRule type="expression" dxfId="2055" priority="2054" stopIfTrue="1">
      <formula>$E171&lt;&gt;""</formula>
    </cfRule>
  </conditionalFormatting>
  <conditionalFormatting sqref="I173">
    <cfRule type="expression" dxfId="2054" priority="2053" stopIfTrue="1">
      <formula>$E171&lt;&gt;""</formula>
    </cfRule>
  </conditionalFormatting>
  <conditionalFormatting sqref="H182">
    <cfRule type="expression" dxfId="2053" priority="2052" stopIfTrue="1">
      <formula>$E171&lt;&gt;""</formula>
    </cfRule>
  </conditionalFormatting>
  <conditionalFormatting sqref="I182">
    <cfRule type="expression" dxfId="2052" priority="2051" stopIfTrue="1">
      <formula>$E171&lt;&gt;""</formula>
    </cfRule>
  </conditionalFormatting>
  <conditionalFormatting sqref="F175:F176">
    <cfRule type="expression" dxfId="2051" priority="2050" stopIfTrue="1">
      <formula>$E171&lt;&gt;""</formula>
    </cfRule>
  </conditionalFormatting>
  <conditionalFormatting sqref="F174">
    <cfRule type="expression" dxfId="2050" priority="2049" stopIfTrue="1">
      <formula>$E171&lt;&gt;""</formula>
    </cfRule>
  </conditionalFormatting>
  <conditionalFormatting sqref="F175:G175">
    <cfRule type="expression" dxfId="2049" priority="2048" stopIfTrue="1">
      <formula>$E171&lt;&gt;""</formula>
    </cfRule>
  </conditionalFormatting>
  <conditionalFormatting sqref="F176:G176">
    <cfRule type="expression" dxfId="2048" priority="2047" stopIfTrue="1">
      <formula>$E171&lt;&gt;""</formula>
    </cfRule>
  </conditionalFormatting>
  <conditionalFormatting sqref="F177:G177">
    <cfRule type="expression" dxfId="2047" priority="2046" stopIfTrue="1">
      <formula>$E171&lt;&gt;""</formula>
    </cfRule>
  </conditionalFormatting>
  <conditionalFormatting sqref="F178:G178">
    <cfRule type="expression" dxfId="2046" priority="2045" stopIfTrue="1">
      <formula>$E171&lt;&gt;""</formula>
    </cfRule>
  </conditionalFormatting>
  <conditionalFormatting sqref="F179:G179">
    <cfRule type="expression" dxfId="2045" priority="2044" stopIfTrue="1">
      <formula>$E171&lt;&gt;""</formula>
    </cfRule>
  </conditionalFormatting>
  <conditionalFormatting sqref="E180">
    <cfRule type="expression" dxfId="2044" priority="2043" stopIfTrue="1">
      <formula>$E171&lt;&gt;""</formula>
    </cfRule>
  </conditionalFormatting>
  <conditionalFormatting sqref="H175">
    <cfRule type="expression" dxfId="2043" priority="2042" stopIfTrue="1">
      <formula>$E171&lt;&gt;""</formula>
    </cfRule>
  </conditionalFormatting>
  <conditionalFormatting sqref="I175">
    <cfRule type="expression" dxfId="2042" priority="2041" stopIfTrue="1">
      <formula>$E171&lt;&gt;""</formula>
    </cfRule>
  </conditionalFormatting>
  <conditionalFormatting sqref="H176">
    <cfRule type="expression" dxfId="2041" priority="2040" stopIfTrue="1">
      <formula>$E171&lt;&gt;""</formula>
    </cfRule>
  </conditionalFormatting>
  <conditionalFormatting sqref="I176">
    <cfRule type="expression" dxfId="2040" priority="2039" stopIfTrue="1">
      <formula>$E171&lt;&gt;""</formula>
    </cfRule>
  </conditionalFormatting>
  <conditionalFormatting sqref="H177">
    <cfRule type="expression" dxfId="2039" priority="2038" stopIfTrue="1">
      <formula>$E171&lt;&gt;""</formula>
    </cfRule>
  </conditionalFormatting>
  <conditionalFormatting sqref="I177">
    <cfRule type="expression" dxfId="2038" priority="2037" stopIfTrue="1">
      <formula>$E171&lt;&gt;""</formula>
    </cfRule>
  </conditionalFormatting>
  <conditionalFormatting sqref="H178">
    <cfRule type="expression" dxfId="2037" priority="2036" stopIfTrue="1">
      <formula>$E171&lt;&gt;""</formula>
    </cfRule>
  </conditionalFormatting>
  <conditionalFormatting sqref="I178">
    <cfRule type="expression" dxfId="2036" priority="2035" stopIfTrue="1">
      <formula>$E171&lt;&gt;""</formula>
    </cfRule>
  </conditionalFormatting>
  <conditionalFormatting sqref="H179">
    <cfRule type="expression" dxfId="2035" priority="2034" stopIfTrue="1">
      <formula>$E171&lt;&gt;""</formula>
    </cfRule>
  </conditionalFormatting>
  <conditionalFormatting sqref="I179">
    <cfRule type="expression" dxfId="2034" priority="2033" stopIfTrue="1">
      <formula>$E171&lt;&gt;""</formula>
    </cfRule>
  </conditionalFormatting>
  <conditionalFormatting sqref="H180">
    <cfRule type="expression" dxfId="2033" priority="2032" stopIfTrue="1">
      <formula>$E171&lt;&gt;""</formula>
    </cfRule>
  </conditionalFormatting>
  <conditionalFormatting sqref="I180">
    <cfRule type="expression" dxfId="2032" priority="2031" stopIfTrue="1">
      <formula>$E171&lt;&gt;""</formula>
    </cfRule>
  </conditionalFormatting>
  <conditionalFormatting sqref="F173">
    <cfRule type="expression" dxfId="2031" priority="2030" stopIfTrue="1">
      <formula>$E171&lt;&gt;""</formula>
    </cfRule>
  </conditionalFormatting>
  <conditionalFormatting sqref="F173:G173">
    <cfRule type="expression" dxfId="2030" priority="2029" stopIfTrue="1">
      <formula>$E171&lt;&gt;""</formula>
    </cfRule>
  </conditionalFormatting>
  <conditionalFormatting sqref="H174">
    <cfRule type="expression" dxfId="2029" priority="2028" stopIfTrue="1">
      <formula>$E171&lt;&gt;""</formula>
    </cfRule>
  </conditionalFormatting>
  <conditionalFormatting sqref="I174">
    <cfRule type="expression" dxfId="2028" priority="2027" stopIfTrue="1">
      <formula>$E171&lt;&gt;""</formula>
    </cfRule>
  </conditionalFormatting>
  <conditionalFormatting sqref="E177:E179">
    <cfRule type="expression" dxfId="2027" priority="2026" stopIfTrue="1">
      <formula>$E171&lt;&gt;""</formula>
    </cfRule>
  </conditionalFormatting>
  <conditionalFormatting sqref="E175:E176">
    <cfRule type="expression" dxfId="2026" priority="2025" stopIfTrue="1">
      <formula>$E171&lt;&gt;""</formula>
    </cfRule>
  </conditionalFormatting>
  <conditionalFormatting sqref="E173:E174">
    <cfRule type="expression" dxfId="2025" priority="2024" stopIfTrue="1">
      <formula>$E171&lt;&gt;""</formula>
    </cfRule>
  </conditionalFormatting>
  <conditionalFormatting sqref="E173:E179">
    <cfRule type="expression" dxfId="2024" priority="2023" stopIfTrue="1">
      <formula>$E171&lt;&gt;""</formula>
    </cfRule>
  </conditionalFormatting>
  <conditionalFormatting sqref="H185">
    <cfRule type="expression" dxfId="2023" priority="2022" stopIfTrue="1">
      <formula>$E171&lt;&gt;""</formula>
    </cfRule>
  </conditionalFormatting>
  <conditionalFormatting sqref="E185">
    <cfRule type="expression" dxfId="2022" priority="2021" stopIfTrue="1">
      <formula>$E171&lt;&gt;""</formula>
    </cfRule>
  </conditionalFormatting>
  <conditionalFormatting sqref="F182:G182">
    <cfRule type="expression" dxfId="2021" priority="2020" stopIfTrue="1">
      <formula>$E171&lt;&gt;""</formula>
    </cfRule>
  </conditionalFormatting>
  <conditionalFormatting sqref="F183:G183">
    <cfRule type="expression" dxfId="2020" priority="2019" stopIfTrue="1">
      <formula>$E171&lt;&gt;""</formula>
    </cfRule>
  </conditionalFormatting>
  <conditionalFormatting sqref="F184:G184">
    <cfRule type="expression" dxfId="2019" priority="2018" stopIfTrue="1">
      <formula>$E171&lt;&gt;""</formula>
    </cfRule>
  </conditionalFormatting>
  <conditionalFormatting sqref="H184">
    <cfRule type="expression" dxfId="2018" priority="2017" stopIfTrue="1">
      <formula>$E171&lt;&gt;""</formula>
    </cfRule>
  </conditionalFormatting>
  <conditionalFormatting sqref="H183">
    <cfRule type="expression" dxfId="2017" priority="2016" stopIfTrue="1">
      <formula>$E171&lt;&gt;""</formula>
    </cfRule>
  </conditionalFormatting>
  <conditionalFormatting sqref="I183">
    <cfRule type="expression" dxfId="2016" priority="2015" stopIfTrue="1">
      <formula>$E171&lt;&gt;""</formula>
    </cfRule>
  </conditionalFormatting>
  <conditionalFormatting sqref="I184">
    <cfRule type="expression" dxfId="2015" priority="2014" stopIfTrue="1">
      <formula>$E171&lt;&gt;""</formula>
    </cfRule>
  </conditionalFormatting>
  <conditionalFormatting sqref="I185">
    <cfRule type="expression" dxfId="2014" priority="2013" stopIfTrue="1">
      <formula>$E171&lt;&gt;""</formula>
    </cfRule>
  </conditionalFormatting>
  <conditionalFormatting sqref="E182:E184">
    <cfRule type="expression" dxfId="2013" priority="2012">
      <formula>$E171&lt;&gt;""</formula>
    </cfRule>
  </conditionalFormatting>
  <conditionalFormatting sqref="M177:M179">
    <cfRule type="expression" dxfId="2012" priority="2011" stopIfTrue="1">
      <formula>$L175&lt;&gt;""</formula>
    </cfRule>
  </conditionalFormatting>
  <conditionalFormatting sqref="O173">
    <cfRule type="expression" dxfId="2011" priority="2010" stopIfTrue="1">
      <formula>$L171&lt;&gt;""</formula>
    </cfRule>
  </conditionalFormatting>
  <conditionalFormatting sqref="P173">
    <cfRule type="expression" dxfId="2010" priority="2009" stopIfTrue="1">
      <formula>$L171&lt;&gt;""</formula>
    </cfRule>
  </conditionalFormatting>
  <conditionalFormatting sqref="M177:N177">
    <cfRule type="expression" dxfId="2009" priority="2008" stopIfTrue="1">
      <formula>$L171&lt;&gt;""</formula>
    </cfRule>
  </conditionalFormatting>
  <conditionalFormatting sqref="M178:N178">
    <cfRule type="expression" dxfId="2008" priority="2007" stopIfTrue="1">
      <formula>$L171&lt;&gt;""</formula>
    </cfRule>
  </conditionalFormatting>
  <conditionalFormatting sqref="M179:N179">
    <cfRule type="expression" dxfId="2007" priority="2006" stopIfTrue="1">
      <formula>$L171&lt;&gt;""</formula>
    </cfRule>
  </conditionalFormatting>
  <conditionalFormatting sqref="L180">
    <cfRule type="expression" dxfId="2006" priority="2005" stopIfTrue="1">
      <formula>$L171&lt;&gt;""</formula>
    </cfRule>
  </conditionalFormatting>
  <conditionalFormatting sqref="O175">
    <cfRule type="expression" dxfId="2005" priority="2004" stopIfTrue="1">
      <formula>$L171&lt;&gt;""</formula>
    </cfRule>
  </conditionalFormatting>
  <conditionalFormatting sqref="P175">
    <cfRule type="expression" dxfId="2004" priority="2003" stopIfTrue="1">
      <formula>$L171&lt;&gt;""</formula>
    </cfRule>
  </conditionalFormatting>
  <conditionalFormatting sqref="O176">
    <cfRule type="expression" dxfId="2003" priority="2002" stopIfTrue="1">
      <formula>$L171&lt;&gt;""</formula>
    </cfRule>
  </conditionalFormatting>
  <conditionalFormatting sqref="P176">
    <cfRule type="expression" dxfId="2002" priority="2001" stopIfTrue="1">
      <formula>$L171&lt;&gt;""</formula>
    </cfRule>
  </conditionalFormatting>
  <conditionalFormatting sqref="O177">
    <cfRule type="expression" dxfId="2001" priority="2000" stopIfTrue="1">
      <formula>$L171&lt;&gt;""</formula>
    </cfRule>
  </conditionalFormatting>
  <conditionalFormatting sqref="P177">
    <cfRule type="expression" dxfId="2000" priority="1999" stopIfTrue="1">
      <formula>$L171&lt;&gt;""</formula>
    </cfRule>
  </conditionalFormatting>
  <conditionalFormatting sqref="O178">
    <cfRule type="expression" dxfId="1999" priority="1998" stopIfTrue="1">
      <formula>$L171&lt;&gt;""</formula>
    </cfRule>
  </conditionalFormatting>
  <conditionalFormatting sqref="P178">
    <cfRule type="expression" dxfId="1998" priority="1997" stopIfTrue="1">
      <formula>$L171&lt;&gt;""</formula>
    </cfRule>
  </conditionalFormatting>
  <conditionalFormatting sqref="O179">
    <cfRule type="expression" dxfId="1997" priority="1996" stopIfTrue="1">
      <formula>$L171&lt;&gt;""</formula>
    </cfRule>
  </conditionalFormatting>
  <conditionalFormatting sqref="P179">
    <cfRule type="expression" dxfId="1996" priority="1995" stopIfTrue="1">
      <formula>$L171&lt;&gt;""</formula>
    </cfRule>
  </conditionalFormatting>
  <conditionalFormatting sqref="O180">
    <cfRule type="expression" dxfId="1995" priority="1994" stopIfTrue="1">
      <formula>$L171&lt;&gt;""</formula>
    </cfRule>
  </conditionalFormatting>
  <conditionalFormatting sqref="P180">
    <cfRule type="expression" dxfId="1994" priority="1993" stopIfTrue="1">
      <formula>$L171&lt;&gt;""</formula>
    </cfRule>
  </conditionalFormatting>
  <conditionalFormatting sqref="M175">
    <cfRule type="expression" dxfId="1993" priority="1992" stopIfTrue="1">
      <formula>$L171&lt;&gt;""</formula>
    </cfRule>
  </conditionalFormatting>
  <conditionalFormatting sqref="M175:N175">
    <cfRule type="expression" dxfId="1992" priority="1991" stopIfTrue="1">
      <formula>$L171&lt;&gt;""</formula>
    </cfRule>
  </conditionalFormatting>
  <conditionalFormatting sqref="M175:N175 M177:N179">
    <cfRule type="expression" dxfId="1991" priority="1990" stopIfTrue="1">
      <formula>$L172&lt;&gt;""</formula>
    </cfRule>
  </conditionalFormatting>
  <conditionalFormatting sqref="O174">
    <cfRule type="expression" dxfId="1990" priority="1989" stopIfTrue="1">
      <formula>$L171&lt;&gt;""</formula>
    </cfRule>
  </conditionalFormatting>
  <conditionalFormatting sqref="P174">
    <cfRule type="expression" dxfId="1989" priority="1988" stopIfTrue="1">
      <formula>$L171&lt;&gt;""</formula>
    </cfRule>
  </conditionalFormatting>
  <conditionalFormatting sqref="L177:L179">
    <cfRule type="expression" dxfId="1988" priority="1987" stopIfTrue="1">
      <formula>$L171&lt;&gt;""</formula>
    </cfRule>
  </conditionalFormatting>
  <conditionalFormatting sqref="L175:L176">
    <cfRule type="expression" dxfId="1987" priority="1986" stopIfTrue="1">
      <formula>$L171&lt;&gt;""</formula>
    </cfRule>
  </conditionalFormatting>
  <conditionalFormatting sqref="L173:L174">
    <cfRule type="expression" dxfId="1986" priority="1985" stopIfTrue="1">
      <formula>$L171&lt;&gt;""</formula>
    </cfRule>
  </conditionalFormatting>
  <conditionalFormatting sqref="L173:L179">
    <cfRule type="expression" dxfId="1985" priority="1984" stopIfTrue="1">
      <formula>$L171&lt;&gt;""</formula>
    </cfRule>
  </conditionalFormatting>
  <conditionalFormatting sqref="M173">
    <cfRule type="expression" dxfId="1984" priority="1983" stopIfTrue="1">
      <formula>$L171&lt;&gt;""</formula>
    </cfRule>
  </conditionalFormatting>
  <conditionalFormatting sqref="M173:N173">
    <cfRule type="expression" dxfId="1983" priority="1982" stopIfTrue="1">
      <formula>$L171&lt;&gt;""</formula>
    </cfRule>
  </conditionalFormatting>
  <conditionalFormatting sqref="M173:N173">
    <cfRule type="expression" dxfId="1982" priority="1981" stopIfTrue="1">
      <formula>$L171&lt;&gt;""</formula>
    </cfRule>
  </conditionalFormatting>
  <conditionalFormatting sqref="M174:N174">
    <cfRule type="expression" dxfId="1981" priority="1980" stopIfTrue="1">
      <formula>$L172&lt;&gt;""</formula>
    </cfRule>
  </conditionalFormatting>
  <conditionalFormatting sqref="M174">
    <cfRule type="expression" dxfId="1980" priority="1979" stopIfTrue="1">
      <formula>$L171&lt;&gt;""</formula>
    </cfRule>
  </conditionalFormatting>
  <conditionalFormatting sqref="M176">
    <cfRule type="expression" dxfId="1979" priority="1978" stopIfTrue="1">
      <formula>$L171&lt;&gt;""</formula>
    </cfRule>
  </conditionalFormatting>
  <conditionalFormatting sqref="M176:N176">
    <cfRule type="expression" dxfId="1978" priority="1977" stopIfTrue="1">
      <formula>$L171&lt;&gt;""</formula>
    </cfRule>
  </conditionalFormatting>
  <conditionalFormatting sqref="M176:N176">
    <cfRule type="expression" dxfId="1977" priority="1976" stopIfTrue="1">
      <formula>$L174&lt;&gt;""</formula>
    </cfRule>
  </conditionalFormatting>
  <conditionalFormatting sqref="O187">
    <cfRule type="expression" dxfId="1976" priority="1975" stopIfTrue="1">
      <formula>$L171&lt;&gt;""</formula>
    </cfRule>
  </conditionalFormatting>
  <conditionalFormatting sqref="P187">
    <cfRule type="expression" dxfId="1975" priority="1974" stopIfTrue="1">
      <formula>$L171&lt;&gt;""</formula>
    </cfRule>
  </conditionalFormatting>
  <conditionalFormatting sqref="L187">
    <cfRule type="expression" dxfId="1974" priority="1973" stopIfTrue="1">
      <formula>$L171&lt;&gt;""</formula>
    </cfRule>
  </conditionalFormatting>
  <conditionalFormatting sqref="M187:N187">
    <cfRule type="expression" dxfId="1973" priority="1972" stopIfTrue="1">
      <formula>$L171&lt;&gt;""</formula>
    </cfRule>
  </conditionalFormatting>
  <conditionalFormatting sqref="L182">
    <cfRule type="expression" dxfId="1972" priority="1971" stopIfTrue="1">
      <formula>$L171&lt;&gt;""</formula>
    </cfRule>
  </conditionalFormatting>
  <conditionalFormatting sqref="O185">
    <cfRule type="expression" dxfId="1971" priority="1970" stopIfTrue="1">
      <formula>$L171&lt;&gt;""</formula>
    </cfRule>
  </conditionalFormatting>
  <conditionalFormatting sqref="L185">
    <cfRule type="expression" dxfId="1970" priority="1969" stopIfTrue="1">
      <formula>$L171&lt;&gt;""</formula>
    </cfRule>
  </conditionalFormatting>
  <conditionalFormatting sqref="M182:N182">
    <cfRule type="expression" dxfId="1969" priority="1968" stopIfTrue="1">
      <formula>$L171&lt;&gt;""</formula>
    </cfRule>
  </conditionalFormatting>
  <conditionalFormatting sqref="M183:N183">
    <cfRule type="expression" dxfId="1968" priority="1967" stopIfTrue="1">
      <formula>$L171&lt;&gt;""</formula>
    </cfRule>
  </conditionalFormatting>
  <conditionalFormatting sqref="M184:N184">
    <cfRule type="expression" dxfId="1967" priority="1966" stopIfTrue="1">
      <formula>$L171&lt;&gt;""</formula>
    </cfRule>
  </conditionalFormatting>
  <conditionalFormatting sqref="O184">
    <cfRule type="expression" dxfId="1966" priority="1965" stopIfTrue="1">
      <formula>$L171&lt;&gt;""</formula>
    </cfRule>
  </conditionalFormatting>
  <conditionalFormatting sqref="L182:L184">
    <cfRule type="expression" dxfId="1965" priority="1964">
      <formula>$L171&lt;&gt;""</formula>
    </cfRule>
  </conditionalFormatting>
  <conditionalFormatting sqref="P182">
    <cfRule type="expression" dxfId="1964" priority="1963" stopIfTrue="1">
      <formula>$L171&lt;&gt;""</formula>
    </cfRule>
  </conditionalFormatting>
  <conditionalFormatting sqref="P183">
    <cfRule type="expression" dxfId="1963" priority="1962" stopIfTrue="1">
      <formula>$L171&lt;&gt;""</formula>
    </cfRule>
  </conditionalFormatting>
  <conditionalFormatting sqref="P185">
    <cfRule type="expression" dxfId="1962" priority="1961" stopIfTrue="1">
      <formula>$L171&lt;&gt;""</formula>
    </cfRule>
  </conditionalFormatting>
  <conditionalFormatting sqref="P184">
    <cfRule type="expression" dxfId="1961" priority="1960" stopIfTrue="1">
      <formula>$L171&lt;&gt;""</formula>
    </cfRule>
  </conditionalFormatting>
  <conditionalFormatting sqref="O182">
    <cfRule type="expression" dxfId="1960" priority="1959" stopIfTrue="1">
      <formula>$L171&lt;&gt;""</formula>
    </cfRule>
  </conditionalFormatting>
  <conditionalFormatting sqref="O183">
    <cfRule type="expression" dxfId="1959" priority="1958" stopIfTrue="1">
      <formula>$L171&lt;&gt;""</formula>
    </cfRule>
  </conditionalFormatting>
  <conditionalFormatting sqref="H205">
    <cfRule type="expression" dxfId="1958" priority="1957" stopIfTrue="1">
      <formula>$E189&lt;&gt;""</formula>
    </cfRule>
  </conditionalFormatting>
  <conditionalFormatting sqref="I205">
    <cfRule type="expression" dxfId="1957" priority="1956" stopIfTrue="1">
      <formula>$E189&lt;&gt;""</formula>
    </cfRule>
  </conditionalFormatting>
  <conditionalFormatting sqref="F195:F197 F192">
    <cfRule type="expression" dxfId="1956" priority="1955" stopIfTrue="1">
      <formula>$E190&lt;&gt;""</formula>
    </cfRule>
  </conditionalFormatting>
  <conditionalFormatting sqref="E205">
    <cfRule type="expression" dxfId="1955" priority="1954" stopIfTrue="1">
      <formula>$E189&lt;&gt;""</formula>
    </cfRule>
  </conditionalFormatting>
  <conditionalFormatting sqref="F205:G205">
    <cfRule type="expression" dxfId="1954" priority="1953" stopIfTrue="1">
      <formula>$E189&lt;&gt;""</formula>
    </cfRule>
  </conditionalFormatting>
  <conditionalFormatting sqref="E200">
    <cfRule type="expression" dxfId="1953" priority="1952" stopIfTrue="1">
      <formula>$E189&lt;&gt;""</formula>
    </cfRule>
  </conditionalFormatting>
  <conditionalFormatting sqref="H191">
    <cfRule type="expression" dxfId="1952" priority="1951" stopIfTrue="1">
      <formula>$E189&lt;&gt;""</formula>
    </cfRule>
  </conditionalFormatting>
  <conditionalFormatting sqref="I191">
    <cfRule type="expression" dxfId="1951" priority="1950" stopIfTrue="1">
      <formula>$E189&lt;&gt;""</formula>
    </cfRule>
  </conditionalFormatting>
  <conditionalFormatting sqref="H200">
    <cfRule type="expression" dxfId="1950" priority="1949" stopIfTrue="1">
      <formula>$E189&lt;&gt;""</formula>
    </cfRule>
  </conditionalFormatting>
  <conditionalFormatting sqref="I200">
    <cfRule type="expression" dxfId="1949" priority="1948" stopIfTrue="1">
      <formula>$E189&lt;&gt;""</formula>
    </cfRule>
  </conditionalFormatting>
  <conditionalFormatting sqref="F193:F194">
    <cfRule type="expression" dxfId="1948" priority="1947" stopIfTrue="1">
      <formula>$E189&lt;&gt;""</formula>
    </cfRule>
  </conditionalFormatting>
  <conditionalFormatting sqref="F192">
    <cfRule type="expression" dxfId="1947" priority="1946" stopIfTrue="1">
      <formula>$E189&lt;&gt;""</formula>
    </cfRule>
  </conditionalFormatting>
  <conditionalFormatting sqref="F193:G193">
    <cfRule type="expression" dxfId="1946" priority="1945" stopIfTrue="1">
      <formula>$E189&lt;&gt;""</formula>
    </cfRule>
  </conditionalFormatting>
  <conditionalFormatting sqref="F194:G194">
    <cfRule type="expression" dxfId="1945" priority="1944" stopIfTrue="1">
      <formula>$E189&lt;&gt;""</formula>
    </cfRule>
  </conditionalFormatting>
  <conditionalFormatting sqref="F195:G195">
    <cfRule type="expression" dxfId="1944" priority="1943" stopIfTrue="1">
      <formula>$E189&lt;&gt;""</formula>
    </cfRule>
  </conditionalFormatting>
  <conditionalFormatting sqref="F196:G196">
    <cfRule type="expression" dxfId="1943" priority="1942" stopIfTrue="1">
      <formula>$E189&lt;&gt;""</formula>
    </cfRule>
  </conditionalFormatting>
  <conditionalFormatting sqref="F197:G197">
    <cfRule type="expression" dxfId="1942" priority="1941" stopIfTrue="1">
      <formula>$E189&lt;&gt;""</formula>
    </cfRule>
  </conditionalFormatting>
  <conditionalFormatting sqref="E198">
    <cfRule type="expression" dxfId="1941" priority="1940" stopIfTrue="1">
      <formula>$E189&lt;&gt;""</formula>
    </cfRule>
  </conditionalFormatting>
  <conditionalFormatting sqref="H193">
    <cfRule type="expression" dxfId="1940" priority="1939" stopIfTrue="1">
      <formula>$E189&lt;&gt;""</formula>
    </cfRule>
  </conditionalFormatting>
  <conditionalFormatting sqref="I193">
    <cfRule type="expression" dxfId="1939" priority="1938" stopIfTrue="1">
      <formula>$E189&lt;&gt;""</formula>
    </cfRule>
  </conditionalFormatting>
  <conditionalFormatting sqref="H194">
    <cfRule type="expression" dxfId="1938" priority="1937" stopIfTrue="1">
      <formula>$E189&lt;&gt;""</formula>
    </cfRule>
  </conditionalFormatting>
  <conditionalFormatting sqref="I194">
    <cfRule type="expression" dxfId="1937" priority="1936" stopIfTrue="1">
      <formula>$E189&lt;&gt;""</formula>
    </cfRule>
  </conditionalFormatting>
  <conditionalFormatting sqref="H195">
    <cfRule type="expression" dxfId="1936" priority="1935" stopIfTrue="1">
      <formula>$E189&lt;&gt;""</formula>
    </cfRule>
  </conditionalFormatting>
  <conditionalFormatting sqref="I195">
    <cfRule type="expression" dxfId="1935" priority="1934" stopIfTrue="1">
      <formula>$E189&lt;&gt;""</formula>
    </cfRule>
  </conditionalFormatting>
  <conditionalFormatting sqref="H196">
    <cfRule type="expression" dxfId="1934" priority="1933" stopIfTrue="1">
      <formula>$E189&lt;&gt;""</formula>
    </cfRule>
  </conditionalFormatting>
  <conditionalFormatting sqref="I196">
    <cfRule type="expression" dxfId="1933" priority="1932" stopIfTrue="1">
      <formula>$E189&lt;&gt;""</formula>
    </cfRule>
  </conditionalFormatting>
  <conditionalFormatting sqref="H197">
    <cfRule type="expression" dxfId="1932" priority="1931" stopIfTrue="1">
      <formula>$E189&lt;&gt;""</formula>
    </cfRule>
  </conditionalFormatting>
  <conditionalFormatting sqref="I197">
    <cfRule type="expression" dxfId="1931" priority="1930" stopIfTrue="1">
      <formula>$E189&lt;&gt;""</formula>
    </cfRule>
  </conditionalFormatting>
  <conditionalFormatting sqref="H198">
    <cfRule type="expression" dxfId="1930" priority="1929" stopIfTrue="1">
      <formula>$E189&lt;&gt;""</formula>
    </cfRule>
  </conditionalFormatting>
  <conditionalFormatting sqref="I198">
    <cfRule type="expression" dxfId="1929" priority="1928" stopIfTrue="1">
      <formula>$E189&lt;&gt;""</formula>
    </cfRule>
  </conditionalFormatting>
  <conditionalFormatting sqref="F191">
    <cfRule type="expression" dxfId="1928" priority="1927" stopIfTrue="1">
      <formula>$E189&lt;&gt;""</formula>
    </cfRule>
  </conditionalFormatting>
  <conditionalFormatting sqref="F191:G191">
    <cfRule type="expression" dxfId="1927" priority="1926" stopIfTrue="1">
      <formula>$E189&lt;&gt;""</formula>
    </cfRule>
  </conditionalFormatting>
  <conditionalFormatting sqref="H192">
    <cfRule type="expression" dxfId="1926" priority="1925" stopIfTrue="1">
      <formula>$E189&lt;&gt;""</formula>
    </cfRule>
  </conditionalFormatting>
  <conditionalFormatting sqref="I192">
    <cfRule type="expression" dxfId="1925" priority="1924" stopIfTrue="1">
      <formula>$E189&lt;&gt;""</formula>
    </cfRule>
  </conditionalFormatting>
  <conditionalFormatting sqref="E195:E197">
    <cfRule type="expression" dxfId="1924" priority="1923" stopIfTrue="1">
      <formula>$E189&lt;&gt;""</formula>
    </cfRule>
  </conditionalFormatting>
  <conditionalFormatting sqref="E193:E194">
    <cfRule type="expression" dxfId="1923" priority="1922" stopIfTrue="1">
      <formula>$E189&lt;&gt;""</formula>
    </cfRule>
  </conditionalFormatting>
  <conditionalFormatting sqref="E191:E192">
    <cfRule type="expression" dxfId="1922" priority="1921" stopIfTrue="1">
      <formula>$E189&lt;&gt;""</formula>
    </cfRule>
  </conditionalFormatting>
  <conditionalFormatting sqref="E191:E197">
    <cfRule type="expression" dxfId="1921" priority="1920" stopIfTrue="1">
      <formula>$E189&lt;&gt;""</formula>
    </cfRule>
  </conditionalFormatting>
  <conditionalFormatting sqref="H203">
    <cfRule type="expression" dxfId="1920" priority="1919" stopIfTrue="1">
      <formula>$E189&lt;&gt;""</formula>
    </cfRule>
  </conditionalFormatting>
  <conditionalFormatting sqref="E203">
    <cfRule type="expression" dxfId="1919" priority="1918" stopIfTrue="1">
      <formula>$E189&lt;&gt;""</formula>
    </cfRule>
  </conditionalFormatting>
  <conditionalFormatting sqref="F200:G200">
    <cfRule type="expression" dxfId="1918" priority="1917" stopIfTrue="1">
      <formula>$E189&lt;&gt;""</formula>
    </cfRule>
  </conditionalFormatting>
  <conditionalFormatting sqref="F201:G201">
    <cfRule type="expression" dxfId="1917" priority="1916" stopIfTrue="1">
      <formula>$E189&lt;&gt;""</formula>
    </cfRule>
  </conditionalFormatting>
  <conditionalFormatting sqref="F202:G202">
    <cfRule type="expression" dxfId="1916" priority="1915" stopIfTrue="1">
      <formula>$E189&lt;&gt;""</formula>
    </cfRule>
  </conditionalFormatting>
  <conditionalFormatting sqref="H202">
    <cfRule type="expression" dxfId="1915" priority="1914" stopIfTrue="1">
      <formula>$E189&lt;&gt;""</formula>
    </cfRule>
  </conditionalFormatting>
  <conditionalFormatting sqref="H201">
    <cfRule type="expression" dxfId="1914" priority="1913" stopIfTrue="1">
      <formula>$E189&lt;&gt;""</formula>
    </cfRule>
  </conditionalFormatting>
  <conditionalFormatting sqref="I201">
    <cfRule type="expression" dxfId="1913" priority="1912" stopIfTrue="1">
      <formula>$E189&lt;&gt;""</formula>
    </cfRule>
  </conditionalFormatting>
  <conditionalFormatting sqref="I202">
    <cfRule type="expression" dxfId="1912" priority="1911" stopIfTrue="1">
      <formula>$E189&lt;&gt;""</formula>
    </cfRule>
  </conditionalFormatting>
  <conditionalFormatting sqref="I203">
    <cfRule type="expression" dxfId="1911" priority="1910" stopIfTrue="1">
      <formula>$E189&lt;&gt;""</formula>
    </cfRule>
  </conditionalFormatting>
  <conditionalFormatting sqref="E200:E202">
    <cfRule type="expression" dxfId="1910" priority="1909">
      <formula>$E189&lt;&gt;""</formula>
    </cfRule>
  </conditionalFormatting>
  <conditionalFormatting sqref="M195:M197">
    <cfRule type="expression" dxfId="1909" priority="1908" stopIfTrue="1">
      <formula>$L193&lt;&gt;""</formula>
    </cfRule>
  </conditionalFormatting>
  <conditionalFormatting sqref="O191">
    <cfRule type="expression" dxfId="1908" priority="1907" stopIfTrue="1">
      <formula>$L189&lt;&gt;""</formula>
    </cfRule>
  </conditionalFormatting>
  <conditionalFormatting sqref="P191">
    <cfRule type="expression" dxfId="1907" priority="1906" stopIfTrue="1">
      <formula>$L189&lt;&gt;""</formula>
    </cfRule>
  </conditionalFormatting>
  <conditionalFormatting sqref="M195:N195">
    <cfRule type="expression" dxfId="1906" priority="1905" stopIfTrue="1">
      <formula>$L189&lt;&gt;""</formula>
    </cfRule>
  </conditionalFormatting>
  <conditionalFormatting sqref="M196:N196">
    <cfRule type="expression" dxfId="1905" priority="1904" stopIfTrue="1">
      <formula>$L189&lt;&gt;""</formula>
    </cfRule>
  </conditionalFormatting>
  <conditionalFormatting sqref="M197:N197">
    <cfRule type="expression" dxfId="1904" priority="1903" stopIfTrue="1">
      <formula>$L189&lt;&gt;""</formula>
    </cfRule>
  </conditionalFormatting>
  <conditionalFormatting sqref="L198">
    <cfRule type="expression" dxfId="1903" priority="1902" stopIfTrue="1">
      <formula>$L189&lt;&gt;""</formula>
    </cfRule>
  </conditionalFormatting>
  <conditionalFormatting sqref="O193">
    <cfRule type="expression" dxfId="1902" priority="1901" stopIfTrue="1">
      <formula>$L189&lt;&gt;""</formula>
    </cfRule>
  </conditionalFormatting>
  <conditionalFormatting sqref="P193">
    <cfRule type="expression" dxfId="1901" priority="1900" stopIfTrue="1">
      <formula>$L189&lt;&gt;""</formula>
    </cfRule>
  </conditionalFormatting>
  <conditionalFormatting sqref="O194">
    <cfRule type="expression" dxfId="1900" priority="1899" stopIfTrue="1">
      <formula>$L189&lt;&gt;""</formula>
    </cfRule>
  </conditionalFormatting>
  <conditionalFormatting sqref="P194">
    <cfRule type="expression" dxfId="1899" priority="1898" stopIfTrue="1">
      <formula>$L189&lt;&gt;""</formula>
    </cfRule>
  </conditionalFormatting>
  <conditionalFormatting sqref="O195">
    <cfRule type="expression" dxfId="1898" priority="1897" stopIfTrue="1">
      <formula>$L189&lt;&gt;""</formula>
    </cfRule>
  </conditionalFormatting>
  <conditionalFormatting sqref="P195">
    <cfRule type="expression" dxfId="1897" priority="1896" stopIfTrue="1">
      <formula>$L189&lt;&gt;""</formula>
    </cfRule>
  </conditionalFormatting>
  <conditionalFormatting sqref="O196">
    <cfRule type="expression" dxfId="1896" priority="1895" stopIfTrue="1">
      <formula>$L189&lt;&gt;""</formula>
    </cfRule>
  </conditionalFormatting>
  <conditionalFormatting sqref="P196">
    <cfRule type="expression" dxfId="1895" priority="1894" stopIfTrue="1">
      <formula>$L189&lt;&gt;""</formula>
    </cfRule>
  </conditionalFormatting>
  <conditionalFormatting sqref="O197">
    <cfRule type="expression" dxfId="1894" priority="1893" stopIfTrue="1">
      <formula>$L189&lt;&gt;""</formula>
    </cfRule>
  </conditionalFormatting>
  <conditionalFormatting sqref="P197">
    <cfRule type="expression" dxfId="1893" priority="1892" stopIfTrue="1">
      <formula>$L189&lt;&gt;""</formula>
    </cfRule>
  </conditionalFormatting>
  <conditionalFormatting sqref="O198">
    <cfRule type="expression" dxfId="1892" priority="1891" stopIfTrue="1">
      <formula>$L189&lt;&gt;""</formula>
    </cfRule>
  </conditionalFormatting>
  <conditionalFormatting sqref="P198">
    <cfRule type="expression" dxfId="1891" priority="1890" stopIfTrue="1">
      <formula>$L189&lt;&gt;""</formula>
    </cfRule>
  </conditionalFormatting>
  <conditionalFormatting sqref="M193">
    <cfRule type="expression" dxfId="1890" priority="1889" stopIfTrue="1">
      <formula>$L189&lt;&gt;""</formula>
    </cfRule>
  </conditionalFormatting>
  <conditionalFormatting sqref="M193:N193">
    <cfRule type="expression" dxfId="1889" priority="1888" stopIfTrue="1">
      <formula>$L189&lt;&gt;""</formula>
    </cfRule>
  </conditionalFormatting>
  <conditionalFormatting sqref="M193:N193 M195:N197">
    <cfRule type="expression" dxfId="1888" priority="1887" stopIfTrue="1">
      <formula>$L190&lt;&gt;""</formula>
    </cfRule>
  </conditionalFormatting>
  <conditionalFormatting sqref="O192">
    <cfRule type="expression" dxfId="1887" priority="1886" stopIfTrue="1">
      <formula>$L189&lt;&gt;""</formula>
    </cfRule>
  </conditionalFormatting>
  <conditionalFormatting sqref="P192">
    <cfRule type="expression" dxfId="1886" priority="1885" stopIfTrue="1">
      <formula>$L189&lt;&gt;""</formula>
    </cfRule>
  </conditionalFormatting>
  <conditionalFormatting sqref="L195:L197">
    <cfRule type="expression" dxfId="1885" priority="1884" stopIfTrue="1">
      <formula>$L189&lt;&gt;""</formula>
    </cfRule>
  </conditionalFormatting>
  <conditionalFormatting sqref="L193:L194">
    <cfRule type="expression" dxfId="1884" priority="1883" stopIfTrue="1">
      <formula>$L189&lt;&gt;""</formula>
    </cfRule>
  </conditionalFormatting>
  <conditionalFormatting sqref="L191:L192">
    <cfRule type="expression" dxfId="1883" priority="1882" stopIfTrue="1">
      <formula>$L189&lt;&gt;""</formula>
    </cfRule>
  </conditionalFormatting>
  <conditionalFormatting sqref="L191:L197">
    <cfRule type="expression" dxfId="1882" priority="1881" stopIfTrue="1">
      <formula>$L189&lt;&gt;""</formula>
    </cfRule>
  </conditionalFormatting>
  <conditionalFormatting sqref="M191">
    <cfRule type="expression" dxfId="1881" priority="1880" stopIfTrue="1">
      <formula>$L189&lt;&gt;""</formula>
    </cfRule>
  </conditionalFormatting>
  <conditionalFormatting sqref="M191:N191">
    <cfRule type="expression" dxfId="1880" priority="1879" stopIfTrue="1">
      <formula>$L189&lt;&gt;""</formula>
    </cfRule>
  </conditionalFormatting>
  <conditionalFormatting sqref="M191:N191">
    <cfRule type="expression" dxfId="1879" priority="1878" stopIfTrue="1">
      <formula>$L189&lt;&gt;""</formula>
    </cfRule>
  </conditionalFormatting>
  <conditionalFormatting sqref="M192:N192">
    <cfRule type="expression" dxfId="1878" priority="1877" stopIfTrue="1">
      <formula>$L190&lt;&gt;""</formula>
    </cfRule>
  </conditionalFormatting>
  <conditionalFormatting sqref="M192">
    <cfRule type="expression" dxfId="1877" priority="1876" stopIfTrue="1">
      <formula>$L189&lt;&gt;""</formula>
    </cfRule>
  </conditionalFormatting>
  <conditionalFormatting sqref="M194">
    <cfRule type="expression" dxfId="1876" priority="1875" stopIfTrue="1">
      <formula>$L189&lt;&gt;""</formula>
    </cfRule>
  </conditionalFormatting>
  <conditionalFormatting sqref="M194:N194">
    <cfRule type="expression" dxfId="1875" priority="1874" stopIfTrue="1">
      <formula>$L189&lt;&gt;""</formula>
    </cfRule>
  </conditionalFormatting>
  <conditionalFormatting sqref="M194:N194">
    <cfRule type="expression" dxfId="1874" priority="1873" stopIfTrue="1">
      <formula>$L192&lt;&gt;""</formula>
    </cfRule>
  </conditionalFormatting>
  <conditionalFormatting sqref="O205">
    <cfRule type="expression" dxfId="1873" priority="1872" stopIfTrue="1">
      <formula>$L189&lt;&gt;""</formula>
    </cfRule>
  </conditionalFormatting>
  <conditionalFormatting sqref="P205">
    <cfRule type="expression" dxfId="1872" priority="1871" stopIfTrue="1">
      <formula>$L189&lt;&gt;""</formula>
    </cfRule>
  </conditionalFormatting>
  <conditionalFormatting sqref="L205">
    <cfRule type="expression" dxfId="1871" priority="1870" stopIfTrue="1">
      <formula>$L189&lt;&gt;""</formula>
    </cfRule>
  </conditionalFormatting>
  <conditionalFormatting sqref="M205:N205">
    <cfRule type="expression" dxfId="1870" priority="1869" stopIfTrue="1">
      <formula>$L189&lt;&gt;""</formula>
    </cfRule>
  </conditionalFormatting>
  <conditionalFormatting sqref="L200">
    <cfRule type="expression" dxfId="1869" priority="1868" stopIfTrue="1">
      <formula>$L189&lt;&gt;""</formula>
    </cfRule>
  </conditionalFormatting>
  <conditionalFormatting sqref="O203">
    <cfRule type="expression" dxfId="1868" priority="1867" stopIfTrue="1">
      <formula>$L189&lt;&gt;""</formula>
    </cfRule>
  </conditionalFormatting>
  <conditionalFormatting sqref="L203">
    <cfRule type="expression" dxfId="1867" priority="1866" stopIfTrue="1">
      <formula>$L189&lt;&gt;""</formula>
    </cfRule>
  </conditionalFormatting>
  <conditionalFormatting sqref="M200:N200">
    <cfRule type="expression" dxfId="1866" priority="1865" stopIfTrue="1">
      <formula>$L189&lt;&gt;""</formula>
    </cfRule>
  </conditionalFormatting>
  <conditionalFormatting sqref="M201:N201">
    <cfRule type="expression" dxfId="1865" priority="1864" stopIfTrue="1">
      <formula>$L189&lt;&gt;""</formula>
    </cfRule>
  </conditionalFormatting>
  <conditionalFormatting sqref="M202:N202">
    <cfRule type="expression" dxfId="1864" priority="1863" stopIfTrue="1">
      <formula>$L189&lt;&gt;""</formula>
    </cfRule>
  </conditionalFormatting>
  <conditionalFormatting sqref="O202">
    <cfRule type="expression" dxfId="1863" priority="1862" stopIfTrue="1">
      <formula>$L189&lt;&gt;""</formula>
    </cfRule>
  </conditionalFormatting>
  <conditionalFormatting sqref="L200:L202">
    <cfRule type="expression" dxfId="1862" priority="1861">
      <formula>$L189&lt;&gt;""</formula>
    </cfRule>
  </conditionalFormatting>
  <conditionalFormatting sqref="P200">
    <cfRule type="expression" dxfId="1861" priority="1860" stopIfTrue="1">
      <formula>$L189&lt;&gt;""</formula>
    </cfRule>
  </conditionalFormatting>
  <conditionalFormatting sqref="P201">
    <cfRule type="expression" dxfId="1860" priority="1859" stopIfTrue="1">
      <formula>$L189&lt;&gt;""</formula>
    </cfRule>
  </conditionalFormatting>
  <conditionalFormatting sqref="P203">
    <cfRule type="expression" dxfId="1859" priority="1858" stopIfTrue="1">
      <formula>$L189&lt;&gt;""</formula>
    </cfRule>
  </conditionalFormatting>
  <conditionalFormatting sqref="P202">
    <cfRule type="expression" dxfId="1858" priority="1857" stopIfTrue="1">
      <formula>$L189&lt;&gt;""</formula>
    </cfRule>
  </conditionalFormatting>
  <conditionalFormatting sqref="O200">
    <cfRule type="expression" dxfId="1857" priority="1856" stopIfTrue="1">
      <formula>$L189&lt;&gt;""</formula>
    </cfRule>
  </conditionalFormatting>
  <conditionalFormatting sqref="O201">
    <cfRule type="expression" dxfId="1856" priority="1855" stopIfTrue="1">
      <formula>$L189&lt;&gt;""</formula>
    </cfRule>
  </conditionalFormatting>
  <conditionalFormatting sqref="H223">
    <cfRule type="expression" dxfId="1855" priority="1854" stopIfTrue="1">
      <formula>$E207&lt;&gt;""</formula>
    </cfRule>
  </conditionalFormatting>
  <conditionalFormatting sqref="I223">
    <cfRule type="expression" dxfId="1854" priority="1853" stopIfTrue="1">
      <formula>$E207&lt;&gt;""</formula>
    </cfRule>
  </conditionalFormatting>
  <conditionalFormatting sqref="F213:F215 F210">
    <cfRule type="expression" dxfId="1853" priority="1852" stopIfTrue="1">
      <formula>$E208&lt;&gt;""</formula>
    </cfRule>
  </conditionalFormatting>
  <conditionalFormatting sqref="E223">
    <cfRule type="expression" dxfId="1852" priority="1851" stopIfTrue="1">
      <formula>$E207&lt;&gt;""</formula>
    </cfRule>
  </conditionalFormatting>
  <conditionalFormatting sqref="F223:G223">
    <cfRule type="expression" dxfId="1851" priority="1850" stopIfTrue="1">
      <formula>$E207&lt;&gt;""</formula>
    </cfRule>
  </conditionalFormatting>
  <conditionalFormatting sqref="E218">
    <cfRule type="expression" dxfId="1850" priority="1849" stopIfTrue="1">
      <formula>$E207&lt;&gt;""</formula>
    </cfRule>
  </conditionalFormatting>
  <conditionalFormatting sqref="H209">
    <cfRule type="expression" dxfId="1849" priority="1848" stopIfTrue="1">
      <formula>$E207&lt;&gt;""</formula>
    </cfRule>
  </conditionalFormatting>
  <conditionalFormatting sqref="I209">
    <cfRule type="expression" dxfId="1848" priority="1847" stopIfTrue="1">
      <formula>$E207&lt;&gt;""</formula>
    </cfRule>
  </conditionalFormatting>
  <conditionalFormatting sqref="H218">
    <cfRule type="expression" dxfId="1847" priority="1846" stopIfTrue="1">
      <formula>$E207&lt;&gt;""</formula>
    </cfRule>
  </conditionalFormatting>
  <conditionalFormatting sqref="I218">
    <cfRule type="expression" dxfId="1846" priority="1845" stopIfTrue="1">
      <formula>$E207&lt;&gt;""</formula>
    </cfRule>
  </conditionalFormatting>
  <conditionalFormatting sqref="F211:F212">
    <cfRule type="expression" dxfId="1845" priority="1844" stopIfTrue="1">
      <formula>$E207&lt;&gt;""</formula>
    </cfRule>
  </conditionalFormatting>
  <conditionalFormatting sqref="F210">
    <cfRule type="expression" dxfId="1844" priority="1843" stopIfTrue="1">
      <formula>$E207&lt;&gt;""</formula>
    </cfRule>
  </conditionalFormatting>
  <conditionalFormatting sqref="F211:G211">
    <cfRule type="expression" dxfId="1843" priority="1842" stopIfTrue="1">
      <formula>$E207&lt;&gt;""</formula>
    </cfRule>
  </conditionalFormatting>
  <conditionalFormatting sqref="F212:G212">
    <cfRule type="expression" dxfId="1842" priority="1841" stopIfTrue="1">
      <formula>$E207&lt;&gt;""</formula>
    </cfRule>
  </conditionalFormatting>
  <conditionalFormatting sqref="F213:G213">
    <cfRule type="expression" dxfId="1841" priority="1840" stopIfTrue="1">
      <formula>$E207&lt;&gt;""</formula>
    </cfRule>
  </conditionalFormatting>
  <conditionalFormatting sqref="F214:G214">
    <cfRule type="expression" dxfId="1840" priority="1839" stopIfTrue="1">
      <formula>$E207&lt;&gt;""</formula>
    </cfRule>
  </conditionalFormatting>
  <conditionalFormatting sqref="F215:G215">
    <cfRule type="expression" dxfId="1839" priority="1838" stopIfTrue="1">
      <formula>$E207&lt;&gt;""</formula>
    </cfRule>
  </conditionalFormatting>
  <conditionalFormatting sqref="E216">
    <cfRule type="expression" dxfId="1838" priority="1837" stopIfTrue="1">
      <formula>$E207&lt;&gt;""</formula>
    </cfRule>
  </conditionalFormatting>
  <conditionalFormatting sqref="H211">
    <cfRule type="expression" dxfId="1837" priority="1836" stopIfTrue="1">
      <formula>$E207&lt;&gt;""</formula>
    </cfRule>
  </conditionalFormatting>
  <conditionalFormatting sqref="I211">
    <cfRule type="expression" dxfId="1836" priority="1835" stopIfTrue="1">
      <formula>$E207&lt;&gt;""</formula>
    </cfRule>
  </conditionalFormatting>
  <conditionalFormatting sqref="H212">
    <cfRule type="expression" dxfId="1835" priority="1834" stopIfTrue="1">
      <formula>$E207&lt;&gt;""</formula>
    </cfRule>
  </conditionalFormatting>
  <conditionalFormatting sqref="I212">
    <cfRule type="expression" dxfId="1834" priority="1833" stopIfTrue="1">
      <formula>$E207&lt;&gt;""</formula>
    </cfRule>
  </conditionalFormatting>
  <conditionalFormatting sqref="H213">
    <cfRule type="expression" dxfId="1833" priority="1832" stopIfTrue="1">
      <formula>$E207&lt;&gt;""</formula>
    </cfRule>
  </conditionalFormatting>
  <conditionalFormatting sqref="I213">
    <cfRule type="expression" dxfId="1832" priority="1831" stopIfTrue="1">
      <formula>$E207&lt;&gt;""</formula>
    </cfRule>
  </conditionalFormatting>
  <conditionalFormatting sqref="H214">
    <cfRule type="expression" dxfId="1831" priority="1830" stopIfTrue="1">
      <formula>$E207&lt;&gt;""</formula>
    </cfRule>
  </conditionalFormatting>
  <conditionalFormatting sqref="I214">
    <cfRule type="expression" dxfId="1830" priority="1829" stopIfTrue="1">
      <formula>$E207&lt;&gt;""</formula>
    </cfRule>
  </conditionalFormatting>
  <conditionalFormatting sqref="H215">
    <cfRule type="expression" dxfId="1829" priority="1828" stopIfTrue="1">
      <formula>$E207&lt;&gt;""</formula>
    </cfRule>
  </conditionalFormatting>
  <conditionalFormatting sqref="I215">
    <cfRule type="expression" dxfId="1828" priority="1827" stopIfTrue="1">
      <formula>$E207&lt;&gt;""</formula>
    </cfRule>
  </conditionalFormatting>
  <conditionalFormatting sqref="H216">
    <cfRule type="expression" dxfId="1827" priority="1826" stopIfTrue="1">
      <formula>$E207&lt;&gt;""</formula>
    </cfRule>
  </conditionalFormatting>
  <conditionalFormatting sqref="I216">
    <cfRule type="expression" dxfId="1826" priority="1825" stopIfTrue="1">
      <formula>$E207&lt;&gt;""</formula>
    </cfRule>
  </conditionalFormatting>
  <conditionalFormatting sqref="F209">
    <cfRule type="expression" dxfId="1825" priority="1824" stopIfTrue="1">
      <formula>$E207&lt;&gt;""</formula>
    </cfRule>
  </conditionalFormatting>
  <conditionalFormatting sqref="F209:G209">
    <cfRule type="expression" dxfId="1824" priority="1823" stopIfTrue="1">
      <formula>$E207&lt;&gt;""</formula>
    </cfRule>
  </conditionalFormatting>
  <conditionalFormatting sqref="H210">
    <cfRule type="expression" dxfId="1823" priority="1822" stopIfTrue="1">
      <formula>$E207&lt;&gt;""</formula>
    </cfRule>
  </conditionalFormatting>
  <conditionalFormatting sqref="I210">
    <cfRule type="expression" dxfId="1822" priority="1821" stopIfTrue="1">
      <formula>$E207&lt;&gt;""</formula>
    </cfRule>
  </conditionalFormatting>
  <conditionalFormatting sqref="E213:E215">
    <cfRule type="expression" dxfId="1821" priority="1820" stopIfTrue="1">
      <formula>$E207&lt;&gt;""</formula>
    </cfRule>
  </conditionalFormatting>
  <conditionalFormatting sqref="E211:E212">
    <cfRule type="expression" dxfId="1820" priority="1819" stopIfTrue="1">
      <formula>$E207&lt;&gt;""</formula>
    </cfRule>
  </conditionalFormatting>
  <conditionalFormatting sqref="E209:E210">
    <cfRule type="expression" dxfId="1819" priority="1818" stopIfTrue="1">
      <formula>$E207&lt;&gt;""</formula>
    </cfRule>
  </conditionalFormatting>
  <conditionalFormatting sqref="E209:E215">
    <cfRule type="expression" dxfId="1818" priority="1817" stopIfTrue="1">
      <formula>$E207&lt;&gt;""</formula>
    </cfRule>
  </conditionalFormatting>
  <conditionalFormatting sqref="H221">
    <cfRule type="expression" dxfId="1817" priority="1816" stopIfTrue="1">
      <formula>$E207&lt;&gt;""</formula>
    </cfRule>
  </conditionalFormatting>
  <conditionalFormatting sqref="E221">
    <cfRule type="expression" dxfId="1816" priority="1815" stopIfTrue="1">
      <formula>$E207&lt;&gt;""</formula>
    </cfRule>
  </conditionalFormatting>
  <conditionalFormatting sqref="F218:G218">
    <cfRule type="expression" dxfId="1815" priority="1814" stopIfTrue="1">
      <formula>$E207&lt;&gt;""</formula>
    </cfRule>
  </conditionalFormatting>
  <conditionalFormatting sqref="F219:G219">
    <cfRule type="expression" dxfId="1814" priority="1813" stopIfTrue="1">
      <formula>$E207&lt;&gt;""</formula>
    </cfRule>
  </conditionalFormatting>
  <conditionalFormatting sqref="F220:G220">
    <cfRule type="expression" dxfId="1813" priority="1812" stopIfTrue="1">
      <formula>$E207&lt;&gt;""</formula>
    </cfRule>
  </conditionalFormatting>
  <conditionalFormatting sqref="H220">
    <cfRule type="expression" dxfId="1812" priority="1811" stopIfTrue="1">
      <formula>$E207&lt;&gt;""</formula>
    </cfRule>
  </conditionalFormatting>
  <conditionalFormatting sqref="H219">
    <cfRule type="expression" dxfId="1811" priority="1810" stopIfTrue="1">
      <formula>$E207&lt;&gt;""</formula>
    </cfRule>
  </conditionalFormatting>
  <conditionalFormatting sqref="I219">
    <cfRule type="expression" dxfId="1810" priority="1809" stopIfTrue="1">
      <formula>$E207&lt;&gt;""</formula>
    </cfRule>
  </conditionalFormatting>
  <conditionalFormatting sqref="I220">
    <cfRule type="expression" dxfId="1809" priority="1808" stopIfTrue="1">
      <formula>$E207&lt;&gt;""</formula>
    </cfRule>
  </conditionalFormatting>
  <conditionalFormatting sqref="I221">
    <cfRule type="expression" dxfId="1808" priority="1807" stopIfTrue="1">
      <formula>$E207&lt;&gt;""</formula>
    </cfRule>
  </conditionalFormatting>
  <conditionalFormatting sqref="E218:E220">
    <cfRule type="expression" dxfId="1807" priority="1806">
      <formula>$E207&lt;&gt;""</formula>
    </cfRule>
  </conditionalFormatting>
  <conditionalFormatting sqref="M213:M215">
    <cfRule type="expression" dxfId="1806" priority="1805" stopIfTrue="1">
      <formula>$L211&lt;&gt;""</formula>
    </cfRule>
  </conditionalFormatting>
  <conditionalFormatting sqref="O209">
    <cfRule type="expression" dxfId="1805" priority="1804" stopIfTrue="1">
      <formula>$L207&lt;&gt;""</formula>
    </cfRule>
  </conditionalFormatting>
  <conditionalFormatting sqref="P209">
    <cfRule type="expression" dxfId="1804" priority="1803" stopIfTrue="1">
      <formula>$L207&lt;&gt;""</formula>
    </cfRule>
  </conditionalFormatting>
  <conditionalFormatting sqref="M213:N213">
    <cfRule type="expression" dxfId="1803" priority="1802" stopIfTrue="1">
      <formula>$L207&lt;&gt;""</formula>
    </cfRule>
  </conditionalFormatting>
  <conditionalFormatting sqref="M214:N214">
    <cfRule type="expression" dxfId="1802" priority="1801" stopIfTrue="1">
      <formula>$L207&lt;&gt;""</formula>
    </cfRule>
  </conditionalFormatting>
  <conditionalFormatting sqref="M215:N215">
    <cfRule type="expression" dxfId="1801" priority="1800" stopIfTrue="1">
      <formula>$L207&lt;&gt;""</formula>
    </cfRule>
  </conditionalFormatting>
  <conditionalFormatting sqref="L216">
    <cfRule type="expression" dxfId="1800" priority="1799" stopIfTrue="1">
      <formula>$L207&lt;&gt;""</formula>
    </cfRule>
  </conditionalFormatting>
  <conditionalFormatting sqref="O211">
    <cfRule type="expression" dxfId="1799" priority="1798" stopIfTrue="1">
      <formula>$L207&lt;&gt;""</formula>
    </cfRule>
  </conditionalFormatting>
  <conditionalFormatting sqref="P211">
    <cfRule type="expression" dxfId="1798" priority="1797" stopIfTrue="1">
      <formula>$L207&lt;&gt;""</formula>
    </cfRule>
  </conditionalFormatting>
  <conditionalFormatting sqref="O212">
    <cfRule type="expression" dxfId="1797" priority="1796" stopIfTrue="1">
      <formula>$L207&lt;&gt;""</formula>
    </cfRule>
  </conditionalFormatting>
  <conditionalFormatting sqref="P212">
    <cfRule type="expression" dxfId="1796" priority="1795" stopIfTrue="1">
      <formula>$L207&lt;&gt;""</formula>
    </cfRule>
  </conditionalFormatting>
  <conditionalFormatting sqref="O213">
    <cfRule type="expression" dxfId="1795" priority="1794" stopIfTrue="1">
      <formula>$L207&lt;&gt;""</formula>
    </cfRule>
  </conditionalFormatting>
  <conditionalFormatting sqref="P213">
    <cfRule type="expression" dxfId="1794" priority="1793" stopIfTrue="1">
      <formula>$L207&lt;&gt;""</formula>
    </cfRule>
  </conditionalFormatting>
  <conditionalFormatting sqref="O214">
    <cfRule type="expression" dxfId="1793" priority="1792" stopIfTrue="1">
      <formula>$L207&lt;&gt;""</formula>
    </cfRule>
  </conditionalFormatting>
  <conditionalFormatting sqref="P214">
    <cfRule type="expression" dxfId="1792" priority="1791" stopIfTrue="1">
      <formula>$L207&lt;&gt;""</formula>
    </cfRule>
  </conditionalFormatting>
  <conditionalFormatting sqref="O215">
    <cfRule type="expression" dxfId="1791" priority="1790" stopIfTrue="1">
      <formula>$L207&lt;&gt;""</formula>
    </cfRule>
  </conditionalFormatting>
  <conditionalFormatting sqref="P215">
    <cfRule type="expression" dxfId="1790" priority="1789" stopIfTrue="1">
      <formula>$L207&lt;&gt;""</formula>
    </cfRule>
  </conditionalFormatting>
  <conditionalFormatting sqref="O216">
    <cfRule type="expression" dxfId="1789" priority="1788" stopIfTrue="1">
      <formula>$L207&lt;&gt;""</formula>
    </cfRule>
  </conditionalFormatting>
  <conditionalFormatting sqref="P216">
    <cfRule type="expression" dxfId="1788" priority="1787" stopIfTrue="1">
      <formula>$L207&lt;&gt;""</formula>
    </cfRule>
  </conditionalFormatting>
  <conditionalFormatting sqref="M211">
    <cfRule type="expression" dxfId="1787" priority="1786" stopIfTrue="1">
      <formula>$L207&lt;&gt;""</formula>
    </cfRule>
  </conditionalFormatting>
  <conditionalFormatting sqref="M211:N211">
    <cfRule type="expression" dxfId="1786" priority="1785" stopIfTrue="1">
      <formula>$L207&lt;&gt;""</formula>
    </cfRule>
  </conditionalFormatting>
  <conditionalFormatting sqref="M211:N211 M213:N215">
    <cfRule type="expression" dxfId="1785" priority="1784" stopIfTrue="1">
      <formula>$L208&lt;&gt;""</formula>
    </cfRule>
  </conditionalFormatting>
  <conditionalFormatting sqref="O210">
    <cfRule type="expression" dxfId="1784" priority="1783" stopIfTrue="1">
      <formula>$L207&lt;&gt;""</formula>
    </cfRule>
  </conditionalFormatting>
  <conditionalFormatting sqref="P210">
    <cfRule type="expression" dxfId="1783" priority="1782" stopIfTrue="1">
      <formula>$L207&lt;&gt;""</formula>
    </cfRule>
  </conditionalFormatting>
  <conditionalFormatting sqref="L213:L215">
    <cfRule type="expression" dxfId="1782" priority="1781" stopIfTrue="1">
      <formula>$L207&lt;&gt;""</formula>
    </cfRule>
  </conditionalFormatting>
  <conditionalFormatting sqref="L211:L212">
    <cfRule type="expression" dxfId="1781" priority="1780" stopIfTrue="1">
      <formula>$L207&lt;&gt;""</formula>
    </cfRule>
  </conditionalFormatting>
  <conditionalFormatting sqref="L209:L210">
    <cfRule type="expression" dxfId="1780" priority="1779" stopIfTrue="1">
      <formula>$L207&lt;&gt;""</formula>
    </cfRule>
  </conditionalFormatting>
  <conditionalFormatting sqref="L209:L215">
    <cfRule type="expression" dxfId="1779" priority="1778" stopIfTrue="1">
      <formula>$L207&lt;&gt;""</formula>
    </cfRule>
  </conditionalFormatting>
  <conditionalFormatting sqref="M209">
    <cfRule type="expression" dxfId="1778" priority="1777" stopIfTrue="1">
      <formula>$L207&lt;&gt;""</formula>
    </cfRule>
  </conditionalFormatting>
  <conditionalFormatting sqref="M209:N209">
    <cfRule type="expression" dxfId="1777" priority="1776" stopIfTrue="1">
      <formula>$L207&lt;&gt;""</formula>
    </cfRule>
  </conditionalFormatting>
  <conditionalFormatting sqref="M209:N209">
    <cfRule type="expression" dxfId="1776" priority="1775" stopIfTrue="1">
      <formula>$L207&lt;&gt;""</formula>
    </cfRule>
  </conditionalFormatting>
  <conditionalFormatting sqref="M210:N210">
    <cfRule type="expression" dxfId="1775" priority="1774" stopIfTrue="1">
      <formula>$L208&lt;&gt;""</formula>
    </cfRule>
  </conditionalFormatting>
  <conditionalFormatting sqref="M210">
    <cfRule type="expression" dxfId="1774" priority="1773" stopIfTrue="1">
      <formula>$L207&lt;&gt;""</formula>
    </cfRule>
  </conditionalFormatting>
  <conditionalFormatting sqref="M212">
    <cfRule type="expression" dxfId="1773" priority="1772" stopIfTrue="1">
      <formula>$L207&lt;&gt;""</formula>
    </cfRule>
  </conditionalFormatting>
  <conditionalFormatting sqref="M212:N212">
    <cfRule type="expression" dxfId="1772" priority="1771" stopIfTrue="1">
      <formula>$L207&lt;&gt;""</formula>
    </cfRule>
  </conditionalFormatting>
  <conditionalFormatting sqref="M212:N212">
    <cfRule type="expression" dxfId="1771" priority="1770" stopIfTrue="1">
      <formula>$L210&lt;&gt;""</formula>
    </cfRule>
  </conditionalFormatting>
  <conditionalFormatting sqref="O223">
    <cfRule type="expression" dxfId="1770" priority="1769" stopIfTrue="1">
      <formula>$L207&lt;&gt;""</formula>
    </cfRule>
  </conditionalFormatting>
  <conditionalFormatting sqref="P223">
    <cfRule type="expression" dxfId="1769" priority="1768" stopIfTrue="1">
      <formula>$L207&lt;&gt;""</formula>
    </cfRule>
  </conditionalFormatting>
  <conditionalFormatting sqref="L223">
    <cfRule type="expression" dxfId="1768" priority="1767" stopIfTrue="1">
      <formula>$L207&lt;&gt;""</formula>
    </cfRule>
  </conditionalFormatting>
  <conditionalFormatting sqref="M223:N223">
    <cfRule type="expression" dxfId="1767" priority="1766" stopIfTrue="1">
      <formula>$L207&lt;&gt;""</formula>
    </cfRule>
  </conditionalFormatting>
  <conditionalFormatting sqref="L218">
    <cfRule type="expression" dxfId="1766" priority="1765" stopIfTrue="1">
      <formula>$L207&lt;&gt;""</formula>
    </cfRule>
  </conditionalFormatting>
  <conditionalFormatting sqref="O221">
    <cfRule type="expression" dxfId="1765" priority="1764" stopIfTrue="1">
      <formula>$L207&lt;&gt;""</formula>
    </cfRule>
  </conditionalFormatting>
  <conditionalFormatting sqref="L221">
    <cfRule type="expression" dxfId="1764" priority="1763" stopIfTrue="1">
      <formula>$L207&lt;&gt;""</formula>
    </cfRule>
  </conditionalFormatting>
  <conditionalFormatting sqref="M218:N218">
    <cfRule type="expression" dxfId="1763" priority="1762" stopIfTrue="1">
      <formula>$L207&lt;&gt;""</formula>
    </cfRule>
  </conditionalFormatting>
  <conditionalFormatting sqref="M219:N219">
    <cfRule type="expression" dxfId="1762" priority="1761" stopIfTrue="1">
      <formula>$L207&lt;&gt;""</formula>
    </cfRule>
  </conditionalFormatting>
  <conditionalFormatting sqref="M220:N220">
    <cfRule type="expression" dxfId="1761" priority="1760" stopIfTrue="1">
      <formula>$L207&lt;&gt;""</formula>
    </cfRule>
  </conditionalFormatting>
  <conditionalFormatting sqref="O220">
    <cfRule type="expression" dxfId="1760" priority="1759" stopIfTrue="1">
      <formula>$L207&lt;&gt;""</formula>
    </cfRule>
  </conditionalFormatting>
  <conditionalFormatting sqref="L218:L220">
    <cfRule type="expression" dxfId="1759" priority="1758">
      <formula>$L207&lt;&gt;""</formula>
    </cfRule>
  </conditionalFormatting>
  <conditionalFormatting sqref="P218">
    <cfRule type="expression" dxfId="1758" priority="1757" stopIfTrue="1">
      <formula>$L207&lt;&gt;""</formula>
    </cfRule>
  </conditionalFormatting>
  <conditionalFormatting sqref="P219">
    <cfRule type="expression" dxfId="1757" priority="1756" stopIfTrue="1">
      <formula>$L207&lt;&gt;""</formula>
    </cfRule>
  </conditionalFormatting>
  <conditionalFormatting sqref="P221">
    <cfRule type="expression" dxfId="1756" priority="1755" stopIfTrue="1">
      <formula>$L207&lt;&gt;""</formula>
    </cfRule>
  </conditionalFormatting>
  <conditionalFormatting sqref="P220">
    <cfRule type="expression" dxfId="1755" priority="1754" stopIfTrue="1">
      <formula>$L207&lt;&gt;""</formula>
    </cfRule>
  </conditionalFormatting>
  <conditionalFormatting sqref="O218">
    <cfRule type="expression" dxfId="1754" priority="1753" stopIfTrue="1">
      <formula>$L207&lt;&gt;""</formula>
    </cfRule>
  </conditionalFormatting>
  <conditionalFormatting sqref="O219">
    <cfRule type="expression" dxfId="1753" priority="1752" stopIfTrue="1">
      <formula>$L207&lt;&gt;""</formula>
    </cfRule>
  </conditionalFormatting>
  <conditionalFormatting sqref="H241">
    <cfRule type="expression" dxfId="1752" priority="1751" stopIfTrue="1">
      <formula>$E225&lt;&gt;""</formula>
    </cfRule>
  </conditionalFormatting>
  <conditionalFormatting sqref="I241">
    <cfRule type="expression" dxfId="1751" priority="1750" stopIfTrue="1">
      <formula>$E225&lt;&gt;""</formula>
    </cfRule>
  </conditionalFormatting>
  <conditionalFormatting sqref="F231:F233 F228">
    <cfRule type="expression" dxfId="1750" priority="1749" stopIfTrue="1">
      <formula>$E226&lt;&gt;""</formula>
    </cfRule>
  </conditionalFormatting>
  <conditionalFormatting sqref="E241">
    <cfRule type="expression" dxfId="1749" priority="1748" stopIfTrue="1">
      <formula>$E225&lt;&gt;""</formula>
    </cfRule>
  </conditionalFormatting>
  <conditionalFormatting sqref="F241:G241">
    <cfRule type="expression" dxfId="1748" priority="1747" stopIfTrue="1">
      <formula>$E225&lt;&gt;""</formula>
    </cfRule>
  </conditionalFormatting>
  <conditionalFormatting sqref="E236">
    <cfRule type="expression" dxfId="1747" priority="1746" stopIfTrue="1">
      <formula>$E225&lt;&gt;""</formula>
    </cfRule>
  </conditionalFormatting>
  <conditionalFormatting sqref="H227">
    <cfRule type="expression" dxfId="1746" priority="1745" stopIfTrue="1">
      <formula>$E225&lt;&gt;""</formula>
    </cfRule>
  </conditionalFormatting>
  <conditionalFormatting sqref="I227">
    <cfRule type="expression" dxfId="1745" priority="1744" stopIfTrue="1">
      <formula>$E225&lt;&gt;""</formula>
    </cfRule>
  </conditionalFormatting>
  <conditionalFormatting sqref="H236">
    <cfRule type="expression" dxfId="1744" priority="1743" stopIfTrue="1">
      <formula>$E225&lt;&gt;""</formula>
    </cfRule>
  </conditionalFormatting>
  <conditionalFormatting sqref="I236">
    <cfRule type="expression" dxfId="1743" priority="1742" stopIfTrue="1">
      <formula>$E225&lt;&gt;""</formula>
    </cfRule>
  </conditionalFormatting>
  <conditionalFormatting sqref="F229:F230">
    <cfRule type="expression" dxfId="1742" priority="1741" stopIfTrue="1">
      <formula>$E225&lt;&gt;""</formula>
    </cfRule>
  </conditionalFormatting>
  <conditionalFormatting sqref="F228">
    <cfRule type="expression" dxfId="1741" priority="1740" stopIfTrue="1">
      <formula>$E225&lt;&gt;""</formula>
    </cfRule>
  </conditionalFormatting>
  <conditionalFormatting sqref="F229:G229">
    <cfRule type="expression" dxfId="1740" priority="1739" stopIfTrue="1">
      <formula>$E225&lt;&gt;""</formula>
    </cfRule>
  </conditionalFormatting>
  <conditionalFormatting sqref="F230:G230">
    <cfRule type="expression" dxfId="1739" priority="1738" stopIfTrue="1">
      <formula>$E225&lt;&gt;""</formula>
    </cfRule>
  </conditionalFormatting>
  <conditionalFormatting sqref="F231:G231">
    <cfRule type="expression" dxfId="1738" priority="1737" stopIfTrue="1">
      <formula>$E225&lt;&gt;""</formula>
    </cfRule>
  </conditionalFormatting>
  <conditionalFormatting sqref="F232:G232">
    <cfRule type="expression" dxfId="1737" priority="1736" stopIfTrue="1">
      <formula>$E225&lt;&gt;""</formula>
    </cfRule>
  </conditionalFormatting>
  <conditionalFormatting sqref="F233:G233">
    <cfRule type="expression" dxfId="1736" priority="1735" stopIfTrue="1">
      <formula>$E225&lt;&gt;""</formula>
    </cfRule>
  </conditionalFormatting>
  <conditionalFormatting sqref="E234">
    <cfRule type="expression" dxfId="1735" priority="1734" stopIfTrue="1">
      <formula>$E225&lt;&gt;""</formula>
    </cfRule>
  </conditionalFormatting>
  <conditionalFormatting sqref="H229">
    <cfRule type="expression" dxfId="1734" priority="1733" stopIfTrue="1">
      <formula>$E225&lt;&gt;""</formula>
    </cfRule>
  </conditionalFormatting>
  <conditionalFormatting sqref="I229">
    <cfRule type="expression" dxfId="1733" priority="1732" stopIfTrue="1">
      <formula>$E225&lt;&gt;""</formula>
    </cfRule>
  </conditionalFormatting>
  <conditionalFormatting sqref="H230">
    <cfRule type="expression" dxfId="1732" priority="1731" stopIfTrue="1">
      <formula>$E225&lt;&gt;""</formula>
    </cfRule>
  </conditionalFormatting>
  <conditionalFormatting sqref="I230">
    <cfRule type="expression" dxfId="1731" priority="1730" stopIfTrue="1">
      <formula>$E225&lt;&gt;""</formula>
    </cfRule>
  </conditionalFormatting>
  <conditionalFormatting sqref="H231">
    <cfRule type="expression" dxfId="1730" priority="1729" stopIfTrue="1">
      <formula>$E225&lt;&gt;""</formula>
    </cfRule>
  </conditionalFormatting>
  <conditionalFormatting sqref="I231">
    <cfRule type="expression" dxfId="1729" priority="1728" stopIfTrue="1">
      <formula>$E225&lt;&gt;""</formula>
    </cfRule>
  </conditionalFormatting>
  <conditionalFormatting sqref="H232">
    <cfRule type="expression" dxfId="1728" priority="1727" stopIfTrue="1">
      <formula>$E225&lt;&gt;""</formula>
    </cfRule>
  </conditionalFormatting>
  <conditionalFormatting sqref="I232">
    <cfRule type="expression" dxfId="1727" priority="1726" stopIfTrue="1">
      <formula>$E225&lt;&gt;""</formula>
    </cfRule>
  </conditionalFormatting>
  <conditionalFormatting sqref="H233">
    <cfRule type="expression" dxfId="1726" priority="1725" stopIfTrue="1">
      <formula>$E225&lt;&gt;""</formula>
    </cfRule>
  </conditionalFormatting>
  <conditionalFormatting sqref="I233">
    <cfRule type="expression" dxfId="1725" priority="1724" stopIfTrue="1">
      <formula>$E225&lt;&gt;""</formula>
    </cfRule>
  </conditionalFormatting>
  <conditionalFormatting sqref="H234">
    <cfRule type="expression" dxfId="1724" priority="1723" stopIfTrue="1">
      <formula>$E225&lt;&gt;""</formula>
    </cfRule>
  </conditionalFormatting>
  <conditionalFormatting sqref="I234">
    <cfRule type="expression" dxfId="1723" priority="1722" stopIfTrue="1">
      <formula>$E225&lt;&gt;""</formula>
    </cfRule>
  </conditionalFormatting>
  <conditionalFormatting sqref="F227">
    <cfRule type="expression" dxfId="1722" priority="1721" stopIfTrue="1">
      <formula>$E225&lt;&gt;""</formula>
    </cfRule>
  </conditionalFormatting>
  <conditionalFormatting sqref="F227:G227">
    <cfRule type="expression" dxfId="1721" priority="1720" stopIfTrue="1">
      <formula>$E225&lt;&gt;""</formula>
    </cfRule>
  </conditionalFormatting>
  <conditionalFormatting sqref="H228">
    <cfRule type="expression" dxfId="1720" priority="1719" stopIfTrue="1">
      <formula>$E225&lt;&gt;""</formula>
    </cfRule>
  </conditionalFormatting>
  <conditionalFormatting sqref="I228">
    <cfRule type="expression" dxfId="1719" priority="1718" stopIfTrue="1">
      <formula>$E225&lt;&gt;""</formula>
    </cfRule>
  </conditionalFormatting>
  <conditionalFormatting sqref="E231:E233">
    <cfRule type="expression" dxfId="1718" priority="1717" stopIfTrue="1">
      <formula>$E225&lt;&gt;""</formula>
    </cfRule>
  </conditionalFormatting>
  <conditionalFormatting sqref="E229:E230">
    <cfRule type="expression" dxfId="1717" priority="1716" stopIfTrue="1">
      <formula>$E225&lt;&gt;""</formula>
    </cfRule>
  </conditionalFormatting>
  <conditionalFormatting sqref="E227:E228">
    <cfRule type="expression" dxfId="1716" priority="1715" stopIfTrue="1">
      <formula>$E225&lt;&gt;""</formula>
    </cfRule>
  </conditionalFormatting>
  <conditionalFormatting sqref="E227:E233">
    <cfRule type="expression" dxfId="1715" priority="1714" stopIfTrue="1">
      <formula>$E225&lt;&gt;""</formula>
    </cfRule>
  </conditionalFormatting>
  <conditionalFormatting sqref="H239">
    <cfRule type="expression" dxfId="1714" priority="1713" stopIfTrue="1">
      <formula>$E225&lt;&gt;""</formula>
    </cfRule>
  </conditionalFormatting>
  <conditionalFormatting sqref="E239">
    <cfRule type="expression" dxfId="1713" priority="1712" stopIfTrue="1">
      <formula>$E225&lt;&gt;""</formula>
    </cfRule>
  </conditionalFormatting>
  <conditionalFormatting sqref="F236:G236">
    <cfRule type="expression" dxfId="1712" priority="1711" stopIfTrue="1">
      <formula>$E225&lt;&gt;""</formula>
    </cfRule>
  </conditionalFormatting>
  <conditionalFormatting sqref="F237:G237">
    <cfRule type="expression" dxfId="1711" priority="1710" stopIfTrue="1">
      <formula>$E225&lt;&gt;""</formula>
    </cfRule>
  </conditionalFormatting>
  <conditionalFormatting sqref="F238:G238">
    <cfRule type="expression" dxfId="1710" priority="1709" stopIfTrue="1">
      <formula>$E225&lt;&gt;""</formula>
    </cfRule>
  </conditionalFormatting>
  <conditionalFormatting sqref="H238">
    <cfRule type="expression" dxfId="1709" priority="1708" stopIfTrue="1">
      <formula>$E225&lt;&gt;""</formula>
    </cfRule>
  </conditionalFormatting>
  <conditionalFormatting sqref="H237">
    <cfRule type="expression" dxfId="1708" priority="1707" stopIfTrue="1">
      <formula>$E225&lt;&gt;""</formula>
    </cfRule>
  </conditionalFormatting>
  <conditionalFormatting sqref="I237">
    <cfRule type="expression" dxfId="1707" priority="1706" stopIfTrue="1">
      <formula>$E225&lt;&gt;""</formula>
    </cfRule>
  </conditionalFormatting>
  <conditionalFormatting sqref="I238">
    <cfRule type="expression" dxfId="1706" priority="1705" stopIfTrue="1">
      <formula>$E225&lt;&gt;""</formula>
    </cfRule>
  </conditionalFormatting>
  <conditionalFormatting sqref="I239">
    <cfRule type="expression" dxfId="1705" priority="1704" stopIfTrue="1">
      <formula>$E225&lt;&gt;""</formula>
    </cfRule>
  </conditionalFormatting>
  <conditionalFormatting sqref="E236:E238">
    <cfRule type="expression" dxfId="1704" priority="1703">
      <formula>$E225&lt;&gt;""</formula>
    </cfRule>
  </conditionalFormatting>
  <conditionalFormatting sqref="M231:M233">
    <cfRule type="expression" dxfId="1703" priority="1702" stopIfTrue="1">
      <formula>$L229&lt;&gt;""</formula>
    </cfRule>
  </conditionalFormatting>
  <conditionalFormatting sqref="O227">
    <cfRule type="expression" dxfId="1702" priority="1701" stopIfTrue="1">
      <formula>$L225&lt;&gt;""</formula>
    </cfRule>
  </conditionalFormatting>
  <conditionalFormatting sqref="P227">
    <cfRule type="expression" dxfId="1701" priority="1700" stopIfTrue="1">
      <formula>$L225&lt;&gt;""</formula>
    </cfRule>
  </conditionalFormatting>
  <conditionalFormatting sqref="M231:N231">
    <cfRule type="expression" dxfId="1700" priority="1699" stopIfTrue="1">
      <formula>$L225&lt;&gt;""</formula>
    </cfRule>
  </conditionalFormatting>
  <conditionalFormatting sqref="M232:N232">
    <cfRule type="expression" dxfId="1699" priority="1698" stopIfTrue="1">
      <formula>$L225&lt;&gt;""</formula>
    </cfRule>
  </conditionalFormatting>
  <conditionalFormatting sqref="M233:N233">
    <cfRule type="expression" dxfId="1698" priority="1697" stopIfTrue="1">
      <formula>$L225&lt;&gt;""</formula>
    </cfRule>
  </conditionalFormatting>
  <conditionalFormatting sqref="L234">
    <cfRule type="expression" dxfId="1697" priority="1696" stopIfTrue="1">
      <formula>$L225&lt;&gt;""</formula>
    </cfRule>
  </conditionalFormatting>
  <conditionalFormatting sqref="O229">
    <cfRule type="expression" dxfId="1696" priority="1695" stopIfTrue="1">
      <formula>$L225&lt;&gt;""</formula>
    </cfRule>
  </conditionalFormatting>
  <conditionalFormatting sqref="P229">
    <cfRule type="expression" dxfId="1695" priority="1694" stopIfTrue="1">
      <formula>$L225&lt;&gt;""</formula>
    </cfRule>
  </conditionalFormatting>
  <conditionalFormatting sqref="O230">
    <cfRule type="expression" dxfId="1694" priority="1693" stopIfTrue="1">
      <formula>$L225&lt;&gt;""</formula>
    </cfRule>
  </conditionalFormatting>
  <conditionalFormatting sqref="P230">
    <cfRule type="expression" dxfId="1693" priority="1692" stopIfTrue="1">
      <formula>$L225&lt;&gt;""</formula>
    </cfRule>
  </conditionalFormatting>
  <conditionalFormatting sqref="O231">
    <cfRule type="expression" dxfId="1692" priority="1691" stopIfTrue="1">
      <formula>$L225&lt;&gt;""</formula>
    </cfRule>
  </conditionalFormatting>
  <conditionalFormatting sqref="P231">
    <cfRule type="expression" dxfId="1691" priority="1690" stopIfTrue="1">
      <formula>$L225&lt;&gt;""</formula>
    </cfRule>
  </conditionalFormatting>
  <conditionalFormatting sqref="O232">
    <cfRule type="expression" dxfId="1690" priority="1689" stopIfTrue="1">
      <formula>$L225&lt;&gt;""</formula>
    </cfRule>
  </conditionalFormatting>
  <conditionalFormatting sqref="P232">
    <cfRule type="expression" dxfId="1689" priority="1688" stopIfTrue="1">
      <formula>$L225&lt;&gt;""</formula>
    </cfRule>
  </conditionalFormatting>
  <conditionalFormatting sqref="O233">
    <cfRule type="expression" dxfId="1688" priority="1687" stopIfTrue="1">
      <formula>$L225&lt;&gt;""</formula>
    </cfRule>
  </conditionalFormatting>
  <conditionalFormatting sqref="P233">
    <cfRule type="expression" dxfId="1687" priority="1686" stopIfTrue="1">
      <formula>$L225&lt;&gt;""</formula>
    </cfRule>
  </conditionalFormatting>
  <conditionalFormatting sqref="O234">
    <cfRule type="expression" dxfId="1686" priority="1685" stopIfTrue="1">
      <formula>$L225&lt;&gt;""</formula>
    </cfRule>
  </conditionalFormatting>
  <conditionalFormatting sqref="P234">
    <cfRule type="expression" dxfId="1685" priority="1684" stopIfTrue="1">
      <formula>$L225&lt;&gt;""</formula>
    </cfRule>
  </conditionalFormatting>
  <conditionalFormatting sqref="M229">
    <cfRule type="expression" dxfId="1684" priority="1683" stopIfTrue="1">
      <formula>$L225&lt;&gt;""</formula>
    </cfRule>
  </conditionalFormatting>
  <conditionalFormatting sqref="M229:N229">
    <cfRule type="expression" dxfId="1683" priority="1682" stopIfTrue="1">
      <formula>$L225&lt;&gt;""</formula>
    </cfRule>
  </conditionalFormatting>
  <conditionalFormatting sqref="M229:N229 M231:N233">
    <cfRule type="expression" dxfId="1682" priority="1681" stopIfTrue="1">
      <formula>$L226&lt;&gt;""</formula>
    </cfRule>
  </conditionalFormatting>
  <conditionalFormatting sqref="O228">
    <cfRule type="expression" dxfId="1681" priority="1680" stopIfTrue="1">
      <formula>$L225&lt;&gt;""</formula>
    </cfRule>
  </conditionalFormatting>
  <conditionalFormatting sqref="P228">
    <cfRule type="expression" dxfId="1680" priority="1679" stopIfTrue="1">
      <formula>$L225&lt;&gt;""</formula>
    </cfRule>
  </conditionalFormatting>
  <conditionalFormatting sqref="L231:L233">
    <cfRule type="expression" dxfId="1679" priority="1678" stopIfTrue="1">
      <formula>$L225&lt;&gt;""</formula>
    </cfRule>
  </conditionalFormatting>
  <conditionalFormatting sqref="L229:L230">
    <cfRule type="expression" dxfId="1678" priority="1677" stopIfTrue="1">
      <formula>$L225&lt;&gt;""</formula>
    </cfRule>
  </conditionalFormatting>
  <conditionalFormatting sqref="L227:L228">
    <cfRule type="expression" dxfId="1677" priority="1676" stopIfTrue="1">
      <formula>$L225&lt;&gt;""</formula>
    </cfRule>
  </conditionalFormatting>
  <conditionalFormatting sqref="L227:L233">
    <cfRule type="expression" dxfId="1676" priority="1675" stopIfTrue="1">
      <formula>$L225&lt;&gt;""</formula>
    </cfRule>
  </conditionalFormatting>
  <conditionalFormatting sqref="M227">
    <cfRule type="expression" dxfId="1675" priority="1674" stopIfTrue="1">
      <formula>$L225&lt;&gt;""</formula>
    </cfRule>
  </conditionalFormatting>
  <conditionalFormatting sqref="M227:N227">
    <cfRule type="expression" dxfId="1674" priority="1673" stopIfTrue="1">
      <formula>$L225&lt;&gt;""</formula>
    </cfRule>
  </conditionalFormatting>
  <conditionalFormatting sqref="M227:N227">
    <cfRule type="expression" dxfId="1673" priority="1672" stopIfTrue="1">
      <formula>$L225&lt;&gt;""</formula>
    </cfRule>
  </conditionalFormatting>
  <conditionalFormatting sqref="M228:N228">
    <cfRule type="expression" dxfId="1672" priority="1671" stopIfTrue="1">
      <formula>$L226&lt;&gt;""</formula>
    </cfRule>
  </conditionalFormatting>
  <conditionalFormatting sqref="M228">
    <cfRule type="expression" dxfId="1671" priority="1670" stopIfTrue="1">
      <formula>$L225&lt;&gt;""</formula>
    </cfRule>
  </conditionalFormatting>
  <conditionalFormatting sqref="M230">
    <cfRule type="expression" dxfId="1670" priority="1669" stopIfTrue="1">
      <formula>$L225&lt;&gt;""</formula>
    </cfRule>
  </conditionalFormatting>
  <conditionalFormatting sqref="M230:N230">
    <cfRule type="expression" dxfId="1669" priority="1668" stopIfTrue="1">
      <formula>$L225&lt;&gt;""</formula>
    </cfRule>
  </conditionalFormatting>
  <conditionalFormatting sqref="M230:N230">
    <cfRule type="expression" dxfId="1668" priority="1667" stopIfTrue="1">
      <formula>$L228&lt;&gt;""</formula>
    </cfRule>
  </conditionalFormatting>
  <conditionalFormatting sqref="O241">
    <cfRule type="expression" dxfId="1667" priority="1666" stopIfTrue="1">
      <formula>$L225&lt;&gt;""</formula>
    </cfRule>
  </conditionalFormatting>
  <conditionalFormatting sqref="P241">
    <cfRule type="expression" dxfId="1666" priority="1665" stopIfTrue="1">
      <formula>$L225&lt;&gt;""</formula>
    </cfRule>
  </conditionalFormatting>
  <conditionalFormatting sqref="L241">
    <cfRule type="expression" dxfId="1665" priority="1664" stopIfTrue="1">
      <formula>$L225&lt;&gt;""</formula>
    </cfRule>
  </conditionalFormatting>
  <conditionalFormatting sqref="M241:N241">
    <cfRule type="expression" dxfId="1664" priority="1663" stopIfTrue="1">
      <formula>$L225&lt;&gt;""</formula>
    </cfRule>
  </conditionalFormatting>
  <conditionalFormatting sqref="L236">
    <cfRule type="expression" dxfId="1663" priority="1662" stopIfTrue="1">
      <formula>$L225&lt;&gt;""</formula>
    </cfRule>
  </conditionalFormatting>
  <conditionalFormatting sqref="O239">
    <cfRule type="expression" dxfId="1662" priority="1661" stopIfTrue="1">
      <formula>$L225&lt;&gt;""</formula>
    </cfRule>
  </conditionalFormatting>
  <conditionalFormatting sqref="L239">
    <cfRule type="expression" dxfId="1661" priority="1660" stopIfTrue="1">
      <formula>$L225&lt;&gt;""</formula>
    </cfRule>
  </conditionalFormatting>
  <conditionalFormatting sqref="M236:N236">
    <cfRule type="expression" dxfId="1660" priority="1659" stopIfTrue="1">
      <formula>$L225&lt;&gt;""</formula>
    </cfRule>
  </conditionalFormatting>
  <conditionalFormatting sqref="M237:N237">
    <cfRule type="expression" dxfId="1659" priority="1658" stopIfTrue="1">
      <formula>$L225&lt;&gt;""</formula>
    </cfRule>
  </conditionalFormatting>
  <conditionalFormatting sqref="M238:N238">
    <cfRule type="expression" dxfId="1658" priority="1657" stopIfTrue="1">
      <formula>$L225&lt;&gt;""</formula>
    </cfRule>
  </conditionalFormatting>
  <conditionalFormatting sqref="O238">
    <cfRule type="expression" dxfId="1657" priority="1656" stopIfTrue="1">
      <formula>$L225&lt;&gt;""</formula>
    </cfRule>
  </conditionalFormatting>
  <conditionalFormatting sqref="L236:L238">
    <cfRule type="expression" dxfId="1656" priority="1655">
      <formula>$L225&lt;&gt;""</formula>
    </cfRule>
  </conditionalFormatting>
  <conditionalFormatting sqref="P236">
    <cfRule type="expression" dxfId="1655" priority="1654" stopIfTrue="1">
      <formula>$L225&lt;&gt;""</formula>
    </cfRule>
  </conditionalFormatting>
  <conditionalFormatting sqref="P237">
    <cfRule type="expression" dxfId="1654" priority="1653" stopIfTrue="1">
      <formula>$L225&lt;&gt;""</formula>
    </cfRule>
  </conditionalFormatting>
  <conditionalFormatting sqref="P239">
    <cfRule type="expression" dxfId="1653" priority="1652" stopIfTrue="1">
      <formula>$L225&lt;&gt;""</formula>
    </cfRule>
  </conditionalFormatting>
  <conditionalFormatting sqref="P238">
    <cfRule type="expression" dxfId="1652" priority="1651" stopIfTrue="1">
      <formula>$L225&lt;&gt;""</formula>
    </cfRule>
  </conditionalFormatting>
  <conditionalFormatting sqref="O236">
    <cfRule type="expression" dxfId="1651" priority="1650" stopIfTrue="1">
      <formula>$L225&lt;&gt;""</formula>
    </cfRule>
  </conditionalFormatting>
  <conditionalFormatting sqref="O237">
    <cfRule type="expression" dxfId="1650" priority="1649" stopIfTrue="1">
      <formula>$L225&lt;&gt;""</formula>
    </cfRule>
  </conditionalFormatting>
  <conditionalFormatting sqref="H259">
    <cfRule type="expression" dxfId="1649" priority="1648" stopIfTrue="1">
      <formula>$E243&lt;&gt;""</formula>
    </cfRule>
  </conditionalFormatting>
  <conditionalFormatting sqref="I259">
    <cfRule type="expression" dxfId="1648" priority="1647" stopIfTrue="1">
      <formula>$E243&lt;&gt;""</formula>
    </cfRule>
  </conditionalFormatting>
  <conditionalFormatting sqref="F249:F251 F246">
    <cfRule type="expression" dxfId="1647" priority="1646" stopIfTrue="1">
      <formula>$E244&lt;&gt;""</formula>
    </cfRule>
  </conditionalFormatting>
  <conditionalFormatting sqref="E259">
    <cfRule type="expression" dxfId="1646" priority="1645" stopIfTrue="1">
      <formula>$E243&lt;&gt;""</formula>
    </cfRule>
  </conditionalFormatting>
  <conditionalFormatting sqref="F259:G259">
    <cfRule type="expression" dxfId="1645" priority="1644" stopIfTrue="1">
      <formula>$E243&lt;&gt;""</formula>
    </cfRule>
  </conditionalFormatting>
  <conditionalFormatting sqref="E254">
    <cfRule type="expression" dxfId="1644" priority="1643" stopIfTrue="1">
      <formula>$E243&lt;&gt;""</formula>
    </cfRule>
  </conditionalFormatting>
  <conditionalFormatting sqref="H245">
    <cfRule type="expression" dxfId="1643" priority="1642" stopIfTrue="1">
      <formula>$E243&lt;&gt;""</formula>
    </cfRule>
  </conditionalFormatting>
  <conditionalFormatting sqref="I245">
    <cfRule type="expression" dxfId="1642" priority="1641" stopIfTrue="1">
      <formula>$E243&lt;&gt;""</formula>
    </cfRule>
  </conditionalFormatting>
  <conditionalFormatting sqref="H254">
    <cfRule type="expression" dxfId="1641" priority="1640" stopIfTrue="1">
      <formula>$E243&lt;&gt;""</formula>
    </cfRule>
  </conditionalFormatting>
  <conditionalFormatting sqref="I254">
    <cfRule type="expression" dxfId="1640" priority="1639" stopIfTrue="1">
      <formula>$E243&lt;&gt;""</formula>
    </cfRule>
  </conditionalFormatting>
  <conditionalFormatting sqref="F247:F248">
    <cfRule type="expression" dxfId="1639" priority="1638" stopIfTrue="1">
      <formula>$E243&lt;&gt;""</formula>
    </cfRule>
  </conditionalFormatting>
  <conditionalFormatting sqref="F246">
    <cfRule type="expression" dxfId="1638" priority="1637" stopIfTrue="1">
      <formula>$E243&lt;&gt;""</formula>
    </cfRule>
  </conditionalFormatting>
  <conditionalFormatting sqref="F247:G247">
    <cfRule type="expression" dxfId="1637" priority="1636" stopIfTrue="1">
      <formula>$E243&lt;&gt;""</formula>
    </cfRule>
  </conditionalFormatting>
  <conditionalFormatting sqref="F248:G248">
    <cfRule type="expression" dxfId="1636" priority="1635" stopIfTrue="1">
      <formula>$E243&lt;&gt;""</formula>
    </cfRule>
  </conditionalFormatting>
  <conditionalFormatting sqref="F249:G249">
    <cfRule type="expression" dxfId="1635" priority="1634" stopIfTrue="1">
      <formula>$E243&lt;&gt;""</formula>
    </cfRule>
  </conditionalFormatting>
  <conditionalFormatting sqref="F250:G250">
    <cfRule type="expression" dxfId="1634" priority="1633" stopIfTrue="1">
      <formula>$E243&lt;&gt;""</formula>
    </cfRule>
  </conditionalFormatting>
  <conditionalFormatting sqref="F251:G251">
    <cfRule type="expression" dxfId="1633" priority="1632" stopIfTrue="1">
      <formula>$E243&lt;&gt;""</formula>
    </cfRule>
  </conditionalFormatting>
  <conditionalFormatting sqref="E252">
    <cfRule type="expression" dxfId="1632" priority="1631" stopIfTrue="1">
      <formula>$E243&lt;&gt;""</formula>
    </cfRule>
  </conditionalFormatting>
  <conditionalFormatting sqref="H247">
    <cfRule type="expression" dxfId="1631" priority="1630" stopIfTrue="1">
      <formula>$E243&lt;&gt;""</formula>
    </cfRule>
  </conditionalFormatting>
  <conditionalFormatting sqref="I247">
    <cfRule type="expression" dxfId="1630" priority="1629" stopIfTrue="1">
      <formula>$E243&lt;&gt;""</formula>
    </cfRule>
  </conditionalFormatting>
  <conditionalFormatting sqref="H248">
    <cfRule type="expression" dxfId="1629" priority="1628" stopIfTrue="1">
      <formula>$E243&lt;&gt;""</formula>
    </cfRule>
  </conditionalFormatting>
  <conditionalFormatting sqref="I248">
    <cfRule type="expression" dxfId="1628" priority="1627" stopIfTrue="1">
      <formula>$E243&lt;&gt;""</formula>
    </cfRule>
  </conditionalFormatting>
  <conditionalFormatting sqref="H249">
    <cfRule type="expression" dxfId="1627" priority="1626" stopIfTrue="1">
      <formula>$E243&lt;&gt;""</formula>
    </cfRule>
  </conditionalFormatting>
  <conditionalFormatting sqref="I249">
    <cfRule type="expression" dxfId="1626" priority="1625" stopIfTrue="1">
      <formula>$E243&lt;&gt;""</formula>
    </cfRule>
  </conditionalFormatting>
  <conditionalFormatting sqref="H250">
    <cfRule type="expression" dxfId="1625" priority="1624" stopIfTrue="1">
      <formula>$E243&lt;&gt;""</formula>
    </cfRule>
  </conditionalFormatting>
  <conditionalFormatting sqref="I250">
    <cfRule type="expression" dxfId="1624" priority="1623" stopIfTrue="1">
      <formula>$E243&lt;&gt;""</formula>
    </cfRule>
  </conditionalFormatting>
  <conditionalFormatting sqref="H251">
    <cfRule type="expression" dxfId="1623" priority="1622" stopIfTrue="1">
      <formula>$E243&lt;&gt;""</formula>
    </cfRule>
  </conditionalFormatting>
  <conditionalFormatting sqref="I251">
    <cfRule type="expression" dxfId="1622" priority="1621" stopIfTrue="1">
      <formula>$E243&lt;&gt;""</formula>
    </cfRule>
  </conditionalFormatting>
  <conditionalFormatting sqref="H252">
    <cfRule type="expression" dxfId="1621" priority="1620" stopIfTrue="1">
      <formula>$E243&lt;&gt;""</formula>
    </cfRule>
  </conditionalFormatting>
  <conditionalFormatting sqref="I252">
    <cfRule type="expression" dxfId="1620" priority="1619" stopIfTrue="1">
      <formula>$E243&lt;&gt;""</formula>
    </cfRule>
  </conditionalFormatting>
  <conditionalFormatting sqref="F245">
    <cfRule type="expression" dxfId="1619" priority="1618" stopIfTrue="1">
      <formula>$E243&lt;&gt;""</formula>
    </cfRule>
  </conditionalFormatting>
  <conditionalFormatting sqref="F245:G245">
    <cfRule type="expression" dxfId="1618" priority="1617" stopIfTrue="1">
      <formula>$E243&lt;&gt;""</formula>
    </cfRule>
  </conditionalFormatting>
  <conditionalFormatting sqref="H246">
    <cfRule type="expression" dxfId="1617" priority="1616" stopIfTrue="1">
      <formula>$E243&lt;&gt;""</formula>
    </cfRule>
  </conditionalFormatting>
  <conditionalFormatting sqref="I246">
    <cfRule type="expression" dxfId="1616" priority="1615" stopIfTrue="1">
      <formula>$E243&lt;&gt;""</formula>
    </cfRule>
  </conditionalFormatting>
  <conditionalFormatting sqref="E249:E251">
    <cfRule type="expression" dxfId="1615" priority="1614" stopIfTrue="1">
      <formula>$E243&lt;&gt;""</formula>
    </cfRule>
  </conditionalFormatting>
  <conditionalFormatting sqref="E247:E248">
    <cfRule type="expression" dxfId="1614" priority="1613" stopIfTrue="1">
      <formula>$E243&lt;&gt;""</formula>
    </cfRule>
  </conditionalFormatting>
  <conditionalFormatting sqref="E245:E246">
    <cfRule type="expression" dxfId="1613" priority="1612" stopIfTrue="1">
      <formula>$E243&lt;&gt;""</formula>
    </cfRule>
  </conditionalFormatting>
  <conditionalFormatting sqref="E245:E251">
    <cfRule type="expression" dxfId="1612" priority="1611" stopIfTrue="1">
      <formula>$E243&lt;&gt;""</formula>
    </cfRule>
  </conditionalFormatting>
  <conditionalFormatting sqref="H257">
    <cfRule type="expression" dxfId="1611" priority="1610" stopIfTrue="1">
      <formula>$E243&lt;&gt;""</formula>
    </cfRule>
  </conditionalFormatting>
  <conditionalFormatting sqref="E257">
    <cfRule type="expression" dxfId="1610" priority="1609" stopIfTrue="1">
      <formula>$E243&lt;&gt;""</formula>
    </cfRule>
  </conditionalFormatting>
  <conditionalFormatting sqref="F254:G254">
    <cfRule type="expression" dxfId="1609" priority="1608" stopIfTrue="1">
      <formula>$E243&lt;&gt;""</formula>
    </cfRule>
  </conditionalFormatting>
  <conditionalFormatting sqref="F255:G255">
    <cfRule type="expression" dxfId="1608" priority="1607" stopIfTrue="1">
      <formula>$E243&lt;&gt;""</formula>
    </cfRule>
  </conditionalFormatting>
  <conditionalFormatting sqref="F256:G256">
    <cfRule type="expression" dxfId="1607" priority="1606" stopIfTrue="1">
      <formula>$E243&lt;&gt;""</formula>
    </cfRule>
  </conditionalFormatting>
  <conditionalFormatting sqref="H256">
    <cfRule type="expression" dxfId="1606" priority="1605" stopIfTrue="1">
      <formula>$E243&lt;&gt;""</formula>
    </cfRule>
  </conditionalFormatting>
  <conditionalFormatting sqref="H255">
    <cfRule type="expression" dxfId="1605" priority="1604" stopIfTrue="1">
      <formula>$E243&lt;&gt;""</formula>
    </cfRule>
  </conditionalFormatting>
  <conditionalFormatting sqref="I255">
    <cfRule type="expression" dxfId="1604" priority="1603" stopIfTrue="1">
      <formula>$E243&lt;&gt;""</formula>
    </cfRule>
  </conditionalFormatting>
  <conditionalFormatting sqref="I256">
    <cfRule type="expression" dxfId="1603" priority="1602" stopIfTrue="1">
      <formula>$E243&lt;&gt;""</formula>
    </cfRule>
  </conditionalFormatting>
  <conditionalFormatting sqref="I257">
    <cfRule type="expression" dxfId="1602" priority="1601" stopIfTrue="1">
      <formula>$E243&lt;&gt;""</formula>
    </cfRule>
  </conditionalFormatting>
  <conditionalFormatting sqref="E254:E256">
    <cfRule type="expression" dxfId="1601" priority="1600">
      <formula>$E243&lt;&gt;""</formula>
    </cfRule>
  </conditionalFormatting>
  <conditionalFormatting sqref="M249:M251">
    <cfRule type="expression" dxfId="1600" priority="1599" stopIfTrue="1">
      <formula>$L247&lt;&gt;""</formula>
    </cfRule>
  </conditionalFormatting>
  <conditionalFormatting sqref="O245">
    <cfRule type="expression" dxfId="1599" priority="1598" stopIfTrue="1">
      <formula>$L243&lt;&gt;""</formula>
    </cfRule>
  </conditionalFormatting>
  <conditionalFormatting sqref="P245">
    <cfRule type="expression" dxfId="1598" priority="1597" stopIfTrue="1">
      <formula>$L243&lt;&gt;""</formula>
    </cfRule>
  </conditionalFormatting>
  <conditionalFormatting sqref="M249:N249">
    <cfRule type="expression" dxfId="1597" priority="1596" stopIfTrue="1">
      <formula>$L243&lt;&gt;""</formula>
    </cfRule>
  </conditionalFormatting>
  <conditionalFormatting sqref="M250:N250">
    <cfRule type="expression" dxfId="1596" priority="1595" stopIfTrue="1">
      <formula>$L243&lt;&gt;""</formula>
    </cfRule>
  </conditionalFormatting>
  <conditionalFormatting sqref="M251:N251">
    <cfRule type="expression" dxfId="1595" priority="1594" stopIfTrue="1">
      <formula>$L243&lt;&gt;""</formula>
    </cfRule>
  </conditionalFormatting>
  <conditionalFormatting sqref="L252">
    <cfRule type="expression" dxfId="1594" priority="1593" stopIfTrue="1">
      <formula>$L243&lt;&gt;""</formula>
    </cfRule>
  </conditionalFormatting>
  <conditionalFormatting sqref="O247">
    <cfRule type="expression" dxfId="1593" priority="1592" stopIfTrue="1">
      <formula>$L243&lt;&gt;""</formula>
    </cfRule>
  </conditionalFormatting>
  <conditionalFormatting sqref="P247">
    <cfRule type="expression" dxfId="1592" priority="1591" stopIfTrue="1">
      <formula>$L243&lt;&gt;""</formula>
    </cfRule>
  </conditionalFormatting>
  <conditionalFormatting sqref="O248">
    <cfRule type="expression" dxfId="1591" priority="1590" stopIfTrue="1">
      <formula>$L243&lt;&gt;""</formula>
    </cfRule>
  </conditionalFormatting>
  <conditionalFormatting sqref="P248">
    <cfRule type="expression" dxfId="1590" priority="1589" stopIfTrue="1">
      <formula>$L243&lt;&gt;""</formula>
    </cfRule>
  </conditionalFormatting>
  <conditionalFormatting sqref="O249">
    <cfRule type="expression" dxfId="1589" priority="1588" stopIfTrue="1">
      <formula>$L243&lt;&gt;""</formula>
    </cfRule>
  </conditionalFormatting>
  <conditionalFormatting sqref="P249">
    <cfRule type="expression" dxfId="1588" priority="1587" stopIfTrue="1">
      <formula>$L243&lt;&gt;""</formula>
    </cfRule>
  </conditionalFormatting>
  <conditionalFormatting sqref="O250">
    <cfRule type="expression" dxfId="1587" priority="1586" stopIfTrue="1">
      <formula>$L243&lt;&gt;""</formula>
    </cfRule>
  </conditionalFormatting>
  <conditionalFormatting sqref="P250">
    <cfRule type="expression" dxfId="1586" priority="1585" stopIfTrue="1">
      <formula>$L243&lt;&gt;""</formula>
    </cfRule>
  </conditionalFormatting>
  <conditionalFormatting sqref="O251">
    <cfRule type="expression" dxfId="1585" priority="1584" stopIfTrue="1">
      <formula>$L243&lt;&gt;""</formula>
    </cfRule>
  </conditionalFormatting>
  <conditionalFormatting sqref="P251">
    <cfRule type="expression" dxfId="1584" priority="1583" stopIfTrue="1">
      <formula>$L243&lt;&gt;""</formula>
    </cfRule>
  </conditionalFormatting>
  <conditionalFormatting sqref="O252">
    <cfRule type="expression" dxfId="1583" priority="1582" stopIfTrue="1">
      <formula>$L243&lt;&gt;""</formula>
    </cfRule>
  </conditionalFormatting>
  <conditionalFormatting sqref="P252">
    <cfRule type="expression" dxfId="1582" priority="1581" stopIfTrue="1">
      <formula>$L243&lt;&gt;""</formula>
    </cfRule>
  </conditionalFormatting>
  <conditionalFormatting sqref="M247">
    <cfRule type="expression" dxfId="1581" priority="1580" stopIfTrue="1">
      <formula>$L243&lt;&gt;""</formula>
    </cfRule>
  </conditionalFormatting>
  <conditionalFormatting sqref="M247:N247">
    <cfRule type="expression" dxfId="1580" priority="1579" stopIfTrue="1">
      <formula>$L243&lt;&gt;""</formula>
    </cfRule>
  </conditionalFormatting>
  <conditionalFormatting sqref="M247:N247 M249:N251">
    <cfRule type="expression" dxfId="1579" priority="1578" stopIfTrue="1">
      <formula>$L244&lt;&gt;""</formula>
    </cfRule>
  </conditionalFormatting>
  <conditionalFormatting sqref="O246">
    <cfRule type="expression" dxfId="1578" priority="1577" stopIfTrue="1">
      <formula>$L243&lt;&gt;""</formula>
    </cfRule>
  </conditionalFormatting>
  <conditionalFormatting sqref="P246">
    <cfRule type="expression" dxfId="1577" priority="1576" stopIfTrue="1">
      <formula>$L243&lt;&gt;""</formula>
    </cfRule>
  </conditionalFormatting>
  <conditionalFormatting sqref="L249:L251">
    <cfRule type="expression" dxfId="1576" priority="1575" stopIfTrue="1">
      <formula>$L243&lt;&gt;""</formula>
    </cfRule>
  </conditionalFormatting>
  <conditionalFormatting sqref="L247:L248">
    <cfRule type="expression" dxfId="1575" priority="1574" stopIfTrue="1">
      <formula>$L243&lt;&gt;""</formula>
    </cfRule>
  </conditionalFormatting>
  <conditionalFormatting sqref="L245:L246">
    <cfRule type="expression" dxfId="1574" priority="1573" stopIfTrue="1">
      <formula>$L243&lt;&gt;""</formula>
    </cfRule>
  </conditionalFormatting>
  <conditionalFormatting sqref="L245:L251">
    <cfRule type="expression" dxfId="1573" priority="1572" stopIfTrue="1">
      <formula>$L243&lt;&gt;""</formula>
    </cfRule>
  </conditionalFormatting>
  <conditionalFormatting sqref="M245">
    <cfRule type="expression" dxfId="1572" priority="1571" stopIfTrue="1">
      <formula>$L243&lt;&gt;""</formula>
    </cfRule>
  </conditionalFormatting>
  <conditionalFormatting sqref="M245:N245">
    <cfRule type="expression" dxfId="1571" priority="1570" stopIfTrue="1">
      <formula>$L243&lt;&gt;""</formula>
    </cfRule>
  </conditionalFormatting>
  <conditionalFormatting sqref="M245:N245">
    <cfRule type="expression" dxfId="1570" priority="1569" stopIfTrue="1">
      <formula>$L243&lt;&gt;""</formula>
    </cfRule>
  </conditionalFormatting>
  <conditionalFormatting sqref="M246:N246">
    <cfRule type="expression" dxfId="1569" priority="1568" stopIfTrue="1">
      <formula>$L244&lt;&gt;""</formula>
    </cfRule>
  </conditionalFormatting>
  <conditionalFormatting sqref="M246">
    <cfRule type="expression" dxfId="1568" priority="1567" stopIfTrue="1">
      <formula>$L243&lt;&gt;""</formula>
    </cfRule>
  </conditionalFormatting>
  <conditionalFormatting sqref="M248">
    <cfRule type="expression" dxfId="1567" priority="1566" stopIfTrue="1">
      <formula>$L243&lt;&gt;""</formula>
    </cfRule>
  </conditionalFormatting>
  <conditionalFormatting sqref="M248:N248">
    <cfRule type="expression" dxfId="1566" priority="1565" stopIfTrue="1">
      <formula>$L243&lt;&gt;""</formula>
    </cfRule>
  </conditionalFormatting>
  <conditionalFormatting sqref="M248:N248">
    <cfRule type="expression" dxfId="1565" priority="1564" stopIfTrue="1">
      <formula>$L246&lt;&gt;""</formula>
    </cfRule>
  </conditionalFormatting>
  <conditionalFormatting sqref="O259">
    <cfRule type="expression" dxfId="1564" priority="1563" stopIfTrue="1">
      <formula>$L243&lt;&gt;""</formula>
    </cfRule>
  </conditionalFormatting>
  <conditionalFormatting sqref="P259">
    <cfRule type="expression" dxfId="1563" priority="1562" stopIfTrue="1">
      <formula>$L243&lt;&gt;""</formula>
    </cfRule>
  </conditionalFormatting>
  <conditionalFormatting sqref="L259">
    <cfRule type="expression" dxfId="1562" priority="1561" stopIfTrue="1">
      <formula>$L243&lt;&gt;""</formula>
    </cfRule>
  </conditionalFormatting>
  <conditionalFormatting sqref="M259:N259">
    <cfRule type="expression" dxfId="1561" priority="1560" stopIfTrue="1">
      <formula>$L243&lt;&gt;""</formula>
    </cfRule>
  </conditionalFormatting>
  <conditionalFormatting sqref="L254">
    <cfRule type="expression" dxfId="1560" priority="1559" stopIfTrue="1">
      <formula>$L243&lt;&gt;""</formula>
    </cfRule>
  </conditionalFormatting>
  <conditionalFormatting sqref="O257">
    <cfRule type="expression" dxfId="1559" priority="1558" stopIfTrue="1">
      <formula>$L243&lt;&gt;""</formula>
    </cfRule>
  </conditionalFormatting>
  <conditionalFormatting sqref="L257">
    <cfRule type="expression" dxfId="1558" priority="1557" stopIfTrue="1">
      <formula>$L243&lt;&gt;""</formula>
    </cfRule>
  </conditionalFormatting>
  <conditionalFormatting sqref="M254:N254">
    <cfRule type="expression" dxfId="1557" priority="1556" stopIfTrue="1">
      <formula>$L243&lt;&gt;""</formula>
    </cfRule>
  </conditionalFormatting>
  <conditionalFormatting sqref="M255:N255">
    <cfRule type="expression" dxfId="1556" priority="1555" stopIfTrue="1">
      <formula>$L243&lt;&gt;""</formula>
    </cfRule>
  </conditionalFormatting>
  <conditionalFormatting sqref="M256:N256">
    <cfRule type="expression" dxfId="1555" priority="1554" stopIfTrue="1">
      <formula>$L243&lt;&gt;""</formula>
    </cfRule>
  </conditionalFormatting>
  <conditionalFormatting sqref="O256">
    <cfRule type="expression" dxfId="1554" priority="1553" stopIfTrue="1">
      <formula>$L243&lt;&gt;""</formula>
    </cfRule>
  </conditionalFormatting>
  <conditionalFormatting sqref="L254:L256">
    <cfRule type="expression" dxfId="1553" priority="1552">
      <formula>$L243&lt;&gt;""</formula>
    </cfRule>
  </conditionalFormatting>
  <conditionalFormatting sqref="P254">
    <cfRule type="expression" dxfId="1552" priority="1551" stopIfTrue="1">
      <formula>$L243&lt;&gt;""</formula>
    </cfRule>
  </conditionalFormatting>
  <conditionalFormatting sqref="P255">
    <cfRule type="expression" dxfId="1551" priority="1550" stopIfTrue="1">
      <formula>$L243&lt;&gt;""</formula>
    </cfRule>
  </conditionalFormatting>
  <conditionalFormatting sqref="P257">
    <cfRule type="expression" dxfId="1550" priority="1549" stopIfTrue="1">
      <formula>$L243&lt;&gt;""</formula>
    </cfRule>
  </conditionalFormatting>
  <conditionalFormatting sqref="P256">
    <cfRule type="expression" dxfId="1549" priority="1548" stopIfTrue="1">
      <formula>$L243&lt;&gt;""</formula>
    </cfRule>
  </conditionalFormatting>
  <conditionalFormatting sqref="O254">
    <cfRule type="expression" dxfId="1548" priority="1547" stopIfTrue="1">
      <formula>$L243&lt;&gt;""</formula>
    </cfRule>
  </conditionalFormatting>
  <conditionalFormatting sqref="O255">
    <cfRule type="expression" dxfId="1547" priority="1546" stopIfTrue="1">
      <formula>$L243&lt;&gt;""</formula>
    </cfRule>
  </conditionalFormatting>
  <conditionalFormatting sqref="H277">
    <cfRule type="expression" dxfId="1546" priority="1545" stopIfTrue="1">
      <formula>$E261&lt;&gt;""</formula>
    </cfRule>
  </conditionalFormatting>
  <conditionalFormatting sqref="I277">
    <cfRule type="expression" dxfId="1545" priority="1544" stopIfTrue="1">
      <formula>$E261&lt;&gt;""</formula>
    </cfRule>
  </conditionalFormatting>
  <conditionalFormatting sqref="F267:F269 F264">
    <cfRule type="expression" dxfId="1544" priority="1543" stopIfTrue="1">
      <formula>$E262&lt;&gt;""</formula>
    </cfRule>
  </conditionalFormatting>
  <conditionalFormatting sqref="E277">
    <cfRule type="expression" dxfId="1543" priority="1542" stopIfTrue="1">
      <formula>$E261&lt;&gt;""</formula>
    </cfRule>
  </conditionalFormatting>
  <conditionalFormatting sqref="F277:G277">
    <cfRule type="expression" dxfId="1542" priority="1541" stopIfTrue="1">
      <formula>$E261&lt;&gt;""</formula>
    </cfRule>
  </conditionalFormatting>
  <conditionalFormatting sqref="E272">
    <cfRule type="expression" dxfId="1541" priority="1540" stopIfTrue="1">
      <formula>$E261&lt;&gt;""</formula>
    </cfRule>
  </conditionalFormatting>
  <conditionalFormatting sqref="H263">
    <cfRule type="expression" dxfId="1540" priority="1539" stopIfTrue="1">
      <formula>$E261&lt;&gt;""</formula>
    </cfRule>
  </conditionalFormatting>
  <conditionalFormatting sqref="I263">
    <cfRule type="expression" dxfId="1539" priority="1538" stopIfTrue="1">
      <formula>$E261&lt;&gt;""</formula>
    </cfRule>
  </conditionalFormatting>
  <conditionalFormatting sqref="H272">
    <cfRule type="expression" dxfId="1538" priority="1537" stopIfTrue="1">
      <formula>$E261&lt;&gt;""</formula>
    </cfRule>
  </conditionalFormatting>
  <conditionalFormatting sqref="I272">
    <cfRule type="expression" dxfId="1537" priority="1536" stopIfTrue="1">
      <formula>$E261&lt;&gt;""</formula>
    </cfRule>
  </conditionalFormatting>
  <conditionalFormatting sqref="F265:F266">
    <cfRule type="expression" dxfId="1536" priority="1535" stopIfTrue="1">
      <formula>$E261&lt;&gt;""</formula>
    </cfRule>
  </conditionalFormatting>
  <conditionalFormatting sqref="F264">
    <cfRule type="expression" dxfId="1535" priority="1534" stopIfTrue="1">
      <formula>$E261&lt;&gt;""</formula>
    </cfRule>
  </conditionalFormatting>
  <conditionalFormatting sqref="F265:G265">
    <cfRule type="expression" dxfId="1534" priority="1533" stopIfTrue="1">
      <formula>$E261&lt;&gt;""</formula>
    </cfRule>
  </conditionalFormatting>
  <conditionalFormatting sqref="F266:G266">
    <cfRule type="expression" dxfId="1533" priority="1532" stopIfTrue="1">
      <formula>$E261&lt;&gt;""</formula>
    </cfRule>
  </conditionalFormatting>
  <conditionalFormatting sqref="F267:G267">
    <cfRule type="expression" dxfId="1532" priority="1531" stopIfTrue="1">
      <formula>$E261&lt;&gt;""</formula>
    </cfRule>
  </conditionalFormatting>
  <conditionalFormatting sqref="F268:G268">
    <cfRule type="expression" dxfId="1531" priority="1530" stopIfTrue="1">
      <formula>$E261&lt;&gt;""</formula>
    </cfRule>
  </conditionalFormatting>
  <conditionalFormatting sqref="F269:G269">
    <cfRule type="expression" dxfId="1530" priority="1529" stopIfTrue="1">
      <formula>$E261&lt;&gt;""</formula>
    </cfRule>
  </conditionalFormatting>
  <conditionalFormatting sqref="E270">
    <cfRule type="expression" dxfId="1529" priority="1528" stopIfTrue="1">
      <formula>$E261&lt;&gt;""</formula>
    </cfRule>
  </conditionalFormatting>
  <conditionalFormatting sqref="H265">
    <cfRule type="expression" dxfId="1528" priority="1527" stopIfTrue="1">
      <formula>$E261&lt;&gt;""</formula>
    </cfRule>
  </conditionalFormatting>
  <conditionalFormatting sqref="I265">
    <cfRule type="expression" dxfId="1527" priority="1526" stopIfTrue="1">
      <formula>$E261&lt;&gt;""</formula>
    </cfRule>
  </conditionalFormatting>
  <conditionalFormatting sqref="H266">
    <cfRule type="expression" dxfId="1526" priority="1525" stopIfTrue="1">
      <formula>$E261&lt;&gt;""</formula>
    </cfRule>
  </conditionalFormatting>
  <conditionalFormatting sqref="I266">
    <cfRule type="expression" dxfId="1525" priority="1524" stopIfTrue="1">
      <formula>$E261&lt;&gt;""</formula>
    </cfRule>
  </conditionalFormatting>
  <conditionalFormatting sqref="H267">
    <cfRule type="expression" dxfId="1524" priority="1523" stopIfTrue="1">
      <formula>$E261&lt;&gt;""</formula>
    </cfRule>
  </conditionalFormatting>
  <conditionalFormatting sqref="I267">
    <cfRule type="expression" dxfId="1523" priority="1522" stopIfTrue="1">
      <formula>$E261&lt;&gt;""</formula>
    </cfRule>
  </conditionalFormatting>
  <conditionalFormatting sqref="H268">
    <cfRule type="expression" dxfId="1522" priority="1521" stopIfTrue="1">
      <formula>$E261&lt;&gt;""</formula>
    </cfRule>
  </conditionalFormatting>
  <conditionalFormatting sqref="I268">
    <cfRule type="expression" dxfId="1521" priority="1520" stopIfTrue="1">
      <formula>$E261&lt;&gt;""</formula>
    </cfRule>
  </conditionalFormatting>
  <conditionalFormatting sqref="H269">
    <cfRule type="expression" dxfId="1520" priority="1519" stopIfTrue="1">
      <formula>$E261&lt;&gt;""</formula>
    </cfRule>
  </conditionalFormatting>
  <conditionalFormatting sqref="I269">
    <cfRule type="expression" dxfId="1519" priority="1518" stopIfTrue="1">
      <formula>$E261&lt;&gt;""</formula>
    </cfRule>
  </conditionalFormatting>
  <conditionalFormatting sqref="H270">
    <cfRule type="expression" dxfId="1518" priority="1517" stopIfTrue="1">
      <formula>$E261&lt;&gt;""</formula>
    </cfRule>
  </conditionalFormatting>
  <conditionalFormatting sqref="I270">
    <cfRule type="expression" dxfId="1517" priority="1516" stopIfTrue="1">
      <formula>$E261&lt;&gt;""</formula>
    </cfRule>
  </conditionalFormatting>
  <conditionalFormatting sqref="F263">
    <cfRule type="expression" dxfId="1516" priority="1515" stopIfTrue="1">
      <formula>$E261&lt;&gt;""</formula>
    </cfRule>
  </conditionalFormatting>
  <conditionalFormatting sqref="F263:G263">
    <cfRule type="expression" dxfId="1515" priority="1514" stopIfTrue="1">
      <formula>$E261&lt;&gt;""</formula>
    </cfRule>
  </conditionalFormatting>
  <conditionalFormatting sqref="H264">
    <cfRule type="expression" dxfId="1514" priority="1513" stopIfTrue="1">
      <formula>$E261&lt;&gt;""</formula>
    </cfRule>
  </conditionalFormatting>
  <conditionalFormatting sqref="I264">
    <cfRule type="expression" dxfId="1513" priority="1512" stopIfTrue="1">
      <formula>$E261&lt;&gt;""</formula>
    </cfRule>
  </conditionalFormatting>
  <conditionalFormatting sqref="E267:E269">
    <cfRule type="expression" dxfId="1512" priority="1511" stopIfTrue="1">
      <formula>$E261&lt;&gt;""</formula>
    </cfRule>
  </conditionalFormatting>
  <conditionalFormatting sqref="E265:E266">
    <cfRule type="expression" dxfId="1511" priority="1510" stopIfTrue="1">
      <formula>$E261&lt;&gt;""</formula>
    </cfRule>
  </conditionalFormatting>
  <conditionalFormatting sqref="E263:E264">
    <cfRule type="expression" dxfId="1510" priority="1509" stopIfTrue="1">
      <formula>$E261&lt;&gt;""</formula>
    </cfRule>
  </conditionalFormatting>
  <conditionalFormatting sqref="E263:E269">
    <cfRule type="expression" dxfId="1509" priority="1508" stopIfTrue="1">
      <formula>$E261&lt;&gt;""</formula>
    </cfRule>
  </conditionalFormatting>
  <conditionalFormatting sqref="H275">
    <cfRule type="expression" dxfId="1508" priority="1507" stopIfTrue="1">
      <formula>$E261&lt;&gt;""</formula>
    </cfRule>
  </conditionalFormatting>
  <conditionalFormatting sqref="E275">
    <cfRule type="expression" dxfId="1507" priority="1506" stopIfTrue="1">
      <formula>$E261&lt;&gt;""</formula>
    </cfRule>
  </conditionalFormatting>
  <conditionalFormatting sqref="F272:G272">
    <cfRule type="expression" dxfId="1506" priority="1505" stopIfTrue="1">
      <formula>$E261&lt;&gt;""</formula>
    </cfRule>
  </conditionalFormatting>
  <conditionalFormatting sqref="F273:G273">
    <cfRule type="expression" dxfId="1505" priority="1504" stopIfTrue="1">
      <formula>$E261&lt;&gt;""</formula>
    </cfRule>
  </conditionalFormatting>
  <conditionalFormatting sqref="F274:G274">
    <cfRule type="expression" dxfId="1504" priority="1503" stopIfTrue="1">
      <formula>$E261&lt;&gt;""</formula>
    </cfRule>
  </conditionalFormatting>
  <conditionalFormatting sqref="H274">
    <cfRule type="expression" dxfId="1503" priority="1502" stopIfTrue="1">
      <formula>$E261&lt;&gt;""</formula>
    </cfRule>
  </conditionalFormatting>
  <conditionalFormatting sqref="H273">
    <cfRule type="expression" dxfId="1502" priority="1501" stopIfTrue="1">
      <formula>$E261&lt;&gt;""</formula>
    </cfRule>
  </conditionalFormatting>
  <conditionalFormatting sqref="I273">
    <cfRule type="expression" dxfId="1501" priority="1500" stopIfTrue="1">
      <formula>$E261&lt;&gt;""</formula>
    </cfRule>
  </conditionalFormatting>
  <conditionalFormatting sqref="I274">
    <cfRule type="expression" dxfId="1500" priority="1499" stopIfTrue="1">
      <formula>$E261&lt;&gt;""</formula>
    </cfRule>
  </conditionalFormatting>
  <conditionalFormatting sqref="I275">
    <cfRule type="expression" dxfId="1499" priority="1498" stopIfTrue="1">
      <formula>$E261&lt;&gt;""</formula>
    </cfRule>
  </conditionalFormatting>
  <conditionalFormatting sqref="E272:E274">
    <cfRule type="expression" dxfId="1498" priority="1497">
      <formula>$E261&lt;&gt;""</formula>
    </cfRule>
  </conditionalFormatting>
  <conditionalFormatting sqref="M267:M269">
    <cfRule type="expression" dxfId="1497" priority="1496" stopIfTrue="1">
      <formula>$L265&lt;&gt;""</formula>
    </cfRule>
  </conditionalFormatting>
  <conditionalFormatting sqref="O263">
    <cfRule type="expression" dxfId="1496" priority="1495" stopIfTrue="1">
      <formula>$L261&lt;&gt;""</formula>
    </cfRule>
  </conditionalFormatting>
  <conditionalFormatting sqref="P263">
    <cfRule type="expression" dxfId="1495" priority="1494" stopIfTrue="1">
      <formula>$L261&lt;&gt;""</formula>
    </cfRule>
  </conditionalFormatting>
  <conditionalFormatting sqref="M267:N267">
    <cfRule type="expression" dxfId="1494" priority="1493" stopIfTrue="1">
      <formula>$L261&lt;&gt;""</formula>
    </cfRule>
  </conditionalFormatting>
  <conditionalFormatting sqref="M268:N268">
    <cfRule type="expression" dxfId="1493" priority="1492" stopIfTrue="1">
      <formula>$L261&lt;&gt;""</formula>
    </cfRule>
  </conditionalFormatting>
  <conditionalFormatting sqref="M269:N269">
    <cfRule type="expression" dxfId="1492" priority="1491" stopIfTrue="1">
      <formula>$L261&lt;&gt;""</formula>
    </cfRule>
  </conditionalFormatting>
  <conditionalFormatting sqref="L270">
    <cfRule type="expression" dxfId="1491" priority="1490" stopIfTrue="1">
      <formula>$L261&lt;&gt;""</formula>
    </cfRule>
  </conditionalFormatting>
  <conditionalFormatting sqref="O265">
    <cfRule type="expression" dxfId="1490" priority="1489" stopIfTrue="1">
      <formula>$L261&lt;&gt;""</formula>
    </cfRule>
  </conditionalFormatting>
  <conditionalFormatting sqref="P265">
    <cfRule type="expression" dxfId="1489" priority="1488" stopIfTrue="1">
      <formula>$L261&lt;&gt;""</formula>
    </cfRule>
  </conditionalFormatting>
  <conditionalFormatting sqref="O266">
    <cfRule type="expression" dxfId="1488" priority="1487" stopIfTrue="1">
      <formula>$L261&lt;&gt;""</formula>
    </cfRule>
  </conditionalFormatting>
  <conditionalFormatting sqref="P266">
    <cfRule type="expression" dxfId="1487" priority="1486" stopIfTrue="1">
      <formula>$L261&lt;&gt;""</formula>
    </cfRule>
  </conditionalFormatting>
  <conditionalFormatting sqref="O267">
    <cfRule type="expression" dxfId="1486" priority="1485" stopIfTrue="1">
      <formula>$L261&lt;&gt;""</formula>
    </cfRule>
  </conditionalFormatting>
  <conditionalFormatting sqref="P267">
    <cfRule type="expression" dxfId="1485" priority="1484" stopIfTrue="1">
      <formula>$L261&lt;&gt;""</formula>
    </cfRule>
  </conditionalFormatting>
  <conditionalFormatting sqref="O268">
    <cfRule type="expression" dxfId="1484" priority="1483" stopIfTrue="1">
      <formula>$L261&lt;&gt;""</formula>
    </cfRule>
  </conditionalFormatting>
  <conditionalFormatting sqref="P268">
    <cfRule type="expression" dxfId="1483" priority="1482" stopIfTrue="1">
      <formula>$L261&lt;&gt;""</formula>
    </cfRule>
  </conditionalFormatting>
  <conditionalFormatting sqref="O269">
    <cfRule type="expression" dxfId="1482" priority="1481" stopIfTrue="1">
      <formula>$L261&lt;&gt;""</formula>
    </cfRule>
  </conditionalFormatting>
  <conditionalFormatting sqref="P269">
    <cfRule type="expression" dxfId="1481" priority="1480" stopIfTrue="1">
      <formula>$L261&lt;&gt;""</formula>
    </cfRule>
  </conditionalFormatting>
  <conditionalFormatting sqref="O270">
    <cfRule type="expression" dxfId="1480" priority="1479" stopIfTrue="1">
      <formula>$L261&lt;&gt;""</formula>
    </cfRule>
  </conditionalFormatting>
  <conditionalFormatting sqref="P270">
    <cfRule type="expression" dxfId="1479" priority="1478" stopIfTrue="1">
      <formula>$L261&lt;&gt;""</formula>
    </cfRule>
  </conditionalFormatting>
  <conditionalFormatting sqref="M265">
    <cfRule type="expression" dxfId="1478" priority="1477" stopIfTrue="1">
      <formula>$L261&lt;&gt;""</formula>
    </cfRule>
  </conditionalFormatting>
  <conditionalFormatting sqref="M265:N265">
    <cfRule type="expression" dxfId="1477" priority="1476" stopIfTrue="1">
      <formula>$L261&lt;&gt;""</formula>
    </cfRule>
  </conditionalFormatting>
  <conditionalFormatting sqref="M265:N265 M267:N269">
    <cfRule type="expression" dxfId="1476" priority="1475" stopIfTrue="1">
      <formula>$L262&lt;&gt;""</formula>
    </cfRule>
  </conditionalFormatting>
  <conditionalFormatting sqref="O264">
    <cfRule type="expression" dxfId="1475" priority="1474" stopIfTrue="1">
      <formula>$L261&lt;&gt;""</formula>
    </cfRule>
  </conditionalFormatting>
  <conditionalFormatting sqref="P264">
    <cfRule type="expression" dxfId="1474" priority="1473" stopIfTrue="1">
      <formula>$L261&lt;&gt;""</formula>
    </cfRule>
  </conditionalFormatting>
  <conditionalFormatting sqref="L267:L269">
    <cfRule type="expression" dxfId="1473" priority="1472" stopIfTrue="1">
      <formula>$L261&lt;&gt;""</formula>
    </cfRule>
  </conditionalFormatting>
  <conditionalFormatting sqref="L265:L266">
    <cfRule type="expression" dxfId="1472" priority="1471" stopIfTrue="1">
      <formula>$L261&lt;&gt;""</formula>
    </cfRule>
  </conditionalFormatting>
  <conditionalFormatting sqref="L263:L264">
    <cfRule type="expression" dxfId="1471" priority="1470" stopIfTrue="1">
      <formula>$L261&lt;&gt;""</formula>
    </cfRule>
  </conditionalFormatting>
  <conditionalFormatting sqref="L263:L269">
    <cfRule type="expression" dxfId="1470" priority="1469" stopIfTrue="1">
      <formula>$L261&lt;&gt;""</formula>
    </cfRule>
  </conditionalFormatting>
  <conditionalFormatting sqref="M263">
    <cfRule type="expression" dxfId="1469" priority="1468" stopIfTrue="1">
      <formula>$L261&lt;&gt;""</formula>
    </cfRule>
  </conditionalFormatting>
  <conditionalFormatting sqref="M263:N263">
    <cfRule type="expression" dxfId="1468" priority="1467" stopIfTrue="1">
      <formula>$L261&lt;&gt;""</formula>
    </cfRule>
  </conditionalFormatting>
  <conditionalFormatting sqref="M263:N263">
    <cfRule type="expression" dxfId="1467" priority="1466" stopIfTrue="1">
      <formula>$L261&lt;&gt;""</formula>
    </cfRule>
  </conditionalFormatting>
  <conditionalFormatting sqref="M264:N264">
    <cfRule type="expression" dxfId="1466" priority="1465" stopIfTrue="1">
      <formula>$L262&lt;&gt;""</formula>
    </cfRule>
  </conditionalFormatting>
  <conditionalFormatting sqref="M264">
    <cfRule type="expression" dxfId="1465" priority="1464" stopIfTrue="1">
      <formula>$L261&lt;&gt;""</formula>
    </cfRule>
  </conditionalFormatting>
  <conditionalFormatting sqref="M266">
    <cfRule type="expression" dxfId="1464" priority="1463" stopIfTrue="1">
      <formula>$L261&lt;&gt;""</formula>
    </cfRule>
  </conditionalFormatting>
  <conditionalFormatting sqref="M266:N266">
    <cfRule type="expression" dxfId="1463" priority="1462" stopIfTrue="1">
      <formula>$L261&lt;&gt;""</formula>
    </cfRule>
  </conditionalFormatting>
  <conditionalFormatting sqref="M266:N266">
    <cfRule type="expression" dxfId="1462" priority="1461" stopIfTrue="1">
      <formula>$L264&lt;&gt;""</formula>
    </cfRule>
  </conditionalFormatting>
  <conditionalFormatting sqref="O277">
    <cfRule type="expression" dxfId="1461" priority="1460" stopIfTrue="1">
      <formula>$L261&lt;&gt;""</formula>
    </cfRule>
  </conditionalFormatting>
  <conditionalFormatting sqref="P277">
    <cfRule type="expression" dxfId="1460" priority="1459" stopIfTrue="1">
      <formula>$L261&lt;&gt;""</formula>
    </cfRule>
  </conditionalFormatting>
  <conditionalFormatting sqref="L277">
    <cfRule type="expression" dxfId="1459" priority="1458" stopIfTrue="1">
      <formula>$L261&lt;&gt;""</formula>
    </cfRule>
  </conditionalFormatting>
  <conditionalFormatting sqref="M277:N277">
    <cfRule type="expression" dxfId="1458" priority="1457" stopIfTrue="1">
      <formula>$L261&lt;&gt;""</formula>
    </cfRule>
  </conditionalFormatting>
  <conditionalFormatting sqref="L272">
    <cfRule type="expression" dxfId="1457" priority="1456" stopIfTrue="1">
      <formula>$L261&lt;&gt;""</formula>
    </cfRule>
  </conditionalFormatting>
  <conditionalFormatting sqref="O275">
    <cfRule type="expression" dxfId="1456" priority="1455" stopIfTrue="1">
      <formula>$L261&lt;&gt;""</formula>
    </cfRule>
  </conditionalFormatting>
  <conditionalFormatting sqref="L275">
    <cfRule type="expression" dxfId="1455" priority="1454" stopIfTrue="1">
      <formula>$L261&lt;&gt;""</formula>
    </cfRule>
  </conditionalFormatting>
  <conditionalFormatting sqref="M272:N272">
    <cfRule type="expression" dxfId="1454" priority="1453" stopIfTrue="1">
      <formula>$L261&lt;&gt;""</formula>
    </cfRule>
  </conditionalFormatting>
  <conditionalFormatting sqref="M273:N273">
    <cfRule type="expression" dxfId="1453" priority="1452" stopIfTrue="1">
      <formula>$L261&lt;&gt;""</formula>
    </cfRule>
  </conditionalFormatting>
  <conditionalFormatting sqref="M274:N274">
    <cfRule type="expression" dxfId="1452" priority="1451" stopIfTrue="1">
      <formula>$L261&lt;&gt;""</formula>
    </cfRule>
  </conditionalFormatting>
  <conditionalFormatting sqref="O274">
    <cfRule type="expression" dxfId="1451" priority="1450" stopIfTrue="1">
      <formula>$L261&lt;&gt;""</formula>
    </cfRule>
  </conditionalFormatting>
  <conditionalFormatting sqref="L272:L274">
    <cfRule type="expression" dxfId="1450" priority="1449">
      <formula>$L261&lt;&gt;""</formula>
    </cfRule>
  </conditionalFormatting>
  <conditionalFormatting sqref="P272">
    <cfRule type="expression" dxfId="1449" priority="1448" stopIfTrue="1">
      <formula>$L261&lt;&gt;""</formula>
    </cfRule>
  </conditionalFormatting>
  <conditionalFormatting sqref="P273">
    <cfRule type="expression" dxfId="1448" priority="1447" stopIfTrue="1">
      <formula>$L261&lt;&gt;""</formula>
    </cfRule>
  </conditionalFormatting>
  <conditionalFormatting sqref="P275">
    <cfRule type="expression" dxfId="1447" priority="1446" stopIfTrue="1">
      <formula>$L261&lt;&gt;""</formula>
    </cfRule>
  </conditionalFormatting>
  <conditionalFormatting sqref="P274">
    <cfRule type="expression" dxfId="1446" priority="1445" stopIfTrue="1">
      <formula>$L261&lt;&gt;""</formula>
    </cfRule>
  </conditionalFormatting>
  <conditionalFormatting sqref="O272">
    <cfRule type="expression" dxfId="1445" priority="1444" stopIfTrue="1">
      <formula>$L261&lt;&gt;""</formula>
    </cfRule>
  </conditionalFormatting>
  <conditionalFormatting sqref="O273">
    <cfRule type="expression" dxfId="1444" priority="1443" stopIfTrue="1">
      <formula>$L261&lt;&gt;""</formula>
    </cfRule>
  </conditionalFormatting>
  <conditionalFormatting sqref="H295">
    <cfRule type="expression" dxfId="1443" priority="1442" stopIfTrue="1">
      <formula>$E279&lt;&gt;""</formula>
    </cfRule>
  </conditionalFormatting>
  <conditionalFormatting sqref="I295">
    <cfRule type="expression" dxfId="1442" priority="1441" stopIfTrue="1">
      <formula>$E279&lt;&gt;""</formula>
    </cfRule>
  </conditionalFormatting>
  <conditionalFormatting sqref="F285:F287 F282">
    <cfRule type="expression" dxfId="1441" priority="1440" stopIfTrue="1">
      <formula>$E280&lt;&gt;""</formula>
    </cfRule>
  </conditionalFormatting>
  <conditionalFormatting sqref="E295">
    <cfRule type="expression" dxfId="1440" priority="1439" stopIfTrue="1">
      <formula>$E279&lt;&gt;""</formula>
    </cfRule>
  </conditionalFormatting>
  <conditionalFormatting sqref="F295:G295">
    <cfRule type="expression" dxfId="1439" priority="1438" stopIfTrue="1">
      <formula>$E279&lt;&gt;""</formula>
    </cfRule>
  </conditionalFormatting>
  <conditionalFormatting sqref="E290">
    <cfRule type="expression" dxfId="1438" priority="1437" stopIfTrue="1">
      <formula>$E279&lt;&gt;""</formula>
    </cfRule>
  </conditionalFormatting>
  <conditionalFormatting sqref="H281">
    <cfRule type="expression" dxfId="1437" priority="1436" stopIfTrue="1">
      <formula>$E279&lt;&gt;""</formula>
    </cfRule>
  </conditionalFormatting>
  <conditionalFormatting sqref="I281">
    <cfRule type="expression" dxfId="1436" priority="1435" stopIfTrue="1">
      <formula>$E279&lt;&gt;""</formula>
    </cfRule>
  </conditionalFormatting>
  <conditionalFormatting sqref="H290">
    <cfRule type="expression" dxfId="1435" priority="1434" stopIfTrue="1">
      <formula>$E279&lt;&gt;""</formula>
    </cfRule>
  </conditionalFormatting>
  <conditionalFormatting sqref="I290">
    <cfRule type="expression" dxfId="1434" priority="1433" stopIfTrue="1">
      <formula>$E279&lt;&gt;""</formula>
    </cfRule>
  </conditionalFormatting>
  <conditionalFormatting sqref="F283:F284">
    <cfRule type="expression" dxfId="1433" priority="1432" stopIfTrue="1">
      <formula>$E279&lt;&gt;""</formula>
    </cfRule>
  </conditionalFormatting>
  <conditionalFormatting sqref="F282">
    <cfRule type="expression" dxfId="1432" priority="1431" stopIfTrue="1">
      <formula>$E279&lt;&gt;""</formula>
    </cfRule>
  </conditionalFormatting>
  <conditionalFormatting sqref="F283:G283">
    <cfRule type="expression" dxfId="1431" priority="1430" stopIfTrue="1">
      <formula>$E279&lt;&gt;""</formula>
    </cfRule>
  </conditionalFormatting>
  <conditionalFormatting sqref="F284:G284">
    <cfRule type="expression" dxfId="1430" priority="1429" stopIfTrue="1">
      <formula>$E279&lt;&gt;""</formula>
    </cfRule>
  </conditionalFormatting>
  <conditionalFormatting sqref="F285:G285">
    <cfRule type="expression" dxfId="1429" priority="1428" stopIfTrue="1">
      <formula>$E279&lt;&gt;""</formula>
    </cfRule>
  </conditionalFormatting>
  <conditionalFormatting sqref="F286:G286">
    <cfRule type="expression" dxfId="1428" priority="1427" stopIfTrue="1">
      <formula>$E279&lt;&gt;""</formula>
    </cfRule>
  </conditionalFormatting>
  <conditionalFormatting sqref="F287:G287">
    <cfRule type="expression" dxfId="1427" priority="1426" stopIfTrue="1">
      <formula>$E279&lt;&gt;""</formula>
    </cfRule>
  </conditionalFormatting>
  <conditionalFormatting sqref="E288">
    <cfRule type="expression" dxfId="1426" priority="1425" stopIfTrue="1">
      <formula>$E279&lt;&gt;""</formula>
    </cfRule>
  </conditionalFormatting>
  <conditionalFormatting sqref="H283">
    <cfRule type="expression" dxfId="1425" priority="1424" stopIfTrue="1">
      <formula>$E279&lt;&gt;""</formula>
    </cfRule>
  </conditionalFormatting>
  <conditionalFormatting sqref="I283">
    <cfRule type="expression" dxfId="1424" priority="1423" stopIfTrue="1">
      <formula>$E279&lt;&gt;""</formula>
    </cfRule>
  </conditionalFormatting>
  <conditionalFormatting sqref="H284">
    <cfRule type="expression" dxfId="1423" priority="1422" stopIfTrue="1">
      <formula>$E279&lt;&gt;""</formula>
    </cfRule>
  </conditionalFormatting>
  <conditionalFormatting sqref="I284">
    <cfRule type="expression" dxfId="1422" priority="1421" stopIfTrue="1">
      <formula>$E279&lt;&gt;""</formula>
    </cfRule>
  </conditionalFormatting>
  <conditionalFormatting sqref="H285">
    <cfRule type="expression" dxfId="1421" priority="1420" stopIfTrue="1">
      <formula>$E279&lt;&gt;""</formula>
    </cfRule>
  </conditionalFormatting>
  <conditionalFormatting sqref="I285">
    <cfRule type="expression" dxfId="1420" priority="1419" stopIfTrue="1">
      <formula>$E279&lt;&gt;""</formula>
    </cfRule>
  </conditionalFormatting>
  <conditionalFormatting sqref="H286">
    <cfRule type="expression" dxfId="1419" priority="1418" stopIfTrue="1">
      <formula>$E279&lt;&gt;""</formula>
    </cfRule>
  </conditionalFormatting>
  <conditionalFormatting sqref="I286">
    <cfRule type="expression" dxfId="1418" priority="1417" stopIfTrue="1">
      <formula>$E279&lt;&gt;""</formula>
    </cfRule>
  </conditionalFormatting>
  <conditionalFormatting sqref="H287">
    <cfRule type="expression" dxfId="1417" priority="1416" stopIfTrue="1">
      <formula>$E279&lt;&gt;""</formula>
    </cfRule>
  </conditionalFormatting>
  <conditionalFormatting sqref="I287">
    <cfRule type="expression" dxfId="1416" priority="1415" stopIfTrue="1">
      <formula>$E279&lt;&gt;""</formula>
    </cfRule>
  </conditionalFormatting>
  <conditionalFormatting sqref="H288">
    <cfRule type="expression" dxfId="1415" priority="1414" stopIfTrue="1">
      <formula>$E279&lt;&gt;""</formula>
    </cfRule>
  </conditionalFormatting>
  <conditionalFormatting sqref="I288">
    <cfRule type="expression" dxfId="1414" priority="1413" stopIfTrue="1">
      <formula>$E279&lt;&gt;""</formula>
    </cfRule>
  </conditionalFormatting>
  <conditionalFormatting sqref="F281">
    <cfRule type="expression" dxfId="1413" priority="1412" stopIfTrue="1">
      <formula>$E279&lt;&gt;""</formula>
    </cfRule>
  </conditionalFormatting>
  <conditionalFormatting sqref="F281:G281">
    <cfRule type="expression" dxfId="1412" priority="1411" stopIfTrue="1">
      <formula>$E279&lt;&gt;""</formula>
    </cfRule>
  </conditionalFormatting>
  <conditionalFormatting sqref="H282">
    <cfRule type="expression" dxfId="1411" priority="1410" stopIfTrue="1">
      <formula>$E279&lt;&gt;""</formula>
    </cfRule>
  </conditionalFormatting>
  <conditionalFormatting sqref="I282">
    <cfRule type="expression" dxfId="1410" priority="1409" stopIfTrue="1">
      <formula>$E279&lt;&gt;""</formula>
    </cfRule>
  </conditionalFormatting>
  <conditionalFormatting sqref="E285:E287">
    <cfRule type="expression" dxfId="1409" priority="1408" stopIfTrue="1">
      <formula>$E279&lt;&gt;""</formula>
    </cfRule>
  </conditionalFormatting>
  <conditionalFormatting sqref="E283:E284">
    <cfRule type="expression" dxfId="1408" priority="1407" stopIfTrue="1">
      <formula>$E279&lt;&gt;""</formula>
    </cfRule>
  </conditionalFormatting>
  <conditionalFormatting sqref="E281:E282">
    <cfRule type="expression" dxfId="1407" priority="1406" stopIfTrue="1">
      <formula>$E279&lt;&gt;""</formula>
    </cfRule>
  </conditionalFormatting>
  <conditionalFormatting sqref="E281:E287">
    <cfRule type="expression" dxfId="1406" priority="1405" stopIfTrue="1">
      <formula>$E279&lt;&gt;""</formula>
    </cfRule>
  </conditionalFormatting>
  <conditionalFormatting sqref="H293">
    <cfRule type="expression" dxfId="1405" priority="1404" stopIfTrue="1">
      <formula>$E279&lt;&gt;""</formula>
    </cfRule>
  </conditionalFormatting>
  <conditionalFormatting sqref="E293">
    <cfRule type="expression" dxfId="1404" priority="1403" stopIfTrue="1">
      <formula>$E279&lt;&gt;""</formula>
    </cfRule>
  </conditionalFormatting>
  <conditionalFormatting sqref="F290:G290">
    <cfRule type="expression" dxfId="1403" priority="1402" stopIfTrue="1">
      <formula>$E279&lt;&gt;""</formula>
    </cfRule>
  </conditionalFormatting>
  <conditionalFormatting sqref="F291:G291">
    <cfRule type="expression" dxfId="1402" priority="1401" stopIfTrue="1">
      <formula>$E279&lt;&gt;""</formula>
    </cfRule>
  </conditionalFormatting>
  <conditionalFormatting sqref="F292:G292">
    <cfRule type="expression" dxfId="1401" priority="1400" stopIfTrue="1">
      <formula>$E279&lt;&gt;""</formula>
    </cfRule>
  </conditionalFormatting>
  <conditionalFormatting sqref="H292">
    <cfRule type="expression" dxfId="1400" priority="1399" stopIfTrue="1">
      <formula>$E279&lt;&gt;""</formula>
    </cfRule>
  </conditionalFormatting>
  <conditionalFormatting sqref="H291">
    <cfRule type="expression" dxfId="1399" priority="1398" stopIfTrue="1">
      <formula>$E279&lt;&gt;""</formula>
    </cfRule>
  </conditionalFormatting>
  <conditionalFormatting sqref="I291">
    <cfRule type="expression" dxfId="1398" priority="1397" stopIfTrue="1">
      <formula>$E279&lt;&gt;""</formula>
    </cfRule>
  </conditionalFormatting>
  <conditionalFormatting sqref="I292">
    <cfRule type="expression" dxfId="1397" priority="1396" stopIfTrue="1">
      <formula>$E279&lt;&gt;""</formula>
    </cfRule>
  </conditionalFormatting>
  <conditionalFormatting sqref="I293">
    <cfRule type="expression" dxfId="1396" priority="1395" stopIfTrue="1">
      <formula>$E279&lt;&gt;""</formula>
    </cfRule>
  </conditionalFormatting>
  <conditionalFormatting sqref="E290:E292">
    <cfRule type="expression" dxfId="1395" priority="1394">
      <formula>$E279&lt;&gt;""</formula>
    </cfRule>
  </conditionalFormatting>
  <conditionalFormatting sqref="M285:M287">
    <cfRule type="expression" dxfId="1394" priority="1393" stopIfTrue="1">
      <formula>$L283&lt;&gt;""</formula>
    </cfRule>
  </conditionalFormatting>
  <conditionalFormatting sqref="O281">
    <cfRule type="expression" dxfId="1393" priority="1392" stopIfTrue="1">
      <formula>$L279&lt;&gt;""</formula>
    </cfRule>
  </conditionalFormatting>
  <conditionalFormatting sqref="P281">
    <cfRule type="expression" dxfId="1392" priority="1391" stopIfTrue="1">
      <formula>$L279&lt;&gt;""</formula>
    </cfRule>
  </conditionalFormatting>
  <conditionalFormatting sqref="M285:N285">
    <cfRule type="expression" dxfId="1391" priority="1390" stopIfTrue="1">
      <formula>$L279&lt;&gt;""</formula>
    </cfRule>
  </conditionalFormatting>
  <conditionalFormatting sqref="M286:N286">
    <cfRule type="expression" dxfId="1390" priority="1389" stopIfTrue="1">
      <formula>$L279&lt;&gt;""</formula>
    </cfRule>
  </conditionalFormatting>
  <conditionalFormatting sqref="M287:N287">
    <cfRule type="expression" dxfId="1389" priority="1388" stopIfTrue="1">
      <formula>$L279&lt;&gt;""</formula>
    </cfRule>
  </conditionalFormatting>
  <conditionalFormatting sqref="L288">
    <cfRule type="expression" dxfId="1388" priority="1387" stopIfTrue="1">
      <formula>$L279&lt;&gt;""</formula>
    </cfRule>
  </conditionalFormatting>
  <conditionalFormatting sqref="O283">
    <cfRule type="expression" dxfId="1387" priority="1386" stopIfTrue="1">
      <formula>$L279&lt;&gt;""</formula>
    </cfRule>
  </conditionalFormatting>
  <conditionalFormatting sqref="P283">
    <cfRule type="expression" dxfId="1386" priority="1385" stopIfTrue="1">
      <formula>$L279&lt;&gt;""</formula>
    </cfRule>
  </conditionalFormatting>
  <conditionalFormatting sqref="O284">
    <cfRule type="expression" dxfId="1385" priority="1384" stopIfTrue="1">
      <formula>$L279&lt;&gt;""</formula>
    </cfRule>
  </conditionalFormatting>
  <conditionalFormatting sqref="P284">
    <cfRule type="expression" dxfId="1384" priority="1383" stopIfTrue="1">
      <formula>$L279&lt;&gt;""</formula>
    </cfRule>
  </conditionalFormatting>
  <conditionalFormatting sqref="O285">
    <cfRule type="expression" dxfId="1383" priority="1382" stopIfTrue="1">
      <formula>$L279&lt;&gt;""</formula>
    </cfRule>
  </conditionalFormatting>
  <conditionalFormatting sqref="P285">
    <cfRule type="expression" dxfId="1382" priority="1381" stopIfTrue="1">
      <formula>$L279&lt;&gt;""</formula>
    </cfRule>
  </conditionalFormatting>
  <conditionalFormatting sqref="O286">
    <cfRule type="expression" dxfId="1381" priority="1380" stopIfTrue="1">
      <formula>$L279&lt;&gt;""</formula>
    </cfRule>
  </conditionalFormatting>
  <conditionalFormatting sqref="P286">
    <cfRule type="expression" dxfId="1380" priority="1379" stopIfTrue="1">
      <formula>$L279&lt;&gt;""</formula>
    </cfRule>
  </conditionalFormatting>
  <conditionalFormatting sqref="O287">
    <cfRule type="expression" dxfId="1379" priority="1378" stopIfTrue="1">
      <formula>$L279&lt;&gt;""</formula>
    </cfRule>
  </conditionalFormatting>
  <conditionalFormatting sqref="P287">
    <cfRule type="expression" dxfId="1378" priority="1377" stopIfTrue="1">
      <formula>$L279&lt;&gt;""</formula>
    </cfRule>
  </conditionalFormatting>
  <conditionalFormatting sqref="O288">
    <cfRule type="expression" dxfId="1377" priority="1376" stopIfTrue="1">
      <formula>$L279&lt;&gt;""</formula>
    </cfRule>
  </conditionalFormatting>
  <conditionalFormatting sqref="P288">
    <cfRule type="expression" dxfId="1376" priority="1375" stopIfTrue="1">
      <formula>$L279&lt;&gt;""</formula>
    </cfRule>
  </conditionalFormatting>
  <conditionalFormatting sqref="M283">
    <cfRule type="expression" dxfId="1375" priority="1374" stopIfTrue="1">
      <formula>$L279&lt;&gt;""</formula>
    </cfRule>
  </conditionalFormatting>
  <conditionalFormatting sqref="M283:N283">
    <cfRule type="expression" dxfId="1374" priority="1373" stopIfTrue="1">
      <formula>$L279&lt;&gt;""</formula>
    </cfRule>
  </conditionalFormatting>
  <conditionalFormatting sqref="M283:N283 M285:N287">
    <cfRule type="expression" dxfId="1373" priority="1372" stopIfTrue="1">
      <formula>$L280&lt;&gt;""</formula>
    </cfRule>
  </conditionalFormatting>
  <conditionalFormatting sqref="O282">
    <cfRule type="expression" dxfId="1372" priority="1371" stopIfTrue="1">
      <formula>$L279&lt;&gt;""</formula>
    </cfRule>
  </conditionalFormatting>
  <conditionalFormatting sqref="P282">
    <cfRule type="expression" dxfId="1371" priority="1370" stopIfTrue="1">
      <formula>$L279&lt;&gt;""</formula>
    </cfRule>
  </conditionalFormatting>
  <conditionalFormatting sqref="L285:L287">
    <cfRule type="expression" dxfId="1370" priority="1369" stopIfTrue="1">
      <formula>$L279&lt;&gt;""</formula>
    </cfRule>
  </conditionalFormatting>
  <conditionalFormatting sqref="L283:L284">
    <cfRule type="expression" dxfId="1369" priority="1368" stopIfTrue="1">
      <formula>$L279&lt;&gt;""</formula>
    </cfRule>
  </conditionalFormatting>
  <conditionalFormatting sqref="L281:L282">
    <cfRule type="expression" dxfId="1368" priority="1367" stopIfTrue="1">
      <formula>$L279&lt;&gt;""</formula>
    </cfRule>
  </conditionalFormatting>
  <conditionalFormatting sqref="L281:L287">
    <cfRule type="expression" dxfId="1367" priority="1366" stopIfTrue="1">
      <formula>$L279&lt;&gt;""</formula>
    </cfRule>
  </conditionalFormatting>
  <conditionalFormatting sqref="M281">
    <cfRule type="expression" dxfId="1366" priority="1365" stopIfTrue="1">
      <formula>$L279&lt;&gt;""</formula>
    </cfRule>
  </conditionalFormatting>
  <conditionalFormatting sqref="M281:N281">
    <cfRule type="expression" dxfId="1365" priority="1364" stopIfTrue="1">
      <formula>$L279&lt;&gt;""</formula>
    </cfRule>
  </conditionalFormatting>
  <conditionalFormatting sqref="M281:N281">
    <cfRule type="expression" dxfId="1364" priority="1363" stopIfTrue="1">
      <formula>$L279&lt;&gt;""</formula>
    </cfRule>
  </conditionalFormatting>
  <conditionalFormatting sqref="M282:N282">
    <cfRule type="expression" dxfId="1363" priority="1362" stopIfTrue="1">
      <formula>$L280&lt;&gt;""</formula>
    </cfRule>
  </conditionalFormatting>
  <conditionalFormatting sqref="M282">
    <cfRule type="expression" dxfId="1362" priority="1361" stopIfTrue="1">
      <formula>$L279&lt;&gt;""</formula>
    </cfRule>
  </conditionalFormatting>
  <conditionalFormatting sqref="M284">
    <cfRule type="expression" dxfId="1361" priority="1360" stopIfTrue="1">
      <formula>$L279&lt;&gt;""</formula>
    </cfRule>
  </conditionalFormatting>
  <conditionalFormatting sqref="M284:N284">
    <cfRule type="expression" dxfId="1360" priority="1359" stopIfTrue="1">
      <formula>$L279&lt;&gt;""</formula>
    </cfRule>
  </conditionalFormatting>
  <conditionalFormatting sqref="M284:N284">
    <cfRule type="expression" dxfId="1359" priority="1358" stopIfTrue="1">
      <formula>$L282&lt;&gt;""</formula>
    </cfRule>
  </conditionalFormatting>
  <conditionalFormatting sqref="O295">
    <cfRule type="expression" dxfId="1358" priority="1357" stopIfTrue="1">
      <formula>$L279&lt;&gt;""</formula>
    </cfRule>
  </conditionalFormatting>
  <conditionalFormatting sqref="P295">
    <cfRule type="expression" dxfId="1357" priority="1356" stopIfTrue="1">
      <formula>$L279&lt;&gt;""</formula>
    </cfRule>
  </conditionalFormatting>
  <conditionalFormatting sqref="L295">
    <cfRule type="expression" dxfId="1356" priority="1355" stopIfTrue="1">
      <formula>$L279&lt;&gt;""</formula>
    </cfRule>
  </conditionalFormatting>
  <conditionalFormatting sqref="M295:N295">
    <cfRule type="expression" dxfId="1355" priority="1354" stopIfTrue="1">
      <formula>$L279&lt;&gt;""</formula>
    </cfRule>
  </conditionalFormatting>
  <conditionalFormatting sqref="L290">
    <cfRule type="expression" dxfId="1354" priority="1353" stopIfTrue="1">
      <formula>$L279&lt;&gt;""</formula>
    </cfRule>
  </conditionalFormatting>
  <conditionalFormatting sqref="O293">
    <cfRule type="expression" dxfId="1353" priority="1352" stopIfTrue="1">
      <formula>$L279&lt;&gt;""</formula>
    </cfRule>
  </conditionalFormatting>
  <conditionalFormatting sqref="L293">
    <cfRule type="expression" dxfId="1352" priority="1351" stopIfTrue="1">
      <formula>$L279&lt;&gt;""</formula>
    </cfRule>
  </conditionalFormatting>
  <conditionalFormatting sqref="M290:N290">
    <cfRule type="expression" dxfId="1351" priority="1350" stopIfTrue="1">
      <formula>$L279&lt;&gt;""</formula>
    </cfRule>
  </conditionalFormatting>
  <conditionalFormatting sqref="M291:N291">
    <cfRule type="expression" dxfId="1350" priority="1349" stopIfTrue="1">
      <formula>$L279&lt;&gt;""</formula>
    </cfRule>
  </conditionalFormatting>
  <conditionalFormatting sqref="M292:N292">
    <cfRule type="expression" dxfId="1349" priority="1348" stopIfTrue="1">
      <formula>$L279&lt;&gt;""</formula>
    </cfRule>
  </conditionalFormatting>
  <conditionalFormatting sqref="O292">
    <cfRule type="expression" dxfId="1348" priority="1347" stopIfTrue="1">
      <formula>$L279&lt;&gt;""</formula>
    </cfRule>
  </conditionalFormatting>
  <conditionalFormatting sqref="L290:L292">
    <cfRule type="expression" dxfId="1347" priority="1346">
      <formula>$L279&lt;&gt;""</formula>
    </cfRule>
  </conditionalFormatting>
  <conditionalFormatting sqref="P290">
    <cfRule type="expression" dxfId="1346" priority="1345" stopIfTrue="1">
      <formula>$L279&lt;&gt;""</formula>
    </cfRule>
  </conditionalFormatting>
  <conditionalFormatting sqref="P291">
    <cfRule type="expression" dxfId="1345" priority="1344" stopIfTrue="1">
      <formula>$L279&lt;&gt;""</formula>
    </cfRule>
  </conditionalFormatting>
  <conditionalFormatting sqref="P293">
    <cfRule type="expression" dxfId="1344" priority="1343" stopIfTrue="1">
      <formula>$L279&lt;&gt;""</formula>
    </cfRule>
  </conditionalFormatting>
  <conditionalFormatting sqref="P292">
    <cfRule type="expression" dxfId="1343" priority="1342" stopIfTrue="1">
      <formula>$L279&lt;&gt;""</formula>
    </cfRule>
  </conditionalFormatting>
  <conditionalFormatting sqref="O290">
    <cfRule type="expression" dxfId="1342" priority="1341" stopIfTrue="1">
      <formula>$L279&lt;&gt;""</formula>
    </cfRule>
  </conditionalFormatting>
  <conditionalFormatting sqref="O291">
    <cfRule type="expression" dxfId="1341" priority="1340" stopIfTrue="1">
      <formula>$L279&lt;&gt;""</formula>
    </cfRule>
  </conditionalFormatting>
  <conditionalFormatting sqref="H313">
    <cfRule type="expression" dxfId="1340" priority="1339" stopIfTrue="1">
      <formula>$E297&lt;&gt;""</formula>
    </cfRule>
  </conditionalFormatting>
  <conditionalFormatting sqref="I313">
    <cfRule type="expression" dxfId="1339" priority="1338" stopIfTrue="1">
      <formula>$E297&lt;&gt;""</formula>
    </cfRule>
  </conditionalFormatting>
  <conditionalFormatting sqref="F303:F305 F300">
    <cfRule type="expression" dxfId="1338" priority="1337" stopIfTrue="1">
      <formula>$E298&lt;&gt;""</formula>
    </cfRule>
  </conditionalFormatting>
  <conditionalFormatting sqref="E313">
    <cfRule type="expression" dxfId="1337" priority="1336" stopIfTrue="1">
      <formula>$E297&lt;&gt;""</formula>
    </cfRule>
  </conditionalFormatting>
  <conditionalFormatting sqref="F313:G313">
    <cfRule type="expression" dxfId="1336" priority="1335" stopIfTrue="1">
      <formula>$E297&lt;&gt;""</formula>
    </cfRule>
  </conditionalFormatting>
  <conditionalFormatting sqref="E308">
    <cfRule type="expression" dxfId="1335" priority="1334" stopIfTrue="1">
      <formula>$E297&lt;&gt;""</formula>
    </cfRule>
  </conditionalFormatting>
  <conditionalFormatting sqref="H299">
    <cfRule type="expression" dxfId="1334" priority="1333" stopIfTrue="1">
      <formula>$E297&lt;&gt;""</formula>
    </cfRule>
  </conditionalFormatting>
  <conditionalFormatting sqref="I299">
    <cfRule type="expression" dxfId="1333" priority="1332" stopIfTrue="1">
      <formula>$E297&lt;&gt;""</formula>
    </cfRule>
  </conditionalFormatting>
  <conditionalFormatting sqref="H308">
    <cfRule type="expression" dxfId="1332" priority="1331" stopIfTrue="1">
      <formula>$E297&lt;&gt;""</formula>
    </cfRule>
  </conditionalFormatting>
  <conditionalFormatting sqref="I308">
    <cfRule type="expression" dxfId="1331" priority="1330" stopIfTrue="1">
      <formula>$E297&lt;&gt;""</formula>
    </cfRule>
  </conditionalFormatting>
  <conditionalFormatting sqref="F301:F302">
    <cfRule type="expression" dxfId="1330" priority="1329" stopIfTrue="1">
      <formula>$E297&lt;&gt;""</formula>
    </cfRule>
  </conditionalFormatting>
  <conditionalFormatting sqref="F300">
    <cfRule type="expression" dxfId="1329" priority="1328" stopIfTrue="1">
      <formula>$E297&lt;&gt;""</formula>
    </cfRule>
  </conditionalFormatting>
  <conditionalFormatting sqref="F301:G301">
    <cfRule type="expression" dxfId="1328" priority="1327" stopIfTrue="1">
      <formula>$E297&lt;&gt;""</formula>
    </cfRule>
  </conditionalFormatting>
  <conditionalFormatting sqref="F302:G302">
    <cfRule type="expression" dxfId="1327" priority="1326" stopIfTrue="1">
      <formula>$E297&lt;&gt;""</formula>
    </cfRule>
  </conditionalFormatting>
  <conditionalFormatting sqref="F303:G303">
    <cfRule type="expression" dxfId="1326" priority="1325" stopIfTrue="1">
      <formula>$E297&lt;&gt;""</formula>
    </cfRule>
  </conditionalFormatting>
  <conditionalFormatting sqref="F304:G304">
    <cfRule type="expression" dxfId="1325" priority="1324" stopIfTrue="1">
      <formula>$E297&lt;&gt;""</formula>
    </cfRule>
  </conditionalFormatting>
  <conditionalFormatting sqref="F305:G305">
    <cfRule type="expression" dxfId="1324" priority="1323" stopIfTrue="1">
      <formula>$E297&lt;&gt;""</formula>
    </cfRule>
  </conditionalFormatting>
  <conditionalFormatting sqref="E306">
    <cfRule type="expression" dxfId="1323" priority="1322" stopIfTrue="1">
      <formula>$E297&lt;&gt;""</formula>
    </cfRule>
  </conditionalFormatting>
  <conditionalFormatting sqref="H301">
    <cfRule type="expression" dxfId="1322" priority="1321" stopIfTrue="1">
      <formula>$E297&lt;&gt;""</formula>
    </cfRule>
  </conditionalFormatting>
  <conditionalFormatting sqref="I301">
    <cfRule type="expression" dxfId="1321" priority="1320" stopIfTrue="1">
      <formula>$E297&lt;&gt;""</formula>
    </cfRule>
  </conditionalFormatting>
  <conditionalFormatting sqref="H302">
    <cfRule type="expression" dxfId="1320" priority="1319" stopIfTrue="1">
      <formula>$E297&lt;&gt;""</formula>
    </cfRule>
  </conditionalFormatting>
  <conditionalFormatting sqref="I302">
    <cfRule type="expression" dxfId="1319" priority="1318" stopIfTrue="1">
      <formula>$E297&lt;&gt;""</formula>
    </cfRule>
  </conditionalFormatting>
  <conditionalFormatting sqref="H303">
    <cfRule type="expression" dxfId="1318" priority="1317" stopIfTrue="1">
      <formula>$E297&lt;&gt;""</formula>
    </cfRule>
  </conditionalFormatting>
  <conditionalFormatting sqref="I303">
    <cfRule type="expression" dxfId="1317" priority="1316" stopIfTrue="1">
      <formula>$E297&lt;&gt;""</formula>
    </cfRule>
  </conditionalFormatting>
  <conditionalFormatting sqref="H304">
    <cfRule type="expression" dxfId="1316" priority="1315" stopIfTrue="1">
      <formula>$E297&lt;&gt;""</formula>
    </cfRule>
  </conditionalFormatting>
  <conditionalFormatting sqref="I304">
    <cfRule type="expression" dxfId="1315" priority="1314" stopIfTrue="1">
      <formula>$E297&lt;&gt;""</formula>
    </cfRule>
  </conditionalFormatting>
  <conditionalFormatting sqref="H305">
    <cfRule type="expression" dxfId="1314" priority="1313" stopIfTrue="1">
      <formula>$E297&lt;&gt;""</formula>
    </cfRule>
  </conditionalFormatting>
  <conditionalFormatting sqref="I305">
    <cfRule type="expression" dxfId="1313" priority="1312" stopIfTrue="1">
      <formula>$E297&lt;&gt;""</formula>
    </cfRule>
  </conditionalFormatting>
  <conditionalFormatting sqref="H306">
    <cfRule type="expression" dxfId="1312" priority="1311" stopIfTrue="1">
      <formula>$E297&lt;&gt;""</formula>
    </cfRule>
  </conditionalFormatting>
  <conditionalFormatting sqref="I306">
    <cfRule type="expression" dxfId="1311" priority="1310" stopIfTrue="1">
      <formula>$E297&lt;&gt;""</formula>
    </cfRule>
  </conditionalFormatting>
  <conditionalFormatting sqref="F299">
    <cfRule type="expression" dxfId="1310" priority="1309" stopIfTrue="1">
      <formula>$E297&lt;&gt;""</formula>
    </cfRule>
  </conditionalFormatting>
  <conditionalFormatting sqref="F299:G299">
    <cfRule type="expression" dxfId="1309" priority="1308" stopIfTrue="1">
      <formula>$E297&lt;&gt;""</formula>
    </cfRule>
  </conditionalFormatting>
  <conditionalFormatting sqref="H300">
    <cfRule type="expression" dxfId="1308" priority="1307" stopIfTrue="1">
      <formula>$E297&lt;&gt;""</formula>
    </cfRule>
  </conditionalFormatting>
  <conditionalFormatting sqref="I300">
    <cfRule type="expression" dxfId="1307" priority="1306" stopIfTrue="1">
      <formula>$E297&lt;&gt;""</formula>
    </cfRule>
  </conditionalFormatting>
  <conditionalFormatting sqref="E303:E305">
    <cfRule type="expression" dxfId="1306" priority="1305" stopIfTrue="1">
      <formula>$E297&lt;&gt;""</formula>
    </cfRule>
  </conditionalFormatting>
  <conditionalFormatting sqref="E301:E302">
    <cfRule type="expression" dxfId="1305" priority="1304" stopIfTrue="1">
      <formula>$E297&lt;&gt;""</formula>
    </cfRule>
  </conditionalFormatting>
  <conditionalFormatting sqref="E299:E300">
    <cfRule type="expression" dxfId="1304" priority="1303" stopIfTrue="1">
      <formula>$E297&lt;&gt;""</formula>
    </cfRule>
  </conditionalFormatting>
  <conditionalFormatting sqref="E299:E305">
    <cfRule type="expression" dxfId="1303" priority="1302" stopIfTrue="1">
      <formula>$E297&lt;&gt;""</formula>
    </cfRule>
  </conditionalFormatting>
  <conditionalFormatting sqref="H311">
    <cfRule type="expression" dxfId="1302" priority="1301" stopIfTrue="1">
      <formula>$E297&lt;&gt;""</formula>
    </cfRule>
  </conditionalFormatting>
  <conditionalFormatting sqref="E311">
    <cfRule type="expression" dxfId="1301" priority="1300" stopIfTrue="1">
      <formula>$E297&lt;&gt;""</formula>
    </cfRule>
  </conditionalFormatting>
  <conditionalFormatting sqref="F308:G308">
    <cfRule type="expression" dxfId="1300" priority="1299" stopIfTrue="1">
      <formula>$E297&lt;&gt;""</formula>
    </cfRule>
  </conditionalFormatting>
  <conditionalFormatting sqref="F309:G309">
    <cfRule type="expression" dxfId="1299" priority="1298" stopIfTrue="1">
      <formula>$E297&lt;&gt;""</formula>
    </cfRule>
  </conditionalFormatting>
  <conditionalFormatting sqref="F310:G310">
    <cfRule type="expression" dxfId="1298" priority="1297" stopIfTrue="1">
      <formula>$E297&lt;&gt;""</formula>
    </cfRule>
  </conditionalFormatting>
  <conditionalFormatting sqref="H310">
    <cfRule type="expression" dxfId="1297" priority="1296" stopIfTrue="1">
      <formula>$E297&lt;&gt;""</formula>
    </cfRule>
  </conditionalFormatting>
  <conditionalFormatting sqref="H309">
    <cfRule type="expression" dxfId="1296" priority="1295" stopIfTrue="1">
      <formula>$E297&lt;&gt;""</formula>
    </cfRule>
  </conditionalFormatting>
  <conditionalFormatting sqref="I309">
    <cfRule type="expression" dxfId="1295" priority="1294" stopIfTrue="1">
      <formula>$E297&lt;&gt;""</formula>
    </cfRule>
  </conditionalFormatting>
  <conditionalFormatting sqref="I310">
    <cfRule type="expression" dxfId="1294" priority="1293" stopIfTrue="1">
      <formula>$E297&lt;&gt;""</formula>
    </cfRule>
  </conditionalFormatting>
  <conditionalFormatting sqref="I311">
    <cfRule type="expression" dxfId="1293" priority="1292" stopIfTrue="1">
      <formula>$E297&lt;&gt;""</formula>
    </cfRule>
  </conditionalFormatting>
  <conditionalFormatting sqref="E308:E310">
    <cfRule type="expression" dxfId="1292" priority="1291">
      <formula>$E297&lt;&gt;""</formula>
    </cfRule>
  </conditionalFormatting>
  <conditionalFormatting sqref="M303:M305">
    <cfRule type="expression" dxfId="1291" priority="1290" stopIfTrue="1">
      <formula>$L301&lt;&gt;""</formula>
    </cfRule>
  </conditionalFormatting>
  <conditionalFormatting sqref="O299">
    <cfRule type="expression" dxfId="1290" priority="1289" stopIfTrue="1">
      <formula>$L297&lt;&gt;""</formula>
    </cfRule>
  </conditionalFormatting>
  <conditionalFormatting sqref="P299">
    <cfRule type="expression" dxfId="1289" priority="1288" stopIfTrue="1">
      <formula>$L297&lt;&gt;""</formula>
    </cfRule>
  </conditionalFormatting>
  <conditionalFormatting sqref="M303:N303">
    <cfRule type="expression" dxfId="1288" priority="1287" stopIfTrue="1">
      <formula>$L297&lt;&gt;""</formula>
    </cfRule>
  </conditionalFormatting>
  <conditionalFormatting sqref="M304:N304">
    <cfRule type="expression" dxfId="1287" priority="1286" stopIfTrue="1">
      <formula>$L297&lt;&gt;""</formula>
    </cfRule>
  </conditionalFormatting>
  <conditionalFormatting sqref="M305:N305">
    <cfRule type="expression" dxfId="1286" priority="1285" stopIfTrue="1">
      <formula>$L297&lt;&gt;""</formula>
    </cfRule>
  </conditionalFormatting>
  <conditionalFormatting sqref="L306">
    <cfRule type="expression" dxfId="1285" priority="1284" stopIfTrue="1">
      <formula>$L297&lt;&gt;""</formula>
    </cfRule>
  </conditionalFormatting>
  <conditionalFormatting sqref="O301">
    <cfRule type="expression" dxfId="1284" priority="1283" stopIfTrue="1">
      <formula>$L297&lt;&gt;""</formula>
    </cfRule>
  </conditionalFormatting>
  <conditionalFormatting sqref="P301">
    <cfRule type="expression" dxfId="1283" priority="1282" stopIfTrue="1">
      <formula>$L297&lt;&gt;""</formula>
    </cfRule>
  </conditionalFormatting>
  <conditionalFormatting sqref="O302">
    <cfRule type="expression" dxfId="1282" priority="1281" stopIfTrue="1">
      <formula>$L297&lt;&gt;""</formula>
    </cfRule>
  </conditionalFormatting>
  <conditionalFormatting sqref="P302">
    <cfRule type="expression" dxfId="1281" priority="1280" stopIfTrue="1">
      <formula>$L297&lt;&gt;""</formula>
    </cfRule>
  </conditionalFormatting>
  <conditionalFormatting sqref="O303">
    <cfRule type="expression" dxfId="1280" priority="1279" stopIfTrue="1">
      <formula>$L297&lt;&gt;""</formula>
    </cfRule>
  </conditionalFormatting>
  <conditionalFormatting sqref="P303">
    <cfRule type="expression" dxfId="1279" priority="1278" stopIfTrue="1">
      <formula>$L297&lt;&gt;""</formula>
    </cfRule>
  </conditionalFormatting>
  <conditionalFormatting sqref="O304">
    <cfRule type="expression" dxfId="1278" priority="1277" stopIfTrue="1">
      <formula>$L297&lt;&gt;""</formula>
    </cfRule>
  </conditionalFormatting>
  <conditionalFormatting sqref="P304">
    <cfRule type="expression" dxfId="1277" priority="1276" stopIfTrue="1">
      <formula>$L297&lt;&gt;""</formula>
    </cfRule>
  </conditionalFormatting>
  <conditionalFormatting sqref="O305">
    <cfRule type="expression" dxfId="1276" priority="1275" stopIfTrue="1">
      <formula>$L297&lt;&gt;""</formula>
    </cfRule>
  </conditionalFormatting>
  <conditionalFormatting sqref="P305">
    <cfRule type="expression" dxfId="1275" priority="1274" stopIfTrue="1">
      <formula>$L297&lt;&gt;""</formula>
    </cfRule>
  </conditionalFormatting>
  <conditionalFormatting sqref="O306">
    <cfRule type="expression" dxfId="1274" priority="1273" stopIfTrue="1">
      <formula>$L297&lt;&gt;""</formula>
    </cfRule>
  </conditionalFormatting>
  <conditionalFormatting sqref="P306">
    <cfRule type="expression" dxfId="1273" priority="1272" stopIfTrue="1">
      <formula>$L297&lt;&gt;""</formula>
    </cfRule>
  </conditionalFormatting>
  <conditionalFormatting sqref="M301">
    <cfRule type="expression" dxfId="1272" priority="1271" stopIfTrue="1">
      <formula>$L297&lt;&gt;""</formula>
    </cfRule>
  </conditionalFormatting>
  <conditionalFormatting sqref="M301:N301">
    <cfRule type="expression" dxfId="1271" priority="1270" stopIfTrue="1">
      <formula>$L297&lt;&gt;""</formula>
    </cfRule>
  </conditionalFormatting>
  <conditionalFormatting sqref="M301:N301 M303:N305">
    <cfRule type="expression" dxfId="1270" priority="1269" stopIfTrue="1">
      <formula>$L298&lt;&gt;""</formula>
    </cfRule>
  </conditionalFormatting>
  <conditionalFormatting sqref="O300">
    <cfRule type="expression" dxfId="1269" priority="1268" stopIfTrue="1">
      <formula>$L297&lt;&gt;""</formula>
    </cfRule>
  </conditionalFormatting>
  <conditionalFormatting sqref="P300">
    <cfRule type="expression" dxfId="1268" priority="1267" stopIfTrue="1">
      <formula>$L297&lt;&gt;""</formula>
    </cfRule>
  </conditionalFormatting>
  <conditionalFormatting sqref="L303:L305">
    <cfRule type="expression" dxfId="1267" priority="1266" stopIfTrue="1">
      <formula>$L297&lt;&gt;""</formula>
    </cfRule>
  </conditionalFormatting>
  <conditionalFormatting sqref="L301:L302">
    <cfRule type="expression" dxfId="1266" priority="1265" stopIfTrue="1">
      <formula>$L297&lt;&gt;""</formula>
    </cfRule>
  </conditionalFormatting>
  <conditionalFormatting sqref="L299:L300">
    <cfRule type="expression" dxfId="1265" priority="1264" stopIfTrue="1">
      <formula>$L297&lt;&gt;""</formula>
    </cfRule>
  </conditionalFormatting>
  <conditionalFormatting sqref="L299:L305">
    <cfRule type="expression" dxfId="1264" priority="1263" stopIfTrue="1">
      <formula>$L297&lt;&gt;""</formula>
    </cfRule>
  </conditionalFormatting>
  <conditionalFormatting sqref="M299">
    <cfRule type="expression" dxfId="1263" priority="1262" stopIfTrue="1">
      <formula>$L297&lt;&gt;""</formula>
    </cfRule>
  </conditionalFormatting>
  <conditionalFormatting sqref="M299:N299">
    <cfRule type="expression" dxfId="1262" priority="1261" stopIfTrue="1">
      <formula>$L297&lt;&gt;""</formula>
    </cfRule>
  </conditionalFormatting>
  <conditionalFormatting sqref="M299:N299">
    <cfRule type="expression" dxfId="1261" priority="1260" stopIfTrue="1">
      <formula>$L297&lt;&gt;""</formula>
    </cfRule>
  </conditionalFormatting>
  <conditionalFormatting sqref="M300:N300">
    <cfRule type="expression" dxfId="1260" priority="1259" stopIfTrue="1">
      <formula>$L298&lt;&gt;""</formula>
    </cfRule>
  </conditionalFormatting>
  <conditionalFormatting sqref="M300">
    <cfRule type="expression" dxfId="1259" priority="1258" stopIfTrue="1">
      <formula>$L297&lt;&gt;""</formula>
    </cfRule>
  </conditionalFormatting>
  <conditionalFormatting sqref="M302">
    <cfRule type="expression" dxfId="1258" priority="1257" stopIfTrue="1">
      <formula>$L297&lt;&gt;""</formula>
    </cfRule>
  </conditionalFormatting>
  <conditionalFormatting sqref="M302:N302">
    <cfRule type="expression" dxfId="1257" priority="1256" stopIfTrue="1">
      <formula>$L297&lt;&gt;""</formula>
    </cfRule>
  </conditionalFormatting>
  <conditionalFormatting sqref="M302:N302">
    <cfRule type="expression" dxfId="1256" priority="1255" stopIfTrue="1">
      <formula>$L300&lt;&gt;""</formula>
    </cfRule>
  </conditionalFormatting>
  <conditionalFormatting sqref="O313">
    <cfRule type="expression" dxfId="1255" priority="1254" stopIfTrue="1">
      <formula>$L297&lt;&gt;""</formula>
    </cfRule>
  </conditionalFormatting>
  <conditionalFormatting sqref="P313">
    <cfRule type="expression" dxfId="1254" priority="1253" stopIfTrue="1">
      <formula>$L297&lt;&gt;""</formula>
    </cfRule>
  </conditionalFormatting>
  <conditionalFormatting sqref="L313">
    <cfRule type="expression" dxfId="1253" priority="1252" stopIfTrue="1">
      <formula>$L297&lt;&gt;""</formula>
    </cfRule>
  </conditionalFormatting>
  <conditionalFormatting sqref="M313:N313">
    <cfRule type="expression" dxfId="1252" priority="1251" stopIfTrue="1">
      <formula>$L297&lt;&gt;""</formula>
    </cfRule>
  </conditionalFormatting>
  <conditionalFormatting sqref="L308">
    <cfRule type="expression" dxfId="1251" priority="1250" stopIfTrue="1">
      <formula>$L297&lt;&gt;""</formula>
    </cfRule>
  </conditionalFormatting>
  <conditionalFormatting sqref="O311">
    <cfRule type="expression" dxfId="1250" priority="1249" stopIfTrue="1">
      <formula>$L297&lt;&gt;""</formula>
    </cfRule>
  </conditionalFormatting>
  <conditionalFormatting sqref="L311">
    <cfRule type="expression" dxfId="1249" priority="1248" stopIfTrue="1">
      <formula>$L297&lt;&gt;""</formula>
    </cfRule>
  </conditionalFormatting>
  <conditionalFormatting sqref="M308:N308">
    <cfRule type="expression" dxfId="1248" priority="1247" stopIfTrue="1">
      <formula>$L297&lt;&gt;""</formula>
    </cfRule>
  </conditionalFormatting>
  <conditionalFormatting sqref="M309:N309">
    <cfRule type="expression" dxfId="1247" priority="1246" stopIfTrue="1">
      <formula>$L297&lt;&gt;""</formula>
    </cfRule>
  </conditionalFormatting>
  <conditionalFormatting sqref="M310:N310">
    <cfRule type="expression" dxfId="1246" priority="1245" stopIfTrue="1">
      <formula>$L297&lt;&gt;""</formula>
    </cfRule>
  </conditionalFormatting>
  <conditionalFormatting sqref="O310">
    <cfRule type="expression" dxfId="1245" priority="1244" stopIfTrue="1">
      <formula>$L297&lt;&gt;""</formula>
    </cfRule>
  </conditionalFormatting>
  <conditionalFormatting sqref="L308:L310">
    <cfRule type="expression" dxfId="1244" priority="1243">
      <formula>$L297&lt;&gt;""</formula>
    </cfRule>
  </conditionalFormatting>
  <conditionalFormatting sqref="P308">
    <cfRule type="expression" dxfId="1243" priority="1242" stopIfTrue="1">
      <formula>$L297&lt;&gt;""</formula>
    </cfRule>
  </conditionalFormatting>
  <conditionalFormatting sqref="P309">
    <cfRule type="expression" dxfId="1242" priority="1241" stopIfTrue="1">
      <formula>$L297&lt;&gt;""</formula>
    </cfRule>
  </conditionalFormatting>
  <conditionalFormatting sqref="P311">
    <cfRule type="expression" dxfId="1241" priority="1240" stopIfTrue="1">
      <formula>$L297&lt;&gt;""</formula>
    </cfRule>
  </conditionalFormatting>
  <conditionalFormatting sqref="P310">
    <cfRule type="expression" dxfId="1240" priority="1239" stopIfTrue="1">
      <formula>$L297&lt;&gt;""</formula>
    </cfRule>
  </conditionalFormatting>
  <conditionalFormatting sqref="O308">
    <cfRule type="expression" dxfId="1239" priority="1238" stopIfTrue="1">
      <formula>$L297&lt;&gt;""</formula>
    </cfRule>
  </conditionalFormatting>
  <conditionalFormatting sqref="O309">
    <cfRule type="expression" dxfId="1238" priority="1237" stopIfTrue="1">
      <formula>$L297&lt;&gt;""</formula>
    </cfRule>
  </conditionalFormatting>
  <conditionalFormatting sqref="H331">
    <cfRule type="expression" dxfId="1237" priority="1236" stopIfTrue="1">
      <formula>$E315&lt;&gt;""</formula>
    </cfRule>
  </conditionalFormatting>
  <conditionalFormatting sqref="I331">
    <cfRule type="expression" dxfId="1236" priority="1235" stopIfTrue="1">
      <formula>$E315&lt;&gt;""</formula>
    </cfRule>
  </conditionalFormatting>
  <conditionalFormatting sqref="F321:F323 F318">
    <cfRule type="expression" dxfId="1235" priority="1234" stopIfTrue="1">
      <formula>$E316&lt;&gt;""</formula>
    </cfRule>
  </conditionalFormatting>
  <conditionalFormatting sqref="E331">
    <cfRule type="expression" dxfId="1234" priority="1233" stopIfTrue="1">
      <formula>$E315&lt;&gt;""</formula>
    </cfRule>
  </conditionalFormatting>
  <conditionalFormatting sqref="F331:G331">
    <cfRule type="expression" dxfId="1233" priority="1232" stopIfTrue="1">
      <formula>$E315&lt;&gt;""</formula>
    </cfRule>
  </conditionalFormatting>
  <conditionalFormatting sqref="E326">
    <cfRule type="expression" dxfId="1232" priority="1231" stopIfTrue="1">
      <formula>$E315&lt;&gt;""</formula>
    </cfRule>
  </conditionalFormatting>
  <conditionalFormatting sqref="H317">
    <cfRule type="expression" dxfId="1231" priority="1230" stopIfTrue="1">
      <formula>$E315&lt;&gt;""</formula>
    </cfRule>
  </conditionalFormatting>
  <conditionalFormatting sqref="I317">
    <cfRule type="expression" dxfId="1230" priority="1229" stopIfTrue="1">
      <formula>$E315&lt;&gt;""</formula>
    </cfRule>
  </conditionalFormatting>
  <conditionalFormatting sqref="H326">
    <cfRule type="expression" dxfId="1229" priority="1228" stopIfTrue="1">
      <formula>$E315&lt;&gt;""</formula>
    </cfRule>
  </conditionalFormatting>
  <conditionalFormatting sqref="I326">
    <cfRule type="expression" dxfId="1228" priority="1227" stopIfTrue="1">
      <formula>$E315&lt;&gt;""</formula>
    </cfRule>
  </conditionalFormatting>
  <conditionalFormatting sqref="F319:F320">
    <cfRule type="expression" dxfId="1227" priority="1226" stopIfTrue="1">
      <formula>$E315&lt;&gt;""</formula>
    </cfRule>
  </conditionalFormatting>
  <conditionalFormatting sqref="F318">
    <cfRule type="expression" dxfId="1226" priority="1225" stopIfTrue="1">
      <formula>$E315&lt;&gt;""</formula>
    </cfRule>
  </conditionalFormatting>
  <conditionalFormatting sqref="F319:G319">
    <cfRule type="expression" dxfId="1225" priority="1224" stopIfTrue="1">
      <formula>$E315&lt;&gt;""</formula>
    </cfRule>
  </conditionalFormatting>
  <conditionalFormatting sqref="F320:G320">
    <cfRule type="expression" dxfId="1224" priority="1223" stopIfTrue="1">
      <formula>$E315&lt;&gt;""</formula>
    </cfRule>
  </conditionalFormatting>
  <conditionalFormatting sqref="F321:G321">
    <cfRule type="expression" dxfId="1223" priority="1222" stopIfTrue="1">
      <formula>$E315&lt;&gt;""</formula>
    </cfRule>
  </conditionalFormatting>
  <conditionalFormatting sqref="F322:G322">
    <cfRule type="expression" dxfId="1222" priority="1221" stopIfTrue="1">
      <formula>$E315&lt;&gt;""</formula>
    </cfRule>
  </conditionalFormatting>
  <conditionalFormatting sqref="F323:G323">
    <cfRule type="expression" dxfId="1221" priority="1220" stopIfTrue="1">
      <formula>$E315&lt;&gt;""</formula>
    </cfRule>
  </conditionalFormatting>
  <conditionalFormatting sqref="E324">
    <cfRule type="expression" dxfId="1220" priority="1219" stopIfTrue="1">
      <formula>$E315&lt;&gt;""</formula>
    </cfRule>
  </conditionalFormatting>
  <conditionalFormatting sqref="H319">
    <cfRule type="expression" dxfId="1219" priority="1218" stopIfTrue="1">
      <formula>$E315&lt;&gt;""</formula>
    </cfRule>
  </conditionalFormatting>
  <conditionalFormatting sqref="I319">
    <cfRule type="expression" dxfId="1218" priority="1217" stopIfTrue="1">
      <formula>$E315&lt;&gt;""</formula>
    </cfRule>
  </conditionalFormatting>
  <conditionalFormatting sqref="H320">
    <cfRule type="expression" dxfId="1217" priority="1216" stopIfTrue="1">
      <formula>$E315&lt;&gt;""</formula>
    </cfRule>
  </conditionalFormatting>
  <conditionalFormatting sqref="I320">
    <cfRule type="expression" dxfId="1216" priority="1215" stopIfTrue="1">
      <formula>$E315&lt;&gt;""</formula>
    </cfRule>
  </conditionalFormatting>
  <conditionalFormatting sqref="H321">
    <cfRule type="expression" dxfId="1215" priority="1214" stopIfTrue="1">
      <formula>$E315&lt;&gt;""</formula>
    </cfRule>
  </conditionalFormatting>
  <conditionalFormatting sqref="I321">
    <cfRule type="expression" dxfId="1214" priority="1213" stopIfTrue="1">
      <formula>$E315&lt;&gt;""</formula>
    </cfRule>
  </conditionalFormatting>
  <conditionalFormatting sqref="H322">
    <cfRule type="expression" dxfId="1213" priority="1212" stopIfTrue="1">
      <formula>$E315&lt;&gt;""</formula>
    </cfRule>
  </conditionalFormatting>
  <conditionalFormatting sqref="I322">
    <cfRule type="expression" dxfId="1212" priority="1211" stopIfTrue="1">
      <formula>$E315&lt;&gt;""</formula>
    </cfRule>
  </conditionalFormatting>
  <conditionalFormatting sqref="H323">
    <cfRule type="expression" dxfId="1211" priority="1210" stopIfTrue="1">
      <formula>$E315&lt;&gt;""</formula>
    </cfRule>
  </conditionalFormatting>
  <conditionalFormatting sqref="I323">
    <cfRule type="expression" dxfId="1210" priority="1209" stopIfTrue="1">
      <formula>$E315&lt;&gt;""</formula>
    </cfRule>
  </conditionalFormatting>
  <conditionalFormatting sqref="H324">
    <cfRule type="expression" dxfId="1209" priority="1208" stopIfTrue="1">
      <formula>$E315&lt;&gt;""</formula>
    </cfRule>
  </conditionalFormatting>
  <conditionalFormatting sqref="I324">
    <cfRule type="expression" dxfId="1208" priority="1207" stopIfTrue="1">
      <formula>$E315&lt;&gt;""</formula>
    </cfRule>
  </conditionalFormatting>
  <conditionalFormatting sqref="F317">
    <cfRule type="expression" dxfId="1207" priority="1206" stopIfTrue="1">
      <formula>$E315&lt;&gt;""</formula>
    </cfRule>
  </conditionalFormatting>
  <conditionalFormatting sqref="F317:G317">
    <cfRule type="expression" dxfId="1206" priority="1205" stopIfTrue="1">
      <formula>$E315&lt;&gt;""</formula>
    </cfRule>
  </conditionalFormatting>
  <conditionalFormatting sqref="H318">
    <cfRule type="expression" dxfId="1205" priority="1204" stopIfTrue="1">
      <formula>$E315&lt;&gt;""</formula>
    </cfRule>
  </conditionalFormatting>
  <conditionalFormatting sqref="I318">
    <cfRule type="expression" dxfId="1204" priority="1203" stopIfTrue="1">
      <formula>$E315&lt;&gt;""</formula>
    </cfRule>
  </conditionalFormatting>
  <conditionalFormatting sqref="E321:E323">
    <cfRule type="expression" dxfId="1203" priority="1202" stopIfTrue="1">
      <formula>$E315&lt;&gt;""</formula>
    </cfRule>
  </conditionalFormatting>
  <conditionalFormatting sqref="E319:E320">
    <cfRule type="expression" dxfId="1202" priority="1201" stopIfTrue="1">
      <formula>$E315&lt;&gt;""</formula>
    </cfRule>
  </conditionalFormatting>
  <conditionalFormatting sqref="E317:E318">
    <cfRule type="expression" dxfId="1201" priority="1200" stopIfTrue="1">
      <formula>$E315&lt;&gt;""</formula>
    </cfRule>
  </conditionalFormatting>
  <conditionalFormatting sqref="E317:E323">
    <cfRule type="expression" dxfId="1200" priority="1199" stopIfTrue="1">
      <formula>$E315&lt;&gt;""</formula>
    </cfRule>
  </conditionalFormatting>
  <conditionalFormatting sqref="H329">
    <cfRule type="expression" dxfId="1199" priority="1198" stopIfTrue="1">
      <formula>$E315&lt;&gt;""</formula>
    </cfRule>
  </conditionalFormatting>
  <conditionalFormatting sqref="E329">
    <cfRule type="expression" dxfId="1198" priority="1197" stopIfTrue="1">
      <formula>$E315&lt;&gt;""</formula>
    </cfRule>
  </conditionalFormatting>
  <conditionalFormatting sqref="F326:G326">
    <cfRule type="expression" dxfId="1197" priority="1196" stopIfTrue="1">
      <formula>$E315&lt;&gt;""</formula>
    </cfRule>
  </conditionalFormatting>
  <conditionalFormatting sqref="F327:G327">
    <cfRule type="expression" dxfId="1196" priority="1195" stopIfTrue="1">
      <formula>$E315&lt;&gt;""</formula>
    </cfRule>
  </conditionalFormatting>
  <conditionalFormatting sqref="F328:G328">
    <cfRule type="expression" dxfId="1195" priority="1194" stopIfTrue="1">
      <formula>$E315&lt;&gt;""</formula>
    </cfRule>
  </conditionalFormatting>
  <conditionalFormatting sqref="H328">
    <cfRule type="expression" dxfId="1194" priority="1193" stopIfTrue="1">
      <formula>$E315&lt;&gt;""</formula>
    </cfRule>
  </conditionalFormatting>
  <conditionalFormatting sqref="H327">
    <cfRule type="expression" dxfId="1193" priority="1192" stopIfTrue="1">
      <formula>$E315&lt;&gt;""</formula>
    </cfRule>
  </conditionalFormatting>
  <conditionalFormatting sqref="I327">
    <cfRule type="expression" dxfId="1192" priority="1191" stopIfTrue="1">
      <formula>$E315&lt;&gt;""</formula>
    </cfRule>
  </conditionalFormatting>
  <conditionalFormatting sqref="I328">
    <cfRule type="expression" dxfId="1191" priority="1190" stopIfTrue="1">
      <formula>$E315&lt;&gt;""</formula>
    </cfRule>
  </conditionalFormatting>
  <conditionalFormatting sqref="I329">
    <cfRule type="expression" dxfId="1190" priority="1189" stopIfTrue="1">
      <formula>$E315&lt;&gt;""</formula>
    </cfRule>
  </conditionalFormatting>
  <conditionalFormatting sqref="E326:E328">
    <cfRule type="expression" dxfId="1189" priority="1188">
      <formula>$E315&lt;&gt;""</formula>
    </cfRule>
  </conditionalFormatting>
  <conditionalFormatting sqref="M321:M323">
    <cfRule type="expression" dxfId="1188" priority="1187" stopIfTrue="1">
      <formula>$L319&lt;&gt;""</formula>
    </cfRule>
  </conditionalFormatting>
  <conditionalFormatting sqref="O317">
    <cfRule type="expression" dxfId="1187" priority="1186" stopIfTrue="1">
      <formula>$L315&lt;&gt;""</formula>
    </cfRule>
  </conditionalFormatting>
  <conditionalFormatting sqref="P317">
    <cfRule type="expression" dxfId="1186" priority="1185" stopIfTrue="1">
      <formula>$L315&lt;&gt;""</formula>
    </cfRule>
  </conditionalFormatting>
  <conditionalFormatting sqref="M321:N321">
    <cfRule type="expression" dxfId="1185" priority="1184" stopIfTrue="1">
      <formula>$L315&lt;&gt;""</formula>
    </cfRule>
  </conditionalFormatting>
  <conditionalFormatting sqref="M322:N322">
    <cfRule type="expression" dxfId="1184" priority="1183" stopIfTrue="1">
      <formula>$L315&lt;&gt;""</formula>
    </cfRule>
  </conditionalFormatting>
  <conditionalFormatting sqref="M323:N323">
    <cfRule type="expression" dxfId="1183" priority="1182" stopIfTrue="1">
      <formula>$L315&lt;&gt;""</formula>
    </cfRule>
  </conditionalFormatting>
  <conditionalFormatting sqref="L324">
    <cfRule type="expression" dxfId="1182" priority="1181" stopIfTrue="1">
      <formula>$L315&lt;&gt;""</formula>
    </cfRule>
  </conditionalFormatting>
  <conditionalFormatting sqref="O319">
    <cfRule type="expression" dxfId="1181" priority="1180" stopIfTrue="1">
      <formula>$L315&lt;&gt;""</formula>
    </cfRule>
  </conditionalFormatting>
  <conditionalFormatting sqref="P319">
    <cfRule type="expression" dxfId="1180" priority="1179" stopIfTrue="1">
      <formula>$L315&lt;&gt;""</formula>
    </cfRule>
  </conditionalFormatting>
  <conditionalFormatting sqref="O320">
    <cfRule type="expression" dxfId="1179" priority="1178" stopIfTrue="1">
      <formula>$L315&lt;&gt;""</formula>
    </cfRule>
  </conditionalFormatting>
  <conditionalFormatting sqref="P320">
    <cfRule type="expression" dxfId="1178" priority="1177" stopIfTrue="1">
      <formula>$L315&lt;&gt;""</formula>
    </cfRule>
  </conditionalFormatting>
  <conditionalFormatting sqref="O321">
    <cfRule type="expression" dxfId="1177" priority="1176" stopIfTrue="1">
      <formula>$L315&lt;&gt;""</formula>
    </cfRule>
  </conditionalFormatting>
  <conditionalFormatting sqref="P321">
    <cfRule type="expression" dxfId="1176" priority="1175" stopIfTrue="1">
      <formula>$L315&lt;&gt;""</formula>
    </cfRule>
  </conditionalFormatting>
  <conditionalFormatting sqref="O322">
    <cfRule type="expression" dxfId="1175" priority="1174" stopIfTrue="1">
      <formula>$L315&lt;&gt;""</formula>
    </cfRule>
  </conditionalFormatting>
  <conditionalFormatting sqref="P322">
    <cfRule type="expression" dxfId="1174" priority="1173" stopIfTrue="1">
      <formula>$L315&lt;&gt;""</formula>
    </cfRule>
  </conditionalFormatting>
  <conditionalFormatting sqref="O323">
    <cfRule type="expression" dxfId="1173" priority="1172" stopIfTrue="1">
      <formula>$L315&lt;&gt;""</formula>
    </cfRule>
  </conditionalFormatting>
  <conditionalFormatting sqref="P323">
    <cfRule type="expression" dxfId="1172" priority="1171" stopIfTrue="1">
      <formula>$L315&lt;&gt;""</formula>
    </cfRule>
  </conditionalFormatting>
  <conditionalFormatting sqref="O324">
    <cfRule type="expression" dxfId="1171" priority="1170" stopIfTrue="1">
      <formula>$L315&lt;&gt;""</formula>
    </cfRule>
  </conditionalFormatting>
  <conditionalFormatting sqref="P324">
    <cfRule type="expression" dxfId="1170" priority="1169" stopIfTrue="1">
      <formula>$L315&lt;&gt;""</formula>
    </cfRule>
  </conditionalFormatting>
  <conditionalFormatting sqref="M319">
    <cfRule type="expression" dxfId="1169" priority="1168" stopIfTrue="1">
      <formula>$L315&lt;&gt;""</formula>
    </cfRule>
  </conditionalFormatting>
  <conditionalFormatting sqref="M319:N319">
    <cfRule type="expression" dxfId="1168" priority="1167" stopIfTrue="1">
      <formula>$L315&lt;&gt;""</formula>
    </cfRule>
  </conditionalFormatting>
  <conditionalFormatting sqref="M319:N319 M321:N323">
    <cfRule type="expression" dxfId="1167" priority="1166" stopIfTrue="1">
      <formula>$L316&lt;&gt;""</formula>
    </cfRule>
  </conditionalFormatting>
  <conditionalFormatting sqref="O318">
    <cfRule type="expression" dxfId="1166" priority="1165" stopIfTrue="1">
      <formula>$L315&lt;&gt;""</formula>
    </cfRule>
  </conditionalFormatting>
  <conditionalFormatting sqref="P318">
    <cfRule type="expression" dxfId="1165" priority="1164" stopIfTrue="1">
      <formula>$L315&lt;&gt;""</formula>
    </cfRule>
  </conditionalFormatting>
  <conditionalFormatting sqref="L321:L323">
    <cfRule type="expression" dxfId="1164" priority="1163" stopIfTrue="1">
      <formula>$L315&lt;&gt;""</formula>
    </cfRule>
  </conditionalFormatting>
  <conditionalFormatting sqref="L319:L320">
    <cfRule type="expression" dxfId="1163" priority="1162" stopIfTrue="1">
      <formula>$L315&lt;&gt;""</formula>
    </cfRule>
  </conditionalFormatting>
  <conditionalFormatting sqref="L317:L318">
    <cfRule type="expression" dxfId="1162" priority="1161" stopIfTrue="1">
      <formula>$L315&lt;&gt;""</formula>
    </cfRule>
  </conditionalFormatting>
  <conditionalFormatting sqref="L317:L323">
    <cfRule type="expression" dxfId="1161" priority="1160" stopIfTrue="1">
      <formula>$L315&lt;&gt;""</formula>
    </cfRule>
  </conditionalFormatting>
  <conditionalFormatting sqref="M317">
    <cfRule type="expression" dxfId="1160" priority="1159" stopIfTrue="1">
      <formula>$L315&lt;&gt;""</formula>
    </cfRule>
  </conditionalFormatting>
  <conditionalFormatting sqref="M317:N317">
    <cfRule type="expression" dxfId="1159" priority="1158" stopIfTrue="1">
      <formula>$L315&lt;&gt;""</formula>
    </cfRule>
  </conditionalFormatting>
  <conditionalFormatting sqref="M317:N317">
    <cfRule type="expression" dxfId="1158" priority="1157" stopIfTrue="1">
      <formula>$L315&lt;&gt;""</formula>
    </cfRule>
  </conditionalFormatting>
  <conditionalFormatting sqref="M318:N318">
    <cfRule type="expression" dxfId="1157" priority="1156" stopIfTrue="1">
      <formula>$L316&lt;&gt;""</formula>
    </cfRule>
  </conditionalFormatting>
  <conditionalFormatting sqref="M318">
    <cfRule type="expression" dxfId="1156" priority="1155" stopIfTrue="1">
      <formula>$L315&lt;&gt;""</formula>
    </cfRule>
  </conditionalFormatting>
  <conditionalFormatting sqref="M320">
    <cfRule type="expression" dxfId="1155" priority="1154" stopIfTrue="1">
      <formula>$L315&lt;&gt;""</formula>
    </cfRule>
  </conditionalFormatting>
  <conditionalFormatting sqref="M320:N320">
    <cfRule type="expression" dxfId="1154" priority="1153" stopIfTrue="1">
      <formula>$L315&lt;&gt;""</formula>
    </cfRule>
  </conditionalFormatting>
  <conditionalFormatting sqref="M320:N320">
    <cfRule type="expression" dxfId="1153" priority="1152" stopIfTrue="1">
      <formula>$L318&lt;&gt;""</formula>
    </cfRule>
  </conditionalFormatting>
  <conditionalFormatting sqref="O331">
    <cfRule type="expression" dxfId="1152" priority="1151" stopIfTrue="1">
      <formula>$L315&lt;&gt;""</formula>
    </cfRule>
  </conditionalFormatting>
  <conditionalFormatting sqref="P331">
    <cfRule type="expression" dxfId="1151" priority="1150" stopIfTrue="1">
      <formula>$L315&lt;&gt;""</formula>
    </cfRule>
  </conditionalFormatting>
  <conditionalFormatting sqref="L331">
    <cfRule type="expression" dxfId="1150" priority="1149" stopIfTrue="1">
      <formula>$L315&lt;&gt;""</formula>
    </cfRule>
  </conditionalFormatting>
  <conditionalFormatting sqref="M331:N331">
    <cfRule type="expression" dxfId="1149" priority="1148" stopIfTrue="1">
      <formula>$L315&lt;&gt;""</formula>
    </cfRule>
  </conditionalFormatting>
  <conditionalFormatting sqref="L326">
    <cfRule type="expression" dxfId="1148" priority="1147" stopIfTrue="1">
      <formula>$L315&lt;&gt;""</formula>
    </cfRule>
  </conditionalFormatting>
  <conditionalFormatting sqref="O329">
    <cfRule type="expression" dxfId="1147" priority="1146" stopIfTrue="1">
      <formula>$L315&lt;&gt;""</formula>
    </cfRule>
  </conditionalFormatting>
  <conditionalFormatting sqref="L329">
    <cfRule type="expression" dxfId="1146" priority="1145" stopIfTrue="1">
      <formula>$L315&lt;&gt;""</formula>
    </cfRule>
  </conditionalFormatting>
  <conditionalFormatting sqref="M326:N326">
    <cfRule type="expression" dxfId="1145" priority="1144" stopIfTrue="1">
      <formula>$L315&lt;&gt;""</formula>
    </cfRule>
  </conditionalFormatting>
  <conditionalFormatting sqref="M327:N327">
    <cfRule type="expression" dxfId="1144" priority="1143" stopIfTrue="1">
      <formula>$L315&lt;&gt;""</formula>
    </cfRule>
  </conditionalFormatting>
  <conditionalFormatting sqref="M328:N328">
    <cfRule type="expression" dxfId="1143" priority="1142" stopIfTrue="1">
      <formula>$L315&lt;&gt;""</formula>
    </cfRule>
  </conditionalFormatting>
  <conditionalFormatting sqref="O328">
    <cfRule type="expression" dxfId="1142" priority="1141" stopIfTrue="1">
      <formula>$L315&lt;&gt;""</formula>
    </cfRule>
  </conditionalFormatting>
  <conditionalFormatting sqref="L326:L328">
    <cfRule type="expression" dxfId="1141" priority="1140">
      <formula>$L315&lt;&gt;""</formula>
    </cfRule>
  </conditionalFormatting>
  <conditionalFormatting sqref="P326">
    <cfRule type="expression" dxfId="1140" priority="1139" stopIfTrue="1">
      <formula>$L315&lt;&gt;""</formula>
    </cfRule>
  </conditionalFormatting>
  <conditionalFormatting sqref="P327">
    <cfRule type="expression" dxfId="1139" priority="1138" stopIfTrue="1">
      <formula>$L315&lt;&gt;""</formula>
    </cfRule>
  </conditionalFormatting>
  <conditionalFormatting sqref="P329">
    <cfRule type="expression" dxfId="1138" priority="1137" stopIfTrue="1">
      <formula>$L315&lt;&gt;""</formula>
    </cfRule>
  </conditionalFormatting>
  <conditionalFormatting sqref="P328">
    <cfRule type="expression" dxfId="1137" priority="1136" stopIfTrue="1">
      <formula>$L315&lt;&gt;""</formula>
    </cfRule>
  </conditionalFormatting>
  <conditionalFormatting sqref="O326">
    <cfRule type="expression" dxfId="1136" priority="1135" stopIfTrue="1">
      <formula>$L315&lt;&gt;""</formula>
    </cfRule>
  </conditionalFormatting>
  <conditionalFormatting sqref="O327">
    <cfRule type="expression" dxfId="1135" priority="1134" stopIfTrue="1">
      <formula>$L315&lt;&gt;""</formula>
    </cfRule>
  </conditionalFormatting>
  <conditionalFormatting sqref="H349">
    <cfRule type="expression" dxfId="1134" priority="1133" stopIfTrue="1">
      <formula>$E333&lt;&gt;""</formula>
    </cfRule>
  </conditionalFormatting>
  <conditionalFormatting sqref="I349">
    <cfRule type="expression" dxfId="1133" priority="1132" stopIfTrue="1">
      <formula>$E333&lt;&gt;""</formula>
    </cfRule>
  </conditionalFormatting>
  <conditionalFormatting sqref="F339:F341 F336">
    <cfRule type="expression" dxfId="1132" priority="1131" stopIfTrue="1">
      <formula>$E334&lt;&gt;""</formula>
    </cfRule>
  </conditionalFormatting>
  <conditionalFormatting sqref="E349">
    <cfRule type="expression" dxfId="1131" priority="1130" stopIfTrue="1">
      <formula>$E333&lt;&gt;""</formula>
    </cfRule>
  </conditionalFormatting>
  <conditionalFormatting sqref="F349:G349">
    <cfRule type="expression" dxfId="1130" priority="1129" stopIfTrue="1">
      <formula>$E333&lt;&gt;""</formula>
    </cfRule>
  </conditionalFormatting>
  <conditionalFormatting sqref="E344">
    <cfRule type="expression" dxfId="1129" priority="1128" stopIfTrue="1">
      <formula>$E333&lt;&gt;""</formula>
    </cfRule>
  </conditionalFormatting>
  <conditionalFormatting sqref="H335">
    <cfRule type="expression" dxfId="1128" priority="1127" stopIfTrue="1">
      <formula>$E333&lt;&gt;""</formula>
    </cfRule>
  </conditionalFormatting>
  <conditionalFormatting sqref="I335">
    <cfRule type="expression" dxfId="1127" priority="1126" stopIfTrue="1">
      <formula>$E333&lt;&gt;""</formula>
    </cfRule>
  </conditionalFormatting>
  <conditionalFormatting sqref="H344">
    <cfRule type="expression" dxfId="1126" priority="1125" stopIfTrue="1">
      <formula>$E333&lt;&gt;""</formula>
    </cfRule>
  </conditionalFormatting>
  <conditionalFormatting sqref="I344">
    <cfRule type="expression" dxfId="1125" priority="1124" stopIfTrue="1">
      <formula>$E333&lt;&gt;""</formula>
    </cfRule>
  </conditionalFormatting>
  <conditionalFormatting sqref="F337:F338">
    <cfRule type="expression" dxfId="1124" priority="1123" stopIfTrue="1">
      <formula>$E333&lt;&gt;""</formula>
    </cfRule>
  </conditionalFormatting>
  <conditionalFormatting sqref="F336">
    <cfRule type="expression" dxfId="1123" priority="1122" stopIfTrue="1">
      <formula>$E333&lt;&gt;""</formula>
    </cfRule>
  </conditionalFormatting>
  <conditionalFormatting sqref="F337:G337">
    <cfRule type="expression" dxfId="1122" priority="1121" stopIfTrue="1">
      <formula>$E333&lt;&gt;""</formula>
    </cfRule>
  </conditionalFormatting>
  <conditionalFormatting sqref="F338:G338">
    <cfRule type="expression" dxfId="1121" priority="1120" stopIfTrue="1">
      <formula>$E333&lt;&gt;""</formula>
    </cfRule>
  </conditionalFormatting>
  <conditionalFormatting sqref="F339:G339">
    <cfRule type="expression" dxfId="1120" priority="1119" stopIfTrue="1">
      <formula>$E333&lt;&gt;""</formula>
    </cfRule>
  </conditionalFormatting>
  <conditionalFormatting sqref="F340:G340">
    <cfRule type="expression" dxfId="1119" priority="1118" stopIfTrue="1">
      <formula>$E333&lt;&gt;""</formula>
    </cfRule>
  </conditionalFormatting>
  <conditionalFormatting sqref="F341:G341">
    <cfRule type="expression" dxfId="1118" priority="1117" stopIfTrue="1">
      <formula>$E333&lt;&gt;""</formula>
    </cfRule>
  </conditionalFormatting>
  <conditionalFormatting sqref="E342">
    <cfRule type="expression" dxfId="1117" priority="1116" stopIfTrue="1">
      <formula>$E333&lt;&gt;""</formula>
    </cfRule>
  </conditionalFormatting>
  <conditionalFormatting sqref="H337">
    <cfRule type="expression" dxfId="1116" priority="1115" stopIfTrue="1">
      <formula>$E333&lt;&gt;""</formula>
    </cfRule>
  </conditionalFormatting>
  <conditionalFormatting sqref="I337">
    <cfRule type="expression" dxfId="1115" priority="1114" stopIfTrue="1">
      <formula>$E333&lt;&gt;""</formula>
    </cfRule>
  </conditionalFormatting>
  <conditionalFormatting sqref="H338">
    <cfRule type="expression" dxfId="1114" priority="1113" stopIfTrue="1">
      <formula>$E333&lt;&gt;""</formula>
    </cfRule>
  </conditionalFormatting>
  <conditionalFormatting sqref="I338">
    <cfRule type="expression" dxfId="1113" priority="1112" stopIfTrue="1">
      <formula>$E333&lt;&gt;""</formula>
    </cfRule>
  </conditionalFormatting>
  <conditionalFormatting sqref="H339">
    <cfRule type="expression" dxfId="1112" priority="1111" stopIfTrue="1">
      <formula>$E333&lt;&gt;""</formula>
    </cfRule>
  </conditionalFormatting>
  <conditionalFormatting sqref="I339">
    <cfRule type="expression" dxfId="1111" priority="1110" stopIfTrue="1">
      <formula>$E333&lt;&gt;""</formula>
    </cfRule>
  </conditionalFormatting>
  <conditionalFormatting sqref="H340">
    <cfRule type="expression" dxfId="1110" priority="1109" stopIfTrue="1">
      <formula>$E333&lt;&gt;""</formula>
    </cfRule>
  </conditionalFormatting>
  <conditionalFormatting sqref="I340">
    <cfRule type="expression" dxfId="1109" priority="1108" stopIfTrue="1">
      <formula>$E333&lt;&gt;""</formula>
    </cfRule>
  </conditionalFormatting>
  <conditionalFormatting sqref="H341">
    <cfRule type="expression" dxfId="1108" priority="1107" stopIfTrue="1">
      <formula>$E333&lt;&gt;""</formula>
    </cfRule>
  </conditionalFormatting>
  <conditionalFormatting sqref="I341">
    <cfRule type="expression" dxfId="1107" priority="1106" stopIfTrue="1">
      <formula>$E333&lt;&gt;""</formula>
    </cfRule>
  </conditionalFormatting>
  <conditionalFormatting sqref="H342">
    <cfRule type="expression" dxfId="1106" priority="1105" stopIfTrue="1">
      <formula>$E333&lt;&gt;""</formula>
    </cfRule>
  </conditionalFormatting>
  <conditionalFormatting sqref="I342">
    <cfRule type="expression" dxfId="1105" priority="1104" stopIfTrue="1">
      <formula>$E333&lt;&gt;""</formula>
    </cfRule>
  </conditionalFormatting>
  <conditionalFormatting sqref="F335">
    <cfRule type="expression" dxfId="1104" priority="1103" stopIfTrue="1">
      <formula>$E333&lt;&gt;""</formula>
    </cfRule>
  </conditionalFormatting>
  <conditionalFormatting sqref="F335:G335">
    <cfRule type="expression" dxfId="1103" priority="1102" stopIfTrue="1">
      <formula>$E333&lt;&gt;""</formula>
    </cfRule>
  </conditionalFormatting>
  <conditionalFormatting sqref="H336">
    <cfRule type="expression" dxfId="1102" priority="1101" stopIfTrue="1">
      <formula>$E333&lt;&gt;""</formula>
    </cfRule>
  </conditionalFormatting>
  <conditionalFormatting sqref="I336">
    <cfRule type="expression" dxfId="1101" priority="1100" stopIfTrue="1">
      <formula>$E333&lt;&gt;""</formula>
    </cfRule>
  </conditionalFormatting>
  <conditionalFormatting sqref="E339:E341">
    <cfRule type="expression" dxfId="1100" priority="1099" stopIfTrue="1">
      <formula>$E333&lt;&gt;""</formula>
    </cfRule>
  </conditionalFormatting>
  <conditionalFormatting sqref="E337:E338">
    <cfRule type="expression" dxfId="1099" priority="1098" stopIfTrue="1">
      <formula>$E333&lt;&gt;""</formula>
    </cfRule>
  </conditionalFormatting>
  <conditionalFormatting sqref="E335:E336">
    <cfRule type="expression" dxfId="1098" priority="1097" stopIfTrue="1">
      <formula>$E333&lt;&gt;""</formula>
    </cfRule>
  </conditionalFormatting>
  <conditionalFormatting sqref="E335:E341">
    <cfRule type="expression" dxfId="1097" priority="1096" stopIfTrue="1">
      <formula>$E333&lt;&gt;""</formula>
    </cfRule>
  </conditionalFormatting>
  <conditionalFormatting sqref="H347">
    <cfRule type="expression" dxfId="1096" priority="1095" stopIfTrue="1">
      <formula>$E333&lt;&gt;""</formula>
    </cfRule>
  </conditionalFormatting>
  <conditionalFormatting sqref="E347">
    <cfRule type="expression" dxfId="1095" priority="1094" stopIfTrue="1">
      <formula>$E333&lt;&gt;""</formula>
    </cfRule>
  </conditionalFormatting>
  <conditionalFormatting sqref="F344:G344">
    <cfRule type="expression" dxfId="1094" priority="1093" stopIfTrue="1">
      <formula>$E333&lt;&gt;""</formula>
    </cfRule>
  </conditionalFormatting>
  <conditionalFormatting sqref="F345:G345">
    <cfRule type="expression" dxfId="1093" priority="1092" stopIfTrue="1">
      <formula>$E333&lt;&gt;""</formula>
    </cfRule>
  </conditionalFormatting>
  <conditionalFormatting sqref="F346:G346">
    <cfRule type="expression" dxfId="1092" priority="1091" stopIfTrue="1">
      <formula>$E333&lt;&gt;""</formula>
    </cfRule>
  </conditionalFormatting>
  <conditionalFormatting sqref="H346">
    <cfRule type="expression" dxfId="1091" priority="1090" stopIfTrue="1">
      <formula>$E333&lt;&gt;""</formula>
    </cfRule>
  </conditionalFormatting>
  <conditionalFormatting sqref="H345">
    <cfRule type="expression" dxfId="1090" priority="1089" stopIfTrue="1">
      <formula>$E333&lt;&gt;""</formula>
    </cfRule>
  </conditionalFormatting>
  <conditionalFormatting sqref="I345">
    <cfRule type="expression" dxfId="1089" priority="1088" stopIfTrue="1">
      <formula>$E333&lt;&gt;""</formula>
    </cfRule>
  </conditionalFormatting>
  <conditionalFormatting sqref="I346">
    <cfRule type="expression" dxfId="1088" priority="1087" stopIfTrue="1">
      <formula>$E333&lt;&gt;""</formula>
    </cfRule>
  </conditionalFormatting>
  <conditionalFormatting sqref="I347">
    <cfRule type="expression" dxfId="1087" priority="1086" stopIfTrue="1">
      <formula>$E333&lt;&gt;""</formula>
    </cfRule>
  </conditionalFormatting>
  <conditionalFormatting sqref="E344:E346">
    <cfRule type="expression" dxfId="1086" priority="1085">
      <formula>$E333&lt;&gt;""</formula>
    </cfRule>
  </conditionalFormatting>
  <conditionalFormatting sqref="M339:M341">
    <cfRule type="expression" dxfId="1085" priority="1084" stopIfTrue="1">
      <formula>$L337&lt;&gt;""</formula>
    </cfRule>
  </conditionalFormatting>
  <conditionalFormatting sqref="O335">
    <cfRule type="expression" dxfId="1084" priority="1083" stopIfTrue="1">
      <formula>$L333&lt;&gt;""</formula>
    </cfRule>
  </conditionalFormatting>
  <conditionalFormatting sqref="P335">
    <cfRule type="expression" dxfId="1083" priority="1082" stopIfTrue="1">
      <formula>$L333&lt;&gt;""</formula>
    </cfRule>
  </conditionalFormatting>
  <conditionalFormatting sqref="M339:N339">
    <cfRule type="expression" dxfId="1082" priority="1081" stopIfTrue="1">
      <formula>$L333&lt;&gt;""</formula>
    </cfRule>
  </conditionalFormatting>
  <conditionalFormatting sqref="M340:N340">
    <cfRule type="expression" dxfId="1081" priority="1080" stopIfTrue="1">
      <formula>$L333&lt;&gt;""</formula>
    </cfRule>
  </conditionalFormatting>
  <conditionalFormatting sqref="M341:N341">
    <cfRule type="expression" dxfId="1080" priority="1079" stopIfTrue="1">
      <formula>$L333&lt;&gt;""</formula>
    </cfRule>
  </conditionalFormatting>
  <conditionalFormatting sqref="L342">
    <cfRule type="expression" dxfId="1079" priority="1078" stopIfTrue="1">
      <formula>$L333&lt;&gt;""</formula>
    </cfRule>
  </conditionalFormatting>
  <conditionalFormatting sqref="O337">
    <cfRule type="expression" dxfId="1078" priority="1077" stopIfTrue="1">
      <formula>$L333&lt;&gt;""</formula>
    </cfRule>
  </conditionalFormatting>
  <conditionalFormatting sqref="P337">
    <cfRule type="expression" dxfId="1077" priority="1076" stopIfTrue="1">
      <formula>$L333&lt;&gt;""</formula>
    </cfRule>
  </conditionalFormatting>
  <conditionalFormatting sqref="O338">
    <cfRule type="expression" dxfId="1076" priority="1075" stopIfTrue="1">
      <formula>$L333&lt;&gt;""</formula>
    </cfRule>
  </conditionalFormatting>
  <conditionalFormatting sqref="P338">
    <cfRule type="expression" dxfId="1075" priority="1074" stopIfTrue="1">
      <formula>$L333&lt;&gt;""</formula>
    </cfRule>
  </conditionalFormatting>
  <conditionalFormatting sqref="O339">
    <cfRule type="expression" dxfId="1074" priority="1073" stopIfTrue="1">
      <formula>$L333&lt;&gt;""</formula>
    </cfRule>
  </conditionalFormatting>
  <conditionalFormatting sqref="P339">
    <cfRule type="expression" dxfId="1073" priority="1072" stopIfTrue="1">
      <formula>$L333&lt;&gt;""</formula>
    </cfRule>
  </conditionalFormatting>
  <conditionalFormatting sqref="O340">
    <cfRule type="expression" dxfId="1072" priority="1071" stopIfTrue="1">
      <formula>$L333&lt;&gt;""</formula>
    </cfRule>
  </conditionalFormatting>
  <conditionalFormatting sqref="P340">
    <cfRule type="expression" dxfId="1071" priority="1070" stopIfTrue="1">
      <formula>$L333&lt;&gt;""</formula>
    </cfRule>
  </conditionalFormatting>
  <conditionalFormatting sqref="O341">
    <cfRule type="expression" dxfId="1070" priority="1069" stopIfTrue="1">
      <formula>$L333&lt;&gt;""</formula>
    </cfRule>
  </conditionalFormatting>
  <conditionalFormatting sqref="P341">
    <cfRule type="expression" dxfId="1069" priority="1068" stopIfTrue="1">
      <formula>$L333&lt;&gt;""</formula>
    </cfRule>
  </conditionalFormatting>
  <conditionalFormatting sqref="O342">
    <cfRule type="expression" dxfId="1068" priority="1067" stopIfTrue="1">
      <formula>$L333&lt;&gt;""</formula>
    </cfRule>
  </conditionalFormatting>
  <conditionalFormatting sqref="P342">
    <cfRule type="expression" dxfId="1067" priority="1066" stopIfTrue="1">
      <formula>$L333&lt;&gt;""</formula>
    </cfRule>
  </conditionalFormatting>
  <conditionalFormatting sqref="M337">
    <cfRule type="expression" dxfId="1066" priority="1065" stopIfTrue="1">
      <formula>$L333&lt;&gt;""</formula>
    </cfRule>
  </conditionalFormatting>
  <conditionalFormatting sqref="M337:N337">
    <cfRule type="expression" dxfId="1065" priority="1064" stopIfTrue="1">
      <formula>$L333&lt;&gt;""</formula>
    </cfRule>
  </conditionalFormatting>
  <conditionalFormatting sqref="M337:N337 M339:N341">
    <cfRule type="expression" dxfId="1064" priority="1063" stopIfTrue="1">
      <formula>$L334&lt;&gt;""</formula>
    </cfRule>
  </conditionalFormatting>
  <conditionalFormatting sqref="O336">
    <cfRule type="expression" dxfId="1063" priority="1062" stopIfTrue="1">
      <formula>$L333&lt;&gt;""</formula>
    </cfRule>
  </conditionalFormatting>
  <conditionalFormatting sqref="P336">
    <cfRule type="expression" dxfId="1062" priority="1061" stopIfTrue="1">
      <formula>$L333&lt;&gt;""</formula>
    </cfRule>
  </conditionalFormatting>
  <conditionalFormatting sqref="L339:L341">
    <cfRule type="expression" dxfId="1061" priority="1060" stopIfTrue="1">
      <formula>$L333&lt;&gt;""</formula>
    </cfRule>
  </conditionalFormatting>
  <conditionalFormatting sqref="L337:L338">
    <cfRule type="expression" dxfId="1060" priority="1059" stopIfTrue="1">
      <formula>$L333&lt;&gt;""</formula>
    </cfRule>
  </conditionalFormatting>
  <conditionalFormatting sqref="L335:L336">
    <cfRule type="expression" dxfId="1059" priority="1058" stopIfTrue="1">
      <formula>$L333&lt;&gt;""</formula>
    </cfRule>
  </conditionalFormatting>
  <conditionalFormatting sqref="L335:L341">
    <cfRule type="expression" dxfId="1058" priority="1057" stopIfTrue="1">
      <formula>$L333&lt;&gt;""</formula>
    </cfRule>
  </conditionalFormatting>
  <conditionalFormatting sqref="M335">
    <cfRule type="expression" dxfId="1057" priority="1056" stopIfTrue="1">
      <formula>$L333&lt;&gt;""</formula>
    </cfRule>
  </conditionalFormatting>
  <conditionalFormatting sqref="M335:N335">
    <cfRule type="expression" dxfId="1056" priority="1055" stopIfTrue="1">
      <formula>$L333&lt;&gt;""</formula>
    </cfRule>
  </conditionalFormatting>
  <conditionalFormatting sqref="M335:N335">
    <cfRule type="expression" dxfId="1055" priority="1054" stopIfTrue="1">
      <formula>$L333&lt;&gt;""</formula>
    </cfRule>
  </conditionalFormatting>
  <conditionalFormatting sqref="M336:N336">
    <cfRule type="expression" dxfId="1054" priority="1053" stopIfTrue="1">
      <formula>$L334&lt;&gt;""</formula>
    </cfRule>
  </conditionalFormatting>
  <conditionalFormatting sqref="M336">
    <cfRule type="expression" dxfId="1053" priority="1052" stopIfTrue="1">
      <formula>$L333&lt;&gt;""</formula>
    </cfRule>
  </conditionalFormatting>
  <conditionalFormatting sqref="M338">
    <cfRule type="expression" dxfId="1052" priority="1051" stopIfTrue="1">
      <formula>$L333&lt;&gt;""</formula>
    </cfRule>
  </conditionalFormatting>
  <conditionalFormatting sqref="M338:N338">
    <cfRule type="expression" dxfId="1051" priority="1050" stopIfTrue="1">
      <formula>$L333&lt;&gt;""</formula>
    </cfRule>
  </conditionalFormatting>
  <conditionalFormatting sqref="M338:N338">
    <cfRule type="expression" dxfId="1050" priority="1049" stopIfTrue="1">
      <formula>$L336&lt;&gt;""</formula>
    </cfRule>
  </conditionalFormatting>
  <conditionalFormatting sqref="O349">
    <cfRule type="expression" dxfId="1049" priority="1048" stopIfTrue="1">
      <formula>$L333&lt;&gt;""</formula>
    </cfRule>
  </conditionalFormatting>
  <conditionalFormatting sqref="P349">
    <cfRule type="expression" dxfId="1048" priority="1047" stopIfTrue="1">
      <formula>$L333&lt;&gt;""</formula>
    </cfRule>
  </conditionalFormatting>
  <conditionalFormatting sqref="L349">
    <cfRule type="expression" dxfId="1047" priority="1046" stopIfTrue="1">
      <formula>$L333&lt;&gt;""</formula>
    </cfRule>
  </conditionalFormatting>
  <conditionalFormatting sqref="M349:N349">
    <cfRule type="expression" dxfId="1046" priority="1045" stopIfTrue="1">
      <formula>$L333&lt;&gt;""</formula>
    </cfRule>
  </conditionalFormatting>
  <conditionalFormatting sqref="L344">
    <cfRule type="expression" dxfId="1045" priority="1044" stopIfTrue="1">
      <formula>$L333&lt;&gt;""</formula>
    </cfRule>
  </conditionalFormatting>
  <conditionalFormatting sqref="O347">
    <cfRule type="expression" dxfId="1044" priority="1043" stopIfTrue="1">
      <formula>$L333&lt;&gt;""</formula>
    </cfRule>
  </conditionalFormatting>
  <conditionalFormatting sqref="L347">
    <cfRule type="expression" dxfId="1043" priority="1042" stopIfTrue="1">
      <formula>$L333&lt;&gt;""</formula>
    </cfRule>
  </conditionalFormatting>
  <conditionalFormatting sqref="M344:N344">
    <cfRule type="expression" dxfId="1042" priority="1041" stopIfTrue="1">
      <formula>$L333&lt;&gt;""</formula>
    </cfRule>
  </conditionalFormatting>
  <conditionalFormatting sqref="M345:N345">
    <cfRule type="expression" dxfId="1041" priority="1040" stopIfTrue="1">
      <formula>$L333&lt;&gt;""</formula>
    </cfRule>
  </conditionalFormatting>
  <conditionalFormatting sqref="M346:N346">
    <cfRule type="expression" dxfId="1040" priority="1039" stopIfTrue="1">
      <formula>$L333&lt;&gt;""</formula>
    </cfRule>
  </conditionalFormatting>
  <conditionalFormatting sqref="O346">
    <cfRule type="expression" dxfId="1039" priority="1038" stopIfTrue="1">
      <formula>$L333&lt;&gt;""</formula>
    </cfRule>
  </conditionalFormatting>
  <conditionalFormatting sqref="L344:L346">
    <cfRule type="expression" dxfId="1038" priority="1037">
      <formula>$L333&lt;&gt;""</formula>
    </cfRule>
  </conditionalFormatting>
  <conditionalFormatting sqref="P344">
    <cfRule type="expression" dxfId="1037" priority="1036" stopIfTrue="1">
      <formula>$L333&lt;&gt;""</formula>
    </cfRule>
  </conditionalFormatting>
  <conditionalFormatting sqref="P345">
    <cfRule type="expression" dxfId="1036" priority="1035" stopIfTrue="1">
      <formula>$L333&lt;&gt;""</formula>
    </cfRule>
  </conditionalFormatting>
  <conditionalFormatting sqref="P347">
    <cfRule type="expression" dxfId="1035" priority="1034" stopIfTrue="1">
      <formula>$L333&lt;&gt;""</formula>
    </cfRule>
  </conditionalFormatting>
  <conditionalFormatting sqref="P346">
    <cfRule type="expression" dxfId="1034" priority="1033" stopIfTrue="1">
      <formula>$L333&lt;&gt;""</formula>
    </cfRule>
  </conditionalFormatting>
  <conditionalFormatting sqref="O344">
    <cfRule type="expression" dxfId="1033" priority="1032" stopIfTrue="1">
      <formula>$L333&lt;&gt;""</formula>
    </cfRule>
  </conditionalFormatting>
  <conditionalFormatting sqref="O345">
    <cfRule type="expression" dxfId="1032" priority="1031" stopIfTrue="1">
      <formula>$L333&lt;&gt;""</formula>
    </cfRule>
  </conditionalFormatting>
  <conditionalFormatting sqref="H367">
    <cfRule type="expression" dxfId="1031" priority="1030" stopIfTrue="1">
      <formula>$E351&lt;&gt;""</formula>
    </cfRule>
  </conditionalFormatting>
  <conditionalFormatting sqref="I367">
    <cfRule type="expression" dxfId="1030" priority="1029" stopIfTrue="1">
      <formula>$E351&lt;&gt;""</formula>
    </cfRule>
  </conditionalFormatting>
  <conditionalFormatting sqref="F357:F359 F354">
    <cfRule type="expression" dxfId="1029" priority="1028" stopIfTrue="1">
      <formula>$E352&lt;&gt;""</formula>
    </cfRule>
  </conditionalFormatting>
  <conditionalFormatting sqref="E367">
    <cfRule type="expression" dxfId="1028" priority="1027" stopIfTrue="1">
      <formula>$E351&lt;&gt;""</formula>
    </cfRule>
  </conditionalFormatting>
  <conditionalFormatting sqref="F367:G367">
    <cfRule type="expression" dxfId="1027" priority="1026" stopIfTrue="1">
      <formula>$E351&lt;&gt;""</formula>
    </cfRule>
  </conditionalFormatting>
  <conditionalFormatting sqref="E362">
    <cfRule type="expression" dxfId="1026" priority="1025" stopIfTrue="1">
      <formula>$E351&lt;&gt;""</formula>
    </cfRule>
  </conditionalFormatting>
  <conditionalFormatting sqref="H353">
    <cfRule type="expression" dxfId="1025" priority="1024" stopIfTrue="1">
      <formula>$E351&lt;&gt;""</formula>
    </cfRule>
  </conditionalFormatting>
  <conditionalFormatting sqref="I353">
    <cfRule type="expression" dxfId="1024" priority="1023" stopIfTrue="1">
      <formula>$E351&lt;&gt;""</formula>
    </cfRule>
  </conditionalFormatting>
  <conditionalFormatting sqref="H362">
    <cfRule type="expression" dxfId="1023" priority="1022" stopIfTrue="1">
      <formula>$E351&lt;&gt;""</formula>
    </cfRule>
  </conditionalFormatting>
  <conditionalFormatting sqref="I362">
    <cfRule type="expression" dxfId="1022" priority="1021" stopIfTrue="1">
      <formula>$E351&lt;&gt;""</formula>
    </cfRule>
  </conditionalFormatting>
  <conditionalFormatting sqref="F355:F356">
    <cfRule type="expression" dxfId="1021" priority="1020" stopIfTrue="1">
      <formula>$E351&lt;&gt;""</formula>
    </cfRule>
  </conditionalFormatting>
  <conditionalFormatting sqref="F354">
    <cfRule type="expression" dxfId="1020" priority="1019" stopIfTrue="1">
      <formula>$E351&lt;&gt;""</formula>
    </cfRule>
  </conditionalFormatting>
  <conditionalFormatting sqref="F355:G355">
    <cfRule type="expression" dxfId="1019" priority="1018" stopIfTrue="1">
      <formula>$E351&lt;&gt;""</formula>
    </cfRule>
  </conditionalFormatting>
  <conditionalFormatting sqref="F356:G356">
    <cfRule type="expression" dxfId="1018" priority="1017" stopIfTrue="1">
      <formula>$E351&lt;&gt;""</formula>
    </cfRule>
  </conditionalFormatting>
  <conditionalFormatting sqref="F357:G357">
    <cfRule type="expression" dxfId="1017" priority="1016" stopIfTrue="1">
      <formula>$E351&lt;&gt;""</formula>
    </cfRule>
  </conditionalFormatting>
  <conditionalFormatting sqref="F358:G358">
    <cfRule type="expression" dxfId="1016" priority="1015" stopIfTrue="1">
      <formula>$E351&lt;&gt;""</formula>
    </cfRule>
  </conditionalFormatting>
  <conditionalFormatting sqref="F359:G359">
    <cfRule type="expression" dxfId="1015" priority="1014" stopIfTrue="1">
      <formula>$E351&lt;&gt;""</formula>
    </cfRule>
  </conditionalFormatting>
  <conditionalFormatting sqref="E360">
    <cfRule type="expression" dxfId="1014" priority="1013" stopIfTrue="1">
      <formula>$E351&lt;&gt;""</formula>
    </cfRule>
  </conditionalFormatting>
  <conditionalFormatting sqref="H355">
    <cfRule type="expression" dxfId="1013" priority="1012" stopIfTrue="1">
      <formula>$E351&lt;&gt;""</formula>
    </cfRule>
  </conditionalFormatting>
  <conditionalFormatting sqref="I355">
    <cfRule type="expression" dxfId="1012" priority="1011" stopIfTrue="1">
      <formula>$E351&lt;&gt;""</formula>
    </cfRule>
  </conditionalFormatting>
  <conditionalFormatting sqref="H356">
    <cfRule type="expression" dxfId="1011" priority="1010" stopIfTrue="1">
      <formula>$E351&lt;&gt;""</formula>
    </cfRule>
  </conditionalFormatting>
  <conditionalFormatting sqref="I356">
    <cfRule type="expression" dxfId="1010" priority="1009" stopIfTrue="1">
      <formula>$E351&lt;&gt;""</formula>
    </cfRule>
  </conditionalFormatting>
  <conditionalFormatting sqref="H357">
    <cfRule type="expression" dxfId="1009" priority="1008" stopIfTrue="1">
      <formula>$E351&lt;&gt;""</formula>
    </cfRule>
  </conditionalFormatting>
  <conditionalFormatting sqref="I357">
    <cfRule type="expression" dxfId="1008" priority="1007" stopIfTrue="1">
      <formula>$E351&lt;&gt;""</formula>
    </cfRule>
  </conditionalFormatting>
  <conditionalFormatting sqref="H358">
    <cfRule type="expression" dxfId="1007" priority="1006" stopIfTrue="1">
      <formula>$E351&lt;&gt;""</formula>
    </cfRule>
  </conditionalFormatting>
  <conditionalFormatting sqref="I358">
    <cfRule type="expression" dxfId="1006" priority="1005" stopIfTrue="1">
      <formula>$E351&lt;&gt;""</formula>
    </cfRule>
  </conditionalFormatting>
  <conditionalFormatting sqref="H359">
    <cfRule type="expression" dxfId="1005" priority="1004" stopIfTrue="1">
      <formula>$E351&lt;&gt;""</formula>
    </cfRule>
  </conditionalFormatting>
  <conditionalFormatting sqref="I359">
    <cfRule type="expression" dxfId="1004" priority="1003" stopIfTrue="1">
      <formula>$E351&lt;&gt;""</formula>
    </cfRule>
  </conditionalFormatting>
  <conditionalFormatting sqref="H360">
    <cfRule type="expression" dxfId="1003" priority="1002" stopIfTrue="1">
      <formula>$E351&lt;&gt;""</formula>
    </cfRule>
  </conditionalFormatting>
  <conditionalFormatting sqref="I360">
    <cfRule type="expression" dxfId="1002" priority="1001" stopIfTrue="1">
      <formula>$E351&lt;&gt;""</formula>
    </cfRule>
  </conditionalFormatting>
  <conditionalFormatting sqref="F353">
    <cfRule type="expression" dxfId="1001" priority="1000" stopIfTrue="1">
      <formula>$E351&lt;&gt;""</formula>
    </cfRule>
  </conditionalFormatting>
  <conditionalFormatting sqref="F353:G353">
    <cfRule type="expression" dxfId="1000" priority="999" stopIfTrue="1">
      <formula>$E351&lt;&gt;""</formula>
    </cfRule>
  </conditionalFormatting>
  <conditionalFormatting sqref="H354">
    <cfRule type="expression" dxfId="999" priority="998" stopIfTrue="1">
      <formula>$E351&lt;&gt;""</formula>
    </cfRule>
  </conditionalFormatting>
  <conditionalFormatting sqref="I354">
    <cfRule type="expression" dxfId="998" priority="997" stopIfTrue="1">
      <formula>$E351&lt;&gt;""</formula>
    </cfRule>
  </conditionalFormatting>
  <conditionalFormatting sqref="E357:E359">
    <cfRule type="expression" dxfId="997" priority="996" stopIfTrue="1">
      <formula>$E351&lt;&gt;""</formula>
    </cfRule>
  </conditionalFormatting>
  <conditionalFormatting sqref="E355:E356">
    <cfRule type="expression" dxfId="996" priority="995" stopIfTrue="1">
      <formula>$E351&lt;&gt;""</formula>
    </cfRule>
  </conditionalFormatting>
  <conditionalFormatting sqref="E353:E354">
    <cfRule type="expression" dxfId="995" priority="994" stopIfTrue="1">
      <formula>$E351&lt;&gt;""</formula>
    </cfRule>
  </conditionalFormatting>
  <conditionalFormatting sqref="E353:E359">
    <cfRule type="expression" dxfId="994" priority="993" stopIfTrue="1">
      <formula>$E351&lt;&gt;""</formula>
    </cfRule>
  </conditionalFormatting>
  <conditionalFormatting sqref="H365">
    <cfRule type="expression" dxfId="993" priority="992" stopIfTrue="1">
      <formula>$E351&lt;&gt;""</formula>
    </cfRule>
  </conditionalFormatting>
  <conditionalFormatting sqref="E365">
    <cfRule type="expression" dxfId="992" priority="991" stopIfTrue="1">
      <formula>$E351&lt;&gt;""</formula>
    </cfRule>
  </conditionalFormatting>
  <conditionalFormatting sqref="F362:G362">
    <cfRule type="expression" dxfId="991" priority="990" stopIfTrue="1">
      <formula>$E351&lt;&gt;""</formula>
    </cfRule>
  </conditionalFormatting>
  <conditionalFormatting sqref="F363:G363">
    <cfRule type="expression" dxfId="990" priority="989" stopIfTrue="1">
      <formula>$E351&lt;&gt;""</formula>
    </cfRule>
  </conditionalFormatting>
  <conditionalFormatting sqref="F364:G364">
    <cfRule type="expression" dxfId="989" priority="988" stopIfTrue="1">
      <formula>$E351&lt;&gt;""</formula>
    </cfRule>
  </conditionalFormatting>
  <conditionalFormatting sqref="H364">
    <cfRule type="expression" dxfId="988" priority="987" stopIfTrue="1">
      <formula>$E351&lt;&gt;""</formula>
    </cfRule>
  </conditionalFormatting>
  <conditionalFormatting sqref="H363">
    <cfRule type="expression" dxfId="987" priority="986" stopIfTrue="1">
      <formula>$E351&lt;&gt;""</formula>
    </cfRule>
  </conditionalFormatting>
  <conditionalFormatting sqref="I363">
    <cfRule type="expression" dxfId="986" priority="985" stopIfTrue="1">
      <formula>$E351&lt;&gt;""</formula>
    </cfRule>
  </conditionalFormatting>
  <conditionalFormatting sqref="I364">
    <cfRule type="expression" dxfId="985" priority="984" stopIfTrue="1">
      <formula>$E351&lt;&gt;""</formula>
    </cfRule>
  </conditionalFormatting>
  <conditionalFormatting sqref="I365">
    <cfRule type="expression" dxfId="984" priority="983" stopIfTrue="1">
      <formula>$E351&lt;&gt;""</formula>
    </cfRule>
  </conditionalFormatting>
  <conditionalFormatting sqref="E362:E364">
    <cfRule type="expression" dxfId="983" priority="982">
      <formula>$E351&lt;&gt;""</formula>
    </cfRule>
  </conditionalFormatting>
  <conditionalFormatting sqref="M357:M359">
    <cfRule type="expression" dxfId="982" priority="981" stopIfTrue="1">
      <formula>$L355&lt;&gt;""</formula>
    </cfRule>
  </conditionalFormatting>
  <conditionalFormatting sqref="O353">
    <cfRule type="expression" dxfId="981" priority="980" stopIfTrue="1">
      <formula>$L351&lt;&gt;""</formula>
    </cfRule>
  </conditionalFormatting>
  <conditionalFormatting sqref="P353">
    <cfRule type="expression" dxfId="980" priority="979" stopIfTrue="1">
      <formula>$L351&lt;&gt;""</formula>
    </cfRule>
  </conditionalFormatting>
  <conditionalFormatting sqref="M357:N357">
    <cfRule type="expression" dxfId="979" priority="978" stopIfTrue="1">
      <formula>$L351&lt;&gt;""</formula>
    </cfRule>
  </conditionalFormatting>
  <conditionalFormatting sqref="M358:N358">
    <cfRule type="expression" dxfId="978" priority="977" stopIfTrue="1">
      <formula>$L351&lt;&gt;""</formula>
    </cfRule>
  </conditionalFormatting>
  <conditionalFormatting sqref="M359:N359">
    <cfRule type="expression" dxfId="977" priority="976" stopIfTrue="1">
      <formula>$L351&lt;&gt;""</formula>
    </cfRule>
  </conditionalFormatting>
  <conditionalFormatting sqref="L360">
    <cfRule type="expression" dxfId="976" priority="975" stopIfTrue="1">
      <formula>$L351&lt;&gt;""</formula>
    </cfRule>
  </conditionalFormatting>
  <conditionalFormatting sqref="O355">
    <cfRule type="expression" dxfId="975" priority="974" stopIfTrue="1">
      <formula>$L351&lt;&gt;""</formula>
    </cfRule>
  </conditionalFormatting>
  <conditionalFormatting sqref="P355">
    <cfRule type="expression" dxfId="974" priority="973" stopIfTrue="1">
      <formula>$L351&lt;&gt;""</formula>
    </cfRule>
  </conditionalFormatting>
  <conditionalFormatting sqref="O356">
    <cfRule type="expression" dxfId="973" priority="972" stopIfTrue="1">
      <formula>$L351&lt;&gt;""</formula>
    </cfRule>
  </conditionalFormatting>
  <conditionalFormatting sqref="P356">
    <cfRule type="expression" dxfId="972" priority="971" stopIfTrue="1">
      <formula>$L351&lt;&gt;""</formula>
    </cfRule>
  </conditionalFormatting>
  <conditionalFormatting sqref="O357">
    <cfRule type="expression" dxfId="971" priority="970" stopIfTrue="1">
      <formula>$L351&lt;&gt;""</formula>
    </cfRule>
  </conditionalFormatting>
  <conditionalFormatting sqref="P357">
    <cfRule type="expression" dxfId="970" priority="969" stopIfTrue="1">
      <formula>$L351&lt;&gt;""</formula>
    </cfRule>
  </conditionalFormatting>
  <conditionalFormatting sqref="O358">
    <cfRule type="expression" dxfId="969" priority="968" stopIfTrue="1">
      <formula>$L351&lt;&gt;""</formula>
    </cfRule>
  </conditionalFormatting>
  <conditionalFormatting sqref="P358">
    <cfRule type="expression" dxfId="968" priority="967" stopIfTrue="1">
      <formula>$L351&lt;&gt;""</formula>
    </cfRule>
  </conditionalFormatting>
  <conditionalFormatting sqref="O359">
    <cfRule type="expression" dxfId="967" priority="966" stopIfTrue="1">
      <formula>$L351&lt;&gt;""</formula>
    </cfRule>
  </conditionalFormatting>
  <conditionalFormatting sqref="P359">
    <cfRule type="expression" dxfId="966" priority="965" stopIfTrue="1">
      <formula>$L351&lt;&gt;""</formula>
    </cfRule>
  </conditionalFormatting>
  <conditionalFormatting sqref="O360">
    <cfRule type="expression" dxfId="965" priority="964" stopIfTrue="1">
      <formula>$L351&lt;&gt;""</formula>
    </cfRule>
  </conditionalFormatting>
  <conditionalFormatting sqref="P360">
    <cfRule type="expression" dxfId="964" priority="963" stopIfTrue="1">
      <formula>$L351&lt;&gt;""</formula>
    </cfRule>
  </conditionalFormatting>
  <conditionalFormatting sqref="M355">
    <cfRule type="expression" dxfId="963" priority="962" stopIfTrue="1">
      <formula>$L351&lt;&gt;""</formula>
    </cfRule>
  </conditionalFormatting>
  <conditionalFormatting sqref="M355:N355">
    <cfRule type="expression" dxfId="962" priority="961" stopIfTrue="1">
      <formula>$L351&lt;&gt;""</formula>
    </cfRule>
  </conditionalFormatting>
  <conditionalFormatting sqref="M355:N355 M357:N359">
    <cfRule type="expression" dxfId="961" priority="960" stopIfTrue="1">
      <formula>$L352&lt;&gt;""</formula>
    </cfRule>
  </conditionalFormatting>
  <conditionalFormatting sqref="O354">
    <cfRule type="expression" dxfId="960" priority="959" stopIfTrue="1">
      <formula>$L351&lt;&gt;""</formula>
    </cfRule>
  </conditionalFormatting>
  <conditionalFormatting sqref="P354">
    <cfRule type="expression" dxfId="959" priority="958" stopIfTrue="1">
      <formula>$L351&lt;&gt;""</formula>
    </cfRule>
  </conditionalFormatting>
  <conditionalFormatting sqref="L357:L359">
    <cfRule type="expression" dxfId="958" priority="957" stopIfTrue="1">
      <formula>$L351&lt;&gt;""</formula>
    </cfRule>
  </conditionalFormatting>
  <conditionalFormatting sqref="L355:L356">
    <cfRule type="expression" dxfId="957" priority="956" stopIfTrue="1">
      <formula>$L351&lt;&gt;""</formula>
    </cfRule>
  </conditionalFormatting>
  <conditionalFormatting sqref="L353:L354">
    <cfRule type="expression" dxfId="956" priority="955" stopIfTrue="1">
      <formula>$L351&lt;&gt;""</formula>
    </cfRule>
  </conditionalFormatting>
  <conditionalFormatting sqref="L353:L359">
    <cfRule type="expression" dxfId="955" priority="954" stopIfTrue="1">
      <formula>$L351&lt;&gt;""</formula>
    </cfRule>
  </conditionalFormatting>
  <conditionalFormatting sqref="M353">
    <cfRule type="expression" dxfId="954" priority="953" stopIfTrue="1">
      <formula>$L351&lt;&gt;""</formula>
    </cfRule>
  </conditionalFormatting>
  <conditionalFormatting sqref="M353:N353">
    <cfRule type="expression" dxfId="953" priority="952" stopIfTrue="1">
      <formula>$L351&lt;&gt;""</formula>
    </cfRule>
  </conditionalFormatting>
  <conditionalFormatting sqref="M353:N353">
    <cfRule type="expression" dxfId="952" priority="951" stopIfTrue="1">
      <formula>$L351&lt;&gt;""</formula>
    </cfRule>
  </conditionalFormatting>
  <conditionalFormatting sqref="M354:N354">
    <cfRule type="expression" dxfId="951" priority="950" stopIfTrue="1">
      <formula>$L352&lt;&gt;""</formula>
    </cfRule>
  </conditionalFormatting>
  <conditionalFormatting sqref="M354">
    <cfRule type="expression" dxfId="950" priority="949" stopIfTrue="1">
      <formula>$L351&lt;&gt;""</formula>
    </cfRule>
  </conditionalFormatting>
  <conditionalFormatting sqref="M356">
    <cfRule type="expression" dxfId="949" priority="948" stopIfTrue="1">
      <formula>$L351&lt;&gt;""</formula>
    </cfRule>
  </conditionalFormatting>
  <conditionalFormatting sqref="M356:N356">
    <cfRule type="expression" dxfId="948" priority="947" stopIfTrue="1">
      <formula>$L351&lt;&gt;""</formula>
    </cfRule>
  </conditionalFormatting>
  <conditionalFormatting sqref="M356:N356">
    <cfRule type="expression" dxfId="947" priority="946" stopIfTrue="1">
      <formula>$L354&lt;&gt;""</formula>
    </cfRule>
  </conditionalFormatting>
  <conditionalFormatting sqref="O367">
    <cfRule type="expression" dxfId="946" priority="945" stopIfTrue="1">
      <formula>$L351&lt;&gt;""</formula>
    </cfRule>
  </conditionalFormatting>
  <conditionalFormatting sqref="P367">
    <cfRule type="expression" dxfId="945" priority="944" stopIfTrue="1">
      <formula>$L351&lt;&gt;""</formula>
    </cfRule>
  </conditionalFormatting>
  <conditionalFormatting sqref="L367">
    <cfRule type="expression" dxfId="944" priority="943" stopIfTrue="1">
      <formula>$L351&lt;&gt;""</formula>
    </cfRule>
  </conditionalFormatting>
  <conditionalFormatting sqref="M367:N367">
    <cfRule type="expression" dxfId="943" priority="942" stopIfTrue="1">
      <formula>$L351&lt;&gt;""</formula>
    </cfRule>
  </conditionalFormatting>
  <conditionalFormatting sqref="L362">
    <cfRule type="expression" dxfId="942" priority="941" stopIfTrue="1">
      <formula>$L351&lt;&gt;""</formula>
    </cfRule>
  </conditionalFormatting>
  <conditionalFormatting sqref="O365">
    <cfRule type="expression" dxfId="941" priority="940" stopIfTrue="1">
      <formula>$L351&lt;&gt;""</formula>
    </cfRule>
  </conditionalFormatting>
  <conditionalFormatting sqref="L365">
    <cfRule type="expression" dxfId="940" priority="939" stopIfTrue="1">
      <formula>$L351&lt;&gt;""</formula>
    </cfRule>
  </conditionalFormatting>
  <conditionalFormatting sqref="M362:N362">
    <cfRule type="expression" dxfId="939" priority="938" stopIfTrue="1">
      <formula>$L351&lt;&gt;""</formula>
    </cfRule>
  </conditionalFormatting>
  <conditionalFormatting sqref="M363:N363">
    <cfRule type="expression" dxfId="938" priority="937" stopIfTrue="1">
      <formula>$L351&lt;&gt;""</formula>
    </cfRule>
  </conditionalFormatting>
  <conditionalFormatting sqref="M364:N364">
    <cfRule type="expression" dxfId="937" priority="936" stopIfTrue="1">
      <formula>$L351&lt;&gt;""</formula>
    </cfRule>
  </conditionalFormatting>
  <conditionalFormatting sqref="O364">
    <cfRule type="expression" dxfId="936" priority="935" stopIfTrue="1">
      <formula>$L351&lt;&gt;""</formula>
    </cfRule>
  </conditionalFormatting>
  <conditionalFormatting sqref="L362:L364">
    <cfRule type="expression" dxfId="935" priority="934">
      <formula>$L351&lt;&gt;""</formula>
    </cfRule>
  </conditionalFormatting>
  <conditionalFormatting sqref="P362">
    <cfRule type="expression" dxfId="934" priority="933" stopIfTrue="1">
      <formula>$L351&lt;&gt;""</formula>
    </cfRule>
  </conditionalFormatting>
  <conditionalFormatting sqref="P363">
    <cfRule type="expression" dxfId="933" priority="932" stopIfTrue="1">
      <formula>$L351&lt;&gt;""</formula>
    </cfRule>
  </conditionalFormatting>
  <conditionalFormatting sqref="P365">
    <cfRule type="expression" dxfId="932" priority="931" stopIfTrue="1">
      <formula>$L351&lt;&gt;""</formula>
    </cfRule>
  </conditionalFormatting>
  <conditionalFormatting sqref="P364">
    <cfRule type="expression" dxfId="931" priority="930" stopIfTrue="1">
      <formula>$L351&lt;&gt;""</formula>
    </cfRule>
  </conditionalFormatting>
  <conditionalFormatting sqref="O362">
    <cfRule type="expression" dxfId="930" priority="929" stopIfTrue="1">
      <formula>$L351&lt;&gt;""</formula>
    </cfRule>
  </conditionalFormatting>
  <conditionalFormatting sqref="O363">
    <cfRule type="expression" dxfId="929" priority="928" stopIfTrue="1">
      <formula>$L351&lt;&gt;""</formula>
    </cfRule>
  </conditionalFormatting>
  <conditionalFormatting sqref="H385">
    <cfRule type="expression" dxfId="928" priority="927" stopIfTrue="1">
      <formula>$E369&lt;&gt;""</formula>
    </cfRule>
  </conditionalFormatting>
  <conditionalFormatting sqref="I385">
    <cfRule type="expression" dxfId="927" priority="926" stopIfTrue="1">
      <formula>$E369&lt;&gt;""</formula>
    </cfRule>
  </conditionalFormatting>
  <conditionalFormatting sqref="F375:F377 F372">
    <cfRule type="expression" dxfId="926" priority="925" stopIfTrue="1">
      <formula>$E370&lt;&gt;""</formula>
    </cfRule>
  </conditionalFormatting>
  <conditionalFormatting sqref="E385">
    <cfRule type="expression" dxfId="925" priority="924" stopIfTrue="1">
      <formula>$E369&lt;&gt;""</formula>
    </cfRule>
  </conditionalFormatting>
  <conditionalFormatting sqref="F385:G385">
    <cfRule type="expression" dxfId="924" priority="923" stopIfTrue="1">
      <formula>$E369&lt;&gt;""</formula>
    </cfRule>
  </conditionalFormatting>
  <conditionalFormatting sqref="E380">
    <cfRule type="expression" dxfId="923" priority="922" stopIfTrue="1">
      <formula>$E369&lt;&gt;""</formula>
    </cfRule>
  </conditionalFormatting>
  <conditionalFormatting sqref="H371">
    <cfRule type="expression" dxfId="922" priority="921" stopIfTrue="1">
      <formula>$E369&lt;&gt;""</formula>
    </cfRule>
  </conditionalFormatting>
  <conditionalFormatting sqref="I371">
    <cfRule type="expression" dxfId="921" priority="920" stopIfTrue="1">
      <formula>$E369&lt;&gt;""</formula>
    </cfRule>
  </conditionalFormatting>
  <conditionalFormatting sqref="H380">
    <cfRule type="expression" dxfId="920" priority="919" stopIfTrue="1">
      <formula>$E369&lt;&gt;""</formula>
    </cfRule>
  </conditionalFormatting>
  <conditionalFormatting sqref="I380">
    <cfRule type="expression" dxfId="919" priority="918" stopIfTrue="1">
      <formula>$E369&lt;&gt;""</formula>
    </cfRule>
  </conditionalFormatting>
  <conditionalFormatting sqref="F373:F374">
    <cfRule type="expression" dxfId="918" priority="917" stopIfTrue="1">
      <formula>$E369&lt;&gt;""</formula>
    </cfRule>
  </conditionalFormatting>
  <conditionalFormatting sqref="F372">
    <cfRule type="expression" dxfId="917" priority="916" stopIfTrue="1">
      <formula>$E369&lt;&gt;""</formula>
    </cfRule>
  </conditionalFormatting>
  <conditionalFormatting sqref="F373:G373">
    <cfRule type="expression" dxfId="916" priority="915" stopIfTrue="1">
      <formula>$E369&lt;&gt;""</formula>
    </cfRule>
  </conditionalFormatting>
  <conditionalFormatting sqref="F374:G374">
    <cfRule type="expression" dxfId="915" priority="914" stopIfTrue="1">
      <formula>$E369&lt;&gt;""</formula>
    </cfRule>
  </conditionalFormatting>
  <conditionalFormatting sqref="F375:G375">
    <cfRule type="expression" dxfId="914" priority="913" stopIfTrue="1">
      <formula>$E369&lt;&gt;""</formula>
    </cfRule>
  </conditionalFormatting>
  <conditionalFormatting sqref="F376:G376">
    <cfRule type="expression" dxfId="913" priority="912" stopIfTrue="1">
      <formula>$E369&lt;&gt;""</formula>
    </cfRule>
  </conditionalFormatting>
  <conditionalFormatting sqref="F377:G377">
    <cfRule type="expression" dxfId="912" priority="911" stopIfTrue="1">
      <formula>$E369&lt;&gt;""</formula>
    </cfRule>
  </conditionalFormatting>
  <conditionalFormatting sqref="E378">
    <cfRule type="expression" dxfId="911" priority="910" stopIfTrue="1">
      <formula>$E369&lt;&gt;""</formula>
    </cfRule>
  </conditionalFormatting>
  <conditionalFormatting sqref="H373">
    <cfRule type="expression" dxfId="910" priority="909" stopIfTrue="1">
      <formula>$E369&lt;&gt;""</formula>
    </cfRule>
  </conditionalFormatting>
  <conditionalFormatting sqref="I373">
    <cfRule type="expression" dxfId="909" priority="908" stopIfTrue="1">
      <formula>$E369&lt;&gt;""</formula>
    </cfRule>
  </conditionalFormatting>
  <conditionalFormatting sqref="H374">
    <cfRule type="expression" dxfId="908" priority="907" stopIfTrue="1">
      <formula>$E369&lt;&gt;""</formula>
    </cfRule>
  </conditionalFormatting>
  <conditionalFormatting sqref="I374">
    <cfRule type="expression" dxfId="907" priority="906" stopIfTrue="1">
      <formula>$E369&lt;&gt;""</formula>
    </cfRule>
  </conditionalFormatting>
  <conditionalFormatting sqref="H375">
    <cfRule type="expression" dxfId="906" priority="905" stopIfTrue="1">
      <formula>$E369&lt;&gt;""</formula>
    </cfRule>
  </conditionalFormatting>
  <conditionalFormatting sqref="I375">
    <cfRule type="expression" dxfId="905" priority="904" stopIfTrue="1">
      <formula>$E369&lt;&gt;""</formula>
    </cfRule>
  </conditionalFormatting>
  <conditionalFormatting sqref="H376">
    <cfRule type="expression" dxfId="904" priority="903" stopIfTrue="1">
      <formula>$E369&lt;&gt;""</formula>
    </cfRule>
  </conditionalFormatting>
  <conditionalFormatting sqref="I376">
    <cfRule type="expression" dxfId="903" priority="902" stopIfTrue="1">
      <formula>$E369&lt;&gt;""</formula>
    </cfRule>
  </conditionalFormatting>
  <conditionalFormatting sqref="H377">
    <cfRule type="expression" dxfId="902" priority="901" stopIfTrue="1">
      <formula>$E369&lt;&gt;""</formula>
    </cfRule>
  </conditionalFormatting>
  <conditionalFormatting sqref="I377">
    <cfRule type="expression" dxfId="901" priority="900" stopIfTrue="1">
      <formula>$E369&lt;&gt;""</formula>
    </cfRule>
  </conditionalFormatting>
  <conditionalFormatting sqref="H378">
    <cfRule type="expression" dxfId="900" priority="899" stopIfTrue="1">
      <formula>$E369&lt;&gt;""</formula>
    </cfRule>
  </conditionalFormatting>
  <conditionalFormatting sqref="I378">
    <cfRule type="expression" dxfId="899" priority="898" stopIfTrue="1">
      <formula>$E369&lt;&gt;""</formula>
    </cfRule>
  </conditionalFormatting>
  <conditionalFormatting sqref="F371">
    <cfRule type="expression" dxfId="898" priority="897" stopIfTrue="1">
      <formula>$E369&lt;&gt;""</formula>
    </cfRule>
  </conditionalFormatting>
  <conditionalFormatting sqref="F371:G371">
    <cfRule type="expression" dxfId="897" priority="896" stopIfTrue="1">
      <formula>$E369&lt;&gt;""</formula>
    </cfRule>
  </conditionalFormatting>
  <conditionalFormatting sqref="H372">
    <cfRule type="expression" dxfId="896" priority="895" stopIfTrue="1">
      <formula>$E369&lt;&gt;""</formula>
    </cfRule>
  </conditionalFormatting>
  <conditionalFormatting sqref="I372">
    <cfRule type="expression" dxfId="895" priority="894" stopIfTrue="1">
      <formula>$E369&lt;&gt;""</formula>
    </cfRule>
  </conditionalFormatting>
  <conditionalFormatting sqref="E375:E377">
    <cfRule type="expression" dxfId="894" priority="893" stopIfTrue="1">
      <formula>$E369&lt;&gt;""</formula>
    </cfRule>
  </conditionalFormatting>
  <conditionalFormatting sqref="E373:E374">
    <cfRule type="expression" dxfId="893" priority="892" stopIfTrue="1">
      <formula>$E369&lt;&gt;""</formula>
    </cfRule>
  </conditionalFormatting>
  <conditionalFormatting sqref="E371:E372">
    <cfRule type="expression" dxfId="892" priority="891" stopIfTrue="1">
      <formula>$E369&lt;&gt;""</formula>
    </cfRule>
  </conditionalFormatting>
  <conditionalFormatting sqref="E371:E377">
    <cfRule type="expression" dxfId="891" priority="890" stopIfTrue="1">
      <formula>$E369&lt;&gt;""</formula>
    </cfRule>
  </conditionalFormatting>
  <conditionalFormatting sqref="H383">
    <cfRule type="expression" dxfId="890" priority="889" stopIfTrue="1">
      <formula>$E369&lt;&gt;""</formula>
    </cfRule>
  </conditionalFormatting>
  <conditionalFormatting sqref="E383">
    <cfRule type="expression" dxfId="889" priority="888" stopIfTrue="1">
      <formula>$E369&lt;&gt;""</formula>
    </cfRule>
  </conditionalFormatting>
  <conditionalFormatting sqref="F380:G380">
    <cfRule type="expression" dxfId="888" priority="887" stopIfTrue="1">
      <formula>$E369&lt;&gt;""</formula>
    </cfRule>
  </conditionalFormatting>
  <conditionalFormatting sqref="F381:G381">
    <cfRule type="expression" dxfId="887" priority="886" stopIfTrue="1">
      <formula>$E369&lt;&gt;""</formula>
    </cfRule>
  </conditionalFormatting>
  <conditionalFormatting sqref="F382:G382">
    <cfRule type="expression" dxfId="886" priority="885" stopIfTrue="1">
      <formula>$E369&lt;&gt;""</formula>
    </cfRule>
  </conditionalFormatting>
  <conditionalFormatting sqref="H382">
    <cfRule type="expression" dxfId="885" priority="884" stopIfTrue="1">
      <formula>$E369&lt;&gt;""</formula>
    </cfRule>
  </conditionalFormatting>
  <conditionalFormatting sqref="H381">
    <cfRule type="expression" dxfId="884" priority="883" stopIfTrue="1">
      <formula>$E369&lt;&gt;""</formula>
    </cfRule>
  </conditionalFormatting>
  <conditionalFormatting sqref="I381">
    <cfRule type="expression" dxfId="883" priority="882" stopIfTrue="1">
      <formula>$E369&lt;&gt;""</formula>
    </cfRule>
  </conditionalFormatting>
  <conditionalFormatting sqref="I382">
    <cfRule type="expression" dxfId="882" priority="881" stopIfTrue="1">
      <formula>$E369&lt;&gt;""</formula>
    </cfRule>
  </conditionalFormatting>
  <conditionalFormatting sqref="I383">
    <cfRule type="expression" dxfId="881" priority="880" stopIfTrue="1">
      <formula>$E369&lt;&gt;""</formula>
    </cfRule>
  </conditionalFormatting>
  <conditionalFormatting sqref="E380:E382">
    <cfRule type="expression" dxfId="880" priority="879">
      <formula>$E369&lt;&gt;""</formula>
    </cfRule>
  </conditionalFormatting>
  <conditionalFormatting sqref="M375:M377">
    <cfRule type="expression" dxfId="879" priority="878" stopIfTrue="1">
      <formula>$L373&lt;&gt;""</formula>
    </cfRule>
  </conditionalFormatting>
  <conditionalFormatting sqref="O371">
    <cfRule type="expression" dxfId="878" priority="877" stopIfTrue="1">
      <formula>$L369&lt;&gt;""</formula>
    </cfRule>
  </conditionalFormatting>
  <conditionalFormatting sqref="P371">
    <cfRule type="expression" dxfId="877" priority="876" stopIfTrue="1">
      <formula>$L369&lt;&gt;""</formula>
    </cfRule>
  </conditionalFormatting>
  <conditionalFormatting sqref="M375:N375">
    <cfRule type="expression" dxfId="876" priority="875" stopIfTrue="1">
      <formula>$L369&lt;&gt;""</formula>
    </cfRule>
  </conditionalFormatting>
  <conditionalFormatting sqref="M376:N376">
    <cfRule type="expression" dxfId="875" priority="874" stopIfTrue="1">
      <formula>$L369&lt;&gt;""</formula>
    </cfRule>
  </conditionalFormatting>
  <conditionalFormatting sqref="M377:N377">
    <cfRule type="expression" dxfId="874" priority="873" stopIfTrue="1">
      <formula>$L369&lt;&gt;""</formula>
    </cfRule>
  </conditionalFormatting>
  <conditionalFormatting sqref="L378">
    <cfRule type="expression" dxfId="873" priority="872" stopIfTrue="1">
      <formula>$L369&lt;&gt;""</formula>
    </cfRule>
  </conditionalFormatting>
  <conditionalFormatting sqref="O373">
    <cfRule type="expression" dxfId="872" priority="871" stopIfTrue="1">
      <formula>$L369&lt;&gt;""</formula>
    </cfRule>
  </conditionalFormatting>
  <conditionalFormatting sqref="P373">
    <cfRule type="expression" dxfId="871" priority="870" stopIfTrue="1">
      <formula>$L369&lt;&gt;""</formula>
    </cfRule>
  </conditionalFormatting>
  <conditionalFormatting sqref="O374">
    <cfRule type="expression" dxfId="870" priority="869" stopIfTrue="1">
      <formula>$L369&lt;&gt;""</formula>
    </cfRule>
  </conditionalFormatting>
  <conditionalFormatting sqref="P374">
    <cfRule type="expression" dxfId="869" priority="868" stopIfTrue="1">
      <formula>$L369&lt;&gt;""</formula>
    </cfRule>
  </conditionalFormatting>
  <conditionalFormatting sqref="O375">
    <cfRule type="expression" dxfId="868" priority="867" stopIfTrue="1">
      <formula>$L369&lt;&gt;""</formula>
    </cfRule>
  </conditionalFormatting>
  <conditionalFormatting sqref="P375">
    <cfRule type="expression" dxfId="867" priority="866" stopIfTrue="1">
      <formula>$L369&lt;&gt;""</formula>
    </cfRule>
  </conditionalFormatting>
  <conditionalFormatting sqref="O376">
    <cfRule type="expression" dxfId="866" priority="865" stopIfTrue="1">
      <formula>$L369&lt;&gt;""</formula>
    </cfRule>
  </conditionalFormatting>
  <conditionalFormatting sqref="P376">
    <cfRule type="expression" dxfId="865" priority="864" stopIfTrue="1">
      <formula>$L369&lt;&gt;""</formula>
    </cfRule>
  </conditionalFormatting>
  <conditionalFormatting sqref="O377">
    <cfRule type="expression" dxfId="864" priority="863" stopIfTrue="1">
      <formula>$L369&lt;&gt;""</formula>
    </cfRule>
  </conditionalFormatting>
  <conditionalFormatting sqref="P377">
    <cfRule type="expression" dxfId="863" priority="862" stopIfTrue="1">
      <formula>$L369&lt;&gt;""</formula>
    </cfRule>
  </conditionalFormatting>
  <conditionalFormatting sqref="O378">
    <cfRule type="expression" dxfId="862" priority="861" stopIfTrue="1">
      <formula>$L369&lt;&gt;""</formula>
    </cfRule>
  </conditionalFormatting>
  <conditionalFormatting sqref="P378">
    <cfRule type="expression" dxfId="861" priority="860" stopIfTrue="1">
      <formula>$L369&lt;&gt;""</formula>
    </cfRule>
  </conditionalFormatting>
  <conditionalFormatting sqref="M373">
    <cfRule type="expression" dxfId="860" priority="859" stopIfTrue="1">
      <formula>$L369&lt;&gt;""</formula>
    </cfRule>
  </conditionalFormatting>
  <conditionalFormatting sqref="M373:N373">
    <cfRule type="expression" dxfId="859" priority="858" stopIfTrue="1">
      <formula>$L369&lt;&gt;""</formula>
    </cfRule>
  </conditionalFormatting>
  <conditionalFormatting sqref="M373:N373 M375:N377">
    <cfRule type="expression" dxfId="858" priority="857" stopIfTrue="1">
      <formula>$L370&lt;&gt;""</formula>
    </cfRule>
  </conditionalFormatting>
  <conditionalFormatting sqref="O372">
    <cfRule type="expression" dxfId="857" priority="856" stopIfTrue="1">
      <formula>$L369&lt;&gt;""</formula>
    </cfRule>
  </conditionalFormatting>
  <conditionalFormatting sqref="P372">
    <cfRule type="expression" dxfId="856" priority="855" stopIfTrue="1">
      <formula>$L369&lt;&gt;""</formula>
    </cfRule>
  </conditionalFormatting>
  <conditionalFormatting sqref="L375:L377">
    <cfRule type="expression" dxfId="855" priority="854" stopIfTrue="1">
      <formula>$L369&lt;&gt;""</formula>
    </cfRule>
  </conditionalFormatting>
  <conditionalFormatting sqref="L373:L374">
    <cfRule type="expression" dxfId="854" priority="853" stopIfTrue="1">
      <formula>$L369&lt;&gt;""</formula>
    </cfRule>
  </conditionalFormatting>
  <conditionalFormatting sqref="L371:L372">
    <cfRule type="expression" dxfId="853" priority="852" stopIfTrue="1">
      <formula>$L369&lt;&gt;""</formula>
    </cfRule>
  </conditionalFormatting>
  <conditionalFormatting sqref="L371:L377">
    <cfRule type="expression" dxfId="852" priority="851" stopIfTrue="1">
      <formula>$L369&lt;&gt;""</formula>
    </cfRule>
  </conditionalFormatting>
  <conditionalFormatting sqref="M371">
    <cfRule type="expression" dxfId="851" priority="850" stopIfTrue="1">
      <formula>$L369&lt;&gt;""</formula>
    </cfRule>
  </conditionalFormatting>
  <conditionalFormatting sqref="M371:N371">
    <cfRule type="expression" dxfId="850" priority="849" stopIfTrue="1">
      <formula>$L369&lt;&gt;""</formula>
    </cfRule>
  </conditionalFormatting>
  <conditionalFormatting sqref="M371:N371">
    <cfRule type="expression" dxfId="849" priority="848" stopIfTrue="1">
      <formula>$L369&lt;&gt;""</formula>
    </cfRule>
  </conditionalFormatting>
  <conditionalFormatting sqref="M372:N372">
    <cfRule type="expression" dxfId="848" priority="847" stopIfTrue="1">
      <formula>$L370&lt;&gt;""</formula>
    </cfRule>
  </conditionalFormatting>
  <conditionalFormatting sqref="M372">
    <cfRule type="expression" dxfId="847" priority="846" stopIfTrue="1">
      <formula>$L369&lt;&gt;""</formula>
    </cfRule>
  </conditionalFormatting>
  <conditionalFormatting sqref="M374">
    <cfRule type="expression" dxfId="846" priority="845" stopIfTrue="1">
      <formula>$L369&lt;&gt;""</formula>
    </cfRule>
  </conditionalFormatting>
  <conditionalFormatting sqref="M374:N374">
    <cfRule type="expression" dxfId="845" priority="844" stopIfTrue="1">
      <formula>$L369&lt;&gt;""</formula>
    </cfRule>
  </conditionalFormatting>
  <conditionalFormatting sqref="M374:N374">
    <cfRule type="expression" dxfId="844" priority="843" stopIfTrue="1">
      <formula>$L372&lt;&gt;""</formula>
    </cfRule>
  </conditionalFormatting>
  <conditionalFormatting sqref="O385">
    <cfRule type="expression" dxfId="843" priority="842" stopIfTrue="1">
      <formula>$L369&lt;&gt;""</formula>
    </cfRule>
  </conditionalFormatting>
  <conditionalFormatting sqref="P385">
    <cfRule type="expression" dxfId="842" priority="841" stopIfTrue="1">
      <formula>$L369&lt;&gt;""</formula>
    </cfRule>
  </conditionalFormatting>
  <conditionalFormatting sqref="L385">
    <cfRule type="expression" dxfId="841" priority="840" stopIfTrue="1">
      <formula>$L369&lt;&gt;""</formula>
    </cfRule>
  </conditionalFormatting>
  <conditionalFormatting sqref="M385:N385">
    <cfRule type="expression" dxfId="840" priority="839" stopIfTrue="1">
      <formula>$L369&lt;&gt;""</formula>
    </cfRule>
  </conditionalFormatting>
  <conditionalFormatting sqref="L380">
    <cfRule type="expression" dxfId="839" priority="838" stopIfTrue="1">
      <formula>$L369&lt;&gt;""</formula>
    </cfRule>
  </conditionalFormatting>
  <conditionalFormatting sqref="O383">
    <cfRule type="expression" dxfId="838" priority="837" stopIfTrue="1">
      <formula>$L369&lt;&gt;""</formula>
    </cfRule>
  </conditionalFormatting>
  <conditionalFormatting sqref="L383">
    <cfRule type="expression" dxfId="837" priority="836" stopIfTrue="1">
      <formula>$L369&lt;&gt;""</formula>
    </cfRule>
  </conditionalFormatting>
  <conditionalFormatting sqref="M380:N380">
    <cfRule type="expression" dxfId="836" priority="835" stopIfTrue="1">
      <formula>$L369&lt;&gt;""</formula>
    </cfRule>
  </conditionalFormatting>
  <conditionalFormatting sqref="M381:N381">
    <cfRule type="expression" dxfId="835" priority="834" stopIfTrue="1">
      <formula>$L369&lt;&gt;""</formula>
    </cfRule>
  </conditionalFormatting>
  <conditionalFormatting sqref="M382:N382">
    <cfRule type="expression" dxfId="834" priority="833" stopIfTrue="1">
      <formula>$L369&lt;&gt;""</formula>
    </cfRule>
  </conditionalFormatting>
  <conditionalFormatting sqref="O382">
    <cfRule type="expression" dxfId="833" priority="832" stopIfTrue="1">
      <formula>$L369&lt;&gt;""</formula>
    </cfRule>
  </conditionalFormatting>
  <conditionalFormatting sqref="L380:L382">
    <cfRule type="expression" dxfId="832" priority="831">
      <formula>$L369&lt;&gt;""</formula>
    </cfRule>
  </conditionalFormatting>
  <conditionalFormatting sqref="P380">
    <cfRule type="expression" dxfId="831" priority="830" stopIfTrue="1">
      <formula>$L369&lt;&gt;""</formula>
    </cfRule>
  </conditionalFormatting>
  <conditionalFormatting sqref="P381">
    <cfRule type="expression" dxfId="830" priority="829" stopIfTrue="1">
      <formula>$L369&lt;&gt;""</formula>
    </cfRule>
  </conditionalFormatting>
  <conditionalFormatting sqref="P383">
    <cfRule type="expression" dxfId="829" priority="828" stopIfTrue="1">
      <formula>$L369&lt;&gt;""</formula>
    </cfRule>
  </conditionalFormatting>
  <conditionalFormatting sqref="P382">
    <cfRule type="expression" dxfId="828" priority="827" stopIfTrue="1">
      <formula>$L369&lt;&gt;""</formula>
    </cfRule>
  </conditionalFormatting>
  <conditionalFormatting sqref="O380">
    <cfRule type="expression" dxfId="827" priority="826" stopIfTrue="1">
      <formula>$L369&lt;&gt;""</formula>
    </cfRule>
  </conditionalFormatting>
  <conditionalFormatting sqref="O381">
    <cfRule type="expression" dxfId="826" priority="825" stopIfTrue="1">
      <formula>$L369&lt;&gt;""</formula>
    </cfRule>
  </conditionalFormatting>
  <conditionalFormatting sqref="H403">
    <cfRule type="expression" dxfId="825" priority="824" stopIfTrue="1">
      <formula>$E387&lt;&gt;""</formula>
    </cfRule>
  </conditionalFormatting>
  <conditionalFormatting sqref="I403">
    <cfRule type="expression" dxfId="824" priority="823" stopIfTrue="1">
      <formula>$E387&lt;&gt;""</formula>
    </cfRule>
  </conditionalFormatting>
  <conditionalFormatting sqref="F393:F395 F390">
    <cfRule type="expression" dxfId="823" priority="822" stopIfTrue="1">
      <formula>$E388&lt;&gt;""</formula>
    </cfRule>
  </conditionalFormatting>
  <conditionalFormatting sqref="E403">
    <cfRule type="expression" dxfId="822" priority="821" stopIfTrue="1">
      <formula>$E387&lt;&gt;""</formula>
    </cfRule>
  </conditionalFormatting>
  <conditionalFormatting sqref="F403:G403">
    <cfRule type="expression" dxfId="821" priority="820" stopIfTrue="1">
      <formula>$E387&lt;&gt;""</formula>
    </cfRule>
  </conditionalFormatting>
  <conditionalFormatting sqref="E398">
    <cfRule type="expression" dxfId="820" priority="819" stopIfTrue="1">
      <formula>$E387&lt;&gt;""</formula>
    </cfRule>
  </conditionalFormatting>
  <conditionalFormatting sqref="H389">
    <cfRule type="expression" dxfId="819" priority="818" stopIfTrue="1">
      <formula>$E387&lt;&gt;""</formula>
    </cfRule>
  </conditionalFormatting>
  <conditionalFormatting sqref="I389">
    <cfRule type="expression" dxfId="818" priority="817" stopIfTrue="1">
      <formula>$E387&lt;&gt;""</formula>
    </cfRule>
  </conditionalFormatting>
  <conditionalFormatting sqref="H398">
    <cfRule type="expression" dxfId="817" priority="816" stopIfTrue="1">
      <formula>$E387&lt;&gt;""</formula>
    </cfRule>
  </conditionalFormatting>
  <conditionalFormatting sqref="I398">
    <cfRule type="expression" dxfId="816" priority="815" stopIfTrue="1">
      <formula>$E387&lt;&gt;""</formula>
    </cfRule>
  </conditionalFormatting>
  <conditionalFormatting sqref="F391:F392">
    <cfRule type="expression" dxfId="815" priority="814" stopIfTrue="1">
      <formula>$E387&lt;&gt;""</formula>
    </cfRule>
  </conditionalFormatting>
  <conditionalFormatting sqref="F390">
    <cfRule type="expression" dxfId="814" priority="813" stopIfTrue="1">
      <formula>$E387&lt;&gt;""</formula>
    </cfRule>
  </conditionalFormatting>
  <conditionalFormatting sqref="F391:G391">
    <cfRule type="expression" dxfId="813" priority="812" stopIfTrue="1">
      <formula>$E387&lt;&gt;""</formula>
    </cfRule>
  </conditionalFormatting>
  <conditionalFormatting sqref="F392:G392">
    <cfRule type="expression" dxfId="812" priority="811" stopIfTrue="1">
      <formula>$E387&lt;&gt;""</formula>
    </cfRule>
  </conditionalFormatting>
  <conditionalFormatting sqref="F393:G393">
    <cfRule type="expression" dxfId="811" priority="810" stopIfTrue="1">
      <formula>$E387&lt;&gt;""</formula>
    </cfRule>
  </conditionalFormatting>
  <conditionalFormatting sqref="F394:G394">
    <cfRule type="expression" dxfId="810" priority="809" stopIfTrue="1">
      <formula>$E387&lt;&gt;""</formula>
    </cfRule>
  </conditionalFormatting>
  <conditionalFormatting sqref="F395:G395">
    <cfRule type="expression" dxfId="809" priority="808" stopIfTrue="1">
      <formula>$E387&lt;&gt;""</formula>
    </cfRule>
  </conditionalFormatting>
  <conditionalFormatting sqref="E396">
    <cfRule type="expression" dxfId="808" priority="807" stopIfTrue="1">
      <formula>$E387&lt;&gt;""</formula>
    </cfRule>
  </conditionalFormatting>
  <conditionalFormatting sqref="H391">
    <cfRule type="expression" dxfId="807" priority="806" stopIfTrue="1">
      <formula>$E387&lt;&gt;""</formula>
    </cfRule>
  </conditionalFormatting>
  <conditionalFormatting sqref="I391">
    <cfRule type="expression" dxfId="806" priority="805" stopIfTrue="1">
      <formula>$E387&lt;&gt;""</formula>
    </cfRule>
  </conditionalFormatting>
  <conditionalFormatting sqref="H392">
    <cfRule type="expression" dxfId="805" priority="804" stopIfTrue="1">
      <formula>$E387&lt;&gt;""</formula>
    </cfRule>
  </conditionalFormatting>
  <conditionalFormatting sqref="I392">
    <cfRule type="expression" dxfId="804" priority="803" stopIfTrue="1">
      <formula>$E387&lt;&gt;""</formula>
    </cfRule>
  </conditionalFormatting>
  <conditionalFormatting sqref="H393">
    <cfRule type="expression" dxfId="803" priority="802" stopIfTrue="1">
      <formula>$E387&lt;&gt;""</formula>
    </cfRule>
  </conditionalFormatting>
  <conditionalFormatting sqref="I393">
    <cfRule type="expression" dxfId="802" priority="801" stopIfTrue="1">
      <formula>$E387&lt;&gt;""</formula>
    </cfRule>
  </conditionalFormatting>
  <conditionalFormatting sqref="H394">
    <cfRule type="expression" dxfId="801" priority="800" stopIfTrue="1">
      <formula>$E387&lt;&gt;""</formula>
    </cfRule>
  </conditionalFormatting>
  <conditionalFormatting sqref="I394">
    <cfRule type="expression" dxfId="800" priority="799" stopIfTrue="1">
      <formula>$E387&lt;&gt;""</formula>
    </cfRule>
  </conditionalFormatting>
  <conditionalFormatting sqref="H395">
    <cfRule type="expression" dxfId="799" priority="798" stopIfTrue="1">
      <formula>$E387&lt;&gt;""</formula>
    </cfRule>
  </conditionalFormatting>
  <conditionalFormatting sqref="I395">
    <cfRule type="expression" dxfId="798" priority="797" stopIfTrue="1">
      <formula>$E387&lt;&gt;""</formula>
    </cfRule>
  </conditionalFormatting>
  <conditionalFormatting sqref="H396">
    <cfRule type="expression" dxfId="797" priority="796" stopIfTrue="1">
      <formula>$E387&lt;&gt;""</formula>
    </cfRule>
  </conditionalFormatting>
  <conditionalFormatting sqref="I396">
    <cfRule type="expression" dxfId="796" priority="795" stopIfTrue="1">
      <formula>$E387&lt;&gt;""</formula>
    </cfRule>
  </conditionalFormatting>
  <conditionalFormatting sqref="F389">
    <cfRule type="expression" dxfId="795" priority="794" stopIfTrue="1">
      <formula>$E387&lt;&gt;""</formula>
    </cfRule>
  </conditionalFormatting>
  <conditionalFormatting sqref="F389:G389">
    <cfRule type="expression" dxfId="794" priority="793" stopIfTrue="1">
      <formula>$E387&lt;&gt;""</formula>
    </cfRule>
  </conditionalFormatting>
  <conditionalFormatting sqref="H390">
    <cfRule type="expression" dxfId="793" priority="792" stopIfTrue="1">
      <formula>$E387&lt;&gt;""</formula>
    </cfRule>
  </conditionalFormatting>
  <conditionalFormatting sqref="I390">
    <cfRule type="expression" dxfId="792" priority="791" stopIfTrue="1">
      <formula>$E387&lt;&gt;""</formula>
    </cfRule>
  </conditionalFormatting>
  <conditionalFormatting sqref="E393:E395">
    <cfRule type="expression" dxfId="791" priority="790" stopIfTrue="1">
      <formula>$E387&lt;&gt;""</formula>
    </cfRule>
  </conditionalFormatting>
  <conditionalFormatting sqref="E391:E392">
    <cfRule type="expression" dxfId="790" priority="789" stopIfTrue="1">
      <formula>$E387&lt;&gt;""</formula>
    </cfRule>
  </conditionalFormatting>
  <conditionalFormatting sqref="E389:E390">
    <cfRule type="expression" dxfId="789" priority="788" stopIfTrue="1">
      <formula>$E387&lt;&gt;""</formula>
    </cfRule>
  </conditionalFormatting>
  <conditionalFormatting sqref="E389:E395">
    <cfRule type="expression" dxfId="788" priority="787" stopIfTrue="1">
      <formula>$E387&lt;&gt;""</formula>
    </cfRule>
  </conditionalFormatting>
  <conditionalFormatting sqref="H401">
    <cfRule type="expression" dxfId="787" priority="786" stopIfTrue="1">
      <formula>$E387&lt;&gt;""</formula>
    </cfRule>
  </conditionalFormatting>
  <conditionalFormatting sqref="E401">
    <cfRule type="expression" dxfId="786" priority="785" stopIfTrue="1">
      <formula>$E387&lt;&gt;""</formula>
    </cfRule>
  </conditionalFormatting>
  <conditionalFormatting sqref="F398:G398">
    <cfRule type="expression" dxfId="785" priority="784" stopIfTrue="1">
      <formula>$E387&lt;&gt;""</formula>
    </cfRule>
  </conditionalFormatting>
  <conditionalFormatting sqref="F399:G399">
    <cfRule type="expression" dxfId="784" priority="783" stopIfTrue="1">
      <formula>$E387&lt;&gt;""</formula>
    </cfRule>
  </conditionalFormatting>
  <conditionalFormatting sqref="F400:G400">
    <cfRule type="expression" dxfId="783" priority="782" stopIfTrue="1">
      <formula>$E387&lt;&gt;""</formula>
    </cfRule>
  </conditionalFormatting>
  <conditionalFormatting sqref="H400">
    <cfRule type="expression" dxfId="782" priority="781" stopIfTrue="1">
      <formula>$E387&lt;&gt;""</formula>
    </cfRule>
  </conditionalFormatting>
  <conditionalFormatting sqref="H399">
    <cfRule type="expression" dxfId="781" priority="780" stopIfTrue="1">
      <formula>$E387&lt;&gt;""</formula>
    </cfRule>
  </conditionalFormatting>
  <conditionalFormatting sqref="I399">
    <cfRule type="expression" dxfId="780" priority="779" stopIfTrue="1">
      <formula>$E387&lt;&gt;""</formula>
    </cfRule>
  </conditionalFormatting>
  <conditionalFormatting sqref="I400">
    <cfRule type="expression" dxfId="779" priority="778" stopIfTrue="1">
      <formula>$E387&lt;&gt;""</formula>
    </cfRule>
  </conditionalFormatting>
  <conditionalFormatting sqref="I401">
    <cfRule type="expression" dxfId="778" priority="777" stopIfTrue="1">
      <formula>$E387&lt;&gt;""</formula>
    </cfRule>
  </conditionalFormatting>
  <conditionalFormatting sqref="E398:E400">
    <cfRule type="expression" dxfId="777" priority="776">
      <formula>$E387&lt;&gt;""</formula>
    </cfRule>
  </conditionalFormatting>
  <conditionalFormatting sqref="M393:M395">
    <cfRule type="expression" dxfId="776" priority="775" stopIfTrue="1">
      <formula>$L391&lt;&gt;""</formula>
    </cfRule>
  </conditionalFormatting>
  <conditionalFormatting sqref="O389">
    <cfRule type="expression" dxfId="775" priority="774" stopIfTrue="1">
      <formula>$L387&lt;&gt;""</formula>
    </cfRule>
  </conditionalFormatting>
  <conditionalFormatting sqref="P389">
    <cfRule type="expression" dxfId="774" priority="773" stopIfTrue="1">
      <formula>$L387&lt;&gt;""</formula>
    </cfRule>
  </conditionalFormatting>
  <conditionalFormatting sqref="M393:N393">
    <cfRule type="expression" dxfId="773" priority="772" stopIfTrue="1">
      <formula>$L387&lt;&gt;""</formula>
    </cfRule>
  </conditionalFormatting>
  <conditionalFormatting sqref="M394:N394">
    <cfRule type="expression" dxfId="772" priority="771" stopIfTrue="1">
      <formula>$L387&lt;&gt;""</formula>
    </cfRule>
  </conditionalFormatting>
  <conditionalFormatting sqref="M395:N395">
    <cfRule type="expression" dxfId="771" priority="770" stopIfTrue="1">
      <formula>$L387&lt;&gt;""</formula>
    </cfRule>
  </conditionalFormatting>
  <conditionalFormatting sqref="L396">
    <cfRule type="expression" dxfId="770" priority="769" stopIfTrue="1">
      <formula>$L387&lt;&gt;""</formula>
    </cfRule>
  </conditionalFormatting>
  <conditionalFormatting sqref="O391">
    <cfRule type="expression" dxfId="769" priority="768" stopIfTrue="1">
      <formula>$L387&lt;&gt;""</formula>
    </cfRule>
  </conditionalFormatting>
  <conditionalFormatting sqref="P391">
    <cfRule type="expression" dxfId="768" priority="767" stopIfTrue="1">
      <formula>$L387&lt;&gt;""</formula>
    </cfRule>
  </conditionalFormatting>
  <conditionalFormatting sqref="O392">
    <cfRule type="expression" dxfId="767" priority="766" stopIfTrue="1">
      <formula>$L387&lt;&gt;""</formula>
    </cfRule>
  </conditionalFormatting>
  <conditionalFormatting sqref="P392">
    <cfRule type="expression" dxfId="766" priority="765" stopIfTrue="1">
      <formula>$L387&lt;&gt;""</formula>
    </cfRule>
  </conditionalFormatting>
  <conditionalFormatting sqref="O393">
    <cfRule type="expression" dxfId="765" priority="764" stopIfTrue="1">
      <formula>$L387&lt;&gt;""</formula>
    </cfRule>
  </conditionalFormatting>
  <conditionalFormatting sqref="P393">
    <cfRule type="expression" dxfId="764" priority="763" stopIfTrue="1">
      <formula>$L387&lt;&gt;""</formula>
    </cfRule>
  </conditionalFormatting>
  <conditionalFormatting sqref="O394">
    <cfRule type="expression" dxfId="763" priority="762" stopIfTrue="1">
      <formula>$L387&lt;&gt;""</formula>
    </cfRule>
  </conditionalFormatting>
  <conditionalFormatting sqref="P394">
    <cfRule type="expression" dxfId="762" priority="761" stopIfTrue="1">
      <formula>$L387&lt;&gt;""</formula>
    </cfRule>
  </conditionalFormatting>
  <conditionalFormatting sqref="O395">
    <cfRule type="expression" dxfId="761" priority="760" stopIfTrue="1">
      <formula>$L387&lt;&gt;""</formula>
    </cfRule>
  </conditionalFormatting>
  <conditionalFormatting sqref="P395">
    <cfRule type="expression" dxfId="760" priority="759" stopIfTrue="1">
      <formula>$L387&lt;&gt;""</formula>
    </cfRule>
  </conditionalFormatting>
  <conditionalFormatting sqref="O396">
    <cfRule type="expression" dxfId="759" priority="758" stopIfTrue="1">
      <formula>$L387&lt;&gt;""</formula>
    </cfRule>
  </conditionalFormatting>
  <conditionalFormatting sqref="P396">
    <cfRule type="expression" dxfId="758" priority="757" stopIfTrue="1">
      <formula>$L387&lt;&gt;""</formula>
    </cfRule>
  </conditionalFormatting>
  <conditionalFormatting sqref="M391">
    <cfRule type="expression" dxfId="757" priority="756" stopIfTrue="1">
      <formula>$L387&lt;&gt;""</formula>
    </cfRule>
  </conditionalFormatting>
  <conditionalFormatting sqref="M391:N391">
    <cfRule type="expression" dxfId="756" priority="755" stopIfTrue="1">
      <formula>$L387&lt;&gt;""</formula>
    </cfRule>
  </conditionalFormatting>
  <conditionalFormatting sqref="M391:N391 M393:N395">
    <cfRule type="expression" dxfId="755" priority="754" stopIfTrue="1">
      <formula>$L388&lt;&gt;""</formula>
    </cfRule>
  </conditionalFormatting>
  <conditionalFormatting sqref="O390">
    <cfRule type="expression" dxfId="754" priority="753" stopIfTrue="1">
      <formula>$L387&lt;&gt;""</formula>
    </cfRule>
  </conditionalFormatting>
  <conditionalFormatting sqref="P390">
    <cfRule type="expression" dxfId="753" priority="752" stopIfTrue="1">
      <formula>$L387&lt;&gt;""</formula>
    </cfRule>
  </conditionalFormatting>
  <conditionalFormatting sqref="L393:L395">
    <cfRule type="expression" dxfId="752" priority="751" stopIfTrue="1">
      <formula>$L387&lt;&gt;""</formula>
    </cfRule>
  </conditionalFormatting>
  <conditionalFormatting sqref="L391:L392">
    <cfRule type="expression" dxfId="751" priority="750" stopIfTrue="1">
      <formula>$L387&lt;&gt;""</formula>
    </cfRule>
  </conditionalFormatting>
  <conditionalFormatting sqref="L389:L390">
    <cfRule type="expression" dxfId="750" priority="749" stopIfTrue="1">
      <formula>$L387&lt;&gt;""</formula>
    </cfRule>
  </conditionalFormatting>
  <conditionalFormatting sqref="L389:L395">
    <cfRule type="expression" dxfId="749" priority="748" stopIfTrue="1">
      <formula>$L387&lt;&gt;""</formula>
    </cfRule>
  </conditionalFormatting>
  <conditionalFormatting sqref="M389">
    <cfRule type="expression" dxfId="748" priority="747" stopIfTrue="1">
      <formula>$L387&lt;&gt;""</formula>
    </cfRule>
  </conditionalFormatting>
  <conditionalFormatting sqref="M389:N389">
    <cfRule type="expression" dxfId="747" priority="746" stopIfTrue="1">
      <formula>$L387&lt;&gt;""</formula>
    </cfRule>
  </conditionalFormatting>
  <conditionalFormatting sqref="M389:N389">
    <cfRule type="expression" dxfId="746" priority="745" stopIfTrue="1">
      <formula>$L387&lt;&gt;""</formula>
    </cfRule>
  </conditionalFormatting>
  <conditionalFormatting sqref="M390:N390">
    <cfRule type="expression" dxfId="745" priority="744" stopIfTrue="1">
      <formula>$L388&lt;&gt;""</formula>
    </cfRule>
  </conditionalFormatting>
  <conditionalFormatting sqref="M390">
    <cfRule type="expression" dxfId="744" priority="743" stopIfTrue="1">
      <formula>$L387&lt;&gt;""</formula>
    </cfRule>
  </conditionalFormatting>
  <conditionalFormatting sqref="M392">
    <cfRule type="expression" dxfId="743" priority="742" stopIfTrue="1">
      <formula>$L387&lt;&gt;""</formula>
    </cfRule>
  </conditionalFormatting>
  <conditionalFormatting sqref="M392:N392">
    <cfRule type="expression" dxfId="742" priority="741" stopIfTrue="1">
      <formula>$L387&lt;&gt;""</formula>
    </cfRule>
  </conditionalFormatting>
  <conditionalFormatting sqref="M392:N392">
    <cfRule type="expression" dxfId="741" priority="740" stopIfTrue="1">
      <formula>$L390&lt;&gt;""</formula>
    </cfRule>
  </conditionalFormatting>
  <conditionalFormatting sqref="O403">
    <cfRule type="expression" dxfId="740" priority="739" stopIfTrue="1">
      <formula>$L387&lt;&gt;""</formula>
    </cfRule>
  </conditionalFormatting>
  <conditionalFormatting sqref="P403">
    <cfRule type="expression" dxfId="739" priority="738" stopIfTrue="1">
      <formula>$L387&lt;&gt;""</formula>
    </cfRule>
  </conditionalFormatting>
  <conditionalFormatting sqref="L403">
    <cfRule type="expression" dxfId="738" priority="737" stopIfTrue="1">
      <formula>$L387&lt;&gt;""</formula>
    </cfRule>
  </conditionalFormatting>
  <conditionalFormatting sqref="M403:N403">
    <cfRule type="expression" dxfId="737" priority="736" stopIfTrue="1">
      <formula>$L387&lt;&gt;""</formula>
    </cfRule>
  </conditionalFormatting>
  <conditionalFormatting sqref="L398">
    <cfRule type="expression" dxfId="736" priority="735" stopIfTrue="1">
      <formula>$L387&lt;&gt;""</formula>
    </cfRule>
  </conditionalFormatting>
  <conditionalFormatting sqref="O401">
    <cfRule type="expression" dxfId="735" priority="734" stopIfTrue="1">
      <formula>$L387&lt;&gt;""</formula>
    </cfRule>
  </conditionalFormatting>
  <conditionalFormatting sqref="L401">
    <cfRule type="expression" dxfId="734" priority="733" stopIfTrue="1">
      <formula>$L387&lt;&gt;""</formula>
    </cfRule>
  </conditionalFormatting>
  <conditionalFormatting sqref="M398:N398">
    <cfRule type="expression" dxfId="733" priority="732" stopIfTrue="1">
      <formula>$L387&lt;&gt;""</formula>
    </cfRule>
  </conditionalFormatting>
  <conditionalFormatting sqref="M399:N399">
    <cfRule type="expression" dxfId="732" priority="731" stopIfTrue="1">
      <formula>$L387&lt;&gt;""</formula>
    </cfRule>
  </conditionalFormatting>
  <conditionalFormatting sqref="M400:N400">
    <cfRule type="expression" dxfId="731" priority="730" stopIfTrue="1">
      <formula>$L387&lt;&gt;""</formula>
    </cfRule>
  </conditionalFormatting>
  <conditionalFormatting sqref="O400">
    <cfRule type="expression" dxfId="730" priority="729" stopIfTrue="1">
      <formula>$L387&lt;&gt;""</formula>
    </cfRule>
  </conditionalFormatting>
  <conditionalFormatting sqref="L398:L400">
    <cfRule type="expression" dxfId="729" priority="728">
      <formula>$L387&lt;&gt;""</formula>
    </cfRule>
  </conditionalFormatting>
  <conditionalFormatting sqref="P398">
    <cfRule type="expression" dxfId="728" priority="727" stopIfTrue="1">
      <formula>$L387&lt;&gt;""</formula>
    </cfRule>
  </conditionalFormatting>
  <conditionalFormatting sqref="P399">
    <cfRule type="expression" dxfId="727" priority="726" stopIfTrue="1">
      <formula>$L387&lt;&gt;""</formula>
    </cfRule>
  </conditionalFormatting>
  <conditionalFormatting sqref="P401">
    <cfRule type="expression" dxfId="726" priority="725" stopIfTrue="1">
      <formula>$L387&lt;&gt;""</formula>
    </cfRule>
  </conditionalFormatting>
  <conditionalFormatting sqref="P400">
    <cfRule type="expression" dxfId="725" priority="724" stopIfTrue="1">
      <formula>$L387&lt;&gt;""</formula>
    </cfRule>
  </conditionalFormatting>
  <conditionalFormatting sqref="O398">
    <cfRule type="expression" dxfId="724" priority="723" stopIfTrue="1">
      <formula>$L387&lt;&gt;""</formula>
    </cfRule>
  </conditionalFormatting>
  <conditionalFormatting sqref="O399">
    <cfRule type="expression" dxfId="723" priority="722" stopIfTrue="1">
      <formula>$L387&lt;&gt;""</formula>
    </cfRule>
  </conditionalFormatting>
  <conditionalFormatting sqref="H421">
    <cfRule type="expression" dxfId="722" priority="721" stopIfTrue="1">
      <formula>$E405&lt;&gt;""</formula>
    </cfRule>
  </conditionalFormatting>
  <conditionalFormatting sqref="I421">
    <cfRule type="expression" dxfId="721" priority="720" stopIfTrue="1">
      <formula>$E405&lt;&gt;""</formula>
    </cfRule>
  </conditionalFormatting>
  <conditionalFormatting sqref="F411:F413 F408">
    <cfRule type="expression" dxfId="720" priority="719" stopIfTrue="1">
      <formula>$E406&lt;&gt;""</formula>
    </cfRule>
  </conditionalFormatting>
  <conditionalFormatting sqref="E421">
    <cfRule type="expression" dxfId="719" priority="718" stopIfTrue="1">
      <formula>$E405&lt;&gt;""</formula>
    </cfRule>
  </conditionalFormatting>
  <conditionalFormatting sqref="F421:G421">
    <cfRule type="expression" dxfId="718" priority="717" stopIfTrue="1">
      <formula>$E405&lt;&gt;""</formula>
    </cfRule>
  </conditionalFormatting>
  <conditionalFormatting sqref="E416">
    <cfRule type="expression" dxfId="717" priority="716" stopIfTrue="1">
      <formula>$E405&lt;&gt;""</formula>
    </cfRule>
  </conditionalFormatting>
  <conditionalFormatting sqref="H407">
    <cfRule type="expression" dxfId="716" priority="715" stopIfTrue="1">
      <formula>$E405&lt;&gt;""</formula>
    </cfRule>
  </conditionalFormatting>
  <conditionalFormatting sqref="I407">
    <cfRule type="expression" dxfId="715" priority="714" stopIfTrue="1">
      <formula>$E405&lt;&gt;""</formula>
    </cfRule>
  </conditionalFormatting>
  <conditionalFormatting sqref="H416">
    <cfRule type="expression" dxfId="714" priority="713" stopIfTrue="1">
      <formula>$E405&lt;&gt;""</formula>
    </cfRule>
  </conditionalFormatting>
  <conditionalFormatting sqref="I416">
    <cfRule type="expression" dxfId="713" priority="712" stopIfTrue="1">
      <formula>$E405&lt;&gt;""</formula>
    </cfRule>
  </conditionalFormatting>
  <conditionalFormatting sqref="F409:F410">
    <cfRule type="expression" dxfId="712" priority="711" stopIfTrue="1">
      <formula>$E405&lt;&gt;""</formula>
    </cfRule>
  </conditionalFormatting>
  <conditionalFormatting sqref="F408">
    <cfRule type="expression" dxfId="711" priority="710" stopIfTrue="1">
      <formula>$E405&lt;&gt;""</formula>
    </cfRule>
  </conditionalFormatting>
  <conditionalFormatting sqref="F409:G409">
    <cfRule type="expression" dxfId="710" priority="709" stopIfTrue="1">
      <formula>$E405&lt;&gt;""</formula>
    </cfRule>
  </conditionalFormatting>
  <conditionalFormatting sqref="F410:G410">
    <cfRule type="expression" dxfId="709" priority="708" stopIfTrue="1">
      <formula>$E405&lt;&gt;""</formula>
    </cfRule>
  </conditionalFormatting>
  <conditionalFormatting sqref="F411:G411">
    <cfRule type="expression" dxfId="708" priority="707" stopIfTrue="1">
      <formula>$E405&lt;&gt;""</formula>
    </cfRule>
  </conditionalFormatting>
  <conditionalFormatting sqref="F412:G412">
    <cfRule type="expression" dxfId="707" priority="706" stopIfTrue="1">
      <formula>$E405&lt;&gt;""</formula>
    </cfRule>
  </conditionalFormatting>
  <conditionalFormatting sqref="F413:G413">
    <cfRule type="expression" dxfId="706" priority="705" stopIfTrue="1">
      <formula>$E405&lt;&gt;""</formula>
    </cfRule>
  </conditionalFormatting>
  <conditionalFormatting sqref="E414">
    <cfRule type="expression" dxfId="705" priority="704" stopIfTrue="1">
      <formula>$E405&lt;&gt;""</formula>
    </cfRule>
  </conditionalFormatting>
  <conditionalFormatting sqref="H409">
    <cfRule type="expression" dxfId="704" priority="703" stopIfTrue="1">
      <formula>$E405&lt;&gt;""</formula>
    </cfRule>
  </conditionalFormatting>
  <conditionalFormatting sqref="I409">
    <cfRule type="expression" dxfId="703" priority="702" stopIfTrue="1">
      <formula>$E405&lt;&gt;""</formula>
    </cfRule>
  </conditionalFormatting>
  <conditionalFormatting sqref="H410">
    <cfRule type="expression" dxfId="702" priority="701" stopIfTrue="1">
      <formula>$E405&lt;&gt;""</formula>
    </cfRule>
  </conditionalFormatting>
  <conditionalFormatting sqref="I410">
    <cfRule type="expression" dxfId="701" priority="700" stopIfTrue="1">
      <formula>$E405&lt;&gt;""</formula>
    </cfRule>
  </conditionalFormatting>
  <conditionalFormatting sqref="H411">
    <cfRule type="expression" dxfId="700" priority="699" stopIfTrue="1">
      <formula>$E405&lt;&gt;""</formula>
    </cfRule>
  </conditionalFormatting>
  <conditionalFormatting sqref="I411">
    <cfRule type="expression" dxfId="699" priority="698" stopIfTrue="1">
      <formula>$E405&lt;&gt;""</formula>
    </cfRule>
  </conditionalFormatting>
  <conditionalFormatting sqref="H412">
    <cfRule type="expression" dxfId="698" priority="697" stopIfTrue="1">
      <formula>$E405&lt;&gt;""</formula>
    </cfRule>
  </conditionalFormatting>
  <conditionalFormatting sqref="I412">
    <cfRule type="expression" dxfId="697" priority="696" stopIfTrue="1">
      <formula>$E405&lt;&gt;""</formula>
    </cfRule>
  </conditionalFormatting>
  <conditionalFormatting sqref="H413">
    <cfRule type="expression" dxfId="696" priority="695" stopIfTrue="1">
      <formula>$E405&lt;&gt;""</formula>
    </cfRule>
  </conditionalFormatting>
  <conditionalFormatting sqref="I413">
    <cfRule type="expression" dxfId="695" priority="694" stopIfTrue="1">
      <formula>$E405&lt;&gt;""</formula>
    </cfRule>
  </conditionalFormatting>
  <conditionalFormatting sqref="H414">
    <cfRule type="expression" dxfId="694" priority="693" stopIfTrue="1">
      <formula>$E405&lt;&gt;""</formula>
    </cfRule>
  </conditionalFormatting>
  <conditionalFormatting sqref="I414">
    <cfRule type="expression" dxfId="693" priority="692" stopIfTrue="1">
      <formula>$E405&lt;&gt;""</formula>
    </cfRule>
  </conditionalFormatting>
  <conditionalFormatting sqref="F407">
    <cfRule type="expression" dxfId="692" priority="691" stopIfTrue="1">
      <formula>$E405&lt;&gt;""</formula>
    </cfRule>
  </conditionalFormatting>
  <conditionalFormatting sqref="F407:G407">
    <cfRule type="expression" dxfId="691" priority="690" stopIfTrue="1">
      <formula>$E405&lt;&gt;""</formula>
    </cfRule>
  </conditionalFormatting>
  <conditionalFormatting sqref="H408">
    <cfRule type="expression" dxfId="690" priority="689" stopIfTrue="1">
      <formula>$E405&lt;&gt;""</formula>
    </cfRule>
  </conditionalFormatting>
  <conditionalFormatting sqref="I408">
    <cfRule type="expression" dxfId="689" priority="688" stopIfTrue="1">
      <formula>$E405&lt;&gt;""</formula>
    </cfRule>
  </conditionalFormatting>
  <conditionalFormatting sqref="E411:E413">
    <cfRule type="expression" dxfId="688" priority="687" stopIfTrue="1">
      <formula>$E405&lt;&gt;""</formula>
    </cfRule>
  </conditionalFormatting>
  <conditionalFormatting sqref="E409:E410">
    <cfRule type="expression" dxfId="687" priority="686" stopIfTrue="1">
      <formula>$E405&lt;&gt;""</formula>
    </cfRule>
  </conditionalFormatting>
  <conditionalFormatting sqref="E407:E408">
    <cfRule type="expression" dxfId="686" priority="685" stopIfTrue="1">
      <formula>$E405&lt;&gt;""</formula>
    </cfRule>
  </conditionalFormatting>
  <conditionalFormatting sqref="E407:E413">
    <cfRule type="expression" dxfId="685" priority="684" stopIfTrue="1">
      <formula>$E405&lt;&gt;""</formula>
    </cfRule>
  </conditionalFormatting>
  <conditionalFormatting sqref="H419">
    <cfRule type="expression" dxfId="684" priority="683" stopIfTrue="1">
      <formula>$E405&lt;&gt;""</formula>
    </cfRule>
  </conditionalFormatting>
  <conditionalFormatting sqref="E419">
    <cfRule type="expression" dxfId="683" priority="682" stopIfTrue="1">
      <formula>$E405&lt;&gt;""</formula>
    </cfRule>
  </conditionalFormatting>
  <conditionalFormatting sqref="F416:G416">
    <cfRule type="expression" dxfId="682" priority="681" stopIfTrue="1">
      <formula>$E405&lt;&gt;""</formula>
    </cfRule>
  </conditionalFormatting>
  <conditionalFormatting sqref="F417:G417">
    <cfRule type="expression" dxfId="681" priority="680" stopIfTrue="1">
      <formula>$E405&lt;&gt;""</formula>
    </cfRule>
  </conditionalFormatting>
  <conditionalFormatting sqref="F418:G418">
    <cfRule type="expression" dxfId="680" priority="679" stopIfTrue="1">
      <formula>$E405&lt;&gt;""</formula>
    </cfRule>
  </conditionalFormatting>
  <conditionalFormatting sqref="H418">
    <cfRule type="expression" dxfId="679" priority="678" stopIfTrue="1">
      <formula>$E405&lt;&gt;""</formula>
    </cfRule>
  </conditionalFormatting>
  <conditionalFormatting sqref="H417">
    <cfRule type="expression" dxfId="678" priority="677" stopIfTrue="1">
      <formula>$E405&lt;&gt;""</formula>
    </cfRule>
  </conditionalFormatting>
  <conditionalFormatting sqref="I417">
    <cfRule type="expression" dxfId="677" priority="676" stopIfTrue="1">
      <formula>$E405&lt;&gt;""</formula>
    </cfRule>
  </conditionalFormatting>
  <conditionalFormatting sqref="I418">
    <cfRule type="expression" dxfId="676" priority="675" stopIfTrue="1">
      <formula>$E405&lt;&gt;""</formula>
    </cfRule>
  </conditionalFormatting>
  <conditionalFormatting sqref="I419">
    <cfRule type="expression" dxfId="675" priority="674" stopIfTrue="1">
      <formula>$E405&lt;&gt;""</formula>
    </cfRule>
  </conditionalFormatting>
  <conditionalFormatting sqref="E416:E418">
    <cfRule type="expression" dxfId="674" priority="673">
      <formula>$E405&lt;&gt;""</formula>
    </cfRule>
  </conditionalFormatting>
  <conditionalFormatting sqref="M411:M413">
    <cfRule type="expression" dxfId="673" priority="672" stopIfTrue="1">
      <formula>$L409&lt;&gt;""</formula>
    </cfRule>
  </conditionalFormatting>
  <conditionalFormatting sqref="O407">
    <cfRule type="expression" dxfId="672" priority="671" stopIfTrue="1">
      <formula>$L405&lt;&gt;""</formula>
    </cfRule>
  </conditionalFormatting>
  <conditionalFormatting sqref="P407">
    <cfRule type="expression" dxfId="671" priority="670" stopIfTrue="1">
      <formula>$L405&lt;&gt;""</formula>
    </cfRule>
  </conditionalFormatting>
  <conditionalFormatting sqref="M411:N411">
    <cfRule type="expression" dxfId="670" priority="669" stopIfTrue="1">
      <formula>$L405&lt;&gt;""</formula>
    </cfRule>
  </conditionalFormatting>
  <conditionalFormatting sqref="M412:N412">
    <cfRule type="expression" dxfId="669" priority="668" stopIfTrue="1">
      <formula>$L405&lt;&gt;""</formula>
    </cfRule>
  </conditionalFormatting>
  <conditionalFormatting sqref="M413:N413">
    <cfRule type="expression" dxfId="668" priority="667" stopIfTrue="1">
      <formula>$L405&lt;&gt;""</formula>
    </cfRule>
  </conditionalFormatting>
  <conditionalFormatting sqref="L414">
    <cfRule type="expression" dxfId="667" priority="666" stopIfTrue="1">
      <formula>$L405&lt;&gt;""</formula>
    </cfRule>
  </conditionalFormatting>
  <conditionalFormatting sqref="O409">
    <cfRule type="expression" dxfId="666" priority="665" stopIfTrue="1">
      <formula>$L405&lt;&gt;""</formula>
    </cfRule>
  </conditionalFormatting>
  <conditionalFormatting sqref="P409">
    <cfRule type="expression" dxfId="665" priority="664" stopIfTrue="1">
      <formula>$L405&lt;&gt;""</formula>
    </cfRule>
  </conditionalFormatting>
  <conditionalFormatting sqref="O410">
    <cfRule type="expression" dxfId="664" priority="663" stopIfTrue="1">
      <formula>$L405&lt;&gt;""</formula>
    </cfRule>
  </conditionalFormatting>
  <conditionalFormatting sqref="P410">
    <cfRule type="expression" dxfId="663" priority="662" stopIfTrue="1">
      <formula>$L405&lt;&gt;""</formula>
    </cfRule>
  </conditionalFormatting>
  <conditionalFormatting sqref="O411">
    <cfRule type="expression" dxfId="662" priority="661" stopIfTrue="1">
      <formula>$L405&lt;&gt;""</formula>
    </cfRule>
  </conditionalFormatting>
  <conditionalFormatting sqref="P411">
    <cfRule type="expression" dxfId="661" priority="660" stopIfTrue="1">
      <formula>$L405&lt;&gt;""</formula>
    </cfRule>
  </conditionalFormatting>
  <conditionalFormatting sqref="O412">
    <cfRule type="expression" dxfId="660" priority="659" stopIfTrue="1">
      <formula>$L405&lt;&gt;""</formula>
    </cfRule>
  </conditionalFormatting>
  <conditionalFormatting sqref="P412">
    <cfRule type="expression" dxfId="659" priority="658" stopIfTrue="1">
      <formula>$L405&lt;&gt;""</formula>
    </cfRule>
  </conditionalFormatting>
  <conditionalFormatting sqref="O413">
    <cfRule type="expression" dxfId="658" priority="657" stopIfTrue="1">
      <formula>$L405&lt;&gt;""</formula>
    </cfRule>
  </conditionalFormatting>
  <conditionalFormatting sqref="P413">
    <cfRule type="expression" dxfId="657" priority="656" stopIfTrue="1">
      <formula>$L405&lt;&gt;""</formula>
    </cfRule>
  </conditionalFormatting>
  <conditionalFormatting sqref="O414">
    <cfRule type="expression" dxfId="656" priority="655" stopIfTrue="1">
      <formula>$L405&lt;&gt;""</formula>
    </cfRule>
  </conditionalFormatting>
  <conditionalFormatting sqref="P414">
    <cfRule type="expression" dxfId="655" priority="654" stopIfTrue="1">
      <formula>$L405&lt;&gt;""</formula>
    </cfRule>
  </conditionalFormatting>
  <conditionalFormatting sqref="M409">
    <cfRule type="expression" dxfId="654" priority="653" stopIfTrue="1">
      <formula>$L405&lt;&gt;""</formula>
    </cfRule>
  </conditionalFormatting>
  <conditionalFormatting sqref="M409:N409">
    <cfRule type="expression" dxfId="653" priority="652" stopIfTrue="1">
      <formula>$L405&lt;&gt;""</formula>
    </cfRule>
  </conditionalFormatting>
  <conditionalFormatting sqref="M409:N409 M411:N413">
    <cfRule type="expression" dxfId="652" priority="651" stopIfTrue="1">
      <formula>$L406&lt;&gt;""</formula>
    </cfRule>
  </conditionalFormatting>
  <conditionalFormatting sqref="O408">
    <cfRule type="expression" dxfId="651" priority="650" stopIfTrue="1">
      <formula>$L405&lt;&gt;""</formula>
    </cfRule>
  </conditionalFormatting>
  <conditionalFormatting sqref="P408">
    <cfRule type="expression" dxfId="650" priority="649" stopIfTrue="1">
      <formula>$L405&lt;&gt;""</formula>
    </cfRule>
  </conditionalFormatting>
  <conditionalFormatting sqref="L411:L413">
    <cfRule type="expression" dxfId="649" priority="648" stopIfTrue="1">
      <formula>$L405&lt;&gt;""</formula>
    </cfRule>
  </conditionalFormatting>
  <conditionalFormatting sqref="L409:L410">
    <cfRule type="expression" dxfId="648" priority="647" stopIfTrue="1">
      <formula>$L405&lt;&gt;""</formula>
    </cfRule>
  </conditionalFormatting>
  <conditionalFormatting sqref="L407:L408">
    <cfRule type="expression" dxfId="647" priority="646" stopIfTrue="1">
      <formula>$L405&lt;&gt;""</formula>
    </cfRule>
  </conditionalFormatting>
  <conditionalFormatting sqref="L407:L413">
    <cfRule type="expression" dxfId="646" priority="645" stopIfTrue="1">
      <formula>$L405&lt;&gt;""</formula>
    </cfRule>
  </conditionalFormatting>
  <conditionalFormatting sqref="M407">
    <cfRule type="expression" dxfId="645" priority="644" stopIfTrue="1">
      <formula>$L405&lt;&gt;""</formula>
    </cfRule>
  </conditionalFormatting>
  <conditionalFormatting sqref="M407:N407">
    <cfRule type="expression" dxfId="644" priority="643" stopIfTrue="1">
      <formula>$L405&lt;&gt;""</formula>
    </cfRule>
  </conditionalFormatting>
  <conditionalFormatting sqref="M407:N407">
    <cfRule type="expression" dxfId="643" priority="642" stopIfTrue="1">
      <formula>$L405&lt;&gt;""</formula>
    </cfRule>
  </conditionalFormatting>
  <conditionalFormatting sqref="M408:N408">
    <cfRule type="expression" dxfId="642" priority="641" stopIfTrue="1">
      <formula>$L406&lt;&gt;""</formula>
    </cfRule>
  </conditionalFormatting>
  <conditionalFormatting sqref="M408">
    <cfRule type="expression" dxfId="641" priority="640" stopIfTrue="1">
      <formula>$L405&lt;&gt;""</formula>
    </cfRule>
  </conditionalFormatting>
  <conditionalFormatting sqref="M410">
    <cfRule type="expression" dxfId="640" priority="639" stopIfTrue="1">
      <formula>$L405&lt;&gt;""</formula>
    </cfRule>
  </conditionalFormatting>
  <conditionalFormatting sqref="M410:N410">
    <cfRule type="expression" dxfId="639" priority="638" stopIfTrue="1">
      <formula>$L405&lt;&gt;""</formula>
    </cfRule>
  </conditionalFormatting>
  <conditionalFormatting sqref="M410:N410">
    <cfRule type="expression" dxfId="638" priority="637" stopIfTrue="1">
      <formula>$L408&lt;&gt;""</formula>
    </cfRule>
  </conditionalFormatting>
  <conditionalFormatting sqref="O421">
    <cfRule type="expression" dxfId="637" priority="636" stopIfTrue="1">
      <formula>$L405&lt;&gt;""</formula>
    </cfRule>
  </conditionalFormatting>
  <conditionalFormatting sqref="P421">
    <cfRule type="expression" dxfId="636" priority="635" stopIfTrue="1">
      <formula>$L405&lt;&gt;""</formula>
    </cfRule>
  </conditionalFormatting>
  <conditionalFormatting sqref="L421">
    <cfRule type="expression" dxfId="635" priority="634" stopIfTrue="1">
      <formula>$L405&lt;&gt;""</formula>
    </cfRule>
  </conditionalFormatting>
  <conditionalFormatting sqref="M421:N421">
    <cfRule type="expression" dxfId="634" priority="633" stopIfTrue="1">
      <formula>$L405&lt;&gt;""</formula>
    </cfRule>
  </conditionalFormatting>
  <conditionalFormatting sqref="L416">
    <cfRule type="expression" dxfId="633" priority="632" stopIfTrue="1">
      <formula>$L405&lt;&gt;""</formula>
    </cfRule>
  </conditionalFormatting>
  <conditionalFormatting sqref="O419">
    <cfRule type="expression" dxfId="632" priority="631" stopIfTrue="1">
      <formula>$L405&lt;&gt;""</formula>
    </cfRule>
  </conditionalFormatting>
  <conditionalFormatting sqref="L419">
    <cfRule type="expression" dxfId="631" priority="630" stopIfTrue="1">
      <formula>$L405&lt;&gt;""</formula>
    </cfRule>
  </conditionalFormatting>
  <conditionalFormatting sqref="M416:N416">
    <cfRule type="expression" dxfId="630" priority="629" stopIfTrue="1">
      <formula>$L405&lt;&gt;""</formula>
    </cfRule>
  </conditionalFormatting>
  <conditionalFormatting sqref="M417:N417">
    <cfRule type="expression" dxfId="629" priority="628" stopIfTrue="1">
      <formula>$L405&lt;&gt;""</formula>
    </cfRule>
  </conditionalFormatting>
  <conditionalFormatting sqref="M418:N418">
    <cfRule type="expression" dxfId="628" priority="627" stopIfTrue="1">
      <formula>$L405&lt;&gt;""</formula>
    </cfRule>
  </conditionalFormatting>
  <conditionalFormatting sqref="O418">
    <cfRule type="expression" dxfId="627" priority="626" stopIfTrue="1">
      <formula>$L405&lt;&gt;""</formula>
    </cfRule>
  </conditionalFormatting>
  <conditionalFormatting sqref="L416:L418">
    <cfRule type="expression" dxfId="626" priority="625">
      <formula>$L405&lt;&gt;""</formula>
    </cfRule>
  </conditionalFormatting>
  <conditionalFormatting sqref="P416">
    <cfRule type="expression" dxfId="625" priority="624" stopIfTrue="1">
      <formula>$L405&lt;&gt;""</formula>
    </cfRule>
  </conditionalFormatting>
  <conditionalFormatting sqref="P417">
    <cfRule type="expression" dxfId="624" priority="623" stopIfTrue="1">
      <formula>$L405&lt;&gt;""</formula>
    </cfRule>
  </conditionalFormatting>
  <conditionalFormatting sqref="P419">
    <cfRule type="expression" dxfId="623" priority="622" stopIfTrue="1">
      <formula>$L405&lt;&gt;""</formula>
    </cfRule>
  </conditionalFormatting>
  <conditionalFormatting sqref="P418">
    <cfRule type="expression" dxfId="622" priority="621" stopIfTrue="1">
      <formula>$L405&lt;&gt;""</formula>
    </cfRule>
  </conditionalFormatting>
  <conditionalFormatting sqref="O416">
    <cfRule type="expression" dxfId="621" priority="620" stopIfTrue="1">
      <formula>$L405&lt;&gt;""</formula>
    </cfRule>
  </conditionalFormatting>
  <conditionalFormatting sqref="O417">
    <cfRule type="expression" dxfId="620" priority="619" stopIfTrue="1">
      <formula>$L405&lt;&gt;""</formula>
    </cfRule>
  </conditionalFormatting>
  <conditionalFormatting sqref="H439">
    <cfRule type="expression" dxfId="619" priority="618" stopIfTrue="1">
      <formula>$E423&lt;&gt;""</formula>
    </cfRule>
  </conditionalFormatting>
  <conditionalFormatting sqref="I439">
    <cfRule type="expression" dxfId="618" priority="617" stopIfTrue="1">
      <formula>$E423&lt;&gt;""</formula>
    </cfRule>
  </conditionalFormatting>
  <conditionalFormatting sqref="F429:F431 F426">
    <cfRule type="expression" dxfId="617" priority="616" stopIfTrue="1">
      <formula>$E424&lt;&gt;""</formula>
    </cfRule>
  </conditionalFormatting>
  <conditionalFormatting sqref="E439">
    <cfRule type="expression" dxfId="616" priority="615" stopIfTrue="1">
      <formula>$E423&lt;&gt;""</formula>
    </cfRule>
  </conditionalFormatting>
  <conditionalFormatting sqref="F439:G439">
    <cfRule type="expression" dxfId="615" priority="614" stopIfTrue="1">
      <formula>$E423&lt;&gt;""</formula>
    </cfRule>
  </conditionalFormatting>
  <conditionalFormatting sqref="E434">
    <cfRule type="expression" dxfId="614" priority="613" stopIfTrue="1">
      <formula>$E423&lt;&gt;""</formula>
    </cfRule>
  </conditionalFormatting>
  <conditionalFormatting sqref="H425">
    <cfRule type="expression" dxfId="613" priority="612" stopIfTrue="1">
      <formula>$E423&lt;&gt;""</formula>
    </cfRule>
  </conditionalFormatting>
  <conditionalFormatting sqref="I425">
    <cfRule type="expression" dxfId="612" priority="611" stopIfTrue="1">
      <formula>$E423&lt;&gt;""</formula>
    </cfRule>
  </conditionalFormatting>
  <conditionalFormatting sqref="H434">
    <cfRule type="expression" dxfId="611" priority="610" stopIfTrue="1">
      <formula>$E423&lt;&gt;""</formula>
    </cfRule>
  </conditionalFormatting>
  <conditionalFormatting sqref="I434">
    <cfRule type="expression" dxfId="610" priority="609" stopIfTrue="1">
      <formula>$E423&lt;&gt;""</formula>
    </cfRule>
  </conditionalFormatting>
  <conditionalFormatting sqref="F427:F428">
    <cfRule type="expression" dxfId="609" priority="608" stopIfTrue="1">
      <formula>$E423&lt;&gt;""</formula>
    </cfRule>
  </conditionalFormatting>
  <conditionalFormatting sqref="F426">
    <cfRule type="expression" dxfId="608" priority="607" stopIfTrue="1">
      <formula>$E423&lt;&gt;""</formula>
    </cfRule>
  </conditionalFormatting>
  <conditionalFormatting sqref="F427:G427">
    <cfRule type="expression" dxfId="607" priority="606" stopIfTrue="1">
      <formula>$E423&lt;&gt;""</formula>
    </cfRule>
  </conditionalFormatting>
  <conditionalFormatting sqref="F428:G428">
    <cfRule type="expression" dxfId="606" priority="605" stopIfTrue="1">
      <formula>$E423&lt;&gt;""</formula>
    </cfRule>
  </conditionalFormatting>
  <conditionalFormatting sqref="F429:G429">
    <cfRule type="expression" dxfId="605" priority="604" stopIfTrue="1">
      <formula>$E423&lt;&gt;""</formula>
    </cfRule>
  </conditionalFormatting>
  <conditionalFormatting sqref="F430:G430">
    <cfRule type="expression" dxfId="604" priority="603" stopIfTrue="1">
      <formula>$E423&lt;&gt;""</formula>
    </cfRule>
  </conditionalFormatting>
  <conditionalFormatting sqref="F431:G431">
    <cfRule type="expression" dxfId="603" priority="602" stopIfTrue="1">
      <formula>$E423&lt;&gt;""</formula>
    </cfRule>
  </conditionalFormatting>
  <conditionalFormatting sqref="E432">
    <cfRule type="expression" dxfId="602" priority="601" stopIfTrue="1">
      <formula>$E423&lt;&gt;""</formula>
    </cfRule>
  </conditionalFormatting>
  <conditionalFormatting sqref="H427">
    <cfRule type="expression" dxfId="601" priority="600" stopIfTrue="1">
      <formula>$E423&lt;&gt;""</formula>
    </cfRule>
  </conditionalFormatting>
  <conditionalFormatting sqref="I427">
    <cfRule type="expression" dxfId="600" priority="599" stopIfTrue="1">
      <formula>$E423&lt;&gt;""</formula>
    </cfRule>
  </conditionalFormatting>
  <conditionalFormatting sqref="H428">
    <cfRule type="expression" dxfId="599" priority="598" stopIfTrue="1">
      <formula>$E423&lt;&gt;""</formula>
    </cfRule>
  </conditionalFormatting>
  <conditionalFormatting sqref="I428">
    <cfRule type="expression" dxfId="598" priority="597" stopIfTrue="1">
      <formula>$E423&lt;&gt;""</formula>
    </cfRule>
  </conditionalFormatting>
  <conditionalFormatting sqref="H429">
    <cfRule type="expression" dxfId="597" priority="596" stopIfTrue="1">
      <formula>$E423&lt;&gt;""</formula>
    </cfRule>
  </conditionalFormatting>
  <conditionalFormatting sqref="I429">
    <cfRule type="expression" dxfId="596" priority="595" stopIfTrue="1">
      <formula>$E423&lt;&gt;""</formula>
    </cfRule>
  </conditionalFormatting>
  <conditionalFormatting sqref="H430">
    <cfRule type="expression" dxfId="595" priority="594" stopIfTrue="1">
      <formula>$E423&lt;&gt;""</formula>
    </cfRule>
  </conditionalFormatting>
  <conditionalFormatting sqref="I430">
    <cfRule type="expression" dxfId="594" priority="593" stopIfTrue="1">
      <formula>$E423&lt;&gt;""</formula>
    </cfRule>
  </conditionalFormatting>
  <conditionalFormatting sqref="H431">
    <cfRule type="expression" dxfId="593" priority="592" stopIfTrue="1">
      <formula>$E423&lt;&gt;""</formula>
    </cfRule>
  </conditionalFormatting>
  <conditionalFormatting sqref="I431">
    <cfRule type="expression" dxfId="592" priority="591" stopIfTrue="1">
      <formula>$E423&lt;&gt;""</formula>
    </cfRule>
  </conditionalFormatting>
  <conditionalFormatting sqref="H432">
    <cfRule type="expression" dxfId="591" priority="590" stopIfTrue="1">
      <formula>$E423&lt;&gt;""</formula>
    </cfRule>
  </conditionalFormatting>
  <conditionalFormatting sqref="I432">
    <cfRule type="expression" dxfId="590" priority="589" stopIfTrue="1">
      <formula>$E423&lt;&gt;""</formula>
    </cfRule>
  </conditionalFormatting>
  <conditionalFormatting sqref="F425">
    <cfRule type="expression" dxfId="589" priority="588" stopIfTrue="1">
      <formula>$E423&lt;&gt;""</formula>
    </cfRule>
  </conditionalFormatting>
  <conditionalFormatting sqref="F425:G425">
    <cfRule type="expression" dxfId="588" priority="587" stopIfTrue="1">
      <formula>$E423&lt;&gt;""</formula>
    </cfRule>
  </conditionalFormatting>
  <conditionalFormatting sqref="H426">
    <cfRule type="expression" dxfId="587" priority="586" stopIfTrue="1">
      <formula>$E423&lt;&gt;""</formula>
    </cfRule>
  </conditionalFormatting>
  <conditionalFormatting sqref="I426">
    <cfRule type="expression" dxfId="586" priority="585" stopIfTrue="1">
      <formula>$E423&lt;&gt;""</formula>
    </cfRule>
  </conditionalFormatting>
  <conditionalFormatting sqref="E429:E431">
    <cfRule type="expression" dxfId="585" priority="584" stopIfTrue="1">
      <formula>$E423&lt;&gt;""</formula>
    </cfRule>
  </conditionalFormatting>
  <conditionalFormatting sqref="E427:E428">
    <cfRule type="expression" dxfId="584" priority="583" stopIfTrue="1">
      <formula>$E423&lt;&gt;""</formula>
    </cfRule>
  </conditionalFormatting>
  <conditionalFormatting sqref="E425:E426">
    <cfRule type="expression" dxfId="583" priority="582" stopIfTrue="1">
      <formula>$E423&lt;&gt;""</formula>
    </cfRule>
  </conditionalFormatting>
  <conditionalFormatting sqref="E425:E431">
    <cfRule type="expression" dxfId="582" priority="581" stopIfTrue="1">
      <formula>$E423&lt;&gt;""</formula>
    </cfRule>
  </conditionalFormatting>
  <conditionalFormatting sqref="H437">
    <cfRule type="expression" dxfId="581" priority="580" stopIfTrue="1">
      <formula>$E423&lt;&gt;""</formula>
    </cfRule>
  </conditionalFormatting>
  <conditionalFormatting sqref="E437">
    <cfRule type="expression" dxfId="580" priority="579" stopIfTrue="1">
      <formula>$E423&lt;&gt;""</formula>
    </cfRule>
  </conditionalFormatting>
  <conditionalFormatting sqref="F434:G434">
    <cfRule type="expression" dxfId="579" priority="578" stopIfTrue="1">
      <formula>$E423&lt;&gt;""</formula>
    </cfRule>
  </conditionalFormatting>
  <conditionalFormatting sqref="F435:G435">
    <cfRule type="expression" dxfId="578" priority="577" stopIfTrue="1">
      <formula>$E423&lt;&gt;""</formula>
    </cfRule>
  </conditionalFormatting>
  <conditionalFormatting sqref="F436:G436">
    <cfRule type="expression" dxfId="577" priority="576" stopIfTrue="1">
      <formula>$E423&lt;&gt;""</formula>
    </cfRule>
  </conditionalFormatting>
  <conditionalFormatting sqref="H436">
    <cfRule type="expression" dxfId="576" priority="575" stopIfTrue="1">
      <formula>$E423&lt;&gt;""</formula>
    </cfRule>
  </conditionalFormatting>
  <conditionalFormatting sqref="H435">
    <cfRule type="expression" dxfId="575" priority="574" stopIfTrue="1">
      <formula>$E423&lt;&gt;""</formula>
    </cfRule>
  </conditionalFormatting>
  <conditionalFormatting sqref="I435">
    <cfRule type="expression" dxfId="574" priority="573" stopIfTrue="1">
      <formula>$E423&lt;&gt;""</formula>
    </cfRule>
  </conditionalFormatting>
  <conditionalFormatting sqref="I436">
    <cfRule type="expression" dxfId="573" priority="572" stopIfTrue="1">
      <formula>$E423&lt;&gt;""</formula>
    </cfRule>
  </conditionalFormatting>
  <conditionalFormatting sqref="I437">
    <cfRule type="expression" dxfId="572" priority="571" stopIfTrue="1">
      <formula>$E423&lt;&gt;""</formula>
    </cfRule>
  </conditionalFormatting>
  <conditionalFormatting sqref="E434:E436">
    <cfRule type="expression" dxfId="571" priority="570">
      <formula>$E423&lt;&gt;""</formula>
    </cfRule>
  </conditionalFormatting>
  <conditionalFormatting sqref="M429:M431">
    <cfRule type="expression" dxfId="570" priority="569" stopIfTrue="1">
      <formula>$L427&lt;&gt;""</formula>
    </cfRule>
  </conditionalFormatting>
  <conditionalFormatting sqref="O425">
    <cfRule type="expression" dxfId="569" priority="568" stopIfTrue="1">
      <formula>$L423&lt;&gt;""</formula>
    </cfRule>
  </conditionalFormatting>
  <conditionalFormatting sqref="P425">
    <cfRule type="expression" dxfId="568" priority="567" stopIfTrue="1">
      <formula>$L423&lt;&gt;""</formula>
    </cfRule>
  </conditionalFormatting>
  <conditionalFormatting sqref="M429:N429">
    <cfRule type="expression" dxfId="567" priority="566" stopIfTrue="1">
      <formula>$L423&lt;&gt;""</formula>
    </cfRule>
  </conditionalFormatting>
  <conditionalFormatting sqref="M430:N430">
    <cfRule type="expression" dxfId="566" priority="565" stopIfTrue="1">
      <formula>$L423&lt;&gt;""</formula>
    </cfRule>
  </conditionalFormatting>
  <conditionalFormatting sqref="M431:N431">
    <cfRule type="expression" dxfId="565" priority="564" stopIfTrue="1">
      <formula>$L423&lt;&gt;""</formula>
    </cfRule>
  </conditionalFormatting>
  <conditionalFormatting sqref="L432">
    <cfRule type="expression" dxfId="564" priority="563" stopIfTrue="1">
      <formula>$L423&lt;&gt;""</formula>
    </cfRule>
  </conditionalFormatting>
  <conditionalFormatting sqref="O427">
    <cfRule type="expression" dxfId="563" priority="562" stopIfTrue="1">
      <formula>$L423&lt;&gt;""</formula>
    </cfRule>
  </conditionalFormatting>
  <conditionalFormatting sqref="P427">
    <cfRule type="expression" dxfId="562" priority="561" stopIfTrue="1">
      <formula>$L423&lt;&gt;""</formula>
    </cfRule>
  </conditionalFormatting>
  <conditionalFormatting sqref="O428">
    <cfRule type="expression" dxfId="561" priority="560" stopIfTrue="1">
      <formula>$L423&lt;&gt;""</formula>
    </cfRule>
  </conditionalFormatting>
  <conditionalFormatting sqref="P428">
    <cfRule type="expression" dxfId="560" priority="559" stopIfTrue="1">
      <formula>$L423&lt;&gt;""</formula>
    </cfRule>
  </conditionalFormatting>
  <conditionalFormatting sqref="O429">
    <cfRule type="expression" dxfId="559" priority="558" stopIfTrue="1">
      <formula>$L423&lt;&gt;""</formula>
    </cfRule>
  </conditionalFormatting>
  <conditionalFormatting sqref="P429">
    <cfRule type="expression" dxfId="558" priority="557" stopIfTrue="1">
      <formula>$L423&lt;&gt;""</formula>
    </cfRule>
  </conditionalFormatting>
  <conditionalFormatting sqref="O430">
    <cfRule type="expression" dxfId="557" priority="556" stopIfTrue="1">
      <formula>$L423&lt;&gt;""</formula>
    </cfRule>
  </conditionalFormatting>
  <conditionalFormatting sqref="P430">
    <cfRule type="expression" dxfId="556" priority="555" stopIfTrue="1">
      <formula>$L423&lt;&gt;""</formula>
    </cfRule>
  </conditionalFormatting>
  <conditionalFormatting sqref="O431">
    <cfRule type="expression" dxfId="555" priority="554" stopIfTrue="1">
      <formula>$L423&lt;&gt;""</formula>
    </cfRule>
  </conditionalFormatting>
  <conditionalFormatting sqref="P431">
    <cfRule type="expression" dxfId="554" priority="553" stopIfTrue="1">
      <formula>$L423&lt;&gt;""</formula>
    </cfRule>
  </conditionalFormatting>
  <conditionalFormatting sqref="O432">
    <cfRule type="expression" dxfId="553" priority="552" stopIfTrue="1">
      <formula>$L423&lt;&gt;""</formula>
    </cfRule>
  </conditionalFormatting>
  <conditionalFormatting sqref="P432">
    <cfRule type="expression" dxfId="552" priority="551" stopIfTrue="1">
      <formula>$L423&lt;&gt;""</formula>
    </cfRule>
  </conditionalFormatting>
  <conditionalFormatting sqref="M427">
    <cfRule type="expression" dxfId="551" priority="550" stopIfTrue="1">
      <formula>$L423&lt;&gt;""</formula>
    </cfRule>
  </conditionalFormatting>
  <conditionalFormatting sqref="M427:N427">
    <cfRule type="expression" dxfId="550" priority="549" stopIfTrue="1">
      <formula>$L423&lt;&gt;""</formula>
    </cfRule>
  </conditionalFormatting>
  <conditionalFormatting sqref="M427:N427 M429:N431">
    <cfRule type="expression" dxfId="549" priority="548" stopIfTrue="1">
      <formula>$L424&lt;&gt;""</formula>
    </cfRule>
  </conditionalFormatting>
  <conditionalFormatting sqref="O426">
    <cfRule type="expression" dxfId="548" priority="547" stopIfTrue="1">
      <formula>$L423&lt;&gt;""</formula>
    </cfRule>
  </conditionalFormatting>
  <conditionalFormatting sqref="P426">
    <cfRule type="expression" dxfId="547" priority="546" stopIfTrue="1">
      <formula>$L423&lt;&gt;""</formula>
    </cfRule>
  </conditionalFormatting>
  <conditionalFormatting sqref="L429:L431">
    <cfRule type="expression" dxfId="546" priority="545" stopIfTrue="1">
      <formula>$L423&lt;&gt;""</formula>
    </cfRule>
  </conditionalFormatting>
  <conditionalFormatting sqref="L427:L428">
    <cfRule type="expression" dxfId="545" priority="544" stopIfTrue="1">
      <formula>$L423&lt;&gt;""</formula>
    </cfRule>
  </conditionalFormatting>
  <conditionalFormatting sqref="L425:L426">
    <cfRule type="expression" dxfId="544" priority="543" stopIfTrue="1">
      <formula>$L423&lt;&gt;""</formula>
    </cfRule>
  </conditionalFormatting>
  <conditionalFormatting sqref="L425:L431">
    <cfRule type="expression" dxfId="543" priority="542" stopIfTrue="1">
      <formula>$L423&lt;&gt;""</formula>
    </cfRule>
  </conditionalFormatting>
  <conditionalFormatting sqref="M425">
    <cfRule type="expression" dxfId="542" priority="541" stopIfTrue="1">
      <formula>$L423&lt;&gt;""</formula>
    </cfRule>
  </conditionalFormatting>
  <conditionalFormatting sqref="M425:N425">
    <cfRule type="expression" dxfId="541" priority="540" stopIfTrue="1">
      <formula>$L423&lt;&gt;""</formula>
    </cfRule>
  </conditionalFormatting>
  <conditionalFormatting sqref="M425:N425">
    <cfRule type="expression" dxfId="540" priority="539" stopIfTrue="1">
      <formula>$L423&lt;&gt;""</formula>
    </cfRule>
  </conditionalFormatting>
  <conditionalFormatting sqref="M426:N426">
    <cfRule type="expression" dxfId="539" priority="538" stopIfTrue="1">
      <formula>$L424&lt;&gt;""</formula>
    </cfRule>
  </conditionalFormatting>
  <conditionalFormatting sqref="M426">
    <cfRule type="expression" dxfId="538" priority="537" stopIfTrue="1">
      <formula>$L423&lt;&gt;""</formula>
    </cfRule>
  </conditionalFormatting>
  <conditionalFormatting sqref="M428">
    <cfRule type="expression" dxfId="537" priority="536" stopIfTrue="1">
      <formula>$L423&lt;&gt;""</formula>
    </cfRule>
  </conditionalFormatting>
  <conditionalFormatting sqref="M428:N428">
    <cfRule type="expression" dxfId="536" priority="535" stopIfTrue="1">
      <formula>$L423&lt;&gt;""</formula>
    </cfRule>
  </conditionalFormatting>
  <conditionalFormatting sqref="M428:N428">
    <cfRule type="expression" dxfId="535" priority="534" stopIfTrue="1">
      <formula>$L426&lt;&gt;""</formula>
    </cfRule>
  </conditionalFormatting>
  <conditionalFormatting sqref="O439">
    <cfRule type="expression" dxfId="534" priority="533" stopIfTrue="1">
      <formula>$L423&lt;&gt;""</formula>
    </cfRule>
  </conditionalFormatting>
  <conditionalFormatting sqref="P439">
    <cfRule type="expression" dxfId="533" priority="532" stopIfTrue="1">
      <formula>$L423&lt;&gt;""</formula>
    </cfRule>
  </conditionalFormatting>
  <conditionalFormatting sqref="L439">
    <cfRule type="expression" dxfId="532" priority="531" stopIfTrue="1">
      <formula>$L423&lt;&gt;""</formula>
    </cfRule>
  </conditionalFormatting>
  <conditionalFormatting sqref="M439:N439">
    <cfRule type="expression" dxfId="531" priority="530" stopIfTrue="1">
      <formula>$L423&lt;&gt;""</formula>
    </cfRule>
  </conditionalFormatting>
  <conditionalFormatting sqref="L434">
    <cfRule type="expression" dxfId="530" priority="529" stopIfTrue="1">
      <formula>$L423&lt;&gt;""</formula>
    </cfRule>
  </conditionalFormatting>
  <conditionalFormatting sqref="O437">
    <cfRule type="expression" dxfId="529" priority="528" stopIfTrue="1">
      <formula>$L423&lt;&gt;""</formula>
    </cfRule>
  </conditionalFormatting>
  <conditionalFormatting sqref="L437">
    <cfRule type="expression" dxfId="528" priority="527" stopIfTrue="1">
      <formula>$L423&lt;&gt;""</formula>
    </cfRule>
  </conditionalFormatting>
  <conditionalFormatting sqref="M434:N434">
    <cfRule type="expression" dxfId="527" priority="526" stopIfTrue="1">
      <formula>$L423&lt;&gt;""</formula>
    </cfRule>
  </conditionalFormatting>
  <conditionalFormatting sqref="M435:N435">
    <cfRule type="expression" dxfId="526" priority="525" stopIfTrue="1">
      <formula>$L423&lt;&gt;""</formula>
    </cfRule>
  </conditionalFormatting>
  <conditionalFormatting sqref="M436:N436">
    <cfRule type="expression" dxfId="525" priority="524" stopIfTrue="1">
      <formula>$L423&lt;&gt;""</formula>
    </cfRule>
  </conditionalFormatting>
  <conditionalFormatting sqref="O436">
    <cfRule type="expression" dxfId="524" priority="523" stopIfTrue="1">
      <formula>$L423&lt;&gt;""</formula>
    </cfRule>
  </conditionalFormatting>
  <conditionalFormatting sqref="L434:L436">
    <cfRule type="expression" dxfId="523" priority="522">
      <formula>$L423&lt;&gt;""</formula>
    </cfRule>
  </conditionalFormatting>
  <conditionalFormatting sqref="P434">
    <cfRule type="expression" dxfId="522" priority="521" stopIfTrue="1">
      <formula>$L423&lt;&gt;""</formula>
    </cfRule>
  </conditionalFormatting>
  <conditionalFormatting sqref="P435">
    <cfRule type="expression" dxfId="521" priority="520" stopIfTrue="1">
      <formula>$L423&lt;&gt;""</formula>
    </cfRule>
  </conditionalFormatting>
  <conditionalFormatting sqref="P437">
    <cfRule type="expression" dxfId="520" priority="519" stopIfTrue="1">
      <formula>$L423&lt;&gt;""</formula>
    </cfRule>
  </conditionalFormatting>
  <conditionalFormatting sqref="P436">
    <cfRule type="expression" dxfId="519" priority="518" stopIfTrue="1">
      <formula>$L423&lt;&gt;""</formula>
    </cfRule>
  </conditionalFormatting>
  <conditionalFormatting sqref="O434">
    <cfRule type="expression" dxfId="518" priority="517" stopIfTrue="1">
      <formula>$L423&lt;&gt;""</formula>
    </cfRule>
  </conditionalFormatting>
  <conditionalFormatting sqref="O435">
    <cfRule type="expression" dxfId="517" priority="516" stopIfTrue="1">
      <formula>$L423&lt;&gt;""</formula>
    </cfRule>
  </conditionalFormatting>
  <conditionalFormatting sqref="H457">
    <cfRule type="expression" dxfId="516" priority="515" stopIfTrue="1">
      <formula>$E441&lt;&gt;""</formula>
    </cfRule>
  </conditionalFormatting>
  <conditionalFormatting sqref="I457">
    <cfRule type="expression" dxfId="515" priority="514" stopIfTrue="1">
      <formula>$E441&lt;&gt;""</formula>
    </cfRule>
  </conditionalFormatting>
  <conditionalFormatting sqref="F447:F449 F444">
    <cfRule type="expression" dxfId="514" priority="513" stopIfTrue="1">
      <formula>$E442&lt;&gt;""</formula>
    </cfRule>
  </conditionalFormatting>
  <conditionalFormatting sqref="E457">
    <cfRule type="expression" dxfId="513" priority="512" stopIfTrue="1">
      <formula>$E441&lt;&gt;""</formula>
    </cfRule>
  </conditionalFormatting>
  <conditionalFormatting sqref="F457:G457">
    <cfRule type="expression" dxfId="512" priority="511" stopIfTrue="1">
      <formula>$E441&lt;&gt;""</formula>
    </cfRule>
  </conditionalFormatting>
  <conditionalFormatting sqref="E452">
    <cfRule type="expression" dxfId="511" priority="510" stopIfTrue="1">
      <formula>$E441&lt;&gt;""</formula>
    </cfRule>
  </conditionalFormatting>
  <conditionalFormatting sqref="H443">
    <cfRule type="expression" dxfId="510" priority="509" stopIfTrue="1">
      <formula>$E441&lt;&gt;""</formula>
    </cfRule>
  </conditionalFormatting>
  <conditionalFormatting sqref="I443">
    <cfRule type="expression" dxfId="509" priority="508" stopIfTrue="1">
      <formula>$E441&lt;&gt;""</formula>
    </cfRule>
  </conditionalFormatting>
  <conditionalFormatting sqref="H452">
    <cfRule type="expression" dxfId="508" priority="507" stopIfTrue="1">
      <formula>$E441&lt;&gt;""</formula>
    </cfRule>
  </conditionalFormatting>
  <conditionalFormatting sqref="I452">
    <cfRule type="expression" dxfId="507" priority="506" stopIfTrue="1">
      <formula>$E441&lt;&gt;""</formula>
    </cfRule>
  </conditionalFormatting>
  <conditionalFormatting sqref="F445:F446">
    <cfRule type="expression" dxfId="506" priority="505" stopIfTrue="1">
      <formula>$E441&lt;&gt;""</formula>
    </cfRule>
  </conditionalFormatting>
  <conditionalFormatting sqref="F444">
    <cfRule type="expression" dxfId="505" priority="504" stopIfTrue="1">
      <formula>$E441&lt;&gt;""</formula>
    </cfRule>
  </conditionalFormatting>
  <conditionalFormatting sqref="F445:G445">
    <cfRule type="expression" dxfId="504" priority="503" stopIfTrue="1">
      <formula>$E441&lt;&gt;""</formula>
    </cfRule>
  </conditionalFormatting>
  <conditionalFormatting sqref="F446:G446">
    <cfRule type="expression" dxfId="503" priority="502" stopIfTrue="1">
      <formula>$E441&lt;&gt;""</formula>
    </cfRule>
  </conditionalFormatting>
  <conditionalFormatting sqref="F447:G447">
    <cfRule type="expression" dxfId="502" priority="501" stopIfTrue="1">
      <formula>$E441&lt;&gt;""</formula>
    </cfRule>
  </conditionalFormatting>
  <conditionalFormatting sqref="F448:G448">
    <cfRule type="expression" dxfId="501" priority="500" stopIfTrue="1">
      <formula>$E441&lt;&gt;""</formula>
    </cfRule>
  </conditionalFormatting>
  <conditionalFormatting sqref="F449:G449">
    <cfRule type="expression" dxfId="500" priority="499" stopIfTrue="1">
      <formula>$E441&lt;&gt;""</formula>
    </cfRule>
  </conditionalFormatting>
  <conditionalFormatting sqref="E450">
    <cfRule type="expression" dxfId="499" priority="498" stopIfTrue="1">
      <formula>$E441&lt;&gt;""</formula>
    </cfRule>
  </conditionalFormatting>
  <conditionalFormatting sqref="H445">
    <cfRule type="expression" dxfId="498" priority="497" stopIfTrue="1">
      <formula>$E441&lt;&gt;""</formula>
    </cfRule>
  </conditionalFormatting>
  <conditionalFormatting sqref="I445">
    <cfRule type="expression" dxfId="497" priority="496" stopIfTrue="1">
      <formula>$E441&lt;&gt;""</formula>
    </cfRule>
  </conditionalFormatting>
  <conditionalFormatting sqref="H446">
    <cfRule type="expression" dxfId="496" priority="495" stopIfTrue="1">
      <formula>$E441&lt;&gt;""</formula>
    </cfRule>
  </conditionalFormatting>
  <conditionalFormatting sqref="I446">
    <cfRule type="expression" dxfId="495" priority="494" stopIfTrue="1">
      <formula>$E441&lt;&gt;""</formula>
    </cfRule>
  </conditionalFormatting>
  <conditionalFormatting sqref="H447">
    <cfRule type="expression" dxfId="494" priority="493" stopIfTrue="1">
      <formula>$E441&lt;&gt;""</formula>
    </cfRule>
  </conditionalFormatting>
  <conditionalFormatting sqref="I447">
    <cfRule type="expression" dxfId="493" priority="492" stopIfTrue="1">
      <formula>$E441&lt;&gt;""</formula>
    </cfRule>
  </conditionalFormatting>
  <conditionalFormatting sqref="H448">
    <cfRule type="expression" dxfId="492" priority="491" stopIfTrue="1">
      <formula>$E441&lt;&gt;""</formula>
    </cfRule>
  </conditionalFormatting>
  <conditionalFormatting sqref="I448">
    <cfRule type="expression" dxfId="491" priority="490" stopIfTrue="1">
      <formula>$E441&lt;&gt;""</formula>
    </cfRule>
  </conditionalFormatting>
  <conditionalFormatting sqref="H449">
    <cfRule type="expression" dxfId="490" priority="489" stopIfTrue="1">
      <formula>$E441&lt;&gt;""</formula>
    </cfRule>
  </conditionalFormatting>
  <conditionalFormatting sqref="I449">
    <cfRule type="expression" dxfId="489" priority="488" stopIfTrue="1">
      <formula>$E441&lt;&gt;""</formula>
    </cfRule>
  </conditionalFormatting>
  <conditionalFormatting sqref="H450">
    <cfRule type="expression" dxfId="488" priority="487" stopIfTrue="1">
      <formula>$E441&lt;&gt;""</formula>
    </cfRule>
  </conditionalFormatting>
  <conditionalFormatting sqref="I450">
    <cfRule type="expression" dxfId="487" priority="486" stopIfTrue="1">
      <formula>$E441&lt;&gt;""</formula>
    </cfRule>
  </conditionalFormatting>
  <conditionalFormatting sqref="F443">
    <cfRule type="expression" dxfId="486" priority="485" stopIfTrue="1">
      <formula>$E441&lt;&gt;""</formula>
    </cfRule>
  </conditionalFormatting>
  <conditionalFormatting sqref="F443:G443">
    <cfRule type="expression" dxfId="485" priority="484" stopIfTrue="1">
      <formula>$E441&lt;&gt;""</formula>
    </cfRule>
  </conditionalFormatting>
  <conditionalFormatting sqref="H444">
    <cfRule type="expression" dxfId="484" priority="483" stopIfTrue="1">
      <formula>$E441&lt;&gt;""</formula>
    </cfRule>
  </conditionalFormatting>
  <conditionalFormatting sqref="I444">
    <cfRule type="expression" dxfId="483" priority="482" stopIfTrue="1">
      <formula>$E441&lt;&gt;""</formula>
    </cfRule>
  </conditionalFormatting>
  <conditionalFormatting sqref="E447:E449">
    <cfRule type="expression" dxfId="482" priority="481" stopIfTrue="1">
      <formula>$E441&lt;&gt;""</formula>
    </cfRule>
  </conditionalFormatting>
  <conditionalFormatting sqref="E445:E446">
    <cfRule type="expression" dxfId="481" priority="480" stopIfTrue="1">
      <formula>$E441&lt;&gt;""</formula>
    </cfRule>
  </conditionalFormatting>
  <conditionalFormatting sqref="E443:E444">
    <cfRule type="expression" dxfId="480" priority="479" stopIfTrue="1">
      <formula>$E441&lt;&gt;""</formula>
    </cfRule>
  </conditionalFormatting>
  <conditionalFormatting sqref="E443:E449">
    <cfRule type="expression" dxfId="479" priority="478" stopIfTrue="1">
      <formula>$E441&lt;&gt;""</formula>
    </cfRule>
  </conditionalFormatting>
  <conditionalFormatting sqref="H455">
    <cfRule type="expression" dxfId="478" priority="477" stopIfTrue="1">
      <formula>$E441&lt;&gt;""</formula>
    </cfRule>
  </conditionalFormatting>
  <conditionalFormatting sqref="E455">
    <cfRule type="expression" dxfId="477" priority="476" stopIfTrue="1">
      <formula>$E441&lt;&gt;""</formula>
    </cfRule>
  </conditionalFormatting>
  <conditionalFormatting sqref="F452:G452">
    <cfRule type="expression" dxfId="476" priority="475" stopIfTrue="1">
      <formula>$E441&lt;&gt;""</formula>
    </cfRule>
  </conditionalFormatting>
  <conditionalFormatting sqref="F453:G453">
    <cfRule type="expression" dxfId="475" priority="474" stopIfTrue="1">
      <formula>$E441&lt;&gt;""</formula>
    </cfRule>
  </conditionalFormatting>
  <conditionalFormatting sqref="F454:G454">
    <cfRule type="expression" dxfId="474" priority="473" stopIfTrue="1">
      <formula>$E441&lt;&gt;""</formula>
    </cfRule>
  </conditionalFormatting>
  <conditionalFormatting sqref="H454">
    <cfRule type="expression" dxfId="473" priority="472" stopIfTrue="1">
      <formula>$E441&lt;&gt;""</formula>
    </cfRule>
  </conditionalFormatting>
  <conditionalFormatting sqref="H453">
    <cfRule type="expression" dxfId="472" priority="471" stopIfTrue="1">
      <formula>$E441&lt;&gt;""</formula>
    </cfRule>
  </conditionalFormatting>
  <conditionalFormatting sqref="I453">
    <cfRule type="expression" dxfId="471" priority="470" stopIfTrue="1">
      <formula>$E441&lt;&gt;""</formula>
    </cfRule>
  </conditionalFormatting>
  <conditionalFormatting sqref="I454">
    <cfRule type="expression" dxfId="470" priority="469" stopIfTrue="1">
      <formula>$E441&lt;&gt;""</formula>
    </cfRule>
  </conditionalFormatting>
  <conditionalFormatting sqref="I455">
    <cfRule type="expression" dxfId="469" priority="468" stopIfTrue="1">
      <formula>$E441&lt;&gt;""</formula>
    </cfRule>
  </conditionalFormatting>
  <conditionalFormatting sqref="E452:E454">
    <cfRule type="expression" dxfId="468" priority="467">
      <formula>$E441&lt;&gt;""</formula>
    </cfRule>
  </conditionalFormatting>
  <conditionalFormatting sqref="M447:M449">
    <cfRule type="expression" dxfId="467" priority="466" stopIfTrue="1">
      <formula>$L445&lt;&gt;""</formula>
    </cfRule>
  </conditionalFormatting>
  <conditionalFormatting sqref="O443">
    <cfRule type="expression" dxfId="466" priority="465" stopIfTrue="1">
      <formula>$L441&lt;&gt;""</formula>
    </cfRule>
  </conditionalFormatting>
  <conditionalFormatting sqref="P443">
    <cfRule type="expression" dxfId="465" priority="464" stopIfTrue="1">
      <formula>$L441&lt;&gt;""</formula>
    </cfRule>
  </conditionalFormatting>
  <conditionalFormatting sqref="M447:N447">
    <cfRule type="expression" dxfId="464" priority="463" stopIfTrue="1">
      <formula>$L441&lt;&gt;""</formula>
    </cfRule>
  </conditionalFormatting>
  <conditionalFormatting sqref="M448:N448">
    <cfRule type="expression" dxfId="463" priority="462" stopIfTrue="1">
      <formula>$L441&lt;&gt;""</formula>
    </cfRule>
  </conditionalFormatting>
  <conditionalFormatting sqref="M449:N449">
    <cfRule type="expression" dxfId="462" priority="461" stopIfTrue="1">
      <formula>$L441&lt;&gt;""</formula>
    </cfRule>
  </conditionalFormatting>
  <conditionalFormatting sqref="L450">
    <cfRule type="expression" dxfId="461" priority="460" stopIfTrue="1">
      <formula>$L441&lt;&gt;""</formula>
    </cfRule>
  </conditionalFormatting>
  <conditionalFormatting sqref="O445">
    <cfRule type="expression" dxfId="460" priority="459" stopIfTrue="1">
      <formula>$L441&lt;&gt;""</formula>
    </cfRule>
  </conditionalFormatting>
  <conditionalFormatting sqref="P445">
    <cfRule type="expression" dxfId="459" priority="458" stopIfTrue="1">
      <formula>$L441&lt;&gt;""</formula>
    </cfRule>
  </conditionalFormatting>
  <conditionalFormatting sqref="O446">
    <cfRule type="expression" dxfId="458" priority="457" stopIfTrue="1">
      <formula>$L441&lt;&gt;""</formula>
    </cfRule>
  </conditionalFormatting>
  <conditionalFormatting sqref="P446">
    <cfRule type="expression" dxfId="457" priority="456" stopIfTrue="1">
      <formula>$L441&lt;&gt;""</formula>
    </cfRule>
  </conditionalFormatting>
  <conditionalFormatting sqref="O447">
    <cfRule type="expression" dxfId="456" priority="455" stopIfTrue="1">
      <formula>$L441&lt;&gt;""</formula>
    </cfRule>
  </conditionalFormatting>
  <conditionalFormatting sqref="P447">
    <cfRule type="expression" dxfId="455" priority="454" stopIfTrue="1">
      <formula>$L441&lt;&gt;""</formula>
    </cfRule>
  </conditionalFormatting>
  <conditionalFormatting sqref="O448">
    <cfRule type="expression" dxfId="454" priority="453" stopIfTrue="1">
      <formula>$L441&lt;&gt;""</formula>
    </cfRule>
  </conditionalFormatting>
  <conditionalFormatting sqref="P448">
    <cfRule type="expression" dxfId="453" priority="452" stopIfTrue="1">
      <formula>$L441&lt;&gt;""</formula>
    </cfRule>
  </conditionalFormatting>
  <conditionalFormatting sqref="O449">
    <cfRule type="expression" dxfId="452" priority="451" stopIfTrue="1">
      <formula>$L441&lt;&gt;""</formula>
    </cfRule>
  </conditionalFormatting>
  <conditionalFormatting sqref="P449">
    <cfRule type="expression" dxfId="451" priority="450" stopIfTrue="1">
      <formula>$L441&lt;&gt;""</formula>
    </cfRule>
  </conditionalFormatting>
  <conditionalFormatting sqref="O450">
    <cfRule type="expression" dxfId="450" priority="449" stopIfTrue="1">
      <formula>$L441&lt;&gt;""</formula>
    </cfRule>
  </conditionalFormatting>
  <conditionalFormatting sqref="P450">
    <cfRule type="expression" dxfId="449" priority="448" stopIfTrue="1">
      <formula>$L441&lt;&gt;""</formula>
    </cfRule>
  </conditionalFormatting>
  <conditionalFormatting sqref="M445">
    <cfRule type="expression" dxfId="448" priority="447" stopIfTrue="1">
      <formula>$L441&lt;&gt;""</formula>
    </cfRule>
  </conditionalFormatting>
  <conditionalFormatting sqref="M445:N445">
    <cfRule type="expression" dxfId="447" priority="446" stopIfTrue="1">
      <formula>$L441&lt;&gt;""</formula>
    </cfRule>
  </conditionalFormatting>
  <conditionalFormatting sqref="M445:N445 M447:N449">
    <cfRule type="expression" dxfId="446" priority="445" stopIfTrue="1">
      <formula>$L442&lt;&gt;""</formula>
    </cfRule>
  </conditionalFormatting>
  <conditionalFormatting sqref="O444">
    <cfRule type="expression" dxfId="445" priority="444" stopIfTrue="1">
      <formula>$L441&lt;&gt;""</formula>
    </cfRule>
  </conditionalFormatting>
  <conditionalFormatting sqref="P444">
    <cfRule type="expression" dxfId="444" priority="443" stopIfTrue="1">
      <formula>$L441&lt;&gt;""</formula>
    </cfRule>
  </conditionalFormatting>
  <conditionalFormatting sqref="L447:L449">
    <cfRule type="expression" dxfId="443" priority="442" stopIfTrue="1">
      <formula>$L441&lt;&gt;""</formula>
    </cfRule>
  </conditionalFormatting>
  <conditionalFormatting sqref="L445:L446">
    <cfRule type="expression" dxfId="442" priority="441" stopIfTrue="1">
      <formula>$L441&lt;&gt;""</formula>
    </cfRule>
  </conditionalFormatting>
  <conditionalFormatting sqref="L443:L444">
    <cfRule type="expression" dxfId="441" priority="440" stopIfTrue="1">
      <formula>$L441&lt;&gt;""</formula>
    </cfRule>
  </conditionalFormatting>
  <conditionalFormatting sqref="L443:L449">
    <cfRule type="expression" dxfId="440" priority="439" stopIfTrue="1">
      <formula>$L441&lt;&gt;""</formula>
    </cfRule>
  </conditionalFormatting>
  <conditionalFormatting sqref="M443">
    <cfRule type="expression" dxfId="439" priority="438" stopIfTrue="1">
      <formula>$L441&lt;&gt;""</formula>
    </cfRule>
  </conditionalFormatting>
  <conditionalFormatting sqref="M443:N443">
    <cfRule type="expression" dxfId="438" priority="437" stopIfTrue="1">
      <formula>$L441&lt;&gt;""</formula>
    </cfRule>
  </conditionalFormatting>
  <conditionalFormatting sqref="M443:N443">
    <cfRule type="expression" dxfId="437" priority="436" stopIfTrue="1">
      <formula>$L441&lt;&gt;""</formula>
    </cfRule>
  </conditionalFormatting>
  <conditionalFormatting sqref="M444:N444">
    <cfRule type="expression" dxfId="436" priority="435" stopIfTrue="1">
      <formula>$L442&lt;&gt;""</formula>
    </cfRule>
  </conditionalFormatting>
  <conditionalFormatting sqref="M444">
    <cfRule type="expression" dxfId="435" priority="434" stopIfTrue="1">
      <formula>$L441&lt;&gt;""</formula>
    </cfRule>
  </conditionalFormatting>
  <conditionalFormatting sqref="M446">
    <cfRule type="expression" dxfId="434" priority="433" stopIfTrue="1">
      <formula>$L441&lt;&gt;""</formula>
    </cfRule>
  </conditionalFormatting>
  <conditionalFormatting sqref="M446:N446">
    <cfRule type="expression" dxfId="433" priority="432" stopIfTrue="1">
      <formula>$L441&lt;&gt;""</formula>
    </cfRule>
  </conditionalFormatting>
  <conditionalFormatting sqref="M446:N446">
    <cfRule type="expression" dxfId="432" priority="431" stopIfTrue="1">
      <formula>$L444&lt;&gt;""</formula>
    </cfRule>
  </conditionalFormatting>
  <conditionalFormatting sqref="O457">
    <cfRule type="expression" dxfId="431" priority="430" stopIfTrue="1">
      <formula>$L441&lt;&gt;""</formula>
    </cfRule>
  </conditionalFormatting>
  <conditionalFormatting sqref="P457">
    <cfRule type="expression" dxfId="430" priority="429" stopIfTrue="1">
      <formula>$L441&lt;&gt;""</formula>
    </cfRule>
  </conditionalFormatting>
  <conditionalFormatting sqref="L457">
    <cfRule type="expression" dxfId="429" priority="428" stopIfTrue="1">
      <formula>$L441&lt;&gt;""</formula>
    </cfRule>
  </conditionalFormatting>
  <conditionalFormatting sqref="M457:N457">
    <cfRule type="expression" dxfId="428" priority="427" stopIfTrue="1">
      <formula>$L441&lt;&gt;""</formula>
    </cfRule>
  </conditionalFormatting>
  <conditionalFormatting sqref="L452">
    <cfRule type="expression" dxfId="427" priority="426" stopIfTrue="1">
      <formula>$L441&lt;&gt;""</formula>
    </cfRule>
  </conditionalFormatting>
  <conditionalFormatting sqref="O455">
    <cfRule type="expression" dxfId="426" priority="425" stopIfTrue="1">
      <formula>$L441&lt;&gt;""</formula>
    </cfRule>
  </conditionalFormatting>
  <conditionalFormatting sqref="L455">
    <cfRule type="expression" dxfId="425" priority="424" stopIfTrue="1">
      <formula>$L441&lt;&gt;""</formula>
    </cfRule>
  </conditionalFormatting>
  <conditionalFormatting sqref="M452:N452">
    <cfRule type="expression" dxfId="424" priority="423" stopIfTrue="1">
      <formula>$L441&lt;&gt;""</formula>
    </cfRule>
  </conditionalFormatting>
  <conditionalFormatting sqref="M453:N453">
    <cfRule type="expression" dxfId="423" priority="422" stopIfTrue="1">
      <formula>$L441&lt;&gt;""</formula>
    </cfRule>
  </conditionalFormatting>
  <conditionalFormatting sqref="M454:N454">
    <cfRule type="expression" dxfId="422" priority="421" stopIfTrue="1">
      <formula>$L441&lt;&gt;""</formula>
    </cfRule>
  </conditionalFormatting>
  <conditionalFormatting sqref="O454">
    <cfRule type="expression" dxfId="421" priority="420" stopIfTrue="1">
      <formula>$L441&lt;&gt;""</formula>
    </cfRule>
  </conditionalFormatting>
  <conditionalFormatting sqref="L452:L454">
    <cfRule type="expression" dxfId="420" priority="419">
      <formula>$L441&lt;&gt;""</formula>
    </cfRule>
  </conditionalFormatting>
  <conditionalFormatting sqref="P452">
    <cfRule type="expression" dxfId="419" priority="418" stopIfTrue="1">
      <formula>$L441&lt;&gt;""</formula>
    </cfRule>
  </conditionalFormatting>
  <conditionalFormatting sqref="P453">
    <cfRule type="expression" dxfId="418" priority="417" stopIfTrue="1">
      <formula>$L441&lt;&gt;""</formula>
    </cfRule>
  </conditionalFormatting>
  <conditionalFormatting sqref="P455">
    <cfRule type="expression" dxfId="417" priority="416" stopIfTrue="1">
      <formula>$L441&lt;&gt;""</formula>
    </cfRule>
  </conditionalFormatting>
  <conditionalFormatting sqref="P454">
    <cfRule type="expression" dxfId="416" priority="415" stopIfTrue="1">
      <formula>$L441&lt;&gt;""</formula>
    </cfRule>
  </conditionalFormatting>
  <conditionalFormatting sqref="O452">
    <cfRule type="expression" dxfId="415" priority="414" stopIfTrue="1">
      <formula>$L441&lt;&gt;""</formula>
    </cfRule>
  </conditionalFormatting>
  <conditionalFormatting sqref="O453">
    <cfRule type="expression" dxfId="414" priority="413" stopIfTrue="1">
      <formula>$L441&lt;&gt;""</formula>
    </cfRule>
  </conditionalFormatting>
  <conditionalFormatting sqref="H475">
    <cfRule type="expression" dxfId="413" priority="412" stopIfTrue="1">
      <formula>$E459&lt;&gt;""</formula>
    </cfRule>
  </conditionalFormatting>
  <conditionalFormatting sqref="I475">
    <cfRule type="expression" dxfId="412" priority="411" stopIfTrue="1">
      <formula>$E459&lt;&gt;""</formula>
    </cfRule>
  </conditionalFormatting>
  <conditionalFormatting sqref="F465:F467 F462">
    <cfRule type="expression" dxfId="411" priority="410" stopIfTrue="1">
      <formula>$E460&lt;&gt;""</formula>
    </cfRule>
  </conditionalFormatting>
  <conditionalFormatting sqref="E475">
    <cfRule type="expression" dxfId="410" priority="409" stopIfTrue="1">
      <formula>$E459&lt;&gt;""</formula>
    </cfRule>
  </conditionalFormatting>
  <conditionalFormatting sqref="F475:G475">
    <cfRule type="expression" dxfId="409" priority="408" stopIfTrue="1">
      <formula>$E459&lt;&gt;""</formula>
    </cfRule>
  </conditionalFormatting>
  <conditionalFormatting sqref="E470">
    <cfRule type="expression" dxfId="408" priority="407" stopIfTrue="1">
      <formula>$E459&lt;&gt;""</formula>
    </cfRule>
  </conditionalFormatting>
  <conditionalFormatting sqref="H461">
    <cfRule type="expression" dxfId="407" priority="406" stopIfTrue="1">
      <formula>$E459&lt;&gt;""</formula>
    </cfRule>
  </conditionalFormatting>
  <conditionalFormatting sqref="I461">
    <cfRule type="expression" dxfId="406" priority="405" stopIfTrue="1">
      <formula>$E459&lt;&gt;""</formula>
    </cfRule>
  </conditionalFormatting>
  <conditionalFormatting sqref="H470">
    <cfRule type="expression" dxfId="405" priority="404" stopIfTrue="1">
      <formula>$E459&lt;&gt;""</formula>
    </cfRule>
  </conditionalFormatting>
  <conditionalFormatting sqref="I470">
    <cfRule type="expression" dxfId="404" priority="403" stopIfTrue="1">
      <formula>$E459&lt;&gt;""</formula>
    </cfRule>
  </conditionalFormatting>
  <conditionalFormatting sqref="F463:F464">
    <cfRule type="expression" dxfId="403" priority="402" stopIfTrue="1">
      <formula>$E459&lt;&gt;""</formula>
    </cfRule>
  </conditionalFormatting>
  <conditionalFormatting sqref="F462">
    <cfRule type="expression" dxfId="402" priority="401" stopIfTrue="1">
      <formula>$E459&lt;&gt;""</formula>
    </cfRule>
  </conditionalFormatting>
  <conditionalFormatting sqref="F463:G463">
    <cfRule type="expression" dxfId="401" priority="400" stopIfTrue="1">
      <formula>$E459&lt;&gt;""</formula>
    </cfRule>
  </conditionalFormatting>
  <conditionalFormatting sqref="F464:G464">
    <cfRule type="expression" dxfId="400" priority="399" stopIfTrue="1">
      <formula>$E459&lt;&gt;""</formula>
    </cfRule>
  </conditionalFormatting>
  <conditionalFormatting sqref="F465:G465">
    <cfRule type="expression" dxfId="399" priority="398" stopIfTrue="1">
      <formula>$E459&lt;&gt;""</formula>
    </cfRule>
  </conditionalFormatting>
  <conditionalFormatting sqref="F466:G466">
    <cfRule type="expression" dxfId="398" priority="397" stopIfTrue="1">
      <formula>$E459&lt;&gt;""</formula>
    </cfRule>
  </conditionalFormatting>
  <conditionalFormatting sqref="F467:G467">
    <cfRule type="expression" dxfId="397" priority="396" stopIfTrue="1">
      <formula>$E459&lt;&gt;""</formula>
    </cfRule>
  </conditionalFormatting>
  <conditionalFormatting sqref="E468">
    <cfRule type="expression" dxfId="396" priority="395" stopIfTrue="1">
      <formula>$E459&lt;&gt;""</formula>
    </cfRule>
  </conditionalFormatting>
  <conditionalFormatting sqref="H463">
    <cfRule type="expression" dxfId="395" priority="394" stopIfTrue="1">
      <formula>$E459&lt;&gt;""</formula>
    </cfRule>
  </conditionalFormatting>
  <conditionalFormatting sqref="I463">
    <cfRule type="expression" dxfId="394" priority="393" stopIfTrue="1">
      <formula>$E459&lt;&gt;""</formula>
    </cfRule>
  </conditionalFormatting>
  <conditionalFormatting sqref="H464">
    <cfRule type="expression" dxfId="393" priority="392" stopIfTrue="1">
      <formula>$E459&lt;&gt;""</formula>
    </cfRule>
  </conditionalFormatting>
  <conditionalFormatting sqref="I464">
    <cfRule type="expression" dxfId="392" priority="391" stopIfTrue="1">
      <formula>$E459&lt;&gt;""</formula>
    </cfRule>
  </conditionalFormatting>
  <conditionalFormatting sqref="H465">
    <cfRule type="expression" dxfId="391" priority="390" stopIfTrue="1">
      <formula>$E459&lt;&gt;""</formula>
    </cfRule>
  </conditionalFormatting>
  <conditionalFormatting sqref="I465">
    <cfRule type="expression" dxfId="390" priority="389" stopIfTrue="1">
      <formula>$E459&lt;&gt;""</formula>
    </cfRule>
  </conditionalFormatting>
  <conditionalFormatting sqref="H466">
    <cfRule type="expression" dxfId="389" priority="388" stopIfTrue="1">
      <formula>$E459&lt;&gt;""</formula>
    </cfRule>
  </conditionalFormatting>
  <conditionalFormatting sqref="I466">
    <cfRule type="expression" dxfId="388" priority="387" stopIfTrue="1">
      <formula>$E459&lt;&gt;""</formula>
    </cfRule>
  </conditionalFormatting>
  <conditionalFormatting sqref="H467">
    <cfRule type="expression" dxfId="387" priority="386" stopIfTrue="1">
      <formula>$E459&lt;&gt;""</formula>
    </cfRule>
  </conditionalFormatting>
  <conditionalFormatting sqref="I467">
    <cfRule type="expression" dxfId="386" priority="385" stopIfTrue="1">
      <formula>$E459&lt;&gt;""</formula>
    </cfRule>
  </conditionalFormatting>
  <conditionalFormatting sqref="H468">
    <cfRule type="expression" dxfId="385" priority="384" stopIfTrue="1">
      <formula>$E459&lt;&gt;""</formula>
    </cfRule>
  </conditionalFormatting>
  <conditionalFormatting sqref="I468">
    <cfRule type="expression" dxfId="384" priority="383" stopIfTrue="1">
      <formula>$E459&lt;&gt;""</formula>
    </cfRule>
  </conditionalFormatting>
  <conditionalFormatting sqref="F461">
    <cfRule type="expression" dxfId="383" priority="382" stopIfTrue="1">
      <formula>$E459&lt;&gt;""</formula>
    </cfRule>
  </conditionalFormatting>
  <conditionalFormatting sqref="F461:G461">
    <cfRule type="expression" dxfId="382" priority="381" stopIfTrue="1">
      <formula>$E459&lt;&gt;""</formula>
    </cfRule>
  </conditionalFormatting>
  <conditionalFormatting sqref="H462">
    <cfRule type="expression" dxfId="381" priority="380" stopIfTrue="1">
      <formula>$E459&lt;&gt;""</formula>
    </cfRule>
  </conditionalFormatting>
  <conditionalFormatting sqref="I462">
    <cfRule type="expression" dxfId="380" priority="379" stopIfTrue="1">
      <formula>$E459&lt;&gt;""</formula>
    </cfRule>
  </conditionalFormatting>
  <conditionalFormatting sqref="E465:E467">
    <cfRule type="expression" dxfId="379" priority="378" stopIfTrue="1">
      <formula>$E459&lt;&gt;""</formula>
    </cfRule>
  </conditionalFormatting>
  <conditionalFormatting sqref="E463:E464">
    <cfRule type="expression" dxfId="378" priority="377" stopIfTrue="1">
      <formula>$E459&lt;&gt;""</formula>
    </cfRule>
  </conditionalFormatting>
  <conditionalFormatting sqref="E461:E462">
    <cfRule type="expression" dxfId="377" priority="376" stopIfTrue="1">
      <formula>$E459&lt;&gt;""</formula>
    </cfRule>
  </conditionalFormatting>
  <conditionalFormatting sqref="E461:E467">
    <cfRule type="expression" dxfId="376" priority="375" stopIfTrue="1">
      <formula>$E459&lt;&gt;""</formula>
    </cfRule>
  </conditionalFormatting>
  <conditionalFormatting sqref="H473">
    <cfRule type="expression" dxfId="375" priority="374" stopIfTrue="1">
      <formula>$E459&lt;&gt;""</formula>
    </cfRule>
  </conditionalFormatting>
  <conditionalFormatting sqref="E473">
    <cfRule type="expression" dxfId="374" priority="373" stopIfTrue="1">
      <formula>$E459&lt;&gt;""</formula>
    </cfRule>
  </conditionalFormatting>
  <conditionalFormatting sqref="F470:G470">
    <cfRule type="expression" dxfId="373" priority="372" stopIfTrue="1">
      <formula>$E459&lt;&gt;""</formula>
    </cfRule>
  </conditionalFormatting>
  <conditionalFormatting sqref="F471:G471">
    <cfRule type="expression" dxfId="372" priority="371" stopIfTrue="1">
      <formula>$E459&lt;&gt;""</formula>
    </cfRule>
  </conditionalFormatting>
  <conditionalFormatting sqref="F472:G472">
    <cfRule type="expression" dxfId="371" priority="370" stopIfTrue="1">
      <formula>$E459&lt;&gt;""</formula>
    </cfRule>
  </conditionalFormatting>
  <conditionalFormatting sqref="H472">
    <cfRule type="expression" dxfId="370" priority="369" stopIfTrue="1">
      <formula>$E459&lt;&gt;""</formula>
    </cfRule>
  </conditionalFormatting>
  <conditionalFormatting sqref="H471">
    <cfRule type="expression" dxfId="369" priority="368" stopIfTrue="1">
      <formula>$E459&lt;&gt;""</formula>
    </cfRule>
  </conditionalFormatting>
  <conditionalFormatting sqref="I471">
    <cfRule type="expression" dxfId="368" priority="367" stopIfTrue="1">
      <formula>$E459&lt;&gt;""</formula>
    </cfRule>
  </conditionalFormatting>
  <conditionalFormatting sqref="I472">
    <cfRule type="expression" dxfId="367" priority="366" stopIfTrue="1">
      <formula>$E459&lt;&gt;""</formula>
    </cfRule>
  </conditionalFormatting>
  <conditionalFormatting sqref="I473">
    <cfRule type="expression" dxfId="366" priority="365" stopIfTrue="1">
      <formula>$E459&lt;&gt;""</formula>
    </cfRule>
  </conditionalFormatting>
  <conditionalFormatting sqref="E470:E472">
    <cfRule type="expression" dxfId="365" priority="364">
      <formula>$E459&lt;&gt;""</formula>
    </cfRule>
  </conditionalFormatting>
  <conditionalFormatting sqref="M465:M467">
    <cfRule type="expression" dxfId="364" priority="363" stopIfTrue="1">
      <formula>$L463&lt;&gt;""</formula>
    </cfRule>
  </conditionalFormatting>
  <conditionalFormatting sqref="O461">
    <cfRule type="expression" dxfId="363" priority="362" stopIfTrue="1">
      <formula>$L459&lt;&gt;""</formula>
    </cfRule>
  </conditionalFormatting>
  <conditionalFormatting sqref="P461">
    <cfRule type="expression" dxfId="362" priority="361" stopIfTrue="1">
      <formula>$L459&lt;&gt;""</formula>
    </cfRule>
  </conditionalFormatting>
  <conditionalFormatting sqref="M465:N465">
    <cfRule type="expression" dxfId="361" priority="360" stopIfTrue="1">
      <formula>$L459&lt;&gt;""</formula>
    </cfRule>
  </conditionalFormatting>
  <conditionalFormatting sqref="M466:N466">
    <cfRule type="expression" dxfId="360" priority="359" stopIfTrue="1">
      <formula>$L459&lt;&gt;""</formula>
    </cfRule>
  </conditionalFormatting>
  <conditionalFormatting sqref="M467:N467">
    <cfRule type="expression" dxfId="359" priority="358" stopIfTrue="1">
      <formula>$L459&lt;&gt;""</formula>
    </cfRule>
  </conditionalFormatting>
  <conditionalFormatting sqref="L468">
    <cfRule type="expression" dxfId="358" priority="357" stopIfTrue="1">
      <formula>$L459&lt;&gt;""</formula>
    </cfRule>
  </conditionalFormatting>
  <conditionalFormatting sqref="O463">
    <cfRule type="expression" dxfId="357" priority="356" stopIfTrue="1">
      <formula>$L459&lt;&gt;""</formula>
    </cfRule>
  </conditionalFormatting>
  <conditionalFormatting sqref="P463">
    <cfRule type="expression" dxfId="356" priority="355" stopIfTrue="1">
      <formula>$L459&lt;&gt;""</formula>
    </cfRule>
  </conditionalFormatting>
  <conditionalFormatting sqref="O464">
    <cfRule type="expression" dxfId="355" priority="354" stopIfTrue="1">
      <formula>$L459&lt;&gt;""</formula>
    </cfRule>
  </conditionalFormatting>
  <conditionalFormatting sqref="P464">
    <cfRule type="expression" dxfId="354" priority="353" stopIfTrue="1">
      <formula>$L459&lt;&gt;""</formula>
    </cfRule>
  </conditionalFormatting>
  <conditionalFormatting sqref="O465">
    <cfRule type="expression" dxfId="353" priority="352" stopIfTrue="1">
      <formula>$L459&lt;&gt;""</formula>
    </cfRule>
  </conditionalFormatting>
  <conditionalFormatting sqref="P465">
    <cfRule type="expression" dxfId="352" priority="351" stopIfTrue="1">
      <formula>$L459&lt;&gt;""</formula>
    </cfRule>
  </conditionalFormatting>
  <conditionalFormatting sqref="O466">
    <cfRule type="expression" dxfId="351" priority="350" stopIfTrue="1">
      <formula>$L459&lt;&gt;""</formula>
    </cfRule>
  </conditionalFormatting>
  <conditionalFormatting sqref="P466">
    <cfRule type="expression" dxfId="350" priority="349" stopIfTrue="1">
      <formula>$L459&lt;&gt;""</formula>
    </cfRule>
  </conditionalFormatting>
  <conditionalFormatting sqref="O467">
    <cfRule type="expression" dxfId="349" priority="348" stopIfTrue="1">
      <formula>$L459&lt;&gt;""</formula>
    </cfRule>
  </conditionalFormatting>
  <conditionalFormatting sqref="P467">
    <cfRule type="expression" dxfId="348" priority="347" stopIfTrue="1">
      <formula>$L459&lt;&gt;""</formula>
    </cfRule>
  </conditionalFormatting>
  <conditionalFormatting sqref="O468">
    <cfRule type="expression" dxfId="347" priority="346" stopIfTrue="1">
      <formula>$L459&lt;&gt;""</formula>
    </cfRule>
  </conditionalFormatting>
  <conditionalFormatting sqref="P468">
    <cfRule type="expression" dxfId="346" priority="345" stopIfTrue="1">
      <formula>$L459&lt;&gt;""</formula>
    </cfRule>
  </conditionalFormatting>
  <conditionalFormatting sqref="M463">
    <cfRule type="expression" dxfId="345" priority="344" stopIfTrue="1">
      <formula>$L459&lt;&gt;""</formula>
    </cfRule>
  </conditionalFormatting>
  <conditionalFormatting sqref="M463:N463">
    <cfRule type="expression" dxfId="344" priority="343" stopIfTrue="1">
      <formula>$L459&lt;&gt;""</formula>
    </cfRule>
  </conditionalFormatting>
  <conditionalFormatting sqref="M463:N463 M465:N467">
    <cfRule type="expression" dxfId="343" priority="342" stopIfTrue="1">
      <formula>$L460&lt;&gt;""</formula>
    </cfRule>
  </conditionalFormatting>
  <conditionalFormatting sqref="O462">
    <cfRule type="expression" dxfId="342" priority="341" stopIfTrue="1">
      <formula>$L459&lt;&gt;""</formula>
    </cfRule>
  </conditionalFormatting>
  <conditionalFormatting sqref="P462">
    <cfRule type="expression" dxfId="341" priority="340" stopIfTrue="1">
      <formula>$L459&lt;&gt;""</formula>
    </cfRule>
  </conditionalFormatting>
  <conditionalFormatting sqref="L465:L467">
    <cfRule type="expression" dxfId="340" priority="339" stopIfTrue="1">
      <formula>$L459&lt;&gt;""</formula>
    </cfRule>
  </conditionalFormatting>
  <conditionalFormatting sqref="L463:L464">
    <cfRule type="expression" dxfId="339" priority="338" stopIfTrue="1">
      <formula>$L459&lt;&gt;""</formula>
    </cfRule>
  </conditionalFormatting>
  <conditionalFormatting sqref="L461:L462">
    <cfRule type="expression" dxfId="338" priority="337" stopIfTrue="1">
      <formula>$L459&lt;&gt;""</formula>
    </cfRule>
  </conditionalFormatting>
  <conditionalFormatting sqref="L461:L467">
    <cfRule type="expression" dxfId="337" priority="336" stopIfTrue="1">
      <formula>$L459&lt;&gt;""</formula>
    </cfRule>
  </conditionalFormatting>
  <conditionalFormatting sqref="M461">
    <cfRule type="expression" dxfId="336" priority="335" stopIfTrue="1">
      <formula>$L459&lt;&gt;""</formula>
    </cfRule>
  </conditionalFormatting>
  <conditionalFormatting sqref="M461:N461">
    <cfRule type="expression" dxfId="335" priority="334" stopIfTrue="1">
      <formula>$L459&lt;&gt;""</formula>
    </cfRule>
  </conditionalFormatting>
  <conditionalFormatting sqref="M461:N461">
    <cfRule type="expression" dxfId="334" priority="333" stopIfTrue="1">
      <formula>$L459&lt;&gt;""</formula>
    </cfRule>
  </conditionalFormatting>
  <conditionalFormatting sqref="M462:N462">
    <cfRule type="expression" dxfId="333" priority="332" stopIfTrue="1">
      <formula>$L460&lt;&gt;""</formula>
    </cfRule>
  </conditionalFormatting>
  <conditionalFormatting sqref="M462">
    <cfRule type="expression" dxfId="332" priority="331" stopIfTrue="1">
      <formula>$L459&lt;&gt;""</formula>
    </cfRule>
  </conditionalFormatting>
  <conditionalFormatting sqref="M464">
    <cfRule type="expression" dxfId="331" priority="330" stopIfTrue="1">
      <formula>$L459&lt;&gt;""</formula>
    </cfRule>
  </conditionalFormatting>
  <conditionalFormatting sqref="M464:N464">
    <cfRule type="expression" dxfId="330" priority="329" stopIfTrue="1">
      <formula>$L459&lt;&gt;""</formula>
    </cfRule>
  </conditionalFormatting>
  <conditionalFormatting sqref="M464:N464">
    <cfRule type="expression" dxfId="329" priority="328" stopIfTrue="1">
      <formula>$L462&lt;&gt;""</formula>
    </cfRule>
  </conditionalFormatting>
  <conditionalFormatting sqref="O475">
    <cfRule type="expression" dxfId="328" priority="327" stopIfTrue="1">
      <formula>$L459&lt;&gt;""</formula>
    </cfRule>
  </conditionalFormatting>
  <conditionalFormatting sqref="P475">
    <cfRule type="expression" dxfId="327" priority="326" stopIfTrue="1">
      <formula>$L459&lt;&gt;""</formula>
    </cfRule>
  </conditionalFormatting>
  <conditionalFormatting sqref="L475">
    <cfRule type="expression" dxfId="326" priority="325" stopIfTrue="1">
      <formula>$L459&lt;&gt;""</formula>
    </cfRule>
  </conditionalFormatting>
  <conditionalFormatting sqref="M475:N475">
    <cfRule type="expression" dxfId="325" priority="324" stopIfTrue="1">
      <formula>$L459&lt;&gt;""</formula>
    </cfRule>
  </conditionalFormatting>
  <conditionalFormatting sqref="L470">
    <cfRule type="expression" dxfId="324" priority="323" stopIfTrue="1">
      <formula>$L459&lt;&gt;""</formula>
    </cfRule>
  </conditionalFormatting>
  <conditionalFormatting sqref="O473">
    <cfRule type="expression" dxfId="323" priority="322" stopIfTrue="1">
      <formula>$L459&lt;&gt;""</formula>
    </cfRule>
  </conditionalFormatting>
  <conditionalFormatting sqref="L473">
    <cfRule type="expression" dxfId="322" priority="321" stopIfTrue="1">
      <formula>$L459&lt;&gt;""</formula>
    </cfRule>
  </conditionalFormatting>
  <conditionalFormatting sqref="M470:N470">
    <cfRule type="expression" dxfId="321" priority="320" stopIfTrue="1">
      <formula>$L459&lt;&gt;""</formula>
    </cfRule>
  </conditionalFormatting>
  <conditionalFormatting sqref="M471:N471">
    <cfRule type="expression" dxfId="320" priority="319" stopIfTrue="1">
      <formula>$L459&lt;&gt;""</formula>
    </cfRule>
  </conditionalFormatting>
  <conditionalFormatting sqref="M472:N472">
    <cfRule type="expression" dxfId="319" priority="318" stopIfTrue="1">
      <formula>$L459&lt;&gt;""</formula>
    </cfRule>
  </conditionalFormatting>
  <conditionalFormatting sqref="O472">
    <cfRule type="expression" dxfId="318" priority="317" stopIfTrue="1">
      <formula>$L459&lt;&gt;""</formula>
    </cfRule>
  </conditionalFormatting>
  <conditionalFormatting sqref="L470:L472">
    <cfRule type="expression" dxfId="317" priority="316">
      <formula>$L459&lt;&gt;""</formula>
    </cfRule>
  </conditionalFormatting>
  <conditionalFormatting sqref="P470">
    <cfRule type="expression" dxfId="316" priority="315" stopIfTrue="1">
      <formula>$L459&lt;&gt;""</formula>
    </cfRule>
  </conditionalFormatting>
  <conditionalFormatting sqref="P471">
    <cfRule type="expression" dxfId="315" priority="314" stopIfTrue="1">
      <formula>$L459&lt;&gt;""</formula>
    </cfRule>
  </conditionalFormatting>
  <conditionalFormatting sqref="P473">
    <cfRule type="expression" dxfId="314" priority="313" stopIfTrue="1">
      <formula>$L459&lt;&gt;""</formula>
    </cfRule>
  </conditionalFormatting>
  <conditionalFormatting sqref="P472">
    <cfRule type="expression" dxfId="313" priority="312" stopIfTrue="1">
      <formula>$L459&lt;&gt;""</formula>
    </cfRule>
  </conditionalFormatting>
  <conditionalFormatting sqref="O470">
    <cfRule type="expression" dxfId="312" priority="311" stopIfTrue="1">
      <formula>$L459&lt;&gt;""</formula>
    </cfRule>
  </conditionalFormatting>
  <conditionalFormatting sqref="O471">
    <cfRule type="expression" dxfId="311" priority="310" stopIfTrue="1">
      <formula>$L459&lt;&gt;""</formula>
    </cfRule>
  </conditionalFormatting>
  <conditionalFormatting sqref="H493">
    <cfRule type="expression" dxfId="310" priority="309" stopIfTrue="1">
      <formula>$E477&lt;&gt;""</formula>
    </cfRule>
  </conditionalFormatting>
  <conditionalFormatting sqref="I493">
    <cfRule type="expression" dxfId="309" priority="308" stopIfTrue="1">
      <formula>$E477&lt;&gt;""</formula>
    </cfRule>
  </conditionalFormatting>
  <conditionalFormatting sqref="F483:F485 F480">
    <cfRule type="expression" dxfId="308" priority="307" stopIfTrue="1">
      <formula>$E478&lt;&gt;""</formula>
    </cfRule>
  </conditionalFormatting>
  <conditionalFormatting sqref="E493">
    <cfRule type="expression" dxfId="307" priority="306" stopIfTrue="1">
      <formula>$E477&lt;&gt;""</formula>
    </cfRule>
  </conditionalFormatting>
  <conditionalFormatting sqref="F493:G493">
    <cfRule type="expression" dxfId="306" priority="305" stopIfTrue="1">
      <formula>$E477&lt;&gt;""</formula>
    </cfRule>
  </conditionalFormatting>
  <conditionalFormatting sqref="E488">
    <cfRule type="expression" dxfId="305" priority="304" stopIfTrue="1">
      <formula>$E477&lt;&gt;""</formula>
    </cfRule>
  </conditionalFormatting>
  <conditionalFormatting sqref="H479">
    <cfRule type="expression" dxfId="304" priority="303" stopIfTrue="1">
      <formula>$E477&lt;&gt;""</formula>
    </cfRule>
  </conditionalFormatting>
  <conditionalFormatting sqref="I479">
    <cfRule type="expression" dxfId="303" priority="302" stopIfTrue="1">
      <formula>$E477&lt;&gt;""</formula>
    </cfRule>
  </conditionalFormatting>
  <conditionalFormatting sqref="H488">
    <cfRule type="expression" dxfId="302" priority="301" stopIfTrue="1">
      <formula>$E477&lt;&gt;""</formula>
    </cfRule>
  </conditionalFormatting>
  <conditionalFormatting sqref="I488">
    <cfRule type="expression" dxfId="301" priority="300" stopIfTrue="1">
      <formula>$E477&lt;&gt;""</formula>
    </cfRule>
  </conditionalFormatting>
  <conditionalFormatting sqref="F481:F482">
    <cfRule type="expression" dxfId="300" priority="299" stopIfTrue="1">
      <formula>$E477&lt;&gt;""</formula>
    </cfRule>
  </conditionalFormatting>
  <conditionalFormatting sqref="F480">
    <cfRule type="expression" dxfId="299" priority="298" stopIfTrue="1">
      <formula>$E477&lt;&gt;""</formula>
    </cfRule>
  </conditionalFormatting>
  <conditionalFormatting sqref="F481:G481">
    <cfRule type="expression" dxfId="298" priority="297" stopIfTrue="1">
      <formula>$E477&lt;&gt;""</formula>
    </cfRule>
  </conditionalFormatting>
  <conditionalFormatting sqref="F482:G482">
    <cfRule type="expression" dxfId="297" priority="296" stopIfTrue="1">
      <formula>$E477&lt;&gt;""</formula>
    </cfRule>
  </conditionalFormatting>
  <conditionalFormatting sqref="F483:G483">
    <cfRule type="expression" dxfId="296" priority="295" stopIfTrue="1">
      <formula>$E477&lt;&gt;""</formula>
    </cfRule>
  </conditionalFormatting>
  <conditionalFormatting sqref="F484:G484">
    <cfRule type="expression" dxfId="295" priority="294" stopIfTrue="1">
      <formula>$E477&lt;&gt;""</formula>
    </cfRule>
  </conditionalFormatting>
  <conditionalFormatting sqref="F485:G485">
    <cfRule type="expression" dxfId="294" priority="293" stopIfTrue="1">
      <formula>$E477&lt;&gt;""</formula>
    </cfRule>
  </conditionalFormatting>
  <conditionalFormatting sqref="E486">
    <cfRule type="expression" dxfId="293" priority="292" stopIfTrue="1">
      <formula>$E477&lt;&gt;""</formula>
    </cfRule>
  </conditionalFormatting>
  <conditionalFormatting sqref="H481">
    <cfRule type="expression" dxfId="292" priority="291" stopIfTrue="1">
      <formula>$E477&lt;&gt;""</formula>
    </cfRule>
  </conditionalFormatting>
  <conditionalFormatting sqref="I481">
    <cfRule type="expression" dxfId="291" priority="290" stopIfTrue="1">
      <formula>$E477&lt;&gt;""</formula>
    </cfRule>
  </conditionalFormatting>
  <conditionalFormatting sqref="H482">
    <cfRule type="expression" dxfId="290" priority="289" stopIfTrue="1">
      <formula>$E477&lt;&gt;""</formula>
    </cfRule>
  </conditionalFormatting>
  <conditionalFormatting sqref="I482">
    <cfRule type="expression" dxfId="289" priority="288" stopIfTrue="1">
      <formula>$E477&lt;&gt;""</formula>
    </cfRule>
  </conditionalFormatting>
  <conditionalFormatting sqref="H483">
    <cfRule type="expression" dxfId="288" priority="287" stopIfTrue="1">
      <formula>$E477&lt;&gt;""</formula>
    </cfRule>
  </conditionalFormatting>
  <conditionalFormatting sqref="I483">
    <cfRule type="expression" dxfId="287" priority="286" stopIfTrue="1">
      <formula>$E477&lt;&gt;""</formula>
    </cfRule>
  </conditionalFormatting>
  <conditionalFormatting sqref="H484">
    <cfRule type="expression" dxfId="286" priority="285" stopIfTrue="1">
      <formula>$E477&lt;&gt;""</formula>
    </cfRule>
  </conditionalFormatting>
  <conditionalFormatting sqref="I484">
    <cfRule type="expression" dxfId="285" priority="284" stopIfTrue="1">
      <formula>$E477&lt;&gt;""</formula>
    </cfRule>
  </conditionalFormatting>
  <conditionalFormatting sqref="H485">
    <cfRule type="expression" dxfId="284" priority="283" stopIfTrue="1">
      <formula>$E477&lt;&gt;""</formula>
    </cfRule>
  </conditionalFormatting>
  <conditionalFormatting sqref="I485">
    <cfRule type="expression" dxfId="283" priority="282" stopIfTrue="1">
      <formula>$E477&lt;&gt;""</formula>
    </cfRule>
  </conditionalFormatting>
  <conditionalFormatting sqref="H486">
    <cfRule type="expression" dxfId="282" priority="281" stopIfTrue="1">
      <formula>$E477&lt;&gt;""</formula>
    </cfRule>
  </conditionalFormatting>
  <conditionalFormatting sqref="I486">
    <cfRule type="expression" dxfId="281" priority="280" stopIfTrue="1">
      <formula>$E477&lt;&gt;""</formula>
    </cfRule>
  </conditionalFormatting>
  <conditionalFormatting sqref="F479">
    <cfRule type="expression" dxfId="280" priority="279" stopIfTrue="1">
      <formula>$E477&lt;&gt;""</formula>
    </cfRule>
  </conditionalFormatting>
  <conditionalFormatting sqref="F479:G479">
    <cfRule type="expression" dxfId="279" priority="278" stopIfTrue="1">
      <formula>$E477&lt;&gt;""</formula>
    </cfRule>
  </conditionalFormatting>
  <conditionalFormatting sqref="H480">
    <cfRule type="expression" dxfId="278" priority="277" stopIfTrue="1">
      <formula>$E477&lt;&gt;""</formula>
    </cfRule>
  </conditionalFormatting>
  <conditionalFormatting sqref="I480">
    <cfRule type="expression" dxfId="277" priority="276" stopIfTrue="1">
      <formula>$E477&lt;&gt;""</formula>
    </cfRule>
  </conditionalFormatting>
  <conditionalFormatting sqref="E483:E485">
    <cfRule type="expression" dxfId="276" priority="275" stopIfTrue="1">
      <formula>$E477&lt;&gt;""</formula>
    </cfRule>
  </conditionalFormatting>
  <conditionalFormatting sqref="E481:E482">
    <cfRule type="expression" dxfId="275" priority="274" stopIfTrue="1">
      <formula>$E477&lt;&gt;""</formula>
    </cfRule>
  </conditionalFormatting>
  <conditionalFormatting sqref="E479:E480">
    <cfRule type="expression" dxfId="274" priority="273" stopIfTrue="1">
      <formula>$E477&lt;&gt;""</formula>
    </cfRule>
  </conditionalFormatting>
  <conditionalFormatting sqref="E479:E485">
    <cfRule type="expression" dxfId="273" priority="272" stopIfTrue="1">
      <formula>$E477&lt;&gt;""</formula>
    </cfRule>
  </conditionalFormatting>
  <conditionalFormatting sqref="H491">
    <cfRule type="expression" dxfId="272" priority="271" stopIfTrue="1">
      <formula>$E477&lt;&gt;""</formula>
    </cfRule>
  </conditionalFormatting>
  <conditionalFormatting sqref="E491">
    <cfRule type="expression" dxfId="271" priority="270" stopIfTrue="1">
      <formula>$E477&lt;&gt;""</formula>
    </cfRule>
  </conditionalFormatting>
  <conditionalFormatting sqref="F488:G488">
    <cfRule type="expression" dxfId="270" priority="269" stopIfTrue="1">
      <formula>$E477&lt;&gt;""</formula>
    </cfRule>
  </conditionalFormatting>
  <conditionalFormatting sqref="F489:G489">
    <cfRule type="expression" dxfId="269" priority="268" stopIfTrue="1">
      <formula>$E477&lt;&gt;""</formula>
    </cfRule>
  </conditionalFormatting>
  <conditionalFormatting sqref="F490:G490">
    <cfRule type="expression" dxfId="268" priority="267" stopIfTrue="1">
      <formula>$E477&lt;&gt;""</formula>
    </cfRule>
  </conditionalFormatting>
  <conditionalFormatting sqref="H490">
    <cfRule type="expression" dxfId="267" priority="266" stopIfTrue="1">
      <formula>$E477&lt;&gt;""</formula>
    </cfRule>
  </conditionalFormatting>
  <conditionalFormatting sqref="H489">
    <cfRule type="expression" dxfId="266" priority="265" stopIfTrue="1">
      <formula>$E477&lt;&gt;""</formula>
    </cfRule>
  </conditionalFormatting>
  <conditionalFormatting sqref="I489">
    <cfRule type="expression" dxfId="265" priority="264" stopIfTrue="1">
      <formula>$E477&lt;&gt;""</formula>
    </cfRule>
  </conditionalFormatting>
  <conditionalFormatting sqref="I490">
    <cfRule type="expression" dxfId="264" priority="263" stopIfTrue="1">
      <formula>$E477&lt;&gt;""</formula>
    </cfRule>
  </conditionalFormatting>
  <conditionalFormatting sqref="I491">
    <cfRule type="expression" dxfId="263" priority="262" stopIfTrue="1">
      <formula>$E477&lt;&gt;""</formula>
    </cfRule>
  </conditionalFormatting>
  <conditionalFormatting sqref="E488:E490">
    <cfRule type="expression" dxfId="262" priority="261">
      <formula>$E477&lt;&gt;""</formula>
    </cfRule>
  </conditionalFormatting>
  <conditionalFormatting sqref="M483:M485">
    <cfRule type="expression" dxfId="261" priority="260" stopIfTrue="1">
      <formula>$L481&lt;&gt;""</formula>
    </cfRule>
  </conditionalFormatting>
  <conditionalFormatting sqref="O479">
    <cfRule type="expression" dxfId="260" priority="259" stopIfTrue="1">
      <formula>$L477&lt;&gt;""</formula>
    </cfRule>
  </conditionalFormatting>
  <conditionalFormatting sqref="P479">
    <cfRule type="expression" dxfId="259" priority="258" stopIfTrue="1">
      <formula>$L477&lt;&gt;""</formula>
    </cfRule>
  </conditionalFormatting>
  <conditionalFormatting sqref="M483:N483">
    <cfRule type="expression" dxfId="258" priority="257" stopIfTrue="1">
      <formula>$L477&lt;&gt;""</formula>
    </cfRule>
  </conditionalFormatting>
  <conditionalFormatting sqref="M484:N484">
    <cfRule type="expression" dxfId="257" priority="256" stopIfTrue="1">
      <formula>$L477&lt;&gt;""</formula>
    </cfRule>
  </conditionalFormatting>
  <conditionalFormatting sqref="M485:N485">
    <cfRule type="expression" dxfId="256" priority="255" stopIfTrue="1">
      <formula>$L477&lt;&gt;""</formula>
    </cfRule>
  </conditionalFormatting>
  <conditionalFormatting sqref="L486">
    <cfRule type="expression" dxfId="255" priority="254" stopIfTrue="1">
      <formula>$L477&lt;&gt;""</formula>
    </cfRule>
  </conditionalFormatting>
  <conditionalFormatting sqref="O481">
    <cfRule type="expression" dxfId="254" priority="253" stopIfTrue="1">
      <formula>$L477&lt;&gt;""</formula>
    </cfRule>
  </conditionalFormatting>
  <conditionalFormatting sqref="P481">
    <cfRule type="expression" dxfId="253" priority="252" stopIfTrue="1">
      <formula>$L477&lt;&gt;""</formula>
    </cfRule>
  </conditionalFormatting>
  <conditionalFormatting sqref="O482">
    <cfRule type="expression" dxfId="252" priority="251" stopIfTrue="1">
      <formula>$L477&lt;&gt;""</formula>
    </cfRule>
  </conditionalFormatting>
  <conditionalFormatting sqref="P482">
    <cfRule type="expression" dxfId="251" priority="250" stopIfTrue="1">
      <formula>$L477&lt;&gt;""</formula>
    </cfRule>
  </conditionalFormatting>
  <conditionalFormatting sqref="O483">
    <cfRule type="expression" dxfId="250" priority="249" stopIfTrue="1">
      <formula>$L477&lt;&gt;""</formula>
    </cfRule>
  </conditionalFormatting>
  <conditionalFormatting sqref="P483">
    <cfRule type="expression" dxfId="249" priority="248" stopIfTrue="1">
      <formula>$L477&lt;&gt;""</formula>
    </cfRule>
  </conditionalFormatting>
  <conditionalFormatting sqref="O484">
    <cfRule type="expression" dxfId="248" priority="247" stopIfTrue="1">
      <formula>$L477&lt;&gt;""</formula>
    </cfRule>
  </conditionalFormatting>
  <conditionalFormatting sqref="P484">
    <cfRule type="expression" dxfId="247" priority="246" stopIfTrue="1">
      <formula>$L477&lt;&gt;""</formula>
    </cfRule>
  </conditionalFormatting>
  <conditionalFormatting sqref="O485">
    <cfRule type="expression" dxfId="246" priority="245" stopIfTrue="1">
      <formula>$L477&lt;&gt;""</formula>
    </cfRule>
  </conditionalFormatting>
  <conditionalFormatting sqref="P485">
    <cfRule type="expression" dxfId="245" priority="244" stopIfTrue="1">
      <formula>$L477&lt;&gt;""</formula>
    </cfRule>
  </conditionalFormatting>
  <conditionalFormatting sqref="O486">
    <cfRule type="expression" dxfId="244" priority="243" stopIfTrue="1">
      <formula>$L477&lt;&gt;""</formula>
    </cfRule>
  </conditionalFormatting>
  <conditionalFormatting sqref="P486">
    <cfRule type="expression" dxfId="243" priority="242" stopIfTrue="1">
      <formula>$L477&lt;&gt;""</formula>
    </cfRule>
  </conditionalFormatting>
  <conditionalFormatting sqref="M481">
    <cfRule type="expression" dxfId="242" priority="241" stopIfTrue="1">
      <formula>$L477&lt;&gt;""</formula>
    </cfRule>
  </conditionalFormatting>
  <conditionalFormatting sqref="M481:N481">
    <cfRule type="expression" dxfId="241" priority="240" stopIfTrue="1">
      <formula>$L477&lt;&gt;""</formula>
    </cfRule>
  </conditionalFormatting>
  <conditionalFormatting sqref="M481:N481 M483:N485">
    <cfRule type="expression" dxfId="240" priority="239" stopIfTrue="1">
      <formula>$L478&lt;&gt;""</formula>
    </cfRule>
  </conditionalFormatting>
  <conditionalFormatting sqref="O480">
    <cfRule type="expression" dxfId="239" priority="238" stopIfTrue="1">
      <formula>$L477&lt;&gt;""</formula>
    </cfRule>
  </conditionalFormatting>
  <conditionalFormatting sqref="P480">
    <cfRule type="expression" dxfId="238" priority="237" stopIfTrue="1">
      <formula>$L477&lt;&gt;""</formula>
    </cfRule>
  </conditionalFormatting>
  <conditionalFormatting sqref="L483:L485">
    <cfRule type="expression" dxfId="237" priority="236" stopIfTrue="1">
      <formula>$L477&lt;&gt;""</formula>
    </cfRule>
  </conditionalFormatting>
  <conditionalFormatting sqref="L481:L482">
    <cfRule type="expression" dxfId="236" priority="235" stopIfTrue="1">
      <formula>$L477&lt;&gt;""</formula>
    </cfRule>
  </conditionalFormatting>
  <conditionalFormatting sqref="L479:L480">
    <cfRule type="expression" dxfId="235" priority="234" stopIfTrue="1">
      <formula>$L477&lt;&gt;""</formula>
    </cfRule>
  </conditionalFormatting>
  <conditionalFormatting sqref="L479:L485">
    <cfRule type="expression" dxfId="234" priority="233" stopIfTrue="1">
      <formula>$L477&lt;&gt;""</formula>
    </cfRule>
  </conditionalFormatting>
  <conditionalFormatting sqref="M479">
    <cfRule type="expression" dxfId="233" priority="232" stopIfTrue="1">
      <formula>$L477&lt;&gt;""</formula>
    </cfRule>
  </conditionalFormatting>
  <conditionalFormatting sqref="M479:N479">
    <cfRule type="expression" dxfId="232" priority="231" stopIfTrue="1">
      <formula>$L477&lt;&gt;""</formula>
    </cfRule>
  </conditionalFormatting>
  <conditionalFormatting sqref="M479:N479">
    <cfRule type="expression" dxfId="231" priority="230" stopIfTrue="1">
      <formula>$L477&lt;&gt;""</formula>
    </cfRule>
  </conditionalFormatting>
  <conditionalFormatting sqref="M480:N480">
    <cfRule type="expression" dxfId="230" priority="229" stopIfTrue="1">
      <formula>$L478&lt;&gt;""</formula>
    </cfRule>
  </conditionalFormatting>
  <conditionalFormatting sqref="M480">
    <cfRule type="expression" dxfId="229" priority="228" stopIfTrue="1">
      <formula>$L477&lt;&gt;""</formula>
    </cfRule>
  </conditionalFormatting>
  <conditionalFormatting sqref="M482">
    <cfRule type="expression" dxfId="228" priority="227" stopIfTrue="1">
      <formula>$L477&lt;&gt;""</formula>
    </cfRule>
  </conditionalFormatting>
  <conditionalFormatting sqref="M482:N482">
    <cfRule type="expression" dxfId="227" priority="226" stopIfTrue="1">
      <formula>$L477&lt;&gt;""</formula>
    </cfRule>
  </conditionalFormatting>
  <conditionalFormatting sqref="M482:N482">
    <cfRule type="expression" dxfId="226" priority="225" stopIfTrue="1">
      <formula>$L480&lt;&gt;""</formula>
    </cfRule>
  </conditionalFormatting>
  <conditionalFormatting sqref="O493">
    <cfRule type="expression" dxfId="225" priority="224" stopIfTrue="1">
      <formula>$L477&lt;&gt;""</formula>
    </cfRule>
  </conditionalFormatting>
  <conditionalFormatting sqref="P493">
    <cfRule type="expression" dxfId="224" priority="223" stopIfTrue="1">
      <formula>$L477&lt;&gt;""</formula>
    </cfRule>
  </conditionalFormatting>
  <conditionalFormatting sqref="L493">
    <cfRule type="expression" dxfId="223" priority="222" stopIfTrue="1">
      <formula>$L477&lt;&gt;""</formula>
    </cfRule>
  </conditionalFormatting>
  <conditionalFormatting sqref="M493:N493">
    <cfRule type="expression" dxfId="222" priority="221" stopIfTrue="1">
      <formula>$L477&lt;&gt;""</formula>
    </cfRule>
  </conditionalFormatting>
  <conditionalFormatting sqref="L488">
    <cfRule type="expression" dxfId="221" priority="220" stopIfTrue="1">
      <formula>$L477&lt;&gt;""</formula>
    </cfRule>
  </conditionalFormatting>
  <conditionalFormatting sqref="O491">
    <cfRule type="expression" dxfId="220" priority="219" stopIfTrue="1">
      <formula>$L477&lt;&gt;""</formula>
    </cfRule>
  </conditionalFormatting>
  <conditionalFormatting sqref="L491">
    <cfRule type="expression" dxfId="219" priority="218" stopIfTrue="1">
      <formula>$L477&lt;&gt;""</formula>
    </cfRule>
  </conditionalFormatting>
  <conditionalFormatting sqref="M488:N488">
    <cfRule type="expression" dxfId="218" priority="217" stopIfTrue="1">
      <formula>$L477&lt;&gt;""</formula>
    </cfRule>
  </conditionalFormatting>
  <conditionalFormatting sqref="M489:N489">
    <cfRule type="expression" dxfId="217" priority="216" stopIfTrue="1">
      <formula>$L477&lt;&gt;""</formula>
    </cfRule>
  </conditionalFormatting>
  <conditionalFormatting sqref="M490:N490">
    <cfRule type="expression" dxfId="216" priority="215" stopIfTrue="1">
      <formula>$L477&lt;&gt;""</formula>
    </cfRule>
  </conditionalFormatting>
  <conditionalFormatting sqref="O490">
    <cfRule type="expression" dxfId="215" priority="214" stopIfTrue="1">
      <formula>$L477&lt;&gt;""</formula>
    </cfRule>
  </conditionalFormatting>
  <conditionalFormatting sqref="L488:L490">
    <cfRule type="expression" dxfId="214" priority="213">
      <formula>$L477&lt;&gt;""</formula>
    </cfRule>
  </conditionalFormatting>
  <conditionalFormatting sqref="P488">
    <cfRule type="expression" dxfId="213" priority="212" stopIfTrue="1">
      <formula>$L477&lt;&gt;""</formula>
    </cfRule>
  </conditionalFormatting>
  <conditionalFormatting sqref="P489">
    <cfRule type="expression" dxfId="212" priority="211" stopIfTrue="1">
      <formula>$L477&lt;&gt;""</formula>
    </cfRule>
  </conditionalFormatting>
  <conditionalFormatting sqref="P491">
    <cfRule type="expression" dxfId="211" priority="210" stopIfTrue="1">
      <formula>$L477&lt;&gt;""</formula>
    </cfRule>
  </conditionalFormatting>
  <conditionalFormatting sqref="P490">
    <cfRule type="expression" dxfId="210" priority="209" stopIfTrue="1">
      <formula>$L477&lt;&gt;""</formula>
    </cfRule>
  </conditionalFormatting>
  <conditionalFormatting sqref="O488">
    <cfRule type="expression" dxfId="209" priority="208" stopIfTrue="1">
      <formula>$L477&lt;&gt;""</formula>
    </cfRule>
  </conditionalFormatting>
  <conditionalFormatting sqref="O489">
    <cfRule type="expression" dxfId="208" priority="207" stopIfTrue="1">
      <formula>$L477&lt;&gt;""</formula>
    </cfRule>
  </conditionalFormatting>
  <conditionalFormatting sqref="H511">
    <cfRule type="expression" dxfId="207" priority="206" stopIfTrue="1">
      <formula>$E495&lt;&gt;""</formula>
    </cfRule>
  </conditionalFormatting>
  <conditionalFormatting sqref="I511">
    <cfRule type="expression" dxfId="206" priority="205" stopIfTrue="1">
      <formula>$E495&lt;&gt;""</formula>
    </cfRule>
  </conditionalFormatting>
  <conditionalFormatting sqref="F501:F503 F498">
    <cfRule type="expression" dxfId="205" priority="204" stopIfTrue="1">
      <formula>$E496&lt;&gt;""</formula>
    </cfRule>
  </conditionalFormatting>
  <conditionalFormatting sqref="E511">
    <cfRule type="expression" dxfId="204" priority="203" stopIfTrue="1">
      <formula>$E495&lt;&gt;""</formula>
    </cfRule>
  </conditionalFormatting>
  <conditionalFormatting sqref="F511:G511">
    <cfRule type="expression" dxfId="203" priority="202" stopIfTrue="1">
      <formula>$E495&lt;&gt;""</formula>
    </cfRule>
  </conditionalFormatting>
  <conditionalFormatting sqref="E506">
    <cfRule type="expression" dxfId="202" priority="201" stopIfTrue="1">
      <formula>$E495&lt;&gt;""</formula>
    </cfRule>
  </conditionalFormatting>
  <conditionalFormatting sqref="H497">
    <cfRule type="expression" dxfId="201" priority="200" stopIfTrue="1">
      <formula>$E495&lt;&gt;""</formula>
    </cfRule>
  </conditionalFormatting>
  <conditionalFormatting sqref="I497">
    <cfRule type="expression" dxfId="200" priority="199" stopIfTrue="1">
      <formula>$E495&lt;&gt;""</formula>
    </cfRule>
  </conditionalFormatting>
  <conditionalFormatting sqref="H506">
    <cfRule type="expression" dxfId="199" priority="198" stopIfTrue="1">
      <formula>$E495&lt;&gt;""</formula>
    </cfRule>
  </conditionalFormatting>
  <conditionalFormatting sqref="I506">
    <cfRule type="expression" dxfId="198" priority="197" stopIfTrue="1">
      <formula>$E495&lt;&gt;""</formula>
    </cfRule>
  </conditionalFormatting>
  <conditionalFormatting sqref="F499:F500">
    <cfRule type="expression" dxfId="197" priority="196" stopIfTrue="1">
      <formula>$E495&lt;&gt;""</formula>
    </cfRule>
  </conditionalFormatting>
  <conditionalFormatting sqref="F498">
    <cfRule type="expression" dxfId="196" priority="195" stopIfTrue="1">
      <formula>$E495&lt;&gt;""</formula>
    </cfRule>
  </conditionalFormatting>
  <conditionalFormatting sqref="F499:G499">
    <cfRule type="expression" dxfId="195" priority="194" stopIfTrue="1">
      <formula>$E495&lt;&gt;""</formula>
    </cfRule>
  </conditionalFormatting>
  <conditionalFormatting sqref="F500:G500">
    <cfRule type="expression" dxfId="194" priority="193" stopIfTrue="1">
      <formula>$E495&lt;&gt;""</formula>
    </cfRule>
  </conditionalFormatting>
  <conditionalFormatting sqref="F501:G501">
    <cfRule type="expression" dxfId="193" priority="192" stopIfTrue="1">
      <formula>$E495&lt;&gt;""</formula>
    </cfRule>
  </conditionalFormatting>
  <conditionalFormatting sqref="F502:G502">
    <cfRule type="expression" dxfId="192" priority="191" stopIfTrue="1">
      <formula>$E495&lt;&gt;""</formula>
    </cfRule>
  </conditionalFormatting>
  <conditionalFormatting sqref="F503:G503">
    <cfRule type="expression" dxfId="191" priority="190" stopIfTrue="1">
      <formula>$E495&lt;&gt;""</formula>
    </cfRule>
  </conditionalFormatting>
  <conditionalFormatting sqref="E504">
    <cfRule type="expression" dxfId="190" priority="189" stopIfTrue="1">
      <formula>$E495&lt;&gt;""</formula>
    </cfRule>
  </conditionalFormatting>
  <conditionalFormatting sqref="H499">
    <cfRule type="expression" dxfId="189" priority="188" stopIfTrue="1">
      <formula>$E495&lt;&gt;""</formula>
    </cfRule>
  </conditionalFormatting>
  <conditionalFormatting sqref="I499">
    <cfRule type="expression" dxfId="188" priority="187" stopIfTrue="1">
      <formula>$E495&lt;&gt;""</formula>
    </cfRule>
  </conditionalFormatting>
  <conditionalFormatting sqref="H500">
    <cfRule type="expression" dxfId="187" priority="186" stopIfTrue="1">
      <formula>$E495&lt;&gt;""</formula>
    </cfRule>
  </conditionalFormatting>
  <conditionalFormatting sqref="I500">
    <cfRule type="expression" dxfId="186" priority="185" stopIfTrue="1">
      <formula>$E495&lt;&gt;""</formula>
    </cfRule>
  </conditionalFormatting>
  <conditionalFormatting sqref="H501">
    <cfRule type="expression" dxfId="185" priority="184" stopIfTrue="1">
      <formula>$E495&lt;&gt;""</formula>
    </cfRule>
  </conditionalFormatting>
  <conditionalFormatting sqref="I501">
    <cfRule type="expression" dxfId="184" priority="183" stopIfTrue="1">
      <formula>$E495&lt;&gt;""</formula>
    </cfRule>
  </conditionalFormatting>
  <conditionalFormatting sqref="H502">
    <cfRule type="expression" dxfId="183" priority="182" stopIfTrue="1">
      <formula>$E495&lt;&gt;""</formula>
    </cfRule>
  </conditionalFormatting>
  <conditionalFormatting sqref="I502">
    <cfRule type="expression" dxfId="182" priority="181" stopIfTrue="1">
      <formula>$E495&lt;&gt;""</formula>
    </cfRule>
  </conditionalFormatting>
  <conditionalFormatting sqref="H503">
    <cfRule type="expression" dxfId="181" priority="180" stopIfTrue="1">
      <formula>$E495&lt;&gt;""</formula>
    </cfRule>
  </conditionalFormatting>
  <conditionalFormatting sqref="I503">
    <cfRule type="expression" dxfId="180" priority="179" stopIfTrue="1">
      <formula>$E495&lt;&gt;""</formula>
    </cfRule>
  </conditionalFormatting>
  <conditionalFormatting sqref="H504">
    <cfRule type="expression" dxfId="179" priority="178" stopIfTrue="1">
      <formula>$E495&lt;&gt;""</formula>
    </cfRule>
  </conditionalFormatting>
  <conditionalFormatting sqref="I504">
    <cfRule type="expression" dxfId="178" priority="177" stopIfTrue="1">
      <formula>$E495&lt;&gt;""</formula>
    </cfRule>
  </conditionalFormatting>
  <conditionalFormatting sqref="F497">
    <cfRule type="expression" dxfId="177" priority="176" stopIfTrue="1">
      <formula>$E495&lt;&gt;""</formula>
    </cfRule>
  </conditionalFormatting>
  <conditionalFormatting sqref="F497:G497">
    <cfRule type="expression" dxfId="176" priority="175" stopIfTrue="1">
      <formula>$E495&lt;&gt;""</formula>
    </cfRule>
  </conditionalFormatting>
  <conditionalFormatting sqref="H498">
    <cfRule type="expression" dxfId="175" priority="174" stopIfTrue="1">
      <formula>$E495&lt;&gt;""</formula>
    </cfRule>
  </conditionalFormatting>
  <conditionalFormatting sqref="I498">
    <cfRule type="expression" dxfId="174" priority="173" stopIfTrue="1">
      <formula>$E495&lt;&gt;""</formula>
    </cfRule>
  </conditionalFormatting>
  <conditionalFormatting sqref="E501:E503">
    <cfRule type="expression" dxfId="173" priority="172" stopIfTrue="1">
      <formula>$E495&lt;&gt;""</formula>
    </cfRule>
  </conditionalFormatting>
  <conditionalFormatting sqref="E499:E500">
    <cfRule type="expression" dxfId="172" priority="171" stopIfTrue="1">
      <formula>$E495&lt;&gt;""</formula>
    </cfRule>
  </conditionalFormatting>
  <conditionalFormatting sqref="E497:E498">
    <cfRule type="expression" dxfId="171" priority="170" stopIfTrue="1">
      <formula>$E495&lt;&gt;""</formula>
    </cfRule>
  </conditionalFormatting>
  <conditionalFormatting sqref="E497:E503">
    <cfRule type="expression" dxfId="170" priority="169" stopIfTrue="1">
      <formula>$E495&lt;&gt;""</formula>
    </cfRule>
  </conditionalFormatting>
  <conditionalFormatting sqref="H509">
    <cfRule type="expression" dxfId="169" priority="168" stopIfTrue="1">
      <formula>$E495&lt;&gt;""</formula>
    </cfRule>
  </conditionalFormatting>
  <conditionalFormatting sqref="E509">
    <cfRule type="expression" dxfId="168" priority="167" stopIfTrue="1">
      <formula>$E495&lt;&gt;""</formula>
    </cfRule>
  </conditionalFormatting>
  <conditionalFormatting sqref="F506:G506">
    <cfRule type="expression" dxfId="167" priority="166" stopIfTrue="1">
      <formula>$E495&lt;&gt;""</formula>
    </cfRule>
  </conditionalFormatting>
  <conditionalFormatting sqref="F507:G507">
    <cfRule type="expression" dxfId="166" priority="165" stopIfTrue="1">
      <formula>$E495&lt;&gt;""</formula>
    </cfRule>
  </conditionalFormatting>
  <conditionalFormatting sqref="F508:G508">
    <cfRule type="expression" dxfId="165" priority="164" stopIfTrue="1">
      <formula>$E495&lt;&gt;""</formula>
    </cfRule>
  </conditionalFormatting>
  <conditionalFormatting sqref="H508">
    <cfRule type="expression" dxfId="164" priority="163" stopIfTrue="1">
      <formula>$E495&lt;&gt;""</formula>
    </cfRule>
  </conditionalFormatting>
  <conditionalFormatting sqref="H507">
    <cfRule type="expression" dxfId="163" priority="162" stopIfTrue="1">
      <formula>$E495&lt;&gt;""</formula>
    </cfRule>
  </conditionalFormatting>
  <conditionalFormatting sqref="I507">
    <cfRule type="expression" dxfId="162" priority="161" stopIfTrue="1">
      <formula>$E495&lt;&gt;""</formula>
    </cfRule>
  </conditionalFormatting>
  <conditionalFormatting sqref="I508">
    <cfRule type="expression" dxfId="161" priority="160" stopIfTrue="1">
      <formula>$E495&lt;&gt;""</formula>
    </cfRule>
  </conditionalFormatting>
  <conditionalFormatting sqref="I509">
    <cfRule type="expression" dxfId="160" priority="159" stopIfTrue="1">
      <formula>$E495&lt;&gt;""</formula>
    </cfRule>
  </conditionalFormatting>
  <conditionalFormatting sqref="E506:E508">
    <cfRule type="expression" dxfId="159" priority="158">
      <formula>$E495&lt;&gt;""</formula>
    </cfRule>
  </conditionalFormatting>
  <conditionalFormatting sqref="M501:M503">
    <cfRule type="expression" dxfId="158" priority="157" stopIfTrue="1">
      <formula>$L499&lt;&gt;""</formula>
    </cfRule>
  </conditionalFormatting>
  <conditionalFormatting sqref="O497">
    <cfRule type="expression" dxfId="157" priority="156" stopIfTrue="1">
      <formula>$L495&lt;&gt;""</formula>
    </cfRule>
  </conditionalFormatting>
  <conditionalFormatting sqref="P497">
    <cfRule type="expression" dxfId="156" priority="155" stopIfTrue="1">
      <formula>$L495&lt;&gt;""</formula>
    </cfRule>
  </conditionalFormatting>
  <conditionalFormatting sqref="M501:N501">
    <cfRule type="expression" dxfId="155" priority="154" stopIfTrue="1">
      <formula>$L495&lt;&gt;""</formula>
    </cfRule>
  </conditionalFormatting>
  <conditionalFormatting sqref="M502:N502">
    <cfRule type="expression" dxfId="154" priority="153" stopIfTrue="1">
      <formula>$L495&lt;&gt;""</formula>
    </cfRule>
  </conditionalFormatting>
  <conditionalFormatting sqref="M503:N503">
    <cfRule type="expression" dxfId="153" priority="152" stopIfTrue="1">
      <formula>$L495&lt;&gt;""</formula>
    </cfRule>
  </conditionalFormatting>
  <conditionalFormatting sqref="L504">
    <cfRule type="expression" dxfId="152" priority="151" stopIfTrue="1">
      <formula>$L495&lt;&gt;""</formula>
    </cfRule>
  </conditionalFormatting>
  <conditionalFormatting sqref="O499">
    <cfRule type="expression" dxfId="151" priority="150" stopIfTrue="1">
      <formula>$L495&lt;&gt;""</formula>
    </cfRule>
  </conditionalFormatting>
  <conditionalFormatting sqref="P499">
    <cfRule type="expression" dxfId="150" priority="149" stopIfTrue="1">
      <formula>$L495&lt;&gt;""</formula>
    </cfRule>
  </conditionalFormatting>
  <conditionalFormatting sqref="O500">
    <cfRule type="expression" dxfId="149" priority="148" stopIfTrue="1">
      <formula>$L495&lt;&gt;""</formula>
    </cfRule>
  </conditionalFormatting>
  <conditionalFormatting sqref="P500">
    <cfRule type="expression" dxfId="148" priority="147" stopIfTrue="1">
      <formula>$L495&lt;&gt;""</formula>
    </cfRule>
  </conditionalFormatting>
  <conditionalFormatting sqref="O501">
    <cfRule type="expression" dxfId="147" priority="146" stopIfTrue="1">
      <formula>$L495&lt;&gt;""</formula>
    </cfRule>
  </conditionalFormatting>
  <conditionalFormatting sqref="P501">
    <cfRule type="expression" dxfId="146" priority="145" stopIfTrue="1">
      <formula>$L495&lt;&gt;""</formula>
    </cfRule>
  </conditionalFormatting>
  <conditionalFormatting sqref="O502">
    <cfRule type="expression" dxfId="145" priority="144" stopIfTrue="1">
      <formula>$L495&lt;&gt;""</formula>
    </cfRule>
  </conditionalFormatting>
  <conditionalFormatting sqref="P502">
    <cfRule type="expression" dxfId="144" priority="143" stopIfTrue="1">
      <formula>$L495&lt;&gt;""</formula>
    </cfRule>
  </conditionalFormatting>
  <conditionalFormatting sqref="O503">
    <cfRule type="expression" dxfId="143" priority="142" stopIfTrue="1">
      <formula>$L495&lt;&gt;""</formula>
    </cfRule>
  </conditionalFormatting>
  <conditionalFormatting sqref="P503">
    <cfRule type="expression" dxfId="142" priority="141" stopIfTrue="1">
      <formula>$L495&lt;&gt;""</formula>
    </cfRule>
  </conditionalFormatting>
  <conditionalFormatting sqref="O504">
    <cfRule type="expression" dxfId="141" priority="140" stopIfTrue="1">
      <formula>$L495&lt;&gt;""</formula>
    </cfRule>
  </conditionalFormatting>
  <conditionalFormatting sqref="P504">
    <cfRule type="expression" dxfId="140" priority="139" stopIfTrue="1">
      <formula>$L495&lt;&gt;""</formula>
    </cfRule>
  </conditionalFormatting>
  <conditionalFormatting sqref="M499">
    <cfRule type="expression" dxfId="139" priority="138" stopIfTrue="1">
      <formula>$L495&lt;&gt;""</formula>
    </cfRule>
  </conditionalFormatting>
  <conditionalFormatting sqref="M499:N499">
    <cfRule type="expression" dxfId="138" priority="137" stopIfTrue="1">
      <formula>$L495&lt;&gt;""</formula>
    </cfRule>
  </conditionalFormatting>
  <conditionalFormatting sqref="M499:N499 M501:N503">
    <cfRule type="expression" dxfId="137" priority="136" stopIfTrue="1">
      <formula>$L496&lt;&gt;""</formula>
    </cfRule>
  </conditionalFormatting>
  <conditionalFormatting sqref="O498">
    <cfRule type="expression" dxfId="136" priority="135" stopIfTrue="1">
      <formula>$L495&lt;&gt;""</formula>
    </cfRule>
  </conditionalFormatting>
  <conditionalFormatting sqref="P498">
    <cfRule type="expression" dxfId="135" priority="134" stopIfTrue="1">
      <formula>$L495&lt;&gt;""</formula>
    </cfRule>
  </conditionalFormatting>
  <conditionalFormatting sqref="L501:L503">
    <cfRule type="expression" dxfId="134" priority="133" stopIfTrue="1">
      <formula>$L495&lt;&gt;""</formula>
    </cfRule>
  </conditionalFormatting>
  <conditionalFormatting sqref="L499:L500">
    <cfRule type="expression" dxfId="133" priority="132" stopIfTrue="1">
      <formula>$L495&lt;&gt;""</formula>
    </cfRule>
  </conditionalFormatting>
  <conditionalFormatting sqref="L497:L498">
    <cfRule type="expression" dxfId="132" priority="131" stopIfTrue="1">
      <formula>$L495&lt;&gt;""</formula>
    </cfRule>
  </conditionalFormatting>
  <conditionalFormatting sqref="L497:L503">
    <cfRule type="expression" dxfId="131" priority="130" stopIfTrue="1">
      <formula>$L495&lt;&gt;""</formula>
    </cfRule>
  </conditionalFormatting>
  <conditionalFormatting sqref="M497">
    <cfRule type="expression" dxfId="130" priority="129" stopIfTrue="1">
      <formula>$L495&lt;&gt;""</formula>
    </cfRule>
  </conditionalFormatting>
  <conditionalFormatting sqref="M497:N497">
    <cfRule type="expression" dxfId="129" priority="128" stopIfTrue="1">
      <formula>$L495&lt;&gt;""</formula>
    </cfRule>
  </conditionalFormatting>
  <conditionalFormatting sqref="M497:N497">
    <cfRule type="expression" dxfId="128" priority="127" stopIfTrue="1">
      <formula>$L495&lt;&gt;""</formula>
    </cfRule>
  </conditionalFormatting>
  <conditionalFormatting sqref="M498:N498">
    <cfRule type="expression" dxfId="127" priority="126" stopIfTrue="1">
      <formula>$L496&lt;&gt;""</formula>
    </cfRule>
  </conditionalFormatting>
  <conditionalFormatting sqref="M498">
    <cfRule type="expression" dxfId="126" priority="125" stopIfTrue="1">
      <formula>$L495&lt;&gt;""</formula>
    </cfRule>
  </conditionalFormatting>
  <conditionalFormatting sqref="M500">
    <cfRule type="expression" dxfId="125" priority="124" stopIfTrue="1">
      <formula>$L495&lt;&gt;""</formula>
    </cfRule>
  </conditionalFormatting>
  <conditionalFormatting sqref="M500:N500">
    <cfRule type="expression" dxfId="124" priority="123" stopIfTrue="1">
      <formula>$L495&lt;&gt;""</formula>
    </cfRule>
  </conditionalFormatting>
  <conditionalFormatting sqref="M500:N500">
    <cfRule type="expression" dxfId="123" priority="122" stopIfTrue="1">
      <formula>$L498&lt;&gt;""</formula>
    </cfRule>
  </conditionalFormatting>
  <conditionalFormatting sqref="O511">
    <cfRule type="expression" dxfId="122" priority="121" stopIfTrue="1">
      <formula>$L495&lt;&gt;""</formula>
    </cfRule>
  </conditionalFormatting>
  <conditionalFormatting sqref="P511">
    <cfRule type="expression" dxfId="121" priority="120" stopIfTrue="1">
      <formula>$L495&lt;&gt;""</formula>
    </cfRule>
  </conditionalFormatting>
  <conditionalFormatting sqref="L511">
    <cfRule type="expression" dxfId="120" priority="119" stopIfTrue="1">
      <formula>$L495&lt;&gt;""</formula>
    </cfRule>
  </conditionalFormatting>
  <conditionalFormatting sqref="M511:N511">
    <cfRule type="expression" dxfId="119" priority="118" stopIfTrue="1">
      <formula>$L495&lt;&gt;""</formula>
    </cfRule>
  </conditionalFormatting>
  <conditionalFormatting sqref="L506">
    <cfRule type="expression" dxfId="118" priority="117" stopIfTrue="1">
      <formula>$L495&lt;&gt;""</formula>
    </cfRule>
  </conditionalFormatting>
  <conditionalFormatting sqref="O509">
    <cfRule type="expression" dxfId="117" priority="116" stopIfTrue="1">
      <formula>$L495&lt;&gt;""</formula>
    </cfRule>
  </conditionalFormatting>
  <conditionalFormatting sqref="L509">
    <cfRule type="expression" dxfId="116" priority="115" stopIfTrue="1">
      <formula>$L495&lt;&gt;""</formula>
    </cfRule>
  </conditionalFormatting>
  <conditionalFormatting sqref="M506:N506">
    <cfRule type="expression" dxfId="115" priority="114" stopIfTrue="1">
      <formula>$L495&lt;&gt;""</formula>
    </cfRule>
  </conditionalFormatting>
  <conditionalFormatting sqref="M507:N507">
    <cfRule type="expression" dxfId="114" priority="113" stopIfTrue="1">
      <formula>$L495&lt;&gt;""</formula>
    </cfRule>
  </conditionalFormatting>
  <conditionalFormatting sqref="M508:N508">
    <cfRule type="expression" dxfId="113" priority="112" stopIfTrue="1">
      <formula>$L495&lt;&gt;""</formula>
    </cfRule>
  </conditionalFormatting>
  <conditionalFormatting sqref="O508">
    <cfRule type="expression" dxfId="112" priority="111" stopIfTrue="1">
      <formula>$L495&lt;&gt;""</formula>
    </cfRule>
  </conditionalFormatting>
  <conditionalFormatting sqref="L506:L508">
    <cfRule type="expression" dxfId="111" priority="110">
      <formula>$L495&lt;&gt;""</formula>
    </cfRule>
  </conditionalFormatting>
  <conditionalFormatting sqref="P506">
    <cfRule type="expression" dxfId="110" priority="109" stopIfTrue="1">
      <formula>$L495&lt;&gt;""</formula>
    </cfRule>
  </conditionalFormatting>
  <conditionalFormatting sqref="P507">
    <cfRule type="expression" dxfId="109" priority="108" stopIfTrue="1">
      <formula>$L495&lt;&gt;""</formula>
    </cfRule>
  </conditionalFormatting>
  <conditionalFormatting sqref="P509">
    <cfRule type="expression" dxfId="108" priority="107" stopIfTrue="1">
      <formula>$L495&lt;&gt;""</formula>
    </cfRule>
  </conditionalFormatting>
  <conditionalFormatting sqref="P508">
    <cfRule type="expression" dxfId="107" priority="106" stopIfTrue="1">
      <formula>$L495&lt;&gt;""</formula>
    </cfRule>
  </conditionalFormatting>
  <conditionalFormatting sqref="O506">
    <cfRule type="expression" dxfId="106" priority="105" stopIfTrue="1">
      <formula>$L495&lt;&gt;""</formula>
    </cfRule>
  </conditionalFormatting>
  <conditionalFormatting sqref="O507">
    <cfRule type="expression" dxfId="105" priority="104" stopIfTrue="1">
      <formula>$L495&lt;&gt;""</formula>
    </cfRule>
  </conditionalFormatting>
  <conditionalFormatting sqref="H529">
    <cfRule type="expression" dxfId="104" priority="103" stopIfTrue="1">
      <formula>$E513&lt;&gt;""</formula>
    </cfRule>
  </conditionalFormatting>
  <conditionalFormatting sqref="I529">
    <cfRule type="expression" dxfId="103" priority="102" stopIfTrue="1">
      <formula>$E513&lt;&gt;""</formula>
    </cfRule>
  </conditionalFormatting>
  <conditionalFormatting sqref="F519:F521 F516">
    <cfRule type="expression" dxfId="102" priority="101" stopIfTrue="1">
      <formula>$E514&lt;&gt;""</formula>
    </cfRule>
  </conditionalFormatting>
  <conditionalFormatting sqref="E529">
    <cfRule type="expression" dxfId="101" priority="100" stopIfTrue="1">
      <formula>$E513&lt;&gt;""</formula>
    </cfRule>
  </conditionalFormatting>
  <conditionalFormatting sqref="F529:G529">
    <cfRule type="expression" dxfId="100" priority="99" stopIfTrue="1">
      <formula>$E513&lt;&gt;""</formula>
    </cfRule>
  </conditionalFormatting>
  <conditionalFormatting sqref="E524">
    <cfRule type="expression" dxfId="99" priority="98" stopIfTrue="1">
      <formula>$E513&lt;&gt;""</formula>
    </cfRule>
  </conditionalFormatting>
  <conditionalFormatting sqref="H515">
    <cfRule type="expression" dxfId="98" priority="97" stopIfTrue="1">
      <formula>$E513&lt;&gt;""</formula>
    </cfRule>
  </conditionalFormatting>
  <conditionalFormatting sqref="I515">
    <cfRule type="expression" dxfId="97" priority="96" stopIfTrue="1">
      <formula>$E513&lt;&gt;""</formula>
    </cfRule>
  </conditionalFormatting>
  <conditionalFormatting sqref="H524">
    <cfRule type="expression" dxfId="96" priority="95" stopIfTrue="1">
      <formula>$E513&lt;&gt;""</formula>
    </cfRule>
  </conditionalFormatting>
  <conditionalFormatting sqref="I524">
    <cfRule type="expression" dxfId="95" priority="94" stopIfTrue="1">
      <formula>$E513&lt;&gt;""</formula>
    </cfRule>
  </conditionalFormatting>
  <conditionalFormatting sqref="F517:F518">
    <cfRule type="expression" dxfId="94" priority="93" stopIfTrue="1">
      <formula>$E513&lt;&gt;""</formula>
    </cfRule>
  </conditionalFormatting>
  <conditionalFormatting sqref="F516">
    <cfRule type="expression" dxfId="93" priority="92" stopIfTrue="1">
      <formula>$E513&lt;&gt;""</formula>
    </cfRule>
  </conditionalFormatting>
  <conditionalFormatting sqref="F517:G517">
    <cfRule type="expression" dxfId="92" priority="91" stopIfTrue="1">
      <formula>$E513&lt;&gt;""</formula>
    </cfRule>
  </conditionalFormatting>
  <conditionalFormatting sqref="F518:G518">
    <cfRule type="expression" dxfId="91" priority="90" stopIfTrue="1">
      <formula>$E513&lt;&gt;""</formula>
    </cfRule>
  </conditionalFormatting>
  <conditionalFormatting sqref="F519:G519">
    <cfRule type="expression" dxfId="90" priority="89" stopIfTrue="1">
      <formula>$E513&lt;&gt;""</formula>
    </cfRule>
  </conditionalFormatting>
  <conditionalFormatting sqref="F520:G520">
    <cfRule type="expression" dxfId="89" priority="88" stopIfTrue="1">
      <formula>$E513&lt;&gt;""</formula>
    </cfRule>
  </conditionalFormatting>
  <conditionalFormatting sqref="F521:G521">
    <cfRule type="expression" dxfId="88" priority="87" stopIfTrue="1">
      <formula>$E513&lt;&gt;""</formula>
    </cfRule>
  </conditionalFormatting>
  <conditionalFormatting sqref="E522">
    <cfRule type="expression" dxfId="87" priority="86" stopIfTrue="1">
      <formula>$E513&lt;&gt;""</formula>
    </cfRule>
  </conditionalFormatting>
  <conditionalFormatting sqref="H517">
    <cfRule type="expression" dxfId="86" priority="85" stopIfTrue="1">
      <formula>$E513&lt;&gt;""</formula>
    </cfRule>
  </conditionalFormatting>
  <conditionalFormatting sqref="I517">
    <cfRule type="expression" dxfId="85" priority="84" stopIfTrue="1">
      <formula>$E513&lt;&gt;""</formula>
    </cfRule>
  </conditionalFormatting>
  <conditionalFormatting sqref="H518">
    <cfRule type="expression" dxfId="84" priority="83" stopIfTrue="1">
      <formula>$E513&lt;&gt;""</formula>
    </cfRule>
  </conditionalFormatting>
  <conditionalFormatting sqref="I518">
    <cfRule type="expression" dxfId="83" priority="82" stopIfTrue="1">
      <formula>$E513&lt;&gt;""</formula>
    </cfRule>
  </conditionalFormatting>
  <conditionalFormatting sqref="H519">
    <cfRule type="expression" dxfId="82" priority="81" stopIfTrue="1">
      <formula>$E513&lt;&gt;""</formula>
    </cfRule>
  </conditionalFormatting>
  <conditionalFormatting sqref="I519">
    <cfRule type="expression" dxfId="81" priority="80" stopIfTrue="1">
      <formula>$E513&lt;&gt;""</formula>
    </cfRule>
  </conditionalFormatting>
  <conditionalFormatting sqref="H520">
    <cfRule type="expression" dxfId="80" priority="79" stopIfTrue="1">
      <formula>$E513&lt;&gt;""</formula>
    </cfRule>
  </conditionalFormatting>
  <conditionalFormatting sqref="I520">
    <cfRule type="expression" dxfId="79" priority="78" stopIfTrue="1">
      <formula>$E513&lt;&gt;""</formula>
    </cfRule>
  </conditionalFormatting>
  <conditionalFormatting sqref="H521">
    <cfRule type="expression" dxfId="78" priority="77" stopIfTrue="1">
      <formula>$E513&lt;&gt;""</formula>
    </cfRule>
  </conditionalFormatting>
  <conditionalFormatting sqref="I521">
    <cfRule type="expression" dxfId="77" priority="76" stopIfTrue="1">
      <formula>$E513&lt;&gt;""</formula>
    </cfRule>
  </conditionalFormatting>
  <conditionalFormatting sqref="H522">
    <cfRule type="expression" dxfId="76" priority="75" stopIfTrue="1">
      <formula>$E513&lt;&gt;""</formula>
    </cfRule>
  </conditionalFormatting>
  <conditionalFormatting sqref="I522">
    <cfRule type="expression" dxfId="75" priority="74" stopIfTrue="1">
      <formula>$E513&lt;&gt;""</formula>
    </cfRule>
  </conditionalFormatting>
  <conditionalFormatting sqref="F515">
    <cfRule type="expression" dxfId="74" priority="73" stopIfTrue="1">
      <formula>$E513&lt;&gt;""</formula>
    </cfRule>
  </conditionalFormatting>
  <conditionalFormatting sqref="F515:G515">
    <cfRule type="expression" dxfId="73" priority="72" stopIfTrue="1">
      <formula>$E513&lt;&gt;""</formula>
    </cfRule>
  </conditionalFormatting>
  <conditionalFormatting sqref="H516">
    <cfRule type="expression" dxfId="72" priority="71" stopIfTrue="1">
      <formula>$E513&lt;&gt;""</formula>
    </cfRule>
  </conditionalFormatting>
  <conditionalFormatting sqref="I516">
    <cfRule type="expression" dxfId="71" priority="70" stopIfTrue="1">
      <formula>$E513&lt;&gt;""</formula>
    </cfRule>
  </conditionalFormatting>
  <conditionalFormatting sqref="E519:E521">
    <cfRule type="expression" dxfId="70" priority="69" stopIfTrue="1">
      <formula>$E513&lt;&gt;""</formula>
    </cfRule>
  </conditionalFormatting>
  <conditionalFormatting sqref="E517:E518">
    <cfRule type="expression" dxfId="69" priority="68" stopIfTrue="1">
      <formula>$E513&lt;&gt;""</formula>
    </cfRule>
  </conditionalFormatting>
  <conditionalFormatting sqref="E515:E516">
    <cfRule type="expression" dxfId="68" priority="67" stopIfTrue="1">
      <formula>$E513&lt;&gt;""</formula>
    </cfRule>
  </conditionalFormatting>
  <conditionalFormatting sqref="E515:E521">
    <cfRule type="expression" dxfId="67" priority="66" stopIfTrue="1">
      <formula>$E513&lt;&gt;""</formula>
    </cfRule>
  </conditionalFormatting>
  <conditionalFormatting sqref="H527">
    <cfRule type="expression" dxfId="66" priority="65" stopIfTrue="1">
      <formula>$E513&lt;&gt;""</formula>
    </cfRule>
  </conditionalFormatting>
  <conditionalFormatting sqref="E527">
    <cfRule type="expression" dxfId="65" priority="64" stopIfTrue="1">
      <formula>$E513&lt;&gt;""</formula>
    </cfRule>
  </conditionalFormatting>
  <conditionalFormatting sqref="F524:G524">
    <cfRule type="expression" dxfId="64" priority="63" stopIfTrue="1">
      <formula>$E513&lt;&gt;""</formula>
    </cfRule>
  </conditionalFormatting>
  <conditionalFormatting sqref="F525:G525">
    <cfRule type="expression" dxfId="63" priority="62" stopIfTrue="1">
      <formula>$E513&lt;&gt;""</formula>
    </cfRule>
  </conditionalFormatting>
  <conditionalFormatting sqref="F526:G526">
    <cfRule type="expression" dxfId="62" priority="61" stopIfTrue="1">
      <formula>$E513&lt;&gt;""</formula>
    </cfRule>
  </conditionalFormatting>
  <conditionalFormatting sqref="H526">
    <cfRule type="expression" dxfId="61" priority="60" stopIfTrue="1">
      <formula>$E513&lt;&gt;""</formula>
    </cfRule>
  </conditionalFormatting>
  <conditionalFormatting sqref="H525">
    <cfRule type="expression" dxfId="60" priority="59" stopIfTrue="1">
      <formula>$E513&lt;&gt;""</formula>
    </cfRule>
  </conditionalFormatting>
  <conditionalFormatting sqref="I525">
    <cfRule type="expression" dxfId="59" priority="58" stopIfTrue="1">
      <formula>$E513&lt;&gt;""</formula>
    </cfRule>
  </conditionalFormatting>
  <conditionalFormatting sqref="I526">
    <cfRule type="expression" dxfId="58" priority="57" stopIfTrue="1">
      <formula>$E513&lt;&gt;""</formula>
    </cfRule>
  </conditionalFormatting>
  <conditionalFormatting sqref="I527">
    <cfRule type="expression" dxfId="57" priority="56" stopIfTrue="1">
      <formula>$E513&lt;&gt;""</formula>
    </cfRule>
  </conditionalFormatting>
  <conditionalFormatting sqref="E524:E526">
    <cfRule type="expression" dxfId="56" priority="55">
      <formula>$E513&lt;&gt;""</formula>
    </cfRule>
  </conditionalFormatting>
  <conditionalFormatting sqref="M519:M521">
    <cfRule type="expression" dxfId="55" priority="54" stopIfTrue="1">
      <formula>$L517&lt;&gt;""</formula>
    </cfRule>
  </conditionalFormatting>
  <conditionalFormatting sqref="O515">
    <cfRule type="expression" dxfId="54" priority="53" stopIfTrue="1">
      <formula>$L513&lt;&gt;""</formula>
    </cfRule>
  </conditionalFormatting>
  <conditionalFormatting sqref="P515">
    <cfRule type="expression" dxfId="53" priority="52" stopIfTrue="1">
      <formula>$L513&lt;&gt;""</formula>
    </cfRule>
  </conditionalFormatting>
  <conditionalFormatting sqref="M519:N519">
    <cfRule type="expression" dxfId="52" priority="51" stopIfTrue="1">
      <formula>$L513&lt;&gt;""</formula>
    </cfRule>
  </conditionalFormatting>
  <conditionalFormatting sqref="M520:N520">
    <cfRule type="expression" dxfId="51" priority="50" stopIfTrue="1">
      <formula>$L513&lt;&gt;""</formula>
    </cfRule>
  </conditionalFormatting>
  <conditionalFormatting sqref="M521:N521">
    <cfRule type="expression" dxfId="50" priority="49" stopIfTrue="1">
      <formula>$L513&lt;&gt;""</formula>
    </cfRule>
  </conditionalFormatting>
  <conditionalFormatting sqref="L522">
    <cfRule type="expression" dxfId="49" priority="48" stopIfTrue="1">
      <formula>$L513&lt;&gt;""</formula>
    </cfRule>
  </conditionalFormatting>
  <conditionalFormatting sqref="O517">
    <cfRule type="expression" dxfId="48" priority="47" stopIfTrue="1">
      <formula>$L513&lt;&gt;""</formula>
    </cfRule>
  </conditionalFormatting>
  <conditionalFormatting sqref="P517">
    <cfRule type="expression" dxfId="47" priority="46" stopIfTrue="1">
      <formula>$L513&lt;&gt;""</formula>
    </cfRule>
  </conditionalFormatting>
  <conditionalFormatting sqref="O518">
    <cfRule type="expression" dxfId="46" priority="45" stopIfTrue="1">
      <formula>$L513&lt;&gt;""</formula>
    </cfRule>
  </conditionalFormatting>
  <conditionalFormatting sqref="P518">
    <cfRule type="expression" dxfId="45" priority="44" stopIfTrue="1">
      <formula>$L513&lt;&gt;""</formula>
    </cfRule>
  </conditionalFormatting>
  <conditionalFormatting sqref="O519">
    <cfRule type="expression" dxfId="44" priority="43" stopIfTrue="1">
      <formula>$L513&lt;&gt;""</formula>
    </cfRule>
  </conditionalFormatting>
  <conditionalFormatting sqref="P519">
    <cfRule type="expression" dxfId="43" priority="42" stopIfTrue="1">
      <formula>$L513&lt;&gt;""</formula>
    </cfRule>
  </conditionalFormatting>
  <conditionalFormatting sqref="O520">
    <cfRule type="expression" dxfId="42" priority="41" stopIfTrue="1">
      <formula>$L513&lt;&gt;""</formula>
    </cfRule>
  </conditionalFormatting>
  <conditionalFormatting sqref="P520">
    <cfRule type="expression" dxfId="41" priority="40" stopIfTrue="1">
      <formula>$L513&lt;&gt;""</formula>
    </cfRule>
  </conditionalFormatting>
  <conditionalFormatting sqref="O521">
    <cfRule type="expression" dxfId="40" priority="39" stopIfTrue="1">
      <formula>$L513&lt;&gt;""</formula>
    </cfRule>
  </conditionalFormatting>
  <conditionalFormatting sqref="P521">
    <cfRule type="expression" dxfId="39" priority="38" stopIfTrue="1">
      <formula>$L513&lt;&gt;""</formula>
    </cfRule>
  </conditionalFormatting>
  <conditionalFormatting sqref="O522">
    <cfRule type="expression" dxfId="38" priority="37" stopIfTrue="1">
      <formula>$L513&lt;&gt;""</formula>
    </cfRule>
  </conditionalFormatting>
  <conditionalFormatting sqref="P522">
    <cfRule type="expression" dxfId="37" priority="36" stopIfTrue="1">
      <formula>$L513&lt;&gt;""</formula>
    </cfRule>
  </conditionalFormatting>
  <conditionalFormatting sqref="M517">
    <cfRule type="expression" dxfId="36" priority="35" stopIfTrue="1">
      <formula>$L513&lt;&gt;""</formula>
    </cfRule>
  </conditionalFormatting>
  <conditionalFormatting sqref="M517:N517">
    <cfRule type="expression" dxfId="35" priority="34" stopIfTrue="1">
      <formula>$L513&lt;&gt;""</formula>
    </cfRule>
  </conditionalFormatting>
  <conditionalFormatting sqref="M517:N517 M519:N521">
    <cfRule type="expression" dxfId="34" priority="33" stopIfTrue="1">
      <formula>$L514&lt;&gt;""</formula>
    </cfRule>
  </conditionalFormatting>
  <conditionalFormatting sqref="O516">
    <cfRule type="expression" dxfId="33" priority="32" stopIfTrue="1">
      <formula>$L513&lt;&gt;""</formula>
    </cfRule>
  </conditionalFormatting>
  <conditionalFormatting sqref="P516">
    <cfRule type="expression" dxfId="32" priority="31" stopIfTrue="1">
      <formula>$L513&lt;&gt;""</formula>
    </cfRule>
  </conditionalFormatting>
  <conditionalFormatting sqref="L519:L521">
    <cfRule type="expression" dxfId="31" priority="30" stopIfTrue="1">
      <formula>$L513&lt;&gt;""</formula>
    </cfRule>
  </conditionalFormatting>
  <conditionalFormatting sqref="L517:L518">
    <cfRule type="expression" dxfId="30" priority="29" stopIfTrue="1">
      <formula>$L513&lt;&gt;""</formula>
    </cfRule>
  </conditionalFormatting>
  <conditionalFormatting sqref="L515:L516">
    <cfRule type="expression" dxfId="29" priority="28" stopIfTrue="1">
      <formula>$L513&lt;&gt;""</formula>
    </cfRule>
  </conditionalFormatting>
  <conditionalFormatting sqref="L515:L521">
    <cfRule type="expression" dxfId="28" priority="27" stopIfTrue="1">
      <formula>$L513&lt;&gt;""</formula>
    </cfRule>
  </conditionalFormatting>
  <conditionalFormatting sqref="M515">
    <cfRule type="expression" dxfId="27" priority="26" stopIfTrue="1">
      <formula>$L513&lt;&gt;""</formula>
    </cfRule>
  </conditionalFormatting>
  <conditionalFormatting sqref="M515:N515">
    <cfRule type="expression" dxfId="26" priority="25" stopIfTrue="1">
      <formula>$L513&lt;&gt;""</formula>
    </cfRule>
  </conditionalFormatting>
  <conditionalFormatting sqref="M515:N515">
    <cfRule type="expression" dxfId="25" priority="24" stopIfTrue="1">
      <formula>$L513&lt;&gt;""</formula>
    </cfRule>
  </conditionalFormatting>
  <conditionalFormatting sqref="M516:N516">
    <cfRule type="expression" dxfId="24" priority="23" stopIfTrue="1">
      <formula>$L514&lt;&gt;""</formula>
    </cfRule>
  </conditionalFormatting>
  <conditionalFormatting sqref="M516">
    <cfRule type="expression" dxfId="23" priority="22" stopIfTrue="1">
      <formula>$L513&lt;&gt;""</formula>
    </cfRule>
  </conditionalFormatting>
  <conditionalFormatting sqref="M518">
    <cfRule type="expression" dxfId="22" priority="21" stopIfTrue="1">
      <formula>$L513&lt;&gt;""</formula>
    </cfRule>
  </conditionalFormatting>
  <conditionalFormatting sqref="M518:N518">
    <cfRule type="expression" dxfId="21" priority="20" stopIfTrue="1">
      <formula>$L513&lt;&gt;""</formula>
    </cfRule>
  </conditionalFormatting>
  <conditionalFormatting sqref="M518:N518">
    <cfRule type="expression" dxfId="20" priority="19" stopIfTrue="1">
      <formula>$L516&lt;&gt;""</formula>
    </cfRule>
  </conditionalFormatting>
  <conditionalFormatting sqref="O529">
    <cfRule type="expression" dxfId="19" priority="18" stopIfTrue="1">
      <formula>$L513&lt;&gt;""</formula>
    </cfRule>
  </conditionalFormatting>
  <conditionalFormatting sqref="P529">
    <cfRule type="expression" dxfId="18" priority="17" stopIfTrue="1">
      <formula>$L513&lt;&gt;""</formula>
    </cfRule>
  </conditionalFormatting>
  <conditionalFormatting sqref="L529">
    <cfRule type="expression" dxfId="17" priority="16" stopIfTrue="1">
      <formula>$L513&lt;&gt;""</formula>
    </cfRule>
  </conditionalFormatting>
  <conditionalFormatting sqref="M529:N529">
    <cfRule type="expression" dxfId="16" priority="15" stopIfTrue="1">
      <formula>$L513&lt;&gt;""</formula>
    </cfRule>
  </conditionalFormatting>
  <conditionalFormatting sqref="L524">
    <cfRule type="expression" dxfId="15" priority="14" stopIfTrue="1">
      <formula>$L513&lt;&gt;""</formula>
    </cfRule>
  </conditionalFormatting>
  <conditionalFormatting sqref="O527">
    <cfRule type="expression" dxfId="14" priority="13" stopIfTrue="1">
      <formula>$L513&lt;&gt;""</formula>
    </cfRule>
  </conditionalFormatting>
  <conditionalFormatting sqref="L527">
    <cfRule type="expression" dxfId="13" priority="12" stopIfTrue="1">
      <formula>$L513&lt;&gt;""</formula>
    </cfRule>
  </conditionalFormatting>
  <conditionalFormatting sqref="M524:N524">
    <cfRule type="expression" dxfId="12" priority="11" stopIfTrue="1">
      <formula>$L513&lt;&gt;""</formula>
    </cfRule>
  </conditionalFormatting>
  <conditionalFormatting sqref="M525:N525">
    <cfRule type="expression" dxfId="11" priority="10" stopIfTrue="1">
      <formula>$L513&lt;&gt;""</formula>
    </cfRule>
  </conditionalFormatting>
  <conditionalFormatting sqref="M526:N526">
    <cfRule type="expression" dxfId="10" priority="9" stopIfTrue="1">
      <formula>$L513&lt;&gt;""</formula>
    </cfRule>
  </conditionalFormatting>
  <conditionalFormatting sqref="O526">
    <cfRule type="expression" dxfId="9" priority="8" stopIfTrue="1">
      <formula>$L513&lt;&gt;""</formula>
    </cfRule>
  </conditionalFormatting>
  <conditionalFormatting sqref="L524:L526">
    <cfRule type="expression" dxfId="8" priority="7">
      <formula>$L513&lt;&gt;""</formula>
    </cfRule>
  </conditionalFormatting>
  <conditionalFormatting sqref="P524">
    <cfRule type="expression" dxfId="7" priority="6" stopIfTrue="1">
      <formula>$L513&lt;&gt;""</formula>
    </cfRule>
  </conditionalFormatting>
  <conditionalFormatting sqref="P525">
    <cfRule type="expression" dxfId="6" priority="5" stopIfTrue="1">
      <formula>$L513&lt;&gt;""</formula>
    </cfRule>
  </conditionalFormatting>
  <conditionalFormatting sqref="P527">
    <cfRule type="expression" dxfId="5" priority="4" stopIfTrue="1">
      <formula>$L513&lt;&gt;""</formula>
    </cfRule>
  </conditionalFormatting>
  <conditionalFormatting sqref="P526">
    <cfRule type="expression" dxfId="4" priority="3" stopIfTrue="1">
      <formula>$L513&lt;&gt;""</formula>
    </cfRule>
  </conditionalFormatting>
  <conditionalFormatting sqref="O524">
    <cfRule type="expression" dxfId="3" priority="2" stopIfTrue="1">
      <formula>$L513&lt;&gt;""</formula>
    </cfRule>
  </conditionalFormatting>
  <conditionalFormatting sqref="O525">
    <cfRule type="expression" dxfId="2" priority="1" stopIfTrue="1">
      <formula>$L513&lt;&gt;""</formula>
    </cfRule>
  </conditionalFormatting>
  <dataValidations disablePrompts="1" count="1">
    <dataValidation type="list" allowBlank="1" showInputMessage="1" showErrorMessage="1" sqref="E45" xr:uid="{00000000-0002-0000-0900-000000000000}">
      <formula1>$F$24:$F$45</formula1>
    </dataValidation>
  </dataValidations>
  <hyperlinks>
    <hyperlink ref="A4" location="'2. Hoja de trabajo. Consumos'!A1" display="2. Hoja de trabajo. Consumos" xr:uid="{00000000-0004-0000-0900-000000000000}"/>
    <hyperlink ref="A6" location="'3. Instalaciones fijas'!A1" display="3. Instalaciones fijas" xr:uid="{00000000-0004-0000-0900-000001000000}"/>
    <hyperlink ref="A9" location="'5. Emisiones Fugitivas'!A1" display="5. Emisiones fugitivas" xr:uid="{00000000-0004-0000-0900-000002000000}"/>
    <hyperlink ref="A11" location="'6. Emisiones de proceso'!A1" display="6. Emisiones de proceso" xr:uid="{00000000-0004-0000-0900-000003000000}"/>
    <hyperlink ref="A13" location="'7. Información adicional'!A1" display="7. Información adicional" xr:uid="{00000000-0004-0000-0900-000004000000}"/>
    <hyperlink ref="A15" location="'9_Resultados'!A1" display="9. Informe final: Resultados" xr:uid="{00000000-0004-0000-0900-000005000000}"/>
    <hyperlink ref="A17" location="'11. Revisiones calculadora'!A1" display="11. Revisiones de la calculadora" xr:uid="{00000000-0004-0000-0900-000006000000}"/>
    <hyperlink ref="A3" location="'1.Datos generales organización '!A1" display="1. Datos de la organización" xr:uid="{00000000-0004-0000-0900-000007000000}"/>
    <hyperlink ref="A8" location="'4. Vehículos y maquinaria'!A1" display="4. Vehículos y maquinaria" xr:uid="{00000000-0004-0000-0900-000008000000}"/>
    <hyperlink ref="A14" location="'8.Electricidad y otras energías'!A1" display="8. Indirectas por energía comprada" xr:uid="{00000000-0004-0000-0900-000009000000}"/>
    <hyperlink ref="A16" location="'10. Factores de emisión'!A1" display="10. Factores de emisión" xr:uid="{00000000-0004-0000-0900-00000A000000}"/>
  </hyperlinks>
  <pageMargins left="0.70866141732283472" right="0.70866141732283472" top="0.74803149606299213" bottom="0.74803149606299213" header="0.31496062992125984" footer="0.31496062992125984"/>
  <pageSetup paperSize="9" scale="10" orientation="landscape" horizontalDpi="300" verticalDpi="300" r:id="rId1"/>
  <ignoredErrors>
    <ignoredError sqref="L225 L243 E243 E225 L207 E261 L261 L171 L189 E189 E171 E153 L153 L135 E135 E117:E118 L117 L99 E99 L81 E81 N75"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N1064"/>
  <sheetViews>
    <sheetView showGridLines="0" showRowColHeaders="0" zoomScaleNormal="100" workbookViewId="0">
      <pane xSplit="1" topLeftCell="B1" activePane="topRight" state="frozen"/>
      <selection pane="topRight"/>
    </sheetView>
  </sheetViews>
  <sheetFormatPr baseColWidth="10" defaultColWidth="11.42578125" defaultRowHeight="16.5" x14ac:dyDescent="0.3"/>
  <cols>
    <col min="1" max="1" width="26.7109375" style="612" customWidth="1"/>
    <col min="2" max="2" width="0.5703125" style="611" customWidth="1"/>
    <col min="3" max="3" width="1.85546875" style="613" customWidth="1"/>
    <col min="4" max="4" width="1.7109375" style="613" customWidth="1"/>
    <col min="5" max="5" width="15.140625" style="1" customWidth="1"/>
    <col min="6" max="6" width="31.28515625" style="1" customWidth="1"/>
    <col min="7" max="8" width="8.7109375" style="1" customWidth="1"/>
    <col min="9" max="9" width="9.85546875" style="1" customWidth="1"/>
    <col min="10" max="14" width="8.7109375" style="1" customWidth="1"/>
    <col min="15" max="15" width="10.140625" style="1" customWidth="1"/>
    <col min="16" max="20" width="8.7109375" style="1" customWidth="1"/>
    <col min="21" max="21" width="10" style="1" customWidth="1"/>
    <col min="22" max="26" width="8.7109375" style="1" customWidth="1"/>
    <col min="27" max="27" width="10.28515625" style="1" customWidth="1"/>
    <col min="28" max="28" width="10" style="1" customWidth="1"/>
    <col min="29" max="32" width="8.7109375" style="1" customWidth="1"/>
    <col min="33" max="33" width="10" style="1" customWidth="1"/>
    <col min="34" max="34" width="9.85546875" style="1" customWidth="1"/>
    <col min="35" max="39" width="8.7109375" style="1" customWidth="1"/>
    <col min="40" max="40" width="10" style="1" customWidth="1"/>
    <col min="41" max="45" width="8.7109375" style="1" customWidth="1"/>
    <col min="46" max="46" width="10" style="1" customWidth="1"/>
    <col min="47" max="51" width="8.7109375" style="1" customWidth="1"/>
    <col min="52" max="52" width="10" style="1" customWidth="1"/>
    <col min="53" max="53" width="7.7109375" style="1" customWidth="1"/>
    <col min="54" max="56" width="8.7109375" style="1" customWidth="1"/>
    <col min="57" max="57" width="9.7109375" style="1" customWidth="1"/>
    <col min="58" max="58" width="10.140625" style="1" customWidth="1"/>
    <col min="59" max="59" width="11.85546875" style="1" customWidth="1"/>
    <col min="60" max="74" width="9.7109375" style="1" customWidth="1"/>
    <col min="75" max="75" width="9.42578125" style="1" customWidth="1"/>
    <col min="76" max="16384" width="11.42578125" style="1"/>
  </cols>
  <sheetData>
    <row r="1" spans="1:77" ht="36" customHeight="1" x14ac:dyDescent="0.3">
      <c r="A1" s="610"/>
      <c r="C1" s="1376" t="s">
        <v>1040</v>
      </c>
      <c r="D1" s="1376"/>
      <c r="E1" s="1376"/>
      <c r="F1" s="1376"/>
      <c r="G1" s="1376"/>
      <c r="H1" s="1376"/>
      <c r="I1" s="1376"/>
      <c r="J1" s="1376"/>
      <c r="K1" s="1376"/>
      <c r="L1" s="1376"/>
      <c r="M1" s="1376"/>
      <c r="N1" s="1376"/>
      <c r="O1" s="1376"/>
      <c r="P1" s="1376"/>
      <c r="Q1" s="1376"/>
      <c r="R1" s="1376"/>
      <c r="S1" s="1376"/>
      <c r="T1" s="812"/>
      <c r="U1" s="812"/>
      <c r="V1" s="812"/>
      <c r="W1" s="812"/>
      <c r="X1" s="812"/>
      <c r="Y1" s="812"/>
    </row>
    <row r="2" spans="1:77" ht="36" customHeight="1" x14ac:dyDescent="0.3">
      <c r="B2" s="5"/>
    </row>
    <row r="3" spans="1:77" ht="16.5" customHeight="1" x14ac:dyDescent="0.3">
      <c r="A3" s="17" t="s">
        <v>49</v>
      </c>
      <c r="B3" s="5"/>
      <c r="D3" s="609" t="s">
        <v>1388</v>
      </c>
      <c r="E3" s="609"/>
      <c r="F3" s="609"/>
      <c r="G3" s="609"/>
      <c r="H3" s="609"/>
      <c r="I3" s="609"/>
      <c r="J3" s="609"/>
      <c r="K3" s="609"/>
      <c r="L3" s="609"/>
      <c r="M3" s="609"/>
      <c r="N3" s="609"/>
      <c r="O3" s="609"/>
      <c r="P3" s="609"/>
      <c r="Q3" s="609"/>
      <c r="R3" s="609"/>
      <c r="S3" s="609"/>
      <c r="T3" s="609"/>
      <c r="U3" s="609"/>
      <c r="V3" s="609"/>
      <c r="W3" s="609"/>
      <c r="X3" s="609"/>
      <c r="Y3" s="609"/>
    </row>
    <row r="4" spans="1:77" ht="16.5" customHeight="1" x14ac:dyDescent="0.3">
      <c r="A4" s="17" t="s">
        <v>1149</v>
      </c>
      <c r="B4" s="5"/>
      <c r="E4" s="613"/>
      <c r="F4" s="613"/>
      <c r="G4" s="613"/>
      <c r="H4" s="613"/>
      <c r="I4" s="613"/>
      <c r="J4" s="613"/>
      <c r="K4" s="613"/>
      <c r="L4" s="613"/>
      <c r="M4" s="613"/>
      <c r="N4" s="613"/>
      <c r="O4" s="613"/>
      <c r="P4" s="613"/>
      <c r="Q4" s="613"/>
      <c r="R4" s="613"/>
      <c r="S4" s="613"/>
      <c r="T4" s="613"/>
      <c r="U4" s="613"/>
      <c r="V4" s="613"/>
      <c r="W4" s="613"/>
      <c r="X4" s="613"/>
    </row>
    <row r="5" spans="1:77" ht="16.5" customHeight="1" x14ac:dyDescent="0.35">
      <c r="A5" s="17" t="s">
        <v>1150</v>
      </c>
      <c r="B5" s="5"/>
      <c r="E5" s="809" t="s">
        <v>1480</v>
      </c>
      <c r="F5" s="613"/>
      <c r="G5" s="613"/>
      <c r="H5" s="613"/>
      <c r="I5" s="613"/>
      <c r="J5" s="613"/>
      <c r="K5" s="613"/>
      <c r="L5" s="613"/>
      <c r="M5" s="613"/>
      <c r="N5" s="613"/>
      <c r="O5" s="613"/>
      <c r="P5" s="613"/>
      <c r="Q5" s="613"/>
      <c r="R5" s="613"/>
      <c r="S5" s="613"/>
      <c r="T5" s="613"/>
      <c r="U5" s="613"/>
      <c r="V5" s="613"/>
      <c r="W5" s="613"/>
      <c r="X5" s="613"/>
      <c r="Y5" s="613"/>
      <c r="Z5" s="613"/>
      <c r="AA5" s="613"/>
      <c r="BF5" s="710"/>
      <c r="BY5" s="791"/>
    </row>
    <row r="6" spans="1:77" ht="15" customHeight="1" x14ac:dyDescent="0.3">
      <c r="A6" s="17" t="s">
        <v>1151</v>
      </c>
      <c r="D6" s="1"/>
    </row>
    <row r="7" spans="1:77" x14ac:dyDescent="0.3">
      <c r="A7" s="17" t="s">
        <v>1152</v>
      </c>
      <c r="D7" s="1"/>
      <c r="E7" s="636"/>
      <c r="F7" s="636"/>
      <c r="G7" s="808">
        <v>2007</v>
      </c>
      <c r="H7" s="808">
        <v>2008</v>
      </c>
      <c r="I7" s="808">
        <v>2009</v>
      </c>
      <c r="J7" s="808">
        <v>2010</v>
      </c>
      <c r="K7" s="808">
        <v>2011</v>
      </c>
      <c r="L7" s="808">
        <v>2012</v>
      </c>
      <c r="M7" s="808">
        <v>2013</v>
      </c>
      <c r="N7" s="808">
        <v>2014</v>
      </c>
      <c r="O7" s="808">
        <v>2015</v>
      </c>
      <c r="P7" s="808">
        <v>2016</v>
      </c>
      <c r="Q7" s="808">
        <v>2017</v>
      </c>
      <c r="R7" s="808">
        <v>2018</v>
      </c>
      <c r="S7" s="808">
        <v>2019</v>
      </c>
      <c r="T7" s="808">
        <v>2020</v>
      </c>
      <c r="U7" s="808">
        <v>2021</v>
      </c>
      <c r="V7" s="871">
        <v>2022</v>
      </c>
      <c r="W7" s="808">
        <v>2023</v>
      </c>
      <c r="X7" s="620">
        <v>2024</v>
      </c>
      <c r="Y7" s="1044">
        <v>2025</v>
      </c>
    </row>
    <row r="8" spans="1:77" x14ac:dyDescent="0.3">
      <c r="A8" s="17" t="s">
        <v>1153</v>
      </c>
      <c r="D8" s="1"/>
      <c r="E8" s="1364" t="s">
        <v>256</v>
      </c>
      <c r="F8" s="1365"/>
      <c r="G8" s="709">
        <v>2.8980000000000001</v>
      </c>
      <c r="H8" s="709">
        <v>2.8980000000000001</v>
      </c>
      <c r="I8" s="709">
        <v>2.8980000000000001</v>
      </c>
      <c r="J8" s="709">
        <v>2.8980000000000001</v>
      </c>
      <c r="K8" s="709">
        <v>2.8980000000000001</v>
      </c>
      <c r="L8" s="709">
        <v>2.8980000000000001</v>
      </c>
      <c r="M8" s="709">
        <v>2.8980000000000001</v>
      </c>
      <c r="N8" s="709">
        <v>2.8980000000000001</v>
      </c>
      <c r="O8" s="709">
        <v>2.8980000000000001</v>
      </c>
      <c r="P8" s="709">
        <v>2.8980000000000001</v>
      </c>
      <c r="Q8" s="709">
        <v>2.8980000000000001</v>
      </c>
      <c r="R8" s="709">
        <v>2.8980000000000001</v>
      </c>
      <c r="S8" s="709">
        <v>2.8980000000000001</v>
      </c>
      <c r="T8" s="709">
        <v>2.8980000000000001</v>
      </c>
      <c r="U8" s="709">
        <v>2.8980000000000001</v>
      </c>
      <c r="V8" s="709">
        <v>2.8980000000000001</v>
      </c>
      <c r="W8" s="979">
        <v>2.8980000000000001</v>
      </c>
      <c r="X8" s="709">
        <v>2.8980000000000001</v>
      </c>
      <c r="Y8" s="709">
        <v>2.8980000000000001</v>
      </c>
    </row>
    <row r="9" spans="1:77" x14ac:dyDescent="0.3">
      <c r="A9" s="17" t="s">
        <v>1154</v>
      </c>
      <c r="D9" s="1"/>
      <c r="E9" s="1364" t="s">
        <v>567</v>
      </c>
      <c r="F9" s="1365"/>
      <c r="G9" s="709">
        <v>2.7370000000000001</v>
      </c>
      <c r="H9" s="709">
        <v>2.7370000000000001</v>
      </c>
      <c r="I9" s="709">
        <v>2.7370000000000001</v>
      </c>
      <c r="J9" s="709">
        <v>2.7370000000000001</v>
      </c>
      <c r="K9" s="709">
        <v>2.7370000000000001</v>
      </c>
      <c r="L9" s="709">
        <v>2.7370000000000001</v>
      </c>
      <c r="M9" s="709">
        <v>2.7370000000000001</v>
      </c>
      <c r="N9" s="709">
        <v>2.7370000000000001</v>
      </c>
      <c r="O9" s="709">
        <v>2.7370000000000001</v>
      </c>
      <c r="P9" s="709">
        <v>2.7370000000000001</v>
      </c>
      <c r="Q9" s="709">
        <v>2.7370000000000001</v>
      </c>
      <c r="R9" s="709">
        <v>2.7370000000000001</v>
      </c>
      <c r="S9" s="709">
        <v>2.7370000000000001</v>
      </c>
      <c r="T9" s="709">
        <v>2.7370000000000001</v>
      </c>
      <c r="U9" s="709">
        <v>2.7370000000000001</v>
      </c>
      <c r="V9" s="709">
        <v>2.7370000000000001</v>
      </c>
      <c r="W9" s="979">
        <v>2.7370000000000001</v>
      </c>
      <c r="X9" s="709">
        <v>2.7370000000000001</v>
      </c>
      <c r="Y9" s="709">
        <v>2.7370000000000001</v>
      </c>
    </row>
    <row r="10" spans="1:77" x14ac:dyDescent="0.3">
      <c r="A10" s="17" t="s">
        <v>1357</v>
      </c>
      <c r="D10" s="1"/>
      <c r="E10" s="1364" t="s">
        <v>1407</v>
      </c>
      <c r="F10" s="1365"/>
      <c r="G10" s="709">
        <v>0.182</v>
      </c>
      <c r="H10" s="709">
        <v>0.183</v>
      </c>
      <c r="I10" s="709">
        <v>0.184</v>
      </c>
      <c r="J10" s="709">
        <v>0.183</v>
      </c>
      <c r="K10" s="709">
        <v>0.183</v>
      </c>
      <c r="L10" s="709">
        <v>0.183</v>
      </c>
      <c r="M10" s="709">
        <v>0.182</v>
      </c>
      <c r="N10" s="709">
        <v>0.183</v>
      </c>
      <c r="O10" s="709">
        <v>0.184</v>
      </c>
      <c r="P10" s="709">
        <v>0.183</v>
      </c>
      <c r="Q10" s="709">
        <v>0.183</v>
      </c>
      <c r="R10" s="709">
        <v>0.182</v>
      </c>
      <c r="S10" s="709">
        <v>0.182</v>
      </c>
      <c r="T10" s="709">
        <v>0.182</v>
      </c>
      <c r="U10" s="709">
        <v>0.182</v>
      </c>
      <c r="V10" s="709">
        <v>0.182</v>
      </c>
      <c r="W10" s="979">
        <v>0.182</v>
      </c>
      <c r="X10" s="709">
        <v>0.182</v>
      </c>
      <c r="Y10" s="709">
        <v>0.182</v>
      </c>
    </row>
    <row r="11" spans="1:77" x14ac:dyDescent="0.3">
      <c r="A11" s="17" t="s">
        <v>1155</v>
      </c>
      <c r="D11" s="1"/>
      <c r="E11" s="1364" t="s">
        <v>759</v>
      </c>
      <c r="F11" s="1365"/>
      <c r="G11" s="709">
        <v>3.0310000000000001</v>
      </c>
      <c r="H11" s="709">
        <v>3.0310000000000001</v>
      </c>
      <c r="I11" s="709">
        <v>3.0310000000000001</v>
      </c>
      <c r="J11" s="709">
        <v>3.0310000000000001</v>
      </c>
      <c r="K11" s="709">
        <v>3.0310000000000001</v>
      </c>
      <c r="L11" s="709">
        <v>3.0310000000000001</v>
      </c>
      <c r="M11" s="709">
        <v>3.0310000000000001</v>
      </c>
      <c r="N11" s="709">
        <v>3.0310000000000001</v>
      </c>
      <c r="O11" s="709">
        <v>3.0310000000000001</v>
      </c>
      <c r="P11" s="709">
        <v>3.0310000000000001</v>
      </c>
      <c r="Q11" s="709">
        <v>3.0310000000000001</v>
      </c>
      <c r="R11" s="709">
        <v>3.0310000000000001</v>
      </c>
      <c r="S11" s="709">
        <v>3.0310000000000001</v>
      </c>
      <c r="T11" s="709">
        <v>3.0310000000000001</v>
      </c>
      <c r="U11" s="709">
        <v>3.0310000000000001</v>
      </c>
      <c r="V11" s="709">
        <v>3.0310000000000001</v>
      </c>
      <c r="W11" s="979">
        <v>3.0310000000000001</v>
      </c>
      <c r="X11" s="709">
        <v>3.0310000000000001</v>
      </c>
      <c r="Y11" s="709">
        <v>3.0310000000000001</v>
      </c>
    </row>
    <row r="12" spans="1:77" x14ac:dyDescent="0.3">
      <c r="A12" s="844" t="s">
        <v>1156</v>
      </c>
      <c r="D12" s="1"/>
      <c r="E12" s="1364" t="s">
        <v>540</v>
      </c>
      <c r="F12" s="1365"/>
      <c r="G12" s="709">
        <v>1.5449999999999999</v>
      </c>
      <c r="H12" s="709">
        <v>1.5449999999999999</v>
      </c>
      <c r="I12" s="709">
        <v>1.5449999999999999</v>
      </c>
      <c r="J12" s="709">
        <v>1.5449999999999999</v>
      </c>
      <c r="K12" s="709">
        <v>1.5449999999999999</v>
      </c>
      <c r="L12" s="709">
        <v>1.5449999999999999</v>
      </c>
      <c r="M12" s="709">
        <v>1.5449999999999999</v>
      </c>
      <c r="N12" s="709">
        <v>1.5449999999999999</v>
      </c>
      <c r="O12" s="709">
        <v>1.5449999999999999</v>
      </c>
      <c r="P12" s="709">
        <v>1.5449999999999999</v>
      </c>
      <c r="Q12" s="709">
        <v>1.5449999999999999</v>
      </c>
      <c r="R12" s="709">
        <v>1.5449999999999999</v>
      </c>
      <c r="S12" s="709">
        <v>1.5449999999999999</v>
      </c>
      <c r="T12" s="709">
        <v>1.5449999999999999</v>
      </c>
      <c r="U12" s="709">
        <v>1.5449999999999999</v>
      </c>
      <c r="V12" s="709">
        <v>1.5449999999999999</v>
      </c>
      <c r="W12" s="979">
        <v>1.5449999999999999</v>
      </c>
      <c r="X12" s="709">
        <v>1.5449999999999999</v>
      </c>
      <c r="Y12" s="709">
        <v>1.5449999999999999</v>
      </c>
    </row>
    <row r="13" spans="1:77" x14ac:dyDescent="0.3">
      <c r="A13" s="17" t="s">
        <v>1157</v>
      </c>
      <c r="D13" s="1"/>
      <c r="E13" s="805" t="s">
        <v>833</v>
      </c>
      <c r="F13" s="806"/>
      <c r="G13" s="709">
        <v>2.5</v>
      </c>
      <c r="H13" s="709">
        <v>2.5</v>
      </c>
      <c r="I13" s="709">
        <v>2.5</v>
      </c>
      <c r="J13" s="709">
        <v>2.5</v>
      </c>
      <c r="K13" s="709">
        <v>2.5</v>
      </c>
      <c r="L13" s="709">
        <v>2.5</v>
      </c>
      <c r="M13" s="709">
        <v>2.5</v>
      </c>
      <c r="N13" s="709">
        <v>2.5</v>
      </c>
      <c r="O13" s="709">
        <v>2.5</v>
      </c>
      <c r="P13" s="709">
        <v>2.5</v>
      </c>
      <c r="Q13" s="709">
        <v>2.5</v>
      </c>
      <c r="R13" s="709">
        <v>2.5</v>
      </c>
      <c r="S13" s="709">
        <v>2.5</v>
      </c>
      <c r="T13" s="709">
        <v>2.5</v>
      </c>
      <c r="U13" s="709">
        <v>2.5</v>
      </c>
      <c r="V13" s="709">
        <v>2.5</v>
      </c>
      <c r="W13" s="979">
        <v>2.5</v>
      </c>
      <c r="X13" s="709">
        <v>2.5</v>
      </c>
      <c r="Y13" s="709">
        <v>2.5</v>
      </c>
    </row>
    <row r="14" spans="1:77" x14ac:dyDescent="0.3">
      <c r="D14" s="1"/>
      <c r="E14" s="1364" t="s">
        <v>586</v>
      </c>
      <c r="F14" s="1365"/>
      <c r="G14" s="709">
        <v>2.9660000000000002</v>
      </c>
      <c r="H14" s="709">
        <v>2.9660000000000002</v>
      </c>
      <c r="I14" s="709">
        <v>2.9660000000000002</v>
      </c>
      <c r="J14" s="709">
        <v>2.9660000000000002</v>
      </c>
      <c r="K14" s="709">
        <v>2.9660000000000002</v>
      </c>
      <c r="L14" s="709">
        <v>2.9660000000000002</v>
      </c>
      <c r="M14" s="709">
        <v>2.9660000000000002</v>
      </c>
      <c r="N14" s="709">
        <v>2.9660000000000002</v>
      </c>
      <c r="O14" s="709">
        <v>2.9660000000000002</v>
      </c>
      <c r="P14" s="709">
        <v>2.9660000000000002</v>
      </c>
      <c r="Q14" s="709">
        <v>2.9660000000000002</v>
      </c>
      <c r="R14" s="709">
        <v>2.9660000000000002</v>
      </c>
      <c r="S14" s="709">
        <v>2.9660000000000002</v>
      </c>
      <c r="T14" s="709">
        <v>2.9660000000000002</v>
      </c>
      <c r="U14" s="709">
        <v>2.9660000000000002</v>
      </c>
      <c r="V14" s="709">
        <v>2.9660000000000002</v>
      </c>
      <c r="W14" s="979">
        <v>2.9660000000000002</v>
      </c>
      <c r="X14" s="709">
        <v>2.9660000000000002</v>
      </c>
      <c r="Y14" s="709">
        <v>2.9660000000000002</v>
      </c>
    </row>
    <row r="15" spans="1:77" x14ac:dyDescent="0.3">
      <c r="D15" s="1"/>
      <c r="E15" s="1364" t="s">
        <v>3</v>
      </c>
      <c r="F15" s="1365"/>
      <c r="G15" s="709">
        <v>2.996</v>
      </c>
      <c r="H15" s="709">
        <v>2.996</v>
      </c>
      <c r="I15" s="709">
        <v>2.996</v>
      </c>
      <c r="J15" s="709">
        <v>2.996</v>
      </c>
      <c r="K15" s="709">
        <v>2.996</v>
      </c>
      <c r="L15" s="709">
        <v>2.996</v>
      </c>
      <c r="M15" s="709">
        <v>2.996</v>
      </c>
      <c r="N15" s="709">
        <v>2.996</v>
      </c>
      <c r="O15" s="709">
        <v>2.996</v>
      </c>
      <c r="P15" s="709">
        <v>2.996</v>
      </c>
      <c r="Q15" s="709">
        <v>2.996</v>
      </c>
      <c r="R15" s="709">
        <v>2.996</v>
      </c>
      <c r="S15" s="709">
        <v>2.996</v>
      </c>
      <c r="T15" s="709">
        <v>2.996</v>
      </c>
      <c r="U15" s="709">
        <v>2.996</v>
      </c>
      <c r="V15" s="709">
        <v>2.996</v>
      </c>
      <c r="W15" s="979">
        <v>2.996</v>
      </c>
      <c r="X15" s="709">
        <v>2.996</v>
      </c>
      <c r="Y15" s="709">
        <v>2.996</v>
      </c>
    </row>
    <row r="16" spans="1:77" x14ac:dyDescent="0.3">
      <c r="D16" s="1"/>
      <c r="E16" s="1364" t="s">
        <v>1004</v>
      </c>
      <c r="F16" s="1365"/>
      <c r="G16" s="709">
        <v>0.88100000000000001</v>
      </c>
      <c r="H16" s="709">
        <v>0.88100000000000001</v>
      </c>
      <c r="I16" s="709">
        <v>0.88100000000000001</v>
      </c>
      <c r="J16" s="709">
        <v>0.88100000000000001</v>
      </c>
      <c r="K16" s="709">
        <v>0.88100000000000001</v>
      </c>
      <c r="L16" s="709">
        <v>0.88100000000000001</v>
      </c>
      <c r="M16" s="709">
        <v>0.88100000000000001</v>
      </c>
      <c r="N16" s="709">
        <v>0.88100000000000001</v>
      </c>
      <c r="O16" s="709">
        <v>0.88100000000000001</v>
      </c>
      <c r="P16" s="709">
        <v>0.88100000000000001</v>
      </c>
      <c r="Q16" s="709">
        <v>0.88100000000000001</v>
      </c>
      <c r="R16" s="709">
        <v>0.88100000000000001</v>
      </c>
      <c r="S16" s="709">
        <v>0.88100000000000001</v>
      </c>
      <c r="T16" s="709">
        <v>0.88100000000000001</v>
      </c>
      <c r="U16" s="709">
        <v>0.88100000000000001</v>
      </c>
      <c r="V16" s="709">
        <v>0.88100000000000001</v>
      </c>
      <c r="W16" s="979">
        <v>0.88100000000000001</v>
      </c>
      <c r="X16" s="709">
        <v>0.88100000000000001</v>
      </c>
      <c r="Y16" s="709">
        <v>0.88100000000000001</v>
      </c>
    </row>
    <row r="17" spans="3:25" x14ac:dyDescent="0.3">
      <c r="D17" s="1"/>
      <c r="E17" s="1364" t="s">
        <v>1387</v>
      </c>
      <c r="F17" s="1365"/>
      <c r="G17" s="709">
        <v>2E-3</v>
      </c>
      <c r="H17" s="709">
        <v>2E-3</v>
      </c>
      <c r="I17" s="709">
        <v>2E-3</v>
      </c>
      <c r="J17" s="709">
        <v>2E-3</v>
      </c>
      <c r="K17" s="709">
        <v>2E-3</v>
      </c>
      <c r="L17" s="709">
        <v>2E-3</v>
      </c>
      <c r="M17" s="709">
        <v>2E-3</v>
      </c>
      <c r="N17" s="709">
        <v>2E-3</v>
      </c>
      <c r="O17" s="709">
        <v>2E-3</v>
      </c>
      <c r="P17" s="709">
        <v>2E-3</v>
      </c>
      <c r="Q17" s="709">
        <v>2E-3</v>
      </c>
      <c r="R17" s="709">
        <v>2E-3</v>
      </c>
      <c r="S17" s="709">
        <v>2E-3</v>
      </c>
      <c r="T17" s="709">
        <v>2E-3</v>
      </c>
      <c r="U17" s="709">
        <v>2E-3</v>
      </c>
      <c r="V17" s="709">
        <v>2E-3</v>
      </c>
      <c r="W17" s="979">
        <v>2E-3</v>
      </c>
      <c r="X17" s="709">
        <v>2E-3</v>
      </c>
      <c r="Y17" s="709">
        <v>2E-3</v>
      </c>
    </row>
    <row r="18" spans="3:25" x14ac:dyDescent="0.3">
      <c r="D18" s="1"/>
      <c r="E18" s="1364" t="s">
        <v>1022</v>
      </c>
      <c r="F18" s="1365"/>
      <c r="G18" s="709">
        <v>0.13700000000000001</v>
      </c>
      <c r="H18" s="709">
        <v>0.13700000000000001</v>
      </c>
      <c r="I18" s="709">
        <v>0.13700000000000001</v>
      </c>
      <c r="J18" s="709">
        <v>0.13700000000000001</v>
      </c>
      <c r="K18" s="709">
        <v>0.13700000000000001</v>
      </c>
      <c r="L18" s="709">
        <v>0.13700000000000001</v>
      </c>
      <c r="M18" s="709">
        <v>0.13700000000000001</v>
      </c>
      <c r="N18" s="709">
        <v>0.13700000000000001</v>
      </c>
      <c r="O18" s="709">
        <v>0.13700000000000001</v>
      </c>
      <c r="P18" s="709">
        <v>0.13700000000000001</v>
      </c>
      <c r="Q18" s="709">
        <v>0.13700000000000001</v>
      </c>
      <c r="R18" s="709">
        <v>0.13700000000000001</v>
      </c>
      <c r="S18" s="709">
        <v>0.13700000000000001</v>
      </c>
      <c r="T18" s="709">
        <v>0.13700000000000001</v>
      </c>
      <c r="U18" s="709">
        <v>0.13700000000000001</v>
      </c>
      <c r="V18" s="709">
        <v>0.13700000000000001</v>
      </c>
      <c r="W18" s="979">
        <v>0.13700000000000001</v>
      </c>
      <c r="X18" s="709">
        <v>0.13700000000000001</v>
      </c>
      <c r="Y18" s="709">
        <v>0.13700000000000001</v>
      </c>
    </row>
    <row r="19" spans="3:25" x14ac:dyDescent="0.3">
      <c r="D19" s="1"/>
      <c r="E19" s="1364" t="s">
        <v>1023</v>
      </c>
      <c r="F19" s="1365"/>
      <c r="G19" s="709">
        <v>0.17100000000000001</v>
      </c>
      <c r="H19" s="709">
        <v>0.17100000000000001</v>
      </c>
      <c r="I19" s="709">
        <v>0.17100000000000001</v>
      </c>
      <c r="J19" s="709">
        <v>0.17100000000000001</v>
      </c>
      <c r="K19" s="709">
        <v>0.17100000000000001</v>
      </c>
      <c r="L19" s="709">
        <v>0.17100000000000001</v>
      </c>
      <c r="M19" s="709">
        <v>0.17100000000000001</v>
      </c>
      <c r="N19" s="709">
        <v>0.17100000000000001</v>
      </c>
      <c r="O19" s="709">
        <v>0.17100000000000001</v>
      </c>
      <c r="P19" s="709">
        <v>0.17100000000000001</v>
      </c>
      <c r="Q19" s="709">
        <v>0.17100000000000001</v>
      </c>
      <c r="R19" s="709">
        <v>0.17100000000000001</v>
      </c>
      <c r="S19" s="709">
        <v>0.17100000000000001</v>
      </c>
      <c r="T19" s="709">
        <v>0.17100000000000001</v>
      </c>
      <c r="U19" s="709">
        <v>0.17100000000000001</v>
      </c>
      <c r="V19" s="709">
        <v>0.17100000000000001</v>
      </c>
      <c r="W19" s="979">
        <v>0.17100000000000001</v>
      </c>
      <c r="X19" s="709">
        <v>0.17100000000000001</v>
      </c>
      <c r="Y19" s="709">
        <v>0.17100000000000001</v>
      </c>
    </row>
    <row r="20" spans="3:25" x14ac:dyDescent="0.3">
      <c r="D20" s="1"/>
      <c r="E20" s="1364" t="s">
        <v>1425</v>
      </c>
      <c r="F20" s="1365"/>
      <c r="G20" s="709">
        <v>0.14299999999999999</v>
      </c>
      <c r="H20" s="709">
        <v>0.14299999999999999</v>
      </c>
      <c r="I20" s="709">
        <v>0.14299999999999999</v>
      </c>
      <c r="J20" s="709">
        <v>0.14299999999999999</v>
      </c>
      <c r="K20" s="709">
        <v>0.14299999999999999</v>
      </c>
      <c r="L20" s="709">
        <v>0.14299999999999999</v>
      </c>
      <c r="M20" s="709">
        <v>0.14299999999999999</v>
      </c>
      <c r="N20" s="709">
        <v>0.14299999999999999</v>
      </c>
      <c r="O20" s="709">
        <v>0.14299999999999999</v>
      </c>
      <c r="P20" s="709">
        <v>0.14299999999999999</v>
      </c>
      <c r="Q20" s="709">
        <v>0.14299999999999999</v>
      </c>
      <c r="R20" s="709">
        <v>0.14299999999999999</v>
      </c>
      <c r="S20" s="709">
        <v>0.14299999999999999</v>
      </c>
      <c r="T20" s="709">
        <v>0.14299999999999999</v>
      </c>
      <c r="U20" s="709">
        <v>0.14299999999999999</v>
      </c>
      <c r="V20" s="709">
        <v>0.14299999999999999</v>
      </c>
      <c r="W20" s="979">
        <v>0.14299999999999999</v>
      </c>
      <c r="X20" s="709">
        <v>0.14299999999999999</v>
      </c>
      <c r="Y20" s="709">
        <v>0.14299999999999999</v>
      </c>
    </row>
    <row r="21" spans="3:25" x14ac:dyDescent="0.3">
      <c r="D21" s="1"/>
      <c r="E21" s="1364" t="s">
        <v>1426</v>
      </c>
      <c r="F21" s="1365"/>
      <c r="G21" s="709">
        <v>0.15</v>
      </c>
      <c r="H21" s="709">
        <v>0.15</v>
      </c>
      <c r="I21" s="709">
        <v>0.15</v>
      </c>
      <c r="J21" s="709">
        <v>0.15</v>
      </c>
      <c r="K21" s="709">
        <v>0.15</v>
      </c>
      <c r="L21" s="709">
        <v>0.15</v>
      </c>
      <c r="M21" s="709">
        <v>0.15</v>
      </c>
      <c r="N21" s="709">
        <v>0.15</v>
      </c>
      <c r="O21" s="709">
        <v>0.15</v>
      </c>
      <c r="P21" s="709">
        <v>0.15</v>
      </c>
      <c r="Q21" s="709">
        <v>0.15</v>
      </c>
      <c r="R21" s="709">
        <v>0.15</v>
      </c>
      <c r="S21" s="709">
        <v>0.15</v>
      </c>
      <c r="T21" s="709">
        <v>0.15</v>
      </c>
      <c r="U21" s="709">
        <v>0.15</v>
      </c>
      <c r="V21" s="709">
        <v>0.15</v>
      </c>
      <c r="W21" s="979">
        <v>0.15</v>
      </c>
      <c r="X21" s="709">
        <v>0.15</v>
      </c>
      <c r="Y21" s="709">
        <v>0.15</v>
      </c>
    </row>
    <row r="22" spans="3:25" x14ac:dyDescent="0.3">
      <c r="D22" s="1"/>
      <c r="E22" s="1364" t="s">
        <v>1427</v>
      </c>
      <c r="F22" s="1365"/>
      <c r="G22" s="709">
        <v>0.14699999999999999</v>
      </c>
      <c r="H22" s="709">
        <v>0.14699999999999999</v>
      </c>
      <c r="I22" s="709">
        <v>0.14699999999999999</v>
      </c>
      <c r="J22" s="709">
        <v>0.14699999999999999</v>
      </c>
      <c r="K22" s="709">
        <v>0.14699999999999999</v>
      </c>
      <c r="L22" s="709">
        <v>0.14699999999999999</v>
      </c>
      <c r="M22" s="709">
        <v>0.14699999999999999</v>
      </c>
      <c r="N22" s="709">
        <v>0.14699999999999999</v>
      </c>
      <c r="O22" s="709">
        <v>0.14699999999999999</v>
      </c>
      <c r="P22" s="709">
        <v>0.14699999999999999</v>
      </c>
      <c r="Q22" s="709">
        <v>0.14699999999999999</v>
      </c>
      <c r="R22" s="709">
        <v>0.14699999999999999</v>
      </c>
      <c r="S22" s="709">
        <v>0.14699999999999999</v>
      </c>
      <c r="T22" s="709">
        <v>0.14699999999999999</v>
      </c>
      <c r="U22" s="709">
        <v>0.14699999999999999</v>
      </c>
      <c r="V22" s="709">
        <v>0.14699999999999999</v>
      </c>
      <c r="W22" s="979">
        <v>0.14699999999999999</v>
      </c>
      <c r="X22" s="709">
        <v>0.14699999999999999</v>
      </c>
      <c r="Y22" s="709">
        <v>0.14699999999999999</v>
      </c>
    </row>
    <row r="23" spans="3:25" x14ac:dyDescent="0.3">
      <c r="D23" s="1"/>
      <c r="E23" s="1364" t="s">
        <v>1428</v>
      </c>
      <c r="F23" s="1365"/>
      <c r="G23" s="709">
        <v>0.153</v>
      </c>
      <c r="H23" s="709">
        <v>0.153</v>
      </c>
      <c r="I23" s="709">
        <v>0.153</v>
      </c>
      <c r="J23" s="709">
        <v>0.153</v>
      </c>
      <c r="K23" s="709">
        <v>0.153</v>
      </c>
      <c r="L23" s="709">
        <v>0.153</v>
      </c>
      <c r="M23" s="709">
        <v>0.153</v>
      </c>
      <c r="N23" s="709">
        <v>0.153</v>
      </c>
      <c r="O23" s="709">
        <v>0.153</v>
      </c>
      <c r="P23" s="709">
        <v>0.153</v>
      </c>
      <c r="Q23" s="709">
        <v>0.153</v>
      </c>
      <c r="R23" s="709">
        <v>0.153</v>
      </c>
      <c r="S23" s="709">
        <v>0.153</v>
      </c>
      <c r="T23" s="709">
        <v>0.153</v>
      </c>
      <c r="U23" s="709">
        <v>0.153</v>
      </c>
      <c r="V23" s="709">
        <v>0.153</v>
      </c>
      <c r="W23" s="979">
        <v>0.153</v>
      </c>
      <c r="X23" s="709">
        <v>0.153</v>
      </c>
      <c r="Y23" s="709">
        <v>0.153</v>
      </c>
    </row>
    <row r="24" spans="3:25" ht="15" customHeight="1" x14ac:dyDescent="0.3">
      <c r="C24" s="1"/>
      <c r="D24" s="1"/>
      <c r="E24" s="1364" t="s">
        <v>1429</v>
      </c>
      <c r="F24" s="1365"/>
      <c r="G24" s="709">
        <v>0.184</v>
      </c>
      <c r="H24" s="709">
        <v>0.184</v>
      </c>
      <c r="I24" s="709">
        <v>0.184</v>
      </c>
      <c r="J24" s="709">
        <v>0.184</v>
      </c>
      <c r="K24" s="709">
        <v>0.184</v>
      </c>
      <c r="L24" s="709">
        <v>0.184</v>
      </c>
      <c r="M24" s="709">
        <v>0.184</v>
      </c>
      <c r="N24" s="709">
        <v>0.184</v>
      </c>
      <c r="O24" s="709">
        <v>0.184</v>
      </c>
      <c r="P24" s="709">
        <v>0.184</v>
      </c>
      <c r="Q24" s="709">
        <v>0.184</v>
      </c>
      <c r="R24" s="709">
        <v>0.184</v>
      </c>
      <c r="S24" s="709">
        <v>0.184</v>
      </c>
      <c r="T24" s="709">
        <v>0.184</v>
      </c>
      <c r="U24" s="709">
        <v>0.184</v>
      </c>
      <c r="V24" s="709">
        <v>0.184</v>
      </c>
      <c r="W24" s="979">
        <v>0.184</v>
      </c>
      <c r="X24" s="709">
        <v>0.184</v>
      </c>
      <c r="Y24" s="709">
        <v>0.184</v>
      </c>
    </row>
    <row r="25" spans="3:25" x14ac:dyDescent="0.3">
      <c r="D25" s="1"/>
      <c r="E25" s="1364" t="s">
        <v>257</v>
      </c>
      <c r="F25" s="1365"/>
      <c r="G25" s="709">
        <v>3.1840000000000002</v>
      </c>
      <c r="H25" s="709">
        <v>3.1840000000000002</v>
      </c>
      <c r="I25" s="709">
        <v>3.1840000000000002</v>
      </c>
      <c r="J25" s="709">
        <v>3.1840000000000002</v>
      </c>
      <c r="K25" s="709">
        <v>3.1840000000000002</v>
      </c>
      <c r="L25" s="709">
        <v>3.1840000000000002</v>
      </c>
      <c r="M25" s="709">
        <v>3.1840000000000002</v>
      </c>
      <c r="N25" s="709">
        <v>3.1840000000000002</v>
      </c>
      <c r="O25" s="709">
        <v>3.1840000000000002</v>
      </c>
      <c r="P25" s="709">
        <v>3.1840000000000002</v>
      </c>
      <c r="Q25" s="709">
        <v>3.1840000000000002</v>
      </c>
      <c r="R25" s="709">
        <v>3.1840000000000002</v>
      </c>
      <c r="S25" s="709">
        <v>3.1840000000000002</v>
      </c>
      <c r="T25" s="709">
        <v>3.1840000000000002</v>
      </c>
      <c r="U25" s="709">
        <v>3.1840000000000002</v>
      </c>
      <c r="V25" s="709">
        <v>3.1840000000000002</v>
      </c>
      <c r="W25" s="979">
        <v>3.1840000000000002</v>
      </c>
      <c r="X25" s="709">
        <v>3.1840000000000002</v>
      </c>
      <c r="Y25" s="709">
        <v>3.1840000000000002</v>
      </c>
    </row>
    <row r="26" spans="3:25" ht="16.5" customHeight="1" x14ac:dyDescent="0.3">
      <c r="E26" s="1364" t="s">
        <v>1005</v>
      </c>
      <c r="F26" s="1365"/>
      <c r="G26" s="709">
        <v>3.036</v>
      </c>
      <c r="H26" s="709">
        <v>3.036</v>
      </c>
      <c r="I26" s="709">
        <v>3.036</v>
      </c>
      <c r="J26" s="709">
        <v>3.036</v>
      </c>
      <c r="K26" s="709">
        <v>3.036</v>
      </c>
      <c r="L26" s="709">
        <v>3.036</v>
      </c>
      <c r="M26" s="709">
        <v>3.036</v>
      </c>
      <c r="N26" s="709">
        <v>3.036</v>
      </c>
      <c r="O26" s="709">
        <v>3.036</v>
      </c>
      <c r="P26" s="709">
        <v>3.036</v>
      </c>
      <c r="Q26" s="709">
        <v>3.036</v>
      </c>
      <c r="R26" s="709">
        <v>3.036</v>
      </c>
      <c r="S26" s="709">
        <v>3.036</v>
      </c>
      <c r="T26" s="709">
        <v>3.036</v>
      </c>
      <c r="U26" s="709">
        <v>3.036</v>
      </c>
      <c r="V26" s="709">
        <v>3.036</v>
      </c>
      <c r="W26" s="979">
        <v>3.036</v>
      </c>
      <c r="X26" s="709">
        <v>3.036</v>
      </c>
      <c r="Y26" s="709">
        <v>3.036</v>
      </c>
    </row>
    <row r="27" spans="3:25" x14ac:dyDescent="0.3">
      <c r="E27" s="1364" t="s">
        <v>1006</v>
      </c>
      <c r="F27" s="1365"/>
      <c r="G27" s="709">
        <v>3.1379999999999999</v>
      </c>
      <c r="H27" s="709">
        <v>3.1379999999999999</v>
      </c>
      <c r="I27" s="709">
        <v>3.1379999999999999</v>
      </c>
      <c r="J27" s="709">
        <v>3.1379999999999999</v>
      </c>
      <c r="K27" s="709">
        <v>3.1379999999999999</v>
      </c>
      <c r="L27" s="709">
        <v>3.1379999999999999</v>
      </c>
      <c r="M27" s="709">
        <v>3.1379999999999999</v>
      </c>
      <c r="N27" s="709">
        <v>3.1379999999999999</v>
      </c>
      <c r="O27" s="709">
        <v>3.1379999999999999</v>
      </c>
      <c r="P27" s="709">
        <v>3.1379999999999999</v>
      </c>
      <c r="Q27" s="709">
        <v>3.1379999999999999</v>
      </c>
      <c r="R27" s="709">
        <v>3.1379999999999999</v>
      </c>
      <c r="S27" s="709">
        <v>3.1379999999999999</v>
      </c>
      <c r="T27" s="709">
        <v>3.1379999999999999</v>
      </c>
      <c r="U27" s="709">
        <v>3.1379999999999999</v>
      </c>
      <c r="V27" s="709">
        <v>3.1379999999999999</v>
      </c>
      <c r="W27" s="979">
        <v>3.1379999999999999</v>
      </c>
      <c r="X27" s="709">
        <v>3.1379999999999999</v>
      </c>
      <c r="Y27" s="709">
        <v>3.1379999999999999</v>
      </c>
    </row>
    <row r="28" spans="3:25" ht="16.5" customHeight="1" x14ac:dyDescent="0.3">
      <c r="E28" s="1364" t="s">
        <v>1007</v>
      </c>
      <c r="F28" s="1365"/>
      <c r="G28" s="709">
        <v>1.34</v>
      </c>
      <c r="H28" s="709">
        <v>1.34</v>
      </c>
      <c r="I28" s="709">
        <v>1.34</v>
      </c>
      <c r="J28" s="709">
        <v>1.34</v>
      </c>
      <c r="K28" s="709">
        <v>1.34</v>
      </c>
      <c r="L28" s="709">
        <v>1.34</v>
      </c>
      <c r="M28" s="709">
        <v>1.34</v>
      </c>
      <c r="N28" s="709">
        <v>1.34</v>
      </c>
      <c r="O28" s="709">
        <v>1.34</v>
      </c>
      <c r="P28" s="709">
        <v>1.34</v>
      </c>
      <c r="Q28" s="709">
        <v>1.34</v>
      </c>
      <c r="R28" s="709">
        <v>1.34</v>
      </c>
      <c r="S28" s="709">
        <v>1.34</v>
      </c>
      <c r="T28" s="709">
        <v>1.34</v>
      </c>
      <c r="U28" s="709">
        <v>1.34</v>
      </c>
      <c r="V28" s="709">
        <v>1.34</v>
      </c>
      <c r="W28" s="979">
        <v>1.34</v>
      </c>
      <c r="X28" s="709">
        <v>1.34</v>
      </c>
      <c r="Y28" s="709">
        <v>1.34</v>
      </c>
    </row>
    <row r="29" spans="3:25" ht="16.5" customHeight="1" x14ac:dyDescent="0.3">
      <c r="E29" s="877" t="s">
        <v>1506</v>
      </c>
      <c r="F29" s="878"/>
      <c r="G29" s="709">
        <v>2.6949999999999998</v>
      </c>
      <c r="H29" s="709">
        <v>2.6949999999999998</v>
      </c>
      <c r="I29" s="709">
        <v>2.6949999999999998</v>
      </c>
      <c r="J29" s="709">
        <v>2.6949999999999998</v>
      </c>
      <c r="K29" s="709">
        <v>2.5430000000000001</v>
      </c>
      <c r="L29" s="709">
        <v>2.5169999999999999</v>
      </c>
      <c r="M29" s="709">
        <v>2.5910000000000002</v>
      </c>
      <c r="N29" s="709">
        <v>2.5910000000000002</v>
      </c>
      <c r="O29" s="709">
        <v>2.5910000000000002</v>
      </c>
      <c r="P29" s="709">
        <v>2.5859999999999999</v>
      </c>
      <c r="Q29" s="709">
        <v>2.5680000000000001</v>
      </c>
      <c r="R29" s="709">
        <v>2.5430000000000001</v>
      </c>
      <c r="S29" s="709" t="s">
        <v>160</v>
      </c>
      <c r="T29" s="709" t="s">
        <v>160</v>
      </c>
      <c r="U29" s="709" t="s">
        <v>160</v>
      </c>
      <c r="V29" s="709" t="s">
        <v>160</v>
      </c>
      <c r="W29" s="979" t="s">
        <v>160</v>
      </c>
      <c r="X29" s="709" t="s">
        <v>160</v>
      </c>
      <c r="Y29" s="709" t="s">
        <v>160</v>
      </c>
    </row>
    <row r="30" spans="3:25" ht="16.5" customHeight="1" x14ac:dyDescent="0.3">
      <c r="E30" s="877" t="s">
        <v>399</v>
      </c>
      <c r="F30" s="878"/>
      <c r="G30" s="709" t="s">
        <v>160</v>
      </c>
      <c r="H30" s="709" t="s">
        <v>160</v>
      </c>
      <c r="I30" s="709" t="s">
        <v>160</v>
      </c>
      <c r="J30" s="709" t="s">
        <v>160</v>
      </c>
      <c r="K30" s="709" t="s">
        <v>160</v>
      </c>
      <c r="L30" s="709" t="s">
        <v>160</v>
      </c>
      <c r="M30" s="709" t="s">
        <v>160</v>
      </c>
      <c r="N30" s="709" t="s">
        <v>160</v>
      </c>
      <c r="O30" s="709" t="s">
        <v>160</v>
      </c>
      <c r="P30" s="709" t="s">
        <v>160</v>
      </c>
      <c r="Q30" s="709" t="s">
        <v>160</v>
      </c>
      <c r="R30" s="709" t="s">
        <v>160</v>
      </c>
      <c r="S30" s="709">
        <v>2.5169999999999999</v>
      </c>
      <c r="T30" s="709">
        <v>2.5169999999999999</v>
      </c>
      <c r="U30" s="709">
        <v>2.516</v>
      </c>
      <c r="V30" s="709">
        <v>2.516</v>
      </c>
      <c r="W30" s="979">
        <v>2.5169999999999999</v>
      </c>
      <c r="X30" s="709">
        <v>2.5169999999999999</v>
      </c>
      <c r="Y30" s="709">
        <v>2.5169999999999999</v>
      </c>
    </row>
    <row r="31" spans="3:25" ht="16.5" customHeight="1" x14ac:dyDescent="0.3">
      <c r="E31" s="877" t="s">
        <v>261</v>
      </c>
      <c r="F31" s="878"/>
      <c r="G31" s="709" t="s">
        <v>160</v>
      </c>
      <c r="H31" s="709" t="s">
        <v>160</v>
      </c>
      <c r="I31" s="709" t="s">
        <v>160</v>
      </c>
      <c r="J31" s="709" t="s">
        <v>160</v>
      </c>
      <c r="K31" s="709" t="s">
        <v>160</v>
      </c>
      <c r="L31" s="709" t="s">
        <v>160</v>
      </c>
      <c r="M31" s="709" t="s">
        <v>160</v>
      </c>
      <c r="N31" s="709" t="s">
        <v>160</v>
      </c>
      <c r="O31" s="709" t="s">
        <v>160</v>
      </c>
      <c r="P31" s="709" t="s">
        <v>160</v>
      </c>
      <c r="Q31" s="709" t="s">
        <v>160</v>
      </c>
      <c r="R31" s="709" t="s">
        <v>160</v>
      </c>
      <c r="S31" s="709">
        <v>2.4409999999999998</v>
      </c>
      <c r="T31" s="709">
        <v>2.4409999999999998</v>
      </c>
      <c r="U31" s="709">
        <v>2.4390000000000001</v>
      </c>
      <c r="V31" s="709">
        <v>2.4390000000000001</v>
      </c>
      <c r="W31" s="979">
        <v>2.4409999999999998</v>
      </c>
      <c r="X31" s="709">
        <v>2.4409999999999998</v>
      </c>
      <c r="Y31" s="709">
        <v>2.4409999999999998</v>
      </c>
    </row>
    <row r="32" spans="3:25" ht="16.5" customHeight="1" x14ac:dyDescent="0.3">
      <c r="E32" s="877" t="s">
        <v>542</v>
      </c>
      <c r="F32" s="878"/>
      <c r="G32" s="709" t="s">
        <v>160</v>
      </c>
      <c r="H32" s="709" t="s">
        <v>160</v>
      </c>
      <c r="I32" s="709" t="s">
        <v>160</v>
      </c>
      <c r="J32" s="709" t="s">
        <v>160</v>
      </c>
      <c r="K32" s="709" t="s">
        <v>160</v>
      </c>
      <c r="L32" s="709" t="s">
        <v>160</v>
      </c>
      <c r="M32" s="709" t="s">
        <v>160</v>
      </c>
      <c r="N32" s="709" t="s">
        <v>160</v>
      </c>
      <c r="O32" s="709" t="s">
        <v>160</v>
      </c>
      <c r="P32" s="709" t="s">
        <v>160</v>
      </c>
      <c r="Q32" s="709" t="s">
        <v>160</v>
      </c>
      <c r="R32" s="709" t="s">
        <v>160</v>
      </c>
      <c r="S32" s="709">
        <v>2.1869999999999998</v>
      </c>
      <c r="T32" s="709">
        <v>2.1869999999999998</v>
      </c>
      <c r="U32" s="709">
        <v>2.1829999999999998</v>
      </c>
      <c r="V32" s="709">
        <v>2.1829999999999998</v>
      </c>
      <c r="W32" s="979">
        <v>2.1869999999999998</v>
      </c>
      <c r="X32" s="709">
        <v>2.1869999999999998</v>
      </c>
      <c r="Y32" s="709">
        <v>2.1869999999999998</v>
      </c>
    </row>
    <row r="33" spans="2:106" ht="16.5" customHeight="1" x14ac:dyDescent="0.3">
      <c r="E33" s="877" t="s">
        <v>543</v>
      </c>
      <c r="F33" s="878"/>
      <c r="G33" s="709" t="s">
        <v>160</v>
      </c>
      <c r="H33" s="709" t="s">
        <v>160</v>
      </c>
      <c r="I33" s="709" t="s">
        <v>160</v>
      </c>
      <c r="J33" s="709" t="s">
        <v>160</v>
      </c>
      <c r="K33" s="709" t="s">
        <v>160</v>
      </c>
      <c r="L33" s="709" t="s">
        <v>160</v>
      </c>
      <c r="M33" s="709" t="s">
        <v>160</v>
      </c>
      <c r="N33" s="709" t="s">
        <v>160</v>
      </c>
      <c r="O33" s="709" t="s">
        <v>160</v>
      </c>
      <c r="P33" s="709" t="s">
        <v>160</v>
      </c>
      <c r="Q33" s="709" t="s">
        <v>160</v>
      </c>
      <c r="R33" s="709" t="s">
        <v>160</v>
      </c>
      <c r="S33" s="709">
        <v>1.9330000000000001</v>
      </c>
      <c r="T33" s="709">
        <v>1.9319999999999999</v>
      </c>
      <c r="U33" s="709">
        <v>1.927</v>
      </c>
      <c r="V33" s="709">
        <v>1.927</v>
      </c>
      <c r="W33" s="979">
        <v>1.9319999999999999</v>
      </c>
      <c r="X33" s="709">
        <v>1.9319999999999999</v>
      </c>
      <c r="Y33" s="709">
        <v>1.9319999999999999</v>
      </c>
    </row>
    <row r="34" spans="2:106" ht="16.5" customHeight="1" x14ac:dyDescent="0.3">
      <c r="E34" s="877" t="s">
        <v>544</v>
      </c>
      <c r="F34" s="878"/>
      <c r="G34" s="709" t="s">
        <v>160</v>
      </c>
      <c r="H34" s="709" t="s">
        <v>160</v>
      </c>
      <c r="I34" s="709" t="s">
        <v>160</v>
      </c>
      <c r="J34" s="709" t="s">
        <v>160</v>
      </c>
      <c r="K34" s="709" t="s">
        <v>160</v>
      </c>
      <c r="L34" s="709" t="s">
        <v>160</v>
      </c>
      <c r="M34" s="709" t="s">
        <v>160</v>
      </c>
      <c r="N34" s="709" t="s">
        <v>160</v>
      </c>
      <c r="O34" s="709" t="s">
        <v>160</v>
      </c>
      <c r="P34" s="709" t="s">
        <v>160</v>
      </c>
      <c r="Q34" s="709" t="s">
        <v>160</v>
      </c>
      <c r="R34" s="709" t="s">
        <v>160</v>
      </c>
      <c r="S34" s="709">
        <v>0.153</v>
      </c>
      <c r="T34" s="709">
        <v>0.152</v>
      </c>
      <c r="U34" s="709">
        <v>0.13600000000000001</v>
      </c>
      <c r="V34" s="709">
        <v>0.13300000000000001</v>
      </c>
      <c r="W34" s="979">
        <v>0.152</v>
      </c>
      <c r="X34" s="709">
        <v>0.152</v>
      </c>
      <c r="Y34" s="709">
        <v>0.152</v>
      </c>
    </row>
    <row r="35" spans="2:106" ht="16.5" customHeight="1" x14ac:dyDescent="0.3">
      <c r="E35" s="877" t="s">
        <v>1507</v>
      </c>
      <c r="F35" s="878"/>
      <c r="G35" s="709">
        <v>2.1880000000000002</v>
      </c>
      <c r="H35" s="709">
        <v>2.1880000000000002</v>
      </c>
      <c r="I35" s="709">
        <v>2.1880000000000002</v>
      </c>
      <c r="J35" s="709">
        <v>2.1880000000000002</v>
      </c>
      <c r="K35" s="709">
        <v>2.1030000000000002</v>
      </c>
      <c r="L35" s="709">
        <v>2.0990000000000002</v>
      </c>
      <c r="M35" s="709">
        <v>2.1030000000000002</v>
      </c>
      <c r="N35" s="709">
        <v>2.1030000000000002</v>
      </c>
      <c r="O35" s="709">
        <v>2.1030000000000002</v>
      </c>
      <c r="P35" s="709">
        <v>2.0950000000000002</v>
      </c>
      <c r="Q35" s="709">
        <v>2.0790000000000002</v>
      </c>
      <c r="R35" s="709">
        <v>2.0579999999999998</v>
      </c>
      <c r="S35" s="709" t="s">
        <v>160</v>
      </c>
      <c r="T35" s="709" t="s">
        <v>160</v>
      </c>
      <c r="U35" s="709" t="s">
        <v>160</v>
      </c>
      <c r="V35" s="709" t="s">
        <v>160</v>
      </c>
      <c r="W35" s="979" t="s">
        <v>160</v>
      </c>
      <c r="X35" s="709" t="s">
        <v>160</v>
      </c>
      <c r="Y35" s="709" t="s">
        <v>160</v>
      </c>
    </row>
    <row r="36" spans="2:106" ht="16.5" customHeight="1" x14ac:dyDescent="0.3">
      <c r="E36" s="877" t="s">
        <v>541</v>
      </c>
      <c r="F36" s="878"/>
      <c r="G36" s="709" t="s">
        <v>160</v>
      </c>
      <c r="H36" s="709" t="s">
        <v>160</v>
      </c>
      <c r="I36" s="709" t="s">
        <v>160</v>
      </c>
      <c r="J36" s="709" t="s">
        <v>160</v>
      </c>
      <c r="K36" s="709" t="s">
        <v>160</v>
      </c>
      <c r="L36" s="709" t="s">
        <v>160</v>
      </c>
      <c r="M36" s="709" t="s">
        <v>160</v>
      </c>
      <c r="N36" s="709" t="s">
        <v>160</v>
      </c>
      <c r="O36" s="709" t="s">
        <v>160</v>
      </c>
      <c r="P36" s="709" t="s">
        <v>160</v>
      </c>
      <c r="Q36" s="709" t="s">
        <v>160</v>
      </c>
      <c r="R36" s="709" t="s">
        <v>160</v>
      </c>
      <c r="S36" s="709">
        <v>2.0790000000000002</v>
      </c>
      <c r="T36" s="709">
        <v>2.0790000000000002</v>
      </c>
      <c r="U36" s="709">
        <v>2.0790000000000002</v>
      </c>
      <c r="V36" s="709">
        <v>2.0790000000000002</v>
      </c>
      <c r="W36" s="979">
        <v>2.0790000000000002</v>
      </c>
      <c r="X36" s="709">
        <v>2.0790000000000002</v>
      </c>
      <c r="Y36" s="709">
        <v>2.0790000000000002</v>
      </c>
    </row>
    <row r="37" spans="2:106" ht="16.5" customHeight="1" x14ac:dyDescent="0.3">
      <c r="E37" s="877" t="s">
        <v>34</v>
      </c>
      <c r="F37" s="878"/>
      <c r="G37" s="709" t="s">
        <v>160</v>
      </c>
      <c r="H37" s="709" t="s">
        <v>160</v>
      </c>
      <c r="I37" s="709" t="s">
        <v>160</v>
      </c>
      <c r="J37" s="709" t="s">
        <v>160</v>
      </c>
      <c r="K37" s="709" t="s">
        <v>160</v>
      </c>
      <c r="L37" s="709" t="s">
        <v>160</v>
      </c>
      <c r="M37" s="709" t="s">
        <v>160</v>
      </c>
      <c r="N37" s="709" t="s">
        <v>160</v>
      </c>
      <c r="O37" s="709" t="s">
        <v>160</v>
      </c>
      <c r="P37" s="709" t="s">
        <v>160</v>
      </c>
      <c r="Q37" s="709" t="s">
        <v>160</v>
      </c>
      <c r="R37" s="709" t="s">
        <v>160</v>
      </c>
      <c r="S37" s="709">
        <v>1.9710000000000001</v>
      </c>
      <c r="T37" s="709">
        <v>1.9710000000000001</v>
      </c>
      <c r="U37" s="709">
        <v>1.9710000000000001</v>
      </c>
      <c r="V37" s="709">
        <v>1.9710000000000001</v>
      </c>
      <c r="W37" s="979">
        <v>1.9710000000000001</v>
      </c>
      <c r="X37" s="709">
        <v>1.9710000000000001</v>
      </c>
      <c r="Y37" s="709">
        <v>1.9710000000000001</v>
      </c>
    </row>
    <row r="38" spans="2:106" ht="16.5" customHeight="1" x14ac:dyDescent="0.3">
      <c r="E38" s="877" t="s">
        <v>35</v>
      </c>
      <c r="F38" s="878"/>
      <c r="G38" s="709" t="s">
        <v>160</v>
      </c>
      <c r="H38" s="709" t="s">
        <v>160</v>
      </c>
      <c r="I38" s="709" t="s">
        <v>160</v>
      </c>
      <c r="J38" s="709" t="s">
        <v>160</v>
      </c>
      <c r="K38" s="709" t="s">
        <v>160</v>
      </c>
      <c r="L38" s="709" t="s">
        <v>160</v>
      </c>
      <c r="M38" s="709" t="s">
        <v>160</v>
      </c>
      <c r="N38" s="709" t="s">
        <v>160</v>
      </c>
      <c r="O38" s="709" t="s">
        <v>160</v>
      </c>
      <c r="P38" s="709" t="s">
        <v>160</v>
      </c>
      <c r="Q38" s="709" t="s">
        <v>160</v>
      </c>
      <c r="R38" s="709" t="s">
        <v>160</v>
      </c>
      <c r="S38" s="709">
        <v>0.34</v>
      </c>
      <c r="T38" s="709">
        <v>0.34</v>
      </c>
      <c r="U38" s="709">
        <v>0.34</v>
      </c>
      <c r="V38" s="709">
        <v>0.34</v>
      </c>
      <c r="W38" s="979">
        <v>0.34</v>
      </c>
      <c r="X38" s="709">
        <v>0.34</v>
      </c>
      <c r="Y38" s="709">
        <v>0.34</v>
      </c>
    </row>
    <row r="39" spans="2:106" ht="16.5" customHeight="1" x14ac:dyDescent="0.3">
      <c r="E39" s="877" t="s">
        <v>568</v>
      </c>
      <c r="F39" s="878"/>
      <c r="G39" s="709" t="s">
        <v>160</v>
      </c>
      <c r="H39" s="709" t="s">
        <v>160</v>
      </c>
      <c r="I39" s="709" t="s">
        <v>160</v>
      </c>
      <c r="J39" s="709" t="s">
        <v>160</v>
      </c>
      <c r="K39" s="709" t="s">
        <v>160</v>
      </c>
      <c r="L39" s="709" t="s">
        <v>160</v>
      </c>
      <c r="M39" s="709" t="s">
        <v>160</v>
      </c>
      <c r="N39" s="709" t="s">
        <v>160</v>
      </c>
      <c r="O39" s="709" t="s">
        <v>160</v>
      </c>
      <c r="P39" s="709" t="s">
        <v>160</v>
      </c>
      <c r="Q39" s="709" t="s">
        <v>160</v>
      </c>
      <c r="R39" s="709" t="s">
        <v>160</v>
      </c>
      <c r="S39" s="709">
        <v>1.4E-2</v>
      </c>
      <c r="T39" s="709">
        <v>1.4E-2</v>
      </c>
      <c r="U39" s="709">
        <v>1.4E-2</v>
      </c>
      <c r="V39" s="709">
        <v>1.4E-2</v>
      </c>
      <c r="W39" s="979">
        <v>1.4E-2</v>
      </c>
      <c r="X39" s="709">
        <v>1.4E-2</v>
      </c>
      <c r="Y39" s="709">
        <v>1.4E-2</v>
      </c>
    </row>
    <row r="40" spans="2:106" ht="16.5" customHeight="1" x14ac:dyDescent="0.3">
      <c r="B40" s="5"/>
      <c r="E40" s="1367" t="s">
        <v>1408</v>
      </c>
      <c r="F40" s="1367"/>
      <c r="G40" s="1367"/>
      <c r="H40" s="1367"/>
      <c r="I40" s="1367"/>
      <c r="J40" s="1367"/>
      <c r="K40" s="1367"/>
      <c r="L40" s="1367"/>
      <c r="M40" s="1367"/>
      <c r="N40" s="1367"/>
      <c r="O40" s="1367"/>
      <c r="P40" s="1367"/>
      <c r="Q40" s="1367"/>
      <c r="R40" s="1367"/>
      <c r="S40" s="1367"/>
      <c r="T40" s="1367"/>
      <c r="U40" s="1367"/>
      <c r="V40" s="1367"/>
      <c r="W40" s="1367"/>
      <c r="X40" s="613"/>
      <c r="Y40" s="613"/>
      <c r="Z40" s="613"/>
      <c r="AA40" s="613"/>
      <c r="AB40" s="613"/>
      <c r="AC40" s="613"/>
      <c r="AD40" s="613"/>
      <c r="AE40" s="613"/>
      <c r="AF40" s="613"/>
      <c r="AG40" s="613"/>
      <c r="AH40" s="613"/>
      <c r="AI40" s="613"/>
      <c r="AJ40" s="613"/>
      <c r="AK40" s="613"/>
      <c r="AL40" s="613"/>
      <c r="AM40" s="613"/>
      <c r="AN40" s="613"/>
      <c r="AO40" s="613"/>
      <c r="AP40" s="613"/>
      <c r="AQ40" s="613"/>
      <c r="AR40" s="613"/>
      <c r="AS40" s="613"/>
      <c r="AT40" s="613"/>
      <c r="AU40" s="613"/>
      <c r="AV40" s="613"/>
      <c r="AW40" s="613"/>
      <c r="AX40" s="613"/>
      <c r="AY40" s="613"/>
      <c r="AZ40" s="613"/>
      <c r="BA40" s="613"/>
      <c r="BB40" s="613"/>
      <c r="BC40" s="613"/>
      <c r="BD40" s="613"/>
      <c r="BE40" s="1181"/>
      <c r="BF40" s="1181"/>
      <c r="BG40" s="1181"/>
      <c r="BH40" s="1181"/>
      <c r="BI40" s="1181"/>
      <c r="BJ40" s="1181"/>
      <c r="BK40" s="1181"/>
      <c r="BL40" s="1181"/>
      <c r="BM40" s="1181"/>
      <c r="BN40" s="1181"/>
      <c r="BO40" s="1181"/>
      <c r="BP40" s="1181"/>
      <c r="BQ40" s="1181"/>
      <c r="BR40" s="1181"/>
      <c r="BS40" s="613"/>
      <c r="BT40" s="613"/>
      <c r="BU40" s="613"/>
      <c r="BV40" s="613"/>
      <c r="BW40" s="613"/>
      <c r="BX40" s="613"/>
      <c r="BY40" s="613"/>
      <c r="BZ40" s="613"/>
      <c r="CA40" s="613"/>
      <c r="CB40" s="613"/>
      <c r="CC40" s="613"/>
      <c r="CD40" s="613"/>
      <c r="CE40" s="613"/>
      <c r="CF40" s="613"/>
      <c r="CG40" s="613"/>
      <c r="CH40" s="613"/>
      <c r="CI40" s="613"/>
      <c r="CJ40" s="613"/>
      <c r="CK40" s="613"/>
      <c r="CL40" s="613"/>
      <c r="CM40" s="613"/>
      <c r="CN40" s="613"/>
      <c r="CO40" s="613"/>
      <c r="CP40" s="613"/>
      <c r="CQ40" s="613"/>
      <c r="CR40" s="613"/>
      <c r="CS40" s="613"/>
      <c r="CT40" s="613"/>
      <c r="CU40" s="613"/>
      <c r="CV40" s="613"/>
      <c r="CW40" s="613"/>
      <c r="CX40" s="613"/>
      <c r="CY40" s="613"/>
      <c r="CZ40" s="613"/>
      <c r="DA40" s="613"/>
      <c r="DB40" s="613"/>
    </row>
    <row r="41" spans="2:106" ht="16.5" customHeight="1" x14ac:dyDescent="0.3">
      <c r="B41" s="5"/>
      <c r="E41" s="1181" t="s">
        <v>1695</v>
      </c>
      <c r="F41" s="1181"/>
      <c r="G41" s="1181"/>
      <c r="H41" s="1181"/>
      <c r="I41" s="1181"/>
      <c r="J41" s="1181"/>
      <c r="K41" s="1181"/>
      <c r="L41" s="1181"/>
      <c r="M41" s="1181"/>
      <c r="N41" s="1181"/>
      <c r="O41" s="1181"/>
      <c r="P41" s="1181"/>
      <c r="Q41" s="1181"/>
      <c r="R41" s="1181"/>
      <c r="S41" s="1181"/>
      <c r="T41" s="1181"/>
      <c r="U41" s="1181"/>
      <c r="V41" s="1181"/>
      <c r="W41" s="1181"/>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613"/>
      <c r="BE41" s="1181"/>
      <c r="BF41" s="1181"/>
      <c r="BG41" s="1181"/>
      <c r="BH41" s="1181"/>
      <c r="BI41" s="1181"/>
      <c r="BJ41" s="1181"/>
      <c r="BK41" s="1181"/>
      <c r="BL41" s="1181"/>
      <c r="BM41" s="1181"/>
      <c r="BN41" s="1181"/>
      <c r="BO41" s="1181"/>
      <c r="BP41" s="1181"/>
      <c r="BQ41" s="1181"/>
      <c r="BR41" s="1181"/>
      <c r="BS41" s="1181"/>
      <c r="BT41" s="1181"/>
      <c r="BU41" s="1181"/>
      <c r="BV41" s="1181"/>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row>
    <row r="42" spans="2:106" ht="16.5" customHeight="1" x14ac:dyDescent="0.3">
      <c r="B42" s="5"/>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E42" s="1181"/>
      <c r="BF42" s="1181"/>
      <c r="BG42" s="1181"/>
      <c r="BH42" s="1181"/>
      <c r="BI42" s="1181"/>
      <c r="BJ42" s="1181"/>
      <c r="BK42" s="1181"/>
      <c r="BL42" s="1181"/>
      <c r="BM42" s="1181"/>
      <c r="BN42" s="1181"/>
      <c r="BO42" s="1181"/>
      <c r="BP42" s="1181"/>
      <c r="BQ42" s="1181"/>
      <c r="BR42" s="1181"/>
      <c r="BS42" s="1181"/>
      <c r="BT42" s="1181"/>
      <c r="BU42" s="1181"/>
      <c r="BV42" s="1181"/>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row>
    <row r="43" spans="2:106" ht="16.5" customHeight="1" x14ac:dyDescent="0.3">
      <c r="B43" s="5"/>
      <c r="E43" s="810" t="s">
        <v>1439</v>
      </c>
      <c r="I43" s="165"/>
      <c r="J43" s="165"/>
      <c r="K43" s="165"/>
      <c r="L43" s="613"/>
      <c r="M43" s="613"/>
      <c r="N43" s="613"/>
      <c r="O43" s="613"/>
      <c r="P43" s="613"/>
      <c r="Q43" s="613"/>
      <c r="R43" s="613"/>
      <c r="S43" s="613"/>
      <c r="T43" s="613"/>
      <c r="U43" s="613"/>
      <c r="V43" s="613"/>
      <c r="W43" s="613"/>
      <c r="X43" s="613"/>
      <c r="Y43" s="613"/>
      <c r="Z43" s="613"/>
      <c r="AA43" s="613"/>
      <c r="AB43" s="613"/>
      <c r="AC43" s="613"/>
      <c r="AD43" s="613"/>
      <c r="AE43" s="613"/>
      <c r="AF43" s="613"/>
      <c r="AG43" s="613"/>
      <c r="AH43" s="613"/>
      <c r="AI43" s="613"/>
      <c r="AJ43" s="613"/>
      <c r="AK43" s="613"/>
      <c r="AL43" s="613"/>
      <c r="AM43" s="613"/>
      <c r="AN43" s="613"/>
      <c r="AO43" s="613"/>
      <c r="AP43" s="613"/>
      <c r="AQ43" s="613"/>
      <c r="AR43" s="613"/>
      <c r="AS43" s="613"/>
      <c r="AT43" s="613"/>
      <c r="AU43" s="613"/>
      <c r="AV43" s="613"/>
      <c r="AW43" s="613"/>
      <c r="AX43" s="613"/>
      <c r="AY43" s="613"/>
      <c r="AZ43" s="613"/>
      <c r="BA43" s="613"/>
      <c r="BB43" s="613"/>
      <c r="BC43" s="613"/>
      <c r="BE43" s="288"/>
      <c r="BF43" s="288"/>
      <c r="BG43" s="288"/>
      <c r="BH43" s="288"/>
      <c r="BI43" s="288"/>
      <c r="BJ43" s="288"/>
      <c r="BK43" s="288"/>
      <c r="BL43" s="288"/>
      <c r="BM43" s="288"/>
      <c r="BN43" s="288"/>
      <c r="BO43" s="288"/>
      <c r="BP43" s="288"/>
      <c r="BQ43" s="288"/>
      <c r="BR43" s="288"/>
      <c r="BS43" s="288"/>
      <c r="BT43" s="288"/>
      <c r="BU43" s="288"/>
      <c r="BV43" s="288"/>
    </row>
    <row r="44" spans="2:106" ht="16.5" customHeight="1" x14ac:dyDescent="0.3">
      <c r="B44" s="5"/>
      <c r="E44" s="598" t="s">
        <v>1575</v>
      </c>
      <c r="I44" s="165"/>
      <c r="J44" s="165"/>
      <c r="K44" s="165"/>
      <c r="L44" s="613"/>
      <c r="M44" s="613"/>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3"/>
      <c r="AP44" s="613"/>
      <c r="AQ44" s="613"/>
      <c r="AR44" s="613"/>
      <c r="AS44" s="613"/>
      <c r="AT44" s="613"/>
      <c r="AU44" s="613"/>
      <c r="AV44" s="613"/>
      <c r="AW44" s="613"/>
      <c r="AX44" s="613"/>
      <c r="AY44" s="613"/>
      <c r="AZ44" s="613"/>
      <c r="BA44" s="613"/>
      <c r="BB44" s="613"/>
      <c r="BC44" s="613"/>
      <c r="BE44" s="288"/>
      <c r="BF44" s="288"/>
      <c r="BG44" s="288"/>
      <c r="BH44" s="288"/>
      <c r="BI44" s="288"/>
      <c r="BJ44" s="288"/>
      <c r="BK44" s="288"/>
      <c r="BL44" s="288"/>
      <c r="BM44" s="288"/>
      <c r="BN44" s="288"/>
      <c r="BO44" s="288"/>
      <c r="BP44" s="288"/>
      <c r="BQ44" s="288"/>
      <c r="BR44" s="288"/>
      <c r="BS44" s="288"/>
      <c r="BT44" s="288"/>
      <c r="BU44" s="288"/>
      <c r="BV44" s="288"/>
    </row>
    <row r="45" spans="2:106" ht="16.5" customHeight="1" x14ac:dyDescent="0.3">
      <c r="B45" s="5"/>
      <c r="E45" s="598" t="s">
        <v>1587</v>
      </c>
      <c r="I45" s="165"/>
      <c r="J45" s="165"/>
      <c r="K45" s="165"/>
      <c r="L45" s="613"/>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3"/>
      <c r="AY45" s="613"/>
      <c r="AZ45" s="613"/>
      <c r="BA45" s="613"/>
      <c r="BB45" s="613"/>
      <c r="BC45" s="613"/>
      <c r="BE45" s="288"/>
      <c r="BF45" s="288"/>
      <c r="BG45" s="288"/>
      <c r="BH45" s="288"/>
      <c r="BI45" s="288"/>
      <c r="BJ45" s="288"/>
      <c r="BK45" s="288"/>
      <c r="BL45" s="288"/>
      <c r="BM45" s="288"/>
      <c r="BN45" s="288"/>
      <c r="BO45" s="288"/>
      <c r="BP45" s="288"/>
      <c r="BQ45" s="288"/>
      <c r="BR45" s="288"/>
      <c r="BS45" s="288"/>
      <c r="BT45" s="288"/>
      <c r="BU45" s="288"/>
      <c r="BV45" s="288"/>
    </row>
    <row r="46" spans="2:106" ht="16.5" customHeight="1" x14ac:dyDescent="0.35">
      <c r="B46" s="5"/>
      <c r="E46" s="1027" t="s">
        <v>1696</v>
      </c>
      <c r="I46" s="165"/>
      <c r="J46" s="165"/>
      <c r="K46" s="165"/>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E46" s="288"/>
      <c r="BF46" s="288"/>
      <c r="BG46" s="288"/>
      <c r="BH46" s="288"/>
      <c r="BI46" s="288"/>
      <c r="BJ46" s="288"/>
      <c r="BK46" s="288"/>
      <c r="BL46" s="288"/>
      <c r="BM46" s="288"/>
      <c r="BN46" s="288"/>
      <c r="BO46" s="288"/>
      <c r="BP46" s="288"/>
      <c r="BQ46" s="288"/>
      <c r="BR46" s="288"/>
      <c r="BS46" s="288"/>
      <c r="BT46" s="288"/>
      <c r="BU46" s="288"/>
      <c r="BV46" s="288"/>
    </row>
    <row r="47" spans="2:106" ht="16.5" customHeight="1" x14ac:dyDescent="0.3">
      <c r="B47" s="5"/>
      <c r="E47" s="810" t="s">
        <v>1440</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row>
    <row r="48" spans="2:106" x14ac:dyDescent="0.3">
      <c r="D48" s="1"/>
      <c r="E48" s="1028" t="s">
        <v>1649</v>
      </c>
    </row>
    <row r="49" spans="4:27" x14ac:dyDescent="0.3">
      <c r="D49" s="1"/>
      <c r="E49" s="1375" t="s">
        <v>1482</v>
      </c>
      <c r="F49" s="1375"/>
      <c r="G49" s="1375"/>
      <c r="H49" s="1375"/>
      <c r="I49" s="1375"/>
      <c r="J49" s="1375"/>
      <c r="K49" s="1375"/>
      <c r="L49" s="1375"/>
    </row>
    <row r="50" spans="4:27" x14ac:dyDescent="0.3">
      <c r="D50" s="1"/>
      <c r="E50" s="932" t="s">
        <v>1441</v>
      </c>
    </row>
    <row r="51" spans="4:27" x14ac:dyDescent="0.3">
      <c r="D51" s="1"/>
      <c r="E51" s="1029" t="s">
        <v>1008</v>
      </c>
    </row>
    <row r="52" spans="4:27" x14ac:dyDescent="0.3">
      <c r="D52" s="1"/>
      <c r="E52" s="1030" t="s">
        <v>1665</v>
      </c>
    </row>
    <row r="53" spans="4:27" x14ac:dyDescent="0.3">
      <c r="D53" s="1"/>
      <c r="E53" s="1372" t="s">
        <v>1483</v>
      </c>
      <c r="F53" s="1372"/>
    </row>
    <row r="54" spans="4:27" ht="18" x14ac:dyDescent="0.3">
      <c r="D54" s="1"/>
      <c r="E54" s="819" t="s">
        <v>1672</v>
      </c>
      <c r="F54" s="1010"/>
    </row>
    <row r="55" spans="4:27" ht="18" x14ac:dyDescent="0.3">
      <c r="D55" s="1"/>
      <c r="E55" s="819" t="s">
        <v>1673</v>
      </c>
      <c r="F55" s="1010"/>
    </row>
    <row r="56" spans="4:27" x14ac:dyDescent="0.3">
      <c r="D56" s="1"/>
      <c r="E56" s="1030" t="s">
        <v>1666</v>
      </c>
      <c r="F56" s="823"/>
      <c r="G56" s="823"/>
      <c r="H56" s="823"/>
      <c r="I56" s="823"/>
      <c r="J56" s="823"/>
      <c r="K56" s="823"/>
      <c r="L56" s="823"/>
      <c r="M56" s="823"/>
      <c r="N56" s="823"/>
      <c r="O56" s="823"/>
      <c r="P56" s="823"/>
      <c r="Q56" s="823"/>
      <c r="R56" s="823"/>
      <c r="S56" s="823"/>
      <c r="T56" s="823"/>
      <c r="U56" s="823"/>
      <c r="V56" s="823"/>
      <c r="W56" s="823"/>
      <c r="X56" s="823"/>
      <c r="Y56" s="823"/>
      <c r="Z56" s="823"/>
      <c r="AA56" s="823"/>
    </row>
    <row r="57" spans="4:27" x14ac:dyDescent="0.3">
      <c r="D57" s="1"/>
      <c r="E57" s="823" t="s">
        <v>1667</v>
      </c>
      <c r="F57" s="1004"/>
    </row>
    <row r="58" spans="4:27" x14ac:dyDescent="0.3">
      <c r="D58" s="1"/>
      <c r="E58" s="1372" t="s">
        <v>1661</v>
      </c>
      <c r="F58" s="1372"/>
      <c r="G58" s="1372"/>
      <c r="H58" s="1372"/>
    </row>
    <row r="59" spans="4:27" ht="18" x14ac:dyDescent="0.3">
      <c r="D59" s="1"/>
      <c r="E59" s="932" t="s">
        <v>1668</v>
      </c>
      <c r="G59" s="1004"/>
      <c r="H59" s="1004"/>
    </row>
    <row r="60" spans="4:27" x14ac:dyDescent="0.3">
      <c r="D60" s="1"/>
      <c r="E60" s="811" t="s">
        <v>1669</v>
      </c>
      <c r="G60" s="1004"/>
      <c r="H60" s="1004"/>
    </row>
    <row r="61" spans="4:27" x14ac:dyDescent="0.3">
      <c r="D61" s="1"/>
      <c r="E61" s="1372" t="s">
        <v>1483</v>
      </c>
      <c r="F61" s="1372"/>
      <c r="G61" s="1004"/>
      <c r="H61" s="1004"/>
    </row>
    <row r="62" spans="4:27" ht="18" x14ac:dyDescent="0.3">
      <c r="D62" s="1"/>
      <c r="E62" s="819" t="s">
        <v>1442</v>
      </c>
    </row>
    <row r="63" spans="4:27" ht="18" x14ac:dyDescent="0.3">
      <c r="D63" s="1"/>
      <c r="E63" s="819" t="s">
        <v>1443</v>
      </c>
    </row>
    <row r="64" spans="4:27" x14ac:dyDescent="0.3">
      <c r="D64" s="1"/>
      <c r="E64" s="823" t="s">
        <v>1674</v>
      </c>
      <c r="F64" s="1004"/>
    </row>
    <row r="65" spans="5:63" ht="16.5" customHeight="1" x14ac:dyDescent="0.3">
      <c r="E65" s="1372" t="s">
        <v>1662</v>
      </c>
      <c r="F65" s="1372"/>
      <c r="G65" s="1372"/>
      <c r="H65" s="1372"/>
    </row>
    <row r="66" spans="5:63" ht="16.5" customHeight="1" x14ac:dyDescent="0.3"/>
    <row r="67" spans="5:63" x14ac:dyDescent="0.3">
      <c r="E67" s="809" t="s">
        <v>1401</v>
      </c>
    </row>
    <row r="68" spans="5:63" ht="18" x14ac:dyDescent="0.3">
      <c r="E68" s="880" t="s">
        <v>1588</v>
      </c>
    </row>
    <row r="69" spans="5:63" x14ac:dyDescent="0.3">
      <c r="E69" s="880"/>
    </row>
    <row r="70" spans="5:63" x14ac:dyDescent="0.3">
      <c r="E70" s="698"/>
      <c r="F70" s="698"/>
      <c r="G70" s="1363">
        <v>2007</v>
      </c>
      <c r="H70" s="1363"/>
      <c r="I70" s="1363"/>
      <c r="J70" s="1368">
        <v>2008</v>
      </c>
      <c r="K70" s="1369"/>
      <c r="L70" s="1370"/>
      <c r="M70" s="1363">
        <v>2009</v>
      </c>
      <c r="N70" s="1363"/>
      <c r="O70" s="1363"/>
      <c r="P70" s="1363">
        <v>2010</v>
      </c>
      <c r="Q70" s="1363"/>
      <c r="R70" s="1363"/>
      <c r="S70" s="1363">
        <v>2011</v>
      </c>
      <c r="T70" s="1363"/>
      <c r="U70" s="1363"/>
      <c r="V70" s="1363">
        <v>2012</v>
      </c>
      <c r="W70" s="1363"/>
      <c r="X70" s="1363"/>
      <c r="Y70" s="1363">
        <v>2013</v>
      </c>
      <c r="Z70" s="1363"/>
      <c r="AA70" s="1363"/>
      <c r="AB70" s="1363">
        <v>2014</v>
      </c>
      <c r="AC70" s="1363"/>
      <c r="AD70" s="1363"/>
      <c r="AE70" s="1363">
        <v>2015</v>
      </c>
      <c r="AF70" s="1363"/>
      <c r="AG70" s="1363"/>
      <c r="AH70" s="1363">
        <v>2016</v>
      </c>
      <c r="AI70" s="1363"/>
      <c r="AJ70" s="1363"/>
      <c r="AK70" s="1363">
        <v>2017</v>
      </c>
      <c r="AL70" s="1363"/>
      <c r="AM70" s="1363"/>
      <c r="AN70" s="1363">
        <v>2018</v>
      </c>
      <c r="AO70" s="1363"/>
      <c r="AP70" s="1363"/>
      <c r="AQ70" s="1363">
        <v>2019</v>
      </c>
      <c r="AR70" s="1363"/>
      <c r="AS70" s="1363"/>
      <c r="AT70" s="1363">
        <v>2020</v>
      </c>
      <c r="AU70" s="1363"/>
      <c r="AV70" s="1363"/>
      <c r="AW70" s="1363">
        <v>2021</v>
      </c>
      <c r="AX70" s="1363"/>
      <c r="AY70" s="1363"/>
      <c r="AZ70" s="1363">
        <v>2022</v>
      </c>
      <c r="BA70" s="1363"/>
      <c r="BB70" s="1363"/>
      <c r="BC70" s="1363">
        <v>2023</v>
      </c>
      <c r="BD70" s="1363"/>
      <c r="BE70" s="1363"/>
      <c r="BF70" s="1363">
        <v>2024</v>
      </c>
      <c r="BG70" s="1363"/>
      <c r="BH70" s="1363"/>
      <c r="BI70" s="1363">
        <v>2025</v>
      </c>
      <c r="BJ70" s="1363"/>
      <c r="BK70" s="1363"/>
    </row>
    <row r="71" spans="5:63" x14ac:dyDescent="0.3">
      <c r="E71" s="698"/>
      <c r="F71" s="698"/>
      <c r="G71" s="808" t="s">
        <v>1058</v>
      </c>
      <c r="H71" s="808" t="s">
        <v>1059</v>
      </c>
      <c r="I71" s="808" t="s">
        <v>1060</v>
      </c>
      <c r="J71" s="808" t="s">
        <v>1058</v>
      </c>
      <c r="K71" s="808" t="s">
        <v>1059</v>
      </c>
      <c r="L71" s="808" t="s">
        <v>1060</v>
      </c>
      <c r="M71" s="808" t="s">
        <v>1058</v>
      </c>
      <c r="N71" s="808" t="s">
        <v>1059</v>
      </c>
      <c r="O71" s="808" t="s">
        <v>1060</v>
      </c>
      <c r="P71" s="808" t="s">
        <v>1058</v>
      </c>
      <c r="Q71" s="808" t="s">
        <v>1059</v>
      </c>
      <c r="R71" s="808" t="s">
        <v>1060</v>
      </c>
      <c r="S71" s="808" t="s">
        <v>1058</v>
      </c>
      <c r="T71" s="808" t="s">
        <v>1059</v>
      </c>
      <c r="U71" s="808" t="s">
        <v>1060</v>
      </c>
      <c r="V71" s="808" t="s">
        <v>1058</v>
      </c>
      <c r="W71" s="808" t="s">
        <v>1059</v>
      </c>
      <c r="X71" s="808" t="s">
        <v>1060</v>
      </c>
      <c r="Y71" s="808" t="s">
        <v>1058</v>
      </c>
      <c r="Z71" s="808" t="s">
        <v>1059</v>
      </c>
      <c r="AA71" s="808" t="s">
        <v>1060</v>
      </c>
      <c r="AB71" s="808" t="s">
        <v>1058</v>
      </c>
      <c r="AC71" s="808" t="s">
        <v>1059</v>
      </c>
      <c r="AD71" s="808" t="s">
        <v>1060</v>
      </c>
      <c r="AE71" s="808" t="s">
        <v>1058</v>
      </c>
      <c r="AF71" s="808" t="s">
        <v>1059</v>
      </c>
      <c r="AG71" s="808" t="s">
        <v>1060</v>
      </c>
      <c r="AH71" s="808" t="s">
        <v>1058</v>
      </c>
      <c r="AI71" s="808" t="s">
        <v>1059</v>
      </c>
      <c r="AJ71" s="808" t="s">
        <v>1060</v>
      </c>
      <c r="AK71" s="808" t="s">
        <v>1058</v>
      </c>
      <c r="AL71" s="808" t="s">
        <v>1059</v>
      </c>
      <c r="AM71" s="808" t="s">
        <v>1060</v>
      </c>
      <c r="AN71" s="808" t="s">
        <v>1058</v>
      </c>
      <c r="AO71" s="808" t="s">
        <v>1059</v>
      </c>
      <c r="AP71" s="808" t="s">
        <v>1060</v>
      </c>
      <c r="AQ71" s="808" t="s">
        <v>1058</v>
      </c>
      <c r="AR71" s="808" t="s">
        <v>1059</v>
      </c>
      <c r="AS71" s="808" t="s">
        <v>1060</v>
      </c>
      <c r="AT71" s="808" t="s">
        <v>1058</v>
      </c>
      <c r="AU71" s="808" t="s">
        <v>1059</v>
      </c>
      <c r="AV71" s="808" t="s">
        <v>1060</v>
      </c>
      <c r="AW71" s="808" t="s">
        <v>1058</v>
      </c>
      <c r="AX71" s="808" t="s">
        <v>1059</v>
      </c>
      <c r="AY71" s="808" t="s">
        <v>1060</v>
      </c>
      <c r="AZ71" s="808" t="s">
        <v>1058</v>
      </c>
      <c r="BA71" s="808" t="s">
        <v>1059</v>
      </c>
      <c r="BB71" s="808" t="s">
        <v>1060</v>
      </c>
      <c r="BC71" s="871" t="s">
        <v>1058</v>
      </c>
      <c r="BD71" s="871" t="s">
        <v>1059</v>
      </c>
      <c r="BE71" s="871" t="s">
        <v>1060</v>
      </c>
      <c r="BF71" s="620" t="s">
        <v>1058</v>
      </c>
      <c r="BG71" s="620" t="s">
        <v>1059</v>
      </c>
      <c r="BH71" s="620" t="s">
        <v>1060</v>
      </c>
      <c r="BI71" s="620" t="s">
        <v>1058</v>
      </c>
      <c r="BJ71" s="620" t="s">
        <v>1059</v>
      </c>
      <c r="BK71" s="620" t="s">
        <v>1060</v>
      </c>
    </row>
    <row r="72" spans="5:63" x14ac:dyDescent="0.3">
      <c r="E72" s="1364" t="s">
        <v>256</v>
      </c>
      <c r="F72" s="1365"/>
      <c r="G72" s="709">
        <v>2.8809999999999998</v>
      </c>
      <c r="H72" s="709">
        <v>0.38900000000000001</v>
      </c>
      <c r="I72" s="709">
        <v>2.3E-2</v>
      </c>
      <c r="J72" s="709">
        <v>2.8809999999999998</v>
      </c>
      <c r="K72" s="709">
        <v>0.38900000000000001</v>
      </c>
      <c r="L72" s="709">
        <v>2.3E-2</v>
      </c>
      <c r="M72" s="709">
        <v>2.8809999999999998</v>
      </c>
      <c r="N72" s="709">
        <v>0.38900000000000001</v>
      </c>
      <c r="O72" s="709">
        <v>2.3E-2</v>
      </c>
      <c r="P72" s="709">
        <v>2.8809999999999998</v>
      </c>
      <c r="Q72" s="709">
        <v>0.38900000000000001</v>
      </c>
      <c r="R72" s="709">
        <v>2.3E-2</v>
      </c>
      <c r="S72" s="709">
        <v>2.8809999999999998</v>
      </c>
      <c r="T72" s="709">
        <v>0.38900000000000001</v>
      </c>
      <c r="U72" s="709">
        <v>2.3E-2</v>
      </c>
      <c r="V72" s="709">
        <v>2.8809999999999998</v>
      </c>
      <c r="W72" s="709">
        <v>0.38900000000000001</v>
      </c>
      <c r="X72" s="709">
        <v>2.3E-2</v>
      </c>
      <c r="Y72" s="709">
        <v>2.8809999999999998</v>
      </c>
      <c r="Z72" s="709">
        <v>0.38900000000000001</v>
      </c>
      <c r="AA72" s="709">
        <v>2.3E-2</v>
      </c>
      <c r="AB72" s="709">
        <v>2.8809999999999998</v>
      </c>
      <c r="AC72" s="709">
        <v>0.38900000000000001</v>
      </c>
      <c r="AD72" s="709">
        <v>2.3E-2</v>
      </c>
      <c r="AE72" s="709">
        <v>2.8809999999999998</v>
      </c>
      <c r="AF72" s="709">
        <v>0.38900000000000001</v>
      </c>
      <c r="AG72" s="709">
        <v>2.3E-2</v>
      </c>
      <c r="AH72" s="709">
        <v>2.8809999999999998</v>
      </c>
      <c r="AI72" s="709">
        <v>0.38900000000000001</v>
      </c>
      <c r="AJ72" s="709">
        <v>2.3E-2</v>
      </c>
      <c r="AK72" s="709">
        <v>2.8809999999999998</v>
      </c>
      <c r="AL72" s="709">
        <v>0.38900000000000001</v>
      </c>
      <c r="AM72" s="709">
        <v>2.3E-2</v>
      </c>
      <c r="AN72" s="709">
        <v>2.8809999999999998</v>
      </c>
      <c r="AO72" s="709">
        <v>0.38900000000000001</v>
      </c>
      <c r="AP72" s="709">
        <v>2.3E-2</v>
      </c>
      <c r="AQ72" s="709">
        <v>2.8809999999999998</v>
      </c>
      <c r="AR72" s="709">
        <v>0.38900000000000001</v>
      </c>
      <c r="AS72" s="709">
        <v>2.3E-2</v>
      </c>
      <c r="AT72" s="709">
        <v>2.8809999999999998</v>
      </c>
      <c r="AU72" s="709">
        <v>0.38900000000000001</v>
      </c>
      <c r="AV72" s="709">
        <v>2.3E-2</v>
      </c>
      <c r="AW72" s="709">
        <v>2.8809999999999998</v>
      </c>
      <c r="AX72" s="709">
        <v>0.38900000000000001</v>
      </c>
      <c r="AY72" s="709">
        <v>2.3E-2</v>
      </c>
      <c r="AZ72" s="709">
        <v>2.8809999999999998</v>
      </c>
      <c r="BA72" s="709">
        <v>0.38900000000000001</v>
      </c>
      <c r="BB72" s="709">
        <v>2.3E-2</v>
      </c>
      <c r="BC72" s="709">
        <v>2.8809999999999998</v>
      </c>
      <c r="BD72" s="709">
        <v>0.38900000000000001</v>
      </c>
      <c r="BE72" s="979">
        <v>2.3E-2</v>
      </c>
      <c r="BF72" s="979">
        <v>2.8809999999999998</v>
      </c>
      <c r="BG72" s="979">
        <v>0.38900000000000001</v>
      </c>
      <c r="BH72" s="709">
        <v>2.3E-2</v>
      </c>
      <c r="BI72" s="979">
        <v>2.8809999999999998</v>
      </c>
      <c r="BJ72" s="979">
        <v>0.38900000000000001</v>
      </c>
      <c r="BK72" s="709">
        <v>2.3E-2</v>
      </c>
    </row>
    <row r="73" spans="5:63" x14ac:dyDescent="0.3">
      <c r="E73" s="1364" t="s">
        <v>567</v>
      </c>
      <c r="F73" s="1365"/>
      <c r="G73" s="709">
        <v>2.7210000000000001</v>
      </c>
      <c r="H73" s="709">
        <v>0.36699999999999999</v>
      </c>
      <c r="I73" s="709">
        <v>2.1999999999999999E-2</v>
      </c>
      <c r="J73" s="709">
        <v>2.7210000000000001</v>
      </c>
      <c r="K73" s="709">
        <v>0.36699999999999999</v>
      </c>
      <c r="L73" s="709">
        <v>2.1999999999999999E-2</v>
      </c>
      <c r="M73" s="709">
        <v>2.7210000000000001</v>
      </c>
      <c r="N73" s="709">
        <v>0.36699999999999999</v>
      </c>
      <c r="O73" s="709">
        <v>2.1999999999999999E-2</v>
      </c>
      <c r="P73" s="709">
        <v>2.7210000000000001</v>
      </c>
      <c r="Q73" s="709">
        <v>0.36699999999999999</v>
      </c>
      <c r="R73" s="709">
        <v>2.1999999999999999E-2</v>
      </c>
      <c r="S73" s="709">
        <v>2.7210000000000001</v>
      </c>
      <c r="T73" s="709">
        <v>0.36699999999999999</v>
      </c>
      <c r="U73" s="709">
        <v>2.1999999999999999E-2</v>
      </c>
      <c r="V73" s="709">
        <v>2.7210000000000001</v>
      </c>
      <c r="W73" s="709">
        <v>0.36699999999999999</v>
      </c>
      <c r="X73" s="709">
        <v>2.1999999999999999E-2</v>
      </c>
      <c r="Y73" s="709">
        <v>2.7210000000000001</v>
      </c>
      <c r="Z73" s="709">
        <v>0.36699999999999999</v>
      </c>
      <c r="AA73" s="709">
        <v>2.1999999999999999E-2</v>
      </c>
      <c r="AB73" s="709">
        <v>2.7210000000000001</v>
      </c>
      <c r="AC73" s="709">
        <v>0.36699999999999999</v>
      </c>
      <c r="AD73" s="709">
        <v>2.1999999999999999E-2</v>
      </c>
      <c r="AE73" s="709">
        <v>2.7210000000000001</v>
      </c>
      <c r="AF73" s="709">
        <v>0.36699999999999999</v>
      </c>
      <c r="AG73" s="709">
        <v>2.1999999999999999E-2</v>
      </c>
      <c r="AH73" s="709">
        <v>2.7210000000000001</v>
      </c>
      <c r="AI73" s="709">
        <v>0.36699999999999999</v>
      </c>
      <c r="AJ73" s="709">
        <v>2.1999999999999999E-2</v>
      </c>
      <c r="AK73" s="709">
        <v>2.7210000000000001</v>
      </c>
      <c r="AL73" s="709">
        <v>0.36699999999999999</v>
      </c>
      <c r="AM73" s="709">
        <v>2.1999999999999999E-2</v>
      </c>
      <c r="AN73" s="709">
        <v>2.7210000000000001</v>
      </c>
      <c r="AO73" s="709">
        <v>0.36699999999999999</v>
      </c>
      <c r="AP73" s="709">
        <v>2.1999999999999999E-2</v>
      </c>
      <c r="AQ73" s="709">
        <v>2.7210000000000001</v>
      </c>
      <c r="AR73" s="709">
        <v>0.36699999999999999</v>
      </c>
      <c r="AS73" s="709">
        <v>2.1999999999999999E-2</v>
      </c>
      <c r="AT73" s="709">
        <v>2.7210000000000001</v>
      </c>
      <c r="AU73" s="709">
        <v>0.36699999999999999</v>
      </c>
      <c r="AV73" s="709">
        <v>2.1999999999999999E-2</v>
      </c>
      <c r="AW73" s="709">
        <v>2.7210000000000001</v>
      </c>
      <c r="AX73" s="709">
        <v>0.36699999999999999</v>
      </c>
      <c r="AY73" s="709">
        <v>2.1999999999999999E-2</v>
      </c>
      <c r="AZ73" s="709">
        <v>2.7210000000000001</v>
      </c>
      <c r="BA73" s="709">
        <v>0.36699999999999999</v>
      </c>
      <c r="BB73" s="709">
        <v>2.1999999999999999E-2</v>
      </c>
      <c r="BC73" s="709">
        <v>2.7210000000000001</v>
      </c>
      <c r="BD73" s="709">
        <v>0.36699999999999999</v>
      </c>
      <c r="BE73" s="979">
        <v>2.1999999999999999E-2</v>
      </c>
      <c r="BF73" s="979">
        <v>2.7210000000000001</v>
      </c>
      <c r="BG73" s="979">
        <v>0.36699999999999999</v>
      </c>
      <c r="BH73" s="709">
        <v>2.1999999999999999E-2</v>
      </c>
      <c r="BI73" s="979">
        <v>2.7210000000000001</v>
      </c>
      <c r="BJ73" s="979">
        <v>0.36699999999999999</v>
      </c>
      <c r="BK73" s="709">
        <v>2.1999999999999999E-2</v>
      </c>
    </row>
    <row r="74" spans="5:63" x14ac:dyDescent="0.3">
      <c r="E74" s="1364" t="s">
        <v>1407</v>
      </c>
      <c r="F74" s="1365"/>
      <c r="G74" s="709">
        <v>0.182</v>
      </c>
      <c r="H74" s="709">
        <v>1.6E-2</v>
      </c>
      <c r="I74" s="709">
        <v>0</v>
      </c>
      <c r="J74" s="709">
        <v>0.183</v>
      </c>
      <c r="K74" s="709">
        <v>1.6E-2</v>
      </c>
      <c r="L74" s="709">
        <v>0</v>
      </c>
      <c r="M74" s="709">
        <v>0.184</v>
      </c>
      <c r="N74" s="709">
        <v>1.6E-2</v>
      </c>
      <c r="O74" s="709">
        <v>0</v>
      </c>
      <c r="P74" s="709">
        <v>0.183</v>
      </c>
      <c r="Q74" s="709">
        <v>1.6E-2</v>
      </c>
      <c r="R74" s="709">
        <v>0</v>
      </c>
      <c r="S74" s="709">
        <v>0.183</v>
      </c>
      <c r="T74" s="709">
        <v>1.6E-2</v>
      </c>
      <c r="U74" s="709">
        <v>0</v>
      </c>
      <c r="V74" s="709">
        <v>0.183</v>
      </c>
      <c r="W74" s="709">
        <v>1.6E-2</v>
      </c>
      <c r="X74" s="709">
        <v>0</v>
      </c>
      <c r="Y74" s="709">
        <v>0.182</v>
      </c>
      <c r="Z74" s="709">
        <v>1.6E-2</v>
      </c>
      <c r="AA74" s="709">
        <v>0</v>
      </c>
      <c r="AB74" s="709">
        <v>0.183</v>
      </c>
      <c r="AC74" s="709">
        <v>1.6E-2</v>
      </c>
      <c r="AD74" s="709">
        <v>0</v>
      </c>
      <c r="AE74" s="709">
        <v>0.184</v>
      </c>
      <c r="AF74" s="709">
        <v>1.6E-2</v>
      </c>
      <c r="AG74" s="709">
        <v>0</v>
      </c>
      <c r="AH74" s="709">
        <v>0.183</v>
      </c>
      <c r="AI74" s="709">
        <v>1.6E-2</v>
      </c>
      <c r="AJ74" s="709">
        <v>0</v>
      </c>
      <c r="AK74" s="709">
        <v>0.183</v>
      </c>
      <c r="AL74" s="709">
        <v>1.6E-2</v>
      </c>
      <c r="AM74" s="709">
        <v>0</v>
      </c>
      <c r="AN74" s="709">
        <v>0.182</v>
      </c>
      <c r="AO74" s="709">
        <v>1.6E-2</v>
      </c>
      <c r="AP74" s="709">
        <v>0</v>
      </c>
      <c r="AQ74" s="709">
        <v>0.182</v>
      </c>
      <c r="AR74" s="709">
        <v>1.6E-2</v>
      </c>
      <c r="AS74" s="709">
        <v>0</v>
      </c>
      <c r="AT74" s="709">
        <v>0.182</v>
      </c>
      <c r="AU74" s="709">
        <v>1.6E-2</v>
      </c>
      <c r="AV74" s="709">
        <v>0</v>
      </c>
      <c r="AW74" s="709">
        <v>0.182</v>
      </c>
      <c r="AX74" s="709">
        <v>1.6E-2</v>
      </c>
      <c r="AY74" s="709">
        <v>0</v>
      </c>
      <c r="AZ74" s="709">
        <v>0.182</v>
      </c>
      <c r="BA74" s="709">
        <v>1.6E-2</v>
      </c>
      <c r="BB74" s="709">
        <v>0</v>
      </c>
      <c r="BC74" s="709">
        <v>0.182</v>
      </c>
      <c r="BD74" s="709">
        <v>1.6E-2</v>
      </c>
      <c r="BE74" s="979">
        <v>0</v>
      </c>
      <c r="BF74" s="979">
        <v>0.182</v>
      </c>
      <c r="BG74" s="979">
        <v>1.6E-2</v>
      </c>
      <c r="BH74" s="709">
        <v>0</v>
      </c>
      <c r="BI74" s="979">
        <v>0.182</v>
      </c>
      <c r="BJ74" s="979">
        <v>1.6E-2</v>
      </c>
      <c r="BK74" s="709">
        <v>0</v>
      </c>
    </row>
    <row r="75" spans="5:63" x14ac:dyDescent="0.3">
      <c r="E75" s="1364" t="s">
        <v>759</v>
      </c>
      <c r="F75" s="1365"/>
      <c r="G75" s="709">
        <v>3.0169999999999999</v>
      </c>
      <c r="H75" s="709">
        <v>0.39</v>
      </c>
      <c r="I75" s="709">
        <v>1.2E-2</v>
      </c>
      <c r="J75" s="709">
        <v>3.0169999999999999</v>
      </c>
      <c r="K75" s="709">
        <v>0.39</v>
      </c>
      <c r="L75" s="709">
        <v>1.2E-2</v>
      </c>
      <c r="M75" s="709">
        <v>3.0169999999999999</v>
      </c>
      <c r="N75" s="709">
        <v>0.39</v>
      </c>
      <c r="O75" s="709">
        <v>1.2E-2</v>
      </c>
      <c r="P75" s="709">
        <v>3.0169999999999999</v>
      </c>
      <c r="Q75" s="709">
        <v>0.39</v>
      </c>
      <c r="R75" s="709">
        <v>1.2E-2</v>
      </c>
      <c r="S75" s="709">
        <v>3.0169999999999999</v>
      </c>
      <c r="T75" s="709">
        <v>0.39</v>
      </c>
      <c r="U75" s="709">
        <v>1.2E-2</v>
      </c>
      <c r="V75" s="709">
        <v>3.0169999999999999</v>
      </c>
      <c r="W75" s="709">
        <v>0.39</v>
      </c>
      <c r="X75" s="709">
        <v>1.2E-2</v>
      </c>
      <c r="Y75" s="709">
        <v>3.0169999999999999</v>
      </c>
      <c r="Z75" s="709">
        <v>0.39</v>
      </c>
      <c r="AA75" s="709">
        <v>1.2E-2</v>
      </c>
      <c r="AB75" s="709">
        <v>3.0169999999999999</v>
      </c>
      <c r="AC75" s="709">
        <v>0.39</v>
      </c>
      <c r="AD75" s="709">
        <v>1.2E-2</v>
      </c>
      <c r="AE75" s="709">
        <v>3.0169999999999999</v>
      </c>
      <c r="AF75" s="709">
        <v>0.39</v>
      </c>
      <c r="AG75" s="709">
        <v>1.2E-2</v>
      </c>
      <c r="AH75" s="709">
        <v>3.0169999999999999</v>
      </c>
      <c r="AI75" s="709">
        <v>0.39</v>
      </c>
      <c r="AJ75" s="709">
        <v>1.2E-2</v>
      </c>
      <c r="AK75" s="709">
        <v>3.0169999999999999</v>
      </c>
      <c r="AL75" s="709">
        <v>0.39</v>
      </c>
      <c r="AM75" s="709">
        <v>1.2E-2</v>
      </c>
      <c r="AN75" s="709">
        <v>3.0169999999999999</v>
      </c>
      <c r="AO75" s="709">
        <v>0.39</v>
      </c>
      <c r="AP75" s="709">
        <v>1.2E-2</v>
      </c>
      <c r="AQ75" s="709">
        <v>3.0169999999999999</v>
      </c>
      <c r="AR75" s="709">
        <v>0.39</v>
      </c>
      <c r="AS75" s="709">
        <v>1.2E-2</v>
      </c>
      <c r="AT75" s="709">
        <v>3.0169999999999999</v>
      </c>
      <c r="AU75" s="709">
        <v>0.39</v>
      </c>
      <c r="AV75" s="709">
        <v>1.2E-2</v>
      </c>
      <c r="AW75" s="709">
        <v>3.0169999999999999</v>
      </c>
      <c r="AX75" s="709">
        <v>0.39</v>
      </c>
      <c r="AY75" s="709">
        <v>1.2E-2</v>
      </c>
      <c r="AZ75" s="709">
        <v>3.0169999999999999</v>
      </c>
      <c r="BA75" s="709">
        <v>0.39</v>
      </c>
      <c r="BB75" s="709">
        <v>1.2E-2</v>
      </c>
      <c r="BC75" s="709">
        <v>3.0169999999999999</v>
      </c>
      <c r="BD75" s="709">
        <v>0.39</v>
      </c>
      <c r="BE75" s="979">
        <v>1.2E-2</v>
      </c>
      <c r="BF75" s="979">
        <v>3.0169999999999999</v>
      </c>
      <c r="BG75" s="979">
        <v>0.39</v>
      </c>
      <c r="BH75" s="709">
        <v>1.2E-2</v>
      </c>
      <c r="BI75" s="979">
        <v>3.0169999999999999</v>
      </c>
      <c r="BJ75" s="979">
        <v>0.39</v>
      </c>
      <c r="BK75" s="709">
        <v>1.2E-2</v>
      </c>
    </row>
    <row r="76" spans="5:63" x14ac:dyDescent="0.3">
      <c r="E76" s="1364" t="s">
        <v>540</v>
      </c>
      <c r="F76" s="1365"/>
      <c r="G76" s="709">
        <v>1.5409999999999999</v>
      </c>
      <c r="H76" s="709">
        <v>0.122</v>
      </c>
      <c r="I76" s="709">
        <v>2E-3</v>
      </c>
      <c r="J76" s="709">
        <v>1.5409999999999999</v>
      </c>
      <c r="K76" s="709">
        <v>0.122</v>
      </c>
      <c r="L76" s="709">
        <v>2E-3</v>
      </c>
      <c r="M76" s="709">
        <v>1.5409999999999999</v>
      </c>
      <c r="N76" s="709">
        <v>0.122</v>
      </c>
      <c r="O76" s="709">
        <v>2E-3</v>
      </c>
      <c r="P76" s="709">
        <v>1.5409999999999999</v>
      </c>
      <c r="Q76" s="709">
        <v>0.122</v>
      </c>
      <c r="R76" s="709">
        <v>2E-3</v>
      </c>
      <c r="S76" s="709">
        <v>1.5409999999999999</v>
      </c>
      <c r="T76" s="709">
        <v>0.122</v>
      </c>
      <c r="U76" s="709">
        <v>2E-3</v>
      </c>
      <c r="V76" s="709">
        <v>1.5409999999999999</v>
      </c>
      <c r="W76" s="709">
        <v>0.122</v>
      </c>
      <c r="X76" s="709">
        <v>2E-3</v>
      </c>
      <c r="Y76" s="709">
        <v>1.5409999999999999</v>
      </c>
      <c r="Z76" s="709">
        <v>0.122</v>
      </c>
      <c r="AA76" s="709">
        <v>2E-3</v>
      </c>
      <c r="AB76" s="709">
        <v>1.5409999999999999</v>
      </c>
      <c r="AC76" s="709">
        <v>0.122</v>
      </c>
      <c r="AD76" s="709">
        <v>2E-3</v>
      </c>
      <c r="AE76" s="709">
        <v>1.5409999999999999</v>
      </c>
      <c r="AF76" s="709">
        <v>0.122</v>
      </c>
      <c r="AG76" s="709">
        <v>2E-3</v>
      </c>
      <c r="AH76" s="709">
        <v>1.5409999999999999</v>
      </c>
      <c r="AI76" s="709">
        <v>0.122</v>
      </c>
      <c r="AJ76" s="709">
        <v>2E-3</v>
      </c>
      <c r="AK76" s="709">
        <v>1.5409999999999999</v>
      </c>
      <c r="AL76" s="709">
        <v>0.122</v>
      </c>
      <c r="AM76" s="709">
        <v>2E-3</v>
      </c>
      <c r="AN76" s="709">
        <v>1.5409999999999999</v>
      </c>
      <c r="AO76" s="709">
        <v>0.122</v>
      </c>
      <c r="AP76" s="709">
        <v>2E-3</v>
      </c>
      <c r="AQ76" s="709">
        <v>1.5409999999999999</v>
      </c>
      <c r="AR76" s="709">
        <v>0.122</v>
      </c>
      <c r="AS76" s="709">
        <v>2E-3</v>
      </c>
      <c r="AT76" s="709">
        <v>1.5409999999999999</v>
      </c>
      <c r="AU76" s="709">
        <v>0.122</v>
      </c>
      <c r="AV76" s="709">
        <v>2E-3</v>
      </c>
      <c r="AW76" s="709">
        <v>1.5409999999999999</v>
      </c>
      <c r="AX76" s="709">
        <v>0.122</v>
      </c>
      <c r="AY76" s="709">
        <v>2E-3</v>
      </c>
      <c r="AZ76" s="709">
        <v>1.5409999999999999</v>
      </c>
      <c r="BA76" s="709">
        <v>0.122</v>
      </c>
      <c r="BB76" s="709">
        <v>2E-3</v>
      </c>
      <c r="BC76" s="709">
        <v>1.5409999999999999</v>
      </c>
      <c r="BD76" s="709">
        <v>0.122</v>
      </c>
      <c r="BE76" s="979">
        <v>2E-3</v>
      </c>
      <c r="BF76" s="979">
        <v>1.5409999999999999</v>
      </c>
      <c r="BG76" s="979">
        <v>0.122</v>
      </c>
      <c r="BH76" s="709">
        <v>2E-3</v>
      </c>
      <c r="BI76" s="979">
        <v>1.5409999999999999</v>
      </c>
      <c r="BJ76" s="979">
        <v>0.122</v>
      </c>
      <c r="BK76" s="709">
        <v>2E-3</v>
      </c>
    </row>
    <row r="77" spans="5:63" x14ac:dyDescent="0.3">
      <c r="E77" s="805" t="s">
        <v>833</v>
      </c>
      <c r="F77" s="806"/>
      <c r="G77" s="709">
        <v>2.4849999999999999</v>
      </c>
      <c r="H77" s="709">
        <v>0.34599999999999997</v>
      </c>
      <c r="I77" s="709">
        <v>2.1000000000000001E-2</v>
      </c>
      <c r="J77" s="709">
        <v>2.4849999999999999</v>
      </c>
      <c r="K77" s="709">
        <v>0.34599999999999997</v>
      </c>
      <c r="L77" s="709">
        <v>2.1000000000000001E-2</v>
      </c>
      <c r="M77" s="709">
        <v>2.4849999999999999</v>
      </c>
      <c r="N77" s="709">
        <v>0.34599999999999997</v>
      </c>
      <c r="O77" s="709">
        <v>2.1000000000000001E-2</v>
      </c>
      <c r="P77" s="709">
        <v>2.4849999999999999</v>
      </c>
      <c r="Q77" s="709">
        <v>0.34599999999999997</v>
      </c>
      <c r="R77" s="709">
        <v>2.1000000000000001E-2</v>
      </c>
      <c r="S77" s="709">
        <v>2.4849999999999999</v>
      </c>
      <c r="T77" s="709">
        <v>0.34599999999999997</v>
      </c>
      <c r="U77" s="709">
        <v>2.1000000000000001E-2</v>
      </c>
      <c r="V77" s="709">
        <v>2.4849999999999999</v>
      </c>
      <c r="W77" s="709">
        <v>0.34599999999999997</v>
      </c>
      <c r="X77" s="709">
        <v>2.1000000000000001E-2</v>
      </c>
      <c r="Y77" s="709">
        <v>2.4849999999999999</v>
      </c>
      <c r="Z77" s="709">
        <v>0.34599999999999997</v>
      </c>
      <c r="AA77" s="709">
        <v>2.1000000000000001E-2</v>
      </c>
      <c r="AB77" s="709">
        <v>2.4849999999999999</v>
      </c>
      <c r="AC77" s="709">
        <v>0.34599999999999997</v>
      </c>
      <c r="AD77" s="709">
        <v>2.1000000000000001E-2</v>
      </c>
      <c r="AE77" s="709">
        <v>2.4849999999999999</v>
      </c>
      <c r="AF77" s="709">
        <v>0.34599999999999997</v>
      </c>
      <c r="AG77" s="709">
        <v>2.1000000000000001E-2</v>
      </c>
      <c r="AH77" s="709">
        <v>2.4849999999999999</v>
      </c>
      <c r="AI77" s="709">
        <v>0.34599999999999997</v>
      </c>
      <c r="AJ77" s="709">
        <v>2.1000000000000001E-2</v>
      </c>
      <c r="AK77" s="709">
        <v>2.4849999999999999</v>
      </c>
      <c r="AL77" s="709">
        <v>0.34599999999999997</v>
      </c>
      <c r="AM77" s="709">
        <v>2.1000000000000001E-2</v>
      </c>
      <c r="AN77" s="709">
        <v>2.4849999999999999</v>
      </c>
      <c r="AO77" s="709">
        <v>0.34599999999999997</v>
      </c>
      <c r="AP77" s="709">
        <v>2.1000000000000001E-2</v>
      </c>
      <c r="AQ77" s="709">
        <v>2.4849999999999999</v>
      </c>
      <c r="AR77" s="709">
        <v>0.34599999999999997</v>
      </c>
      <c r="AS77" s="709">
        <v>2.1000000000000001E-2</v>
      </c>
      <c r="AT77" s="709">
        <v>2.4849999999999999</v>
      </c>
      <c r="AU77" s="709">
        <v>0.34599999999999997</v>
      </c>
      <c r="AV77" s="709">
        <v>2.1000000000000001E-2</v>
      </c>
      <c r="AW77" s="709">
        <v>2.4849999999999999</v>
      </c>
      <c r="AX77" s="709">
        <v>0.34599999999999997</v>
      </c>
      <c r="AY77" s="709">
        <v>2.1000000000000001E-2</v>
      </c>
      <c r="AZ77" s="709">
        <v>2.4849999999999999</v>
      </c>
      <c r="BA77" s="709">
        <v>0.34599999999999997</v>
      </c>
      <c r="BB77" s="709">
        <v>2.1000000000000001E-2</v>
      </c>
      <c r="BC77" s="709">
        <v>2.4849999999999999</v>
      </c>
      <c r="BD77" s="709">
        <v>0.34599999999999997</v>
      </c>
      <c r="BE77" s="979">
        <v>2.1000000000000001E-2</v>
      </c>
      <c r="BF77" s="979">
        <v>2.4849999999999999</v>
      </c>
      <c r="BG77" s="979">
        <v>0.34599999999999997</v>
      </c>
      <c r="BH77" s="709">
        <v>2.1000000000000001E-2</v>
      </c>
      <c r="BI77" s="979">
        <v>2.4849999999999999</v>
      </c>
      <c r="BJ77" s="979">
        <v>0.34599999999999997</v>
      </c>
      <c r="BK77" s="709">
        <v>2.1000000000000001E-2</v>
      </c>
    </row>
    <row r="78" spans="5:63" x14ac:dyDescent="0.3">
      <c r="E78" s="1364" t="s">
        <v>586</v>
      </c>
      <c r="F78" s="1365"/>
      <c r="G78" s="709">
        <v>2.9660000000000002</v>
      </c>
      <c r="H78" s="709" t="s">
        <v>160</v>
      </c>
      <c r="I78" s="709" t="s">
        <v>160</v>
      </c>
      <c r="J78" s="709">
        <v>2.9660000000000002</v>
      </c>
      <c r="K78" s="709" t="s">
        <v>160</v>
      </c>
      <c r="L78" s="709" t="s">
        <v>160</v>
      </c>
      <c r="M78" s="709">
        <v>2.9660000000000002</v>
      </c>
      <c r="N78" s="709" t="s">
        <v>160</v>
      </c>
      <c r="O78" s="709" t="s">
        <v>160</v>
      </c>
      <c r="P78" s="709">
        <v>2.9660000000000002</v>
      </c>
      <c r="Q78" s="709" t="s">
        <v>160</v>
      </c>
      <c r="R78" s="709" t="s">
        <v>160</v>
      </c>
      <c r="S78" s="709">
        <v>2.9660000000000002</v>
      </c>
      <c r="T78" s="709" t="s">
        <v>160</v>
      </c>
      <c r="U78" s="709" t="s">
        <v>160</v>
      </c>
      <c r="V78" s="709">
        <v>2.9660000000000002</v>
      </c>
      <c r="W78" s="709" t="s">
        <v>160</v>
      </c>
      <c r="X78" s="709" t="s">
        <v>160</v>
      </c>
      <c r="Y78" s="709">
        <v>2.9660000000000002</v>
      </c>
      <c r="Z78" s="709" t="s">
        <v>160</v>
      </c>
      <c r="AA78" s="709" t="s">
        <v>160</v>
      </c>
      <c r="AB78" s="709">
        <v>2.9660000000000002</v>
      </c>
      <c r="AC78" s="709" t="s">
        <v>160</v>
      </c>
      <c r="AD78" s="709" t="s">
        <v>160</v>
      </c>
      <c r="AE78" s="709">
        <v>2.9660000000000002</v>
      </c>
      <c r="AF78" s="709" t="s">
        <v>160</v>
      </c>
      <c r="AG78" s="709" t="s">
        <v>160</v>
      </c>
      <c r="AH78" s="709">
        <v>2.9660000000000002</v>
      </c>
      <c r="AI78" s="709" t="s">
        <v>160</v>
      </c>
      <c r="AJ78" s="709" t="s">
        <v>160</v>
      </c>
      <c r="AK78" s="709">
        <v>2.9660000000000002</v>
      </c>
      <c r="AL78" s="709" t="s">
        <v>160</v>
      </c>
      <c r="AM78" s="709" t="s">
        <v>160</v>
      </c>
      <c r="AN78" s="709">
        <v>2.9660000000000002</v>
      </c>
      <c r="AO78" s="709" t="s">
        <v>160</v>
      </c>
      <c r="AP78" s="709" t="s">
        <v>160</v>
      </c>
      <c r="AQ78" s="709">
        <v>2.9660000000000002</v>
      </c>
      <c r="AR78" s="709" t="s">
        <v>160</v>
      </c>
      <c r="AS78" s="709" t="s">
        <v>160</v>
      </c>
      <c r="AT78" s="709">
        <v>2.9660000000000002</v>
      </c>
      <c r="AU78" s="709" t="s">
        <v>160</v>
      </c>
      <c r="AV78" s="709" t="s">
        <v>160</v>
      </c>
      <c r="AW78" s="709">
        <v>2.9660000000000002</v>
      </c>
      <c r="AX78" s="709" t="s">
        <v>160</v>
      </c>
      <c r="AY78" s="709" t="s">
        <v>160</v>
      </c>
      <c r="AZ78" s="709">
        <v>2.9660000000000002</v>
      </c>
      <c r="BA78" s="709" t="s">
        <v>160</v>
      </c>
      <c r="BB78" s="709" t="s">
        <v>160</v>
      </c>
      <c r="BC78" s="709">
        <v>2.9660000000000002</v>
      </c>
      <c r="BD78" s="709" t="s">
        <v>160</v>
      </c>
      <c r="BE78" s="979" t="s">
        <v>160</v>
      </c>
      <c r="BF78" s="979">
        <v>2.9660000000000002</v>
      </c>
      <c r="BG78" s="979" t="s">
        <v>160</v>
      </c>
      <c r="BH78" s="709" t="s">
        <v>160</v>
      </c>
      <c r="BI78" s="979">
        <v>2.9660000000000002</v>
      </c>
      <c r="BJ78" s="979" t="s">
        <v>160</v>
      </c>
      <c r="BK78" s="709" t="s">
        <v>160</v>
      </c>
    </row>
    <row r="79" spans="5:63" x14ac:dyDescent="0.3">
      <c r="E79" s="1364" t="s">
        <v>3</v>
      </c>
      <c r="F79" s="1365"/>
      <c r="G79" s="709">
        <v>2.996</v>
      </c>
      <c r="H79" s="709" t="s">
        <v>160</v>
      </c>
      <c r="I79" s="709" t="s">
        <v>160</v>
      </c>
      <c r="J79" s="709">
        <v>2.996</v>
      </c>
      <c r="K79" s="709" t="s">
        <v>160</v>
      </c>
      <c r="L79" s="709" t="s">
        <v>160</v>
      </c>
      <c r="M79" s="709">
        <v>2.996</v>
      </c>
      <c r="N79" s="709" t="s">
        <v>160</v>
      </c>
      <c r="O79" s="709" t="s">
        <v>160</v>
      </c>
      <c r="P79" s="709">
        <v>2.996</v>
      </c>
      <c r="Q79" s="709" t="s">
        <v>160</v>
      </c>
      <c r="R79" s="709" t="s">
        <v>160</v>
      </c>
      <c r="S79" s="709">
        <v>2.996</v>
      </c>
      <c r="T79" s="709" t="s">
        <v>160</v>
      </c>
      <c r="U79" s="709" t="s">
        <v>160</v>
      </c>
      <c r="V79" s="709">
        <v>2.996</v>
      </c>
      <c r="W79" s="709" t="s">
        <v>160</v>
      </c>
      <c r="X79" s="709" t="s">
        <v>160</v>
      </c>
      <c r="Y79" s="709">
        <v>2.996</v>
      </c>
      <c r="Z79" s="709" t="s">
        <v>160</v>
      </c>
      <c r="AA79" s="709" t="s">
        <v>160</v>
      </c>
      <c r="AB79" s="709">
        <v>2.996</v>
      </c>
      <c r="AC79" s="709" t="s">
        <v>160</v>
      </c>
      <c r="AD79" s="709" t="s">
        <v>160</v>
      </c>
      <c r="AE79" s="709">
        <v>2.996</v>
      </c>
      <c r="AF79" s="709" t="s">
        <v>160</v>
      </c>
      <c r="AG79" s="709" t="s">
        <v>160</v>
      </c>
      <c r="AH79" s="709">
        <v>2.996</v>
      </c>
      <c r="AI79" s="709" t="s">
        <v>160</v>
      </c>
      <c r="AJ79" s="709" t="s">
        <v>160</v>
      </c>
      <c r="AK79" s="709">
        <v>2.996</v>
      </c>
      <c r="AL79" s="709" t="s">
        <v>160</v>
      </c>
      <c r="AM79" s="709" t="s">
        <v>160</v>
      </c>
      <c r="AN79" s="709">
        <v>2.996</v>
      </c>
      <c r="AO79" s="709" t="s">
        <v>160</v>
      </c>
      <c r="AP79" s="709" t="s">
        <v>160</v>
      </c>
      <c r="AQ79" s="709">
        <v>2.996</v>
      </c>
      <c r="AR79" s="709" t="s">
        <v>160</v>
      </c>
      <c r="AS79" s="709" t="s">
        <v>160</v>
      </c>
      <c r="AT79" s="709">
        <v>2.996</v>
      </c>
      <c r="AU79" s="709" t="s">
        <v>160</v>
      </c>
      <c r="AV79" s="709" t="s">
        <v>160</v>
      </c>
      <c r="AW79" s="709">
        <v>2.996</v>
      </c>
      <c r="AX79" s="709" t="s">
        <v>160</v>
      </c>
      <c r="AY79" s="709" t="s">
        <v>160</v>
      </c>
      <c r="AZ79" s="709">
        <v>2.996</v>
      </c>
      <c r="BA79" s="709" t="s">
        <v>160</v>
      </c>
      <c r="BB79" s="709" t="s">
        <v>160</v>
      </c>
      <c r="BC79" s="709">
        <v>2.996</v>
      </c>
      <c r="BD79" s="709" t="s">
        <v>160</v>
      </c>
      <c r="BE79" s="979" t="s">
        <v>160</v>
      </c>
      <c r="BF79" s="979">
        <v>2.996</v>
      </c>
      <c r="BG79" s="979" t="s">
        <v>160</v>
      </c>
      <c r="BH79" s="709" t="s">
        <v>160</v>
      </c>
      <c r="BI79" s="979">
        <v>2.996</v>
      </c>
      <c r="BJ79" s="979" t="s">
        <v>160</v>
      </c>
      <c r="BK79" s="709" t="s">
        <v>160</v>
      </c>
    </row>
    <row r="80" spans="5:63" x14ac:dyDescent="0.3">
      <c r="E80" s="1364" t="s">
        <v>1004</v>
      </c>
      <c r="F80" s="1365"/>
      <c r="G80" s="709">
        <v>0.878</v>
      </c>
      <c r="H80" s="709">
        <v>9.9000000000000005E-2</v>
      </c>
      <c r="I80" s="709">
        <v>2E-3</v>
      </c>
      <c r="J80" s="709">
        <v>0.878</v>
      </c>
      <c r="K80" s="709">
        <v>9.9000000000000005E-2</v>
      </c>
      <c r="L80" s="709">
        <v>2E-3</v>
      </c>
      <c r="M80" s="709">
        <v>0.878</v>
      </c>
      <c r="N80" s="709">
        <v>9.9000000000000005E-2</v>
      </c>
      <c r="O80" s="709">
        <v>2E-3</v>
      </c>
      <c r="P80" s="709">
        <v>0.878</v>
      </c>
      <c r="Q80" s="709">
        <v>9.9000000000000005E-2</v>
      </c>
      <c r="R80" s="709">
        <v>2E-3</v>
      </c>
      <c r="S80" s="709">
        <v>0.878</v>
      </c>
      <c r="T80" s="709">
        <v>9.9000000000000005E-2</v>
      </c>
      <c r="U80" s="709">
        <v>2E-3</v>
      </c>
      <c r="V80" s="709">
        <v>0.878</v>
      </c>
      <c r="W80" s="709">
        <v>9.9000000000000005E-2</v>
      </c>
      <c r="X80" s="709">
        <v>2E-3</v>
      </c>
      <c r="Y80" s="709">
        <v>0.878</v>
      </c>
      <c r="Z80" s="709">
        <v>9.9000000000000005E-2</v>
      </c>
      <c r="AA80" s="709">
        <v>2E-3</v>
      </c>
      <c r="AB80" s="709">
        <v>0.878</v>
      </c>
      <c r="AC80" s="709">
        <v>9.9000000000000005E-2</v>
      </c>
      <c r="AD80" s="709">
        <v>2E-3</v>
      </c>
      <c r="AE80" s="709">
        <v>0.878</v>
      </c>
      <c r="AF80" s="709">
        <v>9.9000000000000005E-2</v>
      </c>
      <c r="AG80" s="709">
        <v>2E-3</v>
      </c>
      <c r="AH80" s="709">
        <v>0.878</v>
      </c>
      <c r="AI80" s="709">
        <v>9.9000000000000005E-2</v>
      </c>
      <c r="AJ80" s="709">
        <v>2E-3</v>
      </c>
      <c r="AK80" s="709">
        <v>0.878</v>
      </c>
      <c r="AL80" s="709">
        <v>9.9000000000000005E-2</v>
      </c>
      <c r="AM80" s="709">
        <v>2E-3</v>
      </c>
      <c r="AN80" s="709">
        <v>0.878</v>
      </c>
      <c r="AO80" s="709">
        <v>9.9000000000000005E-2</v>
      </c>
      <c r="AP80" s="709">
        <v>2E-3</v>
      </c>
      <c r="AQ80" s="709">
        <v>0.878</v>
      </c>
      <c r="AR80" s="709">
        <v>9.9000000000000005E-2</v>
      </c>
      <c r="AS80" s="709">
        <v>2E-3</v>
      </c>
      <c r="AT80" s="709">
        <v>0.878</v>
      </c>
      <c r="AU80" s="709">
        <v>9.9000000000000005E-2</v>
      </c>
      <c r="AV80" s="709">
        <v>2E-3</v>
      </c>
      <c r="AW80" s="709">
        <v>0.878</v>
      </c>
      <c r="AX80" s="709">
        <v>9.9000000000000005E-2</v>
      </c>
      <c r="AY80" s="709">
        <v>2E-3</v>
      </c>
      <c r="AZ80" s="709">
        <v>0.878</v>
      </c>
      <c r="BA80" s="709">
        <v>9.9000000000000005E-2</v>
      </c>
      <c r="BB80" s="709">
        <v>2E-3</v>
      </c>
      <c r="BC80" s="709">
        <v>0.878</v>
      </c>
      <c r="BD80" s="709">
        <v>9.9000000000000005E-2</v>
      </c>
      <c r="BE80" s="979">
        <v>2E-3</v>
      </c>
      <c r="BF80" s="979">
        <v>0.878</v>
      </c>
      <c r="BG80" s="979">
        <v>9.9000000000000005E-2</v>
      </c>
      <c r="BH80" s="709">
        <v>2E-3</v>
      </c>
      <c r="BI80" s="979">
        <v>0.878</v>
      </c>
      <c r="BJ80" s="979">
        <v>9.9000000000000005E-2</v>
      </c>
      <c r="BK80" s="709">
        <v>2E-3</v>
      </c>
    </row>
    <row r="81" spans="5:63" x14ac:dyDescent="0.3">
      <c r="E81" s="1364" t="s">
        <v>1387</v>
      </c>
      <c r="F81" s="1365"/>
      <c r="G81" s="709">
        <v>0</v>
      </c>
      <c r="H81" s="709">
        <v>2.5000000000000001E-2</v>
      </c>
      <c r="I81" s="709">
        <v>3.0000000000000001E-3</v>
      </c>
      <c r="J81" s="709">
        <v>0</v>
      </c>
      <c r="K81" s="709">
        <v>2.5000000000000001E-2</v>
      </c>
      <c r="L81" s="709">
        <v>3.0000000000000001E-3</v>
      </c>
      <c r="M81" s="709">
        <v>0</v>
      </c>
      <c r="N81" s="709">
        <v>2.5000000000000001E-2</v>
      </c>
      <c r="O81" s="709">
        <v>3.0000000000000001E-3</v>
      </c>
      <c r="P81" s="709">
        <v>0</v>
      </c>
      <c r="Q81" s="709">
        <v>2.5000000000000001E-2</v>
      </c>
      <c r="R81" s="709">
        <v>3.0000000000000001E-3</v>
      </c>
      <c r="S81" s="709">
        <v>0</v>
      </c>
      <c r="T81" s="709">
        <v>2.5000000000000001E-2</v>
      </c>
      <c r="U81" s="709">
        <v>3.0000000000000001E-3</v>
      </c>
      <c r="V81" s="709">
        <v>0</v>
      </c>
      <c r="W81" s="709">
        <v>2.5000000000000001E-2</v>
      </c>
      <c r="X81" s="709">
        <v>3.0000000000000001E-3</v>
      </c>
      <c r="Y81" s="709">
        <v>0</v>
      </c>
      <c r="Z81" s="709">
        <v>2.5000000000000001E-2</v>
      </c>
      <c r="AA81" s="709">
        <v>3.0000000000000001E-3</v>
      </c>
      <c r="AB81" s="709">
        <v>0</v>
      </c>
      <c r="AC81" s="709">
        <v>2.5000000000000001E-2</v>
      </c>
      <c r="AD81" s="709">
        <v>3.0000000000000001E-3</v>
      </c>
      <c r="AE81" s="709">
        <v>0</v>
      </c>
      <c r="AF81" s="709">
        <v>2.5000000000000001E-2</v>
      </c>
      <c r="AG81" s="709">
        <v>3.0000000000000001E-3</v>
      </c>
      <c r="AH81" s="709">
        <v>0</v>
      </c>
      <c r="AI81" s="709">
        <v>2.5000000000000001E-2</v>
      </c>
      <c r="AJ81" s="709">
        <v>3.0000000000000001E-3</v>
      </c>
      <c r="AK81" s="709">
        <v>0</v>
      </c>
      <c r="AL81" s="709">
        <v>2.5000000000000001E-2</v>
      </c>
      <c r="AM81" s="709">
        <v>3.0000000000000001E-3</v>
      </c>
      <c r="AN81" s="709">
        <v>0</v>
      </c>
      <c r="AO81" s="709">
        <v>2.5000000000000001E-2</v>
      </c>
      <c r="AP81" s="709">
        <v>3.0000000000000001E-3</v>
      </c>
      <c r="AQ81" s="709">
        <v>0</v>
      </c>
      <c r="AR81" s="709">
        <v>2.5000000000000001E-2</v>
      </c>
      <c r="AS81" s="709">
        <v>3.0000000000000001E-3</v>
      </c>
      <c r="AT81" s="709">
        <v>0</v>
      </c>
      <c r="AU81" s="709">
        <v>2.5000000000000001E-2</v>
      </c>
      <c r="AV81" s="709">
        <v>3.0000000000000001E-3</v>
      </c>
      <c r="AW81" s="709">
        <v>0</v>
      </c>
      <c r="AX81" s="709">
        <v>2.5000000000000001E-2</v>
      </c>
      <c r="AY81" s="709">
        <v>3.0000000000000001E-3</v>
      </c>
      <c r="AZ81" s="709">
        <v>0</v>
      </c>
      <c r="BA81" s="709">
        <v>2.5000000000000001E-2</v>
      </c>
      <c r="BB81" s="709">
        <v>3.0000000000000001E-3</v>
      </c>
      <c r="BC81" s="709">
        <v>0</v>
      </c>
      <c r="BD81" s="709">
        <v>2.5000000000000001E-2</v>
      </c>
      <c r="BE81" s="979">
        <v>3.0000000000000001E-3</v>
      </c>
      <c r="BF81" s="979">
        <v>0</v>
      </c>
      <c r="BG81" s="979">
        <v>2.5000000000000001E-2</v>
      </c>
      <c r="BH81" s="709">
        <v>3.0000000000000001E-3</v>
      </c>
      <c r="BI81" s="979">
        <v>0</v>
      </c>
      <c r="BJ81" s="979">
        <v>2.5000000000000001E-2</v>
      </c>
      <c r="BK81" s="709">
        <v>3.0000000000000001E-3</v>
      </c>
    </row>
    <row r="82" spans="5:63" x14ac:dyDescent="0.3">
      <c r="E82" s="1364" t="s">
        <v>1022</v>
      </c>
      <c r="F82" s="1365"/>
      <c r="G82" s="709">
        <v>0</v>
      </c>
      <c r="H82" s="709">
        <v>4.3319999999999999</v>
      </c>
      <c r="I82" s="709">
        <v>5.8000000000000003E-2</v>
      </c>
      <c r="J82" s="709">
        <v>0</v>
      </c>
      <c r="K82" s="709">
        <v>4.3319999999999999</v>
      </c>
      <c r="L82" s="709">
        <v>5.8000000000000003E-2</v>
      </c>
      <c r="M82" s="709">
        <v>0</v>
      </c>
      <c r="N82" s="709">
        <v>4.3319999999999999</v>
      </c>
      <c r="O82" s="709">
        <v>5.8000000000000003E-2</v>
      </c>
      <c r="P82" s="709">
        <v>0</v>
      </c>
      <c r="Q82" s="709">
        <v>4.3319999999999999</v>
      </c>
      <c r="R82" s="709">
        <v>5.8000000000000003E-2</v>
      </c>
      <c r="S82" s="709">
        <v>0</v>
      </c>
      <c r="T82" s="709">
        <v>4.3319999999999999</v>
      </c>
      <c r="U82" s="709">
        <v>5.8000000000000003E-2</v>
      </c>
      <c r="V82" s="709">
        <v>0</v>
      </c>
      <c r="W82" s="709">
        <v>4.3319999999999999</v>
      </c>
      <c r="X82" s="709">
        <v>5.8000000000000003E-2</v>
      </c>
      <c r="Y82" s="709">
        <v>0</v>
      </c>
      <c r="Z82" s="709">
        <v>4.3319999999999999</v>
      </c>
      <c r="AA82" s="709">
        <v>5.8000000000000003E-2</v>
      </c>
      <c r="AB82" s="709">
        <v>0</v>
      </c>
      <c r="AC82" s="709">
        <v>4.3319999999999999</v>
      </c>
      <c r="AD82" s="709">
        <v>5.8000000000000003E-2</v>
      </c>
      <c r="AE82" s="709">
        <v>0</v>
      </c>
      <c r="AF82" s="709">
        <v>4.3319999999999999</v>
      </c>
      <c r="AG82" s="709">
        <v>5.8000000000000003E-2</v>
      </c>
      <c r="AH82" s="709">
        <v>0</v>
      </c>
      <c r="AI82" s="709">
        <v>4.3319999999999999</v>
      </c>
      <c r="AJ82" s="709">
        <v>5.8000000000000003E-2</v>
      </c>
      <c r="AK82" s="709">
        <v>0</v>
      </c>
      <c r="AL82" s="709">
        <v>4.3319999999999999</v>
      </c>
      <c r="AM82" s="709">
        <v>5.8000000000000003E-2</v>
      </c>
      <c r="AN82" s="709">
        <v>0</v>
      </c>
      <c r="AO82" s="709">
        <v>4.3319999999999999</v>
      </c>
      <c r="AP82" s="709">
        <v>5.8000000000000003E-2</v>
      </c>
      <c r="AQ82" s="709">
        <v>0</v>
      </c>
      <c r="AR82" s="709">
        <v>4.3319999999999999</v>
      </c>
      <c r="AS82" s="709">
        <v>5.8000000000000003E-2</v>
      </c>
      <c r="AT82" s="709">
        <v>0</v>
      </c>
      <c r="AU82" s="709">
        <v>4.3319999999999999</v>
      </c>
      <c r="AV82" s="709">
        <v>5.8000000000000003E-2</v>
      </c>
      <c r="AW82" s="709">
        <v>0</v>
      </c>
      <c r="AX82" s="709">
        <v>4.3319999999999999</v>
      </c>
      <c r="AY82" s="709">
        <v>5.8000000000000003E-2</v>
      </c>
      <c r="AZ82" s="709">
        <v>0</v>
      </c>
      <c r="BA82" s="709">
        <v>4.3319999999999999</v>
      </c>
      <c r="BB82" s="709">
        <v>5.8000000000000003E-2</v>
      </c>
      <c r="BC82" s="709">
        <v>0</v>
      </c>
      <c r="BD82" s="709">
        <v>4.3319999999999999</v>
      </c>
      <c r="BE82" s="979">
        <v>5.8000000000000003E-2</v>
      </c>
      <c r="BF82" s="979">
        <v>0</v>
      </c>
      <c r="BG82" s="979">
        <v>4.3319999999999999</v>
      </c>
      <c r="BH82" s="709">
        <v>5.8000000000000003E-2</v>
      </c>
      <c r="BI82" s="979">
        <v>0</v>
      </c>
      <c r="BJ82" s="979">
        <v>4.3319999999999999</v>
      </c>
      <c r="BK82" s="709">
        <v>5.8000000000000003E-2</v>
      </c>
    </row>
    <row r="83" spans="5:63" x14ac:dyDescent="0.3">
      <c r="E83" s="1364" t="s">
        <v>1023</v>
      </c>
      <c r="F83" s="1365"/>
      <c r="G83" s="709">
        <v>0</v>
      </c>
      <c r="H83" s="709">
        <v>5.4240000000000004</v>
      </c>
      <c r="I83" s="709">
        <v>7.1999999999999995E-2</v>
      </c>
      <c r="J83" s="709">
        <v>0</v>
      </c>
      <c r="K83" s="709">
        <v>5.4240000000000004</v>
      </c>
      <c r="L83" s="709">
        <v>7.1999999999999995E-2</v>
      </c>
      <c r="M83" s="709">
        <v>0</v>
      </c>
      <c r="N83" s="709">
        <v>5.4240000000000004</v>
      </c>
      <c r="O83" s="709">
        <v>7.1999999999999995E-2</v>
      </c>
      <c r="P83" s="709">
        <v>0</v>
      </c>
      <c r="Q83" s="709">
        <v>5.4240000000000004</v>
      </c>
      <c r="R83" s="709">
        <v>7.1999999999999995E-2</v>
      </c>
      <c r="S83" s="709">
        <v>0</v>
      </c>
      <c r="T83" s="709">
        <v>5.4240000000000004</v>
      </c>
      <c r="U83" s="709">
        <v>7.1999999999999995E-2</v>
      </c>
      <c r="V83" s="709">
        <v>0</v>
      </c>
      <c r="W83" s="709">
        <v>5.4240000000000004</v>
      </c>
      <c r="X83" s="709">
        <v>7.1999999999999995E-2</v>
      </c>
      <c r="Y83" s="709">
        <v>0</v>
      </c>
      <c r="Z83" s="709">
        <v>5.4240000000000004</v>
      </c>
      <c r="AA83" s="709">
        <v>7.1999999999999995E-2</v>
      </c>
      <c r="AB83" s="709">
        <v>0</v>
      </c>
      <c r="AC83" s="709">
        <v>5.4240000000000004</v>
      </c>
      <c r="AD83" s="709">
        <v>7.1999999999999995E-2</v>
      </c>
      <c r="AE83" s="709">
        <v>0</v>
      </c>
      <c r="AF83" s="709">
        <v>5.4240000000000004</v>
      </c>
      <c r="AG83" s="709">
        <v>7.1999999999999995E-2</v>
      </c>
      <c r="AH83" s="709">
        <v>0</v>
      </c>
      <c r="AI83" s="709">
        <v>5.4240000000000004</v>
      </c>
      <c r="AJ83" s="709">
        <v>7.1999999999999995E-2</v>
      </c>
      <c r="AK83" s="709">
        <v>0</v>
      </c>
      <c r="AL83" s="709">
        <v>5.4240000000000004</v>
      </c>
      <c r="AM83" s="709">
        <v>7.1999999999999995E-2</v>
      </c>
      <c r="AN83" s="709">
        <v>0</v>
      </c>
      <c r="AO83" s="709">
        <v>5.4240000000000004</v>
      </c>
      <c r="AP83" s="709">
        <v>7.1999999999999995E-2</v>
      </c>
      <c r="AQ83" s="709">
        <v>0</v>
      </c>
      <c r="AR83" s="709">
        <v>5.4240000000000004</v>
      </c>
      <c r="AS83" s="709">
        <v>7.1999999999999995E-2</v>
      </c>
      <c r="AT83" s="709">
        <v>0</v>
      </c>
      <c r="AU83" s="709">
        <v>5.4240000000000004</v>
      </c>
      <c r="AV83" s="709">
        <v>7.1999999999999995E-2</v>
      </c>
      <c r="AW83" s="709">
        <v>0</v>
      </c>
      <c r="AX83" s="709">
        <v>5.4240000000000004</v>
      </c>
      <c r="AY83" s="709">
        <v>7.1999999999999995E-2</v>
      </c>
      <c r="AZ83" s="709">
        <v>0</v>
      </c>
      <c r="BA83" s="709">
        <v>5.4240000000000004</v>
      </c>
      <c r="BB83" s="709">
        <v>7.1999999999999995E-2</v>
      </c>
      <c r="BC83" s="709">
        <v>0</v>
      </c>
      <c r="BD83" s="709">
        <v>5.4240000000000004</v>
      </c>
      <c r="BE83" s="979">
        <v>7.1999999999999995E-2</v>
      </c>
      <c r="BF83" s="979">
        <v>0</v>
      </c>
      <c r="BG83" s="979">
        <v>5.4240000000000004</v>
      </c>
      <c r="BH83" s="709">
        <v>7.1999999999999995E-2</v>
      </c>
      <c r="BI83" s="979">
        <v>0</v>
      </c>
      <c r="BJ83" s="979">
        <v>5.4240000000000004</v>
      </c>
      <c r="BK83" s="709">
        <v>7.1999999999999995E-2</v>
      </c>
    </row>
    <row r="84" spans="5:63" x14ac:dyDescent="0.3">
      <c r="E84" s="1364" t="s">
        <v>1425</v>
      </c>
      <c r="F84" s="1365"/>
      <c r="G84" s="709">
        <v>0</v>
      </c>
      <c r="H84" s="709">
        <v>4.5330000000000004</v>
      </c>
      <c r="I84" s="709">
        <v>0.06</v>
      </c>
      <c r="J84" s="709">
        <v>0</v>
      </c>
      <c r="K84" s="709">
        <v>4.5330000000000004</v>
      </c>
      <c r="L84" s="709">
        <v>0.06</v>
      </c>
      <c r="M84" s="709">
        <v>0</v>
      </c>
      <c r="N84" s="709">
        <v>4.5330000000000004</v>
      </c>
      <c r="O84" s="709">
        <v>0.06</v>
      </c>
      <c r="P84" s="709">
        <v>0</v>
      </c>
      <c r="Q84" s="709">
        <v>4.5330000000000004</v>
      </c>
      <c r="R84" s="709">
        <v>0.06</v>
      </c>
      <c r="S84" s="709">
        <v>0</v>
      </c>
      <c r="T84" s="709">
        <v>4.5330000000000004</v>
      </c>
      <c r="U84" s="709">
        <v>0.06</v>
      </c>
      <c r="V84" s="709">
        <v>0</v>
      </c>
      <c r="W84" s="709">
        <v>4.5330000000000004</v>
      </c>
      <c r="X84" s="709">
        <v>0.06</v>
      </c>
      <c r="Y84" s="709">
        <v>0</v>
      </c>
      <c r="Z84" s="709">
        <v>4.5330000000000004</v>
      </c>
      <c r="AA84" s="709">
        <v>0.06</v>
      </c>
      <c r="AB84" s="709">
        <v>0</v>
      </c>
      <c r="AC84" s="709">
        <v>4.5330000000000004</v>
      </c>
      <c r="AD84" s="709">
        <v>0.06</v>
      </c>
      <c r="AE84" s="709">
        <v>0</v>
      </c>
      <c r="AF84" s="709">
        <v>4.5330000000000004</v>
      </c>
      <c r="AG84" s="709">
        <v>0.06</v>
      </c>
      <c r="AH84" s="709">
        <v>0</v>
      </c>
      <c r="AI84" s="709">
        <v>4.5330000000000004</v>
      </c>
      <c r="AJ84" s="709">
        <v>0.06</v>
      </c>
      <c r="AK84" s="709">
        <v>0</v>
      </c>
      <c r="AL84" s="709">
        <v>4.5330000000000004</v>
      </c>
      <c r="AM84" s="709">
        <v>0.06</v>
      </c>
      <c r="AN84" s="709">
        <v>0</v>
      </c>
      <c r="AO84" s="709">
        <v>4.5330000000000004</v>
      </c>
      <c r="AP84" s="709">
        <v>0.06</v>
      </c>
      <c r="AQ84" s="709">
        <v>0</v>
      </c>
      <c r="AR84" s="709">
        <v>4.5330000000000004</v>
      </c>
      <c r="AS84" s="709">
        <v>0.06</v>
      </c>
      <c r="AT84" s="709">
        <v>0</v>
      </c>
      <c r="AU84" s="709">
        <v>4.5330000000000004</v>
      </c>
      <c r="AV84" s="709">
        <v>0.06</v>
      </c>
      <c r="AW84" s="709">
        <v>0</v>
      </c>
      <c r="AX84" s="709">
        <v>4.5330000000000004</v>
      </c>
      <c r="AY84" s="709">
        <v>0.06</v>
      </c>
      <c r="AZ84" s="709">
        <v>0</v>
      </c>
      <c r="BA84" s="709">
        <v>4.5330000000000004</v>
      </c>
      <c r="BB84" s="709">
        <v>0.06</v>
      </c>
      <c r="BC84" s="709">
        <v>0</v>
      </c>
      <c r="BD84" s="709">
        <v>4.5330000000000004</v>
      </c>
      <c r="BE84" s="979">
        <v>0.06</v>
      </c>
      <c r="BF84" s="979">
        <v>0</v>
      </c>
      <c r="BG84" s="979">
        <v>4.5330000000000004</v>
      </c>
      <c r="BH84" s="709">
        <v>0.06</v>
      </c>
      <c r="BI84" s="979">
        <v>0</v>
      </c>
      <c r="BJ84" s="979">
        <v>4.5330000000000004</v>
      </c>
      <c r="BK84" s="709">
        <v>0.06</v>
      </c>
    </row>
    <row r="85" spans="5:63" x14ac:dyDescent="0.3">
      <c r="E85" s="1364" t="s">
        <v>1426</v>
      </c>
      <c r="F85" s="1365"/>
      <c r="G85" s="709">
        <v>0</v>
      </c>
      <c r="H85" s="709">
        <v>4.7489999999999997</v>
      </c>
      <c r="I85" s="709">
        <v>6.3E-2</v>
      </c>
      <c r="J85" s="709">
        <v>0</v>
      </c>
      <c r="K85" s="709">
        <v>4.7489999999999997</v>
      </c>
      <c r="L85" s="709">
        <v>6.3E-2</v>
      </c>
      <c r="M85" s="709">
        <v>0</v>
      </c>
      <c r="N85" s="709">
        <v>4.7489999999999997</v>
      </c>
      <c r="O85" s="709">
        <v>6.3E-2</v>
      </c>
      <c r="P85" s="709">
        <v>0</v>
      </c>
      <c r="Q85" s="709">
        <v>4.7489999999999997</v>
      </c>
      <c r="R85" s="709">
        <v>6.3E-2</v>
      </c>
      <c r="S85" s="709">
        <v>0</v>
      </c>
      <c r="T85" s="709">
        <v>4.7489999999999997</v>
      </c>
      <c r="U85" s="709">
        <v>6.3E-2</v>
      </c>
      <c r="V85" s="709">
        <v>0</v>
      </c>
      <c r="W85" s="709">
        <v>4.7489999999999997</v>
      </c>
      <c r="X85" s="709">
        <v>6.3E-2</v>
      </c>
      <c r="Y85" s="709">
        <v>0</v>
      </c>
      <c r="Z85" s="709">
        <v>4.7489999999999997</v>
      </c>
      <c r="AA85" s="709">
        <v>6.3E-2</v>
      </c>
      <c r="AB85" s="709">
        <v>0</v>
      </c>
      <c r="AC85" s="709">
        <v>4.7489999999999997</v>
      </c>
      <c r="AD85" s="709">
        <v>6.3E-2</v>
      </c>
      <c r="AE85" s="709">
        <v>0</v>
      </c>
      <c r="AF85" s="709">
        <v>4.7489999999999997</v>
      </c>
      <c r="AG85" s="709">
        <v>6.3E-2</v>
      </c>
      <c r="AH85" s="709">
        <v>0</v>
      </c>
      <c r="AI85" s="709">
        <v>4.7489999999999997</v>
      </c>
      <c r="AJ85" s="709">
        <v>6.3E-2</v>
      </c>
      <c r="AK85" s="709">
        <v>0</v>
      </c>
      <c r="AL85" s="709">
        <v>4.7489999999999997</v>
      </c>
      <c r="AM85" s="709">
        <v>6.3E-2</v>
      </c>
      <c r="AN85" s="709">
        <v>0</v>
      </c>
      <c r="AO85" s="709">
        <v>4.7489999999999997</v>
      </c>
      <c r="AP85" s="709">
        <v>6.3E-2</v>
      </c>
      <c r="AQ85" s="709">
        <v>0</v>
      </c>
      <c r="AR85" s="709">
        <v>4.7489999999999997</v>
      </c>
      <c r="AS85" s="709">
        <v>6.3E-2</v>
      </c>
      <c r="AT85" s="709">
        <v>0</v>
      </c>
      <c r="AU85" s="709">
        <v>4.7489999999999997</v>
      </c>
      <c r="AV85" s="709">
        <v>6.3E-2</v>
      </c>
      <c r="AW85" s="709">
        <v>0</v>
      </c>
      <c r="AX85" s="709">
        <v>4.7489999999999997</v>
      </c>
      <c r="AY85" s="709">
        <v>6.3E-2</v>
      </c>
      <c r="AZ85" s="709">
        <v>0</v>
      </c>
      <c r="BA85" s="709">
        <v>4.7489999999999997</v>
      </c>
      <c r="BB85" s="709">
        <v>6.3E-2</v>
      </c>
      <c r="BC85" s="709">
        <v>0</v>
      </c>
      <c r="BD85" s="709">
        <v>4.7489999999999997</v>
      </c>
      <c r="BE85" s="979">
        <v>6.3E-2</v>
      </c>
      <c r="BF85" s="979">
        <v>0</v>
      </c>
      <c r="BG85" s="979">
        <v>4.7489999999999997</v>
      </c>
      <c r="BH85" s="709">
        <v>6.3E-2</v>
      </c>
      <c r="BI85" s="979">
        <v>0</v>
      </c>
      <c r="BJ85" s="979">
        <v>4.7489999999999997</v>
      </c>
      <c r="BK85" s="709">
        <v>6.3E-2</v>
      </c>
    </row>
    <row r="86" spans="5:63" x14ac:dyDescent="0.3">
      <c r="E86" s="1364" t="s">
        <v>1427</v>
      </c>
      <c r="F86" s="1365"/>
      <c r="G86" s="709">
        <v>0</v>
      </c>
      <c r="H86" s="709">
        <v>4.665</v>
      </c>
      <c r="I86" s="709">
        <v>6.2E-2</v>
      </c>
      <c r="J86" s="709">
        <v>0</v>
      </c>
      <c r="K86" s="709">
        <v>4.665</v>
      </c>
      <c r="L86" s="709">
        <v>6.2E-2</v>
      </c>
      <c r="M86" s="709">
        <v>0</v>
      </c>
      <c r="N86" s="709">
        <v>4.665</v>
      </c>
      <c r="O86" s="709">
        <v>6.2E-2</v>
      </c>
      <c r="P86" s="709">
        <v>0</v>
      </c>
      <c r="Q86" s="709">
        <v>4.665</v>
      </c>
      <c r="R86" s="709">
        <v>6.2E-2</v>
      </c>
      <c r="S86" s="709">
        <v>0</v>
      </c>
      <c r="T86" s="709">
        <v>4.665</v>
      </c>
      <c r="U86" s="709">
        <v>6.2E-2</v>
      </c>
      <c r="V86" s="709">
        <v>0</v>
      </c>
      <c r="W86" s="709">
        <v>4.665</v>
      </c>
      <c r="X86" s="709">
        <v>6.2E-2</v>
      </c>
      <c r="Y86" s="709">
        <v>0</v>
      </c>
      <c r="Z86" s="709">
        <v>4.665</v>
      </c>
      <c r="AA86" s="709">
        <v>6.2E-2</v>
      </c>
      <c r="AB86" s="709">
        <v>0</v>
      </c>
      <c r="AC86" s="709">
        <v>4.665</v>
      </c>
      <c r="AD86" s="709">
        <v>6.2E-2</v>
      </c>
      <c r="AE86" s="709">
        <v>0</v>
      </c>
      <c r="AF86" s="709">
        <v>4.665</v>
      </c>
      <c r="AG86" s="709">
        <v>6.2E-2</v>
      </c>
      <c r="AH86" s="709">
        <v>0</v>
      </c>
      <c r="AI86" s="709">
        <v>4.665</v>
      </c>
      <c r="AJ86" s="709">
        <v>6.2E-2</v>
      </c>
      <c r="AK86" s="709">
        <v>0</v>
      </c>
      <c r="AL86" s="709">
        <v>4.665</v>
      </c>
      <c r="AM86" s="709">
        <v>6.2E-2</v>
      </c>
      <c r="AN86" s="709">
        <v>0</v>
      </c>
      <c r="AO86" s="709">
        <v>4.665</v>
      </c>
      <c r="AP86" s="709">
        <v>6.2E-2</v>
      </c>
      <c r="AQ86" s="709">
        <v>0</v>
      </c>
      <c r="AR86" s="709">
        <v>4.665</v>
      </c>
      <c r="AS86" s="709">
        <v>6.2E-2</v>
      </c>
      <c r="AT86" s="709">
        <v>0</v>
      </c>
      <c r="AU86" s="709">
        <v>4.665</v>
      </c>
      <c r="AV86" s="709">
        <v>6.2E-2</v>
      </c>
      <c r="AW86" s="709">
        <v>0</v>
      </c>
      <c r="AX86" s="709">
        <v>4.665</v>
      </c>
      <c r="AY86" s="709">
        <v>6.2E-2</v>
      </c>
      <c r="AZ86" s="709">
        <v>0</v>
      </c>
      <c r="BA86" s="709">
        <v>4.665</v>
      </c>
      <c r="BB86" s="709">
        <v>6.2E-2</v>
      </c>
      <c r="BC86" s="709">
        <v>0</v>
      </c>
      <c r="BD86" s="709">
        <v>4.665</v>
      </c>
      <c r="BE86" s="979">
        <v>6.2E-2</v>
      </c>
      <c r="BF86" s="979">
        <v>0</v>
      </c>
      <c r="BG86" s="979">
        <v>4.665</v>
      </c>
      <c r="BH86" s="709">
        <v>6.2E-2</v>
      </c>
      <c r="BI86" s="979">
        <v>0</v>
      </c>
      <c r="BJ86" s="979">
        <v>4.665</v>
      </c>
      <c r="BK86" s="709">
        <v>6.2E-2</v>
      </c>
    </row>
    <row r="87" spans="5:63" x14ac:dyDescent="0.3">
      <c r="E87" s="1364" t="s">
        <v>1428</v>
      </c>
      <c r="F87" s="1365"/>
      <c r="G87" s="709">
        <v>0</v>
      </c>
      <c r="H87" s="709">
        <v>4.8479999999999999</v>
      </c>
      <c r="I87" s="709">
        <v>6.5000000000000002E-2</v>
      </c>
      <c r="J87" s="709">
        <v>0</v>
      </c>
      <c r="K87" s="709">
        <v>4.8479999999999999</v>
      </c>
      <c r="L87" s="709">
        <v>6.5000000000000002E-2</v>
      </c>
      <c r="M87" s="709">
        <v>0</v>
      </c>
      <c r="N87" s="709">
        <v>4.8479999999999999</v>
      </c>
      <c r="O87" s="709">
        <v>6.5000000000000002E-2</v>
      </c>
      <c r="P87" s="709">
        <v>0</v>
      </c>
      <c r="Q87" s="709">
        <v>4.8479999999999999</v>
      </c>
      <c r="R87" s="709">
        <v>6.5000000000000002E-2</v>
      </c>
      <c r="S87" s="709">
        <v>0</v>
      </c>
      <c r="T87" s="709">
        <v>4.8479999999999999</v>
      </c>
      <c r="U87" s="709">
        <v>6.5000000000000002E-2</v>
      </c>
      <c r="V87" s="709">
        <v>0</v>
      </c>
      <c r="W87" s="709">
        <v>4.8479999999999999</v>
      </c>
      <c r="X87" s="709">
        <v>6.5000000000000002E-2</v>
      </c>
      <c r="Y87" s="709">
        <v>0</v>
      </c>
      <c r="Z87" s="709">
        <v>4.8479999999999999</v>
      </c>
      <c r="AA87" s="709">
        <v>6.5000000000000002E-2</v>
      </c>
      <c r="AB87" s="709">
        <v>0</v>
      </c>
      <c r="AC87" s="709">
        <v>4.8479999999999999</v>
      </c>
      <c r="AD87" s="709">
        <v>6.5000000000000002E-2</v>
      </c>
      <c r="AE87" s="709">
        <v>0</v>
      </c>
      <c r="AF87" s="709">
        <v>4.8479999999999999</v>
      </c>
      <c r="AG87" s="709">
        <v>6.5000000000000002E-2</v>
      </c>
      <c r="AH87" s="709">
        <v>0</v>
      </c>
      <c r="AI87" s="709">
        <v>4.8479999999999999</v>
      </c>
      <c r="AJ87" s="709">
        <v>6.5000000000000002E-2</v>
      </c>
      <c r="AK87" s="709">
        <v>0</v>
      </c>
      <c r="AL87" s="709">
        <v>4.8479999999999999</v>
      </c>
      <c r="AM87" s="709">
        <v>6.5000000000000002E-2</v>
      </c>
      <c r="AN87" s="709">
        <v>0</v>
      </c>
      <c r="AO87" s="709">
        <v>4.8479999999999999</v>
      </c>
      <c r="AP87" s="709">
        <v>6.5000000000000002E-2</v>
      </c>
      <c r="AQ87" s="709">
        <v>0</v>
      </c>
      <c r="AR87" s="709">
        <v>4.8479999999999999</v>
      </c>
      <c r="AS87" s="709">
        <v>6.5000000000000002E-2</v>
      </c>
      <c r="AT87" s="709">
        <v>0</v>
      </c>
      <c r="AU87" s="709">
        <v>4.8479999999999999</v>
      </c>
      <c r="AV87" s="709">
        <v>6.5000000000000002E-2</v>
      </c>
      <c r="AW87" s="709">
        <v>0</v>
      </c>
      <c r="AX87" s="709">
        <v>4.8479999999999999</v>
      </c>
      <c r="AY87" s="709">
        <v>6.5000000000000002E-2</v>
      </c>
      <c r="AZ87" s="709">
        <v>0</v>
      </c>
      <c r="BA87" s="709">
        <v>4.8479999999999999</v>
      </c>
      <c r="BB87" s="709">
        <v>6.5000000000000002E-2</v>
      </c>
      <c r="BC87" s="709">
        <v>0</v>
      </c>
      <c r="BD87" s="709">
        <v>4.8479999999999999</v>
      </c>
      <c r="BE87" s="979">
        <v>6.5000000000000002E-2</v>
      </c>
      <c r="BF87" s="979">
        <v>0</v>
      </c>
      <c r="BG87" s="979">
        <v>4.8479999999999999</v>
      </c>
      <c r="BH87" s="709">
        <v>6.5000000000000002E-2</v>
      </c>
      <c r="BI87" s="979">
        <v>0</v>
      </c>
      <c r="BJ87" s="979">
        <v>4.8479999999999999</v>
      </c>
      <c r="BK87" s="709">
        <v>6.5000000000000002E-2</v>
      </c>
    </row>
    <row r="88" spans="5:63" x14ac:dyDescent="0.3">
      <c r="E88" s="1364" t="s">
        <v>1429</v>
      </c>
      <c r="F88" s="1365"/>
      <c r="G88" s="709">
        <v>0</v>
      </c>
      <c r="H88" s="709">
        <v>6.2779999999999996</v>
      </c>
      <c r="I88" s="709">
        <v>3.1E-2</v>
      </c>
      <c r="J88" s="709">
        <v>0</v>
      </c>
      <c r="K88" s="709">
        <v>6.2779999999999996</v>
      </c>
      <c r="L88" s="709">
        <v>3.1E-2</v>
      </c>
      <c r="M88" s="709">
        <v>0</v>
      </c>
      <c r="N88" s="709">
        <v>6.2779999999999996</v>
      </c>
      <c r="O88" s="709">
        <v>3.1E-2</v>
      </c>
      <c r="P88" s="709">
        <v>0</v>
      </c>
      <c r="Q88" s="709">
        <v>6.2779999999999996</v>
      </c>
      <c r="R88" s="709">
        <v>3.1E-2</v>
      </c>
      <c r="S88" s="709">
        <v>0</v>
      </c>
      <c r="T88" s="709">
        <v>6.2779999999999996</v>
      </c>
      <c r="U88" s="709">
        <v>3.1E-2</v>
      </c>
      <c r="V88" s="709">
        <v>0</v>
      </c>
      <c r="W88" s="709">
        <v>6.2779999999999996</v>
      </c>
      <c r="X88" s="709">
        <v>3.1E-2</v>
      </c>
      <c r="Y88" s="709">
        <v>0</v>
      </c>
      <c r="Z88" s="709">
        <v>6.2779999999999996</v>
      </c>
      <c r="AA88" s="709">
        <v>3.1E-2</v>
      </c>
      <c r="AB88" s="709">
        <v>0</v>
      </c>
      <c r="AC88" s="709">
        <v>6.2779999999999996</v>
      </c>
      <c r="AD88" s="709">
        <v>3.1E-2</v>
      </c>
      <c r="AE88" s="709">
        <v>0</v>
      </c>
      <c r="AF88" s="709">
        <v>6.2779999999999996</v>
      </c>
      <c r="AG88" s="709">
        <v>3.1E-2</v>
      </c>
      <c r="AH88" s="709">
        <v>0</v>
      </c>
      <c r="AI88" s="709">
        <v>6.2779999999999996</v>
      </c>
      <c r="AJ88" s="709">
        <v>3.1E-2</v>
      </c>
      <c r="AK88" s="709">
        <v>0</v>
      </c>
      <c r="AL88" s="709">
        <v>6.2779999999999996</v>
      </c>
      <c r="AM88" s="709">
        <v>3.1E-2</v>
      </c>
      <c r="AN88" s="709">
        <v>0</v>
      </c>
      <c r="AO88" s="709">
        <v>6.2779999999999996</v>
      </c>
      <c r="AP88" s="709">
        <v>3.1E-2</v>
      </c>
      <c r="AQ88" s="709">
        <v>0</v>
      </c>
      <c r="AR88" s="709">
        <v>6.2779999999999996</v>
      </c>
      <c r="AS88" s="709">
        <v>3.1E-2</v>
      </c>
      <c r="AT88" s="709">
        <v>0</v>
      </c>
      <c r="AU88" s="709">
        <v>6.2779999999999996</v>
      </c>
      <c r="AV88" s="709">
        <v>3.1E-2</v>
      </c>
      <c r="AW88" s="709">
        <v>0</v>
      </c>
      <c r="AX88" s="709">
        <v>6.2779999999999996</v>
      </c>
      <c r="AY88" s="709">
        <v>3.1E-2</v>
      </c>
      <c r="AZ88" s="709">
        <v>0</v>
      </c>
      <c r="BA88" s="709">
        <v>6.2779999999999996</v>
      </c>
      <c r="BB88" s="709">
        <v>3.1E-2</v>
      </c>
      <c r="BC88" s="709">
        <v>0</v>
      </c>
      <c r="BD88" s="709">
        <v>6.2779999999999996</v>
      </c>
      <c r="BE88" s="979">
        <v>3.1E-2</v>
      </c>
      <c r="BF88" s="979">
        <v>0</v>
      </c>
      <c r="BG88" s="979">
        <v>6.2779999999999996</v>
      </c>
      <c r="BH88" s="709">
        <v>3.1E-2</v>
      </c>
      <c r="BI88" s="979">
        <v>0</v>
      </c>
      <c r="BJ88" s="979">
        <v>6.2779999999999996</v>
      </c>
      <c r="BK88" s="709">
        <v>3.1E-2</v>
      </c>
    </row>
    <row r="89" spans="5:63" x14ac:dyDescent="0.3">
      <c r="E89" s="1364" t="s">
        <v>257</v>
      </c>
      <c r="F89" s="1365"/>
      <c r="G89" s="709">
        <v>3.169</v>
      </c>
      <c r="H89" s="709">
        <v>0.32500000000000001</v>
      </c>
      <c r="I89" s="709">
        <v>0.02</v>
      </c>
      <c r="J89" s="709">
        <v>3.169</v>
      </c>
      <c r="K89" s="709">
        <v>0.32500000000000001</v>
      </c>
      <c r="L89" s="709">
        <v>0.02</v>
      </c>
      <c r="M89" s="709">
        <v>3.169</v>
      </c>
      <c r="N89" s="709">
        <v>0.32500000000000001</v>
      </c>
      <c r="O89" s="709">
        <v>0.02</v>
      </c>
      <c r="P89" s="709">
        <v>3.169</v>
      </c>
      <c r="Q89" s="709">
        <v>0.32500000000000001</v>
      </c>
      <c r="R89" s="709">
        <v>0.02</v>
      </c>
      <c r="S89" s="709">
        <v>3.169</v>
      </c>
      <c r="T89" s="709">
        <v>0.32500000000000001</v>
      </c>
      <c r="U89" s="709">
        <v>0.02</v>
      </c>
      <c r="V89" s="709">
        <v>3.169</v>
      </c>
      <c r="W89" s="709">
        <v>0.32500000000000001</v>
      </c>
      <c r="X89" s="709">
        <v>0.02</v>
      </c>
      <c r="Y89" s="709">
        <v>3.169</v>
      </c>
      <c r="Z89" s="709">
        <v>0.32500000000000001</v>
      </c>
      <c r="AA89" s="709">
        <v>0.02</v>
      </c>
      <c r="AB89" s="709">
        <v>3.169</v>
      </c>
      <c r="AC89" s="709">
        <v>0.32500000000000001</v>
      </c>
      <c r="AD89" s="709">
        <v>0.02</v>
      </c>
      <c r="AE89" s="709">
        <v>3.169</v>
      </c>
      <c r="AF89" s="709">
        <v>0.32500000000000001</v>
      </c>
      <c r="AG89" s="709">
        <v>0.02</v>
      </c>
      <c r="AH89" s="709">
        <v>3.169</v>
      </c>
      <c r="AI89" s="709">
        <v>0.32500000000000001</v>
      </c>
      <c r="AJ89" s="709">
        <v>0.02</v>
      </c>
      <c r="AK89" s="709">
        <v>3.169</v>
      </c>
      <c r="AL89" s="709">
        <v>0.32500000000000001</v>
      </c>
      <c r="AM89" s="709">
        <v>0.02</v>
      </c>
      <c r="AN89" s="709">
        <v>3.169</v>
      </c>
      <c r="AO89" s="709">
        <v>0.32500000000000001</v>
      </c>
      <c r="AP89" s="709">
        <v>0.02</v>
      </c>
      <c r="AQ89" s="709">
        <v>3.169</v>
      </c>
      <c r="AR89" s="709">
        <v>0.32500000000000001</v>
      </c>
      <c r="AS89" s="709">
        <v>0.02</v>
      </c>
      <c r="AT89" s="709">
        <v>3.169</v>
      </c>
      <c r="AU89" s="709">
        <v>0.32500000000000001</v>
      </c>
      <c r="AV89" s="709">
        <v>0.02</v>
      </c>
      <c r="AW89" s="709">
        <v>3.169</v>
      </c>
      <c r="AX89" s="709">
        <v>0.32500000000000001</v>
      </c>
      <c r="AY89" s="709">
        <v>0.02</v>
      </c>
      <c r="AZ89" s="709">
        <v>3.169</v>
      </c>
      <c r="BA89" s="709">
        <v>0.32500000000000001</v>
      </c>
      <c r="BB89" s="709">
        <v>0.02</v>
      </c>
      <c r="BC89" s="709">
        <v>3.169</v>
      </c>
      <c r="BD89" s="709">
        <v>0.32500000000000001</v>
      </c>
      <c r="BE89" s="979">
        <v>0.02</v>
      </c>
      <c r="BF89" s="979">
        <v>3.169</v>
      </c>
      <c r="BG89" s="979">
        <v>0.32500000000000001</v>
      </c>
      <c r="BH89" s="709">
        <v>0.02</v>
      </c>
      <c r="BI89" s="979">
        <v>3.169</v>
      </c>
      <c r="BJ89" s="979">
        <v>0.32500000000000001</v>
      </c>
      <c r="BK89" s="709">
        <v>0.02</v>
      </c>
    </row>
    <row r="90" spans="5:63" x14ac:dyDescent="0.3">
      <c r="E90" s="1364" t="s">
        <v>1005</v>
      </c>
      <c r="F90" s="1365"/>
      <c r="G90" s="709">
        <v>3.0169999999999999</v>
      </c>
      <c r="H90" s="709">
        <v>0.28199999999999997</v>
      </c>
      <c r="I90" s="709">
        <v>4.2000000000000003E-2</v>
      </c>
      <c r="J90" s="709">
        <v>3.0169999999999999</v>
      </c>
      <c r="K90" s="709">
        <v>0.28199999999999997</v>
      </c>
      <c r="L90" s="709">
        <v>4.2000000000000003E-2</v>
      </c>
      <c r="M90" s="709">
        <v>3.0169999999999999</v>
      </c>
      <c r="N90" s="709">
        <v>0.28199999999999997</v>
      </c>
      <c r="O90" s="709">
        <v>4.2000000000000003E-2</v>
      </c>
      <c r="P90" s="709">
        <v>3.0169999999999999</v>
      </c>
      <c r="Q90" s="709">
        <v>0.28199999999999997</v>
      </c>
      <c r="R90" s="709">
        <v>4.2000000000000003E-2</v>
      </c>
      <c r="S90" s="709">
        <v>3.0169999999999999</v>
      </c>
      <c r="T90" s="709">
        <v>0.28199999999999997</v>
      </c>
      <c r="U90" s="709">
        <v>4.2000000000000003E-2</v>
      </c>
      <c r="V90" s="709">
        <v>3.0169999999999999</v>
      </c>
      <c r="W90" s="709">
        <v>0.28199999999999997</v>
      </c>
      <c r="X90" s="709">
        <v>4.2000000000000003E-2</v>
      </c>
      <c r="Y90" s="709">
        <v>3.0169999999999999</v>
      </c>
      <c r="Z90" s="709">
        <v>0.28199999999999997</v>
      </c>
      <c r="AA90" s="709">
        <v>4.2000000000000003E-2</v>
      </c>
      <c r="AB90" s="709">
        <v>3.0169999999999999</v>
      </c>
      <c r="AC90" s="709">
        <v>0.28199999999999997</v>
      </c>
      <c r="AD90" s="709">
        <v>4.2000000000000003E-2</v>
      </c>
      <c r="AE90" s="709">
        <v>3.0169999999999999</v>
      </c>
      <c r="AF90" s="709">
        <v>0.28199999999999997</v>
      </c>
      <c r="AG90" s="709">
        <v>4.2000000000000003E-2</v>
      </c>
      <c r="AH90" s="709">
        <v>3.0169999999999999</v>
      </c>
      <c r="AI90" s="709">
        <v>0.28199999999999997</v>
      </c>
      <c r="AJ90" s="709">
        <v>4.2000000000000003E-2</v>
      </c>
      <c r="AK90" s="709">
        <v>3.0169999999999999</v>
      </c>
      <c r="AL90" s="709">
        <v>0.28199999999999997</v>
      </c>
      <c r="AM90" s="709">
        <v>4.2000000000000003E-2</v>
      </c>
      <c r="AN90" s="709">
        <v>3.0169999999999999</v>
      </c>
      <c r="AO90" s="709">
        <v>0.28199999999999997</v>
      </c>
      <c r="AP90" s="709">
        <v>4.2000000000000003E-2</v>
      </c>
      <c r="AQ90" s="709">
        <v>3.0169999999999999</v>
      </c>
      <c r="AR90" s="709">
        <v>0.28199999999999997</v>
      </c>
      <c r="AS90" s="709">
        <v>4.2000000000000003E-2</v>
      </c>
      <c r="AT90" s="709">
        <v>3.0169999999999999</v>
      </c>
      <c r="AU90" s="709">
        <v>0.28199999999999997</v>
      </c>
      <c r="AV90" s="709">
        <v>4.2000000000000003E-2</v>
      </c>
      <c r="AW90" s="709">
        <v>3.0169999999999999</v>
      </c>
      <c r="AX90" s="709">
        <v>0.28199999999999997</v>
      </c>
      <c r="AY90" s="709">
        <v>4.2000000000000003E-2</v>
      </c>
      <c r="AZ90" s="709">
        <v>3.0169999999999999</v>
      </c>
      <c r="BA90" s="709">
        <v>0.28199999999999997</v>
      </c>
      <c r="BB90" s="709">
        <v>4.2000000000000003E-2</v>
      </c>
      <c r="BC90" s="709">
        <v>3.0169999999999999</v>
      </c>
      <c r="BD90" s="709">
        <v>0.28199999999999997</v>
      </c>
      <c r="BE90" s="979">
        <v>4.2000000000000003E-2</v>
      </c>
      <c r="BF90" s="979">
        <v>3.0169999999999999</v>
      </c>
      <c r="BG90" s="979">
        <v>0.28199999999999997</v>
      </c>
      <c r="BH90" s="709">
        <v>4.2000000000000003E-2</v>
      </c>
      <c r="BI90" s="979">
        <v>3.0169999999999999</v>
      </c>
      <c r="BJ90" s="979">
        <v>0.28199999999999997</v>
      </c>
      <c r="BK90" s="709">
        <v>4.2000000000000003E-2</v>
      </c>
    </row>
    <row r="91" spans="5:63" x14ac:dyDescent="0.3">
      <c r="E91" s="1364" t="s">
        <v>1006</v>
      </c>
      <c r="F91" s="1365"/>
      <c r="G91" s="709">
        <v>3.117</v>
      </c>
      <c r="H91" s="709">
        <v>0.30299999999999999</v>
      </c>
      <c r="I91" s="709">
        <v>4.5999999999999999E-2</v>
      </c>
      <c r="J91" s="709">
        <v>3.117</v>
      </c>
      <c r="K91" s="709">
        <v>0.30299999999999999</v>
      </c>
      <c r="L91" s="709">
        <v>4.5999999999999999E-2</v>
      </c>
      <c r="M91" s="709">
        <v>3.117</v>
      </c>
      <c r="N91" s="709">
        <v>0.30299999999999999</v>
      </c>
      <c r="O91" s="709">
        <v>4.5999999999999999E-2</v>
      </c>
      <c r="P91" s="709">
        <v>3.117</v>
      </c>
      <c r="Q91" s="709">
        <v>0.30299999999999999</v>
      </c>
      <c r="R91" s="709">
        <v>4.5999999999999999E-2</v>
      </c>
      <c r="S91" s="709">
        <v>3.117</v>
      </c>
      <c r="T91" s="709">
        <v>0.30299999999999999</v>
      </c>
      <c r="U91" s="709">
        <v>4.5999999999999999E-2</v>
      </c>
      <c r="V91" s="709">
        <v>3.117</v>
      </c>
      <c r="W91" s="709">
        <v>0.30299999999999999</v>
      </c>
      <c r="X91" s="709">
        <v>4.5999999999999999E-2</v>
      </c>
      <c r="Y91" s="709">
        <v>3.117</v>
      </c>
      <c r="Z91" s="709">
        <v>0.30299999999999999</v>
      </c>
      <c r="AA91" s="709">
        <v>4.5999999999999999E-2</v>
      </c>
      <c r="AB91" s="709">
        <v>3.117</v>
      </c>
      <c r="AC91" s="709">
        <v>0.30299999999999999</v>
      </c>
      <c r="AD91" s="709">
        <v>4.5999999999999999E-2</v>
      </c>
      <c r="AE91" s="709">
        <v>3.117</v>
      </c>
      <c r="AF91" s="709">
        <v>0.30299999999999999</v>
      </c>
      <c r="AG91" s="709">
        <v>4.5999999999999999E-2</v>
      </c>
      <c r="AH91" s="709">
        <v>3.117</v>
      </c>
      <c r="AI91" s="709">
        <v>0.30299999999999999</v>
      </c>
      <c r="AJ91" s="709">
        <v>4.5999999999999999E-2</v>
      </c>
      <c r="AK91" s="709">
        <v>3.117</v>
      </c>
      <c r="AL91" s="709">
        <v>0.30299999999999999</v>
      </c>
      <c r="AM91" s="709">
        <v>4.5999999999999999E-2</v>
      </c>
      <c r="AN91" s="709">
        <v>3.117</v>
      </c>
      <c r="AO91" s="709">
        <v>0.30299999999999999</v>
      </c>
      <c r="AP91" s="709">
        <v>4.5999999999999999E-2</v>
      </c>
      <c r="AQ91" s="709">
        <v>3.117</v>
      </c>
      <c r="AR91" s="709">
        <v>0.30299999999999999</v>
      </c>
      <c r="AS91" s="709">
        <v>4.5999999999999999E-2</v>
      </c>
      <c r="AT91" s="709">
        <v>3.117</v>
      </c>
      <c r="AU91" s="709">
        <v>0.30299999999999999</v>
      </c>
      <c r="AV91" s="709">
        <v>4.5999999999999999E-2</v>
      </c>
      <c r="AW91" s="709">
        <v>3.117</v>
      </c>
      <c r="AX91" s="709">
        <v>0.30299999999999999</v>
      </c>
      <c r="AY91" s="709">
        <v>4.5999999999999999E-2</v>
      </c>
      <c r="AZ91" s="709">
        <v>3.117</v>
      </c>
      <c r="BA91" s="709">
        <v>0.30299999999999999</v>
      </c>
      <c r="BB91" s="709">
        <v>4.5999999999999999E-2</v>
      </c>
      <c r="BC91" s="709">
        <v>3.117</v>
      </c>
      <c r="BD91" s="709">
        <v>0.30299999999999999</v>
      </c>
      <c r="BE91" s="979">
        <v>4.5999999999999999E-2</v>
      </c>
      <c r="BF91" s="979">
        <v>3.117</v>
      </c>
      <c r="BG91" s="979">
        <v>0.30299999999999999</v>
      </c>
      <c r="BH91" s="709">
        <v>4.5999999999999999E-2</v>
      </c>
      <c r="BI91" s="979">
        <v>3.117</v>
      </c>
      <c r="BJ91" s="979">
        <v>0.30299999999999999</v>
      </c>
      <c r="BK91" s="709">
        <v>4.5999999999999999E-2</v>
      </c>
    </row>
    <row r="92" spans="5:63" x14ac:dyDescent="0.3">
      <c r="E92" s="1364" t="s">
        <v>1007</v>
      </c>
      <c r="F92" s="1365"/>
      <c r="G92" s="709">
        <v>1.331</v>
      </c>
      <c r="H92" s="709">
        <v>0.13400000000000001</v>
      </c>
      <c r="I92" s="709">
        <v>0.02</v>
      </c>
      <c r="J92" s="709">
        <v>1.331</v>
      </c>
      <c r="K92" s="709">
        <v>0.13400000000000001</v>
      </c>
      <c r="L92" s="709">
        <v>0.02</v>
      </c>
      <c r="M92" s="709">
        <v>1.331</v>
      </c>
      <c r="N92" s="709">
        <v>0.13400000000000001</v>
      </c>
      <c r="O92" s="709">
        <v>0.02</v>
      </c>
      <c r="P92" s="709">
        <v>1.331</v>
      </c>
      <c r="Q92" s="709">
        <v>0.13400000000000001</v>
      </c>
      <c r="R92" s="709">
        <v>0.02</v>
      </c>
      <c r="S92" s="709">
        <v>1.331</v>
      </c>
      <c r="T92" s="709">
        <v>0.13400000000000001</v>
      </c>
      <c r="U92" s="709">
        <v>0.02</v>
      </c>
      <c r="V92" s="709">
        <v>1.331</v>
      </c>
      <c r="W92" s="709">
        <v>0.13400000000000001</v>
      </c>
      <c r="X92" s="709">
        <v>0.02</v>
      </c>
      <c r="Y92" s="709">
        <v>1.331</v>
      </c>
      <c r="Z92" s="709">
        <v>0.13400000000000001</v>
      </c>
      <c r="AA92" s="709">
        <v>0.02</v>
      </c>
      <c r="AB92" s="709">
        <v>1.331</v>
      </c>
      <c r="AC92" s="709">
        <v>0.13400000000000001</v>
      </c>
      <c r="AD92" s="709">
        <v>0.02</v>
      </c>
      <c r="AE92" s="709">
        <v>1.331</v>
      </c>
      <c r="AF92" s="709">
        <v>0.13400000000000001</v>
      </c>
      <c r="AG92" s="709">
        <v>0.02</v>
      </c>
      <c r="AH92" s="709">
        <v>1.331</v>
      </c>
      <c r="AI92" s="709">
        <v>0.13400000000000001</v>
      </c>
      <c r="AJ92" s="709">
        <v>0.02</v>
      </c>
      <c r="AK92" s="709">
        <v>1.331</v>
      </c>
      <c r="AL92" s="709">
        <v>0.13400000000000001</v>
      </c>
      <c r="AM92" s="709">
        <v>0.02</v>
      </c>
      <c r="AN92" s="709">
        <v>1.331</v>
      </c>
      <c r="AO92" s="709">
        <v>0.13400000000000001</v>
      </c>
      <c r="AP92" s="709">
        <v>0.02</v>
      </c>
      <c r="AQ92" s="709">
        <v>1.331</v>
      </c>
      <c r="AR92" s="709">
        <v>0.13400000000000001</v>
      </c>
      <c r="AS92" s="709">
        <v>0.02</v>
      </c>
      <c r="AT92" s="709">
        <v>1.331</v>
      </c>
      <c r="AU92" s="709">
        <v>0.13400000000000001</v>
      </c>
      <c r="AV92" s="709">
        <v>0.02</v>
      </c>
      <c r="AW92" s="709">
        <v>1.331</v>
      </c>
      <c r="AX92" s="709">
        <v>0.13400000000000001</v>
      </c>
      <c r="AY92" s="709">
        <v>0.02</v>
      </c>
      <c r="AZ92" s="709">
        <v>1.331</v>
      </c>
      <c r="BA92" s="709">
        <v>0.13400000000000001</v>
      </c>
      <c r="BB92" s="709">
        <v>0.02</v>
      </c>
      <c r="BC92" s="709">
        <v>1.331</v>
      </c>
      <c r="BD92" s="709">
        <v>0.13400000000000001</v>
      </c>
      <c r="BE92" s="979">
        <v>0.02</v>
      </c>
      <c r="BF92" s="979">
        <v>1.331</v>
      </c>
      <c r="BG92" s="979">
        <v>0.13400000000000001</v>
      </c>
      <c r="BH92" s="709">
        <v>0.02</v>
      </c>
      <c r="BI92" s="979">
        <v>1.331</v>
      </c>
      <c r="BJ92" s="979">
        <v>0.13400000000000001</v>
      </c>
      <c r="BK92" s="709">
        <v>0.02</v>
      </c>
    </row>
    <row r="93" spans="5:63" x14ac:dyDescent="0.3">
      <c r="E93" s="877" t="s">
        <v>1506</v>
      </c>
      <c r="F93" s="878"/>
      <c r="G93" s="709">
        <v>2.6789999999999998</v>
      </c>
      <c r="H93" s="709">
        <v>0.36199999999999999</v>
      </c>
      <c r="I93" s="709">
        <v>2.1999999999999999E-2</v>
      </c>
      <c r="J93" s="709">
        <v>2.6789999999999998</v>
      </c>
      <c r="K93" s="709">
        <v>0.36199999999999999</v>
      </c>
      <c r="L93" s="709">
        <v>2.1999999999999999E-2</v>
      </c>
      <c r="M93" s="709">
        <v>2.6789999999999998</v>
      </c>
      <c r="N93" s="709">
        <v>0.36199999999999999</v>
      </c>
      <c r="O93" s="709">
        <v>2.1999999999999999E-2</v>
      </c>
      <c r="P93" s="709">
        <v>2.6789999999999998</v>
      </c>
      <c r="Q93" s="709">
        <v>0.36199999999999999</v>
      </c>
      <c r="R93" s="709">
        <v>2.1999999999999999E-2</v>
      </c>
      <c r="S93" s="709">
        <v>2.5270000000000001</v>
      </c>
      <c r="T93" s="709">
        <v>0.36199999999999999</v>
      </c>
      <c r="U93" s="709">
        <v>2.1999999999999999E-2</v>
      </c>
      <c r="V93" s="709">
        <v>2.5009999999999999</v>
      </c>
      <c r="W93" s="709">
        <v>0.36199999999999999</v>
      </c>
      <c r="X93" s="709">
        <v>2.1999999999999999E-2</v>
      </c>
      <c r="Y93" s="709">
        <v>2.5750000000000002</v>
      </c>
      <c r="Z93" s="709">
        <v>0.36199999999999999</v>
      </c>
      <c r="AA93" s="709">
        <v>2.1999999999999999E-2</v>
      </c>
      <c r="AB93" s="709">
        <v>2.5750000000000002</v>
      </c>
      <c r="AC93" s="709">
        <v>0.36199999999999999</v>
      </c>
      <c r="AD93" s="709">
        <v>2.1999999999999999E-2</v>
      </c>
      <c r="AE93" s="709">
        <v>2.5750000000000002</v>
      </c>
      <c r="AF93" s="709">
        <v>0.36199999999999999</v>
      </c>
      <c r="AG93" s="709">
        <v>2.1999999999999999E-2</v>
      </c>
      <c r="AH93" s="709">
        <v>2.57</v>
      </c>
      <c r="AI93" s="709">
        <v>0.36199999999999999</v>
      </c>
      <c r="AJ93" s="709">
        <v>2.1999999999999999E-2</v>
      </c>
      <c r="AK93" s="709">
        <v>2.552</v>
      </c>
      <c r="AL93" s="709">
        <v>0.36199999999999999</v>
      </c>
      <c r="AM93" s="709">
        <v>2.1999999999999999E-2</v>
      </c>
      <c r="AN93" s="709">
        <v>2.5270000000000001</v>
      </c>
      <c r="AO93" s="709">
        <v>0.36199999999999999</v>
      </c>
      <c r="AP93" s="709">
        <v>2.1999999999999999E-2</v>
      </c>
      <c r="AQ93" s="709" t="s">
        <v>160</v>
      </c>
      <c r="AR93" s="709" t="s">
        <v>160</v>
      </c>
      <c r="AS93" s="709" t="s">
        <v>160</v>
      </c>
      <c r="AT93" s="709" t="s">
        <v>160</v>
      </c>
      <c r="AU93" s="709" t="s">
        <v>160</v>
      </c>
      <c r="AV93" s="709" t="s">
        <v>160</v>
      </c>
      <c r="AW93" s="709" t="s">
        <v>160</v>
      </c>
      <c r="AX93" s="709" t="s">
        <v>160</v>
      </c>
      <c r="AY93" s="709" t="s">
        <v>160</v>
      </c>
      <c r="AZ93" s="709" t="s">
        <v>160</v>
      </c>
      <c r="BA93" s="709" t="s">
        <v>160</v>
      </c>
      <c r="BB93" s="709" t="s">
        <v>160</v>
      </c>
      <c r="BC93" s="709" t="s">
        <v>160</v>
      </c>
      <c r="BD93" s="709" t="s">
        <v>160</v>
      </c>
      <c r="BE93" s="979" t="s">
        <v>160</v>
      </c>
      <c r="BF93" s="979" t="s">
        <v>160</v>
      </c>
      <c r="BG93" s="979" t="s">
        <v>160</v>
      </c>
      <c r="BH93" s="709" t="s">
        <v>160</v>
      </c>
      <c r="BI93" s="979" t="s">
        <v>160</v>
      </c>
      <c r="BJ93" s="979" t="s">
        <v>160</v>
      </c>
      <c r="BK93" s="709" t="s">
        <v>160</v>
      </c>
    </row>
    <row r="94" spans="5:63" x14ac:dyDescent="0.3">
      <c r="E94" s="877" t="s">
        <v>399</v>
      </c>
      <c r="F94" s="878"/>
      <c r="G94" s="709" t="s">
        <v>160</v>
      </c>
      <c r="H94" s="709" t="s">
        <v>160</v>
      </c>
      <c r="I94" s="709" t="s">
        <v>160</v>
      </c>
      <c r="J94" s="709" t="s">
        <v>160</v>
      </c>
      <c r="K94" s="709" t="s">
        <v>160</v>
      </c>
      <c r="L94" s="709" t="s">
        <v>160</v>
      </c>
      <c r="M94" s="709" t="s">
        <v>160</v>
      </c>
      <c r="N94" s="709" t="s">
        <v>160</v>
      </c>
      <c r="O94" s="709" t="s">
        <v>160</v>
      </c>
      <c r="P94" s="709" t="s">
        <v>160</v>
      </c>
      <c r="Q94" s="709" t="s">
        <v>160</v>
      </c>
      <c r="R94" s="709" t="s">
        <v>160</v>
      </c>
      <c r="S94" s="709" t="s">
        <v>160</v>
      </c>
      <c r="T94" s="709" t="s">
        <v>160</v>
      </c>
      <c r="U94" s="709" t="s">
        <v>160</v>
      </c>
      <c r="V94" s="709" t="s">
        <v>160</v>
      </c>
      <c r="W94" s="709" t="s">
        <v>160</v>
      </c>
      <c r="X94" s="709" t="s">
        <v>160</v>
      </c>
      <c r="Y94" s="709" t="s">
        <v>160</v>
      </c>
      <c r="Z94" s="709" t="s">
        <v>160</v>
      </c>
      <c r="AA94" s="709" t="s">
        <v>160</v>
      </c>
      <c r="AB94" s="709" t="s">
        <v>160</v>
      </c>
      <c r="AC94" s="709" t="s">
        <v>160</v>
      </c>
      <c r="AD94" s="709" t="s">
        <v>160</v>
      </c>
      <c r="AE94" s="709" t="s">
        <v>160</v>
      </c>
      <c r="AF94" s="709" t="s">
        <v>160</v>
      </c>
      <c r="AG94" s="709" t="s">
        <v>160</v>
      </c>
      <c r="AH94" s="709" t="s">
        <v>160</v>
      </c>
      <c r="AI94" s="709" t="s">
        <v>160</v>
      </c>
      <c r="AJ94" s="709" t="s">
        <v>160</v>
      </c>
      <c r="AK94" s="709" t="s">
        <v>160</v>
      </c>
      <c r="AL94" s="709" t="s">
        <v>160</v>
      </c>
      <c r="AM94" s="709" t="s">
        <v>160</v>
      </c>
      <c r="AN94" s="709" t="s">
        <v>160</v>
      </c>
      <c r="AO94" s="709" t="s">
        <v>160</v>
      </c>
      <c r="AP94" s="709" t="s">
        <v>160</v>
      </c>
      <c r="AQ94" s="709">
        <v>2.5009999999999999</v>
      </c>
      <c r="AR94" s="709">
        <v>0.36199999999999999</v>
      </c>
      <c r="AS94" s="709">
        <v>2.1999999999999999E-2</v>
      </c>
      <c r="AT94" s="709">
        <v>2.5009999999999999</v>
      </c>
      <c r="AU94" s="709">
        <v>0.36199999999999999</v>
      </c>
      <c r="AV94" s="709">
        <v>2.1999999999999999E-2</v>
      </c>
      <c r="AW94" s="709">
        <v>2.5</v>
      </c>
      <c r="AX94" s="709">
        <v>0.36199999999999999</v>
      </c>
      <c r="AY94" s="709">
        <v>2.1999999999999999E-2</v>
      </c>
      <c r="AZ94" s="709">
        <v>2.5</v>
      </c>
      <c r="BA94" s="709">
        <v>0.36199999999999999</v>
      </c>
      <c r="BB94" s="709">
        <v>2.1999999999999999E-2</v>
      </c>
      <c r="BC94" s="709">
        <v>2.5009999999999999</v>
      </c>
      <c r="BD94" s="709">
        <v>0.36199999999999999</v>
      </c>
      <c r="BE94" s="979">
        <v>2.1999999999999999E-2</v>
      </c>
      <c r="BF94" s="979">
        <v>2.5009999999999999</v>
      </c>
      <c r="BG94" s="979">
        <v>0.36199999999999999</v>
      </c>
      <c r="BH94" s="709">
        <v>2.1999999999999999E-2</v>
      </c>
      <c r="BI94" s="979">
        <v>2.5009999999999999</v>
      </c>
      <c r="BJ94" s="979">
        <v>0.36199999999999999</v>
      </c>
      <c r="BK94" s="709">
        <v>2.1999999999999999E-2</v>
      </c>
    </row>
    <row r="95" spans="5:63" x14ac:dyDescent="0.3">
      <c r="E95" s="877" t="s">
        <v>261</v>
      </c>
      <c r="F95" s="878"/>
      <c r="G95" s="709" t="s">
        <v>160</v>
      </c>
      <c r="H95" s="709" t="s">
        <v>160</v>
      </c>
      <c r="I95" s="709" t="s">
        <v>160</v>
      </c>
      <c r="J95" s="709" t="s">
        <v>160</v>
      </c>
      <c r="K95" s="709" t="s">
        <v>160</v>
      </c>
      <c r="L95" s="709" t="s">
        <v>160</v>
      </c>
      <c r="M95" s="709" t="s">
        <v>160</v>
      </c>
      <c r="N95" s="709" t="s">
        <v>160</v>
      </c>
      <c r="O95" s="709" t="s">
        <v>160</v>
      </c>
      <c r="P95" s="709" t="s">
        <v>160</v>
      </c>
      <c r="Q95" s="709" t="s">
        <v>160</v>
      </c>
      <c r="R95" s="709" t="s">
        <v>160</v>
      </c>
      <c r="S95" s="709" t="s">
        <v>160</v>
      </c>
      <c r="T95" s="709" t="s">
        <v>160</v>
      </c>
      <c r="U95" s="709" t="s">
        <v>160</v>
      </c>
      <c r="V95" s="709" t="s">
        <v>160</v>
      </c>
      <c r="W95" s="709" t="s">
        <v>160</v>
      </c>
      <c r="X95" s="709" t="s">
        <v>160</v>
      </c>
      <c r="Y95" s="709" t="s">
        <v>160</v>
      </c>
      <c r="Z95" s="709" t="s">
        <v>160</v>
      </c>
      <c r="AA95" s="709" t="s">
        <v>160</v>
      </c>
      <c r="AB95" s="709" t="s">
        <v>160</v>
      </c>
      <c r="AC95" s="709" t="s">
        <v>160</v>
      </c>
      <c r="AD95" s="709" t="s">
        <v>160</v>
      </c>
      <c r="AE95" s="709" t="s">
        <v>160</v>
      </c>
      <c r="AF95" s="709" t="s">
        <v>160</v>
      </c>
      <c r="AG95" s="709" t="s">
        <v>160</v>
      </c>
      <c r="AH95" s="709" t="s">
        <v>160</v>
      </c>
      <c r="AI95" s="709" t="s">
        <v>160</v>
      </c>
      <c r="AJ95" s="709" t="s">
        <v>160</v>
      </c>
      <c r="AK95" s="709" t="s">
        <v>160</v>
      </c>
      <c r="AL95" s="709" t="s">
        <v>160</v>
      </c>
      <c r="AM95" s="709" t="s">
        <v>160</v>
      </c>
      <c r="AN95" s="709" t="s">
        <v>160</v>
      </c>
      <c r="AO95" s="709" t="s">
        <v>160</v>
      </c>
      <c r="AP95" s="709" t="s">
        <v>160</v>
      </c>
      <c r="AQ95" s="709">
        <v>2.4249999999999998</v>
      </c>
      <c r="AR95" s="709">
        <v>0.36199999999999999</v>
      </c>
      <c r="AS95" s="709">
        <v>2.1999999999999999E-2</v>
      </c>
      <c r="AT95" s="709">
        <v>2.4249999999999998</v>
      </c>
      <c r="AU95" s="709">
        <v>0.36199999999999999</v>
      </c>
      <c r="AV95" s="709">
        <v>2.1999999999999999E-2</v>
      </c>
      <c r="AW95" s="709">
        <v>2.423</v>
      </c>
      <c r="AX95" s="709">
        <v>0.36199999999999999</v>
      </c>
      <c r="AY95" s="709">
        <v>2.1999999999999999E-2</v>
      </c>
      <c r="AZ95" s="709">
        <v>2.423</v>
      </c>
      <c r="BA95" s="709">
        <v>0.36199999999999999</v>
      </c>
      <c r="BB95" s="709">
        <v>2.1999999999999999E-2</v>
      </c>
      <c r="BC95" s="709">
        <v>2.4249999999999998</v>
      </c>
      <c r="BD95" s="709">
        <v>0.36199999999999999</v>
      </c>
      <c r="BE95" s="979">
        <v>2.1999999999999999E-2</v>
      </c>
      <c r="BF95" s="979">
        <v>2.4249999999999998</v>
      </c>
      <c r="BG95" s="979">
        <v>0.36199999999999999</v>
      </c>
      <c r="BH95" s="709">
        <v>2.1999999999999999E-2</v>
      </c>
      <c r="BI95" s="979">
        <v>2.4249999999999998</v>
      </c>
      <c r="BJ95" s="979">
        <v>0.36199999999999999</v>
      </c>
      <c r="BK95" s="709">
        <v>2.1999999999999999E-2</v>
      </c>
    </row>
    <row r="96" spans="5:63" x14ac:dyDescent="0.3">
      <c r="E96" s="877" t="s">
        <v>542</v>
      </c>
      <c r="F96" s="878"/>
      <c r="G96" s="709" t="s">
        <v>160</v>
      </c>
      <c r="H96" s="709" t="s">
        <v>160</v>
      </c>
      <c r="I96" s="709" t="s">
        <v>160</v>
      </c>
      <c r="J96" s="709" t="s">
        <v>160</v>
      </c>
      <c r="K96" s="709" t="s">
        <v>160</v>
      </c>
      <c r="L96" s="709" t="s">
        <v>160</v>
      </c>
      <c r="M96" s="709" t="s">
        <v>160</v>
      </c>
      <c r="N96" s="709" t="s">
        <v>160</v>
      </c>
      <c r="O96" s="709" t="s">
        <v>160</v>
      </c>
      <c r="P96" s="709" t="s">
        <v>160</v>
      </c>
      <c r="Q96" s="709" t="s">
        <v>160</v>
      </c>
      <c r="R96" s="709" t="s">
        <v>160</v>
      </c>
      <c r="S96" s="709" t="s">
        <v>160</v>
      </c>
      <c r="T96" s="709" t="s">
        <v>160</v>
      </c>
      <c r="U96" s="709" t="s">
        <v>160</v>
      </c>
      <c r="V96" s="709" t="s">
        <v>160</v>
      </c>
      <c r="W96" s="709" t="s">
        <v>160</v>
      </c>
      <c r="X96" s="709" t="s">
        <v>160</v>
      </c>
      <c r="Y96" s="709" t="s">
        <v>160</v>
      </c>
      <c r="Z96" s="709" t="s">
        <v>160</v>
      </c>
      <c r="AA96" s="709" t="s">
        <v>160</v>
      </c>
      <c r="AB96" s="709" t="s">
        <v>160</v>
      </c>
      <c r="AC96" s="709" t="s">
        <v>160</v>
      </c>
      <c r="AD96" s="709" t="s">
        <v>160</v>
      </c>
      <c r="AE96" s="709" t="s">
        <v>160</v>
      </c>
      <c r="AF96" s="709" t="s">
        <v>160</v>
      </c>
      <c r="AG96" s="709" t="s">
        <v>160</v>
      </c>
      <c r="AH96" s="709" t="s">
        <v>160</v>
      </c>
      <c r="AI96" s="709" t="s">
        <v>160</v>
      </c>
      <c r="AJ96" s="709" t="s">
        <v>160</v>
      </c>
      <c r="AK96" s="709" t="s">
        <v>160</v>
      </c>
      <c r="AL96" s="709" t="s">
        <v>160</v>
      </c>
      <c r="AM96" s="709" t="s">
        <v>160</v>
      </c>
      <c r="AN96" s="709" t="s">
        <v>160</v>
      </c>
      <c r="AO96" s="709" t="s">
        <v>160</v>
      </c>
      <c r="AP96" s="709" t="s">
        <v>160</v>
      </c>
      <c r="AQ96" s="709">
        <v>2.1709999999999998</v>
      </c>
      <c r="AR96" s="709">
        <v>0.36199999999999999</v>
      </c>
      <c r="AS96" s="709">
        <v>2.1999999999999999E-2</v>
      </c>
      <c r="AT96" s="709">
        <v>2.1709999999999998</v>
      </c>
      <c r="AU96" s="709">
        <v>0.36199999999999999</v>
      </c>
      <c r="AV96" s="709">
        <v>2.1999999999999999E-2</v>
      </c>
      <c r="AW96" s="709">
        <v>2.1669999999999998</v>
      </c>
      <c r="AX96" s="709">
        <v>0.36199999999999999</v>
      </c>
      <c r="AY96" s="709">
        <v>2.1999999999999999E-2</v>
      </c>
      <c r="AZ96" s="709">
        <v>2.1669999999999998</v>
      </c>
      <c r="BA96" s="709">
        <v>0.36199999999999999</v>
      </c>
      <c r="BB96" s="709">
        <v>2.1999999999999999E-2</v>
      </c>
      <c r="BC96" s="709">
        <v>2.1709999999999998</v>
      </c>
      <c r="BD96" s="709">
        <v>0.36199999999999999</v>
      </c>
      <c r="BE96" s="979">
        <v>2.1999999999999999E-2</v>
      </c>
      <c r="BF96" s="979">
        <v>2.1709999999999998</v>
      </c>
      <c r="BG96" s="979">
        <v>0.36199999999999999</v>
      </c>
      <c r="BH96" s="709">
        <v>2.1999999999999999E-2</v>
      </c>
      <c r="BI96" s="979">
        <v>2.1709999999999998</v>
      </c>
      <c r="BJ96" s="979">
        <v>0.36199999999999999</v>
      </c>
      <c r="BK96" s="709">
        <v>2.1999999999999999E-2</v>
      </c>
    </row>
    <row r="97" spans="1:64" x14ac:dyDescent="0.3">
      <c r="E97" s="877" t="s">
        <v>543</v>
      </c>
      <c r="F97" s="878"/>
      <c r="G97" s="709" t="s">
        <v>160</v>
      </c>
      <c r="H97" s="709" t="s">
        <v>160</v>
      </c>
      <c r="I97" s="709" t="s">
        <v>160</v>
      </c>
      <c r="J97" s="709" t="s">
        <v>160</v>
      </c>
      <c r="K97" s="709" t="s">
        <v>160</v>
      </c>
      <c r="L97" s="709" t="s">
        <v>160</v>
      </c>
      <c r="M97" s="709" t="s">
        <v>160</v>
      </c>
      <c r="N97" s="709" t="s">
        <v>160</v>
      </c>
      <c r="O97" s="709" t="s">
        <v>160</v>
      </c>
      <c r="P97" s="709" t="s">
        <v>160</v>
      </c>
      <c r="Q97" s="709" t="s">
        <v>160</v>
      </c>
      <c r="R97" s="709" t="s">
        <v>160</v>
      </c>
      <c r="S97" s="709" t="s">
        <v>160</v>
      </c>
      <c r="T97" s="709" t="s">
        <v>160</v>
      </c>
      <c r="U97" s="709" t="s">
        <v>160</v>
      </c>
      <c r="V97" s="709" t="s">
        <v>160</v>
      </c>
      <c r="W97" s="709" t="s">
        <v>160</v>
      </c>
      <c r="X97" s="709" t="s">
        <v>160</v>
      </c>
      <c r="Y97" s="709" t="s">
        <v>160</v>
      </c>
      <c r="Z97" s="709" t="s">
        <v>160</v>
      </c>
      <c r="AA97" s="709" t="s">
        <v>160</v>
      </c>
      <c r="AB97" s="709" t="s">
        <v>160</v>
      </c>
      <c r="AC97" s="709" t="s">
        <v>160</v>
      </c>
      <c r="AD97" s="709" t="s">
        <v>160</v>
      </c>
      <c r="AE97" s="709" t="s">
        <v>160</v>
      </c>
      <c r="AF97" s="709" t="s">
        <v>160</v>
      </c>
      <c r="AG97" s="709" t="s">
        <v>160</v>
      </c>
      <c r="AH97" s="709" t="s">
        <v>160</v>
      </c>
      <c r="AI97" s="709" t="s">
        <v>160</v>
      </c>
      <c r="AJ97" s="709" t="s">
        <v>160</v>
      </c>
      <c r="AK97" s="709" t="s">
        <v>160</v>
      </c>
      <c r="AL97" s="709" t="s">
        <v>160</v>
      </c>
      <c r="AM97" s="709" t="s">
        <v>160</v>
      </c>
      <c r="AN97" s="709" t="s">
        <v>160</v>
      </c>
      <c r="AO97" s="709" t="s">
        <v>160</v>
      </c>
      <c r="AP97" s="709" t="s">
        <v>160</v>
      </c>
      <c r="AQ97" s="709">
        <v>1.917</v>
      </c>
      <c r="AR97" s="709">
        <v>0.36199999999999999</v>
      </c>
      <c r="AS97" s="709">
        <v>2.1999999999999999E-2</v>
      </c>
      <c r="AT97" s="709">
        <v>1.9159999999999999</v>
      </c>
      <c r="AU97" s="709">
        <v>0.36199999999999999</v>
      </c>
      <c r="AV97" s="709">
        <v>2.1999999999999999E-2</v>
      </c>
      <c r="AW97" s="709">
        <v>1.911</v>
      </c>
      <c r="AX97" s="709">
        <v>0.36199999999999999</v>
      </c>
      <c r="AY97" s="709">
        <v>2.1999999999999999E-2</v>
      </c>
      <c r="AZ97" s="709">
        <v>1.911</v>
      </c>
      <c r="BA97" s="709">
        <v>0.36199999999999999</v>
      </c>
      <c r="BB97" s="709">
        <v>2.1999999999999999E-2</v>
      </c>
      <c r="BC97" s="709">
        <v>1.9159999999999999</v>
      </c>
      <c r="BD97" s="709">
        <v>0.36199999999999999</v>
      </c>
      <c r="BE97" s="979">
        <v>2.1999999999999999E-2</v>
      </c>
      <c r="BF97" s="979">
        <v>1.9159999999999999</v>
      </c>
      <c r="BG97" s="979">
        <v>0.36199999999999999</v>
      </c>
      <c r="BH97" s="709">
        <v>2.1999999999999999E-2</v>
      </c>
      <c r="BI97" s="979">
        <v>1.9159999999999999</v>
      </c>
      <c r="BJ97" s="979">
        <v>0.36199999999999999</v>
      </c>
      <c r="BK97" s="709">
        <v>2.1999999999999999E-2</v>
      </c>
    </row>
    <row r="98" spans="1:64" x14ac:dyDescent="0.3">
      <c r="E98" s="877" t="s">
        <v>544</v>
      </c>
      <c r="F98" s="878"/>
      <c r="G98" s="709" t="s">
        <v>160</v>
      </c>
      <c r="H98" s="709" t="s">
        <v>160</v>
      </c>
      <c r="I98" s="709" t="s">
        <v>160</v>
      </c>
      <c r="J98" s="709" t="s">
        <v>160</v>
      </c>
      <c r="K98" s="709" t="s">
        <v>160</v>
      </c>
      <c r="L98" s="709" t="s">
        <v>160</v>
      </c>
      <c r="M98" s="709" t="s">
        <v>160</v>
      </c>
      <c r="N98" s="709" t="s">
        <v>160</v>
      </c>
      <c r="O98" s="709" t="s">
        <v>160</v>
      </c>
      <c r="P98" s="709" t="s">
        <v>160</v>
      </c>
      <c r="Q98" s="709" t="s">
        <v>160</v>
      </c>
      <c r="R98" s="709" t="s">
        <v>160</v>
      </c>
      <c r="S98" s="709" t="s">
        <v>160</v>
      </c>
      <c r="T98" s="709" t="s">
        <v>160</v>
      </c>
      <c r="U98" s="709" t="s">
        <v>160</v>
      </c>
      <c r="V98" s="709" t="s">
        <v>160</v>
      </c>
      <c r="W98" s="709" t="s">
        <v>160</v>
      </c>
      <c r="X98" s="709" t="s">
        <v>160</v>
      </c>
      <c r="Y98" s="709" t="s">
        <v>160</v>
      </c>
      <c r="Z98" s="709" t="s">
        <v>160</v>
      </c>
      <c r="AA98" s="709" t="s">
        <v>160</v>
      </c>
      <c r="AB98" s="709" t="s">
        <v>160</v>
      </c>
      <c r="AC98" s="709" t="s">
        <v>160</v>
      </c>
      <c r="AD98" s="709" t="s">
        <v>160</v>
      </c>
      <c r="AE98" s="709" t="s">
        <v>160</v>
      </c>
      <c r="AF98" s="709" t="s">
        <v>160</v>
      </c>
      <c r="AG98" s="709" t="s">
        <v>160</v>
      </c>
      <c r="AH98" s="709" t="s">
        <v>160</v>
      </c>
      <c r="AI98" s="709" t="s">
        <v>160</v>
      </c>
      <c r="AJ98" s="709" t="s">
        <v>160</v>
      </c>
      <c r="AK98" s="709" t="s">
        <v>160</v>
      </c>
      <c r="AL98" s="709" t="s">
        <v>160</v>
      </c>
      <c r="AM98" s="709" t="s">
        <v>160</v>
      </c>
      <c r="AN98" s="709" t="s">
        <v>160</v>
      </c>
      <c r="AO98" s="709" t="s">
        <v>160</v>
      </c>
      <c r="AP98" s="709" t="s">
        <v>160</v>
      </c>
      <c r="AQ98" s="709">
        <v>0.13700000000000001</v>
      </c>
      <c r="AR98" s="709">
        <v>0.36199999999999999</v>
      </c>
      <c r="AS98" s="709">
        <v>2.1999999999999999E-2</v>
      </c>
      <c r="AT98" s="709">
        <v>0.13600000000000001</v>
      </c>
      <c r="AU98" s="709">
        <v>0.36199999999999999</v>
      </c>
      <c r="AV98" s="709">
        <v>2.1999999999999999E-2</v>
      </c>
      <c r="AW98" s="709">
        <v>0.12</v>
      </c>
      <c r="AX98" s="709">
        <v>0.36199999999999999</v>
      </c>
      <c r="AY98" s="709">
        <v>2.1999999999999999E-2</v>
      </c>
      <c r="AZ98" s="709">
        <v>0.11700000000000001</v>
      </c>
      <c r="BA98" s="709">
        <v>0.36199999999999999</v>
      </c>
      <c r="BB98" s="709">
        <v>2.1999999999999999E-2</v>
      </c>
      <c r="BC98" s="709">
        <v>0.13600000000000001</v>
      </c>
      <c r="BD98" s="709">
        <v>0.36199999999999999</v>
      </c>
      <c r="BE98" s="979">
        <v>2.1999999999999999E-2</v>
      </c>
      <c r="BF98" s="979">
        <v>0.13600000000000001</v>
      </c>
      <c r="BG98" s="979">
        <v>0.36199999999999999</v>
      </c>
      <c r="BH98" s="709">
        <v>2.1999999999999999E-2</v>
      </c>
      <c r="BI98" s="979">
        <v>0.13600000000000001</v>
      </c>
      <c r="BJ98" s="979">
        <v>0.36199999999999999</v>
      </c>
      <c r="BK98" s="709">
        <v>2.1999999999999999E-2</v>
      </c>
    </row>
    <row r="99" spans="1:64" x14ac:dyDescent="0.3">
      <c r="E99" s="877" t="s">
        <v>1507</v>
      </c>
      <c r="F99" s="878"/>
      <c r="G99" s="709">
        <v>2.1739999999999999</v>
      </c>
      <c r="H99" s="709">
        <v>0.314</v>
      </c>
      <c r="I99" s="709">
        <v>1.9E-2</v>
      </c>
      <c r="J99" s="709">
        <v>2.1739999999999999</v>
      </c>
      <c r="K99" s="709">
        <v>0.314</v>
      </c>
      <c r="L99" s="709">
        <v>1.9E-2</v>
      </c>
      <c r="M99" s="709">
        <v>2.1739999999999999</v>
      </c>
      <c r="N99" s="709">
        <v>0.314</v>
      </c>
      <c r="O99" s="709">
        <v>1.9E-2</v>
      </c>
      <c r="P99" s="709">
        <v>2.1739999999999999</v>
      </c>
      <c r="Q99" s="709">
        <v>0.314</v>
      </c>
      <c r="R99" s="709">
        <v>1.9E-2</v>
      </c>
      <c r="S99" s="709">
        <v>2.089</v>
      </c>
      <c r="T99" s="709">
        <v>0.314</v>
      </c>
      <c r="U99" s="709">
        <v>1.9E-2</v>
      </c>
      <c r="V99" s="709">
        <v>2.085</v>
      </c>
      <c r="W99" s="709">
        <v>0.314</v>
      </c>
      <c r="X99" s="709">
        <v>1.9E-2</v>
      </c>
      <c r="Y99" s="709">
        <v>2.089</v>
      </c>
      <c r="Z99" s="709">
        <v>0.314</v>
      </c>
      <c r="AA99" s="709">
        <v>1.9E-2</v>
      </c>
      <c r="AB99" s="709">
        <v>2.089</v>
      </c>
      <c r="AC99" s="709">
        <v>0.314</v>
      </c>
      <c r="AD99" s="709">
        <v>1.9E-2</v>
      </c>
      <c r="AE99" s="709">
        <v>2.089</v>
      </c>
      <c r="AF99" s="709">
        <v>0.314</v>
      </c>
      <c r="AG99" s="709">
        <v>1.9E-2</v>
      </c>
      <c r="AH99" s="709">
        <v>2.081</v>
      </c>
      <c r="AI99" s="709">
        <v>0.314</v>
      </c>
      <c r="AJ99" s="709">
        <v>1.9E-2</v>
      </c>
      <c r="AK99" s="709">
        <v>2.0649999999999999</v>
      </c>
      <c r="AL99" s="709">
        <v>0.314</v>
      </c>
      <c r="AM99" s="709">
        <v>1.9E-2</v>
      </c>
      <c r="AN99" s="709">
        <v>2.044</v>
      </c>
      <c r="AO99" s="709">
        <v>0.314</v>
      </c>
      <c r="AP99" s="709">
        <v>1.9E-2</v>
      </c>
      <c r="AQ99" s="709" t="s">
        <v>160</v>
      </c>
      <c r="AR99" s="709" t="s">
        <v>160</v>
      </c>
      <c r="AS99" s="709" t="s">
        <v>160</v>
      </c>
      <c r="AT99" s="709" t="s">
        <v>160</v>
      </c>
      <c r="AU99" s="709" t="s">
        <v>160</v>
      </c>
      <c r="AV99" s="709" t="s">
        <v>160</v>
      </c>
      <c r="AW99" s="709" t="s">
        <v>160</v>
      </c>
      <c r="AX99" s="709" t="s">
        <v>160</v>
      </c>
      <c r="AY99" s="709" t="s">
        <v>160</v>
      </c>
      <c r="AZ99" s="709" t="s">
        <v>160</v>
      </c>
      <c r="BA99" s="709" t="s">
        <v>160</v>
      </c>
      <c r="BB99" s="709" t="s">
        <v>160</v>
      </c>
      <c r="BC99" s="709" t="s">
        <v>160</v>
      </c>
      <c r="BD99" s="709" t="s">
        <v>160</v>
      </c>
      <c r="BE99" s="979" t="s">
        <v>160</v>
      </c>
      <c r="BF99" s="979" t="s">
        <v>160</v>
      </c>
      <c r="BG99" s="979" t="s">
        <v>160</v>
      </c>
      <c r="BH99" s="709" t="s">
        <v>160</v>
      </c>
      <c r="BI99" s="979" t="s">
        <v>160</v>
      </c>
      <c r="BJ99" s="979" t="s">
        <v>160</v>
      </c>
      <c r="BK99" s="709" t="s">
        <v>160</v>
      </c>
    </row>
    <row r="100" spans="1:64" x14ac:dyDescent="0.3">
      <c r="E100" s="877" t="s">
        <v>541</v>
      </c>
      <c r="F100" s="878"/>
      <c r="G100" s="709" t="s">
        <v>160</v>
      </c>
      <c r="H100" s="709" t="s">
        <v>160</v>
      </c>
      <c r="I100" s="709" t="s">
        <v>160</v>
      </c>
      <c r="J100" s="709" t="s">
        <v>160</v>
      </c>
      <c r="K100" s="709" t="s">
        <v>160</v>
      </c>
      <c r="L100" s="709" t="s">
        <v>160</v>
      </c>
      <c r="M100" s="709" t="s">
        <v>160</v>
      </c>
      <c r="N100" s="709" t="s">
        <v>160</v>
      </c>
      <c r="O100" s="709" t="s">
        <v>160</v>
      </c>
      <c r="P100" s="709" t="s">
        <v>160</v>
      </c>
      <c r="Q100" s="709" t="s">
        <v>160</v>
      </c>
      <c r="R100" s="709" t="s">
        <v>160</v>
      </c>
      <c r="S100" s="709" t="s">
        <v>160</v>
      </c>
      <c r="T100" s="709" t="s">
        <v>160</v>
      </c>
      <c r="U100" s="709" t="s">
        <v>160</v>
      </c>
      <c r="V100" s="709" t="s">
        <v>160</v>
      </c>
      <c r="W100" s="709" t="s">
        <v>160</v>
      </c>
      <c r="X100" s="709" t="s">
        <v>160</v>
      </c>
      <c r="Y100" s="709" t="s">
        <v>160</v>
      </c>
      <c r="Z100" s="709" t="s">
        <v>160</v>
      </c>
      <c r="AA100" s="709" t="s">
        <v>160</v>
      </c>
      <c r="AB100" s="709" t="s">
        <v>160</v>
      </c>
      <c r="AC100" s="709" t="s">
        <v>160</v>
      </c>
      <c r="AD100" s="709" t="s">
        <v>160</v>
      </c>
      <c r="AE100" s="709" t="s">
        <v>160</v>
      </c>
      <c r="AF100" s="709" t="s">
        <v>160</v>
      </c>
      <c r="AG100" s="709" t="s">
        <v>160</v>
      </c>
      <c r="AH100" s="709" t="s">
        <v>160</v>
      </c>
      <c r="AI100" s="709" t="s">
        <v>160</v>
      </c>
      <c r="AJ100" s="709" t="s">
        <v>160</v>
      </c>
      <c r="AK100" s="709" t="s">
        <v>160</v>
      </c>
      <c r="AL100" s="709" t="s">
        <v>160</v>
      </c>
      <c r="AM100" s="709" t="s">
        <v>160</v>
      </c>
      <c r="AN100" s="709" t="s">
        <v>160</v>
      </c>
      <c r="AO100" s="709" t="s">
        <v>160</v>
      </c>
      <c r="AP100" s="709" t="s">
        <v>160</v>
      </c>
      <c r="AQ100" s="709">
        <v>2.0649999999999999</v>
      </c>
      <c r="AR100" s="709">
        <v>0.314</v>
      </c>
      <c r="AS100" s="709">
        <v>1.9E-2</v>
      </c>
      <c r="AT100" s="709">
        <v>2.0649999999999999</v>
      </c>
      <c r="AU100" s="709">
        <v>0.314</v>
      </c>
      <c r="AV100" s="709">
        <v>1.9E-2</v>
      </c>
      <c r="AW100" s="709">
        <v>2.0649999999999999</v>
      </c>
      <c r="AX100" s="709">
        <v>0.314</v>
      </c>
      <c r="AY100" s="709">
        <v>1.9E-2</v>
      </c>
      <c r="AZ100" s="709">
        <v>2.0649999999999999</v>
      </c>
      <c r="BA100" s="709">
        <v>0.314</v>
      </c>
      <c r="BB100" s="709">
        <v>1.9E-2</v>
      </c>
      <c r="BC100" s="709">
        <v>2.0649999999999999</v>
      </c>
      <c r="BD100" s="709">
        <v>0.314</v>
      </c>
      <c r="BE100" s="979">
        <v>1.9E-2</v>
      </c>
      <c r="BF100" s="979">
        <v>2.0649999999999999</v>
      </c>
      <c r="BG100" s="979">
        <v>0.314</v>
      </c>
      <c r="BH100" s="709">
        <v>1.9E-2</v>
      </c>
      <c r="BI100" s="979">
        <v>2.0649999999999999</v>
      </c>
      <c r="BJ100" s="979">
        <v>0.314</v>
      </c>
      <c r="BK100" s="709">
        <v>1.9E-2</v>
      </c>
    </row>
    <row r="101" spans="1:64" x14ac:dyDescent="0.3">
      <c r="E101" s="877" t="s">
        <v>34</v>
      </c>
      <c r="F101" s="878"/>
      <c r="G101" s="709" t="s">
        <v>160</v>
      </c>
      <c r="H101" s="709" t="s">
        <v>160</v>
      </c>
      <c r="I101" s="709" t="s">
        <v>160</v>
      </c>
      <c r="J101" s="709" t="s">
        <v>160</v>
      </c>
      <c r="K101" s="709" t="s">
        <v>160</v>
      </c>
      <c r="L101" s="709" t="s">
        <v>160</v>
      </c>
      <c r="M101" s="709" t="s">
        <v>160</v>
      </c>
      <c r="N101" s="709" t="s">
        <v>160</v>
      </c>
      <c r="O101" s="709" t="s">
        <v>160</v>
      </c>
      <c r="P101" s="709" t="s">
        <v>160</v>
      </c>
      <c r="Q101" s="709" t="s">
        <v>160</v>
      </c>
      <c r="R101" s="709" t="s">
        <v>160</v>
      </c>
      <c r="S101" s="709" t="s">
        <v>160</v>
      </c>
      <c r="T101" s="709" t="s">
        <v>160</v>
      </c>
      <c r="U101" s="709" t="s">
        <v>160</v>
      </c>
      <c r="V101" s="709" t="s">
        <v>160</v>
      </c>
      <c r="W101" s="709" t="s">
        <v>160</v>
      </c>
      <c r="X101" s="709" t="s">
        <v>160</v>
      </c>
      <c r="Y101" s="709" t="s">
        <v>160</v>
      </c>
      <c r="Z101" s="709" t="s">
        <v>160</v>
      </c>
      <c r="AA101" s="709" t="s">
        <v>160</v>
      </c>
      <c r="AB101" s="709" t="s">
        <v>160</v>
      </c>
      <c r="AC101" s="709" t="s">
        <v>160</v>
      </c>
      <c r="AD101" s="709" t="s">
        <v>160</v>
      </c>
      <c r="AE101" s="709" t="s">
        <v>160</v>
      </c>
      <c r="AF101" s="709" t="s">
        <v>160</v>
      </c>
      <c r="AG101" s="709" t="s">
        <v>160</v>
      </c>
      <c r="AH101" s="709" t="s">
        <v>160</v>
      </c>
      <c r="AI101" s="709" t="s">
        <v>160</v>
      </c>
      <c r="AJ101" s="709" t="s">
        <v>160</v>
      </c>
      <c r="AK101" s="709" t="s">
        <v>160</v>
      </c>
      <c r="AL101" s="709" t="s">
        <v>160</v>
      </c>
      <c r="AM101" s="709" t="s">
        <v>160</v>
      </c>
      <c r="AN101" s="709" t="s">
        <v>160</v>
      </c>
      <c r="AO101" s="709" t="s">
        <v>160</v>
      </c>
      <c r="AP101" s="709" t="s">
        <v>160</v>
      </c>
      <c r="AQ101" s="709">
        <v>1.9570000000000001</v>
      </c>
      <c r="AR101" s="709">
        <v>0.314</v>
      </c>
      <c r="AS101" s="709">
        <v>1.9E-2</v>
      </c>
      <c r="AT101" s="709">
        <v>1.9570000000000001</v>
      </c>
      <c r="AU101" s="709">
        <v>0.314</v>
      </c>
      <c r="AV101" s="709">
        <v>1.9E-2</v>
      </c>
      <c r="AW101" s="709">
        <v>1.9570000000000001</v>
      </c>
      <c r="AX101" s="709">
        <v>0.314</v>
      </c>
      <c r="AY101" s="709">
        <v>1.9E-2</v>
      </c>
      <c r="AZ101" s="709">
        <v>1.9570000000000001</v>
      </c>
      <c r="BA101" s="709">
        <v>0.314</v>
      </c>
      <c r="BB101" s="709">
        <v>1.9E-2</v>
      </c>
      <c r="BC101" s="709">
        <v>1.9570000000000001</v>
      </c>
      <c r="BD101" s="709">
        <v>0.314</v>
      </c>
      <c r="BE101" s="979">
        <v>1.9E-2</v>
      </c>
      <c r="BF101" s="979">
        <v>1.9570000000000001</v>
      </c>
      <c r="BG101" s="979">
        <v>0.314</v>
      </c>
      <c r="BH101" s="709">
        <v>1.9E-2</v>
      </c>
      <c r="BI101" s="979">
        <v>1.9570000000000001</v>
      </c>
      <c r="BJ101" s="979">
        <v>0.314</v>
      </c>
      <c r="BK101" s="709">
        <v>1.9E-2</v>
      </c>
    </row>
    <row r="102" spans="1:64" x14ac:dyDescent="0.3">
      <c r="E102" s="877" t="s">
        <v>35</v>
      </c>
      <c r="F102" s="878"/>
      <c r="G102" s="709" t="s">
        <v>160</v>
      </c>
      <c r="H102" s="709" t="s">
        <v>160</v>
      </c>
      <c r="I102" s="709" t="s">
        <v>160</v>
      </c>
      <c r="J102" s="709" t="s">
        <v>160</v>
      </c>
      <c r="K102" s="709" t="s">
        <v>160</v>
      </c>
      <c r="L102" s="709" t="s">
        <v>160</v>
      </c>
      <c r="M102" s="709" t="s">
        <v>160</v>
      </c>
      <c r="N102" s="709" t="s">
        <v>160</v>
      </c>
      <c r="O102" s="709" t="s">
        <v>160</v>
      </c>
      <c r="P102" s="709" t="s">
        <v>160</v>
      </c>
      <c r="Q102" s="709" t="s">
        <v>160</v>
      </c>
      <c r="R102" s="709" t="s">
        <v>160</v>
      </c>
      <c r="S102" s="709" t="s">
        <v>160</v>
      </c>
      <c r="T102" s="709" t="s">
        <v>160</v>
      </c>
      <c r="U102" s="709" t="s">
        <v>160</v>
      </c>
      <c r="V102" s="709" t="s">
        <v>160</v>
      </c>
      <c r="W102" s="709" t="s">
        <v>160</v>
      </c>
      <c r="X102" s="709" t="s">
        <v>160</v>
      </c>
      <c r="Y102" s="709" t="s">
        <v>160</v>
      </c>
      <c r="Z102" s="709" t="s">
        <v>160</v>
      </c>
      <c r="AA102" s="709" t="s">
        <v>160</v>
      </c>
      <c r="AB102" s="709" t="s">
        <v>160</v>
      </c>
      <c r="AC102" s="709" t="s">
        <v>160</v>
      </c>
      <c r="AD102" s="709" t="s">
        <v>160</v>
      </c>
      <c r="AE102" s="709" t="s">
        <v>160</v>
      </c>
      <c r="AF102" s="709" t="s">
        <v>160</v>
      </c>
      <c r="AG102" s="709" t="s">
        <v>160</v>
      </c>
      <c r="AH102" s="709" t="s">
        <v>160</v>
      </c>
      <c r="AI102" s="709" t="s">
        <v>160</v>
      </c>
      <c r="AJ102" s="709" t="s">
        <v>160</v>
      </c>
      <c r="AK102" s="709" t="s">
        <v>160</v>
      </c>
      <c r="AL102" s="709" t="s">
        <v>160</v>
      </c>
      <c r="AM102" s="709" t="s">
        <v>160</v>
      </c>
      <c r="AN102" s="709" t="s">
        <v>160</v>
      </c>
      <c r="AO102" s="709" t="s">
        <v>160</v>
      </c>
      <c r="AP102" s="709" t="s">
        <v>160</v>
      </c>
      <c r="AQ102" s="709">
        <v>0.32600000000000001</v>
      </c>
      <c r="AR102" s="709">
        <v>0.314</v>
      </c>
      <c r="AS102" s="709">
        <v>1.9E-2</v>
      </c>
      <c r="AT102" s="709">
        <v>0.32600000000000001</v>
      </c>
      <c r="AU102" s="709">
        <v>0.314</v>
      </c>
      <c r="AV102" s="709">
        <v>1.9E-2</v>
      </c>
      <c r="AW102" s="709">
        <v>0.32600000000000001</v>
      </c>
      <c r="AX102" s="709">
        <v>0.314</v>
      </c>
      <c r="AY102" s="709">
        <v>1.9E-2</v>
      </c>
      <c r="AZ102" s="709">
        <v>0.32600000000000001</v>
      </c>
      <c r="BA102" s="709">
        <v>0.314</v>
      </c>
      <c r="BB102" s="709">
        <v>1.9E-2</v>
      </c>
      <c r="BC102" s="709">
        <v>0.32600000000000001</v>
      </c>
      <c r="BD102" s="709">
        <v>0.314</v>
      </c>
      <c r="BE102" s="979">
        <v>1.9E-2</v>
      </c>
      <c r="BF102" s="979">
        <v>0.32600000000000001</v>
      </c>
      <c r="BG102" s="979">
        <v>0.314</v>
      </c>
      <c r="BH102" s="709">
        <v>1.9E-2</v>
      </c>
      <c r="BI102" s="979">
        <v>0.32600000000000001</v>
      </c>
      <c r="BJ102" s="979">
        <v>0.314</v>
      </c>
      <c r="BK102" s="709">
        <v>1.9E-2</v>
      </c>
    </row>
    <row r="103" spans="1:64" x14ac:dyDescent="0.3">
      <c r="E103" s="877" t="s">
        <v>568</v>
      </c>
      <c r="F103" s="878"/>
      <c r="G103" s="709" t="s">
        <v>160</v>
      </c>
      <c r="H103" s="709" t="s">
        <v>160</v>
      </c>
      <c r="I103" s="709" t="s">
        <v>160</v>
      </c>
      <c r="J103" s="709" t="s">
        <v>160</v>
      </c>
      <c r="K103" s="709" t="s">
        <v>160</v>
      </c>
      <c r="L103" s="709" t="s">
        <v>160</v>
      </c>
      <c r="M103" s="709" t="s">
        <v>160</v>
      </c>
      <c r="N103" s="709" t="s">
        <v>160</v>
      </c>
      <c r="O103" s="709" t="s">
        <v>160</v>
      </c>
      <c r="P103" s="709" t="s">
        <v>160</v>
      </c>
      <c r="Q103" s="709" t="s">
        <v>160</v>
      </c>
      <c r="R103" s="709" t="s">
        <v>160</v>
      </c>
      <c r="S103" s="709" t="s">
        <v>160</v>
      </c>
      <c r="T103" s="709" t="s">
        <v>160</v>
      </c>
      <c r="U103" s="709" t="s">
        <v>160</v>
      </c>
      <c r="V103" s="709" t="s">
        <v>160</v>
      </c>
      <c r="W103" s="709" t="s">
        <v>160</v>
      </c>
      <c r="X103" s="709" t="s">
        <v>160</v>
      </c>
      <c r="Y103" s="709" t="s">
        <v>160</v>
      </c>
      <c r="Z103" s="709" t="s">
        <v>160</v>
      </c>
      <c r="AA103" s="709" t="s">
        <v>160</v>
      </c>
      <c r="AB103" s="709" t="s">
        <v>160</v>
      </c>
      <c r="AC103" s="709" t="s">
        <v>160</v>
      </c>
      <c r="AD103" s="709" t="s">
        <v>160</v>
      </c>
      <c r="AE103" s="709" t="s">
        <v>160</v>
      </c>
      <c r="AF103" s="709" t="s">
        <v>160</v>
      </c>
      <c r="AG103" s="709" t="s">
        <v>160</v>
      </c>
      <c r="AH103" s="709" t="s">
        <v>160</v>
      </c>
      <c r="AI103" s="709" t="s">
        <v>160</v>
      </c>
      <c r="AJ103" s="709" t="s">
        <v>160</v>
      </c>
      <c r="AK103" s="709" t="s">
        <v>160</v>
      </c>
      <c r="AL103" s="709" t="s">
        <v>160</v>
      </c>
      <c r="AM103" s="709" t="s">
        <v>160</v>
      </c>
      <c r="AN103" s="709" t="s">
        <v>160</v>
      </c>
      <c r="AO103" s="709" t="s">
        <v>160</v>
      </c>
      <c r="AP103" s="709" t="s">
        <v>160</v>
      </c>
      <c r="AQ103" s="709">
        <v>0</v>
      </c>
      <c r="AR103" s="709">
        <v>0.314</v>
      </c>
      <c r="AS103" s="709">
        <v>1.9E-2</v>
      </c>
      <c r="AT103" s="709">
        <v>0</v>
      </c>
      <c r="AU103" s="709">
        <v>0.314</v>
      </c>
      <c r="AV103" s="709">
        <v>1.9E-2</v>
      </c>
      <c r="AW103" s="709">
        <v>0</v>
      </c>
      <c r="AX103" s="709">
        <v>0.314</v>
      </c>
      <c r="AY103" s="709">
        <v>1.9E-2</v>
      </c>
      <c r="AZ103" s="709">
        <v>0</v>
      </c>
      <c r="BA103" s="709">
        <v>0.314</v>
      </c>
      <c r="BB103" s="709">
        <v>1.9E-2</v>
      </c>
      <c r="BC103" s="709">
        <v>0</v>
      </c>
      <c r="BD103" s="709">
        <v>0.314</v>
      </c>
      <c r="BE103" s="979">
        <v>1.9E-2</v>
      </c>
      <c r="BF103" s="979">
        <v>0</v>
      </c>
      <c r="BG103" s="979">
        <v>0.314</v>
      </c>
      <c r="BH103" s="709">
        <v>1.9E-2</v>
      </c>
      <c r="BI103" s="979">
        <v>0</v>
      </c>
      <c r="BJ103" s="979">
        <v>0.314</v>
      </c>
      <c r="BK103" s="709">
        <v>1.9E-2</v>
      </c>
    </row>
    <row r="104" spans="1:64" x14ac:dyDescent="0.3">
      <c r="E104" s="1367" t="s">
        <v>1408</v>
      </c>
      <c r="F104" s="1367"/>
      <c r="G104" s="1367"/>
      <c r="H104" s="1367"/>
      <c r="I104" s="1367"/>
      <c r="J104" s="1367"/>
      <c r="K104" s="1367"/>
      <c r="L104" s="1367"/>
      <c r="M104" s="1367"/>
      <c r="N104" s="1367"/>
      <c r="O104" s="1367"/>
      <c r="P104" s="1367"/>
      <c r="Q104" s="1367"/>
      <c r="R104" s="1367"/>
      <c r="S104" s="1367"/>
      <c r="T104" s="1367"/>
      <c r="U104" s="1367"/>
      <c r="V104" s="1367"/>
      <c r="W104" s="1367"/>
    </row>
    <row r="105" spans="1:64" ht="16.5" customHeight="1" x14ac:dyDescent="0.3">
      <c r="E105" s="1371" t="s">
        <v>1697</v>
      </c>
      <c r="F105" s="1181"/>
      <c r="G105" s="1181"/>
      <c r="H105" s="1181"/>
      <c r="I105" s="1181"/>
      <c r="J105" s="1181"/>
      <c r="K105" s="1181"/>
      <c r="L105" s="1181"/>
      <c r="M105" s="1181"/>
      <c r="N105" s="1181"/>
      <c r="O105" s="1181"/>
      <c r="P105" s="1181"/>
      <c r="Q105" s="1181"/>
      <c r="R105" s="1181"/>
      <c r="S105" s="1181"/>
      <c r="T105" s="1181"/>
      <c r="U105" s="1181"/>
      <c r="V105" s="1181"/>
      <c r="W105" s="1181"/>
    </row>
    <row r="106" spans="1:64" s="850" customFormat="1" ht="15.75" customHeight="1" x14ac:dyDescent="0.25">
      <c r="A106" s="845"/>
      <c r="B106" s="846"/>
      <c r="C106" s="847"/>
      <c r="D106" s="847"/>
      <c r="F106" s="849"/>
      <c r="G106" s="849"/>
      <c r="H106" s="849"/>
      <c r="I106" s="849"/>
      <c r="J106" s="849"/>
      <c r="K106" s="849"/>
      <c r="L106" s="849"/>
      <c r="M106" s="849"/>
      <c r="N106" s="849"/>
      <c r="O106" s="849"/>
      <c r="P106" s="849"/>
      <c r="Q106" s="849"/>
      <c r="R106" s="849"/>
      <c r="S106" s="849"/>
      <c r="T106" s="849"/>
      <c r="U106" s="849"/>
      <c r="V106" s="849"/>
      <c r="W106" s="849"/>
    </row>
    <row r="107" spans="1:64" ht="16.5" customHeight="1" x14ac:dyDescent="0.3">
      <c r="D107" s="609" t="s">
        <v>1044</v>
      </c>
      <c r="E107" s="609"/>
      <c r="F107" s="609"/>
      <c r="G107" s="609"/>
      <c r="H107" s="609"/>
      <c r="I107" s="609"/>
      <c r="J107" s="609"/>
      <c r="K107" s="609"/>
      <c r="L107" s="609"/>
      <c r="M107" s="609"/>
      <c r="N107" s="609"/>
      <c r="O107" s="609"/>
      <c r="P107" s="609"/>
      <c r="Q107" s="609"/>
      <c r="R107" s="609"/>
      <c r="S107" s="609"/>
      <c r="T107" s="609"/>
      <c r="U107" s="609"/>
      <c r="V107" s="609"/>
      <c r="W107" s="609"/>
      <c r="X107" s="609"/>
      <c r="Y107" s="609"/>
      <c r="Z107" s="609"/>
      <c r="AA107" s="609"/>
      <c r="AB107" s="609"/>
      <c r="AC107" s="609"/>
      <c r="AD107" s="609"/>
      <c r="AE107" s="609"/>
      <c r="AF107" s="609"/>
      <c r="AG107" s="609"/>
      <c r="AH107" s="609"/>
      <c r="AI107" s="609"/>
      <c r="AJ107" s="609"/>
      <c r="AK107" s="609"/>
      <c r="AL107" s="609"/>
      <c r="AM107" s="609"/>
      <c r="AN107" s="609"/>
      <c r="AO107" s="609"/>
      <c r="AP107" s="609"/>
      <c r="AQ107" s="609"/>
      <c r="AR107" s="609"/>
      <c r="AS107" s="609"/>
      <c r="AT107" s="609"/>
      <c r="AU107" s="609"/>
      <c r="AV107" s="609"/>
      <c r="AW107" s="609"/>
      <c r="AX107" s="609"/>
      <c r="AY107" s="609"/>
      <c r="AZ107" s="609"/>
      <c r="BA107" s="609"/>
      <c r="BB107" s="609"/>
      <c r="BC107" s="609"/>
      <c r="BD107" s="609"/>
      <c r="BE107" s="609"/>
      <c r="BF107" s="609"/>
      <c r="BG107" s="609"/>
      <c r="BH107" s="609"/>
      <c r="BI107" s="609"/>
      <c r="BJ107" s="609"/>
      <c r="BK107" s="609"/>
      <c r="BL107" s="609"/>
    </row>
    <row r="108" spans="1:64" ht="16.5" customHeight="1" x14ac:dyDescent="0.3">
      <c r="E108" s="613"/>
      <c r="F108" s="613"/>
      <c r="G108" s="613"/>
      <c r="H108" s="613"/>
      <c r="I108" s="613"/>
      <c r="J108" s="613"/>
      <c r="K108" s="613"/>
      <c r="L108" s="613"/>
      <c r="M108" s="613"/>
      <c r="N108" s="613"/>
      <c r="O108" s="613"/>
      <c r="P108" s="613"/>
      <c r="Q108" s="613"/>
      <c r="R108" s="613"/>
      <c r="S108" s="613"/>
      <c r="T108" s="613"/>
      <c r="U108" s="613"/>
      <c r="V108" s="613"/>
      <c r="W108" s="613"/>
      <c r="X108" s="613"/>
      <c r="Y108" s="613"/>
      <c r="Z108" s="613"/>
      <c r="AA108" s="613"/>
    </row>
    <row r="109" spans="1:64" ht="16.5" customHeight="1" x14ac:dyDescent="0.3">
      <c r="E109" s="608" t="s">
        <v>1041</v>
      </c>
      <c r="F109" s="613"/>
      <c r="G109" s="613"/>
      <c r="H109" s="613"/>
      <c r="I109" s="613"/>
      <c r="J109" s="613"/>
      <c r="K109" s="613"/>
      <c r="L109" s="613"/>
      <c r="M109" s="613"/>
      <c r="N109" s="613"/>
      <c r="O109" s="613"/>
      <c r="P109" s="613"/>
      <c r="Q109" s="613"/>
      <c r="R109" s="613"/>
      <c r="S109" s="613"/>
      <c r="T109" s="613"/>
      <c r="U109" s="613"/>
      <c r="V109" s="613"/>
      <c r="W109" s="613"/>
      <c r="X109" s="613"/>
      <c r="Y109" s="613"/>
      <c r="Z109" s="613"/>
      <c r="AA109" s="613"/>
    </row>
    <row r="110" spans="1:64" ht="16.5" customHeight="1" x14ac:dyDescent="0.3">
      <c r="E110" s="608"/>
      <c r="F110" s="613"/>
      <c r="G110" s="613"/>
      <c r="H110" s="613"/>
      <c r="I110" s="613"/>
      <c r="J110" s="613"/>
      <c r="K110" s="613"/>
      <c r="L110" s="613"/>
      <c r="M110" s="613"/>
      <c r="N110" s="613"/>
      <c r="O110" s="613"/>
      <c r="P110" s="613"/>
      <c r="Q110" s="613"/>
      <c r="R110" s="613"/>
      <c r="S110" s="613"/>
      <c r="T110" s="613"/>
      <c r="U110" s="613"/>
      <c r="V110" s="613"/>
      <c r="W110" s="613"/>
      <c r="X110" s="613"/>
      <c r="Y110" s="613"/>
      <c r="Z110" s="613"/>
      <c r="AA110" s="613"/>
    </row>
    <row r="111" spans="1:64" ht="16.5" customHeight="1" x14ac:dyDescent="0.3">
      <c r="B111" s="5"/>
      <c r="D111" s="706" t="s">
        <v>1627</v>
      </c>
      <c r="E111" s="613"/>
      <c r="F111" s="613"/>
      <c r="G111" s="613"/>
      <c r="H111" s="613"/>
      <c r="I111" s="613"/>
      <c r="J111" s="613"/>
      <c r="K111" s="613"/>
      <c r="L111" s="613"/>
      <c r="M111" s="613"/>
      <c r="N111" s="613"/>
      <c r="O111" s="613"/>
      <c r="P111" s="613"/>
      <c r="Q111" s="613"/>
      <c r="R111" s="613"/>
      <c r="S111" s="613"/>
      <c r="T111" s="613"/>
      <c r="U111" s="613"/>
      <c r="V111" s="613"/>
      <c r="W111" s="613"/>
      <c r="X111" s="613"/>
      <c r="Y111" s="613"/>
      <c r="Z111" s="613"/>
    </row>
    <row r="112" spans="1:64" ht="16.5" customHeight="1" x14ac:dyDescent="0.3">
      <c r="B112" s="5"/>
      <c r="D112" s="706"/>
      <c r="E112" s="613"/>
      <c r="F112" s="613"/>
      <c r="G112" s="613"/>
      <c r="H112" s="613"/>
      <c r="I112" s="613"/>
      <c r="J112" s="613"/>
      <c r="K112" s="613"/>
      <c r="L112" s="613"/>
      <c r="M112" s="613"/>
      <c r="N112" s="613"/>
      <c r="O112" s="613"/>
      <c r="P112" s="613"/>
      <c r="Q112" s="613"/>
      <c r="R112" s="613"/>
      <c r="S112" s="613"/>
      <c r="T112" s="613"/>
      <c r="U112" s="613"/>
      <c r="V112" s="613"/>
      <c r="W112" s="613"/>
      <c r="X112" s="613"/>
      <c r="Y112" s="613"/>
      <c r="Z112" s="613"/>
    </row>
    <row r="113" spans="2:56" ht="16.5" customHeight="1" x14ac:dyDescent="0.35">
      <c r="B113" s="5"/>
      <c r="D113" s="809" t="s">
        <v>1478</v>
      </c>
      <c r="E113" s="613"/>
      <c r="F113" s="613"/>
      <c r="G113" s="613"/>
      <c r="H113" s="613"/>
      <c r="I113" s="613"/>
      <c r="J113" s="613"/>
      <c r="K113" s="613"/>
      <c r="L113" s="613"/>
      <c r="M113" s="613"/>
      <c r="N113" s="613"/>
      <c r="O113" s="613"/>
      <c r="P113" s="613"/>
      <c r="Q113" s="613"/>
      <c r="R113" s="613"/>
      <c r="S113" s="613"/>
      <c r="T113" s="613"/>
      <c r="U113" s="613"/>
      <c r="V113" s="613"/>
      <c r="W113" s="613"/>
      <c r="X113" s="613"/>
      <c r="Y113" s="613"/>
      <c r="Z113" s="613"/>
      <c r="AA113" s="613"/>
      <c r="AB113" s="613"/>
      <c r="AC113" s="613"/>
      <c r="AD113" s="613"/>
      <c r="AE113" s="613"/>
      <c r="AF113" s="613"/>
      <c r="AG113" s="613"/>
      <c r="AH113" s="613"/>
      <c r="AI113" s="613"/>
      <c r="AJ113" s="613"/>
      <c r="AK113" s="613"/>
      <c r="AL113" s="613"/>
      <c r="AM113" s="613"/>
      <c r="AN113" s="613"/>
      <c r="AO113" s="613"/>
      <c r="AP113" s="613"/>
      <c r="AQ113" s="613"/>
      <c r="AR113" s="613"/>
      <c r="AS113" s="613"/>
      <c r="AT113" s="613"/>
      <c r="AU113" s="613"/>
      <c r="AV113" s="613"/>
      <c r="AW113" s="613"/>
      <c r="AX113" s="613"/>
      <c r="AY113" s="613"/>
      <c r="AZ113" s="613"/>
      <c r="BA113" s="613"/>
      <c r="BB113" s="613"/>
      <c r="BC113" s="613"/>
      <c r="BD113" s="613"/>
    </row>
    <row r="114" spans="2:56" ht="16.5" customHeight="1" x14ac:dyDescent="0.3">
      <c r="B114" s="5"/>
      <c r="D114" s="1"/>
      <c r="F114" s="613"/>
      <c r="G114" s="613"/>
      <c r="H114" s="613"/>
      <c r="I114" s="613"/>
      <c r="J114" s="613"/>
      <c r="K114" s="613"/>
      <c r="L114" s="613"/>
      <c r="M114" s="613"/>
      <c r="N114" s="613"/>
      <c r="O114" s="613"/>
      <c r="P114" s="613"/>
      <c r="Q114" s="613"/>
      <c r="R114" s="613"/>
      <c r="S114" s="613"/>
      <c r="T114" s="613"/>
      <c r="U114" s="613"/>
      <c r="V114" s="613"/>
      <c r="W114" s="613"/>
      <c r="X114" s="613"/>
      <c r="Y114" s="613"/>
      <c r="Z114" s="613"/>
    </row>
    <row r="115" spans="2:56" ht="16.5" customHeight="1" x14ac:dyDescent="0.3">
      <c r="B115" s="5"/>
      <c r="D115" s="1"/>
      <c r="E115" s="699"/>
      <c r="F115" s="698"/>
      <c r="G115" s="808">
        <v>2007</v>
      </c>
      <c r="H115" s="808">
        <v>2008</v>
      </c>
      <c r="I115" s="808">
        <v>2009</v>
      </c>
      <c r="J115" s="808">
        <v>2010</v>
      </c>
      <c r="K115" s="808">
        <v>2011</v>
      </c>
      <c r="L115" s="808">
        <v>2012</v>
      </c>
      <c r="M115" s="808">
        <v>2013</v>
      </c>
      <c r="N115" s="808">
        <v>2014</v>
      </c>
      <c r="O115" s="808">
        <v>2015</v>
      </c>
      <c r="P115" s="808">
        <v>2016</v>
      </c>
      <c r="Q115" s="808">
        <v>2017</v>
      </c>
      <c r="R115" s="808">
        <v>2018</v>
      </c>
      <c r="S115" s="808">
        <v>2019</v>
      </c>
      <c r="T115" s="808">
        <v>2020</v>
      </c>
      <c r="U115" s="808">
        <v>2021</v>
      </c>
      <c r="V115" s="871">
        <v>2022</v>
      </c>
      <c r="W115" s="808">
        <v>2023</v>
      </c>
      <c r="X115" s="620">
        <v>2024</v>
      </c>
      <c r="Y115" s="1044">
        <v>2025</v>
      </c>
    </row>
    <row r="116" spans="2:56" ht="16.5" customHeight="1" x14ac:dyDescent="0.3">
      <c r="B116" s="5"/>
      <c r="D116" s="1"/>
      <c r="E116" s="617" t="s">
        <v>1048</v>
      </c>
      <c r="F116" s="813" t="s">
        <v>1365</v>
      </c>
      <c r="G116" s="614">
        <v>2.3839999999999999</v>
      </c>
      <c r="H116" s="614">
        <v>2.383</v>
      </c>
      <c r="I116" s="614">
        <v>2.3820000000000001</v>
      </c>
      <c r="J116" s="614">
        <v>2.3740000000000001</v>
      </c>
      <c r="K116" s="614">
        <v>2.282</v>
      </c>
      <c r="L116" s="614">
        <v>2.2759999999999998</v>
      </c>
      <c r="M116" s="614">
        <v>2.2810000000000001</v>
      </c>
      <c r="N116" s="614">
        <v>2.2799999999999998</v>
      </c>
      <c r="O116" s="614">
        <v>2.2789999999999999</v>
      </c>
      <c r="P116" s="614">
        <v>2.2679999999999998</v>
      </c>
      <c r="Q116" s="614">
        <v>2.2509999999999999</v>
      </c>
      <c r="R116" s="614">
        <v>2.2269999999999999</v>
      </c>
      <c r="S116" s="709" t="s">
        <v>160</v>
      </c>
      <c r="T116" s="709" t="s">
        <v>160</v>
      </c>
      <c r="U116" s="709" t="s">
        <v>160</v>
      </c>
      <c r="V116" s="709" t="s">
        <v>160</v>
      </c>
      <c r="W116" s="979" t="s">
        <v>160</v>
      </c>
      <c r="X116" s="709" t="s">
        <v>160</v>
      </c>
      <c r="Y116" s="709" t="s">
        <v>160</v>
      </c>
    </row>
    <row r="117" spans="2:56" ht="16.5" customHeight="1" x14ac:dyDescent="0.3">
      <c r="B117" s="5"/>
      <c r="D117" s="1"/>
      <c r="E117" s="615"/>
      <c r="F117" s="813" t="s">
        <v>1366</v>
      </c>
      <c r="G117" s="614">
        <v>2.3889999999999998</v>
      </c>
      <c r="H117" s="614">
        <v>2.3889999999999998</v>
      </c>
      <c r="I117" s="614">
        <v>2.3889999999999998</v>
      </c>
      <c r="J117" s="614">
        <v>2.387</v>
      </c>
      <c r="K117" s="614">
        <v>2.2949999999999999</v>
      </c>
      <c r="L117" s="614">
        <v>2.2909999999999999</v>
      </c>
      <c r="M117" s="614">
        <v>2.2949999999999999</v>
      </c>
      <c r="N117" s="614">
        <v>2.2949999999999999</v>
      </c>
      <c r="O117" s="614">
        <v>2.2949999999999999</v>
      </c>
      <c r="P117" s="614">
        <v>2.286</v>
      </c>
      <c r="Q117" s="614">
        <v>2.2690000000000001</v>
      </c>
      <c r="R117" s="614">
        <v>2.246</v>
      </c>
      <c r="S117" s="709" t="s">
        <v>160</v>
      </c>
      <c r="T117" s="709" t="s">
        <v>160</v>
      </c>
      <c r="U117" s="709" t="s">
        <v>160</v>
      </c>
      <c r="V117" s="709" t="s">
        <v>160</v>
      </c>
      <c r="W117" s="979" t="s">
        <v>160</v>
      </c>
      <c r="X117" s="709" t="s">
        <v>160</v>
      </c>
      <c r="Y117" s="709" t="s">
        <v>160</v>
      </c>
    </row>
    <row r="118" spans="2:56" ht="16.5" customHeight="1" x14ac:dyDescent="0.3">
      <c r="B118" s="5"/>
      <c r="D118" s="1"/>
      <c r="E118" s="615"/>
      <c r="F118" s="813" t="s">
        <v>1500</v>
      </c>
      <c r="G118" s="614">
        <v>2.371</v>
      </c>
      <c r="H118" s="614">
        <v>2.371</v>
      </c>
      <c r="I118" s="614">
        <v>2.371</v>
      </c>
      <c r="J118" s="614">
        <v>2.371</v>
      </c>
      <c r="K118" s="614">
        <v>2.278</v>
      </c>
      <c r="L118" s="614">
        <v>2.274</v>
      </c>
      <c r="M118" s="614">
        <v>2.278</v>
      </c>
      <c r="N118" s="614">
        <v>2.278</v>
      </c>
      <c r="O118" s="614">
        <v>2.278</v>
      </c>
      <c r="P118" s="614">
        <v>2.2690000000000001</v>
      </c>
      <c r="Q118" s="614">
        <v>2.254</v>
      </c>
      <c r="R118" s="614">
        <v>2.23</v>
      </c>
      <c r="S118" s="709" t="s">
        <v>160</v>
      </c>
      <c r="T118" s="709" t="s">
        <v>160</v>
      </c>
      <c r="U118" s="709" t="s">
        <v>160</v>
      </c>
      <c r="V118" s="709" t="s">
        <v>160</v>
      </c>
      <c r="W118" s="979" t="s">
        <v>160</v>
      </c>
      <c r="X118" s="709" t="s">
        <v>160</v>
      </c>
      <c r="Y118" s="709" t="s">
        <v>160</v>
      </c>
    </row>
    <row r="119" spans="2:56" ht="16.5" customHeight="1" x14ac:dyDescent="0.3">
      <c r="B119" s="5"/>
      <c r="D119" s="1"/>
      <c r="E119" s="615"/>
      <c r="F119" s="813" t="s">
        <v>1552</v>
      </c>
      <c r="G119" s="614">
        <v>2.4279999999999999</v>
      </c>
      <c r="H119" s="614">
        <v>2.427</v>
      </c>
      <c r="I119" s="614">
        <v>2.4260000000000002</v>
      </c>
      <c r="J119" s="614">
        <v>2.4260000000000002</v>
      </c>
      <c r="K119" s="614">
        <v>2.3330000000000002</v>
      </c>
      <c r="L119" s="614">
        <v>2.3279999999999998</v>
      </c>
      <c r="M119" s="614">
        <v>2.3330000000000002</v>
      </c>
      <c r="N119" s="614">
        <v>2.3330000000000002</v>
      </c>
      <c r="O119" s="614">
        <v>2.3340000000000001</v>
      </c>
      <c r="P119" s="614">
        <v>2.3250000000000002</v>
      </c>
      <c r="Q119" s="614">
        <v>2.3079999999999998</v>
      </c>
      <c r="R119" s="614">
        <v>2.2850000000000001</v>
      </c>
      <c r="S119" s="709" t="s">
        <v>160</v>
      </c>
      <c r="T119" s="709" t="s">
        <v>160</v>
      </c>
      <c r="U119" s="709" t="s">
        <v>160</v>
      </c>
      <c r="V119" s="709" t="s">
        <v>160</v>
      </c>
      <c r="W119" s="979" t="s">
        <v>160</v>
      </c>
      <c r="X119" s="709" t="s">
        <v>160</v>
      </c>
      <c r="Y119" s="709" t="s">
        <v>160</v>
      </c>
    </row>
    <row r="120" spans="2:56" ht="16.5" customHeight="1" x14ac:dyDescent="0.3">
      <c r="B120" s="5"/>
      <c r="D120" s="1"/>
      <c r="E120" s="615"/>
      <c r="F120" s="813" t="s">
        <v>1553</v>
      </c>
      <c r="G120" s="614">
        <v>2.4910000000000001</v>
      </c>
      <c r="H120" s="614">
        <v>2.4809999999999999</v>
      </c>
      <c r="I120" s="614">
        <v>2.4750000000000001</v>
      </c>
      <c r="J120" s="614">
        <v>2.4700000000000002</v>
      </c>
      <c r="K120" s="614">
        <v>2.375</v>
      </c>
      <c r="L120" s="614">
        <v>2.3690000000000002</v>
      </c>
      <c r="M120" s="614">
        <v>2.3730000000000002</v>
      </c>
      <c r="N120" s="614">
        <v>2.3730000000000002</v>
      </c>
      <c r="O120" s="614">
        <v>2.3730000000000002</v>
      </c>
      <c r="P120" s="614">
        <v>2.363</v>
      </c>
      <c r="Q120" s="614">
        <v>2.3460000000000001</v>
      </c>
      <c r="R120" s="614">
        <v>2.3220000000000001</v>
      </c>
      <c r="S120" s="709" t="s">
        <v>160</v>
      </c>
      <c r="T120" s="709" t="s">
        <v>160</v>
      </c>
      <c r="U120" s="709" t="s">
        <v>160</v>
      </c>
      <c r="V120" s="709" t="s">
        <v>160</v>
      </c>
      <c r="W120" s="979" t="s">
        <v>160</v>
      </c>
      <c r="X120" s="709" t="s">
        <v>160</v>
      </c>
      <c r="Y120" s="709" t="s">
        <v>160</v>
      </c>
    </row>
    <row r="121" spans="2:56" ht="16.5" customHeight="1" x14ac:dyDescent="0.3">
      <c r="B121" s="5"/>
      <c r="D121" s="1"/>
      <c r="E121" s="617" t="s">
        <v>1049</v>
      </c>
      <c r="F121" s="813" t="s">
        <v>1365</v>
      </c>
      <c r="G121" s="619" t="s">
        <v>160</v>
      </c>
      <c r="H121" s="619" t="s">
        <v>160</v>
      </c>
      <c r="I121" s="619" t="s">
        <v>160</v>
      </c>
      <c r="J121" s="619" t="s">
        <v>160</v>
      </c>
      <c r="K121" s="619" t="s">
        <v>160</v>
      </c>
      <c r="L121" s="619" t="s">
        <v>160</v>
      </c>
      <c r="M121" s="619" t="s">
        <v>160</v>
      </c>
      <c r="N121" s="619" t="s">
        <v>160</v>
      </c>
      <c r="O121" s="619" t="s">
        <v>160</v>
      </c>
      <c r="P121" s="619" t="s">
        <v>160</v>
      </c>
      <c r="Q121" s="619" t="s">
        <v>160</v>
      </c>
      <c r="R121" s="619" t="s">
        <v>160</v>
      </c>
      <c r="S121" s="614">
        <v>2.2509999999999999</v>
      </c>
      <c r="T121" s="614">
        <v>2.25</v>
      </c>
      <c r="U121" s="614">
        <v>2.25</v>
      </c>
      <c r="V121" s="614">
        <v>2.2490000000000001</v>
      </c>
      <c r="W121" s="978">
        <v>2.2490000000000001</v>
      </c>
      <c r="X121" s="709">
        <v>2.2490000000000001</v>
      </c>
      <c r="Y121" s="709">
        <v>2.2490000000000001</v>
      </c>
    </row>
    <row r="122" spans="2:56" ht="16.5" customHeight="1" x14ac:dyDescent="0.3">
      <c r="B122" s="5"/>
      <c r="D122" s="1"/>
      <c r="E122" s="615"/>
      <c r="F122" s="813" t="s">
        <v>1366</v>
      </c>
      <c r="G122" s="619" t="s">
        <v>160</v>
      </c>
      <c r="H122" s="619" t="s">
        <v>160</v>
      </c>
      <c r="I122" s="619" t="s">
        <v>160</v>
      </c>
      <c r="J122" s="619" t="s">
        <v>160</v>
      </c>
      <c r="K122" s="619" t="s">
        <v>160</v>
      </c>
      <c r="L122" s="619" t="s">
        <v>160</v>
      </c>
      <c r="M122" s="619" t="s">
        <v>160</v>
      </c>
      <c r="N122" s="619" t="s">
        <v>160</v>
      </c>
      <c r="O122" s="619" t="s">
        <v>160</v>
      </c>
      <c r="P122" s="619" t="s">
        <v>160</v>
      </c>
      <c r="Q122" s="619" t="s">
        <v>160</v>
      </c>
      <c r="R122" s="619" t="s">
        <v>160</v>
      </c>
      <c r="S122" s="614">
        <v>2.2679999999999998</v>
      </c>
      <c r="T122" s="614">
        <v>2.2650000000000001</v>
      </c>
      <c r="U122" s="614">
        <v>2.2599999999999998</v>
      </c>
      <c r="V122" s="614">
        <v>2.2549999999999999</v>
      </c>
      <c r="W122" s="978">
        <v>2.246</v>
      </c>
      <c r="X122" s="709">
        <v>2.246</v>
      </c>
      <c r="Y122" s="709">
        <v>2.246</v>
      </c>
    </row>
    <row r="123" spans="2:56" ht="16.5" customHeight="1" x14ac:dyDescent="0.3">
      <c r="B123" s="5"/>
      <c r="D123" s="1"/>
      <c r="E123" s="615"/>
      <c r="F123" s="813" t="s">
        <v>1500</v>
      </c>
      <c r="G123" s="619" t="s">
        <v>160</v>
      </c>
      <c r="H123" s="619" t="s">
        <v>160</v>
      </c>
      <c r="I123" s="619" t="s">
        <v>160</v>
      </c>
      <c r="J123" s="619" t="s">
        <v>160</v>
      </c>
      <c r="K123" s="619" t="s">
        <v>160</v>
      </c>
      <c r="L123" s="619" t="s">
        <v>160</v>
      </c>
      <c r="M123" s="619" t="s">
        <v>160</v>
      </c>
      <c r="N123" s="619" t="s">
        <v>160</v>
      </c>
      <c r="O123" s="619" t="s">
        <v>160</v>
      </c>
      <c r="P123" s="619" t="s">
        <v>160</v>
      </c>
      <c r="Q123" s="619" t="s">
        <v>160</v>
      </c>
      <c r="R123" s="619" t="s">
        <v>160</v>
      </c>
      <c r="S123" s="614">
        <v>2.254</v>
      </c>
      <c r="T123" s="614">
        <v>2.254</v>
      </c>
      <c r="U123" s="614">
        <v>2.254</v>
      </c>
      <c r="V123" s="614">
        <v>2.254</v>
      </c>
      <c r="W123" s="978">
        <v>2.254</v>
      </c>
      <c r="X123" s="709">
        <v>2.254</v>
      </c>
      <c r="Y123" s="709">
        <v>2.254</v>
      </c>
    </row>
    <row r="124" spans="2:56" ht="16.5" customHeight="1" x14ac:dyDescent="0.3">
      <c r="B124" s="5"/>
      <c r="D124" s="1"/>
      <c r="E124" s="615"/>
      <c r="F124" s="813" t="s">
        <v>1552</v>
      </c>
      <c r="G124" s="619" t="s">
        <v>160</v>
      </c>
      <c r="H124" s="619" t="s">
        <v>160</v>
      </c>
      <c r="I124" s="619" t="s">
        <v>160</v>
      </c>
      <c r="J124" s="619" t="s">
        <v>160</v>
      </c>
      <c r="K124" s="619" t="s">
        <v>160</v>
      </c>
      <c r="L124" s="619" t="s">
        <v>160</v>
      </c>
      <c r="M124" s="619" t="s">
        <v>160</v>
      </c>
      <c r="N124" s="619" t="s">
        <v>160</v>
      </c>
      <c r="O124" s="619" t="s">
        <v>160</v>
      </c>
      <c r="P124" s="619" t="s">
        <v>160</v>
      </c>
      <c r="Q124" s="619" t="s">
        <v>160</v>
      </c>
      <c r="R124" s="619" t="s">
        <v>160</v>
      </c>
      <c r="S124" s="614">
        <v>2.3079999999999998</v>
      </c>
      <c r="T124" s="614">
        <v>2.3079999999999998</v>
      </c>
      <c r="U124" s="614">
        <v>2.3079999999999998</v>
      </c>
      <c r="V124" s="614">
        <v>2.3079999999999998</v>
      </c>
      <c r="W124" s="978">
        <v>2.3079999999999998</v>
      </c>
      <c r="X124" s="709">
        <v>2.3079999999999998</v>
      </c>
      <c r="Y124" s="709">
        <v>2.3079999999999998</v>
      </c>
    </row>
    <row r="125" spans="2:56" ht="16.5" customHeight="1" x14ac:dyDescent="0.3">
      <c r="B125" s="5"/>
      <c r="D125" s="1"/>
      <c r="E125" s="615"/>
      <c r="F125" s="813" t="s">
        <v>1553</v>
      </c>
      <c r="G125" s="619" t="s">
        <v>160</v>
      </c>
      <c r="H125" s="619" t="s">
        <v>160</v>
      </c>
      <c r="I125" s="619" t="s">
        <v>160</v>
      </c>
      <c r="J125" s="619" t="s">
        <v>160</v>
      </c>
      <c r="K125" s="619" t="s">
        <v>160</v>
      </c>
      <c r="L125" s="619" t="s">
        <v>160</v>
      </c>
      <c r="M125" s="619" t="s">
        <v>160</v>
      </c>
      <c r="N125" s="619" t="s">
        <v>160</v>
      </c>
      <c r="O125" s="619" t="s">
        <v>160</v>
      </c>
      <c r="P125" s="619" t="s">
        <v>160</v>
      </c>
      <c r="Q125" s="619" t="s">
        <v>160</v>
      </c>
      <c r="R125" s="619" t="s">
        <v>160</v>
      </c>
      <c r="S125" s="614">
        <v>2.3439999999999999</v>
      </c>
      <c r="T125" s="614">
        <v>2.343</v>
      </c>
      <c r="U125" s="614">
        <v>2.3420000000000001</v>
      </c>
      <c r="V125" s="614">
        <v>2.339</v>
      </c>
      <c r="W125" s="978">
        <v>2.3370000000000002</v>
      </c>
      <c r="X125" s="709">
        <v>2.3340000000000001</v>
      </c>
      <c r="Y125" s="709">
        <v>2.3359999999999999</v>
      </c>
    </row>
    <row r="126" spans="2:56" ht="16.5" customHeight="1" x14ac:dyDescent="0.3">
      <c r="B126" s="5"/>
      <c r="D126" s="1"/>
      <c r="E126" s="617" t="s">
        <v>1050</v>
      </c>
      <c r="F126" s="813" t="s">
        <v>1365</v>
      </c>
      <c r="G126" s="619" t="s">
        <v>160</v>
      </c>
      <c r="H126" s="619" t="s">
        <v>160</v>
      </c>
      <c r="I126" s="619" t="s">
        <v>160</v>
      </c>
      <c r="J126" s="619" t="s">
        <v>160</v>
      </c>
      <c r="K126" s="619" t="s">
        <v>160</v>
      </c>
      <c r="L126" s="619" t="s">
        <v>160</v>
      </c>
      <c r="M126" s="619" t="s">
        <v>160</v>
      </c>
      <c r="N126" s="619" t="s">
        <v>160</v>
      </c>
      <c r="O126" s="619" t="s">
        <v>160</v>
      </c>
      <c r="P126" s="619" t="s">
        <v>160</v>
      </c>
      <c r="Q126" s="619" t="s">
        <v>160</v>
      </c>
      <c r="R126" s="619" t="s">
        <v>160</v>
      </c>
      <c r="S126" s="614">
        <v>2.133</v>
      </c>
      <c r="T126" s="614">
        <v>2.1320000000000001</v>
      </c>
      <c r="U126" s="614">
        <v>2.1320000000000001</v>
      </c>
      <c r="V126" s="614">
        <v>2.1309999999999998</v>
      </c>
      <c r="W126" s="978">
        <v>2.1309999999999998</v>
      </c>
      <c r="X126" s="709">
        <v>2.1309999999999998</v>
      </c>
      <c r="Y126" s="709">
        <v>2.1309999999999998</v>
      </c>
    </row>
    <row r="127" spans="2:56" ht="16.5" customHeight="1" x14ac:dyDescent="0.3">
      <c r="B127" s="5"/>
      <c r="D127" s="1"/>
      <c r="E127" s="615"/>
      <c r="F127" s="813" t="s">
        <v>1366</v>
      </c>
      <c r="G127" s="619" t="s">
        <v>160</v>
      </c>
      <c r="H127" s="619" t="s">
        <v>160</v>
      </c>
      <c r="I127" s="619" t="s">
        <v>160</v>
      </c>
      <c r="J127" s="619" t="s">
        <v>160</v>
      </c>
      <c r="K127" s="619" t="s">
        <v>160</v>
      </c>
      <c r="L127" s="619" t="s">
        <v>160</v>
      </c>
      <c r="M127" s="619" t="s">
        <v>160</v>
      </c>
      <c r="N127" s="619" t="s">
        <v>160</v>
      </c>
      <c r="O127" s="619" t="s">
        <v>160</v>
      </c>
      <c r="P127" s="619" t="s">
        <v>160</v>
      </c>
      <c r="Q127" s="619" t="s">
        <v>160</v>
      </c>
      <c r="R127" s="619" t="s">
        <v>160</v>
      </c>
      <c r="S127" s="614">
        <v>2.15</v>
      </c>
      <c r="T127" s="614">
        <v>2.1469999999999998</v>
      </c>
      <c r="U127" s="614">
        <v>2.1419999999999999</v>
      </c>
      <c r="V127" s="614">
        <v>2.137</v>
      </c>
      <c r="W127" s="978">
        <v>2.1280000000000001</v>
      </c>
      <c r="X127" s="709">
        <v>2.1280000000000001</v>
      </c>
      <c r="Y127" s="709">
        <v>2.1280000000000001</v>
      </c>
    </row>
    <row r="128" spans="2:56" ht="16.5" customHeight="1" x14ac:dyDescent="0.3">
      <c r="B128" s="5"/>
      <c r="D128" s="1"/>
      <c r="E128" s="615"/>
      <c r="F128" s="813" t="s">
        <v>1500</v>
      </c>
      <c r="G128" s="619" t="s">
        <v>160</v>
      </c>
      <c r="H128" s="619" t="s">
        <v>160</v>
      </c>
      <c r="I128" s="619" t="s">
        <v>160</v>
      </c>
      <c r="J128" s="619" t="s">
        <v>160</v>
      </c>
      <c r="K128" s="619" t="s">
        <v>160</v>
      </c>
      <c r="L128" s="619" t="s">
        <v>160</v>
      </c>
      <c r="M128" s="619" t="s">
        <v>160</v>
      </c>
      <c r="N128" s="619" t="s">
        <v>160</v>
      </c>
      <c r="O128" s="619" t="s">
        <v>160</v>
      </c>
      <c r="P128" s="619" t="s">
        <v>160</v>
      </c>
      <c r="Q128" s="619" t="s">
        <v>160</v>
      </c>
      <c r="R128" s="619" t="s">
        <v>160</v>
      </c>
      <c r="S128" s="614">
        <v>2.1360000000000001</v>
      </c>
      <c r="T128" s="614">
        <v>2.1360000000000001</v>
      </c>
      <c r="U128" s="614">
        <v>2.1360000000000001</v>
      </c>
      <c r="V128" s="614">
        <v>2.1360000000000001</v>
      </c>
      <c r="W128" s="978">
        <v>2.1360000000000001</v>
      </c>
      <c r="X128" s="709">
        <v>2.1360000000000001</v>
      </c>
      <c r="Y128" s="709">
        <v>2.1360000000000001</v>
      </c>
    </row>
    <row r="129" spans="2:25" ht="16.5" customHeight="1" x14ac:dyDescent="0.3">
      <c r="B129" s="5"/>
      <c r="D129" s="1"/>
      <c r="E129" s="615"/>
      <c r="F129" s="813" t="s">
        <v>1552</v>
      </c>
      <c r="G129" s="619" t="s">
        <v>160</v>
      </c>
      <c r="H129" s="619" t="s">
        <v>160</v>
      </c>
      <c r="I129" s="619" t="s">
        <v>160</v>
      </c>
      <c r="J129" s="619" t="s">
        <v>160</v>
      </c>
      <c r="K129" s="619" t="s">
        <v>160</v>
      </c>
      <c r="L129" s="619" t="s">
        <v>160</v>
      </c>
      <c r="M129" s="619" t="s">
        <v>160</v>
      </c>
      <c r="N129" s="619" t="s">
        <v>160</v>
      </c>
      <c r="O129" s="619" t="s">
        <v>160</v>
      </c>
      <c r="P129" s="619" t="s">
        <v>160</v>
      </c>
      <c r="Q129" s="619" t="s">
        <v>160</v>
      </c>
      <c r="R129" s="619" t="s">
        <v>160</v>
      </c>
      <c r="S129" s="614">
        <v>2.1909999999999998</v>
      </c>
      <c r="T129" s="614">
        <v>2.1909999999999998</v>
      </c>
      <c r="U129" s="614">
        <v>2.1909999999999998</v>
      </c>
      <c r="V129" s="614">
        <v>2.1909999999999998</v>
      </c>
      <c r="W129" s="978">
        <v>2.1909999999999998</v>
      </c>
      <c r="X129" s="709">
        <v>2.1909999999999998</v>
      </c>
      <c r="Y129" s="709">
        <v>2.1909999999999998</v>
      </c>
    </row>
    <row r="130" spans="2:25" ht="16.5" customHeight="1" x14ac:dyDescent="0.3">
      <c r="B130" s="5"/>
      <c r="D130" s="1"/>
      <c r="E130" s="618"/>
      <c r="F130" s="813" t="s">
        <v>1553</v>
      </c>
      <c r="G130" s="619" t="s">
        <v>160</v>
      </c>
      <c r="H130" s="619" t="s">
        <v>160</v>
      </c>
      <c r="I130" s="619" t="s">
        <v>160</v>
      </c>
      <c r="J130" s="619" t="s">
        <v>160</v>
      </c>
      <c r="K130" s="619" t="s">
        <v>160</v>
      </c>
      <c r="L130" s="619" t="s">
        <v>160</v>
      </c>
      <c r="M130" s="619" t="s">
        <v>160</v>
      </c>
      <c r="N130" s="619" t="s">
        <v>160</v>
      </c>
      <c r="O130" s="619" t="s">
        <v>160</v>
      </c>
      <c r="P130" s="619" t="s">
        <v>160</v>
      </c>
      <c r="Q130" s="619" t="s">
        <v>160</v>
      </c>
      <c r="R130" s="619" t="s">
        <v>160</v>
      </c>
      <c r="S130" s="614">
        <v>2.2269999999999999</v>
      </c>
      <c r="T130" s="614">
        <v>2.226</v>
      </c>
      <c r="U130" s="614">
        <v>2.2250000000000001</v>
      </c>
      <c r="V130" s="614">
        <v>2.222</v>
      </c>
      <c r="W130" s="978">
        <v>2.2200000000000002</v>
      </c>
      <c r="X130" s="709">
        <v>2.2170000000000001</v>
      </c>
      <c r="Y130" s="709">
        <v>2.2189999999999999</v>
      </c>
    </row>
    <row r="131" spans="2:25" ht="16.5" customHeight="1" x14ac:dyDescent="0.3">
      <c r="B131" s="5"/>
      <c r="D131" s="1"/>
      <c r="E131" s="617" t="s">
        <v>1051</v>
      </c>
      <c r="F131" s="813" t="s">
        <v>1365</v>
      </c>
      <c r="G131" s="619" t="s">
        <v>160</v>
      </c>
      <c r="H131" s="619" t="s">
        <v>160</v>
      </c>
      <c r="I131" s="619" t="s">
        <v>160</v>
      </c>
      <c r="J131" s="619" t="s">
        <v>160</v>
      </c>
      <c r="K131" s="619" t="s">
        <v>160</v>
      </c>
      <c r="L131" s="619" t="s">
        <v>160</v>
      </c>
      <c r="M131" s="619" t="s">
        <v>160</v>
      </c>
      <c r="N131" s="619" t="s">
        <v>160</v>
      </c>
      <c r="O131" s="619" t="s">
        <v>160</v>
      </c>
      <c r="P131" s="619" t="s">
        <v>160</v>
      </c>
      <c r="Q131" s="619" t="s">
        <v>160</v>
      </c>
      <c r="R131" s="619" t="s">
        <v>160</v>
      </c>
      <c r="S131" s="614">
        <v>0.373</v>
      </c>
      <c r="T131" s="614">
        <v>0.372</v>
      </c>
      <c r="U131" s="614">
        <v>0.372</v>
      </c>
      <c r="V131" s="614">
        <v>0.371</v>
      </c>
      <c r="W131" s="978">
        <v>0.371</v>
      </c>
      <c r="X131" s="709">
        <v>0.371</v>
      </c>
      <c r="Y131" s="709">
        <v>0.371</v>
      </c>
    </row>
    <row r="132" spans="2:25" ht="16.5" customHeight="1" x14ac:dyDescent="0.3">
      <c r="B132" s="5"/>
      <c r="D132" s="1"/>
      <c r="E132" s="615"/>
      <c r="F132" s="813" t="s">
        <v>1366</v>
      </c>
      <c r="G132" s="619" t="s">
        <v>160</v>
      </c>
      <c r="H132" s="619" t="s">
        <v>160</v>
      </c>
      <c r="I132" s="619" t="s">
        <v>160</v>
      </c>
      <c r="J132" s="619" t="s">
        <v>160</v>
      </c>
      <c r="K132" s="619" t="s">
        <v>160</v>
      </c>
      <c r="L132" s="619" t="s">
        <v>160</v>
      </c>
      <c r="M132" s="619" t="s">
        <v>160</v>
      </c>
      <c r="N132" s="619" t="s">
        <v>160</v>
      </c>
      <c r="O132" s="619" t="s">
        <v>160</v>
      </c>
      <c r="P132" s="619" t="s">
        <v>160</v>
      </c>
      <c r="Q132" s="619" t="s">
        <v>160</v>
      </c>
      <c r="R132" s="619" t="s">
        <v>160</v>
      </c>
      <c r="S132" s="614">
        <v>0.39</v>
      </c>
      <c r="T132" s="614">
        <v>0.38700000000000001</v>
      </c>
      <c r="U132" s="614">
        <v>0.38200000000000001</v>
      </c>
      <c r="V132" s="614">
        <v>0.377</v>
      </c>
      <c r="W132" s="978">
        <v>0.36799999999999999</v>
      </c>
      <c r="X132" s="709">
        <v>0.36799999999999999</v>
      </c>
      <c r="Y132" s="709">
        <v>0.36799999999999999</v>
      </c>
    </row>
    <row r="133" spans="2:25" ht="16.5" customHeight="1" x14ac:dyDescent="0.3">
      <c r="B133" s="5"/>
      <c r="D133" s="1"/>
      <c r="E133" s="615"/>
      <c r="F133" s="813" t="s">
        <v>1500</v>
      </c>
      <c r="G133" s="619" t="s">
        <v>160</v>
      </c>
      <c r="H133" s="619" t="s">
        <v>160</v>
      </c>
      <c r="I133" s="619" t="s">
        <v>160</v>
      </c>
      <c r="J133" s="619" t="s">
        <v>160</v>
      </c>
      <c r="K133" s="619" t="s">
        <v>160</v>
      </c>
      <c r="L133" s="619" t="s">
        <v>160</v>
      </c>
      <c r="M133" s="619" t="s">
        <v>160</v>
      </c>
      <c r="N133" s="619" t="s">
        <v>160</v>
      </c>
      <c r="O133" s="619" t="s">
        <v>160</v>
      </c>
      <c r="P133" s="619" t="s">
        <v>160</v>
      </c>
      <c r="Q133" s="619" t="s">
        <v>160</v>
      </c>
      <c r="R133" s="619" t="s">
        <v>160</v>
      </c>
      <c r="S133" s="614">
        <v>0.376</v>
      </c>
      <c r="T133" s="614">
        <v>0.376</v>
      </c>
      <c r="U133" s="614">
        <v>0.376</v>
      </c>
      <c r="V133" s="614">
        <v>0.376</v>
      </c>
      <c r="W133" s="978">
        <v>0.376</v>
      </c>
      <c r="X133" s="709">
        <v>0.376</v>
      </c>
      <c r="Y133" s="709">
        <v>0.376</v>
      </c>
    </row>
    <row r="134" spans="2:25" ht="16.5" customHeight="1" x14ac:dyDescent="0.3">
      <c r="B134" s="5"/>
      <c r="D134" s="1"/>
      <c r="E134" s="615"/>
      <c r="F134" s="813" t="s">
        <v>1552</v>
      </c>
      <c r="G134" s="619" t="s">
        <v>160</v>
      </c>
      <c r="H134" s="619" t="s">
        <v>160</v>
      </c>
      <c r="I134" s="619" t="s">
        <v>160</v>
      </c>
      <c r="J134" s="619" t="s">
        <v>160</v>
      </c>
      <c r="K134" s="619" t="s">
        <v>160</v>
      </c>
      <c r="L134" s="619" t="s">
        <v>160</v>
      </c>
      <c r="M134" s="619" t="s">
        <v>160</v>
      </c>
      <c r="N134" s="619" t="s">
        <v>160</v>
      </c>
      <c r="O134" s="619" t="s">
        <v>160</v>
      </c>
      <c r="P134" s="619" t="s">
        <v>160</v>
      </c>
      <c r="Q134" s="619" t="s">
        <v>160</v>
      </c>
      <c r="R134" s="619" t="s">
        <v>160</v>
      </c>
      <c r="S134" s="614">
        <v>0.43</v>
      </c>
      <c r="T134" s="614">
        <v>0.43</v>
      </c>
      <c r="U134" s="614">
        <v>0.43</v>
      </c>
      <c r="V134" s="614">
        <v>0.43</v>
      </c>
      <c r="W134" s="978">
        <v>0.43</v>
      </c>
      <c r="X134" s="709">
        <v>0.43</v>
      </c>
      <c r="Y134" s="709">
        <v>0.43</v>
      </c>
    </row>
    <row r="135" spans="2:25" ht="16.5" customHeight="1" x14ac:dyDescent="0.3">
      <c r="B135" s="5"/>
      <c r="D135" s="1"/>
      <c r="E135" s="618"/>
      <c r="F135" s="813" t="s">
        <v>1553</v>
      </c>
      <c r="G135" s="619" t="s">
        <v>160</v>
      </c>
      <c r="H135" s="619" t="s">
        <v>160</v>
      </c>
      <c r="I135" s="619" t="s">
        <v>160</v>
      </c>
      <c r="J135" s="619" t="s">
        <v>160</v>
      </c>
      <c r="K135" s="619" t="s">
        <v>160</v>
      </c>
      <c r="L135" s="619" t="s">
        <v>160</v>
      </c>
      <c r="M135" s="619" t="s">
        <v>160</v>
      </c>
      <c r="N135" s="619" t="s">
        <v>160</v>
      </c>
      <c r="O135" s="619" t="s">
        <v>160</v>
      </c>
      <c r="P135" s="619" t="s">
        <v>160</v>
      </c>
      <c r="Q135" s="619" t="s">
        <v>160</v>
      </c>
      <c r="R135" s="619" t="s">
        <v>160</v>
      </c>
      <c r="S135" s="614">
        <v>0.46600000000000003</v>
      </c>
      <c r="T135" s="614">
        <v>0.46500000000000002</v>
      </c>
      <c r="U135" s="614">
        <v>0.46400000000000002</v>
      </c>
      <c r="V135" s="614">
        <v>0.46100000000000002</v>
      </c>
      <c r="W135" s="978">
        <v>0.45900000000000002</v>
      </c>
      <c r="X135" s="709">
        <v>0.45600000000000002</v>
      </c>
      <c r="Y135" s="709">
        <v>0.45800000000000002</v>
      </c>
    </row>
    <row r="136" spans="2:25" ht="16.5" customHeight="1" x14ac:dyDescent="0.3">
      <c r="B136" s="5"/>
      <c r="D136" s="1"/>
      <c r="E136" s="615" t="s">
        <v>1052</v>
      </c>
      <c r="F136" s="813" t="s">
        <v>1365</v>
      </c>
      <c r="G136" s="619" t="s">
        <v>160</v>
      </c>
      <c r="H136" s="619" t="s">
        <v>160</v>
      </c>
      <c r="I136" s="619" t="s">
        <v>160</v>
      </c>
      <c r="J136" s="619" t="s">
        <v>160</v>
      </c>
      <c r="K136" s="619" t="s">
        <v>160</v>
      </c>
      <c r="L136" s="619" t="s">
        <v>160</v>
      </c>
      <c r="M136" s="619" t="s">
        <v>160</v>
      </c>
      <c r="N136" s="619" t="s">
        <v>160</v>
      </c>
      <c r="O136" s="619" t="s">
        <v>160</v>
      </c>
      <c r="P136" s="619" t="s">
        <v>160</v>
      </c>
      <c r="Q136" s="619" t="s">
        <v>160</v>
      </c>
      <c r="R136" s="619" t="s">
        <v>160</v>
      </c>
      <c r="S136" s="614">
        <v>2.1000000000000001E-2</v>
      </c>
      <c r="T136" s="614">
        <v>0.02</v>
      </c>
      <c r="U136" s="614">
        <v>0.02</v>
      </c>
      <c r="V136" s="614">
        <v>1.9E-2</v>
      </c>
      <c r="W136" s="978">
        <v>1.9E-2</v>
      </c>
      <c r="X136" s="709">
        <v>1.9E-2</v>
      </c>
      <c r="Y136" s="709">
        <v>1.9E-2</v>
      </c>
    </row>
    <row r="137" spans="2:25" ht="16.5" customHeight="1" x14ac:dyDescent="0.3">
      <c r="B137" s="5"/>
      <c r="D137" s="1"/>
      <c r="E137" s="615"/>
      <c r="F137" s="813" t="s">
        <v>1366</v>
      </c>
      <c r="G137" s="619" t="s">
        <v>160</v>
      </c>
      <c r="H137" s="619" t="s">
        <v>160</v>
      </c>
      <c r="I137" s="619" t="s">
        <v>160</v>
      </c>
      <c r="J137" s="619" t="s">
        <v>160</v>
      </c>
      <c r="K137" s="619" t="s">
        <v>160</v>
      </c>
      <c r="L137" s="619" t="s">
        <v>160</v>
      </c>
      <c r="M137" s="619" t="s">
        <v>160</v>
      </c>
      <c r="N137" s="619" t="s">
        <v>160</v>
      </c>
      <c r="O137" s="619" t="s">
        <v>160</v>
      </c>
      <c r="P137" s="619" t="s">
        <v>160</v>
      </c>
      <c r="Q137" s="619" t="s">
        <v>160</v>
      </c>
      <c r="R137" s="619" t="s">
        <v>160</v>
      </c>
      <c r="S137" s="614">
        <v>3.7999999999999999E-2</v>
      </c>
      <c r="T137" s="614">
        <v>3.5000000000000003E-2</v>
      </c>
      <c r="U137" s="614">
        <v>0.03</v>
      </c>
      <c r="V137" s="614">
        <v>2.5000000000000001E-2</v>
      </c>
      <c r="W137" s="978">
        <v>1.6E-2</v>
      </c>
      <c r="X137" s="709">
        <v>1.6E-2</v>
      </c>
      <c r="Y137" s="709">
        <v>1.6E-2</v>
      </c>
    </row>
    <row r="138" spans="2:25" ht="16.5" customHeight="1" x14ac:dyDescent="0.3">
      <c r="B138" s="5"/>
      <c r="D138" s="1"/>
      <c r="E138" s="615"/>
      <c r="F138" s="813" t="s">
        <v>1500</v>
      </c>
      <c r="G138" s="619" t="s">
        <v>160</v>
      </c>
      <c r="H138" s="619" t="s">
        <v>160</v>
      </c>
      <c r="I138" s="619" t="s">
        <v>160</v>
      </c>
      <c r="J138" s="619" t="s">
        <v>160</v>
      </c>
      <c r="K138" s="619" t="s">
        <v>160</v>
      </c>
      <c r="L138" s="619" t="s">
        <v>160</v>
      </c>
      <c r="M138" s="619" t="s">
        <v>160</v>
      </c>
      <c r="N138" s="619" t="s">
        <v>160</v>
      </c>
      <c r="O138" s="619" t="s">
        <v>160</v>
      </c>
      <c r="P138" s="619" t="s">
        <v>160</v>
      </c>
      <c r="Q138" s="619" t="s">
        <v>160</v>
      </c>
      <c r="R138" s="619" t="s">
        <v>160</v>
      </c>
      <c r="S138" s="614">
        <v>2.4E-2</v>
      </c>
      <c r="T138" s="614">
        <v>2.4E-2</v>
      </c>
      <c r="U138" s="614">
        <v>2.4E-2</v>
      </c>
      <c r="V138" s="614">
        <v>2.4E-2</v>
      </c>
      <c r="W138" s="978">
        <v>2.4E-2</v>
      </c>
      <c r="X138" s="709">
        <v>2.4E-2</v>
      </c>
      <c r="Y138" s="709">
        <v>2.4E-2</v>
      </c>
    </row>
    <row r="139" spans="2:25" ht="16.5" customHeight="1" x14ac:dyDescent="0.3">
      <c r="B139" s="5"/>
      <c r="D139" s="1"/>
      <c r="E139" s="615"/>
      <c r="F139" s="813" t="s">
        <v>1552</v>
      </c>
      <c r="G139" s="619" t="s">
        <v>160</v>
      </c>
      <c r="H139" s="619" t="s">
        <v>160</v>
      </c>
      <c r="I139" s="619" t="s">
        <v>160</v>
      </c>
      <c r="J139" s="619" t="s">
        <v>160</v>
      </c>
      <c r="K139" s="619" t="s">
        <v>160</v>
      </c>
      <c r="L139" s="619" t="s">
        <v>160</v>
      </c>
      <c r="M139" s="619" t="s">
        <v>160</v>
      </c>
      <c r="N139" s="619" t="s">
        <v>160</v>
      </c>
      <c r="O139" s="619" t="s">
        <v>160</v>
      </c>
      <c r="P139" s="619" t="s">
        <v>160</v>
      </c>
      <c r="Q139" s="619" t="s">
        <v>160</v>
      </c>
      <c r="R139" s="619" t="s">
        <v>160</v>
      </c>
      <c r="S139" s="614">
        <v>7.8E-2</v>
      </c>
      <c r="T139" s="614">
        <v>7.8E-2</v>
      </c>
      <c r="U139" s="614">
        <v>7.8E-2</v>
      </c>
      <c r="V139" s="614">
        <v>7.8E-2</v>
      </c>
      <c r="W139" s="978">
        <v>7.8E-2</v>
      </c>
      <c r="X139" s="709">
        <v>7.8E-2</v>
      </c>
      <c r="Y139" s="709">
        <v>7.8E-2</v>
      </c>
    </row>
    <row r="140" spans="2:25" ht="16.5" customHeight="1" x14ac:dyDescent="0.3">
      <c r="B140" s="5"/>
      <c r="D140" s="1"/>
      <c r="E140" s="615"/>
      <c r="F140" s="813" t="s">
        <v>1553</v>
      </c>
      <c r="G140" s="619" t="s">
        <v>160</v>
      </c>
      <c r="H140" s="619" t="s">
        <v>160</v>
      </c>
      <c r="I140" s="619" t="s">
        <v>160</v>
      </c>
      <c r="J140" s="619" t="s">
        <v>160</v>
      </c>
      <c r="K140" s="619" t="s">
        <v>160</v>
      </c>
      <c r="L140" s="619" t="s">
        <v>160</v>
      </c>
      <c r="M140" s="619" t="s">
        <v>160</v>
      </c>
      <c r="N140" s="619" t="s">
        <v>160</v>
      </c>
      <c r="O140" s="619" t="s">
        <v>160</v>
      </c>
      <c r="P140" s="619" t="s">
        <v>160</v>
      </c>
      <c r="Q140" s="619" t="s">
        <v>160</v>
      </c>
      <c r="R140" s="619" t="s">
        <v>160</v>
      </c>
      <c r="S140" s="614">
        <v>0.114</v>
      </c>
      <c r="T140" s="614">
        <v>0.113</v>
      </c>
      <c r="U140" s="614">
        <v>0.112</v>
      </c>
      <c r="V140" s="614">
        <v>0.109</v>
      </c>
      <c r="W140" s="978">
        <v>0.107</v>
      </c>
      <c r="X140" s="709">
        <v>0.104</v>
      </c>
      <c r="Y140" s="709">
        <v>0.106</v>
      </c>
    </row>
    <row r="141" spans="2:25" ht="16.5" customHeight="1" x14ac:dyDescent="0.3">
      <c r="B141" s="5"/>
      <c r="D141" s="1"/>
      <c r="E141" s="617" t="s">
        <v>1369</v>
      </c>
      <c r="F141" s="813" t="s">
        <v>1365</v>
      </c>
      <c r="G141" s="614">
        <v>2.6949999999999998</v>
      </c>
      <c r="H141" s="614">
        <v>2.6949999999999998</v>
      </c>
      <c r="I141" s="614">
        <v>2.6949999999999998</v>
      </c>
      <c r="J141" s="614">
        <v>2.6949999999999998</v>
      </c>
      <c r="K141" s="614">
        <v>2.544</v>
      </c>
      <c r="L141" s="614">
        <v>2.5190000000000001</v>
      </c>
      <c r="M141" s="614">
        <v>2.5920000000000001</v>
      </c>
      <c r="N141" s="614">
        <v>2.5920000000000001</v>
      </c>
      <c r="O141" s="614">
        <v>2.5920000000000001</v>
      </c>
      <c r="P141" s="614">
        <v>2.5870000000000002</v>
      </c>
      <c r="Q141" s="614">
        <v>2.5680000000000001</v>
      </c>
      <c r="R141" s="614">
        <v>2.5430000000000001</v>
      </c>
      <c r="S141" s="619" t="s">
        <v>160</v>
      </c>
      <c r="T141" s="619" t="s">
        <v>160</v>
      </c>
      <c r="U141" s="619" t="s">
        <v>160</v>
      </c>
      <c r="V141" s="619" t="s">
        <v>160</v>
      </c>
      <c r="W141" s="980" t="s">
        <v>160</v>
      </c>
      <c r="X141" s="709" t="s">
        <v>160</v>
      </c>
      <c r="Y141" s="709" t="s">
        <v>160</v>
      </c>
    </row>
    <row r="142" spans="2:25" ht="16.5" customHeight="1" x14ac:dyDescent="0.3">
      <c r="B142" s="5"/>
      <c r="D142" s="1"/>
      <c r="E142" s="615"/>
      <c r="F142" s="813" t="s">
        <v>1366</v>
      </c>
      <c r="G142" s="614">
        <v>2.68</v>
      </c>
      <c r="H142" s="614">
        <v>2.6789999999999998</v>
      </c>
      <c r="I142" s="614">
        <v>2.6789999999999998</v>
      </c>
      <c r="J142" s="614">
        <v>2.68</v>
      </c>
      <c r="K142" s="614">
        <v>2.5299999999999998</v>
      </c>
      <c r="L142" s="614">
        <v>2.5049999999999999</v>
      </c>
      <c r="M142" s="614">
        <v>2.5779999999999998</v>
      </c>
      <c r="N142" s="614">
        <v>2.5779999999999998</v>
      </c>
      <c r="O142" s="614">
        <v>2.5790000000000002</v>
      </c>
      <c r="P142" s="614">
        <v>2.5739999999999998</v>
      </c>
      <c r="Q142" s="614">
        <v>2.556</v>
      </c>
      <c r="R142" s="614">
        <v>2.5299999999999998</v>
      </c>
      <c r="S142" s="619" t="s">
        <v>160</v>
      </c>
      <c r="T142" s="619" t="s">
        <v>160</v>
      </c>
      <c r="U142" s="619" t="s">
        <v>160</v>
      </c>
      <c r="V142" s="619" t="s">
        <v>160</v>
      </c>
      <c r="W142" s="980" t="s">
        <v>160</v>
      </c>
      <c r="X142" s="709" t="s">
        <v>160</v>
      </c>
      <c r="Y142" s="709" t="s">
        <v>160</v>
      </c>
    </row>
    <row r="143" spans="2:25" ht="16.5" customHeight="1" x14ac:dyDescent="0.3">
      <c r="B143" s="5"/>
      <c r="D143" s="1"/>
      <c r="E143" s="615"/>
      <c r="F143" s="813" t="s">
        <v>1500</v>
      </c>
      <c r="G143" s="614">
        <v>2.677</v>
      </c>
      <c r="H143" s="614">
        <v>2.677</v>
      </c>
      <c r="I143" s="614">
        <v>2.677</v>
      </c>
      <c r="J143" s="614">
        <v>2.6789999999999998</v>
      </c>
      <c r="K143" s="614">
        <v>2.5289999999999999</v>
      </c>
      <c r="L143" s="614">
        <v>2.504</v>
      </c>
      <c r="M143" s="614">
        <v>2.5790000000000002</v>
      </c>
      <c r="N143" s="614">
        <v>2.5790000000000002</v>
      </c>
      <c r="O143" s="614">
        <v>2.58</v>
      </c>
      <c r="P143" s="614">
        <v>2.5760000000000001</v>
      </c>
      <c r="Q143" s="614">
        <v>2.5609999999999999</v>
      </c>
      <c r="R143" s="614">
        <v>2.5390000000000001</v>
      </c>
      <c r="S143" s="619" t="s">
        <v>160</v>
      </c>
      <c r="T143" s="619" t="s">
        <v>160</v>
      </c>
      <c r="U143" s="619" t="s">
        <v>160</v>
      </c>
      <c r="V143" s="619" t="s">
        <v>160</v>
      </c>
      <c r="W143" s="980" t="s">
        <v>160</v>
      </c>
      <c r="X143" s="709" t="s">
        <v>160</v>
      </c>
      <c r="Y143" s="709" t="s">
        <v>160</v>
      </c>
    </row>
    <row r="144" spans="2:25" ht="16.5" customHeight="1" x14ac:dyDescent="0.3">
      <c r="B144" s="5"/>
      <c r="D144" s="1"/>
      <c r="E144" s="615"/>
      <c r="F144" s="813" t="s">
        <v>1501</v>
      </c>
      <c r="G144" s="614">
        <v>2.67</v>
      </c>
      <c r="H144" s="614">
        <v>2.67</v>
      </c>
      <c r="I144" s="614">
        <v>2.67</v>
      </c>
      <c r="J144" s="614">
        <v>2.673</v>
      </c>
      <c r="K144" s="614">
        <v>2.5230000000000001</v>
      </c>
      <c r="L144" s="614">
        <v>2.4990000000000001</v>
      </c>
      <c r="M144" s="614">
        <v>2.573</v>
      </c>
      <c r="N144" s="614">
        <v>2.5739999999999998</v>
      </c>
      <c r="O144" s="614">
        <v>2.5750000000000002</v>
      </c>
      <c r="P144" s="614">
        <v>2.5710000000000002</v>
      </c>
      <c r="Q144" s="614">
        <v>2.5539999999999998</v>
      </c>
      <c r="R144" s="614">
        <v>2.528</v>
      </c>
      <c r="S144" s="619" t="s">
        <v>160</v>
      </c>
      <c r="T144" s="619" t="s">
        <v>160</v>
      </c>
      <c r="U144" s="619" t="s">
        <v>160</v>
      </c>
      <c r="V144" s="619" t="s">
        <v>160</v>
      </c>
      <c r="W144" s="980" t="s">
        <v>160</v>
      </c>
      <c r="X144" s="709" t="s">
        <v>160</v>
      </c>
      <c r="Y144" s="709" t="s">
        <v>160</v>
      </c>
    </row>
    <row r="145" spans="2:25" ht="16.5" customHeight="1" x14ac:dyDescent="0.3">
      <c r="B145" s="5"/>
      <c r="D145" s="1"/>
      <c r="E145" s="617" t="s">
        <v>1053</v>
      </c>
      <c r="F145" s="813" t="s">
        <v>1365</v>
      </c>
      <c r="G145" s="619" t="s">
        <v>160</v>
      </c>
      <c r="H145" s="619" t="s">
        <v>160</v>
      </c>
      <c r="I145" s="619" t="s">
        <v>160</v>
      </c>
      <c r="J145" s="619" t="s">
        <v>160</v>
      </c>
      <c r="K145" s="619" t="s">
        <v>160</v>
      </c>
      <c r="L145" s="619" t="s">
        <v>160</v>
      </c>
      <c r="M145" s="619" t="s">
        <v>160</v>
      </c>
      <c r="N145" s="619" t="s">
        <v>160</v>
      </c>
      <c r="O145" s="619" t="s">
        <v>160</v>
      </c>
      <c r="P145" s="619" t="s">
        <v>160</v>
      </c>
      <c r="Q145" s="619" t="s">
        <v>160</v>
      </c>
      <c r="R145" s="619" t="s">
        <v>160</v>
      </c>
      <c r="S145" s="614">
        <v>2.5179999999999998</v>
      </c>
      <c r="T145" s="614">
        <v>2.5179999999999998</v>
      </c>
      <c r="U145" s="614">
        <v>2.516</v>
      </c>
      <c r="V145" s="614">
        <v>2.5150000000000001</v>
      </c>
      <c r="W145" s="978">
        <v>2.516</v>
      </c>
      <c r="X145" s="709">
        <v>2.5169999999999999</v>
      </c>
      <c r="Y145" s="709">
        <v>2.516</v>
      </c>
    </row>
    <row r="146" spans="2:25" ht="16.5" customHeight="1" x14ac:dyDescent="0.3">
      <c r="B146" s="5"/>
      <c r="D146" s="1"/>
      <c r="E146" s="615"/>
      <c r="F146" s="813" t="s">
        <v>1366</v>
      </c>
      <c r="G146" s="619" t="s">
        <v>160</v>
      </c>
      <c r="H146" s="619" t="s">
        <v>160</v>
      </c>
      <c r="I146" s="619" t="s">
        <v>160</v>
      </c>
      <c r="J146" s="619" t="s">
        <v>160</v>
      </c>
      <c r="K146" s="619" t="s">
        <v>160</v>
      </c>
      <c r="L146" s="619" t="s">
        <v>160</v>
      </c>
      <c r="M146" s="619" t="s">
        <v>160</v>
      </c>
      <c r="N146" s="619" t="s">
        <v>160</v>
      </c>
      <c r="O146" s="619" t="s">
        <v>160</v>
      </c>
      <c r="P146" s="619" t="s">
        <v>160</v>
      </c>
      <c r="Q146" s="619" t="s">
        <v>160</v>
      </c>
      <c r="R146" s="619" t="s">
        <v>160</v>
      </c>
      <c r="S146" s="614">
        <v>2.5049999999999999</v>
      </c>
      <c r="T146" s="614">
        <v>2.5049999999999999</v>
      </c>
      <c r="U146" s="614">
        <v>2.504</v>
      </c>
      <c r="V146" s="614">
        <v>2.5030000000000001</v>
      </c>
      <c r="W146" s="978">
        <v>2.5049999999999999</v>
      </c>
      <c r="X146" s="709">
        <v>2.5049999999999999</v>
      </c>
      <c r="Y146" s="709">
        <v>2.5049999999999999</v>
      </c>
    </row>
    <row r="147" spans="2:25" ht="16.5" customHeight="1" x14ac:dyDescent="0.3">
      <c r="B147" s="5"/>
      <c r="D147" s="1"/>
      <c r="E147" s="615"/>
      <c r="F147" s="813" t="s">
        <v>1500</v>
      </c>
      <c r="G147" s="619" t="s">
        <v>160</v>
      </c>
      <c r="H147" s="619" t="s">
        <v>160</v>
      </c>
      <c r="I147" s="619" t="s">
        <v>160</v>
      </c>
      <c r="J147" s="619" t="s">
        <v>160</v>
      </c>
      <c r="K147" s="619" t="s">
        <v>160</v>
      </c>
      <c r="L147" s="619" t="s">
        <v>160</v>
      </c>
      <c r="M147" s="619" t="s">
        <v>160</v>
      </c>
      <c r="N147" s="619" t="s">
        <v>160</v>
      </c>
      <c r="O147" s="619" t="s">
        <v>160</v>
      </c>
      <c r="P147" s="619" t="s">
        <v>160</v>
      </c>
      <c r="Q147" s="619" t="s">
        <v>160</v>
      </c>
      <c r="R147" s="619" t="s">
        <v>160</v>
      </c>
      <c r="S147" s="614">
        <v>2.5139999999999998</v>
      </c>
      <c r="T147" s="614">
        <v>2.516</v>
      </c>
      <c r="U147" s="614">
        <v>2.516</v>
      </c>
      <c r="V147" s="614">
        <v>2.5169999999999999</v>
      </c>
      <c r="W147" s="978">
        <v>2.52</v>
      </c>
      <c r="X147" s="709">
        <v>2.52</v>
      </c>
      <c r="Y147" s="709">
        <v>2.5209999999999999</v>
      </c>
    </row>
    <row r="148" spans="2:25" ht="16.5" customHeight="1" x14ac:dyDescent="0.3">
      <c r="B148" s="5"/>
      <c r="D148" s="1"/>
      <c r="E148" s="615"/>
      <c r="F148" s="813" t="s">
        <v>1501</v>
      </c>
      <c r="G148" s="619" t="s">
        <v>160</v>
      </c>
      <c r="H148" s="619" t="s">
        <v>160</v>
      </c>
      <c r="I148" s="619" t="s">
        <v>160</v>
      </c>
      <c r="J148" s="619" t="s">
        <v>160</v>
      </c>
      <c r="K148" s="619" t="s">
        <v>160</v>
      </c>
      <c r="L148" s="619" t="s">
        <v>160</v>
      </c>
      <c r="M148" s="619" t="s">
        <v>160</v>
      </c>
      <c r="N148" s="619" t="s">
        <v>160</v>
      </c>
      <c r="O148" s="619" t="s">
        <v>160</v>
      </c>
      <c r="P148" s="619" t="s">
        <v>160</v>
      </c>
      <c r="Q148" s="619" t="s">
        <v>160</v>
      </c>
      <c r="R148" s="619" t="s">
        <v>160</v>
      </c>
      <c r="S148" s="614">
        <v>2.5019999999999998</v>
      </c>
      <c r="T148" s="614">
        <v>2.5030000000000001</v>
      </c>
      <c r="U148" s="614">
        <v>2.5030000000000001</v>
      </c>
      <c r="V148" s="614">
        <v>2.504</v>
      </c>
      <c r="W148" s="978">
        <v>2.5059999999999998</v>
      </c>
      <c r="X148" s="709">
        <v>2.5059999999999998</v>
      </c>
      <c r="Y148" s="709">
        <v>2.5059999999999998</v>
      </c>
    </row>
    <row r="149" spans="2:25" ht="16.5" customHeight="1" x14ac:dyDescent="0.3">
      <c r="B149" s="5"/>
      <c r="D149" s="1"/>
      <c r="E149" s="617" t="s">
        <v>1054</v>
      </c>
      <c r="F149" s="813" t="s">
        <v>1365</v>
      </c>
      <c r="G149" s="619" t="s">
        <v>160</v>
      </c>
      <c r="H149" s="619" t="s">
        <v>160</v>
      </c>
      <c r="I149" s="619" t="s">
        <v>160</v>
      </c>
      <c r="J149" s="619" t="s">
        <v>160</v>
      </c>
      <c r="K149" s="619" t="s">
        <v>160</v>
      </c>
      <c r="L149" s="619" t="s">
        <v>160</v>
      </c>
      <c r="M149" s="619" t="s">
        <v>160</v>
      </c>
      <c r="N149" s="619" t="s">
        <v>160</v>
      </c>
      <c r="O149" s="619" t="s">
        <v>160</v>
      </c>
      <c r="P149" s="619" t="s">
        <v>160</v>
      </c>
      <c r="Q149" s="619" t="s">
        <v>160</v>
      </c>
      <c r="R149" s="619" t="s">
        <v>160</v>
      </c>
      <c r="S149" s="614">
        <v>2.4420000000000002</v>
      </c>
      <c r="T149" s="614">
        <v>2.4420000000000002</v>
      </c>
      <c r="U149" s="614">
        <v>2.44</v>
      </c>
      <c r="V149" s="614">
        <v>2.4390000000000001</v>
      </c>
      <c r="W149" s="978">
        <v>2.4409999999999998</v>
      </c>
      <c r="X149" s="709">
        <v>2.4409999999999998</v>
      </c>
      <c r="Y149" s="709">
        <v>2.4409999999999998</v>
      </c>
    </row>
    <row r="150" spans="2:25" ht="16.5" customHeight="1" x14ac:dyDescent="0.3">
      <c r="B150" s="5"/>
      <c r="D150" s="1"/>
      <c r="E150" s="615"/>
      <c r="F150" s="813" t="s">
        <v>1366</v>
      </c>
      <c r="G150" s="619" t="s">
        <v>160</v>
      </c>
      <c r="H150" s="619" t="s">
        <v>160</v>
      </c>
      <c r="I150" s="619" t="s">
        <v>160</v>
      </c>
      <c r="J150" s="619" t="s">
        <v>160</v>
      </c>
      <c r="K150" s="619" t="s">
        <v>160</v>
      </c>
      <c r="L150" s="619" t="s">
        <v>160</v>
      </c>
      <c r="M150" s="619" t="s">
        <v>160</v>
      </c>
      <c r="N150" s="619" t="s">
        <v>160</v>
      </c>
      <c r="O150" s="619" t="s">
        <v>160</v>
      </c>
      <c r="P150" s="619" t="s">
        <v>160</v>
      </c>
      <c r="Q150" s="619" t="s">
        <v>160</v>
      </c>
      <c r="R150" s="619" t="s">
        <v>160</v>
      </c>
      <c r="S150" s="614">
        <v>2.4289999999999998</v>
      </c>
      <c r="T150" s="614">
        <v>2.4289999999999998</v>
      </c>
      <c r="U150" s="614">
        <v>2.4279999999999999</v>
      </c>
      <c r="V150" s="614">
        <v>2.427</v>
      </c>
      <c r="W150" s="978">
        <v>2.4289999999999998</v>
      </c>
      <c r="X150" s="709">
        <v>2.4289999999999998</v>
      </c>
      <c r="Y150" s="709">
        <v>2.4289999999999998</v>
      </c>
    </row>
    <row r="151" spans="2:25" ht="16.5" customHeight="1" x14ac:dyDescent="0.3">
      <c r="B151" s="5"/>
      <c r="D151" s="1"/>
      <c r="E151" s="615"/>
      <c r="F151" s="813" t="s">
        <v>1500</v>
      </c>
      <c r="G151" s="619" t="s">
        <v>160</v>
      </c>
      <c r="H151" s="619" t="s">
        <v>160</v>
      </c>
      <c r="I151" s="619" t="s">
        <v>160</v>
      </c>
      <c r="J151" s="619" t="s">
        <v>160</v>
      </c>
      <c r="K151" s="619" t="s">
        <v>160</v>
      </c>
      <c r="L151" s="619" t="s">
        <v>160</v>
      </c>
      <c r="M151" s="619" t="s">
        <v>160</v>
      </c>
      <c r="N151" s="619" t="s">
        <v>160</v>
      </c>
      <c r="O151" s="619" t="s">
        <v>160</v>
      </c>
      <c r="P151" s="619" t="s">
        <v>160</v>
      </c>
      <c r="Q151" s="619" t="s">
        <v>160</v>
      </c>
      <c r="R151" s="619" t="s">
        <v>160</v>
      </c>
      <c r="S151" s="614">
        <v>2.4390000000000001</v>
      </c>
      <c r="T151" s="614">
        <v>2.4409999999999998</v>
      </c>
      <c r="U151" s="614">
        <v>2.44</v>
      </c>
      <c r="V151" s="614">
        <v>2.4409999999999998</v>
      </c>
      <c r="W151" s="978">
        <v>2.4449999999999998</v>
      </c>
      <c r="X151" s="709">
        <v>2.4449999999999998</v>
      </c>
      <c r="Y151" s="709">
        <v>2.4460000000000002</v>
      </c>
    </row>
    <row r="152" spans="2:25" ht="16.5" customHeight="1" x14ac:dyDescent="0.3">
      <c r="B152" s="5"/>
      <c r="D152" s="1"/>
      <c r="E152" s="615"/>
      <c r="F152" s="813" t="s">
        <v>1501</v>
      </c>
      <c r="G152" s="619" t="s">
        <v>160</v>
      </c>
      <c r="H152" s="619" t="s">
        <v>160</v>
      </c>
      <c r="I152" s="619" t="s">
        <v>160</v>
      </c>
      <c r="J152" s="619" t="s">
        <v>160</v>
      </c>
      <c r="K152" s="619" t="s">
        <v>160</v>
      </c>
      <c r="L152" s="619" t="s">
        <v>160</v>
      </c>
      <c r="M152" s="619" t="s">
        <v>160</v>
      </c>
      <c r="N152" s="619" t="s">
        <v>160</v>
      </c>
      <c r="O152" s="619" t="s">
        <v>160</v>
      </c>
      <c r="P152" s="619" t="s">
        <v>160</v>
      </c>
      <c r="Q152" s="619" t="s">
        <v>160</v>
      </c>
      <c r="R152" s="619" t="s">
        <v>160</v>
      </c>
      <c r="S152" s="614">
        <v>2.427</v>
      </c>
      <c r="T152" s="614">
        <v>2.4279999999999999</v>
      </c>
      <c r="U152" s="614">
        <v>2.427</v>
      </c>
      <c r="V152" s="614">
        <v>2.4279999999999999</v>
      </c>
      <c r="W152" s="978">
        <v>2.431</v>
      </c>
      <c r="X152" s="709">
        <v>2.431</v>
      </c>
      <c r="Y152" s="709">
        <v>2.431</v>
      </c>
    </row>
    <row r="153" spans="2:25" ht="16.5" customHeight="1" x14ac:dyDescent="0.3">
      <c r="B153" s="5"/>
      <c r="D153" s="1"/>
      <c r="E153" s="617" t="s">
        <v>1055</v>
      </c>
      <c r="F153" s="813" t="s">
        <v>1365</v>
      </c>
      <c r="G153" s="619" t="s">
        <v>160</v>
      </c>
      <c r="H153" s="619" t="s">
        <v>160</v>
      </c>
      <c r="I153" s="619" t="s">
        <v>160</v>
      </c>
      <c r="J153" s="619" t="s">
        <v>160</v>
      </c>
      <c r="K153" s="619" t="s">
        <v>160</v>
      </c>
      <c r="L153" s="619" t="s">
        <v>160</v>
      </c>
      <c r="M153" s="619" t="s">
        <v>160</v>
      </c>
      <c r="N153" s="619" t="s">
        <v>160</v>
      </c>
      <c r="O153" s="619" t="s">
        <v>160</v>
      </c>
      <c r="P153" s="619" t="s">
        <v>160</v>
      </c>
      <c r="Q153" s="619" t="s">
        <v>160</v>
      </c>
      <c r="R153" s="619" t="s">
        <v>160</v>
      </c>
      <c r="S153" s="614">
        <v>2.19</v>
      </c>
      <c r="T153" s="614">
        <v>2.19</v>
      </c>
      <c r="U153" s="614">
        <v>2.1869999999999998</v>
      </c>
      <c r="V153" s="614">
        <v>2.1850000000000001</v>
      </c>
      <c r="W153" s="978">
        <v>2.1890000000000001</v>
      </c>
      <c r="X153" s="709">
        <v>2.1890000000000001</v>
      </c>
      <c r="Y153" s="709">
        <v>2.1890000000000001</v>
      </c>
    </row>
    <row r="154" spans="2:25" ht="16.5" customHeight="1" x14ac:dyDescent="0.3">
      <c r="B154" s="5"/>
      <c r="D154" s="1"/>
      <c r="E154" s="615"/>
      <c r="F154" s="813" t="s">
        <v>1366</v>
      </c>
      <c r="G154" s="619" t="s">
        <v>160</v>
      </c>
      <c r="H154" s="619" t="s">
        <v>160</v>
      </c>
      <c r="I154" s="619" t="s">
        <v>160</v>
      </c>
      <c r="J154" s="619" t="s">
        <v>160</v>
      </c>
      <c r="K154" s="619" t="s">
        <v>160</v>
      </c>
      <c r="L154" s="619" t="s">
        <v>160</v>
      </c>
      <c r="M154" s="619" t="s">
        <v>160</v>
      </c>
      <c r="N154" s="619" t="s">
        <v>160</v>
      </c>
      <c r="O154" s="619" t="s">
        <v>160</v>
      </c>
      <c r="P154" s="619" t="s">
        <v>160</v>
      </c>
      <c r="Q154" s="619" t="s">
        <v>160</v>
      </c>
      <c r="R154" s="619" t="s">
        <v>160</v>
      </c>
      <c r="S154" s="614">
        <v>2.177</v>
      </c>
      <c r="T154" s="614">
        <v>2.177</v>
      </c>
      <c r="U154" s="614">
        <v>2.1749999999999998</v>
      </c>
      <c r="V154" s="614">
        <v>2.173</v>
      </c>
      <c r="W154" s="978">
        <v>2.177</v>
      </c>
      <c r="X154" s="709">
        <v>2.177</v>
      </c>
      <c r="Y154" s="709">
        <v>2.177</v>
      </c>
    </row>
    <row r="155" spans="2:25" ht="16.5" customHeight="1" x14ac:dyDescent="0.3">
      <c r="B155" s="5"/>
      <c r="D155" s="1"/>
      <c r="E155" s="615"/>
      <c r="F155" s="813" t="s">
        <v>1500</v>
      </c>
      <c r="G155" s="619" t="s">
        <v>160</v>
      </c>
      <c r="H155" s="619" t="s">
        <v>160</v>
      </c>
      <c r="I155" s="619" t="s">
        <v>160</v>
      </c>
      <c r="J155" s="619" t="s">
        <v>160</v>
      </c>
      <c r="K155" s="619" t="s">
        <v>160</v>
      </c>
      <c r="L155" s="619" t="s">
        <v>160</v>
      </c>
      <c r="M155" s="619" t="s">
        <v>160</v>
      </c>
      <c r="N155" s="619" t="s">
        <v>160</v>
      </c>
      <c r="O155" s="619" t="s">
        <v>160</v>
      </c>
      <c r="P155" s="619" t="s">
        <v>160</v>
      </c>
      <c r="Q155" s="619" t="s">
        <v>160</v>
      </c>
      <c r="R155" s="619" t="s">
        <v>160</v>
      </c>
      <c r="S155" s="614">
        <v>2.1869999999999998</v>
      </c>
      <c r="T155" s="614">
        <v>2.1890000000000001</v>
      </c>
      <c r="U155" s="614">
        <v>2.1859999999999999</v>
      </c>
      <c r="V155" s="614">
        <v>2.1869999999999998</v>
      </c>
      <c r="W155" s="978">
        <v>2.1930000000000001</v>
      </c>
      <c r="X155" s="709">
        <v>2.1930000000000001</v>
      </c>
      <c r="Y155" s="709">
        <v>2.194</v>
      </c>
    </row>
    <row r="156" spans="2:25" ht="16.5" customHeight="1" x14ac:dyDescent="0.3">
      <c r="B156" s="5"/>
      <c r="D156" s="1"/>
      <c r="E156" s="615"/>
      <c r="F156" s="813" t="s">
        <v>1501</v>
      </c>
      <c r="G156" s="619" t="s">
        <v>160</v>
      </c>
      <c r="H156" s="619" t="s">
        <v>160</v>
      </c>
      <c r="I156" s="619" t="s">
        <v>160</v>
      </c>
      <c r="J156" s="619" t="s">
        <v>160</v>
      </c>
      <c r="K156" s="619" t="s">
        <v>160</v>
      </c>
      <c r="L156" s="619" t="s">
        <v>160</v>
      </c>
      <c r="M156" s="619" t="s">
        <v>160</v>
      </c>
      <c r="N156" s="619" t="s">
        <v>160</v>
      </c>
      <c r="O156" s="619" t="s">
        <v>160</v>
      </c>
      <c r="P156" s="619" t="s">
        <v>160</v>
      </c>
      <c r="Q156" s="619" t="s">
        <v>160</v>
      </c>
      <c r="R156" s="619" t="s">
        <v>160</v>
      </c>
      <c r="S156" s="614">
        <v>2.1749999999999998</v>
      </c>
      <c r="T156" s="614">
        <v>2.1760000000000002</v>
      </c>
      <c r="U156" s="614">
        <v>2.173</v>
      </c>
      <c r="V156" s="614">
        <v>2.1739999999999999</v>
      </c>
      <c r="W156" s="978">
        <v>2.1789999999999998</v>
      </c>
      <c r="X156" s="709">
        <v>2.1789999999999998</v>
      </c>
      <c r="Y156" s="709">
        <v>2.1789999999999998</v>
      </c>
    </row>
    <row r="157" spans="2:25" ht="16.5" customHeight="1" x14ac:dyDescent="0.3">
      <c r="B157" s="5"/>
      <c r="D157" s="1"/>
      <c r="E157" s="617" t="s">
        <v>1056</v>
      </c>
      <c r="F157" s="813" t="s">
        <v>1365</v>
      </c>
      <c r="G157" s="619" t="s">
        <v>160</v>
      </c>
      <c r="H157" s="619" t="s">
        <v>160</v>
      </c>
      <c r="I157" s="619" t="s">
        <v>160</v>
      </c>
      <c r="J157" s="619" t="s">
        <v>160</v>
      </c>
      <c r="K157" s="619" t="s">
        <v>160</v>
      </c>
      <c r="L157" s="619" t="s">
        <v>160</v>
      </c>
      <c r="M157" s="619" t="s">
        <v>160</v>
      </c>
      <c r="N157" s="619" t="s">
        <v>160</v>
      </c>
      <c r="O157" s="619" t="s">
        <v>160</v>
      </c>
      <c r="P157" s="619" t="s">
        <v>160</v>
      </c>
      <c r="Q157" s="619" t="s">
        <v>160</v>
      </c>
      <c r="R157" s="619" t="s">
        <v>160</v>
      </c>
      <c r="S157" s="614">
        <v>1.9379999999999999</v>
      </c>
      <c r="T157" s="614">
        <v>1.9379999999999999</v>
      </c>
      <c r="U157" s="614">
        <v>1.9330000000000001</v>
      </c>
      <c r="V157" s="614">
        <v>1.931</v>
      </c>
      <c r="W157" s="978">
        <v>1.9370000000000001</v>
      </c>
      <c r="X157" s="709">
        <v>1.9370000000000001</v>
      </c>
      <c r="Y157" s="709">
        <v>1.9370000000000001</v>
      </c>
    </row>
    <row r="158" spans="2:25" ht="16.5" customHeight="1" x14ac:dyDescent="0.3">
      <c r="B158" s="5"/>
      <c r="D158" s="1"/>
      <c r="E158" s="615"/>
      <c r="F158" s="813" t="s">
        <v>1366</v>
      </c>
      <c r="G158" s="619" t="s">
        <v>160</v>
      </c>
      <c r="H158" s="619" t="s">
        <v>160</v>
      </c>
      <c r="I158" s="619" t="s">
        <v>160</v>
      </c>
      <c r="J158" s="619" t="s">
        <v>160</v>
      </c>
      <c r="K158" s="619" t="s">
        <v>160</v>
      </c>
      <c r="L158" s="619" t="s">
        <v>160</v>
      </c>
      <c r="M158" s="619" t="s">
        <v>160</v>
      </c>
      <c r="N158" s="619" t="s">
        <v>160</v>
      </c>
      <c r="O158" s="619" t="s">
        <v>160</v>
      </c>
      <c r="P158" s="619" t="s">
        <v>160</v>
      </c>
      <c r="Q158" s="619" t="s">
        <v>160</v>
      </c>
      <c r="R158" s="619" t="s">
        <v>160</v>
      </c>
      <c r="S158" s="614">
        <v>1.925</v>
      </c>
      <c r="T158" s="614">
        <v>1.925</v>
      </c>
      <c r="U158" s="614">
        <v>1.921</v>
      </c>
      <c r="V158" s="614">
        <v>1.919</v>
      </c>
      <c r="W158" s="978">
        <v>1.925</v>
      </c>
      <c r="X158" s="709">
        <v>1.925</v>
      </c>
      <c r="Y158" s="709">
        <v>1.925</v>
      </c>
    </row>
    <row r="159" spans="2:25" ht="16.5" customHeight="1" x14ac:dyDescent="0.3">
      <c r="B159" s="5"/>
      <c r="D159" s="1"/>
      <c r="E159" s="615"/>
      <c r="F159" s="813" t="s">
        <v>1500</v>
      </c>
      <c r="G159" s="619" t="s">
        <v>160</v>
      </c>
      <c r="H159" s="619" t="s">
        <v>160</v>
      </c>
      <c r="I159" s="619" t="s">
        <v>160</v>
      </c>
      <c r="J159" s="619" t="s">
        <v>160</v>
      </c>
      <c r="K159" s="619" t="s">
        <v>160</v>
      </c>
      <c r="L159" s="619" t="s">
        <v>160</v>
      </c>
      <c r="M159" s="619" t="s">
        <v>160</v>
      </c>
      <c r="N159" s="619" t="s">
        <v>160</v>
      </c>
      <c r="O159" s="619" t="s">
        <v>160</v>
      </c>
      <c r="P159" s="619" t="s">
        <v>160</v>
      </c>
      <c r="Q159" s="619" t="s">
        <v>160</v>
      </c>
      <c r="R159" s="619" t="s">
        <v>160</v>
      </c>
      <c r="S159" s="614">
        <v>1.9350000000000001</v>
      </c>
      <c r="T159" s="614">
        <v>1.9370000000000001</v>
      </c>
      <c r="U159" s="614">
        <v>1.9330000000000001</v>
      </c>
      <c r="V159" s="614">
        <v>1.9330000000000001</v>
      </c>
      <c r="W159" s="978">
        <v>1.94</v>
      </c>
      <c r="X159" s="709">
        <v>1.9410000000000001</v>
      </c>
      <c r="Y159" s="709">
        <v>1.9410000000000001</v>
      </c>
    </row>
    <row r="160" spans="2:25" ht="16.5" customHeight="1" x14ac:dyDescent="0.3">
      <c r="B160" s="5"/>
      <c r="D160" s="1"/>
      <c r="E160" s="618"/>
      <c r="F160" s="813" t="s">
        <v>1501</v>
      </c>
      <c r="G160" s="619" t="s">
        <v>160</v>
      </c>
      <c r="H160" s="619" t="s">
        <v>160</v>
      </c>
      <c r="I160" s="619" t="s">
        <v>160</v>
      </c>
      <c r="J160" s="619" t="s">
        <v>160</v>
      </c>
      <c r="K160" s="619" t="s">
        <v>160</v>
      </c>
      <c r="L160" s="619" t="s">
        <v>160</v>
      </c>
      <c r="M160" s="619" t="s">
        <v>160</v>
      </c>
      <c r="N160" s="619" t="s">
        <v>160</v>
      </c>
      <c r="O160" s="619" t="s">
        <v>160</v>
      </c>
      <c r="P160" s="619" t="s">
        <v>160</v>
      </c>
      <c r="Q160" s="619" t="s">
        <v>160</v>
      </c>
      <c r="R160" s="619" t="s">
        <v>160</v>
      </c>
      <c r="S160" s="614">
        <v>1.923</v>
      </c>
      <c r="T160" s="614">
        <v>1.9239999999999999</v>
      </c>
      <c r="U160" s="614">
        <v>1.92</v>
      </c>
      <c r="V160" s="614">
        <v>1.92</v>
      </c>
      <c r="W160" s="978">
        <v>1.9259999999999999</v>
      </c>
      <c r="X160" s="709">
        <v>1.927</v>
      </c>
      <c r="Y160" s="709">
        <v>1.9259999999999999</v>
      </c>
    </row>
    <row r="161" spans="1:56" ht="16.5" customHeight="1" x14ac:dyDescent="0.3">
      <c r="B161" s="5"/>
      <c r="D161" s="1"/>
      <c r="E161" s="617" t="s">
        <v>1057</v>
      </c>
      <c r="F161" s="813" t="s">
        <v>1365</v>
      </c>
      <c r="G161" s="619" t="s">
        <v>160</v>
      </c>
      <c r="H161" s="619" t="s">
        <v>160</v>
      </c>
      <c r="I161" s="619" t="s">
        <v>160</v>
      </c>
      <c r="J161" s="619" t="s">
        <v>160</v>
      </c>
      <c r="K161" s="619" t="s">
        <v>160</v>
      </c>
      <c r="L161" s="619" t="s">
        <v>160</v>
      </c>
      <c r="M161" s="619" t="s">
        <v>160</v>
      </c>
      <c r="N161" s="619" t="s">
        <v>160</v>
      </c>
      <c r="O161" s="619" t="s">
        <v>160</v>
      </c>
      <c r="P161" s="619" t="s">
        <v>160</v>
      </c>
      <c r="Q161" s="619" t="s">
        <v>160</v>
      </c>
      <c r="R161" s="619" t="s">
        <v>160</v>
      </c>
      <c r="S161" s="614">
        <v>0.17399999999999999</v>
      </c>
      <c r="T161" s="614">
        <v>0.17399999999999999</v>
      </c>
      <c r="U161" s="614">
        <v>0.157</v>
      </c>
      <c r="V161" s="614">
        <v>0.153</v>
      </c>
      <c r="W161" s="978">
        <v>0.17199999999999999</v>
      </c>
      <c r="X161" s="709">
        <v>0.17199999999999999</v>
      </c>
      <c r="Y161" s="709">
        <v>0.17199999999999999</v>
      </c>
    </row>
    <row r="162" spans="1:56" ht="16.5" customHeight="1" x14ac:dyDescent="0.3">
      <c r="B162" s="5"/>
      <c r="D162" s="1"/>
      <c r="E162" s="615"/>
      <c r="F162" s="813" t="s">
        <v>1366</v>
      </c>
      <c r="G162" s="619" t="s">
        <v>160</v>
      </c>
      <c r="H162" s="619" t="s">
        <v>160</v>
      </c>
      <c r="I162" s="619" t="s">
        <v>160</v>
      </c>
      <c r="J162" s="619" t="s">
        <v>160</v>
      </c>
      <c r="K162" s="619" t="s">
        <v>160</v>
      </c>
      <c r="L162" s="619" t="s">
        <v>160</v>
      </c>
      <c r="M162" s="619" t="s">
        <v>160</v>
      </c>
      <c r="N162" s="619" t="s">
        <v>160</v>
      </c>
      <c r="O162" s="619" t="s">
        <v>160</v>
      </c>
      <c r="P162" s="619" t="s">
        <v>160</v>
      </c>
      <c r="Q162" s="619" t="s">
        <v>160</v>
      </c>
      <c r="R162" s="619" t="s">
        <v>160</v>
      </c>
      <c r="S162" s="614">
        <v>0.161</v>
      </c>
      <c r="T162" s="614">
        <v>0.161</v>
      </c>
      <c r="U162" s="614">
        <v>0.14499999999999999</v>
      </c>
      <c r="V162" s="614">
        <v>0.14099999999999999</v>
      </c>
      <c r="W162" s="978">
        <v>0.16</v>
      </c>
      <c r="X162" s="709">
        <v>0.16</v>
      </c>
      <c r="Y162" s="709">
        <v>0.16</v>
      </c>
    </row>
    <row r="163" spans="1:56" ht="16.5" customHeight="1" x14ac:dyDescent="0.3">
      <c r="B163" s="5"/>
      <c r="D163" s="1"/>
      <c r="E163" s="615"/>
      <c r="F163" s="813" t="s">
        <v>1500</v>
      </c>
      <c r="G163" s="619" t="s">
        <v>160</v>
      </c>
      <c r="H163" s="619" t="s">
        <v>160</v>
      </c>
      <c r="I163" s="619" t="s">
        <v>160</v>
      </c>
      <c r="J163" s="619" t="s">
        <v>160</v>
      </c>
      <c r="K163" s="619" t="s">
        <v>160</v>
      </c>
      <c r="L163" s="619" t="s">
        <v>160</v>
      </c>
      <c r="M163" s="619" t="s">
        <v>160</v>
      </c>
      <c r="N163" s="619" t="s">
        <v>160</v>
      </c>
      <c r="O163" s="619" t="s">
        <v>160</v>
      </c>
      <c r="P163" s="619" t="s">
        <v>160</v>
      </c>
      <c r="Q163" s="619" t="s">
        <v>160</v>
      </c>
      <c r="R163" s="619" t="s">
        <v>160</v>
      </c>
      <c r="S163" s="614">
        <v>0.17100000000000001</v>
      </c>
      <c r="T163" s="614">
        <v>0.17299999999999999</v>
      </c>
      <c r="U163" s="614">
        <v>0.157</v>
      </c>
      <c r="V163" s="614">
        <v>0.155</v>
      </c>
      <c r="W163" s="978">
        <v>0.17599999999999999</v>
      </c>
      <c r="X163" s="709">
        <v>0.17599999999999999</v>
      </c>
      <c r="Y163" s="709">
        <v>0.17699999999999999</v>
      </c>
    </row>
    <row r="164" spans="1:56" ht="16.5" customHeight="1" x14ac:dyDescent="0.3">
      <c r="B164" s="5"/>
      <c r="D164" s="1"/>
      <c r="E164" s="618"/>
      <c r="F164" s="813" t="s">
        <v>1501</v>
      </c>
      <c r="G164" s="619" t="s">
        <v>160</v>
      </c>
      <c r="H164" s="619" t="s">
        <v>160</v>
      </c>
      <c r="I164" s="619" t="s">
        <v>160</v>
      </c>
      <c r="J164" s="619" t="s">
        <v>160</v>
      </c>
      <c r="K164" s="619" t="s">
        <v>160</v>
      </c>
      <c r="L164" s="619" t="s">
        <v>160</v>
      </c>
      <c r="M164" s="619" t="s">
        <v>160</v>
      </c>
      <c r="N164" s="619" t="s">
        <v>160</v>
      </c>
      <c r="O164" s="619" t="s">
        <v>160</v>
      </c>
      <c r="P164" s="619" t="s">
        <v>160</v>
      </c>
      <c r="Q164" s="619" t="s">
        <v>160</v>
      </c>
      <c r="R164" s="619" t="s">
        <v>160</v>
      </c>
      <c r="S164" s="614">
        <v>0.159</v>
      </c>
      <c r="T164" s="614">
        <v>0.16</v>
      </c>
      <c r="U164" s="614">
        <v>0.14399999999999999</v>
      </c>
      <c r="V164" s="614">
        <v>0.14199999999999999</v>
      </c>
      <c r="W164" s="978">
        <v>0.16200000000000001</v>
      </c>
      <c r="X164" s="709">
        <v>0.16200000000000001</v>
      </c>
      <c r="Y164" s="709">
        <v>0.16200000000000001</v>
      </c>
    </row>
    <row r="165" spans="1:56" ht="16.5" customHeight="1" x14ac:dyDescent="0.3">
      <c r="B165" s="5"/>
      <c r="D165" s="1"/>
      <c r="E165" s="616" t="s">
        <v>540</v>
      </c>
      <c r="F165" s="813" t="s">
        <v>1365</v>
      </c>
      <c r="G165" s="614">
        <v>1.681</v>
      </c>
      <c r="H165" s="614">
        <v>1.68</v>
      </c>
      <c r="I165" s="614">
        <v>1.68</v>
      </c>
      <c r="J165" s="614">
        <v>1.681</v>
      </c>
      <c r="K165" s="614">
        <v>1.681</v>
      </c>
      <c r="L165" s="614">
        <v>1.68</v>
      </c>
      <c r="M165" s="614">
        <v>1.679</v>
      </c>
      <c r="N165" s="614">
        <v>1.6779999999999999</v>
      </c>
      <c r="O165" s="614">
        <v>1.665</v>
      </c>
      <c r="P165" s="614">
        <v>1.6639999999999999</v>
      </c>
      <c r="Q165" s="614">
        <v>1.6639999999999999</v>
      </c>
      <c r="R165" s="614">
        <v>1.6639999999999999</v>
      </c>
      <c r="S165" s="614">
        <v>1.6619999999999999</v>
      </c>
      <c r="T165" s="614">
        <v>1.661</v>
      </c>
      <c r="U165" s="614">
        <v>1.661</v>
      </c>
      <c r="V165" s="614">
        <v>1.661</v>
      </c>
      <c r="W165" s="978">
        <v>1.661</v>
      </c>
      <c r="X165" s="709">
        <v>1.661</v>
      </c>
      <c r="Y165" s="709">
        <v>1.661</v>
      </c>
    </row>
    <row r="166" spans="1:56" ht="16.5" customHeight="1" x14ac:dyDescent="0.3">
      <c r="B166" s="5"/>
      <c r="D166" s="1"/>
      <c r="E166" s="617" t="s">
        <v>689</v>
      </c>
      <c r="F166" s="813" t="s">
        <v>1365</v>
      </c>
      <c r="G166" s="614">
        <v>2.7789999999999999</v>
      </c>
      <c r="H166" s="614">
        <v>2.782</v>
      </c>
      <c r="I166" s="614">
        <v>2.7570000000000001</v>
      </c>
      <c r="J166" s="614">
        <v>2.7810000000000001</v>
      </c>
      <c r="K166" s="614">
        <v>2.786</v>
      </c>
      <c r="L166" s="614">
        <v>2.766</v>
      </c>
      <c r="M166" s="614">
        <v>2.7559999999999998</v>
      </c>
      <c r="N166" s="614">
        <v>2.7559999999999998</v>
      </c>
      <c r="O166" s="614">
        <v>2.7389999999999999</v>
      </c>
      <c r="P166" s="614">
        <v>2.7469999999999999</v>
      </c>
      <c r="Q166" s="614">
        <v>2.7480000000000002</v>
      </c>
      <c r="R166" s="614">
        <v>2.7530000000000001</v>
      </c>
      <c r="S166" s="614">
        <v>2.74</v>
      </c>
      <c r="T166" s="614">
        <v>2.7639999999999998</v>
      </c>
      <c r="U166" s="614">
        <v>2.7650000000000001</v>
      </c>
      <c r="V166" s="614">
        <v>2.7549999999999999</v>
      </c>
      <c r="W166" s="978">
        <v>2.7690000000000001</v>
      </c>
      <c r="X166" s="709">
        <v>2.77</v>
      </c>
      <c r="Y166" s="709">
        <v>2.7570000000000001</v>
      </c>
    </row>
    <row r="167" spans="1:56" ht="16.5" customHeight="1" x14ac:dyDescent="0.3">
      <c r="B167" s="5"/>
      <c r="D167" s="1"/>
      <c r="E167" s="876"/>
      <c r="F167" s="813" t="s">
        <v>1500</v>
      </c>
      <c r="G167" s="614">
        <v>2.7389999999999999</v>
      </c>
      <c r="H167" s="614">
        <v>2.742</v>
      </c>
      <c r="I167" s="614">
        <v>2.7170000000000001</v>
      </c>
      <c r="J167" s="614">
        <v>2.7410000000000001</v>
      </c>
      <c r="K167" s="614">
        <v>2.746</v>
      </c>
      <c r="L167" s="614">
        <v>2.726</v>
      </c>
      <c r="M167" s="614">
        <v>2.7160000000000002</v>
      </c>
      <c r="N167" s="614">
        <v>2.7160000000000002</v>
      </c>
      <c r="O167" s="614">
        <v>2.7</v>
      </c>
      <c r="P167" s="614">
        <v>2.7080000000000002</v>
      </c>
      <c r="Q167" s="614">
        <v>2.7080000000000002</v>
      </c>
      <c r="R167" s="614">
        <v>2.714</v>
      </c>
      <c r="S167" s="614">
        <v>2.7</v>
      </c>
      <c r="T167" s="614">
        <v>2.7250000000000001</v>
      </c>
      <c r="U167" s="614">
        <v>2.726</v>
      </c>
      <c r="V167" s="614">
        <v>2.7160000000000002</v>
      </c>
      <c r="W167" s="978">
        <v>2.7309999999999999</v>
      </c>
      <c r="X167" s="709">
        <v>2.7309999999999999</v>
      </c>
      <c r="Y167" s="709">
        <v>2.7189999999999999</v>
      </c>
    </row>
    <row r="168" spans="1:56" ht="16.5" customHeight="1" x14ac:dyDescent="0.3">
      <c r="B168" s="5"/>
      <c r="D168" s="1"/>
      <c r="E168" s="814"/>
      <c r="F168" s="813" t="s">
        <v>1501</v>
      </c>
      <c r="G168" s="614">
        <v>2.8479999999999999</v>
      </c>
      <c r="H168" s="614">
        <v>2.831</v>
      </c>
      <c r="I168" s="614">
        <v>2.8039999999999998</v>
      </c>
      <c r="J168" s="614">
        <v>2.81</v>
      </c>
      <c r="K168" s="614">
        <v>2.8140000000000001</v>
      </c>
      <c r="L168" s="614">
        <v>2.7930000000000001</v>
      </c>
      <c r="M168" s="614">
        <v>2.7829999999999999</v>
      </c>
      <c r="N168" s="614">
        <v>2.7829999999999999</v>
      </c>
      <c r="O168" s="614">
        <v>2.766</v>
      </c>
      <c r="P168" s="614">
        <v>2.774</v>
      </c>
      <c r="Q168" s="614">
        <v>2.774</v>
      </c>
      <c r="R168" s="614">
        <v>2.78</v>
      </c>
      <c r="S168" s="614">
        <v>2.7679999999999998</v>
      </c>
      <c r="T168" s="614">
        <v>2.7930000000000001</v>
      </c>
      <c r="U168" s="614">
        <v>2.7949999999999999</v>
      </c>
      <c r="V168" s="614">
        <v>2.7839999999999998</v>
      </c>
      <c r="W168" s="978">
        <v>2.8</v>
      </c>
      <c r="X168" s="709">
        <v>2.8</v>
      </c>
      <c r="Y168" s="709">
        <v>2.7869999999999999</v>
      </c>
    </row>
    <row r="169" spans="1:56" ht="16.5" customHeight="1" x14ac:dyDescent="0.3">
      <c r="B169" s="5"/>
      <c r="D169" s="1"/>
      <c r="E169" s="616" t="s">
        <v>1549</v>
      </c>
      <c r="F169" s="616" t="s">
        <v>1500</v>
      </c>
      <c r="G169" s="614">
        <v>2.7389999999999999</v>
      </c>
      <c r="H169" s="614">
        <v>2.742</v>
      </c>
      <c r="I169" s="614">
        <v>2.7170000000000001</v>
      </c>
      <c r="J169" s="614">
        <v>2.7410000000000001</v>
      </c>
      <c r="K169" s="614">
        <v>2.746</v>
      </c>
      <c r="L169" s="614">
        <v>2.726</v>
      </c>
      <c r="M169" s="614">
        <v>2.7160000000000002</v>
      </c>
      <c r="N169" s="614">
        <v>2.7160000000000002</v>
      </c>
      <c r="O169" s="614">
        <v>2.7</v>
      </c>
      <c r="P169" s="614">
        <v>2.7080000000000002</v>
      </c>
      <c r="Q169" s="614">
        <v>2.7080000000000002</v>
      </c>
      <c r="R169" s="614">
        <v>2.714</v>
      </c>
      <c r="S169" s="614">
        <v>2.7</v>
      </c>
      <c r="T169" s="614">
        <v>2.7250000000000001</v>
      </c>
      <c r="U169" s="614">
        <v>2.726</v>
      </c>
      <c r="V169" s="614">
        <v>2.7160000000000002</v>
      </c>
      <c r="W169" s="978">
        <v>2.7309999999999999</v>
      </c>
      <c r="X169" s="709">
        <v>2.7309999999999999</v>
      </c>
      <c r="Y169" s="709">
        <v>2.7189999999999999</v>
      </c>
    </row>
    <row r="170" spans="1:56" ht="16.5" customHeight="1" x14ac:dyDescent="0.3">
      <c r="B170" s="5"/>
      <c r="D170" s="1"/>
      <c r="E170" s="617" t="s">
        <v>1550</v>
      </c>
      <c r="F170" s="616" t="s">
        <v>1365</v>
      </c>
      <c r="G170" s="614">
        <v>0.26</v>
      </c>
      <c r="H170" s="614">
        <v>0.26</v>
      </c>
      <c r="I170" s="614">
        <v>0.26</v>
      </c>
      <c r="J170" s="614">
        <v>0.26</v>
      </c>
      <c r="K170" s="614">
        <v>0.26</v>
      </c>
      <c r="L170" s="614">
        <v>0.26</v>
      </c>
      <c r="M170" s="614">
        <v>0.26</v>
      </c>
      <c r="N170" s="614">
        <v>0.26</v>
      </c>
      <c r="O170" s="614">
        <v>0.26</v>
      </c>
      <c r="P170" s="614">
        <v>0.26</v>
      </c>
      <c r="Q170" s="614">
        <v>0.26</v>
      </c>
      <c r="R170" s="614">
        <v>0.26</v>
      </c>
      <c r="S170" s="614">
        <v>0.26</v>
      </c>
      <c r="T170" s="614">
        <v>0.26</v>
      </c>
      <c r="U170" s="614">
        <v>0.26</v>
      </c>
      <c r="V170" s="614">
        <v>0.26</v>
      </c>
      <c r="W170" s="978">
        <v>0.26</v>
      </c>
      <c r="X170" s="709">
        <v>0.26</v>
      </c>
      <c r="Y170" s="709">
        <v>0.26</v>
      </c>
    </row>
    <row r="171" spans="1:56" ht="16.5" customHeight="1" x14ac:dyDescent="0.3">
      <c r="B171" s="5"/>
      <c r="D171" s="1"/>
      <c r="E171" s="615"/>
      <c r="F171" s="616" t="s">
        <v>1366</v>
      </c>
      <c r="G171" s="614">
        <v>0.26</v>
      </c>
      <c r="H171" s="614">
        <v>0.26</v>
      </c>
      <c r="I171" s="614">
        <v>0.26</v>
      </c>
      <c r="J171" s="614">
        <v>0.26</v>
      </c>
      <c r="K171" s="614">
        <v>0.26</v>
      </c>
      <c r="L171" s="614">
        <v>0.26</v>
      </c>
      <c r="M171" s="614">
        <v>0.26</v>
      </c>
      <c r="N171" s="614">
        <v>0.26</v>
      </c>
      <c r="O171" s="614">
        <v>0.26</v>
      </c>
      <c r="P171" s="614">
        <v>0.26</v>
      </c>
      <c r="Q171" s="614">
        <v>0.26</v>
      </c>
      <c r="R171" s="614">
        <v>0.26</v>
      </c>
      <c r="S171" s="614">
        <v>0.26</v>
      </c>
      <c r="T171" s="614">
        <v>0.26</v>
      </c>
      <c r="U171" s="614">
        <v>0.26</v>
      </c>
      <c r="V171" s="614">
        <v>0.26</v>
      </c>
      <c r="W171" s="978">
        <v>0.26</v>
      </c>
      <c r="X171" s="709">
        <v>0.26</v>
      </c>
      <c r="Y171" s="709">
        <v>0.26</v>
      </c>
    </row>
    <row r="172" spans="1:56" ht="16.5" customHeight="1" x14ac:dyDescent="0.3">
      <c r="B172" s="5"/>
      <c r="D172" s="1"/>
      <c r="E172" s="615"/>
      <c r="F172" s="616" t="s">
        <v>1500</v>
      </c>
      <c r="G172" s="614">
        <v>0.26</v>
      </c>
      <c r="H172" s="614">
        <v>0.26</v>
      </c>
      <c r="I172" s="614">
        <v>0.26</v>
      </c>
      <c r="J172" s="614">
        <v>0.26</v>
      </c>
      <c r="K172" s="614">
        <v>0.26</v>
      </c>
      <c r="L172" s="614">
        <v>0.26</v>
      </c>
      <c r="M172" s="614">
        <v>0.26</v>
      </c>
      <c r="N172" s="614">
        <v>0.26</v>
      </c>
      <c r="O172" s="614">
        <v>0.26</v>
      </c>
      <c r="P172" s="614">
        <v>0.26</v>
      </c>
      <c r="Q172" s="614">
        <v>0.26</v>
      </c>
      <c r="R172" s="614">
        <v>0.26</v>
      </c>
      <c r="S172" s="614">
        <v>0.26</v>
      </c>
      <c r="T172" s="614">
        <v>0.26</v>
      </c>
      <c r="U172" s="614">
        <v>0.26</v>
      </c>
      <c r="V172" s="614">
        <v>0.26</v>
      </c>
      <c r="W172" s="978">
        <v>0.26</v>
      </c>
      <c r="X172" s="709">
        <v>0.26</v>
      </c>
      <c r="Y172" s="709">
        <v>0.26</v>
      </c>
    </row>
    <row r="173" spans="1:56" ht="16.5" customHeight="1" x14ac:dyDescent="0.3">
      <c r="B173" s="5"/>
      <c r="D173" s="1"/>
      <c r="E173" s="618"/>
      <c r="F173" s="926" t="s">
        <v>1501</v>
      </c>
      <c r="G173" s="614">
        <v>0.26</v>
      </c>
      <c r="H173" s="614">
        <v>0.26</v>
      </c>
      <c r="I173" s="614">
        <v>0.26</v>
      </c>
      <c r="J173" s="614">
        <v>0.26</v>
      </c>
      <c r="K173" s="614">
        <v>0.26</v>
      </c>
      <c r="L173" s="614">
        <v>0.26</v>
      </c>
      <c r="M173" s="614">
        <v>0.26</v>
      </c>
      <c r="N173" s="614">
        <v>0.26</v>
      </c>
      <c r="O173" s="614">
        <v>0.26</v>
      </c>
      <c r="P173" s="614">
        <v>0.26</v>
      </c>
      <c r="Q173" s="614">
        <v>0.26</v>
      </c>
      <c r="R173" s="614">
        <v>0.26</v>
      </c>
      <c r="S173" s="614">
        <v>0.26</v>
      </c>
      <c r="T173" s="614">
        <v>0.26</v>
      </c>
      <c r="U173" s="614">
        <v>0.26</v>
      </c>
      <c r="V173" s="614">
        <v>0.26</v>
      </c>
      <c r="W173" s="978">
        <v>0.26</v>
      </c>
      <c r="X173" s="709">
        <v>0.26</v>
      </c>
      <c r="Y173" s="709">
        <v>0.26</v>
      </c>
    </row>
    <row r="174" spans="1:56" ht="16.5" customHeight="1" x14ac:dyDescent="0.3">
      <c r="B174" s="5"/>
      <c r="C174" s="815"/>
      <c r="D174" s="815"/>
      <c r="E174" s="815"/>
      <c r="F174" s="815"/>
      <c r="G174" s="815"/>
      <c r="H174" s="815"/>
      <c r="I174" s="815"/>
      <c r="J174" s="815"/>
      <c r="K174" s="815"/>
      <c r="L174" s="815"/>
      <c r="M174" s="815"/>
      <c r="N174" s="815"/>
      <c r="O174" s="815"/>
      <c r="P174" s="815"/>
      <c r="Q174" s="815"/>
      <c r="R174" s="815"/>
      <c r="S174" s="815"/>
      <c r="T174" s="815"/>
      <c r="U174" s="815"/>
      <c r="V174" s="815"/>
      <c r="W174" s="815"/>
      <c r="AP174" s="613"/>
      <c r="AQ174" s="613"/>
      <c r="AR174" s="613"/>
      <c r="AS174" s="613"/>
      <c r="AT174" s="613"/>
      <c r="AU174" s="613"/>
      <c r="AV174" s="613"/>
      <c r="AW174" s="613"/>
      <c r="AX174" s="613"/>
      <c r="AY174" s="613"/>
      <c r="AZ174" s="613"/>
      <c r="BA174" s="613"/>
      <c r="BB174" s="613"/>
      <c r="BC174" s="613"/>
      <c r="BD174" s="613"/>
    </row>
    <row r="175" spans="1:56" s="816" customFormat="1" ht="18" x14ac:dyDescent="0.3">
      <c r="A175" s="612"/>
      <c r="B175" s="5"/>
      <c r="E175" s="818" t="s">
        <v>1576</v>
      </c>
      <c r="F175" s="598"/>
      <c r="G175" s="598"/>
      <c r="H175" s="598"/>
      <c r="I175" s="598"/>
      <c r="J175" s="598"/>
      <c r="K175" s="598"/>
      <c r="L175" s="598"/>
      <c r="M175" s="598"/>
      <c r="N175" s="598"/>
      <c r="O175" s="598"/>
      <c r="P175" s="598"/>
      <c r="Q175" s="598"/>
      <c r="R175" s="598"/>
      <c r="S175" s="598"/>
      <c r="T175" s="598"/>
      <c r="U175" s="598"/>
      <c r="V175" s="598"/>
      <c r="W175" s="598"/>
      <c r="X175" s="598"/>
      <c r="Y175" s="598"/>
      <c r="Z175" s="598"/>
      <c r="AA175" s="598"/>
      <c r="AB175" s="598"/>
      <c r="AC175" s="598"/>
      <c r="AD175" s="598"/>
      <c r="AE175" s="598"/>
      <c r="AF175" s="598"/>
      <c r="AG175" s="598"/>
      <c r="AH175" s="598"/>
      <c r="AI175" s="598"/>
      <c r="AJ175" s="598"/>
      <c r="AK175" s="598"/>
      <c r="AL175" s="598"/>
      <c r="AM175" s="598"/>
      <c r="AN175" s="598"/>
      <c r="AO175" s="598"/>
      <c r="AP175" s="598"/>
      <c r="AQ175" s="598"/>
    </row>
    <row r="176" spans="1:56" s="816" customFormat="1" ht="18" customHeight="1" x14ac:dyDescent="0.35">
      <c r="A176" s="612"/>
      <c r="B176" s="5"/>
      <c r="E176" s="598" t="s">
        <v>1651</v>
      </c>
      <c r="F176" s="598"/>
      <c r="G176" s="598"/>
      <c r="H176" s="598"/>
      <c r="I176" s="598"/>
      <c r="J176" s="598"/>
      <c r="K176" s="598"/>
      <c r="L176" s="598"/>
      <c r="M176" s="598"/>
      <c r="N176" s="598"/>
      <c r="O176" s="598"/>
      <c r="P176" s="598"/>
      <c r="Q176" s="598"/>
      <c r="R176" s="598"/>
      <c r="S176" s="598"/>
      <c r="T176" s="598"/>
      <c r="U176" s="598"/>
      <c r="V176" s="598"/>
      <c r="W176" s="598"/>
      <c r="X176" s="598"/>
      <c r="Y176" s="598"/>
      <c r="Z176" s="598"/>
      <c r="AA176" s="598"/>
      <c r="AB176" s="598"/>
      <c r="AC176" s="598"/>
      <c r="AD176" s="598"/>
      <c r="AE176" s="598"/>
      <c r="AF176" s="598"/>
      <c r="AG176" s="598"/>
      <c r="AH176" s="598"/>
      <c r="AI176" s="598"/>
      <c r="AJ176" s="598"/>
      <c r="AK176" s="598"/>
      <c r="AL176" s="598"/>
      <c r="AM176" s="598"/>
      <c r="AN176" s="598"/>
      <c r="AO176" s="598"/>
      <c r="AP176" s="598"/>
      <c r="AQ176" s="598"/>
    </row>
    <row r="177" spans="1:43" s="816" customFormat="1" x14ac:dyDescent="0.3">
      <c r="A177" s="612"/>
      <c r="B177" s="5"/>
      <c r="E177" s="840" t="s">
        <v>1577</v>
      </c>
      <c r="F177" s="598"/>
      <c r="G177" s="598"/>
      <c r="H177" s="598"/>
      <c r="I177" s="598"/>
      <c r="J177" s="598"/>
      <c r="K177" s="598"/>
      <c r="L177" s="598"/>
      <c r="M177" s="598"/>
      <c r="N177" s="598"/>
      <c r="O177" s="598"/>
      <c r="P177" s="598"/>
      <c r="Q177" s="598"/>
      <c r="R177" s="598"/>
      <c r="S177" s="598"/>
      <c r="T177" s="817"/>
      <c r="U177" s="817"/>
      <c r="V177" s="817"/>
      <c r="W177" s="817"/>
      <c r="X177" s="817"/>
      <c r="Y177" s="817"/>
      <c r="Z177" s="817"/>
      <c r="AA177" s="817"/>
      <c r="AB177" s="817"/>
      <c r="AC177" s="817"/>
      <c r="AD177" s="817"/>
      <c r="AE177" s="817"/>
      <c r="AF177" s="817"/>
      <c r="AG177" s="817"/>
      <c r="AH177" s="817"/>
      <c r="AI177" s="817"/>
      <c r="AJ177" s="817"/>
      <c r="AK177" s="817"/>
      <c r="AL177" s="817"/>
      <c r="AM177" s="817"/>
      <c r="AN177" s="817"/>
      <c r="AO177" s="817"/>
      <c r="AP177" s="817"/>
      <c r="AQ177" s="817"/>
    </row>
    <row r="178" spans="1:43" s="816" customFormat="1" x14ac:dyDescent="0.3">
      <c r="A178" s="612"/>
      <c r="B178" s="5"/>
      <c r="E178" s="841" t="s">
        <v>1592</v>
      </c>
      <c r="F178" s="822"/>
      <c r="G178" s="822"/>
      <c r="H178" s="822"/>
      <c r="I178" s="822"/>
      <c r="J178" s="822"/>
      <c r="K178" s="822"/>
      <c r="L178" s="822"/>
      <c r="M178" s="822"/>
      <c r="N178" s="822"/>
      <c r="O178" s="822"/>
      <c r="P178" s="822"/>
      <c r="Q178" s="822"/>
      <c r="R178" s="822"/>
      <c r="S178" s="822"/>
      <c r="T178" s="822"/>
      <c r="U178" s="822"/>
      <c r="V178" s="817"/>
      <c r="W178" s="817"/>
      <c r="X178" s="817"/>
      <c r="Y178" s="817"/>
      <c r="Z178" s="817"/>
      <c r="AA178" s="817"/>
      <c r="AB178" s="817"/>
      <c r="AC178" s="817"/>
      <c r="AD178" s="817"/>
      <c r="AE178" s="817"/>
      <c r="AF178" s="817"/>
      <c r="AG178" s="817"/>
      <c r="AH178" s="817"/>
      <c r="AI178" s="817"/>
      <c r="AJ178" s="817"/>
      <c r="AK178" s="817"/>
      <c r="AL178" s="817"/>
      <c r="AM178" s="817"/>
      <c r="AN178" s="817"/>
      <c r="AO178" s="817"/>
      <c r="AP178" s="817"/>
      <c r="AQ178" s="817"/>
    </row>
    <row r="179" spans="1:43" s="816" customFormat="1" ht="18" x14ac:dyDescent="0.3">
      <c r="A179" s="612"/>
      <c r="B179" s="5"/>
      <c r="E179" s="938" t="s">
        <v>1593</v>
      </c>
      <c r="F179" s="822"/>
      <c r="G179" s="822"/>
      <c r="H179" s="822"/>
      <c r="I179" s="822"/>
      <c r="J179" s="822"/>
      <c r="K179" s="822"/>
      <c r="L179" s="822"/>
      <c r="M179" s="822"/>
      <c r="N179" s="822"/>
      <c r="O179" s="822"/>
      <c r="P179" s="822"/>
      <c r="Q179" s="822"/>
      <c r="R179" s="822"/>
      <c r="S179" s="822"/>
      <c r="T179" s="822"/>
      <c r="U179" s="822"/>
      <c r="V179" s="817"/>
      <c r="W179" s="817"/>
      <c r="X179" s="817"/>
      <c r="Y179" s="817"/>
      <c r="Z179" s="817"/>
      <c r="AA179" s="817"/>
      <c r="AB179" s="817"/>
      <c r="AC179" s="817"/>
      <c r="AD179" s="817"/>
      <c r="AE179" s="817"/>
      <c r="AF179" s="817"/>
      <c r="AG179" s="817"/>
      <c r="AH179" s="817"/>
      <c r="AI179" s="817"/>
      <c r="AJ179" s="817"/>
      <c r="AK179" s="817"/>
      <c r="AL179" s="817"/>
      <c r="AM179" s="817"/>
      <c r="AN179" s="817"/>
      <c r="AO179" s="817"/>
      <c r="AP179" s="817"/>
      <c r="AQ179" s="817"/>
    </row>
    <row r="180" spans="1:43" s="816" customFormat="1" x14ac:dyDescent="0.3">
      <c r="A180" s="612"/>
      <c r="B180" s="5"/>
      <c r="E180" s="818" t="s">
        <v>1578</v>
      </c>
      <c r="F180" s="598"/>
      <c r="G180" s="598"/>
      <c r="H180" s="598"/>
      <c r="I180" s="598"/>
      <c r="J180" s="598"/>
      <c r="K180" s="598"/>
      <c r="L180" s="598"/>
      <c r="M180" s="598"/>
      <c r="N180" s="598"/>
      <c r="O180" s="598"/>
      <c r="P180" s="598"/>
      <c r="Q180" s="598"/>
      <c r="R180" s="598"/>
      <c r="S180" s="598"/>
      <c r="T180" s="817"/>
      <c r="U180" s="817"/>
      <c r="V180" s="817"/>
      <c r="W180" s="817"/>
      <c r="X180" s="817"/>
      <c r="Y180" s="817"/>
      <c r="Z180" s="817"/>
      <c r="AA180" s="817"/>
      <c r="AB180" s="817"/>
      <c r="AC180" s="817"/>
      <c r="AD180" s="817"/>
      <c r="AE180" s="817"/>
      <c r="AF180" s="817"/>
      <c r="AG180" s="817"/>
      <c r="AH180" s="817"/>
      <c r="AI180" s="817"/>
      <c r="AJ180" s="817"/>
      <c r="AK180" s="817"/>
      <c r="AL180" s="817"/>
      <c r="AM180" s="817"/>
      <c r="AN180" s="817"/>
      <c r="AO180" s="817"/>
      <c r="AP180" s="817"/>
      <c r="AQ180" s="817"/>
    </row>
    <row r="181" spans="1:43" s="816" customFormat="1" x14ac:dyDescent="0.3">
      <c r="A181" s="612"/>
      <c r="B181" s="5"/>
      <c r="E181" s="819" t="s">
        <v>1444</v>
      </c>
      <c r="F181" s="598"/>
      <c r="G181" s="598"/>
      <c r="H181" s="598"/>
      <c r="I181" s="598"/>
      <c r="J181" s="598"/>
      <c r="K181" s="598"/>
      <c r="L181" s="598"/>
      <c r="M181" s="598"/>
      <c r="N181" s="598"/>
      <c r="O181" s="598"/>
      <c r="P181" s="598"/>
      <c r="Q181" s="598"/>
      <c r="R181" s="598"/>
      <c r="S181" s="598"/>
      <c r="T181" s="817"/>
      <c r="U181" s="817"/>
      <c r="V181" s="817"/>
      <c r="W181" s="817"/>
      <c r="X181" s="817"/>
      <c r="Y181" s="817"/>
      <c r="Z181" s="817"/>
      <c r="AA181" s="817"/>
      <c r="AB181" s="817"/>
      <c r="AC181" s="817"/>
      <c r="AD181" s="817"/>
      <c r="AE181" s="817"/>
      <c r="AF181" s="817"/>
      <c r="AG181" s="817"/>
      <c r="AH181" s="817"/>
      <c r="AI181" s="817"/>
      <c r="AJ181" s="817"/>
      <c r="AK181" s="817"/>
      <c r="AL181" s="817"/>
      <c r="AM181" s="817"/>
      <c r="AN181" s="817"/>
      <c r="AO181" s="817"/>
      <c r="AP181" s="817"/>
      <c r="AQ181" s="817"/>
    </row>
    <row r="182" spans="1:43" s="816" customFormat="1" x14ac:dyDescent="0.3">
      <c r="A182" s="612"/>
      <c r="B182" s="5"/>
      <c r="E182" s="819" t="s">
        <v>1445</v>
      </c>
      <c r="F182" s="598"/>
      <c r="G182" s="598"/>
      <c r="H182" s="598"/>
      <c r="I182" s="598"/>
      <c r="J182" s="598"/>
      <c r="K182" s="598"/>
      <c r="L182" s="598"/>
      <c r="M182" s="598"/>
      <c r="N182" s="598"/>
      <c r="O182" s="598"/>
      <c r="P182" s="598"/>
      <c r="Q182" s="598"/>
      <c r="R182" s="598"/>
      <c r="S182" s="598"/>
      <c r="T182" s="817"/>
      <c r="U182" s="817"/>
      <c r="V182" s="817"/>
      <c r="W182" s="817"/>
      <c r="X182" s="817"/>
      <c r="Y182" s="817"/>
      <c r="Z182" s="817"/>
      <c r="AA182" s="817"/>
      <c r="AB182" s="817"/>
      <c r="AC182" s="817"/>
      <c r="AD182" s="817"/>
      <c r="AE182" s="817"/>
      <c r="AF182" s="817"/>
      <c r="AG182" s="817"/>
      <c r="AH182" s="817"/>
      <c r="AI182" s="817"/>
      <c r="AJ182" s="817"/>
      <c r="AK182" s="817"/>
      <c r="AL182" s="817"/>
      <c r="AM182" s="817"/>
      <c r="AN182" s="817"/>
      <c r="AO182" s="817"/>
      <c r="AP182" s="817"/>
      <c r="AQ182" s="817"/>
    </row>
    <row r="183" spans="1:43" s="816" customFormat="1" x14ac:dyDescent="0.3">
      <c r="A183" s="612"/>
      <c r="B183" s="5"/>
      <c r="E183" s="842" t="s">
        <v>1623</v>
      </c>
      <c r="F183" s="598"/>
      <c r="G183" s="598"/>
      <c r="H183" s="598"/>
      <c r="I183" s="598"/>
      <c r="J183" s="598"/>
      <c r="K183" s="598"/>
      <c r="L183" s="598"/>
      <c r="M183" s="598"/>
      <c r="N183" s="598"/>
      <c r="O183" s="598"/>
      <c r="P183" s="598"/>
      <c r="Q183" s="598"/>
      <c r="R183" s="598"/>
      <c r="S183" s="598"/>
      <c r="T183" s="817"/>
      <c r="U183" s="817"/>
      <c r="V183" s="817"/>
      <c r="W183" s="817"/>
      <c r="X183" s="817"/>
      <c r="Y183" s="817"/>
      <c r="Z183" s="817"/>
      <c r="AA183" s="817"/>
      <c r="AB183" s="817"/>
      <c r="AC183" s="817"/>
      <c r="AD183" s="817"/>
      <c r="AE183" s="817"/>
      <c r="AF183" s="817"/>
      <c r="AG183" s="817"/>
      <c r="AH183" s="817"/>
      <c r="AI183" s="817"/>
      <c r="AJ183" s="817"/>
      <c r="AK183" s="817"/>
      <c r="AL183" s="817"/>
      <c r="AM183" s="817"/>
      <c r="AN183" s="817"/>
      <c r="AO183" s="817"/>
      <c r="AP183" s="817"/>
      <c r="AQ183" s="817"/>
    </row>
    <row r="184" spans="1:43" s="816" customFormat="1" x14ac:dyDescent="0.3">
      <c r="A184" s="612"/>
      <c r="B184" s="5"/>
      <c r="E184" s="842" t="s">
        <v>1624</v>
      </c>
      <c r="F184" s="598"/>
      <c r="G184" s="598"/>
      <c r="H184" s="598"/>
      <c r="I184" s="598"/>
      <c r="J184" s="598"/>
      <c r="K184" s="598"/>
      <c r="L184" s="598"/>
      <c r="M184" s="598"/>
      <c r="N184" s="598"/>
      <c r="O184" s="598"/>
      <c r="P184" s="598"/>
      <c r="Q184" s="598"/>
      <c r="R184" s="598"/>
      <c r="S184" s="598"/>
      <c r="T184" s="817"/>
      <c r="U184" s="817"/>
      <c r="V184" s="817"/>
      <c r="W184" s="817"/>
      <c r="X184" s="817"/>
      <c r="Y184" s="817"/>
      <c r="Z184" s="817"/>
      <c r="AA184" s="817"/>
      <c r="AB184" s="817"/>
      <c r="AC184" s="817"/>
      <c r="AD184" s="817"/>
      <c r="AE184" s="817"/>
      <c r="AF184" s="817"/>
      <c r="AG184" s="817"/>
      <c r="AH184" s="817"/>
      <c r="AI184" s="817"/>
      <c r="AJ184" s="817"/>
      <c r="AK184" s="817"/>
      <c r="AL184" s="817"/>
      <c r="AM184" s="817"/>
      <c r="AN184" s="817"/>
      <c r="AO184" s="817"/>
      <c r="AP184" s="817"/>
      <c r="AQ184" s="817"/>
    </row>
    <row r="185" spans="1:43" s="816" customFormat="1" x14ac:dyDescent="0.3">
      <c r="A185" s="612"/>
      <c r="B185" s="5"/>
      <c r="E185" s="842" t="s">
        <v>1625</v>
      </c>
      <c r="F185" s="598"/>
      <c r="G185" s="598"/>
      <c r="H185" s="598"/>
      <c r="I185" s="598"/>
      <c r="J185" s="598"/>
      <c r="K185" s="598"/>
      <c r="L185" s="598"/>
      <c r="M185" s="598"/>
      <c r="N185" s="598"/>
      <c r="O185" s="598"/>
      <c r="P185" s="598"/>
      <c r="Q185" s="598"/>
      <c r="R185" s="598"/>
      <c r="S185" s="598"/>
      <c r="T185" s="817"/>
      <c r="U185" s="817"/>
      <c r="V185" s="817"/>
      <c r="W185" s="817"/>
      <c r="X185" s="817"/>
      <c r="Y185" s="817"/>
      <c r="Z185" s="817"/>
      <c r="AA185" s="817"/>
      <c r="AB185" s="817"/>
      <c r="AC185" s="817"/>
      <c r="AD185" s="817"/>
      <c r="AE185" s="817"/>
      <c r="AF185" s="817"/>
      <c r="AG185" s="817"/>
      <c r="AH185" s="817"/>
      <c r="AI185" s="817"/>
      <c r="AJ185" s="817"/>
      <c r="AK185" s="817"/>
      <c r="AL185" s="817"/>
      <c r="AM185" s="817"/>
      <c r="AN185" s="817"/>
      <c r="AO185" s="817"/>
      <c r="AP185" s="817"/>
      <c r="AQ185" s="817"/>
    </row>
    <row r="186" spans="1:43" s="816" customFormat="1" x14ac:dyDescent="0.3">
      <c r="A186" s="612"/>
      <c r="B186" s="5"/>
      <c r="E186" s="842" t="s">
        <v>1446</v>
      </c>
      <c r="F186" s="598"/>
      <c r="G186" s="598"/>
      <c r="H186" s="598"/>
      <c r="I186" s="598"/>
      <c r="J186" s="598"/>
      <c r="K186" s="598"/>
      <c r="L186" s="598"/>
      <c r="M186" s="598"/>
      <c r="N186" s="598"/>
      <c r="O186" s="598"/>
      <c r="P186" s="598"/>
      <c r="Q186" s="598"/>
      <c r="R186" s="598"/>
      <c r="S186" s="598"/>
      <c r="T186" s="817"/>
      <c r="U186" s="817"/>
      <c r="V186" s="817"/>
      <c r="W186" s="817"/>
      <c r="X186" s="817"/>
      <c r="Y186" s="817"/>
      <c r="Z186" s="817"/>
      <c r="AA186" s="817"/>
      <c r="AB186" s="817"/>
      <c r="AC186" s="817"/>
      <c r="AD186" s="817"/>
      <c r="AE186" s="817"/>
      <c r="AF186" s="817"/>
      <c r="AG186" s="817"/>
      <c r="AH186" s="817"/>
      <c r="AI186" s="817"/>
      <c r="AJ186" s="817"/>
      <c r="AK186" s="817"/>
      <c r="AL186" s="817"/>
      <c r="AM186" s="817"/>
      <c r="AN186" s="817"/>
      <c r="AO186" s="817"/>
      <c r="AP186" s="817"/>
      <c r="AQ186" s="817"/>
    </row>
    <row r="187" spans="1:43" s="816" customFormat="1" x14ac:dyDescent="0.3">
      <c r="A187" s="612"/>
      <c r="B187" s="5"/>
      <c r="E187" s="819" t="s">
        <v>1854</v>
      </c>
      <c r="F187" s="598"/>
      <c r="G187" s="598"/>
      <c r="H187" s="598"/>
      <c r="I187" s="598"/>
      <c r="J187" s="598"/>
      <c r="K187" s="598"/>
      <c r="L187" s="598"/>
      <c r="M187" s="598"/>
      <c r="N187" s="598"/>
      <c r="O187" s="598"/>
      <c r="P187" s="598"/>
      <c r="Q187" s="598"/>
      <c r="R187" s="598"/>
      <c r="S187" s="598"/>
      <c r="T187" s="817"/>
      <c r="U187" s="817"/>
      <c r="V187" s="817"/>
      <c r="W187" s="817"/>
      <c r="X187" s="817"/>
      <c r="Y187" s="817"/>
      <c r="Z187" s="817"/>
      <c r="AA187" s="817"/>
      <c r="AB187" s="817"/>
      <c r="AC187" s="817"/>
      <c r="AD187" s="817"/>
      <c r="AE187" s="817"/>
      <c r="AF187" s="817"/>
      <c r="AG187" s="817"/>
      <c r="AH187" s="817"/>
      <c r="AI187" s="817"/>
      <c r="AJ187" s="817"/>
      <c r="AK187" s="817"/>
      <c r="AL187" s="817"/>
      <c r="AM187" s="817"/>
      <c r="AN187" s="817"/>
      <c r="AO187" s="817"/>
      <c r="AP187" s="817"/>
      <c r="AQ187" s="817"/>
    </row>
    <row r="188" spans="1:43" s="816" customFormat="1" x14ac:dyDescent="0.3">
      <c r="A188" s="612"/>
      <c r="B188" s="5"/>
      <c r="E188" s="928" t="s">
        <v>1594</v>
      </c>
      <c r="F188" s="598"/>
      <c r="G188" s="598"/>
      <c r="H188" s="598"/>
      <c r="I188" s="598"/>
      <c r="J188" s="598"/>
      <c r="K188" s="598"/>
      <c r="L188" s="598"/>
      <c r="M188" s="598"/>
      <c r="N188" s="598"/>
      <c r="O188" s="598"/>
      <c r="P188" s="598"/>
      <c r="Q188" s="598"/>
      <c r="R188" s="598"/>
      <c r="S188" s="598"/>
      <c r="T188" s="817"/>
      <c r="U188" s="817"/>
      <c r="V188" s="817"/>
      <c r="W188" s="817"/>
      <c r="X188" s="817"/>
      <c r="Y188" s="817"/>
      <c r="Z188" s="817"/>
      <c r="AA188" s="817"/>
      <c r="AB188" s="817"/>
      <c r="AC188" s="817"/>
      <c r="AD188" s="817"/>
      <c r="AE188" s="817"/>
      <c r="AF188" s="817"/>
      <c r="AG188" s="817"/>
      <c r="AH188" s="817"/>
      <c r="AI188" s="817"/>
      <c r="AJ188" s="817"/>
      <c r="AK188" s="817"/>
      <c r="AL188" s="817"/>
      <c r="AM188" s="817"/>
      <c r="AN188" s="817"/>
      <c r="AO188" s="817"/>
      <c r="AP188" s="817"/>
      <c r="AQ188" s="817"/>
    </row>
    <row r="189" spans="1:43" s="816" customFormat="1" x14ac:dyDescent="0.3">
      <c r="A189" s="612"/>
      <c r="B189" s="5"/>
      <c r="E189" s="838" t="s">
        <v>1579</v>
      </c>
      <c r="F189" s="598"/>
      <c r="G189" s="598"/>
      <c r="H189" s="598"/>
      <c r="I189" s="598"/>
      <c r="J189" s="598"/>
      <c r="K189" s="598"/>
      <c r="L189" s="598"/>
      <c r="M189" s="598"/>
      <c r="N189" s="598"/>
      <c r="O189" s="598"/>
      <c r="P189" s="598"/>
      <c r="Q189" s="598"/>
      <c r="R189" s="598"/>
      <c r="S189" s="598"/>
      <c r="T189" s="817"/>
      <c r="U189" s="817"/>
      <c r="V189" s="817"/>
      <c r="W189" s="817"/>
      <c r="X189" s="817"/>
      <c r="Y189" s="817"/>
      <c r="Z189" s="817"/>
      <c r="AA189" s="817"/>
      <c r="AB189" s="817"/>
      <c r="AC189" s="817"/>
      <c r="AD189" s="817"/>
      <c r="AE189" s="817"/>
      <c r="AF189" s="817"/>
      <c r="AG189" s="817"/>
      <c r="AH189" s="817"/>
      <c r="AI189" s="817"/>
      <c r="AJ189" s="817"/>
      <c r="AK189" s="817"/>
      <c r="AL189" s="817"/>
      <c r="AM189" s="817"/>
      <c r="AN189" s="817"/>
      <c r="AO189" s="817"/>
      <c r="AP189" s="817"/>
      <c r="AQ189" s="817"/>
    </row>
    <row r="190" spans="1:43" s="816" customFormat="1" x14ac:dyDescent="0.3">
      <c r="A190" s="612"/>
      <c r="B190" s="5"/>
      <c r="E190" s="840" t="s">
        <v>1424</v>
      </c>
      <c r="F190" s="598"/>
      <c r="G190" s="598"/>
      <c r="H190" s="598"/>
      <c r="I190" s="598"/>
      <c r="J190" s="598"/>
      <c r="K190" s="598"/>
      <c r="L190" s="598"/>
      <c r="M190" s="598"/>
      <c r="N190" s="598"/>
      <c r="O190" s="598"/>
      <c r="P190" s="598"/>
      <c r="Q190" s="598"/>
      <c r="R190" s="598"/>
      <c r="S190" s="598"/>
      <c r="T190" s="817"/>
      <c r="U190" s="817"/>
      <c r="V190" s="817"/>
      <c r="W190" s="817"/>
      <c r="X190" s="817"/>
      <c r="Y190" s="817"/>
      <c r="Z190" s="817"/>
      <c r="AA190" s="817"/>
      <c r="AB190" s="817"/>
      <c r="AC190" s="817"/>
      <c r="AD190" s="817"/>
      <c r="AE190" s="817"/>
      <c r="AF190" s="817"/>
      <c r="AG190" s="817"/>
      <c r="AH190" s="817"/>
      <c r="AI190" s="817"/>
      <c r="AJ190" s="817"/>
      <c r="AK190" s="817"/>
      <c r="AL190" s="817"/>
      <c r="AM190" s="817"/>
      <c r="AN190" s="817"/>
      <c r="AO190" s="817"/>
      <c r="AP190" s="817"/>
      <c r="AQ190" s="817"/>
    </row>
    <row r="191" spans="1:43" s="816" customFormat="1" x14ac:dyDescent="0.3">
      <c r="A191" s="612"/>
      <c r="B191" s="5"/>
      <c r="E191" s="843" t="s">
        <v>1595</v>
      </c>
      <c r="F191" s="598"/>
      <c r="G191" s="598"/>
      <c r="H191" s="598"/>
      <c r="I191" s="598"/>
      <c r="J191" s="598"/>
      <c r="K191" s="598"/>
      <c r="L191" s="598"/>
      <c r="M191" s="598"/>
      <c r="N191" s="598"/>
      <c r="O191" s="598"/>
      <c r="P191" s="598"/>
      <c r="Q191" s="598"/>
      <c r="R191" s="598"/>
      <c r="S191" s="598"/>
      <c r="T191" s="817"/>
      <c r="U191" s="817"/>
      <c r="V191" s="817"/>
      <c r="W191" s="817"/>
      <c r="X191" s="817"/>
      <c r="Y191" s="817"/>
      <c r="Z191" s="817"/>
      <c r="AA191" s="817"/>
      <c r="AB191" s="817"/>
      <c r="AC191" s="817"/>
      <c r="AD191" s="817"/>
      <c r="AE191" s="817"/>
      <c r="AF191" s="817"/>
      <c r="AG191" s="817"/>
      <c r="AH191" s="817"/>
      <c r="AI191" s="817"/>
      <c r="AJ191" s="817"/>
      <c r="AK191" s="817"/>
      <c r="AL191" s="817"/>
      <c r="AM191" s="817"/>
      <c r="AN191" s="817"/>
      <c r="AO191" s="817"/>
      <c r="AP191" s="817"/>
      <c r="AQ191" s="817"/>
    </row>
    <row r="192" spans="1:43" s="816" customFormat="1" ht="18" x14ac:dyDescent="0.35">
      <c r="A192" s="612"/>
      <c r="B192" s="5"/>
      <c r="E192" s="843" t="s">
        <v>1650</v>
      </c>
      <c r="F192" s="598"/>
      <c r="G192" s="598"/>
      <c r="H192" s="598"/>
      <c r="I192" s="598"/>
      <c r="J192" s="598"/>
      <c r="K192" s="598"/>
      <c r="L192" s="598"/>
      <c r="M192" s="598"/>
      <c r="N192" s="598"/>
      <c r="O192" s="598"/>
      <c r="P192" s="598"/>
      <c r="Q192" s="598"/>
      <c r="R192" s="598"/>
      <c r="S192" s="598"/>
      <c r="T192" s="817"/>
      <c r="U192" s="817"/>
      <c r="V192" s="817"/>
      <c r="W192" s="817"/>
      <c r="X192" s="817"/>
      <c r="Y192" s="817"/>
      <c r="Z192" s="817"/>
      <c r="AA192" s="817"/>
      <c r="AB192" s="817"/>
      <c r="AC192" s="817"/>
      <c r="AD192" s="817"/>
      <c r="AE192" s="817"/>
      <c r="AF192" s="817"/>
      <c r="AG192" s="817"/>
      <c r="AH192" s="817"/>
      <c r="AI192" s="817"/>
      <c r="AJ192" s="817"/>
      <c r="AK192" s="817"/>
      <c r="AL192" s="817"/>
      <c r="AM192" s="817"/>
      <c r="AN192" s="817"/>
      <c r="AO192" s="817"/>
      <c r="AP192" s="817"/>
      <c r="AQ192" s="817"/>
    </row>
    <row r="193" spans="1:63" s="816" customFormat="1" x14ac:dyDescent="0.3">
      <c r="A193" s="612"/>
      <c r="B193" s="5"/>
      <c r="E193" s="929" t="s">
        <v>1580</v>
      </c>
      <c r="F193" s="598"/>
      <c r="G193" s="598"/>
      <c r="H193" s="598"/>
      <c r="I193" s="598"/>
      <c r="J193" s="598"/>
      <c r="K193" s="598"/>
      <c r="L193" s="598"/>
      <c r="M193" s="598"/>
      <c r="N193" s="598"/>
      <c r="O193" s="598"/>
      <c r="P193" s="598"/>
      <c r="Q193" s="598"/>
      <c r="R193" s="598"/>
      <c r="S193" s="598"/>
      <c r="T193" s="817"/>
      <c r="U193" s="817"/>
      <c r="V193" s="817"/>
      <c r="W193" s="817"/>
      <c r="X193" s="817"/>
      <c r="Y193" s="817"/>
      <c r="Z193" s="817"/>
      <c r="AA193" s="817"/>
      <c r="AB193" s="817"/>
      <c r="AC193" s="817"/>
      <c r="AD193" s="817"/>
      <c r="AE193" s="817"/>
      <c r="AF193" s="817"/>
      <c r="AG193" s="817"/>
      <c r="AH193" s="817"/>
      <c r="AI193" s="817"/>
      <c r="AJ193" s="817"/>
      <c r="AK193" s="817"/>
      <c r="AL193" s="817"/>
      <c r="AM193" s="817"/>
      <c r="AN193" s="817"/>
      <c r="AO193" s="817"/>
      <c r="AP193" s="817"/>
      <c r="AQ193" s="817"/>
    </row>
    <row r="194" spans="1:63" s="816" customFormat="1" x14ac:dyDescent="0.3">
      <c r="A194" s="612"/>
      <c r="B194" s="5"/>
      <c r="E194" s="1366" t="s">
        <v>1483</v>
      </c>
      <c r="F194" s="1366"/>
      <c r="G194" s="1366"/>
      <c r="H194" s="598"/>
      <c r="I194" s="598"/>
      <c r="J194" s="598"/>
      <c r="K194" s="598"/>
      <c r="L194" s="598"/>
      <c r="M194" s="598"/>
      <c r="N194" s="598"/>
      <c r="O194" s="598"/>
      <c r="P194" s="598"/>
      <c r="Q194" s="598"/>
      <c r="R194" s="598"/>
      <c r="S194" s="598"/>
      <c r="T194" s="817"/>
      <c r="U194" s="817"/>
      <c r="V194" s="817"/>
      <c r="W194" s="817"/>
      <c r="X194" s="817"/>
      <c r="Y194" s="817"/>
      <c r="Z194" s="817"/>
      <c r="AA194" s="817"/>
      <c r="AB194" s="817"/>
      <c r="AC194" s="817"/>
      <c r="AD194" s="817"/>
      <c r="AE194" s="817"/>
      <c r="AF194" s="817"/>
      <c r="AG194" s="817"/>
      <c r="AH194" s="817"/>
      <c r="AI194" s="817"/>
      <c r="AJ194" s="817"/>
      <c r="AK194" s="817"/>
      <c r="AL194" s="817"/>
      <c r="AM194" s="817"/>
      <c r="AN194" s="817"/>
      <c r="AO194" s="817"/>
      <c r="AP194" s="817"/>
      <c r="AQ194" s="817"/>
    </row>
    <row r="195" spans="1:63" s="816" customFormat="1" ht="18" x14ac:dyDescent="0.3">
      <c r="A195" s="612"/>
      <c r="B195" s="5"/>
      <c r="E195" s="842" t="s">
        <v>1447</v>
      </c>
      <c r="F195" s="598"/>
      <c r="G195" s="598"/>
      <c r="H195" s="598"/>
      <c r="I195" s="598"/>
      <c r="J195" s="598"/>
      <c r="K195" s="598"/>
      <c r="L195" s="598"/>
      <c r="M195" s="598"/>
      <c r="N195" s="598"/>
      <c r="O195" s="598"/>
      <c r="P195" s="598"/>
      <c r="Q195" s="598"/>
      <c r="R195" s="598"/>
      <c r="S195" s="598"/>
      <c r="T195" s="817"/>
      <c r="U195" s="817"/>
      <c r="V195" s="817"/>
      <c r="W195" s="817"/>
      <c r="X195" s="817"/>
      <c r="Y195" s="817"/>
      <c r="Z195" s="817"/>
      <c r="AA195" s="817"/>
      <c r="AB195" s="817"/>
      <c r="AC195" s="817"/>
      <c r="AD195" s="817"/>
      <c r="AE195" s="817"/>
      <c r="AF195" s="817"/>
      <c r="AG195" s="817"/>
      <c r="AH195" s="817"/>
      <c r="AI195" s="817"/>
      <c r="AJ195" s="817"/>
      <c r="AK195" s="817"/>
      <c r="AL195" s="817"/>
      <c r="AM195" s="817"/>
      <c r="AN195" s="817"/>
      <c r="AO195" s="817"/>
      <c r="AP195" s="817"/>
      <c r="AQ195" s="817"/>
    </row>
    <row r="196" spans="1:63" s="816" customFormat="1" ht="18" x14ac:dyDescent="0.3">
      <c r="A196" s="612"/>
      <c r="B196" s="5"/>
      <c r="E196" s="842" t="s">
        <v>1443</v>
      </c>
      <c r="F196" s="598"/>
      <c r="G196" s="598"/>
      <c r="H196" s="598"/>
      <c r="I196" s="598"/>
      <c r="J196" s="598"/>
      <c r="K196" s="598"/>
      <c r="L196" s="598"/>
      <c r="M196" s="598"/>
      <c r="N196" s="598"/>
      <c r="O196" s="598"/>
      <c r="P196" s="598"/>
      <c r="Q196" s="598"/>
      <c r="R196" s="598"/>
      <c r="S196" s="598"/>
      <c r="T196" s="817"/>
      <c r="U196" s="817"/>
      <c r="V196" s="817"/>
      <c r="W196" s="817"/>
      <c r="X196" s="817"/>
      <c r="Y196" s="817"/>
      <c r="Z196" s="817"/>
      <c r="AA196" s="817"/>
      <c r="AB196" s="817"/>
      <c r="AC196" s="817"/>
      <c r="AD196" s="817"/>
      <c r="AE196" s="817"/>
      <c r="AF196" s="817"/>
      <c r="AG196" s="817"/>
      <c r="AH196" s="817"/>
      <c r="AI196" s="817"/>
      <c r="AJ196" s="817"/>
      <c r="AK196" s="817"/>
      <c r="AL196" s="817"/>
      <c r="AM196" s="817"/>
      <c r="AN196" s="817"/>
      <c r="AO196" s="817"/>
      <c r="AP196" s="817"/>
      <c r="AQ196" s="817"/>
    </row>
    <row r="197" spans="1:63" s="816" customFormat="1" x14ac:dyDescent="0.3">
      <c r="A197" s="612"/>
      <c r="B197" s="5"/>
      <c r="E197" s="840" t="s">
        <v>1581</v>
      </c>
      <c r="F197" s="598"/>
      <c r="G197" s="598"/>
      <c r="H197" s="598"/>
      <c r="I197" s="598"/>
      <c r="J197" s="598"/>
      <c r="K197" s="598"/>
      <c r="L197" s="598"/>
      <c r="M197" s="598"/>
      <c r="N197" s="598"/>
      <c r="O197" s="598"/>
      <c r="P197" s="598"/>
      <c r="Q197" s="598"/>
      <c r="R197" s="598"/>
      <c r="S197" s="598"/>
      <c r="T197" s="817"/>
      <c r="U197" s="817"/>
      <c r="V197" s="817"/>
      <c r="W197" s="817"/>
      <c r="X197" s="817"/>
      <c r="Y197" s="817"/>
      <c r="Z197" s="817"/>
      <c r="AA197" s="817"/>
      <c r="AB197" s="817"/>
      <c r="AC197" s="817"/>
      <c r="AD197" s="817"/>
      <c r="AE197" s="817"/>
      <c r="AF197" s="817"/>
      <c r="AG197" s="817"/>
      <c r="AH197" s="817"/>
      <c r="AI197" s="817"/>
      <c r="AJ197" s="817"/>
      <c r="AK197" s="817"/>
      <c r="AL197" s="817"/>
      <c r="AM197" s="817"/>
      <c r="AN197" s="817"/>
      <c r="AO197" s="817"/>
      <c r="AP197" s="817"/>
      <c r="AQ197" s="817"/>
    </row>
    <row r="198" spans="1:63" s="816" customFormat="1" ht="18" x14ac:dyDescent="0.3">
      <c r="A198" s="612"/>
      <c r="B198" s="5"/>
      <c r="E198" s="1031" t="s">
        <v>1698</v>
      </c>
      <c r="F198" s="598"/>
      <c r="G198" s="598"/>
      <c r="H198" s="598"/>
      <c r="I198" s="598"/>
      <c r="J198" s="598"/>
      <c r="K198" s="598"/>
      <c r="L198" s="598"/>
      <c r="M198" s="598"/>
      <c r="N198" s="598"/>
      <c r="O198" s="598"/>
      <c r="P198" s="598"/>
      <c r="Q198" s="598"/>
      <c r="R198" s="598"/>
      <c r="S198" s="598"/>
      <c r="T198" s="817"/>
      <c r="U198" s="817"/>
      <c r="V198" s="817"/>
      <c r="W198" s="817"/>
      <c r="X198" s="817"/>
      <c r="Y198" s="817"/>
      <c r="Z198" s="817"/>
      <c r="AA198" s="817"/>
      <c r="AB198" s="817"/>
      <c r="AC198" s="817"/>
      <c r="AD198" s="817"/>
      <c r="AE198" s="817"/>
      <c r="AF198" s="817"/>
      <c r="AG198" s="817"/>
      <c r="AH198" s="817"/>
      <c r="AI198" s="817"/>
      <c r="AJ198" s="817"/>
      <c r="AK198" s="817"/>
      <c r="AL198" s="817"/>
      <c r="AM198" s="817"/>
      <c r="AN198" s="817"/>
      <c r="AO198" s="817"/>
      <c r="AP198" s="817"/>
      <c r="AQ198" s="817"/>
    </row>
    <row r="199" spans="1:63" s="816" customFormat="1" ht="18" x14ac:dyDescent="0.3">
      <c r="A199" s="612"/>
      <c r="B199" s="5"/>
      <c r="E199" s="1028" t="s">
        <v>1852</v>
      </c>
      <c r="F199" s="598"/>
      <c r="G199" s="598"/>
      <c r="H199" s="598"/>
      <c r="I199" s="598"/>
      <c r="J199" s="598"/>
      <c r="K199" s="598"/>
      <c r="L199" s="598"/>
      <c r="M199" s="598"/>
      <c r="N199" s="598"/>
      <c r="O199" s="598"/>
      <c r="P199" s="598"/>
      <c r="Q199" s="598"/>
      <c r="R199" s="598"/>
      <c r="S199" s="598"/>
      <c r="T199" s="817"/>
      <c r="U199" s="817"/>
      <c r="V199" s="817"/>
      <c r="W199" s="817"/>
      <c r="X199" s="817"/>
      <c r="Y199" s="817"/>
      <c r="Z199" s="817"/>
      <c r="AA199" s="817"/>
      <c r="AB199" s="817"/>
      <c r="AC199" s="817"/>
      <c r="AD199" s="817"/>
      <c r="AE199" s="817"/>
      <c r="AF199" s="817"/>
      <c r="AG199" s="817"/>
      <c r="AH199" s="817"/>
      <c r="AI199" s="817"/>
      <c r="AJ199" s="817"/>
      <c r="AK199" s="817"/>
      <c r="AL199" s="817"/>
      <c r="AM199" s="817"/>
      <c r="AN199" s="817"/>
      <c r="AO199" s="817"/>
      <c r="AP199" s="817"/>
      <c r="AQ199" s="817"/>
    </row>
    <row r="200" spans="1:63" s="816" customFormat="1" x14ac:dyDescent="0.3">
      <c r="A200" s="612"/>
      <c r="B200" s="5"/>
      <c r="E200" s="930" t="s">
        <v>1554</v>
      </c>
      <c r="F200" s="598"/>
      <c r="G200" s="598"/>
      <c r="H200" s="598"/>
      <c r="I200" s="598"/>
      <c r="J200" s="598"/>
      <c r="K200" s="598"/>
      <c r="L200" s="598"/>
      <c r="M200" s="598"/>
      <c r="N200" s="598"/>
      <c r="O200" s="598"/>
      <c r="P200" s="598"/>
      <c r="Q200" s="598"/>
      <c r="R200" s="598"/>
      <c r="S200" s="598"/>
      <c r="T200" s="817"/>
      <c r="U200" s="817"/>
      <c r="V200" s="817"/>
      <c r="W200" s="817"/>
      <c r="X200" s="817"/>
      <c r="Y200" s="817"/>
      <c r="Z200" s="817"/>
      <c r="AA200" s="817"/>
      <c r="AB200" s="817"/>
      <c r="AC200" s="817"/>
      <c r="AD200" s="817"/>
      <c r="AE200" s="817"/>
      <c r="AF200" s="817"/>
      <c r="AG200" s="817"/>
      <c r="AH200" s="817"/>
      <c r="AI200" s="817"/>
      <c r="AJ200" s="817"/>
      <c r="AK200" s="817"/>
      <c r="AL200" s="817"/>
      <c r="AM200" s="817"/>
      <c r="AN200" s="817"/>
      <c r="AO200" s="817"/>
      <c r="AP200" s="817"/>
      <c r="AQ200" s="817"/>
    </row>
    <row r="201" spans="1:63" s="816" customFormat="1" ht="18" x14ac:dyDescent="0.3">
      <c r="A201" s="612"/>
      <c r="B201" s="5"/>
      <c r="E201" s="1028" t="s">
        <v>1853</v>
      </c>
      <c r="F201" s="598"/>
      <c r="G201" s="598"/>
      <c r="H201" s="598"/>
      <c r="I201" s="598"/>
      <c r="J201" s="598"/>
      <c r="K201" s="598"/>
      <c r="L201" s="598"/>
      <c r="M201" s="598"/>
      <c r="N201" s="598"/>
      <c r="O201" s="598"/>
      <c r="P201" s="598"/>
      <c r="Q201" s="598"/>
      <c r="R201" s="598"/>
      <c r="S201" s="598"/>
      <c r="T201" s="817"/>
      <c r="U201" s="817"/>
      <c r="V201" s="817"/>
      <c r="W201" s="817"/>
      <c r="X201" s="817"/>
      <c r="Y201" s="817"/>
      <c r="Z201" s="817"/>
      <c r="AA201" s="817"/>
      <c r="AB201" s="817"/>
      <c r="AC201" s="817"/>
      <c r="AD201" s="817"/>
      <c r="AE201" s="817"/>
      <c r="AF201" s="817"/>
      <c r="AG201" s="817"/>
      <c r="AH201" s="817"/>
      <c r="AI201" s="817"/>
      <c r="AJ201" s="817"/>
      <c r="AK201" s="817"/>
      <c r="AL201" s="817"/>
      <c r="AM201" s="817"/>
      <c r="AN201" s="817"/>
      <c r="AO201" s="817"/>
      <c r="AP201" s="817"/>
      <c r="AQ201" s="817"/>
    </row>
    <row r="202" spans="1:63" s="816" customFormat="1" x14ac:dyDescent="0.3">
      <c r="A202" s="612"/>
      <c r="B202" s="5"/>
      <c r="E202" s="930" t="s">
        <v>1582</v>
      </c>
      <c r="F202" s="598"/>
      <c r="G202" s="598"/>
      <c r="H202" s="598"/>
      <c r="I202" s="598"/>
      <c r="J202" s="598"/>
      <c r="K202" s="598"/>
      <c r="L202" s="598"/>
      <c r="M202" s="598"/>
      <c r="N202" s="598"/>
      <c r="O202" s="598"/>
      <c r="P202" s="598"/>
      <c r="Q202" s="598"/>
      <c r="R202" s="598"/>
      <c r="S202" s="598"/>
      <c r="T202" s="817"/>
      <c r="U202" s="817"/>
      <c r="V202" s="817"/>
      <c r="W202" s="817"/>
      <c r="X202" s="817"/>
      <c r="Y202" s="817"/>
      <c r="Z202" s="817"/>
      <c r="AA202" s="817"/>
      <c r="AB202" s="817"/>
      <c r="AC202" s="817"/>
      <c r="AD202" s="817"/>
      <c r="AE202" s="817"/>
      <c r="AF202" s="817"/>
      <c r="AG202" s="817"/>
      <c r="AH202" s="817"/>
      <c r="AI202" s="817"/>
      <c r="AJ202" s="817"/>
      <c r="AK202" s="817"/>
      <c r="AL202" s="817"/>
      <c r="AM202" s="817"/>
      <c r="AN202" s="817"/>
      <c r="AO202" s="817"/>
      <c r="AP202" s="817"/>
      <c r="AQ202" s="817"/>
    </row>
    <row r="203" spans="1:63" s="816" customFormat="1" ht="18" x14ac:dyDescent="0.3">
      <c r="A203" s="612"/>
      <c r="B203" s="5"/>
      <c r="E203" s="838" t="s">
        <v>1602</v>
      </c>
      <c r="F203" s="598"/>
      <c r="G203" s="598"/>
      <c r="H203" s="598"/>
      <c r="I203" s="598"/>
      <c r="J203" s="598"/>
      <c r="K203" s="598"/>
      <c r="L203" s="598"/>
      <c r="M203" s="598"/>
      <c r="N203" s="598"/>
      <c r="O203" s="598"/>
      <c r="P203" s="598"/>
      <c r="Q203" s="598"/>
      <c r="R203" s="598"/>
      <c r="S203" s="598"/>
      <c r="T203" s="817"/>
      <c r="U203" s="817"/>
      <c r="V203" s="817"/>
      <c r="W203" s="817"/>
      <c r="X203" s="817"/>
      <c r="Y203" s="817"/>
      <c r="Z203" s="817"/>
      <c r="AA203" s="817"/>
      <c r="AB203" s="817"/>
      <c r="AC203" s="817"/>
      <c r="AD203" s="817"/>
      <c r="AE203" s="817"/>
      <c r="AF203" s="817"/>
      <c r="AG203" s="817"/>
      <c r="AH203" s="817"/>
      <c r="AI203" s="817"/>
      <c r="AJ203" s="817"/>
      <c r="AK203" s="817"/>
      <c r="AL203" s="817"/>
      <c r="AM203" s="817"/>
      <c r="AN203" s="817"/>
      <c r="AO203" s="817"/>
      <c r="AP203" s="817"/>
      <c r="AQ203" s="817"/>
    </row>
    <row r="204" spans="1:63" ht="16.5" customHeight="1" x14ac:dyDescent="0.3">
      <c r="B204" s="5"/>
      <c r="E204" s="839"/>
      <c r="F204" s="613"/>
      <c r="G204" s="613"/>
      <c r="H204" s="613"/>
      <c r="I204" s="613"/>
      <c r="J204" s="613"/>
      <c r="K204" s="613"/>
      <c r="L204" s="613"/>
      <c r="M204" s="613"/>
      <c r="N204" s="613"/>
      <c r="O204" s="613"/>
      <c r="P204" s="613"/>
      <c r="Q204" s="613"/>
      <c r="R204" s="613"/>
      <c r="S204" s="613"/>
      <c r="T204" s="613"/>
      <c r="U204" s="613"/>
      <c r="V204" s="613"/>
      <c r="W204" s="613"/>
      <c r="X204" s="613"/>
      <c r="Y204" s="613"/>
      <c r="Z204" s="613"/>
      <c r="AA204" s="613"/>
      <c r="AB204" s="613"/>
      <c r="AC204" s="613"/>
      <c r="AD204" s="613"/>
      <c r="AE204" s="613"/>
      <c r="AF204" s="613"/>
      <c r="AG204" s="613"/>
      <c r="AH204" s="613"/>
      <c r="AI204" s="613"/>
      <c r="AJ204" s="613"/>
      <c r="AK204" s="613"/>
      <c r="AL204" s="613"/>
      <c r="AM204" s="613"/>
      <c r="AN204" s="613"/>
      <c r="AO204" s="613"/>
      <c r="AP204" s="613"/>
      <c r="AQ204" s="613"/>
    </row>
    <row r="205" spans="1:63" ht="16.5" customHeight="1" x14ac:dyDescent="0.3">
      <c r="B205" s="5"/>
      <c r="D205" s="809" t="s">
        <v>1401</v>
      </c>
      <c r="E205" s="613"/>
      <c r="F205" s="613"/>
      <c r="G205" s="613"/>
      <c r="H205" s="613"/>
      <c r="I205" s="613"/>
      <c r="J205" s="613"/>
      <c r="K205" s="613"/>
      <c r="L205" s="613"/>
      <c r="M205" s="613"/>
      <c r="N205" s="613"/>
      <c r="O205" s="613"/>
      <c r="P205" s="613"/>
      <c r="Q205" s="613"/>
      <c r="R205" s="613"/>
      <c r="S205" s="613"/>
      <c r="T205" s="613"/>
      <c r="U205" s="613"/>
      <c r="V205" s="613"/>
      <c r="W205" s="613"/>
      <c r="X205" s="613"/>
      <c r="Y205" s="613"/>
      <c r="Z205" s="613"/>
    </row>
    <row r="206" spans="1:63" s="850" customFormat="1" ht="24.75" customHeight="1" x14ac:dyDescent="0.25">
      <c r="A206" s="845"/>
      <c r="B206" s="846"/>
      <c r="C206" s="847"/>
      <c r="D206" s="847"/>
      <c r="E206" s="880" t="s">
        <v>1588</v>
      </c>
      <c r="F206" s="849"/>
      <c r="G206" s="849"/>
      <c r="H206" s="849"/>
      <c r="I206" s="849"/>
      <c r="J206" s="849"/>
      <c r="K206" s="849"/>
      <c r="L206" s="849"/>
      <c r="M206" s="849"/>
      <c r="N206" s="849"/>
      <c r="O206" s="849"/>
      <c r="P206" s="849"/>
      <c r="Q206" s="849"/>
      <c r="R206" s="849"/>
      <c r="S206" s="849"/>
      <c r="T206" s="849"/>
      <c r="U206" s="849"/>
      <c r="V206" s="849"/>
      <c r="W206" s="849"/>
    </row>
    <row r="207" spans="1:63" ht="16.5" customHeight="1" x14ac:dyDescent="0.3">
      <c r="B207" s="5"/>
      <c r="D207" s="1"/>
    </row>
    <row r="208" spans="1:63" ht="16.5" customHeight="1" x14ac:dyDescent="0.3">
      <c r="B208" s="5"/>
      <c r="D208" s="1"/>
      <c r="E208" s="699"/>
      <c r="F208" s="698"/>
      <c r="G208" s="1363">
        <v>2007</v>
      </c>
      <c r="H208" s="1363"/>
      <c r="I208" s="1363"/>
      <c r="J208" s="1368">
        <v>2008</v>
      </c>
      <c r="K208" s="1369"/>
      <c r="L208" s="1370"/>
      <c r="M208" s="1363">
        <v>2009</v>
      </c>
      <c r="N208" s="1363"/>
      <c r="O208" s="1363"/>
      <c r="P208" s="1363">
        <v>2010</v>
      </c>
      <c r="Q208" s="1363"/>
      <c r="R208" s="1363"/>
      <c r="S208" s="1363">
        <v>2011</v>
      </c>
      <c r="T208" s="1363"/>
      <c r="U208" s="1363"/>
      <c r="V208" s="1363">
        <v>2012</v>
      </c>
      <c r="W208" s="1363"/>
      <c r="X208" s="1363"/>
      <c r="Y208" s="1363">
        <v>2013</v>
      </c>
      <c r="Z208" s="1363"/>
      <c r="AA208" s="1363"/>
      <c r="AB208" s="1363">
        <v>2014</v>
      </c>
      <c r="AC208" s="1363"/>
      <c r="AD208" s="1363"/>
      <c r="AE208" s="1363">
        <v>2015</v>
      </c>
      <c r="AF208" s="1363"/>
      <c r="AG208" s="1363"/>
      <c r="AH208" s="1363">
        <v>2016</v>
      </c>
      <c r="AI208" s="1363"/>
      <c r="AJ208" s="1363"/>
      <c r="AK208" s="1363">
        <v>2017</v>
      </c>
      <c r="AL208" s="1363"/>
      <c r="AM208" s="1363"/>
      <c r="AN208" s="1363">
        <v>2018</v>
      </c>
      <c r="AO208" s="1363"/>
      <c r="AP208" s="1363"/>
      <c r="AQ208" s="1363">
        <v>2019</v>
      </c>
      <c r="AR208" s="1363"/>
      <c r="AS208" s="1363"/>
      <c r="AT208" s="1363">
        <v>2020</v>
      </c>
      <c r="AU208" s="1363"/>
      <c r="AV208" s="1363"/>
      <c r="AW208" s="1363">
        <v>2021</v>
      </c>
      <c r="AX208" s="1363"/>
      <c r="AY208" s="1363"/>
      <c r="AZ208" s="1363">
        <v>2022</v>
      </c>
      <c r="BA208" s="1363"/>
      <c r="BB208" s="1363"/>
      <c r="BC208" s="1363">
        <v>2023</v>
      </c>
      <c r="BD208" s="1363"/>
      <c r="BE208" s="1363"/>
      <c r="BF208" s="1363">
        <v>2024</v>
      </c>
      <c r="BG208" s="1363"/>
      <c r="BH208" s="1363"/>
      <c r="BI208" s="1363">
        <v>2025</v>
      </c>
      <c r="BJ208" s="1363"/>
      <c r="BK208" s="1363"/>
    </row>
    <row r="209" spans="2:63" ht="16.5" customHeight="1" x14ac:dyDescent="0.3">
      <c r="B209" s="5"/>
      <c r="D209" s="1"/>
      <c r="E209" s="699"/>
      <c r="F209" s="698"/>
      <c r="G209" s="808" t="s">
        <v>1058</v>
      </c>
      <c r="H209" s="808" t="s">
        <v>1059</v>
      </c>
      <c r="I209" s="808" t="s">
        <v>1060</v>
      </c>
      <c r="J209" s="808" t="s">
        <v>1058</v>
      </c>
      <c r="K209" s="808" t="s">
        <v>1059</v>
      </c>
      <c r="L209" s="808" t="s">
        <v>1060</v>
      </c>
      <c r="M209" s="808" t="s">
        <v>1058</v>
      </c>
      <c r="N209" s="808" t="s">
        <v>1059</v>
      </c>
      <c r="O209" s="808" t="s">
        <v>1060</v>
      </c>
      <c r="P209" s="808" t="s">
        <v>1058</v>
      </c>
      <c r="Q209" s="808" t="s">
        <v>1059</v>
      </c>
      <c r="R209" s="808" t="s">
        <v>1060</v>
      </c>
      <c r="S209" s="808" t="s">
        <v>1058</v>
      </c>
      <c r="T209" s="808" t="s">
        <v>1059</v>
      </c>
      <c r="U209" s="808" t="s">
        <v>1060</v>
      </c>
      <c r="V209" s="808" t="s">
        <v>1058</v>
      </c>
      <c r="W209" s="808" t="s">
        <v>1059</v>
      </c>
      <c r="X209" s="808" t="s">
        <v>1060</v>
      </c>
      <c r="Y209" s="808" t="s">
        <v>1058</v>
      </c>
      <c r="Z209" s="808" t="s">
        <v>1059</v>
      </c>
      <c r="AA209" s="808" t="s">
        <v>1060</v>
      </c>
      <c r="AB209" s="808" t="s">
        <v>1058</v>
      </c>
      <c r="AC209" s="808" t="s">
        <v>1059</v>
      </c>
      <c r="AD209" s="808" t="s">
        <v>1060</v>
      </c>
      <c r="AE209" s="808" t="s">
        <v>1058</v>
      </c>
      <c r="AF209" s="808" t="s">
        <v>1059</v>
      </c>
      <c r="AG209" s="808" t="s">
        <v>1060</v>
      </c>
      <c r="AH209" s="808" t="s">
        <v>1058</v>
      </c>
      <c r="AI209" s="808" t="s">
        <v>1059</v>
      </c>
      <c r="AJ209" s="808" t="s">
        <v>1060</v>
      </c>
      <c r="AK209" s="808" t="s">
        <v>1058</v>
      </c>
      <c r="AL209" s="808" t="s">
        <v>1059</v>
      </c>
      <c r="AM209" s="808" t="s">
        <v>1060</v>
      </c>
      <c r="AN209" s="808" t="s">
        <v>1058</v>
      </c>
      <c r="AO209" s="808" t="s">
        <v>1059</v>
      </c>
      <c r="AP209" s="808" t="s">
        <v>1060</v>
      </c>
      <c r="AQ209" s="808" t="s">
        <v>1058</v>
      </c>
      <c r="AR209" s="808" t="s">
        <v>1059</v>
      </c>
      <c r="AS209" s="808" t="s">
        <v>1060</v>
      </c>
      <c r="AT209" s="808" t="s">
        <v>1058</v>
      </c>
      <c r="AU209" s="808" t="s">
        <v>1059</v>
      </c>
      <c r="AV209" s="808" t="s">
        <v>1060</v>
      </c>
      <c r="AW209" s="808" t="s">
        <v>1058</v>
      </c>
      <c r="AX209" s="808" t="s">
        <v>1059</v>
      </c>
      <c r="AY209" s="808" t="s">
        <v>1060</v>
      </c>
      <c r="AZ209" s="808" t="s">
        <v>1058</v>
      </c>
      <c r="BA209" s="808" t="s">
        <v>1059</v>
      </c>
      <c r="BB209" s="808" t="s">
        <v>1060</v>
      </c>
      <c r="BC209" s="871" t="s">
        <v>1058</v>
      </c>
      <c r="BD209" s="871" t="s">
        <v>1059</v>
      </c>
      <c r="BE209" s="871" t="s">
        <v>1060</v>
      </c>
      <c r="BF209" s="620" t="s">
        <v>1058</v>
      </c>
      <c r="BG209" s="620" t="s">
        <v>1059</v>
      </c>
      <c r="BH209" s="620" t="s">
        <v>1060</v>
      </c>
      <c r="BI209" s="620" t="s">
        <v>1058</v>
      </c>
      <c r="BJ209" s="620" t="s">
        <v>1059</v>
      </c>
      <c r="BK209" s="620" t="s">
        <v>1060</v>
      </c>
    </row>
    <row r="210" spans="2:63" ht="16.5" customHeight="1" x14ac:dyDescent="0.3">
      <c r="B210" s="5"/>
      <c r="D210" s="1"/>
      <c r="E210" s="933" t="s">
        <v>1048</v>
      </c>
      <c r="F210" s="813" t="s">
        <v>1365</v>
      </c>
      <c r="G210" s="619">
        <v>2.3540000000000001</v>
      </c>
      <c r="H210" s="619">
        <v>0.32900000000000001</v>
      </c>
      <c r="I210" s="619">
        <v>7.6999999999999999E-2</v>
      </c>
      <c r="J210" s="619">
        <v>2.3540000000000001</v>
      </c>
      <c r="K210" s="619">
        <v>0.318</v>
      </c>
      <c r="L210" s="619">
        <v>7.3999999999999996E-2</v>
      </c>
      <c r="M210" s="619">
        <v>2.3540000000000001</v>
      </c>
      <c r="N210" s="619">
        <v>0.308</v>
      </c>
      <c r="O210" s="619">
        <v>7.0000000000000007E-2</v>
      </c>
      <c r="P210" s="619">
        <v>2.3540000000000001</v>
      </c>
      <c r="Q210" s="619">
        <v>0.29499999999999998</v>
      </c>
      <c r="R210" s="619">
        <v>4.2000000000000003E-2</v>
      </c>
      <c r="S210" s="619">
        <v>2.2629999999999999</v>
      </c>
      <c r="T210" s="619">
        <v>0.28699999999999998</v>
      </c>
      <c r="U210" s="619">
        <v>0.04</v>
      </c>
      <c r="V210" s="619">
        <v>2.258</v>
      </c>
      <c r="W210" s="619">
        <v>0.28100000000000003</v>
      </c>
      <c r="X210" s="619">
        <v>3.7999999999999999E-2</v>
      </c>
      <c r="Y210" s="619">
        <v>2.2629999999999999</v>
      </c>
      <c r="Z210" s="619">
        <v>0.27600000000000002</v>
      </c>
      <c r="AA210" s="619">
        <v>3.6999999999999998E-2</v>
      </c>
      <c r="AB210" s="619">
        <v>2.2629999999999999</v>
      </c>
      <c r="AC210" s="619">
        <v>0.27300000000000002</v>
      </c>
      <c r="AD210" s="619">
        <v>3.5000000000000003E-2</v>
      </c>
      <c r="AE210" s="619">
        <v>2.2629999999999999</v>
      </c>
      <c r="AF210" s="619">
        <v>0.255</v>
      </c>
      <c r="AG210" s="619">
        <v>3.2000000000000001E-2</v>
      </c>
      <c r="AH210" s="619">
        <v>2.2530000000000001</v>
      </c>
      <c r="AI210" s="619">
        <v>0.248</v>
      </c>
      <c r="AJ210" s="619">
        <v>2.9000000000000001E-2</v>
      </c>
      <c r="AK210" s="619">
        <v>2.2370000000000001</v>
      </c>
      <c r="AL210" s="619">
        <v>0.24399999999999999</v>
      </c>
      <c r="AM210" s="619">
        <v>2.7E-2</v>
      </c>
      <c r="AN210" s="619">
        <v>2.2130000000000001</v>
      </c>
      <c r="AO210" s="619">
        <v>0.24099999999999999</v>
      </c>
      <c r="AP210" s="619">
        <v>2.7E-2</v>
      </c>
      <c r="AQ210" s="619" t="s">
        <v>160</v>
      </c>
      <c r="AR210" s="619" t="s">
        <v>160</v>
      </c>
      <c r="AS210" s="619" t="s">
        <v>160</v>
      </c>
      <c r="AT210" s="619" t="s">
        <v>160</v>
      </c>
      <c r="AU210" s="619" t="s">
        <v>160</v>
      </c>
      <c r="AV210" s="619" t="s">
        <v>160</v>
      </c>
      <c r="AW210" s="619" t="s">
        <v>160</v>
      </c>
      <c r="AX210" s="619" t="s">
        <v>160</v>
      </c>
      <c r="AY210" s="619" t="s">
        <v>160</v>
      </c>
      <c r="AZ210" s="619" t="s">
        <v>160</v>
      </c>
      <c r="BA210" s="619" t="s">
        <v>160</v>
      </c>
      <c r="BB210" s="619" t="s">
        <v>160</v>
      </c>
      <c r="BC210" s="619" t="s">
        <v>160</v>
      </c>
      <c r="BD210" s="619" t="s">
        <v>160</v>
      </c>
      <c r="BE210" s="980" t="s">
        <v>160</v>
      </c>
      <c r="BF210" s="980" t="s">
        <v>160</v>
      </c>
      <c r="BG210" s="980" t="s">
        <v>160</v>
      </c>
      <c r="BH210" s="619" t="s">
        <v>160</v>
      </c>
      <c r="BI210" s="619" t="s">
        <v>160</v>
      </c>
      <c r="BJ210" s="619" t="s">
        <v>160</v>
      </c>
      <c r="BK210" s="619" t="s">
        <v>160</v>
      </c>
    </row>
    <row r="211" spans="2:63" ht="16.5" customHeight="1" x14ac:dyDescent="0.3">
      <c r="B211" s="5"/>
      <c r="D211" s="1"/>
      <c r="E211" s="934"/>
      <c r="F211" s="813" t="s">
        <v>1366</v>
      </c>
      <c r="G211" s="619">
        <v>2.3519999999999999</v>
      </c>
      <c r="H211" s="619">
        <v>0.68400000000000005</v>
      </c>
      <c r="I211" s="619">
        <v>6.7000000000000004E-2</v>
      </c>
      <c r="J211" s="619">
        <v>2.3519999999999999</v>
      </c>
      <c r="K211" s="619">
        <v>0.67900000000000005</v>
      </c>
      <c r="L211" s="619">
        <v>6.7000000000000004E-2</v>
      </c>
      <c r="M211" s="619">
        <v>2.3519999999999999</v>
      </c>
      <c r="N211" s="619">
        <v>0.67200000000000004</v>
      </c>
      <c r="O211" s="619">
        <v>6.7000000000000004E-2</v>
      </c>
      <c r="P211" s="619">
        <v>2.3519999999999999</v>
      </c>
      <c r="Q211" s="619">
        <v>0.65400000000000003</v>
      </c>
      <c r="R211" s="619">
        <v>6.2E-2</v>
      </c>
      <c r="S211" s="619">
        <v>2.2599999999999998</v>
      </c>
      <c r="T211" s="619">
        <v>0.65100000000000002</v>
      </c>
      <c r="U211" s="619">
        <v>6.0999999999999999E-2</v>
      </c>
      <c r="V211" s="619">
        <v>2.2559999999999998</v>
      </c>
      <c r="W211" s="619">
        <v>0.64800000000000002</v>
      </c>
      <c r="X211" s="619">
        <v>6.0999999999999999E-2</v>
      </c>
      <c r="Y211" s="619">
        <v>2.2599999999999998</v>
      </c>
      <c r="Z211" s="619">
        <v>0.64600000000000002</v>
      </c>
      <c r="AA211" s="619">
        <v>6.0999999999999999E-2</v>
      </c>
      <c r="AB211" s="619">
        <v>2.2599999999999998</v>
      </c>
      <c r="AC211" s="619">
        <v>0.64400000000000002</v>
      </c>
      <c r="AD211" s="619">
        <v>6.0999999999999999E-2</v>
      </c>
      <c r="AE211" s="619">
        <v>2.2599999999999998</v>
      </c>
      <c r="AF211" s="619">
        <v>0.63</v>
      </c>
      <c r="AG211" s="619">
        <v>6.2E-2</v>
      </c>
      <c r="AH211" s="619">
        <v>2.2509999999999999</v>
      </c>
      <c r="AI211" s="619">
        <v>0.63300000000000001</v>
      </c>
      <c r="AJ211" s="619">
        <v>6.2E-2</v>
      </c>
      <c r="AK211" s="619">
        <v>2.2349999999999999</v>
      </c>
      <c r="AL211" s="619">
        <v>0.63600000000000001</v>
      </c>
      <c r="AM211" s="619">
        <v>6.0999999999999999E-2</v>
      </c>
      <c r="AN211" s="619">
        <v>2.2109999999999999</v>
      </c>
      <c r="AO211" s="619">
        <v>0.64600000000000002</v>
      </c>
      <c r="AP211" s="619">
        <v>6.2E-2</v>
      </c>
      <c r="AQ211" s="619" t="s">
        <v>160</v>
      </c>
      <c r="AR211" s="619" t="s">
        <v>160</v>
      </c>
      <c r="AS211" s="619" t="s">
        <v>160</v>
      </c>
      <c r="AT211" s="619" t="s">
        <v>160</v>
      </c>
      <c r="AU211" s="619" t="s">
        <v>160</v>
      </c>
      <c r="AV211" s="619" t="s">
        <v>160</v>
      </c>
      <c r="AW211" s="619" t="s">
        <v>160</v>
      </c>
      <c r="AX211" s="619" t="s">
        <v>160</v>
      </c>
      <c r="AY211" s="619" t="s">
        <v>160</v>
      </c>
      <c r="AZ211" s="619" t="s">
        <v>160</v>
      </c>
      <c r="BA211" s="619" t="s">
        <v>160</v>
      </c>
      <c r="BB211" s="619" t="s">
        <v>160</v>
      </c>
      <c r="BC211" s="619" t="s">
        <v>160</v>
      </c>
      <c r="BD211" s="619" t="s">
        <v>160</v>
      </c>
      <c r="BE211" s="980" t="s">
        <v>160</v>
      </c>
      <c r="BF211" s="980" t="s">
        <v>160</v>
      </c>
      <c r="BG211" s="980" t="s">
        <v>160</v>
      </c>
      <c r="BH211" s="619" t="s">
        <v>160</v>
      </c>
      <c r="BI211" s="619" t="s">
        <v>160</v>
      </c>
      <c r="BJ211" s="619" t="s">
        <v>160</v>
      </c>
      <c r="BK211" s="619" t="s">
        <v>160</v>
      </c>
    </row>
    <row r="212" spans="2:63" ht="16.5" customHeight="1" x14ac:dyDescent="0.3">
      <c r="B212" s="5"/>
      <c r="D212" s="1"/>
      <c r="E212" s="934"/>
      <c r="F212" s="813" t="s">
        <v>1500</v>
      </c>
      <c r="G212" s="619">
        <v>2.3519999999999999</v>
      </c>
      <c r="H212" s="619">
        <v>0.47299999999999998</v>
      </c>
      <c r="I212" s="619">
        <v>0.02</v>
      </c>
      <c r="J212" s="619">
        <v>2.3519999999999999</v>
      </c>
      <c r="K212" s="619">
        <v>0.47299999999999998</v>
      </c>
      <c r="L212" s="619">
        <v>0.02</v>
      </c>
      <c r="M212" s="619">
        <v>2.3519999999999999</v>
      </c>
      <c r="N212" s="619">
        <v>0.47299999999999998</v>
      </c>
      <c r="O212" s="619">
        <v>0.02</v>
      </c>
      <c r="P212" s="619">
        <v>2.3519999999999999</v>
      </c>
      <c r="Q212" s="619">
        <v>0.47</v>
      </c>
      <c r="R212" s="619">
        <v>0.02</v>
      </c>
      <c r="S212" s="619">
        <v>2.2599999999999998</v>
      </c>
      <c r="T212" s="619">
        <v>0.46600000000000003</v>
      </c>
      <c r="U212" s="619">
        <v>0.02</v>
      </c>
      <c r="V212" s="619">
        <v>2.2559999999999998</v>
      </c>
      <c r="W212" s="619">
        <v>0.46600000000000003</v>
      </c>
      <c r="X212" s="619">
        <v>0.02</v>
      </c>
      <c r="Y212" s="619">
        <v>2.2599999999999998</v>
      </c>
      <c r="Z212" s="619">
        <v>0.46600000000000003</v>
      </c>
      <c r="AA212" s="619">
        <v>0.02</v>
      </c>
      <c r="AB212" s="619">
        <v>2.2599999999999998</v>
      </c>
      <c r="AC212" s="619">
        <v>0.46700000000000003</v>
      </c>
      <c r="AD212" s="619">
        <v>0.02</v>
      </c>
      <c r="AE212" s="619">
        <v>2.2599999999999998</v>
      </c>
      <c r="AF212" s="619">
        <v>0.46600000000000003</v>
      </c>
      <c r="AG212" s="619">
        <v>0.02</v>
      </c>
      <c r="AH212" s="619">
        <v>2.2509999999999999</v>
      </c>
      <c r="AI212" s="619">
        <v>0.46600000000000003</v>
      </c>
      <c r="AJ212" s="619">
        <v>0.02</v>
      </c>
      <c r="AK212" s="619">
        <v>2.2349999999999999</v>
      </c>
      <c r="AL212" s="619">
        <v>0.47</v>
      </c>
      <c r="AM212" s="619">
        <v>0.02</v>
      </c>
      <c r="AN212" s="619">
        <v>2.2109999999999999</v>
      </c>
      <c r="AO212" s="619">
        <v>0.47</v>
      </c>
      <c r="AP212" s="619">
        <v>0.02</v>
      </c>
      <c r="AQ212" s="619" t="s">
        <v>160</v>
      </c>
      <c r="AR212" s="619" t="s">
        <v>160</v>
      </c>
      <c r="AS212" s="619" t="s">
        <v>160</v>
      </c>
      <c r="AT212" s="619" t="s">
        <v>160</v>
      </c>
      <c r="AU212" s="619" t="s">
        <v>160</v>
      </c>
      <c r="AV212" s="619" t="s">
        <v>160</v>
      </c>
      <c r="AW212" s="619" t="s">
        <v>160</v>
      </c>
      <c r="AX212" s="619" t="s">
        <v>160</v>
      </c>
      <c r="AY212" s="619" t="s">
        <v>160</v>
      </c>
      <c r="AZ212" s="619" t="s">
        <v>160</v>
      </c>
      <c r="BA212" s="619" t="s">
        <v>160</v>
      </c>
      <c r="BB212" s="619" t="s">
        <v>160</v>
      </c>
      <c r="BC212" s="619" t="s">
        <v>160</v>
      </c>
      <c r="BD212" s="619" t="s">
        <v>160</v>
      </c>
      <c r="BE212" s="980" t="s">
        <v>160</v>
      </c>
      <c r="BF212" s="980" t="s">
        <v>160</v>
      </c>
      <c r="BG212" s="980" t="s">
        <v>160</v>
      </c>
      <c r="BH212" s="619" t="s">
        <v>160</v>
      </c>
      <c r="BI212" s="619" t="s">
        <v>160</v>
      </c>
      <c r="BJ212" s="619" t="s">
        <v>160</v>
      </c>
      <c r="BK212" s="619" t="s">
        <v>160</v>
      </c>
    </row>
    <row r="213" spans="2:63" ht="16.5" customHeight="1" x14ac:dyDescent="0.3">
      <c r="B213" s="5"/>
      <c r="D213" s="1"/>
      <c r="E213" s="934"/>
      <c r="F213" s="813" t="s">
        <v>1552</v>
      </c>
      <c r="G213" s="619">
        <v>2.3879999999999999</v>
      </c>
      <c r="H213" s="619">
        <v>1.054</v>
      </c>
      <c r="I213" s="619">
        <v>3.7999999999999999E-2</v>
      </c>
      <c r="J213" s="619">
        <v>2.3879999999999999</v>
      </c>
      <c r="K213" s="619">
        <v>1.0029999999999999</v>
      </c>
      <c r="L213" s="619">
        <v>3.9E-2</v>
      </c>
      <c r="M213" s="619">
        <v>2.3879999999999999</v>
      </c>
      <c r="N213" s="619">
        <v>0.98099999999999998</v>
      </c>
      <c r="O213" s="619">
        <v>3.9E-2</v>
      </c>
      <c r="P213" s="619">
        <v>2.3879999999999999</v>
      </c>
      <c r="Q213" s="619">
        <v>0.96599999999999997</v>
      </c>
      <c r="R213" s="619">
        <v>3.9E-2</v>
      </c>
      <c r="S213" s="619">
        <v>2.2959999999999998</v>
      </c>
      <c r="T213" s="619">
        <v>0.95299999999999996</v>
      </c>
      <c r="U213" s="619">
        <v>3.9E-2</v>
      </c>
      <c r="V213" s="619">
        <v>2.2909999999999999</v>
      </c>
      <c r="W213" s="619">
        <v>0.94799999999999995</v>
      </c>
      <c r="X213" s="619">
        <v>3.9E-2</v>
      </c>
      <c r="Y213" s="619">
        <v>2.2959999999999998</v>
      </c>
      <c r="Z213" s="619">
        <v>0.94699999999999995</v>
      </c>
      <c r="AA213" s="619">
        <v>3.9E-2</v>
      </c>
      <c r="AB213" s="619">
        <v>2.2959999999999998</v>
      </c>
      <c r="AC213" s="619">
        <v>0.94899999999999995</v>
      </c>
      <c r="AD213" s="619">
        <v>3.9E-2</v>
      </c>
      <c r="AE213" s="619">
        <v>2.2959999999999998</v>
      </c>
      <c r="AF213" s="619">
        <v>0.97</v>
      </c>
      <c r="AG213" s="619">
        <v>3.9E-2</v>
      </c>
      <c r="AH213" s="619">
        <v>2.2869999999999999</v>
      </c>
      <c r="AI213" s="619">
        <v>0.97</v>
      </c>
      <c r="AJ213" s="619">
        <v>3.9E-2</v>
      </c>
      <c r="AK213" s="619">
        <v>2.27</v>
      </c>
      <c r="AL213" s="619">
        <v>0.97799999999999998</v>
      </c>
      <c r="AM213" s="619">
        <v>3.9E-2</v>
      </c>
      <c r="AN213" s="619">
        <v>2.2469999999999999</v>
      </c>
      <c r="AO213" s="619">
        <v>0.97799999999999998</v>
      </c>
      <c r="AP213" s="619">
        <v>3.9E-2</v>
      </c>
      <c r="AQ213" s="619" t="s">
        <v>160</v>
      </c>
      <c r="AR213" s="619" t="s">
        <v>160</v>
      </c>
      <c r="AS213" s="619" t="s">
        <v>160</v>
      </c>
      <c r="AT213" s="619" t="s">
        <v>160</v>
      </c>
      <c r="AU213" s="619" t="s">
        <v>160</v>
      </c>
      <c r="AV213" s="619" t="s">
        <v>160</v>
      </c>
      <c r="AW213" s="619" t="s">
        <v>160</v>
      </c>
      <c r="AX213" s="619" t="s">
        <v>160</v>
      </c>
      <c r="AY213" s="619" t="s">
        <v>160</v>
      </c>
      <c r="AZ213" s="619" t="s">
        <v>160</v>
      </c>
      <c r="BA213" s="619" t="s">
        <v>160</v>
      </c>
      <c r="BB213" s="619" t="s">
        <v>160</v>
      </c>
      <c r="BC213" s="619" t="s">
        <v>160</v>
      </c>
      <c r="BD213" s="619" t="s">
        <v>160</v>
      </c>
      <c r="BE213" s="980" t="s">
        <v>160</v>
      </c>
      <c r="BF213" s="980" t="s">
        <v>160</v>
      </c>
      <c r="BG213" s="980" t="s">
        <v>160</v>
      </c>
      <c r="BH213" s="619" t="s">
        <v>160</v>
      </c>
      <c r="BI213" s="619" t="s">
        <v>160</v>
      </c>
      <c r="BJ213" s="619" t="s">
        <v>160</v>
      </c>
      <c r="BK213" s="619" t="s">
        <v>160</v>
      </c>
    </row>
    <row r="214" spans="2:63" ht="16.5" customHeight="1" x14ac:dyDescent="0.3">
      <c r="B214" s="5"/>
      <c r="D214" s="1"/>
      <c r="E214" s="935"/>
      <c r="F214" s="813" t="s">
        <v>1553</v>
      </c>
      <c r="G214" s="619">
        <v>2.3879999999999999</v>
      </c>
      <c r="H214" s="619">
        <v>3.238</v>
      </c>
      <c r="I214" s="619">
        <v>4.4999999999999998E-2</v>
      </c>
      <c r="J214" s="619">
        <v>2.3879999999999999</v>
      </c>
      <c r="K214" s="619">
        <v>2.8889999999999998</v>
      </c>
      <c r="L214" s="619">
        <v>4.4999999999999998E-2</v>
      </c>
      <c r="M214" s="619">
        <v>2.3879999999999999</v>
      </c>
      <c r="N214" s="619">
        <v>2.69</v>
      </c>
      <c r="O214" s="619">
        <v>4.3999999999999997E-2</v>
      </c>
      <c r="P214" s="619">
        <v>2.3879999999999999</v>
      </c>
      <c r="Q214" s="619">
        <v>2.496</v>
      </c>
      <c r="R214" s="619">
        <v>4.3999999999999997E-2</v>
      </c>
      <c r="S214" s="619">
        <v>2.2959999999999998</v>
      </c>
      <c r="T214" s="619">
        <v>2.4169999999999998</v>
      </c>
      <c r="U214" s="619">
        <v>4.2999999999999997E-2</v>
      </c>
      <c r="V214" s="619">
        <v>2.2909999999999999</v>
      </c>
      <c r="W214" s="619">
        <v>2.367</v>
      </c>
      <c r="X214" s="619">
        <v>4.2999999999999997E-2</v>
      </c>
      <c r="Y214" s="619">
        <v>2.2959999999999998</v>
      </c>
      <c r="Z214" s="619">
        <v>2.3450000000000002</v>
      </c>
      <c r="AA214" s="619">
        <v>4.3999999999999997E-2</v>
      </c>
      <c r="AB214" s="619">
        <v>2.2959999999999998</v>
      </c>
      <c r="AC214" s="619">
        <v>2.319</v>
      </c>
      <c r="AD214" s="619">
        <v>4.3999999999999997E-2</v>
      </c>
      <c r="AE214" s="619">
        <v>2.2959999999999998</v>
      </c>
      <c r="AF214" s="619">
        <v>2.335</v>
      </c>
      <c r="AG214" s="619">
        <v>4.2999999999999997E-2</v>
      </c>
      <c r="AH214" s="619">
        <v>2.2869999999999999</v>
      </c>
      <c r="AI214" s="619">
        <v>2.29</v>
      </c>
      <c r="AJ214" s="619">
        <v>4.2999999999999997E-2</v>
      </c>
      <c r="AK214" s="619">
        <v>2.27</v>
      </c>
      <c r="AL214" s="619">
        <v>2.29</v>
      </c>
      <c r="AM214" s="619">
        <v>4.3999999999999997E-2</v>
      </c>
      <c r="AN214" s="619">
        <v>2.2469999999999999</v>
      </c>
      <c r="AO214" s="619">
        <v>2.2559999999999998</v>
      </c>
      <c r="AP214" s="619">
        <v>4.3999999999999997E-2</v>
      </c>
      <c r="AQ214" s="619" t="s">
        <v>160</v>
      </c>
      <c r="AR214" s="619" t="s">
        <v>160</v>
      </c>
      <c r="AS214" s="619" t="s">
        <v>160</v>
      </c>
      <c r="AT214" s="619" t="s">
        <v>160</v>
      </c>
      <c r="AU214" s="619" t="s">
        <v>160</v>
      </c>
      <c r="AV214" s="619" t="s">
        <v>160</v>
      </c>
      <c r="AW214" s="619" t="s">
        <v>160</v>
      </c>
      <c r="AX214" s="619" t="s">
        <v>160</v>
      </c>
      <c r="AY214" s="619" t="s">
        <v>160</v>
      </c>
      <c r="AZ214" s="619" t="s">
        <v>160</v>
      </c>
      <c r="BA214" s="619" t="s">
        <v>160</v>
      </c>
      <c r="BB214" s="619" t="s">
        <v>160</v>
      </c>
      <c r="BC214" s="619" t="s">
        <v>160</v>
      </c>
      <c r="BD214" s="619" t="s">
        <v>160</v>
      </c>
      <c r="BE214" s="980" t="s">
        <v>160</v>
      </c>
      <c r="BF214" s="980" t="s">
        <v>160</v>
      </c>
      <c r="BG214" s="980" t="s">
        <v>160</v>
      </c>
      <c r="BH214" s="619" t="s">
        <v>160</v>
      </c>
      <c r="BI214" s="619" t="s">
        <v>160</v>
      </c>
      <c r="BJ214" s="619" t="s">
        <v>160</v>
      </c>
      <c r="BK214" s="619" t="s">
        <v>160</v>
      </c>
    </row>
    <row r="215" spans="2:63" ht="16.5" customHeight="1" x14ac:dyDescent="0.3">
      <c r="B215" s="5"/>
      <c r="D215" s="1"/>
      <c r="E215" s="617" t="s">
        <v>1049</v>
      </c>
      <c r="F215" s="813" t="s">
        <v>1365</v>
      </c>
      <c r="G215" s="619" t="s">
        <v>160</v>
      </c>
      <c r="H215" s="619" t="s">
        <v>160</v>
      </c>
      <c r="I215" s="619" t="s">
        <v>160</v>
      </c>
      <c r="J215" s="619" t="s">
        <v>160</v>
      </c>
      <c r="K215" s="619" t="s">
        <v>160</v>
      </c>
      <c r="L215" s="619" t="s">
        <v>160</v>
      </c>
      <c r="M215" s="619" t="s">
        <v>160</v>
      </c>
      <c r="N215" s="619" t="s">
        <v>160</v>
      </c>
      <c r="O215" s="619" t="s">
        <v>160</v>
      </c>
      <c r="P215" s="619" t="s">
        <v>160</v>
      </c>
      <c r="Q215" s="619" t="s">
        <v>160</v>
      </c>
      <c r="R215" s="619" t="s">
        <v>160</v>
      </c>
      <c r="S215" s="619" t="s">
        <v>160</v>
      </c>
      <c r="T215" s="619" t="s">
        <v>160</v>
      </c>
      <c r="U215" s="619" t="s">
        <v>160</v>
      </c>
      <c r="V215" s="619" t="s">
        <v>160</v>
      </c>
      <c r="W215" s="619" t="s">
        <v>160</v>
      </c>
      <c r="X215" s="619" t="s">
        <v>160</v>
      </c>
      <c r="Y215" s="619" t="s">
        <v>160</v>
      </c>
      <c r="Z215" s="619" t="s">
        <v>160</v>
      </c>
      <c r="AA215" s="619" t="s">
        <v>160</v>
      </c>
      <c r="AB215" s="619" t="s">
        <v>160</v>
      </c>
      <c r="AC215" s="619" t="s">
        <v>160</v>
      </c>
      <c r="AD215" s="619" t="s">
        <v>160</v>
      </c>
      <c r="AE215" s="619" t="s">
        <v>160</v>
      </c>
      <c r="AF215" s="619" t="s">
        <v>160</v>
      </c>
      <c r="AG215" s="619" t="s">
        <v>160</v>
      </c>
      <c r="AH215" s="619" t="s">
        <v>160</v>
      </c>
      <c r="AI215" s="619" t="s">
        <v>160</v>
      </c>
      <c r="AJ215" s="619" t="s">
        <v>160</v>
      </c>
      <c r="AK215" s="619" t="s">
        <v>160</v>
      </c>
      <c r="AL215" s="619" t="s">
        <v>160</v>
      </c>
      <c r="AM215" s="619" t="s">
        <v>160</v>
      </c>
      <c r="AN215" s="619" t="s">
        <v>160</v>
      </c>
      <c r="AO215" s="619" t="s">
        <v>160</v>
      </c>
      <c r="AP215" s="619" t="s">
        <v>160</v>
      </c>
      <c r="AQ215" s="619">
        <v>2.2370000000000001</v>
      </c>
      <c r="AR215" s="619">
        <v>0.23799999999999999</v>
      </c>
      <c r="AS215" s="619">
        <v>2.5999999999999999E-2</v>
      </c>
      <c r="AT215" s="619">
        <v>2.2370000000000001</v>
      </c>
      <c r="AU215" s="619">
        <v>0.23200000000000001</v>
      </c>
      <c r="AV215" s="619">
        <v>2.4E-2</v>
      </c>
      <c r="AW215" s="619">
        <v>2.2370000000000001</v>
      </c>
      <c r="AX215" s="619">
        <v>0.22800000000000001</v>
      </c>
      <c r="AY215" s="619">
        <v>2.3E-2</v>
      </c>
      <c r="AZ215" s="619">
        <v>2.2370000000000001</v>
      </c>
      <c r="BA215" s="619">
        <v>0.22700000000000001</v>
      </c>
      <c r="BB215" s="619">
        <v>2.1999999999999999E-2</v>
      </c>
      <c r="BC215" s="619">
        <v>2.2370000000000001</v>
      </c>
      <c r="BD215" s="619">
        <v>0.22500000000000001</v>
      </c>
      <c r="BE215" s="980">
        <v>2.1000000000000001E-2</v>
      </c>
      <c r="BF215" s="980">
        <v>2.2370000000000001</v>
      </c>
      <c r="BG215" s="980">
        <v>0.22600000000000001</v>
      </c>
      <c r="BH215" s="619">
        <v>2.1999999999999999E-2</v>
      </c>
      <c r="BI215" s="619">
        <v>2.2370000000000001</v>
      </c>
      <c r="BJ215" s="619">
        <v>0.22900000000000001</v>
      </c>
      <c r="BK215" s="619">
        <v>2.1999999999999999E-2</v>
      </c>
    </row>
    <row r="216" spans="2:63" ht="16.5" customHeight="1" x14ac:dyDescent="0.3">
      <c r="B216" s="5"/>
      <c r="D216" s="1"/>
      <c r="E216" s="615"/>
      <c r="F216" s="813" t="s">
        <v>1366</v>
      </c>
      <c r="G216" s="619" t="s">
        <v>160</v>
      </c>
      <c r="H216" s="619" t="s">
        <v>160</v>
      </c>
      <c r="I216" s="619" t="s">
        <v>160</v>
      </c>
      <c r="J216" s="619" t="s">
        <v>160</v>
      </c>
      <c r="K216" s="619" t="s">
        <v>160</v>
      </c>
      <c r="L216" s="619" t="s">
        <v>160</v>
      </c>
      <c r="M216" s="619" t="s">
        <v>160</v>
      </c>
      <c r="N216" s="619" t="s">
        <v>160</v>
      </c>
      <c r="O216" s="619" t="s">
        <v>160</v>
      </c>
      <c r="P216" s="619" t="s">
        <v>160</v>
      </c>
      <c r="Q216" s="619" t="s">
        <v>160</v>
      </c>
      <c r="R216" s="619" t="s">
        <v>160</v>
      </c>
      <c r="S216" s="619" t="s">
        <v>160</v>
      </c>
      <c r="T216" s="619" t="s">
        <v>160</v>
      </c>
      <c r="U216" s="619" t="s">
        <v>160</v>
      </c>
      <c r="V216" s="619" t="s">
        <v>160</v>
      </c>
      <c r="W216" s="619" t="s">
        <v>160</v>
      </c>
      <c r="X216" s="619" t="s">
        <v>160</v>
      </c>
      <c r="Y216" s="619" t="s">
        <v>160</v>
      </c>
      <c r="Z216" s="619" t="s">
        <v>160</v>
      </c>
      <c r="AA216" s="619" t="s">
        <v>160</v>
      </c>
      <c r="AB216" s="619" t="s">
        <v>160</v>
      </c>
      <c r="AC216" s="619" t="s">
        <v>160</v>
      </c>
      <c r="AD216" s="619" t="s">
        <v>160</v>
      </c>
      <c r="AE216" s="619" t="s">
        <v>160</v>
      </c>
      <c r="AF216" s="619" t="s">
        <v>160</v>
      </c>
      <c r="AG216" s="619" t="s">
        <v>160</v>
      </c>
      <c r="AH216" s="619" t="s">
        <v>160</v>
      </c>
      <c r="AI216" s="619" t="s">
        <v>160</v>
      </c>
      <c r="AJ216" s="619" t="s">
        <v>160</v>
      </c>
      <c r="AK216" s="619" t="s">
        <v>160</v>
      </c>
      <c r="AL216" s="619" t="s">
        <v>160</v>
      </c>
      <c r="AM216" s="619" t="s">
        <v>160</v>
      </c>
      <c r="AN216" s="619" t="s">
        <v>160</v>
      </c>
      <c r="AO216" s="619" t="s">
        <v>160</v>
      </c>
      <c r="AP216" s="619" t="s">
        <v>160</v>
      </c>
      <c r="AQ216" s="619">
        <v>2.2349999999999999</v>
      </c>
      <c r="AR216" s="619">
        <v>0.60799999999999998</v>
      </c>
      <c r="AS216" s="619">
        <v>5.8000000000000003E-2</v>
      </c>
      <c r="AT216" s="619">
        <v>2.2349999999999999</v>
      </c>
      <c r="AU216" s="619">
        <v>0.54900000000000004</v>
      </c>
      <c r="AV216" s="619">
        <v>5.2999999999999999E-2</v>
      </c>
      <c r="AW216" s="619">
        <v>2.2349999999999999</v>
      </c>
      <c r="AX216" s="619">
        <v>0.44800000000000001</v>
      </c>
      <c r="AY216" s="619">
        <v>4.3999999999999997E-2</v>
      </c>
      <c r="AZ216" s="619">
        <v>2.2349999999999999</v>
      </c>
      <c r="BA216" s="619">
        <v>0.36599999999999999</v>
      </c>
      <c r="BB216" s="619">
        <v>3.6999999999999998E-2</v>
      </c>
      <c r="BC216" s="619">
        <v>2.2349999999999999</v>
      </c>
      <c r="BD216" s="619">
        <v>0.182</v>
      </c>
      <c r="BE216" s="980">
        <v>2.1000000000000001E-2</v>
      </c>
      <c r="BF216" s="980">
        <v>2.2349999999999999</v>
      </c>
      <c r="BG216" s="980">
        <v>0.182</v>
      </c>
      <c r="BH216" s="619">
        <v>2.1000000000000001E-2</v>
      </c>
      <c r="BI216" s="619">
        <v>2.2349999999999999</v>
      </c>
      <c r="BJ216" s="619">
        <v>0.18</v>
      </c>
      <c r="BK216" s="619">
        <v>2.1000000000000001E-2</v>
      </c>
    </row>
    <row r="217" spans="2:63" ht="16.5" customHeight="1" x14ac:dyDescent="0.3">
      <c r="B217" s="5"/>
      <c r="D217" s="1"/>
      <c r="E217" s="615"/>
      <c r="F217" s="813" t="s">
        <v>1500</v>
      </c>
      <c r="G217" s="619" t="s">
        <v>160</v>
      </c>
      <c r="H217" s="619" t="s">
        <v>160</v>
      </c>
      <c r="I217" s="619" t="s">
        <v>160</v>
      </c>
      <c r="J217" s="619" t="s">
        <v>160</v>
      </c>
      <c r="K217" s="619" t="s">
        <v>160</v>
      </c>
      <c r="L217" s="619" t="s">
        <v>160</v>
      </c>
      <c r="M217" s="619" t="s">
        <v>160</v>
      </c>
      <c r="N217" s="619" t="s">
        <v>160</v>
      </c>
      <c r="O217" s="619" t="s">
        <v>160</v>
      </c>
      <c r="P217" s="619" t="s">
        <v>160</v>
      </c>
      <c r="Q217" s="619" t="s">
        <v>160</v>
      </c>
      <c r="R217" s="619" t="s">
        <v>160</v>
      </c>
      <c r="S217" s="619" t="s">
        <v>160</v>
      </c>
      <c r="T217" s="619" t="s">
        <v>160</v>
      </c>
      <c r="U217" s="619" t="s">
        <v>160</v>
      </c>
      <c r="V217" s="619" t="s">
        <v>160</v>
      </c>
      <c r="W217" s="619" t="s">
        <v>160</v>
      </c>
      <c r="X217" s="619" t="s">
        <v>160</v>
      </c>
      <c r="Y217" s="619" t="s">
        <v>160</v>
      </c>
      <c r="Z217" s="619" t="s">
        <v>160</v>
      </c>
      <c r="AA217" s="619" t="s">
        <v>160</v>
      </c>
      <c r="AB217" s="619" t="s">
        <v>160</v>
      </c>
      <c r="AC217" s="619" t="s">
        <v>160</v>
      </c>
      <c r="AD217" s="619" t="s">
        <v>160</v>
      </c>
      <c r="AE217" s="619" t="s">
        <v>160</v>
      </c>
      <c r="AF217" s="619" t="s">
        <v>160</v>
      </c>
      <c r="AG217" s="619" t="s">
        <v>160</v>
      </c>
      <c r="AH217" s="619" t="s">
        <v>160</v>
      </c>
      <c r="AI217" s="619" t="s">
        <v>160</v>
      </c>
      <c r="AJ217" s="619" t="s">
        <v>160</v>
      </c>
      <c r="AK217" s="619" t="s">
        <v>160</v>
      </c>
      <c r="AL217" s="619" t="s">
        <v>160</v>
      </c>
      <c r="AM217" s="619" t="s">
        <v>160</v>
      </c>
      <c r="AN217" s="619" t="s">
        <v>160</v>
      </c>
      <c r="AO217" s="619" t="s">
        <v>160</v>
      </c>
      <c r="AP217" s="619" t="s">
        <v>160</v>
      </c>
      <c r="AQ217" s="619">
        <v>2.2349999999999999</v>
      </c>
      <c r="AR217" s="619">
        <v>0.46899999999999997</v>
      </c>
      <c r="AS217" s="619">
        <v>0.02</v>
      </c>
      <c r="AT217" s="619">
        <v>2.2349999999999999</v>
      </c>
      <c r="AU217" s="619">
        <v>0.47099999999999997</v>
      </c>
      <c r="AV217" s="619">
        <v>0.02</v>
      </c>
      <c r="AW217" s="619">
        <v>2.2349999999999999</v>
      </c>
      <c r="AX217" s="619">
        <v>0.47199999999999998</v>
      </c>
      <c r="AY217" s="619">
        <v>0.02</v>
      </c>
      <c r="AZ217" s="619">
        <v>2.2349999999999999</v>
      </c>
      <c r="BA217" s="619">
        <v>0.47099999999999997</v>
      </c>
      <c r="BB217" s="619">
        <v>0.02</v>
      </c>
      <c r="BC217" s="619">
        <v>2.2349999999999999</v>
      </c>
      <c r="BD217" s="619">
        <v>0.47199999999999998</v>
      </c>
      <c r="BE217" s="980">
        <v>0.02</v>
      </c>
      <c r="BF217" s="980">
        <v>2.2349999999999999</v>
      </c>
      <c r="BG217" s="980">
        <v>0.47</v>
      </c>
      <c r="BH217" s="619">
        <v>0.02</v>
      </c>
      <c r="BI217" s="619">
        <v>2.2349999999999999</v>
      </c>
      <c r="BJ217" s="619">
        <v>0.47099999999999997</v>
      </c>
      <c r="BK217" s="619">
        <v>0.02</v>
      </c>
    </row>
    <row r="218" spans="2:63" ht="16.5" customHeight="1" x14ac:dyDescent="0.3">
      <c r="B218" s="5"/>
      <c r="D218" s="1"/>
      <c r="E218" s="615"/>
      <c r="F218" s="813" t="s">
        <v>1552</v>
      </c>
      <c r="G218" s="619" t="s">
        <v>160</v>
      </c>
      <c r="H218" s="619" t="s">
        <v>160</v>
      </c>
      <c r="I218" s="619" t="s">
        <v>160</v>
      </c>
      <c r="J218" s="619" t="s">
        <v>160</v>
      </c>
      <c r="K218" s="619" t="s">
        <v>160</v>
      </c>
      <c r="L218" s="619" t="s">
        <v>160</v>
      </c>
      <c r="M218" s="619" t="s">
        <v>160</v>
      </c>
      <c r="N218" s="619" t="s">
        <v>160</v>
      </c>
      <c r="O218" s="619" t="s">
        <v>160</v>
      </c>
      <c r="P218" s="619" t="s">
        <v>160</v>
      </c>
      <c r="Q218" s="619" t="s">
        <v>160</v>
      </c>
      <c r="R218" s="619" t="s">
        <v>160</v>
      </c>
      <c r="S218" s="619" t="s">
        <v>160</v>
      </c>
      <c r="T218" s="619" t="s">
        <v>160</v>
      </c>
      <c r="U218" s="619" t="s">
        <v>160</v>
      </c>
      <c r="V218" s="619" t="s">
        <v>160</v>
      </c>
      <c r="W218" s="619" t="s">
        <v>160</v>
      </c>
      <c r="X218" s="619" t="s">
        <v>160</v>
      </c>
      <c r="Y218" s="619" t="s">
        <v>160</v>
      </c>
      <c r="Z218" s="619" t="s">
        <v>160</v>
      </c>
      <c r="AA218" s="619" t="s">
        <v>160</v>
      </c>
      <c r="AB218" s="619" t="s">
        <v>160</v>
      </c>
      <c r="AC218" s="619" t="s">
        <v>160</v>
      </c>
      <c r="AD218" s="619" t="s">
        <v>160</v>
      </c>
      <c r="AE218" s="619" t="s">
        <v>160</v>
      </c>
      <c r="AF218" s="619" t="s">
        <v>160</v>
      </c>
      <c r="AG218" s="619" t="s">
        <v>160</v>
      </c>
      <c r="AH218" s="619" t="s">
        <v>160</v>
      </c>
      <c r="AI218" s="619" t="s">
        <v>160</v>
      </c>
      <c r="AJ218" s="619" t="s">
        <v>160</v>
      </c>
      <c r="AK218" s="619" t="s">
        <v>160</v>
      </c>
      <c r="AL218" s="619" t="s">
        <v>160</v>
      </c>
      <c r="AM218" s="619" t="s">
        <v>160</v>
      </c>
      <c r="AN218" s="619" t="s">
        <v>160</v>
      </c>
      <c r="AO218" s="619" t="s">
        <v>160</v>
      </c>
      <c r="AP218" s="619" t="s">
        <v>160</v>
      </c>
      <c r="AQ218" s="619">
        <v>2.27</v>
      </c>
      <c r="AR218" s="619">
        <v>0.97699999999999998</v>
      </c>
      <c r="AS218" s="619">
        <v>3.9E-2</v>
      </c>
      <c r="AT218" s="619">
        <v>2.27</v>
      </c>
      <c r="AU218" s="619">
        <v>0.98099999999999998</v>
      </c>
      <c r="AV218" s="619">
        <v>0.04</v>
      </c>
      <c r="AW218" s="619">
        <v>2.27</v>
      </c>
      <c r="AX218" s="619">
        <v>0.98399999999999999</v>
      </c>
      <c r="AY218" s="619">
        <v>0.04</v>
      </c>
      <c r="AZ218" s="619">
        <v>2.27</v>
      </c>
      <c r="BA218" s="619">
        <v>0.98199999999999998</v>
      </c>
      <c r="BB218" s="619">
        <v>0.04</v>
      </c>
      <c r="BC218" s="619">
        <v>2.27</v>
      </c>
      <c r="BD218" s="619">
        <v>0.98399999999999999</v>
      </c>
      <c r="BE218" s="980">
        <v>0.04</v>
      </c>
      <c r="BF218" s="980">
        <v>2.27</v>
      </c>
      <c r="BG218" s="980">
        <v>0.98099999999999998</v>
      </c>
      <c r="BH218" s="619">
        <v>0.04</v>
      </c>
      <c r="BI218" s="619">
        <v>2.27</v>
      </c>
      <c r="BJ218" s="619">
        <v>0.98199999999999998</v>
      </c>
      <c r="BK218" s="619">
        <v>0.04</v>
      </c>
    </row>
    <row r="219" spans="2:63" ht="16.5" customHeight="1" x14ac:dyDescent="0.3">
      <c r="B219" s="5"/>
      <c r="D219" s="1"/>
      <c r="E219" s="615"/>
      <c r="F219" s="813" t="s">
        <v>1553</v>
      </c>
      <c r="G219" s="619" t="s">
        <v>160</v>
      </c>
      <c r="H219" s="619" t="s">
        <v>160</v>
      </c>
      <c r="I219" s="619" t="s">
        <v>160</v>
      </c>
      <c r="J219" s="619" t="s">
        <v>160</v>
      </c>
      <c r="K219" s="619" t="s">
        <v>160</v>
      </c>
      <c r="L219" s="619" t="s">
        <v>160</v>
      </c>
      <c r="M219" s="619" t="s">
        <v>160</v>
      </c>
      <c r="N219" s="619" t="s">
        <v>160</v>
      </c>
      <c r="O219" s="619" t="s">
        <v>160</v>
      </c>
      <c r="P219" s="619" t="s">
        <v>160</v>
      </c>
      <c r="Q219" s="619" t="s">
        <v>160</v>
      </c>
      <c r="R219" s="619" t="s">
        <v>160</v>
      </c>
      <c r="S219" s="619" t="s">
        <v>160</v>
      </c>
      <c r="T219" s="619" t="s">
        <v>160</v>
      </c>
      <c r="U219" s="619" t="s">
        <v>160</v>
      </c>
      <c r="V219" s="619" t="s">
        <v>160</v>
      </c>
      <c r="W219" s="619" t="s">
        <v>160</v>
      </c>
      <c r="X219" s="619" t="s">
        <v>160</v>
      </c>
      <c r="Y219" s="619" t="s">
        <v>160</v>
      </c>
      <c r="Z219" s="619" t="s">
        <v>160</v>
      </c>
      <c r="AA219" s="619" t="s">
        <v>160</v>
      </c>
      <c r="AB219" s="619" t="s">
        <v>160</v>
      </c>
      <c r="AC219" s="619" t="s">
        <v>160</v>
      </c>
      <c r="AD219" s="619" t="s">
        <v>160</v>
      </c>
      <c r="AE219" s="619" t="s">
        <v>160</v>
      </c>
      <c r="AF219" s="619" t="s">
        <v>160</v>
      </c>
      <c r="AG219" s="619" t="s">
        <v>160</v>
      </c>
      <c r="AH219" s="619" t="s">
        <v>160</v>
      </c>
      <c r="AI219" s="619" t="s">
        <v>160</v>
      </c>
      <c r="AJ219" s="619" t="s">
        <v>160</v>
      </c>
      <c r="AK219" s="619" t="s">
        <v>160</v>
      </c>
      <c r="AL219" s="619" t="s">
        <v>160</v>
      </c>
      <c r="AM219" s="619" t="s">
        <v>160</v>
      </c>
      <c r="AN219" s="619" t="s">
        <v>160</v>
      </c>
      <c r="AO219" s="619" t="s">
        <v>160</v>
      </c>
      <c r="AP219" s="619" t="s">
        <v>160</v>
      </c>
      <c r="AQ219" s="619">
        <v>2.27</v>
      </c>
      <c r="AR219" s="619">
        <v>2.226</v>
      </c>
      <c r="AS219" s="619">
        <v>4.3999999999999997E-2</v>
      </c>
      <c r="AT219" s="619">
        <v>2.27</v>
      </c>
      <c r="AU219" s="619">
        <v>2.181</v>
      </c>
      <c r="AV219" s="619">
        <v>4.3999999999999997E-2</v>
      </c>
      <c r="AW219" s="619">
        <v>2.27</v>
      </c>
      <c r="AX219" s="619">
        <v>2.1349999999999998</v>
      </c>
      <c r="AY219" s="619">
        <v>4.4999999999999998E-2</v>
      </c>
      <c r="AZ219" s="619">
        <v>2.27</v>
      </c>
      <c r="BA219" s="619">
        <v>2.0289999999999999</v>
      </c>
      <c r="BB219" s="619">
        <v>4.5999999999999999E-2</v>
      </c>
      <c r="BC219" s="619">
        <v>2.27</v>
      </c>
      <c r="BD219" s="619">
        <v>1.9390000000000001</v>
      </c>
      <c r="BE219" s="980">
        <v>4.7E-2</v>
      </c>
      <c r="BF219" s="980">
        <v>2.27</v>
      </c>
      <c r="BG219" s="980">
        <v>1.8480000000000001</v>
      </c>
      <c r="BH219" s="619">
        <v>4.7E-2</v>
      </c>
      <c r="BI219" s="619">
        <v>2.27</v>
      </c>
      <c r="BJ219" s="619">
        <v>1.9079999999999999</v>
      </c>
      <c r="BK219" s="619">
        <v>4.7E-2</v>
      </c>
    </row>
    <row r="220" spans="2:63" ht="16.5" customHeight="1" x14ac:dyDescent="0.3">
      <c r="B220" s="5"/>
      <c r="D220" s="1"/>
      <c r="E220" s="933" t="s">
        <v>1050</v>
      </c>
      <c r="F220" s="813" t="s">
        <v>1365</v>
      </c>
      <c r="G220" s="619" t="s">
        <v>160</v>
      </c>
      <c r="H220" s="619" t="s">
        <v>160</v>
      </c>
      <c r="I220" s="619" t="s">
        <v>160</v>
      </c>
      <c r="J220" s="619" t="s">
        <v>160</v>
      </c>
      <c r="K220" s="619" t="s">
        <v>160</v>
      </c>
      <c r="L220" s="619" t="s">
        <v>160</v>
      </c>
      <c r="M220" s="619" t="s">
        <v>160</v>
      </c>
      <c r="N220" s="619" t="s">
        <v>160</v>
      </c>
      <c r="O220" s="619" t="s">
        <v>160</v>
      </c>
      <c r="P220" s="619" t="s">
        <v>160</v>
      </c>
      <c r="Q220" s="619" t="s">
        <v>160</v>
      </c>
      <c r="R220" s="619" t="s">
        <v>160</v>
      </c>
      <c r="S220" s="619" t="s">
        <v>160</v>
      </c>
      <c r="T220" s="619" t="s">
        <v>160</v>
      </c>
      <c r="U220" s="619" t="s">
        <v>160</v>
      </c>
      <c r="V220" s="619" t="s">
        <v>160</v>
      </c>
      <c r="W220" s="619" t="s">
        <v>160</v>
      </c>
      <c r="X220" s="619" t="s">
        <v>160</v>
      </c>
      <c r="Y220" s="619" t="s">
        <v>160</v>
      </c>
      <c r="Z220" s="619" t="s">
        <v>160</v>
      </c>
      <c r="AA220" s="619" t="s">
        <v>160</v>
      </c>
      <c r="AB220" s="619" t="s">
        <v>160</v>
      </c>
      <c r="AC220" s="619" t="s">
        <v>160</v>
      </c>
      <c r="AD220" s="619" t="s">
        <v>160</v>
      </c>
      <c r="AE220" s="619" t="s">
        <v>160</v>
      </c>
      <c r="AF220" s="619" t="s">
        <v>160</v>
      </c>
      <c r="AG220" s="619" t="s">
        <v>160</v>
      </c>
      <c r="AH220" s="619" t="s">
        <v>160</v>
      </c>
      <c r="AI220" s="619" t="s">
        <v>160</v>
      </c>
      <c r="AJ220" s="619" t="s">
        <v>160</v>
      </c>
      <c r="AK220" s="619" t="s">
        <v>160</v>
      </c>
      <c r="AL220" s="619" t="s">
        <v>160</v>
      </c>
      <c r="AM220" s="619" t="s">
        <v>160</v>
      </c>
      <c r="AN220" s="619" t="s">
        <v>160</v>
      </c>
      <c r="AO220" s="619" t="s">
        <v>160</v>
      </c>
      <c r="AP220" s="619" t="s">
        <v>160</v>
      </c>
      <c r="AQ220" s="619">
        <v>2.1190000000000002</v>
      </c>
      <c r="AR220" s="619">
        <v>0.23799999999999999</v>
      </c>
      <c r="AS220" s="619">
        <v>2.5999999999999999E-2</v>
      </c>
      <c r="AT220" s="619">
        <v>2.1190000000000002</v>
      </c>
      <c r="AU220" s="619">
        <v>0.23200000000000001</v>
      </c>
      <c r="AV220" s="619">
        <v>2.4E-2</v>
      </c>
      <c r="AW220" s="619">
        <v>2.1190000000000002</v>
      </c>
      <c r="AX220" s="619">
        <v>0.22800000000000001</v>
      </c>
      <c r="AY220" s="619">
        <v>2.3E-2</v>
      </c>
      <c r="AZ220" s="619">
        <v>2.1190000000000002</v>
      </c>
      <c r="BA220" s="619">
        <v>0.22700000000000001</v>
      </c>
      <c r="BB220" s="619">
        <v>2.1999999999999999E-2</v>
      </c>
      <c r="BC220" s="619">
        <v>2.1190000000000002</v>
      </c>
      <c r="BD220" s="619">
        <v>0.22500000000000001</v>
      </c>
      <c r="BE220" s="980">
        <v>2.1000000000000001E-2</v>
      </c>
      <c r="BF220" s="980">
        <v>2.1190000000000002</v>
      </c>
      <c r="BG220" s="980">
        <v>0.22600000000000001</v>
      </c>
      <c r="BH220" s="619">
        <v>2.1999999999999999E-2</v>
      </c>
      <c r="BI220" s="619">
        <v>2.1190000000000002</v>
      </c>
      <c r="BJ220" s="619">
        <v>0.22900000000000001</v>
      </c>
      <c r="BK220" s="619">
        <v>2.1999999999999999E-2</v>
      </c>
    </row>
    <row r="221" spans="2:63" ht="16.5" customHeight="1" x14ac:dyDescent="0.3">
      <c r="B221" s="5"/>
      <c r="D221" s="1"/>
      <c r="E221" s="934"/>
      <c r="F221" s="813" t="s">
        <v>1366</v>
      </c>
      <c r="G221" s="619" t="s">
        <v>160</v>
      </c>
      <c r="H221" s="619" t="s">
        <v>160</v>
      </c>
      <c r="I221" s="619" t="s">
        <v>160</v>
      </c>
      <c r="J221" s="619" t="s">
        <v>160</v>
      </c>
      <c r="K221" s="619" t="s">
        <v>160</v>
      </c>
      <c r="L221" s="619" t="s">
        <v>160</v>
      </c>
      <c r="M221" s="619" t="s">
        <v>160</v>
      </c>
      <c r="N221" s="619" t="s">
        <v>160</v>
      </c>
      <c r="O221" s="619" t="s">
        <v>160</v>
      </c>
      <c r="P221" s="619" t="s">
        <v>160</v>
      </c>
      <c r="Q221" s="619" t="s">
        <v>160</v>
      </c>
      <c r="R221" s="619" t="s">
        <v>160</v>
      </c>
      <c r="S221" s="619" t="s">
        <v>160</v>
      </c>
      <c r="T221" s="619" t="s">
        <v>160</v>
      </c>
      <c r="U221" s="619" t="s">
        <v>160</v>
      </c>
      <c r="V221" s="619" t="s">
        <v>160</v>
      </c>
      <c r="W221" s="619" t="s">
        <v>160</v>
      </c>
      <c r="X221" s="619" t="s">
        <v>160</v>
      </c>
      <c r="Y221" s="619" t="s">
        <v>160</v>
      </c>
      <c r="Z221" s="619" t="s">
        <v>160</v>
      </c>
      <c r="AA221" s="619" t="s">
        <v>160</v>
      </c>
      <c r="AB221" s="619" t="s">
        <v>160</v>
      </c>
      <c r="AC221" s="619" t="s">
        <v>160</v>
      </c>
      <c r="AD221" s="619" t="s">
        <v>160</v>
      </c>
      <c r="AE221" s="619" t="s">
        <v>160</v>
      </c>
      <c r="AF221" s="619" t="s">
        <v>160</v>
      </c>
      <c r="AG221" s="619" t="s">
        <v>160</v>
      </c>
      <c r="AH221" s="619" t="s">
        <v>160</v>
      </c>
      <c r="AI221" s="619" t="s">
        <v>160</v>
      </c>
      <c r="AJ221" s="619" t="s">
        <v>160</v>
      </c>
      <c r="AK221" s="619" t="s">
        <v>160</v>
      </c>
      <c r="AL221" s="619" t="s">
        <v>160</v>
      </c>
      <c r="AM221" s="619" t="s">
        <v>160</v>
      </c>
      <c r="AN221" s="619" t="s">
        <v>160</v>
      </c>
      <c r="AO221" s="619" t="s">
        <v>160</v>
      </c>
      <c r="AP221" s="619" t="s">
        <v>160</v>
      </c>
      <c r="AQ221" s="619">
        <v>2.117</v>
      </c>
      <c r="AR221" s="619">
        <v>0.60799999999999998</v>
      </c>
      <c r="AS221" s="619">
        <v>5.8000000000000003E-2</v>
      </c>
      <c r="AT221" s="619">
        <v>2.117</v>
      </c>
      <c r="AU221" s="619">
        <v>0.54900000000000004</v>
      </c>
      <c r="AV221" s="619">
        <v>5.2999999999999999E-2</v>
      </c>
      <c r="AW221" s="619">
        <v>2.117</v>
      </c>
      <c r="AX221" s="619">
        <v>0.44800000000000001</v>
      </c>
      <c r="AY221" s="619">
        <v>4.3999999999999997E-2</v>
      </c>
      <c r="AZ221" s="619">
        <v>2.117</v>
      </c>
      <c r="BA221" s="619">
        <v>0.36599999999999999</v>
      </c>
      <c r="BB221" s="619">
        <v>3.6999999999999998E-2</v>
      </c>
      <c r="BC221" s="619">
        <v>2.117</v>
      </c>
      <c r="BD221" s="619">
        <v>0.182</v>
      </c>
      <c r="BE221" s="980">
        <v>2.1000000000000001E-2</v>
      </c>
      <c r="BF221" s="980">
        <v>2.117</v>
      </c>
      <c r="BG221" s="980">
        <v>0.182</v>
      </c>
      <c r="BH221" s="619">
        <v>2.1000000000000001E-2</v>
      </c>
      <c r="BI221" s="619">
        <v>2.117</v>
      </c>
      <c r="BJ221" s="619">
        <v>0.18</v>
      </c>
      <c r="BK221" s="619">
        <v>2.1000000000000001E-2</v>
      </c>
    </row>
    <row r="222" spans="2:63" ht="16.5" customHeight="1" x14ac:dyDescent="0.3">
      <c r="B222" s="5"/>
      <c r="D222" s="1"/>
      <c r="E222" s="934"/>
      <c r="F222" s="813" t="s">
        <v>1500</v>
      </c>
      <c r="G222" s="619" t="s">
        <v>160</v>
      </c>
      <c r="H222" s="619" t="s">
        <v>160</v>
      </c>
      <c r="I222" s="619" t="s">
        <v>160</v>
      </c>
      <c r="J222" s="619" t="s">
        <v>160</v>
      </c>
      <c r="K222" s="619" t="s">
        <v>160</v>
      </c>
      <c r="L222" s="619" t="s">
        <v>160</v>
      </c>
      <c r="M222" s="619" t="s">
        <v>160</v>
      </c>
      <c r="N222" s="619" t="s">
        <v>160</v>
      </c>
      <c r="O222" s="619" t="s">
        <v>160</v>
      </c>
      <c r="P222" s="619" t="s">
        <v>160</v>
      </c>
      <c r="Q222" s="619" t="s">
        <v>160</v>
      </c>
      <c r="R222" s="619" t="s">
        <v>160</v>
      </c>
      <c r="S222" s="619" t="s">
        <v>160</v>
      </c>
      <c r="T222" s="619" t="s">
        <v>160</v>
      </c>
      <c r="U222" s="619" t="s">
        <v>160</v>
      </c>
      <c r="V222" s="619" t="s">
        <v>160</v>
      </c>
      <c r="W222" s="619" t="s">
        <v>160</v>
      </c>
      <c r="X222" s="619" t="s">
        <v>160</v>
      </c>
      <c r="Y222" s="619" t="s">
        <v>160</v>
      </c>
      <c r="Z222" s="619" t="s">
        <v>160</v>
      </c>
      <c r="AA222" s="619" t="s">
        <v>160</v>
      </c>
      <c r="AB222" s="619" t="s">
        <v>160</v>
      </c>
      <c r="AC222" s="619" t="s">
        <v>160</v>
      </c>
      <c r="AD222" s="619" t="s">
        <v>160</v>
      </c>
      <c r="AE222" s="619" t="s">
        <v>160</v>
      </c>
      <c r="AF222" s="619" t="s">
        <v>160</v>
      </c>
      <c r="AG222" s="619" t="s">
        <v>160</v>
      </c>
      <c r="AH222" s="619" t="s">
        <v>160</v>
      </c>
      <c r="AI222" s="619" t="s">
        <v>160</v>
      </c>
      <c r="AJ222" s="619" t="s">
        <v>160</v>
      </c>
      <c r="AK222" s="619" t="s">
        <v>160</v>
      </c>
      <c r="AL222" s="619" t="s">
        <v>160</v>
      </c>
      <c r="AM222" s="619" t="s">
        <v>160</v>
      </c>
      <c r="AN222" s="619" t="s">
        <v>160</v>
      </c>
      <c r="AO222" s="619" t="s">
        <v>160</v>
      </c>
      <c r="AP222" s="619" t="s">
        <v>160</v>
      </c>
      <c r="AQ222" s="619">
        <v>2.117</v>
      </c>
      <c r="AR222" s="619">
        <v>0.46899999999999997</v>
      </c>
      <c r="AS222" s="619">
        <v>0.02</v>
      </c>
      <c r="AT222" s="619">
        <v>2.117</v>
      </c>
      <c r="AU222" s="619">
        <v>0.47099999999999997</v>
      </c>
      <c r="AV222" s="619">
        <v>0.02</v>
      </c>
      <c r="AW222" s="619">
        <v>2.117</v>
      </c>
      <c r="AX222" s="619">
        <v>0.47199999999999998</v>
      </c>
      <c r="AY222" s="619">
        <v>0.02</v>
      </c>
      <c r="AZ222" s="619">
        <v>2.117</v>
      </c>
      <c r="BA222" s="619">
        <v>0.47099999999999997</v>
      </c>
      <c r="BB222" s="619">
        <v>0.02</v>
      </c>
      <c r="BC222" s="619">
        <v>2.117</v>
      </c>
      <c r="BD222" s="619">
        <v>0.47199999999999998</v>
      </c>
      <c r="BE222" s="980">
        <v>0.02</v>
      </c>
      <c r="BF222" s="980">
        <v>2.117</v>
      </c>
      <c r="BG222" s="980">
        <v>0.47</v>
      </c>
      <c r="BH222" s="619">
        <v>0.02</v>
      </c>
      <c r="BI222" s="619">
        <v>2.117</v>
      </c>
      <c r="BJ222" s="619">
        <v>0.47099999999999997</v>
      </c>
      <c r="BK222" s="619">
        <v>0.02</v>
      </c>
    </row>
    <row r="223" spans="2:63" ht="16.5" customHeight="1" x14ac:dyDescent="0.3">
      <c r="B223" s="5"/>
      <c r="D223" s="1"/>
      <c r="E223" s="934"/>
      <c r="F223" s="813" t="s">
        <v>1552</v>
      </c>
      <c r="G223" s="619" t="s">
        <v>160</v>
      </c>
      <c r="H223" s="619" t="s">
        <v>160</v>
      </c>
      <c r="I223" s="619" t="s">
        <v>160</v>
      </c>
      <c r="J223" s="619" t="s">
        <v>160</v>
      </c>
      <c r="K223" s="619" t="s">
        <v>160</v>
      </c>
      <c r="L223" s="619" t="s">
        <v>160</v>
      </c>
      <c r="M223" s="619" t="s">
        <v>160</v>
      </c>
      <c r="N223" s="619" t="s">
        <v>160</v>
      </c>
      <c r="O223" s="619" t="s">
        <v>160</v>
      </c>
      <c r="P223" s="619" t="s">
        <v>160</v>
      </c>
      <c r="Q223" s="619" t="s">
        <v>160</v>
      </c>
      <c r="R223" s="619" t="s">
        <v>160</v>
      </c>
      <c r="S223" s="619" t="s">
        <v>160</v>
      </c>
      <c r="T223" s="619" t="s">
        <v>160</v>
      </c>
      <c r="U223" s="619" t="s">
        <v>160</v>
      </c>
      <c r="V223" s="619" t="s">
        <v>160</v>
      </c>
      <c r="W223" s="619" t="s">
        <v>160</v>
      </c>
      <c r="X223" s="619" t="s">
        <v>160</v>
      </c>
      <c r="Y223" s="619" t="s">
        <v>160</v>
      </c>
      <c r="Z223" s="619" t="s">
        <v>160</v>
      </c>
      <c r="AA223" s="619" t="s">
        <v>160</v>
      </c>
      <c r="AB223" s="619" t="s">
        <v>160</v>
      </c>
      <c r="AC223" s="619" t="s">
        <v>160</v>
      </c>
      <c r="AD223" s="619" t="s">
        <v>160</v>
      </c>
      <c r="AE223" s="619" t="s">
        <v>160</v>
      </c>
      <c r="AF223" s="619" t="s">
        <v>160</v>
      </c>
      <c r="AG223" s="619" t="s">
        <v>160</v>
      </c>
      <c r="AH223" s="619" t="s">
        <v>160</v>
      </c>
      <c r="AI223" s="619" t="s">
        <v>160</v>
      </c>
      <c r="AJ223" s="619" t="s">
        <v>160</v>
      </c>
      <c r="AK223" s="619" t="s">
        <v>160</v>
      </c>
      <c r="AL223" s="619" t="s">
        <v>160</v>
      </c>
      <c r="AM223" s="619" t="s">
        <v>160</v>
      </c>
      <c r="AN223" s="619" t="s">
        <v>160</v>
      </c>
      <c r="AO223" s="619" t="s">
        <v>160</v>
      </c>
      <c r="AP223" s="619" t="s">
        <v>160</v>
      </c>
      <c r="AQ223" s="619">
        <v>2.153</v>
      </c>
      <c r="AR223" s="619">
        <v>0.97699999999999998</v>
      </c>
      <c r="AS223" s="619">
        <v>3.9E-2</v>
      </c>
      <c r="AT223" s="619">
        <v>2.153</v>
      </c>
      <c r="AU223" s="619">
        <v>0.98099999999999998</v>
      </c>
      <c r="AV223" s="619">
        <v>0.04</v>
      </c>
      <c r="AW223" s="619">
        <v>2.153</v>
      </c>
      <c r="AX223" s="619">
        <v>0.98399999999999999</v>
      </c>
      <c r="AY223" s="619">
        <v>0.04</v>
      </c>
      <c r="AZ223" s="619">
        <v>2.153</v>
      </c>
      <c r="BA223" s="619">
        <v>0.98199999999999998</v>
      </c>
      <c r="BB223" s="619">
        <v>0.04</v>
      </c>
      <c r="BC223" s="619">
        <v>2.153</v>
      </c>
      <c r="BD223" s="619">
        <v>0.98399999999999999</v>
      </c>
      <c r="BE223" s="980">
        <v>0.04</v>
      </c>
      <c r="BF223" s="980">
        <v>2.153</v>
      </c>
      <c r="BG223" s="980">
        <v>0.98099999999999998</v>
      </c>
      <c r="BH223" s="619">
        <v>0.04</v>
      </c>
      <c r="BI223" s="619">
        <v>2.153</v>
      </c>
      <c r="BJ223" s="619">
        <v>0.98199999999999998</v>
      </c>
      <c r="BK223" s="619">
        <v>0.04</v>
      </c>
    </row>
    <row r="224" spans="2:63" ht="16.5" customHeight="1" x14ac:dyDescent="0.3">
      <c r="B224" s="5"/>
      <c r="D224" s="1"/>
      <c r="E224" s="935"/>
      <c r="F224" s="813" t="s">
        <v>1553</v>
      </c>
      <c r="G224" s="619" t="s">
        <v>160</v>
      </c>
      <c r="H224" s="619" t="s">
        <v>160</v>
      </c>
      <c r="I224" s="619" t="s">
        <v>160</v>
      </c>
      <c r="J224" s="619" t="s">
        <v>160</v>
      </c>
      <c r="K224" s="619" t="s">
        <v>160</v>
      </c>
      <c r="L224" s="619" t="s">
        <v>160</v>
      </c>
      <c r="M224" s="619" t="s">
        <v>160</v>
      </c>
      <c r="N224" s="619" t="s">
        <v>160</v>
      </c>
      <c r="O224" s="619" t="s">
        <v>160</v>
      </c>
      <c r="P224" s="619" t="s">
        <v>160</v>
      </c>
      <c r="Q224" s="619" t="s">
        <v>160</v>
      </c>
      <c r="R224" s="619" t="s">
        <v>160</v>
      </c>
      <c r="S224" s="619" t="s">
        <v>160</v>
      </c>
      <c r="T224" s="619" t="s">
        <v>160</v>
      </c>
      <c r="U224" s="619" t="s">
        <v>160</v>
      </c>
      <c r="V224" s="619" t="s">
        <v>160</v>
      </c>
      <c r="W224" s="619" t="s">
        <v>160</v>
      </c>
      <c r="X224" s="619" t="s">
        <v>160</v>
      </c>
      <c r="Y224" s="619" t="s">
        <v>160</v>
      </c>
      <c r="Z224" s="619" t="s">
        <v>160</v>
      </c>
      <c r="AA224" s="619" t="s">
        <v>160</v>
      </c>
      <c r="AB224" s="619" t="s">
        <v>160</v>
      </c>
      <c r="AC224" s="619" t="s">
        <v>160</v>
      </c>
      <c r="AD224" s="619" t="s">
        <v>160</v>
      </c>
      <c r="AE224" s="619" t="s">
        <v>160</v>
      </c>
      <c r="AF224" s="619" t="s">
        <v>160</v>
      </c>
      <c r="AG224" s="619" t="s">
        <v>160</v>
      </c>
      <c r="AH224" s="619" t="s">
        <v>160</v>
      </c>
      <c r="AI224" s="619" t="s">
        <v>160</v>
      </c>
      <c r="AJ224" s="619" t="s">
        <v>160</v>
      </c>
      <c r="AK224" s="619" t="s">
        <v>160</v>
      </c>
      <c r="AL224" s="619" t="s">
        <v>160</v>
      </c>
      <c r="AM224" s="619" t="s">
        <v>160</v>
      </c>
      <c r="AN224" s="619" t="s">
        <v>160</v>
      </c>
      <c r="AO224" s="619" t="s">
        <v>160</v>
      </c>
      <c r="AP224" s="619" t="s">
        <v>160</v>
      </c>
      <c r="AQ224" s="619">
        <v>2.153</v>
      </c>
      <c r="AR224" s="619">
        <v>2.226</v>
      </c>
      <c r="AS224" s="619">
        <v>4.3999999999999997E-2</v>
      </c>
      <c r="AT224" s="619">
        <v>2.153</v>
      </c>
      <c r="AU224" s="619">
        <v>2.181</v>
      </c>
      <c r="AV224" s="619">
        <v>4.3999999999999997E-2</v>
      </c>
      <c r="AW224" s="619">
        <v>2.153</v>
      </c>
      <c r="AX224" s="619">
        <v>2.1349999999999998</v>
      </c>
      <c r="AY224" s="619">
        <v>4.4999999999999998E-2</v>
      </c>
      <c r="AZ224" s="619">
        <v>2.153</v>
      </c>
      <c r="BA224" s="619">
        <v>2.0289999999999999</v>
      </c>
      <c r="BB224" s="619">
        <v>4.5999999999999999E-2</v>
      </c>
      <c r="BC224" s="619">
        <v>2.153</v>
      </c>
      <c r="BD224" s="619">
        <v>1.9390000000000001</v>
      </c>
      <c r="BE224" s="980">
        <v>4.7E-2</v>
      </c>
      <c r="BF224" s="980">
        <v>2.153</v>
      </c>
      <c r="BG224" s="980">
        <v>1.8480000000000001</v>
      </c>
      <c r="BH224" s="619">
        <v>4.7E-2</v>
      </c>
      <c r="BI224" s="619">
        <v>2.153</v>
      </c>
      <c r="BJ224" s="619">
        <v>1.9079999999999999</v>
      </c>
      <c r="BK224" s="619">
        <v>4.7E-2</v>
      </c>
    </row>
    <row r="225" spans="2:63" ht="16.5" customHeight="1" x14ac:dyDescent="0.3">
      <c r="B225" s="5"/>
      <c r="D225" s="1"/>
      <c r="E225" s="617" t="s">
        <v>1051</v>
      </c>
      <c r="F225" s="813" t="s">
        <v>1365</v>
      </c>
      <c r="G225" s="619" t="s">
        <v>160</v>
      </c>
      <c r="H225" s="619" t="s">
        <v>160</v>
      </c>
      <c r="I225" s="619" t="s">
        <v>160</v>
      </c>
      <c r="J225" s="619" t="s">
        <v>160</v>
      </c>
      <c r="K225" s="619" t="s">
        <v>160</v>
      </c>
      <c r="L225" s="619" t="s">
        <v>160</v>
      </c>
      <c r="M225" s="619" t="s">
        <v>160</v>
      </c>
      <c r="N225" s="619" t="s">
        <v>160</v>
      </c>
      <c r="O225" s="619" t="s">
        <v>160</v>
      </c>
      <c r="P225" s="619" t="s">
        <v>160</v>
      </c>
      <c r="Q225" s="619" t="s">
        <v>160</v>
      </c>
      <c r="R225" s="619" t="s">
        <v>160</v>
      </c>
      <c r="S225" s="619" t="s">
        <v>160</v>
      </c>
      <c r="T225" s="619" t="s">
        <v>160</v>
      </c>
      <c r="U225" s="619" t="s">
        <v>160</v>
      </c>
      <c r="V225" s="619" t="s">
        <v>160</v>
      </c>
      <c r="W225" s="619" t="s">
        <v>160</v>
      </c>
      <c r="X225" s="619" t="s">
        <v>160</v>
      </c>
      <c r="Y225" s="619" t="s">
        <v>160</v>
      </c>
      <c r="Z225" s="619" t="s">
        <v>160</v>
      </c>
      <c r="AA225" s="619" t="s">
        <v>160</v>
      </c>
      <c r="AB225" s="619" t="s">
        <v>160</v>
      </c>
      <c r="AC225" s="619" t="s">
        <v>160</v>
      </c>
      <c r="AD225" s="619" t="s">
        <v>160</v>
      </c>
      <c r="AE225" s="619" t="s">
        <v>160</v>
      </c>
      <c r="AF225" s="619" t="s">
        <v>160</v>
      </c>
      <c r="AG225" s="619" t="s">
        <v>160</v>
      </c>
      <c r="AH225" s="619" t="s">
        <v>160</v>
      </c>
      <c r="AI225" s="619" t="s">
        <v>160</v>
      </c>
      <c r="AJ225" s="619" t="s">
        <v>160</v>
      </c>
      <c r="AK225" s="619" t="s">
        <v>160</v>
      </c>
      <c r="AL225" s="619" t="s">
        <v>160</v>
      </c>
      <c r="AM225" s="619" t="s">
        <v>160</v>
      </c>
      <c r="AN225" s="619" t="s">
        <v>160</v>
      </c>
      <c r="AO225" s="619" t="s">
        <v>160</v>
      </c>
      <c r="AP225" s="619" t="s">
        <v>160</v>
      </c>
      <c r="AQ225" s="619">
        <v>0.35899999999999999</v>
      </c>
      <c r="AR225" s="619">
        <v>0.23799999999999999</v>
      </c>
      <c r="AS225" s="619">
        <v>2.5999999999999999E-2</v>
      </c>
      <c r="AT225" s="619">
        <v>0.35899999999999999</v>
      </c>
      <c r="AU225" s="619">
        <v>0.23200000000000001</v>
      </c>
      <c r="AV225" s="619">
        <v>2.4E-2</v>
      </c>
      <c r="AW225" s="619">
        <v>0.35899999999999999</v>
      </c>
      <c r="AX225" s="619">
        <v>0.22800000000000001</v>
      </c>
      <c r="AY225" s="619">
        <v>2.3E-2</v>
      </c>
      <c r="AZ225" s="619">
        <v>0.35899999999999999</v>
      </c>
      <c r="BA225" s="619">
        <v>0.22700000000000001</v>
      </c>
      <c r="BB225" s="619">
        <v>2.1999999999999999E-2</v>
      </c>
      <c r="BC225" s="619">
        <v>0.35899999999999999</v>
      </c>
      <c r="BD225" s="619">
        <v>0.22500000000000001</v>
      </c>
      <c r="BE225" s="980">
        <v>2.1000000000000001E-2</v>
      </c>
      <c r="BF225" s="980">
        <v>0.35899999999999999</v>
      </c>
      <c r="BG225" s="980">
        <v>0.22600000000000001</v>
      </c>
      <c r="BH225" s="619">
        <v>2.1999999999999999E-2</v>
      </c>
      <c r="BI225" s="619">
        <v>0.35899999999999999</v>
      </c>
      <c r="BJ225" s="619">
        <v>0.22900000000000001</v>
      </c>
      <c r="BK225" s="619">
        <v>2.1999999999999999E-2</v>
      </c>
    </row>
    <row r="226" spans="2:63" ht="16.5" customHeight="1" x14ac:dyDescent="0.3">
      <c r="B226" s="5"/>
      <c r="D226" s="1"/>
      <c r="E226" s="615"/>
      <c r="F226" s="813" t="s">
        <v>1366</v>
      </c>
      <c r="G226" s="619" t="s">
        <v>160</v>
      </c>
      <c r="H226" s="619" t="s">
        <v>160</v>
      </c>
      <c r="I226" s="619" t="s">
        <v>160</v>
      </c>
      <c r="J226" s="619" t="s">
        <v>160</v>
      </c>
      <c r="K226" s="619" t="s">
        <v>160</v>
      </c>
      <c r="L226" s="619" t="s">
        <v>160</v>
      </c>
      <c r="M226" s="619" t="s">
        <v>160</v>
      </c>
      <c r="N226" s="619" t="s">
        <v>160</v>
      </c>
      <c r="O226" s="619" t="s">
        <v>160</v>
      </c>
      <c r="P226" s="619" t="s">
        <v>160</v>
      </c>
      <c r="Q226" s="619" t="s">
        <v>160</v>
      </c>
      <c r="R226" s="619" t="s">
        <v>160</v>
      </c>
      <c r="S226" s="619" t="s">
        <v>160</v>
      </c>
      <c r="T226" s="619" t="s">
        <v>160</v>
      </c>
      <c r="U226" s="619" t="s">
        <v>160</v>
      </c>
      <c r="V226" s="619" t="s">
        <v>160</v>
      </c>
      <c r="W226" s="619" t="s">
        <v>160</v>
      </c>
      <c r="X226" s="619" t="s">
        <v>160</v>
      </c>
      <c r="Y226" s="619" t="s">
        <v>160</v>
      </c>
      <c r="Z226" s="619" t="s">
        <v>160</v>
      </c>
      <c r="AA226" s="619" t="s">
        <v>160</v>
      </c>
      <c r="AB226" s="619" t="s">
        <v>160</v>
      </c>
      <c r="AC226" s="619" t="s">
        <v>160</v>
      </c>
      <c r="AD226" s="619" t="s">
        <v>160</v>
      </c>
      <c r="AE226" s="619" t="s">
        <v>160</v>
      </c>
      <c r="AF226" s="619" t="s">
        <v>160</v>
      </c>
      <c r="AG226" s="619" t="s">
        <v>160</v>
      </c>
      <c r="AH226" s="619" t="s">
        <v>160</v>
      </c>
      <c r="AI226" s="619" t="s">
        <v>160</v>
      </c>
      <c r="AJ226" s="619" t="s">
        <v>160</v>
      </c>
      <c r="AK226" s="619" t="s">
        <v>160</v>
      </c>
      <c r="AL226" s="619" t="s">
        <v>160</v>
      </c>
      <c r="AM226" s="619" t="s">
        <v>160</v>
      </c>
      <c r="AN226" s="619" t="s">
        <v>160</v>
      </c>
      <c r="AO226" s="619" t="s">
        <v>160</v>
      </c>
      <c r="AP226" s="619" t="s">
        <v>160</v>
      </c>
      <c r="AQ226" s="619">
        <v>0.35699999999999998</v>
      </c>
      <c r="AR226" s="619">
        <v>0.60799999999999998</v>
      </c>
      <c r="AS226" s="619">
        <v>5.8000000000000003E-2</v>
      </c>
      <c r="AT226" s="619">
        <v>0.35699999999999998</v>
      </c>
      <c r="AU226" s="619">
        <v>0.54900000000000004</v>
      </c>
      <c r="AV226" s="619">
        <v>5.2999999999999999E-2</v>
      </c>
      <c r="AW226" s="619">
        <v>0.35699999999999998</v>
      </c>
      <c r="AX226" s="619">
        <v>0.44800000000000001</v>
      </c>
      <c r="AY226" s="619">
        <v>4.3999999999999997E-2</v>
      </c>
      <c r="AZ226" s="619">
        <v>0.35699999999999998</v>
      </c>
      <c r="BA226" s="619">
        <v>0.36599999999999999</v>
      </c>
      <c r="BB226" s="619">
        <v>3.6999999999999998E-2</v>
      </c>
      <c r="BC226" s="619">
        <v>0.35699999999999998</v>
      </c>
      <c r="BD226" s="619">
        <v>0.182</v>
      </c>
      <c r="BE226" s="980">
        <v>2.1000000000000001E-2</v>
      </c>
      <c r="BF226" s="980">
        <v>0.35699999999999998</v>
      </c>
      <c r="BG226" s="980">
        <v>0.182</v>
      </c>
      <c r="BH226" s="619">
        <v>2.1000000000000001E-2</v>
      </c>
      <c r="BI226" s="619">
        <v>0.35699999999999998</v>
      </c>
      <c r="BJ226" s="619">
        <v>0.18</v>
      </c>
      <c r="BK226" s="619">
        <v>2.1000000000000001E-2</v>
      </c>
    </row>
    <row r="227" spans="2:63" ht="16.5" customHeight="1" x14ac:dyDescent="0.3">
      <c r="B227" s="5"/>
      <c r="D227" s="1"/>
      <c r="E227" s="615"/>
      <c r="F227" s="813" t="s">
        <v>1500</v>
      </c>
      <c r="G227" s="619" t="s">
        <v>160</v>
      </c>
      <c r="H227" s="619" t="s">
        <v>160</v>
      </c>
      <c r="I227" s="619" t="s">
        <v>160</v>
      </c>
      <c r="J227" s="619" t="s">
        <v>160</v>
      </c>
      <c r="K227" s="619" t="s">
        <v>160</v>
      </c>
      <c r="L227" s="619" t="s">
        <v>160</v>
      </c>
      <c r="M227" s="619" t="s">
        <v>160</v>
      </c>
      <c r="N227" s="619" t="s">
        <v>160</v>
      </c>
      <c r="O227" s="619" t="s">
        <v>160</v>
      </c>
      <c r="P227" s="619" t="s">
        <v>160</v>
      </c>
      <c r="Q227" s="619" t="s">
        <v>160</v>
      </c>
      <c r="R227" s="619" t="s">
        <v>160</v>
      </c>
      <c r="S227" s="619" t="s">
        <v>160</v>
      </c>
      <c r="T227" s="619" t="s">
        <v>160</v>
      </c>
      <c r="U227" s="619" t="s">
        <v>160</v>
      </c>
      <c r="V227" s="619" t="s">
        <v>160</v>
      </c>
      <c r="W227" s="619" t="s">
        <v>160</v>
      </c>
      <c r="X227" s="619" t="s">
        <v>160</v>
      </c>
      <c r="Y227" s="619" t="s">
        <v>160</v>
      </c>
      <c r="Z227" s="619" t="s">
        <v>160</v>
      </c>
      <c r="AA227" s="619" t="s">
        <v>160</v>
      </c>
      <c r="AB227" s="619" t="s">
        <v>160</v>
      </c>
      <c r="AC227" s="619" t="s">
        <v>160</v>
      </c>
      <c r="AD227" s="619" t="s">
        <v>160</v>
      </c>
      <c r="AE227" s="619" t="s">
        <v>160</v>
      </c>
      <c r="AF227" s="619" t="s">
        <v>160</v>
      </c>
      <c r="AG227" s="619" t="s">
        <v>160</v>
      </c>
      <c r="AH227" s="619" t="s">
        <v>160</v>
      </c>
      <c r="AI227" s="619" t="s">
        <v>160</v>
      </c>
      <c r="AJ227" s="619" t="s">
        <v>160</v>
      </c>
      <c r="AK227" s="619" t="s">
        <v>160</v>
      </c>
      <c r="AL227" s="619" t="s">
        <v>160</v>
      </c>
      <c r="AM227" s="619" t="s">
        <v>160</v>
      </c>
      <c r="AN227" s="619" t="s">
        <v>160</v>
      </c>
      <c r="AO227" s="619" t="s">
        <v>160</v>
      </c>
      <c r="AP227" s="619" t="s">
        <v>160</v>
      </c>
      <c r="AQ227" s="619">
        <v>0.35699999999999998</v>
      </c>
      <c r="AR227" s="619">
        <v>0.46899999999999997</v>
      </c>
      <c r="AS227" s="619">
        <v>0.02</v>
      </c>
      <c r="AT227" s="619">
        <v>0.35699999999999998</v>
      </c>
      <c r="AU227" s="619">
        <v>0.47099999999999997</v>
      </c>
      <c r="AV227" s="619">
        <v>0.02</v>
      </c>
      <c r="AW227" s="619">
        <v>0.35699999999999998</v>
      </c>
      <c r="AX227" s="619">
        <v>0.47199999999999998</v>
      </c>
      <c r="AY227" s="619">
        <v>0.02</v>
      </c>
      <c r="AZ227" s="619">
        <v>0.35699999999999998</v>
      </c>
      <c r="BA227" s="619">
        <v>0.47099999999999997</v>
      </c>
      <c r="BB227" s="619">
        <v>0.02</v>
      </c>
      <c r="BC227" s="619">
        <v>0.35699999999999998</v>
      </c>
      <c r="BD227" s="619">
        <v>0.47199999999999998</v>
      </c>
      <c r="BE227" s="980">
        <v>0.02</v>
      </c>
      <c r="BF227" s="980">
        <v>0.35699999999999998</v>
      </c>
      <c r="BG227" s="980">
        <v>0.47</v>
      </c>
      <c r="BH227" s="619">
        <v>0.02</v>
      </c>
      <c r="BI227" s="619">
        <v>0.35699999999999998</v>
      </c>
      <c r="BJ227" s="619">
        <v>0.47099999999999997</v>
      </c>
      <c r="BK227" s="619">
        <v>0.02</v>
      </c>
    </row>
    <row r="228" spans="2:63" ht="16.5" customHeight="1" x14ac:dyDescent="0.3">
      <c r="B228" s="5"/>
      <c r="D228" s="1"/>
      <c r="E228" s="615"/>
      <c r="F228" s="813" t="s">
        <v>1552</v>
      </c>
      <c r="G228" s="619" t="s">
        <v>160</v>
      </c>
      <c r="H228" s="619" t="s">
        <v>160</v>
      </c>
      <c r="I228" s="619" t="s">
        <v>160</v>
      </c>
      <c r="J228" s="619" t="s">
        <v>160</v>
      </c>
      <c r="K228" s="619" t="s">
        <v>160</v>
      </c>
      <c r="L228" s="619" t="s">
        <v>160</v>
      </c>
      <c r="M228" s="619" t="s">
        <v>160</v>
      </c>
      <c r="N228" s="619" t="s">
        <v>160</v>
      </c>
      <c r="O228" s="619" t="s">
        <v>160</v>
      </c>
      <c r="P228" s="619" t="s">
        <v>160</v>
      </c>
      <c r="Q228" s="619" t="s">
        <v>160</v>
      </c>
      <c r="R228" s="619" t="s">
        <v>160</v>
      </c>
      <c r="S228" s="619" t="s">
        <v>160</v>
      </c>
      <c r="T228" s="619" t="s">
        <v>160</v>
      </c>
      <c r="U228" s="619" t="s">
        <v>160</v>
      </c>
      <c r="V228" s="619" t="s">
        <v>160</v>
      </c>
      <c r="W228" s="619" t="s">
        <v>160</v>
      </c>
      <c r="X228" s="619" t="s">
        <v>160</v>
      </c>
      <c r="Y228" s="619" t="s">
        <v>160</v>
      </c>
      <c r="Z228" s="619" t="s">
        <v>160</v>
      </c>
      <c r="AA228" s="619" t="s">
        <v>160</v>
      </c>
      <c r="AB228" s="619" t="s">
        <v>160</v>
      </c>
      <c r="AC228" s="619" t="s">
        <v>160</v>
      </c>
      <c r="AD228" s="619" t="s">
        <v>160</v>
      </c>
      <c r="AE228" s="619" t="s">
        <v>160</v>
      </c>
      <c r="AF228" s="619" t="s">
        <v>160</v>
      </c>
      <c r="AG228" s="619" t="s">
        <v>160</v>
      </c>
      <c r="AH228" s="619" t="s">
        <v>160</v>
      </c>
      <c r="AI228" s="619" t="s">
        <v>160</v>
      </c>
      <c r="AJ228" s="619" t="s">
        <v>160</v>
      </c>
      <c r="AK228" s="619" t="s">
        <v>160</v>
      </c>
      <c r="AL228" s="619" t="s">
        <v>160</v>
      </c>
      <c r="AM228" s="619" t="s">
        <v>160</v>
      </c>
      <c r="AN228" s="619" t="s">
        <v>160</v>
      </c>
      <c r="AO228" s="619" t="s">
        <v>160</v>
      </c>
      <c r="AP228" s="619" t="s">
        <v>160</v>
      </c>
      <c r="AQ228" s="619">
        <v>0.39200000000000002</v>
      </c>
      <c r="AR228" s="619">
        <v>0.97699999999999998</v>
      </c>
      <c r="AS228" s="619">
        <v>3.9E-2</v>
      </c>
      <c r="AT228" s="619">
        <v>0.39200000000000002</v>
      </c>
      <c r="AU228" s="619">
        <v>0.98099999999999998</v>
      </c>
      <c r="AV228" s="619">
        <v>0.04</v>
      </c>
      <c r="AW228" s="619">
        <v>0.39200000000000002</v>
      </c>
      <c r="AX228" s="619">
        <v>0.98399999999999999</v>
      </c>
      <c r="AY228" s="619">
        <v>0.04</v>
      </c>
      <c r="AZ228" s="619">
        <v>0.39200000000000002</v>
      </c>
      <c r="BA228" s="619">
        <v>0.98199999999999998</v>
      </c>
      <c r="BB228" s="619">
        <v>0.04</v>
      </c>
      <c r="BC228" s="619">
        <v>0.39200000000000002</v>
      </c>
      <c r="BD228" s="619">
        <v>0.98399999999999999</v>
      </c>
      <c r="BE228" s="980">
        <v>0.04</v>
      </c>
      <c r="BF228" s="980">
        <v>0.39200000000000002</v>
      </c>
      <c r="BG228" s="980">
        <v>0.98099999999999998</v>
      </c>
      <c r="BH228" s="619">
        <v>0.04</v>
      </c>
      <c r="BI228" s="619">
        <v>0.39200000000000002</v>
      </c>
      <c r="BJ228" s="619">
        <v>0.98199999999999998</v>
      </c>
      <c r="BK228" s="619">
        <v>0.04</v>
      </c>
    </row>
    <row r="229" spans="2:63" ht="16.5" customHeight="1" x14ac:dyDescent="0.3">
      <c r="B229" s="5"/>
      <c r="D229" s="1"/>
      <c r="E229" s="618"/>
      <c r="F229" s="813" t="s">
        <v>1553</v>
      </c>
      <c r="G229" s="619" t="s">
        <v>160</v>
      </c>
      <c r="H229" s="619" t="s">
        <v>160</v>
      </c>
      <c r="I229" s="619" t="s">
        <v>160</v>
      </c>
      <c r="J229" s="619" t="s">
        <v>160</v>
      </c>
      <c r="K229" s="619" t="s">
        <v>160</v>
      </c>
      <c r="L229" s="619" t="s">
        <v>160</v>
      </c>
      <c r="M229" s="619" t="s">
        <v>160</v>
      </c>
      <c r="N229" s="619" t="s">
        <v>160</v>
      </c>
      <c r="O229" s="619" t="s">
        <v>160</v>
      </c>
      <c r="P229" s="619" t="s">
        <v>160</v>
      </c>
      <c r="Q229" s="619" t="s">
        <v>160</v>
      </c>
      <c r="R229" s="619" t="s">
        <v>160</v>
      </c>
      <c r="S229" s="619" t="s">
        <v>160</v>
      </c>
      <c r="T229" s="619" t="s">
        <v>160</v>
      </c>
      <c r="U229" s="619" t="s">
        <v>160</v>
      </c>
      <c r="V229" s="619" t="s">
        <v>160</v>
      </c>
      <c r="W229" s="619" t="s">
        <v>160</v>
      </c>
      <c r="X229" s="619" t="s">
        <v>160</v>
      </c>
      <c r="Y229" s="619" t="s">
        <v>160</v>
      </c>
      <c r="Z229" s="619" t="s">
        <v>160</v>
      </c>
      <c r="AA229" s="619" t="s">
        <v>160</v>
      </c>
      <c r="AB229" s="619" t="s">
        <v>160</v>
      </c>
      <c r="AC229" s="619" t="s">
        <v>160</v>
      </c>
      <c r="AD229" s="619" t="s">
        <v>160</v>
      </c>
      <c r="AE229" s="619" t="s">
        <v>160</v>
      </c>
      <c r="AF229" s="619" t="s">
        <v>160</v>
      </c>
      <c r="AG229" s="619" t="s">
        <v>160</v>
      </c>
      <c r="AH229" s="619" t="s">
        <v>160</v>
      </c>
      <c r="AI229" s="619" t="s">
        <v>160</v>
      </c>
      <c r="AJ229" s="619" t="s">
        <v>160</v>
      </c>
      <c r="AK229" s="619" t="s">
        <v>160</v>
      </c>
      <c r="AL229" s="619" t="s">
        <v>160</v>
      </c>
      <c r="AM229" s="619" t="s">
        <v>160</v>
      </c>
      <c r="AN229" s="619" t="s">
        <v>160</v>
      </c>
      <c r="AO229" s="619" t="s">
        <v>160</v>
      </c>
      <c r="AP229" s="619" t="s">
        <v>160</v>
      </c>
      <c r="AQ229" s="619">
        <v>0.39200000000000002</v>
      </c>
      <c r="AR229" s="619">
        <v>2.226</v>
      </c>
      <c r="AS229" s="619">
        <v>4.3999999999999997E-2</v>
      </c>
      <c r="AT229" s="619">
        <v>0.39200000000000002</v>
      </c>
      <c r="AU229" s="619">
        <v>2.181</v>
      </c>
      <c r="AV229" s="619">
        <v>4.3999999999999997E-2</v>
      </c>
      <c r="AW229" s="619">
        <v>0.39200000000000002</v>
      </c>
      <c r="AX229" s="619">
        <v>2.1349999999999998</v>
      </c>
      <c r="AY229" s="619">
        <v>4.4999999999999998E-2</v>
      </c>
      <c r="AZ229" s="619">
        <v>0.39200000000000002</v>
      </c>
      <c r="BA229" s="619">
        <v>2.0289999999999999</v>
      </c>
      <c r="BB229" s="619">
        <v>4.5999999999999999E-2</v>
      </c>
      <c r="BC229" s="619">
        <v>0.39200000000000002</v>
      </c>
      <c r="BD229" s="619">
        <v>1.9390000000000001</v>
      </c>
      <c r="BE229" s="980">
        <v>4.7E-2</v>
      </c>
      <c r="BF229" s="980">
        <v>0.39200000000000002</v>
      </c>
      <c r="BG229" s="980">
        <v>1.8480000000000001</v>
      </c>
      <c r="BH229" s="619">
        <v>4.7E-2</v>
      </c>
      <c r="BI229" s="619">
        <v>0.39200000000000002</v>
      </c>
      <c r="BJ229" s="619">
        <v>1.9079999999999999</v>
      </c>
      <c r="BK229" s="619">
        <v>4.7E-2</v>
      </c>
    </row>
    <row r="230" spans="2:63" ht="16.5" customHeight="1" x14ac:dyDescent="0.3">
      <c r="B230" s="5"/>
      <c r="D230" s="1"/>
      <c r="E230" s="615" t="s">
        <v>1052</v>
      </c>
      <c r="F230" s="813" t="s">
        <v>1365</v>
      </c>
      <c r="G230" s="619" t="s">
        <v>160</v>
      </c>
      <c r="H230" s="619" t="s">
        <v>160</v>
      </c>
      <c r="I230" s="619" t="s">
        <v>160</v>
      </c>
      <c r="J230" s="619" t="s">
        <v>160</v>
      </c>
      <c r="K230" s="619" t="s">
        <v>160</v>
      </c>
      <c r="L230" s="619" t="s">
        <v>160</v>
      </c>
      <c r="M230" s="619" t="s">
        <v>160</v>
      </c>
      <c r="N230" s="619" t="s">
        <v>160</v>
      </c>
      <c r="O230" s="619" t="s">
        <v>160</v>
      </c>
      <c r="P230" s="619" t="s">
        <v>160</v>
      </c>
      <c r="Q230" s="619" t="s">
        <v>160</v>
      </c>
      <c r="R230" s="619" t="s">
        <v>160</v>
      </c>
      <c r="S230" s="619" t="s">
        <v>160</v>
      </c>
      <c r="T230" s="619" t="s">
        <v>160</v>
      </c>
      <c r="U230" s="619" t="s">
        <v>160</v>
      </c>
      <c r="V230" s="619" t="s">
        <v>160</v>
      </c>
      <c r="W230" s="619" t="s">
        <v>160</v>
      </c>
      <c r="X230" s="619" t="s">
        <v>160</v>
      </c>
      <c r="Y230" s="619" t="s">
        <v>160</v>
      </c>
      <c r="Z230" s="619" t="s">
        <v>160</v>
      </c>
      <c r="AA230" s="619" t="s">
        <v>160</v>
      </c>
      <c r="AB230" s="619" t="s">
        <v>160</v>
      </c>
      <c r="AC230" s="619" t="s">
        <v>160</v>
      </c>
      <c r="AD230" s="619" t="s">
        <v>160</v>
      </c>
      <c r="AE230" s="619" t="s">
        <v>160</v>
      </c>
      <c r="AF230" s="619" t="s">
        <v>160</v>
      </c>
      <c r="AG230" s="619" t="s">
        <v>160</v>
      </c>
      <c r="AH230" s="619" t="s">
        <v>160</v>
      </c>
      <c r="AI230" s="619" t="s">
        <v>160</v>
      </c>
      <c r="AJ230" s="619" t="s">
        <v>160</v>
      </c>
      <c r="AK230" s="619" t="s">
        <v>160</v>
      </c>
      <c r="AL230" s="619" t="s">
        <v>160</v>
      </c>
      <c r="AM230" s="619" t="s">
        <v>160</v>
      </c>
      <c r="AN230" s="619" t="s">
        <v>160</v>
      </c>
      <c r="AO230" s="619" t="s">
        <v>160</v>
      </c>
      <c r="AP230" s="619" t="s">
        <v>160</v>
      </c>
      <c r="AQ230" s="619">
        <v>7.0000000000000001E-3</v>
      </c>
      <c r="AR230" s="619">
        <v>0.23799999999999999</v>
      </c>
      <c r="AS230" s="619">
        <v>2.5999999999999999E-2</v>
      </c>
      <c r="AT230" s="619">
        <v>7.0000000000000001E-3</v>
      </c>
      <c r="AU230" s="619">
        <v>0.23200000000000001</v>
      </c>
      <c r="AV230" s="619">
        <v>2.4E-2</v>
      </c>
      <c r="AW230" s="619">
        <v>7.0000000000000001E-3</v>
      </c>
      <c r="AX230" s="619">
        <v>0.22800000000000001</v>
      </c>
      <c r="AY230" s="619">
        <v>2.3E-2</v>
      </c>
      <c r="AZ230" s="619">
        <v>7.0000000000000001E-3</v>
      </c>
      <c r="BA230" s="619">
        <v>0.22700000000000001</v>
      </c>
      <c r="BB230" s="619">
        <v>2.1999999999999999E-2</v>
      </c>
      <c r="BC230" s="619">
        <v>7.0000000000000001E-3</v>
      </c>
      <c r="BD230" s="619">
        <v>0.22500000000000001</v>
      </c>
      <c r="BE230" s="980">
        <v>2.1000000000000001E-2</v>
      </c>
      <c r="BF230" s="980">
        <v>7.0000000000000001E-3</v>
      </c>
      <c r="BG230" s="980">
        <v>0.22600000000000001</v>
      </c>
      <c r="BH230" s="619">
        <v>2.1999999999999999E-2</v>
      </c>
      <c r="BI230" s="619">
        <v>7.0000000000000001E-3</v>
      </c>
      <c r="BJ230" s="619">
        <v>0.22900000000000001</v>
      </c>
      <c r="BK230" s="619">
        <v>2.1999999999999999E-2</v>
      </c>
    </row>
    <row r="231" spans="2:63" ht="16.5" customHeight="1" x14ac:dyDescent="0.3">
      <c r="B231" s="5"/>
      <c r="D231" s="1"/>
      <c r="E231" s="615"/>
      <c r="F231" s="813" t="s">
        <v>1366</v>
      </c>
      <c r="G231" s="619" t="s">
        <v>160</v>
      </c>
      <c r="H231" s="619" t="s">
        <v>160</v>
      </c>
      <c r="I231" s="619" t="s">
        <v>160</v>
      </c>
      <c r="J231" s="619" t="s">
        <v>160</v>
      </c>
      <c r="K231" s="619" t="s">
        <v>160</v>
      </c>
      <c r="L231" s="619" t="s">
        <v>160</v>
      </c>
      <c r="M231" s="619" t="s">
        <v>160</v>
      </c>
      <c r="N231" s="619" t="s">
        <v>160</v>
      </c>
      <c r="O231" s="619" t="s">
        <v>160</v>
      </c>
      <c r="P231" s="619" t="s">
        <v>160</v>
      </c>
      <c r="Q231" s="619" t="s">
        <v>160</v>
      </c>
      <c r="R231" s="619" t="s">
        <v>160</v>
      </c>
      <c r="S231" s="619" t="s">
        <v>160</v>
      </c>
      <c r="T231" s="619" t="s">
        <v>160</v>
      </c>
      <c r="U231" s="619" t="s">
        <v>160</v>
      </c>
      <c r="V231" s="619" t="s">
        <v>160</v>
      </c>
      <c r="W231" s="619" t="s">
        <v>160</v>
      </c>
      <c r="X231" s="619" t="s">
        <v>160</v>
      </c>
      <c r="Y231" s="619" t="s">
        <v>160</v>
      </c>
      <c r="Z231" s="619" t="s">
        <v>160</v>
      </c>
      <c r="AA231" s="619" t="s">
        <v>160</v>
      </c>
      <c r="AB231" s="619" t="s">
        <v>160</v>
      </c>
      <c r="AC231" s="619" t="s">
        <v>160</v>
      </c>
      <c r="AD231" s="619" t="s">
        <v>160</v>
      </c>
      <c r="AE231" s="619" t="s">
        <v>160</v>
      </c>
      <c r="AF231" s="619" t="s">
        <v>160</v>
      </c>
      <c r="AG231" s="619" t="s">
        <v>160</v>
      </c>
      <c r="AH231" s="619" t="s">
        <v>160</v>
      </c>
      <c r="AI231" s="619" t="s">
        <v>160</v>
      </c>
      <c r="AJ231" s="619" t="s">
        <v>160</v>
      </c>
      <c r="AK231" s="619" t="s">
        <v>160</v>
      </c>
      <c r="AL231" s="619" t="s">
        <v>160</v>
      </c>
      <c r="AM231" s="619" t="s">
        <v>160</v>
      </c>
      <c r="AN231" s="619" t="s">
        <v>160</v>
      </c>
      <c r="AO231" s="619" t="s">
        <v>160</v>
      </c>
      <c r="AP231" s="619" t="s">
        <v>160</v>
      </c>
      <c r="AQ231" s="619">
        <v>5.0000000000000001E-3</v>
      </c>
      <c r="AR231" s="619">
        <v>0.60799999999999998</v>
      </c>
      <c r="AS231" s="619">
        <v>5.8000000000000003E-2</v>
      </c>
      <c r="AT231" s="619">
        <v>5.0000000000000001E-3</v>
      </c>
      <c r="AU231" s="619">
        <v>0.54900000000000004</v>
      </c>
      <c r="AV231" s="619">
        <v>5.2999999999999999E-2</v>
      </c>
      <c r="AW231" s="619">
        <v>5.0000000000000001E-3</v>
      </c>
      <c r="AX231" s="619">
        <v>0.44800000000000001</v>
      </c>
      <c r="AY231" s="619">
        <v>4.3999999999999997E-2</v>
      </c>
      <c r="AZ231" s="619">
        <v>5.0000000000000001E-3</v>
      </c>
      <c r="BA231" s="619">
        <v>0.36599999999999999</v>
      </c>
      <c r="BB231" s="619">
        <v>3.6999999999999998E-2</v>
      </c>
      <c r="BC231" s="619">
        <v>5.0000000000000001E-3</v>
      </c>
      <c r="BD231" s="619">
        <v>0.182</v>
      </c>
      <c r="BE231" s="980">
        <v>2.1000000000000001E-2</v>
      </c>
      <c r="BF231" s="980">
        <v>5.0000000000000001E-3</v>
      </c>
      <c r="BG231" s="980">
        <v>0.182</v>
      </c>
      <c r="BH231" s="619">
        <v>2.1000000000000001E-2</v>
      </c>
      <c r="BI231" s="619">
        <v>5.0000000000000001E-3</v>
      </c>
      <c r="BJ231" s="619">
        <v>0.18</v>
      </c>
      <c r="BK231" s="619">
        <v>2.1000000000000001E-2</v>
      </c>
    </row>
    <row r="232" spans="2:63" ht="16.5" customHeight="1" x14ac:dyDescent="0.3">
      <c r="B232" s="5"/>
      <c r="D232" s="1"/>
      <c r="E232" s="615"/>
      <c r="F232" s="813" t="s">
        <v>1500</v>
      </c>
      <c r="G232" s="619" t="s">
        <v>160</v>
      </c>
      <c r="H232" s="619" t="s">
        <v>160</v>
      </c>
      <c r="I232" s="619" t="s">
        <v>160</v>
      </c>
      <c r="J232" s="619" t="s">
        <v>160</v>
      </c>
      <c r="K232" s="619" t="s">
        <v>160</v>
      </c>
      <c r="L232" s="619" t="s">
        <v>160</v>
      </c>
      <c r="M232" s="619" t="s">
        <v>160</v>
      </c>
      <c r="N232" s="619" t="s">
        <v>160</v>
      </c>
      <c r="O232" s="619" t="s">
        <v>160</v>
      </c>
      <c r="P232" s="619" t="s">
        <v>160</v>
      </c>
      <c r="Q232" s="619" t="s">
        <v>160</v>
      </c>
      <c r="R232" s="619" t="s">
        <v>160</v>
      </c>
      <c r="S232" s="619" t="s">
        <v>160</v>
      </c>
      <c r="T232" s="619" t="s">
        <v>160</v>
      </c>
      <c r="U232" s="619" t="s">
        <v>160</v>
      </c>
      <c r="V232" s="619" t="s">
        <v>160</v>
      </c>
      <c r="W232" s="619" t="s">
        <v>160</v>
      </c>
      <c r="X232" s="619" t="s">
        <v>160</v>
      </c>
      <c r="Y232" s="619" t="s">
        <v>160</v>
      </c>
      <c r="Z232" s="619" t="s">
        <v>160</v>
      </c>
      <c r="AA232" s="619" t="s">
        <v>160</v>
      </c>
      <c r="AB232" s="619" t="s">
        <v>160</v>
      </c>
      <c r="AC232" s="619" t="s">
        <v>160</v>
      </c>
      <c r="AD232" s="619" t="s">
        <v>160</v>
      </c>
      <c r="AE232" s="619" t="s">
        <v>160</v>
      </c>
      <c r="AF232" s="619" t="s">
        <v>160</v>
      </c>
      <c r="AG232" s="619" t="s">
        <v>160</v>
      </c>
      <c r="AH232" s="619" t="s">
        <v>160</v>
      </c>
      <c r="AI232" s="619" t="s">
        <v>160</v>
      </c>
      <c r="AJ232" s="619" t="s">
        <v>160</v>
      </c>
      <c r="AK232" s="619" t="s">
        <v>160</v>
      </c>
      <c r="AL232" s="619" t="s">
        <v>160</v>
      </c>
      <c r="AM232" s="619" t="s">
        <v>160</v>
      </c>
      <c r="AN232" s="619" t="s">
        <v>160</v>
      </c>
      <c r="AO232" s="619" t="s">
        <v>160</v>
      </c>
      <c r="AP232" s="619" t="s">
        <v>160</v>
      </c>
      <c r="AQ232" s="619">
        <v>5.0000000000000001E-3</v>
      </c>
      <c r="AR232" s="619">
        <v>0.46899999999999997</v>
      </c>
      <c r="AS232" s="619">
        <v>0.02</v>
      </c>
      <c r="AT232" s="619">
        <v>5.0000000000000001E-3</v>
      </c>
      <c r="AU232" s="619">
        <v>0.47099999999999997</v>
      </c>
      <c r="AV232" s="619">
        <v>0.02</v>
      </c>
      <c r="AW232" s="619">
        <v>5.0000000000000001E-3</v>
      </c>
      <c r="AX232" s="619">
        <v>0.47199999999999998</v>
      </c>
      <c r="AY232" s="619">
        <v>0.02</v>
      </c>
      <c r="AZ232" s="619">
        <v>5.0000000000000001E-3</v>
      </c>
      <c r="BA232" s="619">
        <v>0.47099999999999997</v>
      </c>
      <c r="BB232" s="619">
        <v>0.02</v>
      </c>
      <c r="BC232" s="619">
        <v>5.0000000000000001E-3</v>
      </c>
      <c r="BD232" s="619">
        <v>0.47199999999999998</v>
      </c>
      <c r="BE232" s="980">
        <v>0.02</v>
      </c>
      <c r="BF232" s="980">
        <v>5.0000000000000001E-3</v>
      </c>
      <c r="BG232" s="980">
        <v>0.47</v>
      </c>
      <c r="BH232" s="619">
        <v>0.02</v>
      </c>
      <c r="BI232" s="619">
        <v>5.0000000000000001E-3</v>
      </c>
      <c r="BJ232" s="619">
        <v>0.47099999999999997</v>
      </c>
      <c r="BK232" s="619">
        <v>0.02</v>
      </c>
    </row>
    <row r="233" spans="2:63" ht="16.5" customHeight="1" x14ac:dyDescent="0.3">
      <c r="B233" s="5"/>
      <c r="D233" s="1"/>
      <c r="E233" s="615"/>
      <c r="F233" s="813" t="s">
        <v>1552</v>
      </c>
      <c r="G233" s="619" t="s">
        <v>160</v>
      </c>
      <c r="H233" s="619" t="s">
        <v>160</v>
      </c>
      <c r="I233" s="619" t="s">
        <v>160</v>
      </c>
      <c r="J233" s="619" t="s">
        <v>160</v>
      </c>
      <c r="K233" s="619" t="s">
        <v>160</v>
      </c>
      <c r="L233" s="619" t="s">
        <v>160</v>
      </c>
      <c r="M233" s="619" t="s">
        <v>160</v>
      </c>
      <c r="N233" s="619" t="s">
        <v>160</v>
      </c>
      <c r="O233" s="619" t="s">
        <v>160</v>
      </c>
      <c r="P233" s="619" t="s">
        <v>160</v>
      </c>
      <c r="Q233" s="619" t="s">
        <v>160</v>
      </c>
      <c r="R233" s="619" t="s">
        <v>160</v>
      </c>
      <c r="S233" s="619" t="s">
        <v>160</v>
      </c>
      <c r="T233" s="619" t="s">
        <v>160</v>
      </c>
      <c r="U233" s="619" t="s">
        <v>160</v>
      </c>
      <c r="V233" s="619" t="s">
        <v>160</v>
      </c>
      <c r="W233" s="619" t="s">
        <v>160</v>
      </c>
      <c r="X233" s="619" t="s">
        <v>160</v>
      </c>
      <c r="Y233" s="619" t="s">
        <v>160</v>
      </c>
      <c r="Z233" s="619" t="s">
        <v>160</v>
      </c>
      <c r="AA233" s="619" t="s">
        <v>160</v>
      </c>
      <c r="AB233" s="619" t="s">
        <v>160</v>
      </c>
      <c r="AC233" s="619" t="s">
        <v>160</v>
      </c>
      <c r="AD233" s="619" t="s">
        <v>160</v>
      </c>
      <c r="AE233" s="619" t="s">
        <v>160</v>
      </c>
      <c r="AF233" s="619" t="s">
        <v>160</v>
      </c>
      <c r="AG233" s="619" t="s">
        <v>160</v>
      </c>
      <c r="AH233" s="619" t="s">
        <v>160</v>
      </c>
      <c r="AI233" s="619" t="s">
        <v>160</v>
      </c>
      <c r="AJ233" s="619" t="s">
        <v>160</v>
      </c>
      <c r="AK233" s="619" t="s">
        <v>160</v>
      </c>
      <c r="AL233" s="619" t="s">
        <v>160</v>
      </c>
      <c r="AM233" s="619" t="s">
        <v>160</v>
      </c>
      <c r="AN233" s="619" t="s">
        <v>160</v>
      </c>
      <c r="AO233" s="619" t="s">
        <v>160</v>
      </c>
      <c r="AP233" s="619" t="s">
        <v>160</v>
      </c>
      <c r="AQ233" s="619">
        <v>0.04</v>
      </c>
      <c r="AR233" s="619">
        <v>0.97699999999999998</v>
      </c>
      <c r="AS233" s="619">
        <v>3.9E-2</v>
      </c>
      <c r="AT233" s="619">
        <v>0.04</v>
      </c>
      <c r="AU233" s="619">
        <v>0.98099999999999998</v>
      </c>
      <c r="AV233" s="619">
        <v>0.04</v>
      </c>
      <c r="AW233" s="619">
        <v>0.04</v>
      </c>
      <c r="AX233" s="619">
        <v>0.98399999999999999</v>
      </c>
      <c r="AY233" s="619">
        <v>0.04</v>
      </c>
      <c r="AZ233" s="619">
        <v>0.04</v>
      </c>
      <c r="BA233" s="619">
        <v>0.98199999999999998</v>
      </c>
      <c r="BB233" s="619">
        <v>0.04</v>
      </c>
      <c r="BC233" s="619">
        <v>0.04</v>
      </c>
      <c r="BD233" s="619">
        <v>0.98399999999999999</v>
      </c>
      <c r="BE233" s="980">
        <v>0.04</v>
      </c>
      <c r="BF233" s="980">
        <v>0.04</v>
      </c>
      <c r="BG233" s="980">
        <v>0.98099999999999998</v>
      </c>
      <c r="BH233" s="619">
        <v>0.04</v>
      </c>
      <c r="BI233" s="619">
        <v>0.04</v>
      </c>
      <c r="BJ233" s="619">
        <v>0.98199999999999998</v>
      </c>
      <c r="BK233" s="619">
        <v>0.04</v>
      </c>
    </row>
    <row r="234" spans="2:63" ht="16.5" customHeight="1" x14ac:dyDescent="0.3">
      <c r="B234" s="5"/>
      <c r="D234" s="1"/>
      <c r="E234" s="615"/>
      <c r="F234" s="813" t="s">
        <v>1553</v>
      </c>
      <c r="G234" s="619" t="s">
        <v>160</v>
      </c>
      <c r="H234" s="619" t="s">
        <v>160</v>
      </c>
      <c r="I234" s="619" t="s">
        <v>160</v>
      </c>
      <c r="J234" s="619" t="s">
        <v>160</v>
      </c>
      <c r="K234" s="619" t="s">
        <v>160</v>
      </c>
      <c r="L234" s="619" t="s">
        <v>160</v>
      </c>
      <c r="M234" s="619" t="s">
        <v>160</v>
      </c>
      <c r="N234" s="619" t="s">
        <v>160</v>
      </c>
      <c r="O234" s="619" t="s">
        <v>160</v>
      </c>
      <c r="P234" s="619" t="s">
        <v>160</v>
      </c>
      <c r="Q234" s="619" t="s">
        <v>160</v>
      </c>
      <c r="R234" s="619" t="s">
        <v>160</v>
      </c>
      <c r="S234" s="619" t="s">
        <v>160</v>
      </c>
      <c r="T234" s="619" t="s">
        <v>160</v>
      </c>
      <c r="U234" s="619" t="s">
        <v>160</v>
      </c>
      <c r="V234" s="619" t="s">
        <v>160</v>
      </c>
      <c r="W234" s="619" t="s">
        <v>160</v>
      </c>
      <c r="X234" s="619" t="s">
        <v>160</v>
      </c>
      <c r="Y234" s="619" t="s">
        <v>160</v>
      </c>
      <c r="Z234" s="619" t="s">
        <v>160</v>
      </c>
      <c r="AA234" s="619" t="s">
        <v>160</v>
      </c>
      <c r="AB234" s="619" t="s">
        <v>160</v>
      </c>
      <c r="AC234" s="619" t="s">
        <v>160</v>
      </c>
      <c r="AD234" s="619" t="s">
        <v>160</v>
      </c>
      <c r="AE234" s="619" t="s">
        <v>160</v>
      </c>
      <c r="AF234" s="619" t="s">
        <v>160</v>
      </c>
      <c r="AG234" s="619" t="s">
        <v>160</v>
      </c>
      <c r="AH234" s="619" t="s">
        <v>160</v>
      </c>
      <c r="AI234" s="619" t="s">
        <v>160</v>
      </c>
      <c r="AJ234" s="619" t="s">
        <v>160</v>
      </c>
      <c r="AK234" s="619" t="s">
        <v>160</v>
      </c>
      <c r="AL234" s="619" t="s">
        <v>160</v>
      </c>
      <c r="AM234" s="619" t="s">
        <v>160</v>
      </c>
      <c r="AN234" s="619" t="s">
        <v>160</v>
      </c>
      <c r="AO234" s="619" t="s">
        <v>160</v>
      </c>
      <c r="AP234" s="619" t="s">
        <v>160</v>
      </c>
      <c r="AQ234" s="619">
        <v>0.04</v>
      </c>
      <c r="AR234" s="619">
        <v>2.226</v>
      </c>
      <c r="AS234" s="619">
        <v>4.3999999999999997E-2</v>
      </c>
      <c r="AT234" s="619">
        <v>0.04</v>
      </c>
      <c r="AU234" s="619">
        <v>2.181</v>
      </c>
      <c r="AV234" s="619">
        <v>4.3999999999999997E-2</v>
      </c>
      <c r="AW234" s="619">
        <v>0.04</v>
      </c>
      <c r="AX234" s="619">
        <v>2.1349999999999998</v>
      </c>
      <c r="AY234" s="619">
        <v>4.4999999999999998E-2</v>
      </c>
      <c r="AZ234" s="619">
        <v>0.04</v>
      </c>
      <c r="BA234" s="619">
        <v>2.0289999999999999</v>
      </c>
      <c r="BB234" s="619">
        <v>4.5999999999999999E-2</v>
      </c>
      <c r="BC234" s="619">
        <v>0.04</v>
      </c>
      <c r="BD234" s="619">
        <v>1.9390000000000001</v>
      </c>
      <c r="BE234" s="980">
        <v>4.7E-2</v>
      </c>
      <c r="BF234" s="980">
        <v>0.04</v>
      </c>
      <c r="BG234" s="980">
        <v>1.8480000000000001</v>
      </c>
      <c r="BH234" s="619">
        <v>4.7E-2</v>
      </c>
      <c r="BI234" s="619">
        <v>0.04</v>
      </c>
      <c r="BJ234" s="619">
        <v>1.9079999999999999</v>
      </c>
      <c r="BK234" s="619">
        <v>4.7E-2</v>
      </c>
    </row>
    <row r="235" spans="2:63" ht="16.5" customHeight="1" x14ac:dyDescent="0.3">
      <c r="B235" s="5"/>
      <c r="D235" s="1"/>
      <c r="E235" s="617" t="s">
        <v>1369</v>
      </c>
      <c r="F235" s="813" t="s">
        <v>1365</v>
      </c>
      <c r="G235" s="619">
        <v>2.6640000000000001</v>
      </c>
      <c r="H235" s="619">
        <v>2.1000000000000001E-2</v>
      </c>
      <c r="I235" s="619">
        <v>0.111</v>
      </c>
      <c r="J235" s="619">
        <v>2.6640000000000001</v>
      </c>
      <c r="K235" s="619">
        <v>1.9E-2</v>
      </c>
      <c r="L235" s="619">
        <v>0.112</v>
      </c>
      <c r="M235" s="619">
        <v>2.6640000000000001</v>
      </c>
      <c r="N235" s="619">
        <v>1.7000000000000001E-2</v>
      </c>
      <c r="O235" s="619">
        <v>0.112</v>
      </c>
      <c r="P235" s="619">
        <v>2.6640000000000001</v>
      </c>
      <c r="Q235" s="619">
        <v>1.4E-2</v>
      </c>
      <c r="R235" s="619">
        <v>0.112</v>
      </c>
      <c r="S235" s="619">
        <v>2.5129999999999999</v>
      </c>
      <c r="T235" s="619">
        <v>1.4E-2</v>
      </c>
      <c r="U235" s="619">
        <v>0.112</v>
      </c>
      <c r="V235" s="619">
        <v>2.488</v>
      </c>
      <c r="W235" s="619">
        <v>1.2999999999999999E-2</v>
      </c>
      <c r="X235" s="619">
        <v>0.112</v>
      </c>
      <c r="Y235" s="619">
        <v>2.5609999999999999</v>
      </c>
      <c r="Z235" s="619">
        <v>1.2E-2</v>
      </c>
      <c r="AA235" s="619">
        <v>0.112</v>
      </c>
      <c r="AB235" s="619">
        <v>2.5609999999999999</v>
      </c>
      <c r="AC235" s="619">
        <v>1.2E-2</v>
      </c>
      <c r="AD235" s="619">
        <v>0.113</v>
      </c>
      <c r="AE235" s="619">
        <v>2.5609999999999999</v>
      </c>
      <c r="AF235" s="619">
        <v>8.9999999999999993E-3</v>
      </c>
      <c r="AG235" s="619">
        <v>0.114</v>
      </c>
      <c r="AH235" s="619">
        <v>2.556</v>
      </c>
      <c r="AI235" s="619">
        <v>8.0000000000000002E-3</v>
      </c>
      <c r="AJ235" s="619">
        <v>0.113</v>
      </c>
      <c r="AK235" s="619">
        <v>2.5379999999999998</v>
      </c>
      <c r="AL235" s="619">
        <v>7.0000000000000001E-3</v>
      </c>
      <c r="AM235" s="619">
        <v>0.111</v>
      </c>
      <c r="AN235" s="619">
        <v>2.5129999999999999</v>
      </c>
      <c r="AO235" s="619">
        <v>7.0000000000000001E-3</v>
      </c>
      <c r="AP235" s="619">
        <v>0.111</v>
      </c>
      <c r="AQ235" s="619" t="s">
        <v>160</v>
      </c>
      <c r="AR235" s="619" t="s">
        <v>160</v>
      </c>
      <c r="AS235" s="619" t="s">
        <v>160</v>
      </c>
      <c r="AT235" s="619" t="s">
        <v>160</v>
      </c>
      <c r="AU235" s="619" t="s">
        <v>160</v>
      </c>
      <c r="AV235" s="619" t="s">
        <v>160</v>
      </c>
      <c r="AW235" s="619" t="s">
        <v>160</v>
      </c>
      <c r="AX235" s="619" t="s">
        <v>160</v>
      </c>
      <c r="AY235" s="619" t="s">
        <v>160</v>
      </c>
      <c r="AZ235" s="619" t="s">
        <v>160</v>
      </c>
      <c r="BA235" s="619" t="s">
        <v>160</v>
      </c>
      <c r="BB235" s="619" t="s">
        <v>160</v>
      </c>
      <c r="BC235" s="619" t="s">
        <v>160</v>
      </c>
      <c r="BD235" s="619" t="s">
        <v>160</v>
      </c>
      <c r="BE235" s="980" t="s">
        <v>160</v>
      </c>
      <c r="BF235" s="980" t="s">
        <v>160</v>
      </c>
      <c r="BG235" s="980" t="s">
        <v>160</v>
      </c>
      <c r="BH235" s="619" t="s">
        <v>160</v>
      </c>
      <c r="BI235" s="619" t="s">
        <v>160</v>
      </c>
      <c r="BJ235" s="619" t="s">
        <v>160</v>
      </c>
      <c r="BK235" s="619" t="s">
        <v>160</v>
      </c>
    </row>
    <row r="236" spans="2:63" ht="16.5" customHeight="1" x14ac:dyDescent="0.3">
      <c r="B236" s="5"/>
      <c r="D236" s="1"/>
      <c r="E236" s="615"/>
      <c r="F236" s="813" t="s">
        <v>1366</v>
      </c>
      <c r="G236" s="619">
        <v>2.6619999999999999</v>
      </c>
      <c r="H236" s="619">
        <v>2.3E-2</v>
      </c>
      <c r="I236" s="619">
        <v>6.3E-2</v>
      </c>
      <c r="J236" s="619">
        <v>2.6619999999999999</v>
      </c>
      <c r="K236" s="619">
        <v>1.7999999999999999E-2</v>
      </c>
      <c r="L236" s="619">
        <v>6.2E-2</v>
      </c>
      <c r="M236" s="619">
        <v>2.6619999999999999</v>
      </c>
      <c r="N236" s="619">
        <v>1.7000000000000001E-2</v>
      </c>
      <c r="O236" s="619">
        <v>6.2E-2</v>
      </c>
      <c r="P236" s="619">
        <v>2.6619999999999999</v>
      </c>
      <c r="Q236" s="619">
        <v>1.2999999999999999E-2</v>
      </c>
      <c r="R236" s="619">
        <v>6.6000000000000003E-2</v>
      </c>
      <c r="S236" s="619">
        <v>2.5110000000000001</v>
      </c>
      <c r="T236" s="619">
        <v>1.2999999999999999E-2</v>
      </c>
      <c r="U236" s="619">
        <v>6.7000000000000004E-2</v>
      </c>
      <c r="V236" s="619">
        <v>2.4860000000000002</v>
      </c>
      <c r="W236" s="619">
        <v>1.2999999999999999E-2</v>
      </c>
      <c r="X236" s="619">
        <v>6.7000000000000004E-2</v>
      </c>
      <c r="Y236" s="619">
        <v>2.5590000000000002</v>
      </c>
      <c r="Z236" s="619">
        <v>1.2999999999999999E-2</v>
      </c>
      <c r="AA236" s="619">
        <v>6.8000000000000005E-2</v>
      </c>
      <c r="AB236" s="619">
        <v>2.5590000000000002</v>
      </c>
      <c r="AC236" s="619">
        <v>1.2999999999999999E-2</v>
      </c>
      <c r="AD236" s="619">
        <v>7.0000000000000007E-2</v>
      </c>
      <c r="AE236" s="619">
        <v>2.5590000000000002</v>
      </c>
      <c r="AF236" s="619">
        <v>0.01</v>
      </c>
      <c r="AG236" s="619">
        <v>7.1999999999999995E-2</v>
      </c>
      <c r="AH236" s="619">
        <v>2.5539999999999998</v>
      </c>
      <c r="AI236" s="619">
        <v>8.9999999999999993E-3</v>
      </c>
      <c r="AJ236" s="619">
        <v>7.0999999999999994E-2</v>
      </c>
      <c r="AK236" s="619">
        <v>2.536</v>
      </c>
      <c r="AL236" s="619">
        <v>8.9999999999999993E-3</v>
      </c>
      <c r="AM236" s="619">
        <v>7.0999999999999994E-2</v>
      </c>
      <c r="AN236" s="619">
        <v>2.5110000000000001</v>
      </c>
      <c r="AO236" s="619">
        <v>8.9999999999999993E-3</v>
      </c>
      <c r="AP236" s="619">
        <v>6.9000000000000006E-2</v>
      </c>
      <c r="AQ236" s="619" t="s">
        <v>160</v>
      </c>
      <c r="AR236" s="619" t="s">
        <v>160</v>
      </c>
      <c r="AS236" s="619" t="s">
        <v>160</v>
      </c>
      <c r="AT236" s="619" t="s">
        <v>160</v>
      </c>
      <c r="AU236" s="619" t="s">
        <v>160</v>
      </c>
      <c r="AV236" s="619" t="s">
        <v>160</v>
      </c>
      <c r="AW236" s="619" t="s">
        <v>160</v>
      </c>
      <c r="AX236" s="619" t="s">
        <v>160</v>
      </c>
      <c r="AY236" s="619" t="s">
        <v>160</v>
      </c>
      <c r="AZ236" s="619" t="s">
        <v>160</v>
      </c>
      <c r="BA236" s="619" t="s">
        <v>160</v>
      </c>
      <c r="BB236" s="619" t="s">
        <v>160</v>
      </c>
      <c r="BC236" s="619" t="s">
        <v>160</v>
      </c>
      <c r="BD236" s="619" t="s">
        <v>160</v>
      </c>
      <c r="BE236" s="980" t="s">
        <v>160</v>
      </c>
      <c r="BF236" s="980" t="s">
        <v>160</v>
      </c>
      <c r="BG236" s="980" t="s">
        <v>160</v>
      </c>
      <c r="BH236" s="619" t="s">
        <v>160</v>
      </c>
      <c r="BI236" s="619" t="s">
        <v>160</v>
      </c>
      <c r="BJ236" s="619" t="s">
        <v>160</v>
      </c>
      <c r="BK236" s="619" t="s">
        <v>160</v>
      </c>
    </row>
    <row r="237" spans="2:63" ht="16.5" customHeight="1" x14ac:dyDescent="0.3">
      <c r="B237" s="5"/>
      <c r="D237" s="1"/>
      <c r="E237" s="615"/>
      <c r="F237" s="813" t="s">
        <v>1500</v>
      </c>
      <c r="G237" s="619">
        <v>2.6589999999999998</v>
      </c>
      <c r="H237" s="619">
        <v>0.219</v>
      </c>
      <c r="I237" s="619">
        <v>4.2000000000000003E-2</v>
      </c>
      <c r="J237" s="619">
        <v>2.6589999999999998</v>
      </c>
      <c r="K237" s="619">
        <v>0.19</v>
      </c>
      <c r="L237" s="619">
        <v>4.4999999999999998E-2</v>
      </c>
      <c r="M237" s="619">
        <v>2.6589999999999998</v>
      </c>
      <c r="N237" s="619">
        <v>0.159</v>
      </c>
      <c r="O237" s="619">
        <v>5.0999999999999997E-2</v>
      </c>
      <c r="P237" s="619">
        <v>2.6589999999999998</v>
      </c>
      <c r="Q237" s="619">
        <v>0.14299999999999999</v>
      </c>
      <c r="R237" s="619">
        <v>0.06</v>
      </c>
      <c r="S237" s="619">
        <v>2.508</v>
      </c>
      <c r="T237" s="619">
        <v>0.13200000000000001</v>
      </c>
      <c r="U237" s="619">
        <v>6.4000000000000001E-2</v>
      </c>
      <c r="V237" s="619">
        <v>2.4820000000000002</v>
      </c>
      <c r="W237" s="619">
        <v>0.127</v>
      </c>
      <c r="X237" s="619">
        <v>6.9000000000000006E-2</v>
      </c>
      <c r="Y237" s="619">
        <v>2.5550000000000002</v>
      </c>
      <c r="Z237" s="619">
        <v>0.122</v>
      </c>
      <c r="AA237" s="619">
        <v>7.3999999999999996E-2</v>
      </c>
      <c r="AB237" s="619">
        <v>2.5550000000000002</v>
      </c>
      <c r="AC237" s="619">
        <v>0.11700000000000001</v>
      </c>
      <c r="AD237" s="619">
        <v>7.5999999999999998E-2</v>
      </c>
      <c r="AE237" s="619">
        <v>2.5550000000000002</v>
      </c>
      <c r="AF237" s="619">
        <v>0.107</v>
      </c>
      <c r="AG237" s="619">
        <v>0.08</v>
      </c>
      <c r="AH237" s="619">
        <v>2.5499999999999998</v>
      </c>
      <c r="AI237" s="619">
        <v>0.1</v>
      </c>
      <c r="AJ237" s="619">
        <v>8.5999999999999993E-2</v>
      </c>
      <c r="AK237" s="619">
        <v>2.5329999999999999</v>
      </c>
      <c r="AL237" s="619">
        <v>0.09</v>
      </c>
      <c r="AM237" s="619">
        <v>9.4E-2</v>
      </c>
      <c r="AN237" s="619">
        <v>2.508</v>
      </c>
      <c r="AO237" s="619">
        <v>0.08</v>
      </c>
      <c r="AP237" s="619">
        <v>0.104</v>
      </c>
      <c r="AQ237" s="619" t="s">
        <v>160</v>
      </c>
      <c r="AR237" s="619" t="s">
        <v>160</v>
      </c>
      <c r="AS237" s="619" t="s">
        <v>160</v>
      </c>
      <c r="AT237" s="619" t="s">
        <v>160</v>
      </c>
      <c r="AU237" s="619" t="s">
        <v>160</v>
      </c>
      <c r="AV237" s="619" t="s">
        <v>160</v>
      </c>
      <c r="AW237" s="619" t="s">
        <v>160</v>
      </c>
      <c r="AX237" s="619" t="s">
        <v>160</v>
      </c>
      <c r="AY237" s="619" t="s">
        <v>160</v>
      </c>
      <c r="AZ237" s="619" t="s">
        <v>160</v>
      </c>
      <c r="BA237" s="619" t="s">
        <v>160</v>
      </c>
      <c r="BB237" s="619" t="s">
        <v>160</v>
      </c>
      <c r="BC237" s="619" t="s">
        <v>160</v>
      </c>
      <c r="BD237" s="619" t="s">
        <v>160</v>
      </c>
      <c r="BE237" s="980" t="s">
        <v>160</v>
      </c>
      <c r="BF237" s="980" t="s">
        <v>160</v>
      </c>
      <c r="BG237" s="980" t="s">
        <v>160</v>
      </c>
      <c r="BH237" s="619" t="s">
        <v>160</v>
      </c>
      <c r="BI237" s="619" t="s">
        <v>160</v>
      </c>
      <c r="BJ237" s="619" t="s">
        <v>160</v>
      </c>
      <c r="BK237" s="619" t="s">
        <v>160</v>
      </c>
    </row>
    <row r="238" spans="2:63" ht="16.5" customHeight="1" x14ac:dyDescent="0.3">
      <c r="B238" s="5"/>
      <c r="D238" s="1"/>
      <c r="E238" s="615"/>
      <c r="F238" s="813" t="s">
        <v>1501</v>
      </c>
      <c r="G238" s="619">
        <v>2.6589999999999998</v>
      </c>
      <c r="H238" s="619">
        <v>0.18</v>
      </c>
      <c r="I238" s="619">
        <v>2.1999999999999999E-2</v>
      </c>
      <c r="J238" s="619">
        <v>2.6589999999999998</v>
      </c>
      <c r="K238" s="619">
        <v>0.16500000000000001</v>
      </c>
      <c r="L238" s="619">
        <v>2.3E-2</v>
      </c>
      <c r="M238" s="619">
        <v>2.6589999999999998</v>
      </c>
      <c r="N238" s="619">
        <v>0.155</v>
      </c>
      <c r="O238" s="619">
        <v>2.5999999999999999E-2</v>
      </c>
      <c r="P238" s="619">
        <v>2.6589999999999998</v>
      </c>
      <c r="Q238" s="619">
        <v>0.12</v>
      </c>
      <c r="R238" s="619">
        <v>3.7999999999999999E-2</v>
      </c>
      <c r="S238" s="619">
        <v>2.508</v>
      </c>
      <c r="T238" s="619">
        <v>0.109</v>
      </c>
      <c r="U238" s="619">
        <v>4.2999999999999997E-2</v>
      </c>
      <c r="V238" s="619">
        <v>2.4820000000000002</v>
      </c>
      <c r="W238" s="619">
        <v>0.09</v>
      </c>
      <c r="X238" s="619">
        <v>5.2999999999999999E-2</v>
      </c>
      <c r="Y238" s="619">
        <v>2.5550000000000002</v>
      </c>
      <c r="Z238" s="619">
        <v>7.9000000000000001E-2</v>
      </c>
      <c r="AA238" s="619">
        <v>5.8999999999999997E-2</v>
      </c>
      <c r="AB238" s="619">
        <v>2.5550000000000002</v>
      </c>
      <c r="AC238" s="619">
        <v>7.0000000000000007E-2</v>
      </c>
      <c r="AD238" s="619">
        <v>6.4000000000000001E-2</v>
      </c>
      <c r="AE238" s="619">
        <v>2.5550000000000002</v>
      </c>
      <c r="AF238" s="619">
        <v>0.05</v>
      </c>
      <c r="AG238" s="619">
        <v>6.7000000000000004E-2</v>
      </c>
      <c r="AH238" s="619">
        <v>2.5499999999999998</v>
      </c>
      <c r="AI238" s="619">
        <v>4.3999999999999997E-2</v>
      </c>
      <c r="AJ238" s="619">
        <v>7.0999999999999994E-2</v>
      </c>
      <c r="AK238" s="619">
        <v>2.5329999999999999</v>
      </c>
      <c r="AL238" s="619">
        <v>3.9E-2</v>
      </c>
      <c r="AM238" s="619">
        <v>7.3999999999999996E-2</v>
      </c>
      <c r="AN238" s="619">
        <v>2.508</v>
      </c>
      <c r="AO238" s="619">
        <v>3.5999999999999997E-2</v>
      </c>
      <c r="AP238" s="619">
        <v>6.9000000000000006E-2</v>
      </c>
      <c r="AQ238" s="619" t="s">
        <v>160</v>
      </c>
      <c r="AR238" s="619" t="s">
        <v>160</v>
      </c>
      <c r="AS238" s="619" t="s">
        <v>160</v>
      </c>
      <c r="AT238" s="619" t="s">
        <v>160</v>
      </c>
      <c r="AU238" s="619" t="s">
        <v>160</v>
      </c>
      <c r="AV238" s="619" t="s">
        <v>160</v>
      </c>
      <c r="AW238" s="619" t="s">
        <v>160</v>
      </c>
      <c r="AX238" s="619" t="s">
        <v>160</v>
      </c>
      <c r="AY238" s="619" t="s">
        <v>160</v>
      </c>
      <c r="AZ238" s="619" t="s">
        <v>160</v>
      </c>
      <c r="BA238" s="619" t="s">
        <v>160</v>
      </c>
      <c r="BB238" s="619" t="s">
        <v>160</v>
      </c>
      <c r="BC238" s="619" t="s">
        <v>160</v>
      </c>
      <c r="BD238" s="619" t="s">
        <v>160</v>
      </c>
      <c r="BE238" s="980" t="s">
        <v>160</v>
      </c>
      <c r="BF238" s="980" t="s">
        <v>160</v>
      </c>
      <c r="BG238" s="980" t="s">
        <v>160</v>
      </c>
      <c r="BH238" s="619" t="s">
        <v>160</v>
      </c>
      <c r="BI238" s="619" t="s">
        <v>160</v>
      </c>
      <c r="BJ238" s="619" t="s">
        <v>160</v>
      </c>
      <c r="BK238" s="619" t="s">
        <v>160</v>
      </c>
    </row>
    <row r="239" spans="2:63" ht="16.5" customHeight="1" x14ac:dyDescent="0.3">
      <c r="B239" s="5"/>
      <c r="D239" s="1"/>
      <c r="E239" s="617" t="s">
        <v>1053</v>
      </c>
      <c r="F239" s="813" t="s">
        <v>1365</v>
      </c>
      <c r="G239" s="619" t="s">
        <v>160</v>
      </c>
      <c r="H239" s="619" t="s">
        <v>160</v>
      </c>
      <c r="I239" s="619" t="s">
        <v>160</v>
      </c>
      <c r="J239" s="619" t="s">
        <v>160</v>
      </c>
      <c r="K239" s="619" t="s">
        <v>160</v>
      </c>
      <c r="L239" s="619" t="s">
        <v>160</v>
      </c>
      <c r="M239" s="619" t="s">
        <v>160</v>
      </c>
      <c r="N239" s="619" t="s">
        <v>160</v>
      </c>
      <c r="O239" s="619" t="s">
        <v>160</v>
      </c>
      <c r="P239" s="619" t="s">
        <v>160</v>
      </c>
      <c r="Q239" s="619" t="s">
        <v>160</v>
      </c>
      <c r="R239" s="619" t="s">
        <v>160</v>
      </c>
      <c r="S239" s="619" t="s">
        <v>160</v>
      </c>
      <c r="T239" s="619" t="s">
        <v>160</v>
      </c>
      <c r="U239" s="619" t="s">
        <v>160</v>
      </c>
      <c r="V239" s="619" t="s">
        <v>160</v>
      </c>
      <c r="W239" s="619" t="s">
        <v>160</v>
      </c>
      <c r="X239" s="619" t="s">
        <v>160</v>
      </c>
      <c r="Y239" s="619" t="s">
        <v>160</v>
      </c>
      <c r="Z239" s="619" t="s">
        <v>160</v>
      </c>
      <c r="AA239" s="619" t="s">
        <v>160</v>
      </c>
      <c r="AB239" s="619" t="s">
        <v>160</v>
      </c>
      <c r="AC239" s="619" t="s">
        <v>160</v>
      </c>
      <c r="AD239" s="619" t="s">
        <v>160</v>
      </c>
      <c r="AE239" s="619" t="s">
        <v>160</v>
      </c>
      <c r="AF239" s="619" t="s">
        <v>160</v>
      </c>
      <c r="AG239" s="619" t="s">
        <v>160</v>
      </c>
      <c r="AH239" s="619" t="s">
        <v>160</v>
      </c>
      <c r="AI239" s="619" t="s">
        <v>160</v>
      </c>
      <c r="AJ239" s="619" t="s">
        <v>160</v>
      </c>
      <c r="AK239" s="619" t="s">
        <v>160</v>
      </c>
      <c r="AL239" s="619" t="s">
        <v>160</v>
      </c>
      <c r="AM239" s="619" t="s">
        <v>160</v>
      </c>
      <c r="AN239" s="619" t="s">
        <v>160</v>
      </c>
      <c r="AO239" s="619" t="s">
        <v>160</v>
      </c>
      <c r="AP239" s="619" t="s">
        <v>160</v>
      </c>
      <c r="AQ239" s="619">
        <v>2.488</v>
      </c>
      <c r="AR239" s="619">
        <v>7.0000000000000001E-3</v>
      </c>
      <c r="AS239" s="619">
        <v>0.11</v>
      </c>
      <c r="AT239" s="619">
        <v>2.488</v>
      </c>
      <c r="AU239" s="619">
        <v>6.0000000000000001E-3</v>
      </c>
      <c r="AV239" s="619">
        <v>0.109</v>
      </c>
      <c r="AW239" s="619">
        <v>2.4860000000000002</v>
      </c>
      <c r="AX239" s="619">
        <v>5.0000000000000001E-3</v>
      </c>
      <c r="AY239" s="619">
        <v>0.108</v>
      </c>
      <c r="AZ239" s="619">
        <v>2.4860000000000002</v>
      </c>
      <c r="BA239" s="619">
        <v>4.0000000000000001E-3</v>
      </c>
      <c r="BB239" s="619">
        <v>0.107</v>
      </c>
      <c r="BC239" s="619">
        <v>2.4870000000000001</v>
      </c>
      <c r="BD239" s="619">
        <v>4.0000000000000001E-3</v>
      </c>
      <c r="BE239" s="980">
        <v>0.105</v>
      </c>
      <c r="BF239" s="980">
        <v>2.488</v>
      </c>
      <c r="BG239" s="980">
        <v>4.0000000000000001E-3</v>
      </c>
      <c r="BH239" s="619">
        <v>0.105</v>
      </c>
      <c r="BI239" s="619">
        <v>2.4870000000000001</v>
      </c>
      <c r="BJ239" s="619">
        <v>3.0000000000000001E-3</v>
      </c>
      <c r="BK239" s="619">
        <v>0.105</v>
      </c>
    </row>
    <row r="240" spans="2:63" ht="16.5" customHeight="1" x14ac:dyDescent="0.3">
      <c r="B240" s="5"/>
      <c r="D240" s="1"/>
      <c r="E240" s="615"/>
      <c r="F240" s="813" t="s">
        <v>1366</v>
      </c>
      <c r="G240" s="619" t="s">
        <v>160</v>
      </c>
      <c r="H240" s="619" t="s">
        <v>160</v>
      </c>
      <c r="I240" s="619" t="s">
        <v>160</v>
      </c>
      <c r="J240" s="619" t="s">
        <v>160</v>
      </c>
      <c r="K240" s="619" t="s">
        <v>160</v>
      </c>
      <c r="L240" s="619" t="s">
        <v>160</v>
      </c>
      <c r="M240" s="619" t="s">
        <v>160</v>
      </c>
      <c r="N240" s="619" t="s">
        <v>160</v>
      </c>
      <c r="O240" s="619" t="s">
        <v>160</v>
      </c>
      <c r="P240" s="619" t="s">
        <v>160</v>
      </c>
      <c r="Q240" s="619" t="s">
        <v>160</v>
      </c>
      <c r="R240" s="619" t="s">
        <v>160</v>
      </c>
      <c r="S240" s="619" t="s">
        <v>160</v>
      </c>
      <c r="T240" s="619" t="s">
        <v>160</v>
      </c>
      <c r="U240" s="619" t="s">
        <v>160</v>
      </c>
      <c r="V240" s="619" t="s">
        <v>160</v>
      </c>
      <c r="W240" s="619" t="s">
        <v>160</v>
      </c>
      <c r="X240" s="619" t="s">
        <v>160</v>
      </c>
      <c r="Y240" s="619" t="s">
        <v>160</v>
      </c>
      <c r="Z240" s="619" t="s">
        <v>160</v>
      </c>
      <c r="AA240" s="619" t="s">
        <v>160</v>
      </c>
      <c r="AB240" s="619" t="s">
        <v>160</v>
      </c>
      <c r="AC240" s="619" t="s">
        <v>160</v>
      </c>
      <c r="AD240" s="619" t="s">
        <v>160</v>
      </c>
      <c r="AE240" s="619" t="s">
        <v>160</v>
      </c>
      <c r="AF240" s="619" t="s">
        <v>160</v>
      </c>
      <c r="AG240" s="619" t="s">
        <v>160</v>
      </c>
      <c r="AH240" s="619" t="s">
        <v>160</v>
      </c>
      <c r="AI240" s="619" t="s">
        <v>160</v>
      </c>
      <c r="AJ240" s="619" t="s">
        <v>160</v>
      </c>
      <c r="AK240" s="619" t="s">
        <v>160</v>
      </c>
      <c r="AL240" s="619" t="s">
        <v>160</v>
      </c>
      <c r="AM240" s="619" t="s">
        <v>160</v>
      </c>
      <c r="AN240" s="619" t="s">
        <v>160</v>
      </c>
      <c r="AO240" s="619" t="s">
        <v>160</v>
      </c>
      <c r="AP240" s="619" t="s">
        <v>160</v>
      </c>
      <c r="AQ240" s="619">
        <v>2.4860000000000002</v>
      </c>
      <c r="AR240" s="619">
        <v>8.0000000000000002E-3</v>
      </c>
      <c r="AS240" s="619">
        <v>7.0000000000000007E-2</v>
      </c>
      <c r="AT240" s="619">
        <v>2.4860000000000002</v>
      </c>
      <c r="AU240" s="619">
        <v>7.0000000000000001E-3</v>
      </c>
      <c r="AV240" s="619">
        <v>7.0000000000000007E-2</v>
      </c>
      <c r="AW240" s="619">
        <v>2.484</v>
      </c>
      <c r="AX240" s="619">
        <v>6.0000000000000001E-3</v>
      </c>
      <c r="AY240" s="619">
        <v>7.3999999999999996E-2</v>
      </c>
      <c r="AZ240" s="619">
        <v>2.484</v>
      </c>
      <c r="BA240" s="619">
        <v>4.0000000000000001E-3</v>
      </c>
      <c r="BB240" s="619">
        <v>7.0000000000000007E-2</v>
      </c>
      <c r="BC240" s="619">
        <v>2.4860000000000002</v>
      </c>
      <c r="BD240" s="619">
        <v>3.0000000000000001E-3</v>
      </c>
      <c r="BE240" s="980">
        <v>7.0999999999999994E-2</v>
      </c>
      <c r="BF240" s="980">
        <v>2.4860000000000002</v>
      </c>
      <c r="BG240" s="980">
        <v>3.0000000000000001E-3</v>
      </c>
      <c r="BH240" s="619">
        <v>7.0000000000000007E-2</v>
      </c>
      <c r="BI240" s="619">
        <v>2.4860000000000002</v>
      </c>
      <c r="BJ240" s="619">
        <v>3.0000000000000001E-3</v>
      </c>
      <c r="BK240" s="619">
        <v>7.0999999999999994E-2</v>
      </c>
    </row>
    <row r="241" spans="2:63" ht="16.5" customHeight="1" x14ac:dyDescent="0.3">
      <c r="B241" s="5"/>
      <c r="D241" s="1"/>
      <c r="E241" s="615"/>
      <c r="F241" s="813" t="s">
        <v>1500</v>
      </c>
      <c r="G241" s="619" t="s">
        <v>160</v>
      </c>
      <c r="H241" s="619" t="s">
        <v>160</v>
      </c>
      <c r="I241" s="619" t="s">
        <v>160</v>
      </c>
      <c r="J241" s="619" t="s">
        <v>160</v>
      </c>
      <c r="K241" s="619" t="s">
        <v>160</v>
      </c>
      <c r="L241" s="619" t="s">
        <v>160</v>
      </c>
      <c r="M241" s="619" t="s">
        <v>160</v>
      </c>
      <c r="N241" s="619" t="s">
        <v>160</v>
      </c>
      <c r="O241" s="619" t="s">
        <v>160</v>
      </c>
      <c r="P241" s="619" t="s">
        <v>160</v>
      </c>
      <c r="Q241" s="619" t="s">
        <v>160</v>
      </c>
      <c r="R241" s="619" t="s">
        <v>160</v>
      </c>
      <c r="S241" s="619" t="s">
        <v>160</v>
      </c>
      <c r="T241" s="619" t="s">
        <v>160</v>
      </c>
      <c r="U241" s="619" t="s">
        <v>160</v>
      </c>
      <c r="V241" s="619" t="s">
        <v>160</v>
      </c>
      <c r="W241" s="619" t="s">
        <v>160</v>
      </c>
      <c r="X241" s="619" t="s">
        <v>160</v>
      </c>
      <c r="Y241" s="619" t="s">
        <v>160</v>
      </c>
      <c r="Z241" s="619" t="s">
        <v>160</v>
      </c>
      <c r="AA241" s="619" t="s">
        <v>160</v>
      </c>
      <c r="AB241" s="619" t="s">
        <v>160</v>
      </c>
      <c r="AC241" s="619" t="s">
        <v>160</v>
      </c>
      <c r="AD241" s="619" t="s">
        <v>160</v>
      </c>
      <c r="AE241" s="619" t="s">
        <v>160</v>
      </c>
      <c r="AF241" s="619" t="s">
        <v>160</v>
      </c>
      <c r="AG241" s="619" t="s">
        <v>160</v>
      </c>
      <c r="AH241" s="619" t="s">
        <v>160</v>
      </c>
      <c r="AI241" s="619" t="s">
        <v>160</v>
      </c>
      <c r="AJ241" s="619" t="s">
        <v>160</v>
      </c>
      <c r="AK241" s="619" t="s">
        <v>160</v>
      </c>
      <c r="AL241" s="619" t="s">
        <v>160</v>
      </c>
      <c r="AM241" s="619" t="s">
        <v>160</v>
      </c>
      <c r="AN241" s="619" t="s">
        <v>160</v>
      </c>
      <c r="AO241" s="619" t="s">
        <v>160</v>
      </c>
      <c r="AP241" s="619" t="s">
        <v>160</v>
      </c>
      <c r="AQ241" s="619">
        <v>2.4820000000000002</v>
      </c>
      <c r="AR241" s="619">
        <v>7.3999999999999996E-2</v>
      </c>
      <c r="AS241" s="619">
        <v>0.109</v>
      </c>
      <c r="AT241" s="619">
        <v>2.4820000000000002</v>
      </c>
      <c r="AU241" s="619">
        <v>6.7000000000000004E-2</v>
      </c>
      <c r="AV241" s="619">
        <v>0.11600000000000001</v>
      </c>
      <c r="AW241" s="619">
        <v>2.4809999999999999</v>
      </c>
      <c r="AX241" s="619">
        <v>5.8999999999999997E-2</v>
      </c>
      <c r="AY241" s="619">
        <v>0.123</v>
      </c>
      <c r="AZ241" s="619">
        <v>2.4809999999999999</v>
      </c>
      <c r="BA241" s="619">
        <v>5.5E-2</v>
      </c>
      <c r="BB241" s="619">
        <v>0.128</v>
      </c>
      <c r="BC241" s="619">
        <v>2.4820000000000002</v>
      </c>
      <c r="BD241" s="619">
        <v>4.9000000000000002E-2</v>
      </c>
      <c r="BE241" s="980">
        <v>0.13400000000000001</v>
      </c>
      <c r="BF241" s="980">
        <v>2.4820000000000002</v>
      </c>
      <c r="BG241" s="980">
        <v>4.7E-2</v>
      </c>
      <c r="BH241" s="619">
        <v>0.13600000000000001</v>
      </c>
      <c r="BI241" s="619">
        <v>2.4820000000000002</v>
      </c>
      <c r="BJ241" s="619">
        <v>4.2999999999999997E-2</v>
      </c>
      <c r="BK241" s="619">
        <v>0.13900000000000001</v>
      </c>
    </row>
    <row r="242" spans="2:63" ht="16.5" customHeight="1" x14ac:dyDescent="0.3">
      <c r="B242" s="5"/>
      <c r="D242" s="1"/>
      <c r="E242" s="615"/>
      <c r="F242" s="813" t="s">
        <v>1501</v>
      </c>
      <c r="G242" s="619" t="s">
        <v>160</v>
      </c>
      <c r="H242" s="619" t="s">
        <v>160</v>
      </c>
      <c r="I242" s="619" t="s">
        <v>160</v>
      </c>
      <c r="J242" s="619" t="s">
        <v>160</v>
      </c>
      <c r="K242" s="619" t="s">
        <v>160</v>
      </c>
      <c r="L242" s="619" t="s">
        <v>160</v>
      </c>
      <c r="M242" s="619" t="s">
        <v>160</v>
      </c>
      <c r="N242" s="619" t="s">
        <v>160</v>
      </c>
      <c r="O242" s="619" t="s">
        <v>160</v>
      </c>
      <c r="P242" s="619" t="s">
        <v>160</v>
      </c>
      <c r="Q242" s="619" t="s">
        <v>160</v>
      </c>
      <c r="R242" s="619" t="s">
        <v>160</v>
      </c>
      <c r="S242" s="619" t="s">
        <v>160</v>
      </c>
      <c r="T242" s="619" t="s">
        <v>160</v>
      </c>
      <c r="U242" s="619" t="s">
        <v>160</v>
      </c>
      <c r="V242" s="619" t="s">
        <v>160</v>
      </c>
      <c r="W242" s="619" t="s">
        <v>160</v>
      </c>
      <c r="X242" s="619" t="s">
        <v>160</v>
      </c>
      <c r="Y242" s="619" t="s">
        <v>160</v>
      </c>
      <c r="Z242" s="619" t="s">
        <v>160</v>
      </c>
      <c r="AA242" s="619" t="s">
        <v>160</v>
      </c>
      <c r="AB242" s="619" t="s">
        <v>160</v>
      </c>
      <c r="AC242" s="619" t="s">
        <v>160</v>
      </c>
      <c r="AD242" s="619" t="s">
        <v>160</v>
      </c>
      <c r="AE242" s="619" t="s">
        <v>160</v>
      </c>
      <c r="AF242" s="619" t="s">
        <v>160</v>
      </c>
      <c r="AG242" s="619" t="s">
        <v>160</v>
      </c>
      <c r="AH242" s="619" t="s">
        <v>160</v>
      </c>
      <c r="AI242" s="619" t="s">
        <v>160</v>
      </c>
      <c r="AJ242" s="619" t="s">
        <v>160</v>
      </c>
      <c r="AK242" s="619" t="s">
        <v>160</v>
      </c>
      <c r="AL242" s="619" t="s">
        <v>160</v>
      </c>
      <c r="AM242" s="619" t="s">
        <v>160</v>
      </c>
      <c r="AN242" s="619" t="s">
        <v>160</v>
      </c>
      <c r="AO242" s="619" t="s">
        <v>160</v>
      </c>
      <c r="AP242" s="619" t="s">
        <v>160</v>
      </c>
      <c r="AQ242" s="619">
        <v>2.4820000000000002</v>
      </c>
      <c r="AR242" s="619">
        <v>3.2000000000000001E-2</v>
      </c>
      <c r="AS242" s="619">
        <v>7.0999999999999994E-2</v>
      </c>
      <c r="AT242" s="619">
        <v>2.4820000000000002</v>
      </c>
      <c r="AU242" s="619">
        <v>2.7E-2</v>
      </c>
      <c r="AV242" s="619">
        <v>7.4999999999999997E-2</v>
      </c>
      <c r="AW242" s="619">
        <v>2.4809999999999999</v>
      </c>
      <c r="AX242" s="619">
        <v>2.3E-2</v>
      </c>
      <c r="AY242" s="619">
        <v>7.8E-2</v>
      </c>
      <c r="AZ242" s="619">
        <v>2.4809999999999999</v>
      </c>
      <c r="BA242" s="619">
        <v>1.9E-2</v>
      </c>
      <c r="BB242" s="619">
        <v>8.3000000000000004E-2</v>
      </c>
      <c r="BC242" s="619">
        <v>2.4820000000000002</v>
      </c>
      <c r="BD242" s="619">
        <v>1.6E-2</v>
      </c>
      <c r="BE242" s="980">
        <v>8.6999999999999994E-2</v>
      </c>
      <c r="BF242" s="980">
        <v>2.4820000000000002</v>
      </c>
      <c r="BG242" s="980">
        <v>1.4E-2</v>
      </c>
      <c r="BH242" s="619">
        <v>8.6999999999999994E-2</v>
      </c>
      <c r="BI242" s="619">
        <v>2.4820000000000002</v>
      </c>
      <c r="BJ242" s="619">
        <v>1.4E-2</v>
      </c>
      <c r="BK242" s="619">
        <v>8.6999999999999994E-2</v>
      </c>
    </row>
    <row r="243" spans="2:63" ht="16.5" customHeight="1" x14ac:dyDescent="0.3">
      <c r="B243" s="5"/>
      <c r="D243" s="1"/>
      <c r="E243" s="617" t="s">
        <v>1054</v>
      </c>
      <c r="F243" s="813" t="s">
        <v>1365</v>
      </c>
      <c r="G243" s="619" t="s">
        <v>160</v>
      </c>
      <c r="H243" s="619" t="s">
        <v>160</v>
      </c>
      <c r="I243" s="619" t="s">
        <v>160</v>
      </c>
      <c r="J243" s="619" t="s">
        <v>160</v>
      </c>
      <c r="K243" s="619" t="s">
        <v>160</v>
      </c>
      <c r="L243" s="619" t="s">
        <v>160</v>
      </c>
      <c r="M243" s="619" t="s">
        <v>160</v>
      </c>
      <c r="N243" s="619" t="s">
        <v>160</v>
      </c>
      <c r="O243" s="619" t="s">
        <v>160</v>
      </c>
      <c r="P243" s="619" t="s">
        <v>160</v>
      </c>
      <c r="Q243" s="619" t="s">
        <v>160</v>
      </c>
      <c r="R243" s="619" t="s">
        <v>160</v>
      </c>
      <c r="S243" s="619" t="s">
        <v>160</v>
      </c>
      <c r="T243" s="619" t="s">
        <v>160</v>
      </c>
      <c r="U243" s="619" t="s">
        <v>160</v>
      </c>
      <c r="V243" s="619" t="s">
        <v>160</v>
      </c>
      <c r="W243" s="619" t="s">
        <v>160</v>
      </c>
      <c r="X243" s="619" t="s">
        <v>160</v>
      </c>
      <c r="Y243" s="619" t="s">
        <v>160</v>
      </c>
      <c r="Z243" s="619" t="s">
        <v>160</v>
      </c>
      <c r="AA243" s="619" t="s">
        <v>160</v>
      </c>
      <c r="AB243" s="619" t="s">
        <v>160</v>
      </c>
      <c r="AC243" s="619" t="s">
        <v>160</v>
      </c>
      <c r="AD243" s="619" t="s">
        <v>160</v>
      </c>
      <c r="AE243" s="619" t="s">
        <v>160</v>
      </c>
      <c r="AF243" s="619" t="s">
        <v>160</v>
      </c>
      <c r="AG243" s="619" t="s">
        <v>160</v>
      </c>
      <c r="AH243" s="619" t="s">
        <v>160</v>
      </c>
      <c r="AI243" s="619" t="s">
        <v>160</v>
      </c>
      <c r="AJ243" s="619" t="s">
        <v>160</v>
      </c>
      <c r="AK243" s="619" t="s">
        <v>160</v>
      </c>
      <c r="AL243" s="619" t="s">
        <v>160</v>
      </c>
      <c r="AM243" s="619" t="s">
        <v>160</v>
      </c>
      <c r="AN243" s="619" t="s">
        <v>160</v>
      </c>
      <c r="AO243" s="619" t="s">
        <v>160</v>
      </c>
      <c r="AP243" s="619" t="s">
        <v>160</v>
      </c>
      <c r="AQ243" s="619">
        <v>2.4119999999999999</v>
      </c>
      <c r="AR243" s="619">
        <v>7.0000000000000001E-3</v>
      </c>
      <c r="AS243" s="619">
        <v>0.11</v>
      </c>
      <c r="AT243" s="619">
        <v>2.4119999999999999</v>
      </c>
      <c r="AU243" s="619">
        <v>6.0000000000000001E-3</v>
      </c>
      <c r="AV243" s="619">
        <v>0.109</v>
      </c>
      <c r="AW243" s="619">
        <v>2.41</v>
      </c>
      <c r="AX243" s="619">
        <v>5.0000000000000001E-3</v>
      </c>
      <c r="AY243" s="619">
        <v>0.108</v>
      </c>
      <c r="AZ243" s="619">
        <v>2.41</v>
      </c>
      <c r="BA243" s="619">
        <v>4.0000000000000001E-3</v>
      </c>
      <c r="BB243" s="619">
        <v>0.107</v>
      </c>
      <c r="BC243" s="619">
        <v>2.4119999999999999</v>
      </c>
      <c r="BD243" s="619">
        <v>4.0000000000000001E-3</v>
      </c>
      <c r="BE243" s="980">
        <v>0.105</v>
      </c>
      <c r="BF243" s="980">
        <v>2.4119999999999999</v>
      </c>
      <c r="BG243" s="980">
        <v>4.0000000000000001E-3</v>
      </c>
      <c r="BH243" s="619">
        <v>0.105</v>
      </c>
      <c r="BI243" s="619">
        <v>2.4119999999999999</v>
      </c>
      <c r="BJ243" s="619">
        <v>3.0000000000000001E-3</v>
      </c>
      <c r="BK243" s="619">
        <v>0.105</v>
      </c>
    </row>
    <row r="244" spans="2:63" ht="16.5" customHeight="1" x14ac:dyDescent="0.3">
      <c r="B244" s="5"/>
      <c r="D244" s="1"/>
      <c r="E244" s="615"/>
      <c r="F244" s="813" t="s">
        <v>1366</v>
      </c>
      <c r="G244" s="619" t="s">
        <v>160</v>
      </c>
      <c r="H244" s="619" t="s">
        <v>160</v>
      </c>
      <c r="I244" s="619" t="s">
        <v>160</v>
      </c>
      <c r="J244" s="619" t="s">
        <v>160</v>
      </c>
      <c r="K244" s="619" t="s">
        <v>160</v>
      </c>
      <c r="L244" s="619" t="s">
        <v>160</v>
      </c>
      <c r="M244" s="619" t="s">
        <v>160</v>
      </c>
      <c r="N244" s="619" t="s">
        <v>160</v>
      </c>
      <c r="O244" s="619" t="s">
        <v>160</v>
      </c>
      <c r="P244" s="619" t="s">
        <v>160</v>
      </c>
      <c r="Q244" s="619" t="s">
        <v>160</v>
      </c>
      <c r="R244" s="619" t="s">
        <v>160</v>
      </c>
      <c r="S244" s="619" t="s">
        <v>160</v>
      </c>
      <c r="T244" s="619" t="s">
        <v>160</v>
      </c>
      <c r="U244" s="619" t="s">
        <v>160</v>
      </c>
      <c r="V244" s="619" t="s">
        <v>160</v>
      </c>
      <c r="W244" s="619" t="s">
        <v>160</v>
      </c>
      <c r="X244" s="619" t="s">
        <v>160</v>
      </c>
      <c r="Y244" s="619" t="s">
        <v>160</v>
      </c>
      <c r="Z244" s="619" t="s">
        <v>160</v>
      </c>
      <c r="AA244" s="619" t="s">
        <v>160</v>
      </c>
      <c r="AB244" s="619" t="s">
        <v>160</v>
      </c>
      <c r="AC244" s="619" t="s">
        <v>160</v>
      </c>
      <c r="AD244" s="619" t="s">
        <v>160</v>
      </c>
      <c r="AE244" s="619" t="s">
        <v>160</v>
      </c>
      <c r="AF244" s="619" t="s">
        <v>160</v>
      </c>
      <c r="AG244" s="619" t="s">
        <v>160</v>
      </c>
      <c r="AH244" s="619" t="s">
        <v>160</v>
      </c>
      <c r="AI244" s="619" t="s">
        <v>160</v>
      </c>
      <c r="AJ244" s="619" t="s">
        <v>160</v>
      </c>
      <c r="AK244" s="619" t="s">
        <v>160</v>
      </c>
      <c r="AL244" s="619" t="s">
        <v>160</v>
      </c>
      <c r="AM244" s="619" t="s">
        <v>160</v>
      </c>
      <c r="AN244" s="619" t="s">
        <v>160</v>
      </c>
      <c r="AO244" s="619" t="s">
        <v>160</v>
      </c>
      <c r="AP244" s="619" t="s">
        <v>160</v>
      </c>
      <c r="AQ244" s="619">
        <v>2.41</v>
      </c>
      <c r="AR244" s="619">
        <v>8.0000000000000002E-3</v>
      </c>
      <c r="AS244" s="619">
        <v>7.0000000000000007E-2</v>
      </c>
      <c r="AT244" s="619">
        <v>2.41</v>
      </c>
      <c r="AU244" s="619">
        <v>7.0000000000000001E-3</v>
      </c>
      <c r="AV244" s="619">
        <v>7.0000000000000007E-2</v>
      </c>
      <c r="AW244" s="619">
        <v>2.4079999999999999</v>
      </c>
      <c r="AX244" s="619">
        <v>6.0000000000000001E-3</v>
      </c>
      <c r="AY244" s="619">
        <v>7.3999999999999996E-2</v>
      </c>
      <c r="AZ244" s="619">
        <v>2.4079999999999999</v>
      </c>
      <c r="BA244" s="619">
        <v>4.0000000000000001E-3</v>
      </c>
      <c r="BB244" s="619">
        <v>7.0000000000000007E-2</v>
      </c>
      <c r="BC244" s="619">
        <v>2.41</v>
      </c>
      <c r="BD244" s="619">
        <v>3.0000000000000001E-3</v>
      </c>
      <c r="BE244" s="980">
        <v>7.0999999999999994E-2</v>
      </c>
      <c r="BF244" s="980">
        <v>2.41</v>
      </c>
      <c r="BG244" s="980">
        <v>3.0000000000000001E-3</v>
      </c>
      <c r="BH244" s="619">
        <v>7.0000000000000007E-2</v>
      </c>
      <c r="BI244" s="619">
        <v>2.41</v>
      </c>
      <c r="BJ244" s="619">
        <v>3.0000000000000001E-3</v>
      </c>
      <c r="BK244" s="619">
        <v>7.0999999999999994E-2</v>
      </c>
    </row>
    <row r="245" spans="2:63" ht="16.5" customHeight="1" x14ac:dyDescent="0.3">
      <c r="B245" s="5"/>
      <c r="D245" s="1"/>
      <c r="E245" s="615"/>
      <c r="F245" s="813" t="s">
        <v>1500</v>
      </c>
      <c r="G245" s="619" t="s">
        <v>160</v>
      </c>
      <c r="H245" s="619" t="s">
        <v>160</v>
      </c>
      <c r="I245" s="619" t="s">
        <v>160</v>
      </c>
      <c r="J245" s="619" t="s">
        <v>160</v>
      </c>
      <c r="K245" s="619" t="s">
        <v>160</v>
      </c>
      <c r="L245" s="619" t="s">
        <v>160</v>
      </c>
      <c r="M245" s="619" t="s">
        <v>160</v>
      </c>
      <c r="N245" s="619" t="s">
        <v>160</v>
      </c>
      <c r="O245" s="619" t="s">
        <v>160</v>
      </c>
      <c r="P245" s="619" t="s">
        <v>160</v>
      </c>
      <c r="Q245" s="619" t="s">
        <v>160</v>
      </c>
      <c r="R245" s="619" t="s">
        <v>160</v>
      </c>
      <c r="S245" s="619" t="s">
        <v>160</v>
      </c>
      <c r="T245" s="619" t="s">
        <v>160</v>
      </c>
      <c r="U245" s="619" t="s">
        <v>160</v>
      </c>
      <c r="V245" s="619" t="s">
        <v>160</v>
      </c>
      <c r="W245" s="619" t="s">
        <v>160</v>
      </c>
      <c r="X245" s="619" t="s">
        <v>160</v>
      </c>
      <c r="Y245" s="619" t="s">
        <v>160</v>
      </c>
      <c r="Z245" s="619" t="s">
        <v>160</v>
      </c>
      <c r="AA245" s="619" t="s">
        <v>160</v>
      </c>
      <c r="AB245" s="619" t="s">
        <v>160</v>
      </c>
      <c r="AC245" s="619" t="s">
        <v>160</v>
      </c>
      <c r="AD245" s="619" t="s">
        <v>160</v>
      </c>
      <c r="AE245" s="619" t="s">
        <v>160</v>
      </c>
      <c r="AF245" s="619" t="s">
        <v>160</v>
      </c>
      <c r="AG245" s="619" t="s">
        <v>160</v>
      </c>
      <c r="AH245" s="619" t="s">
        <v>160</v>
      </c>
      <c r="AI245" s="619" t="s">
        <v>160</v>
      </c>
      <c r="AJ245" s="619" t="s">
        <v>160</v>
      </c>
      <c r="AK245" s="619" t="s">
        <v>160</v>
      </c>
      <c r="AL245" s="619" t="s">
        <v>160</v>
      </c>
      <c r="AM245" s="619" t="s">
        <v>160</v>
      </c>
      <c r="AN245" s="619" t="s">
        <v>160</v>
      </c>
      <c r="AO245" s="619" t="s">
        <v>160</v>
      </c>
      <c r="AP245" s="619" t="s">
        <v>160</v>
      </c>
      <c r="AQ245" s="619">
        <v>2.407</v>
      </c>
      <c r="AR245" s="619">
        <v>7.3999999999999996E-2</v>
      </c>
      <c r="AS245" s="619">
        <v>0.109</v>
      </c>
      <c r="AT245" s="619">
        <v>2.407</v>
      </c>
      <c r="AU245" s="619">
        <v>6.7000000000000004E-2</v>
      </c>
      <c r="AV245" s="619">
        <v>0.11600000000000001</v>
      </c>
      <c r="AW245" s="619">
        <v>2.4049999999999998</v>
      </c>
      <c r="AX245" s="619">
        <v>5.8999999999999997E-2</v>
      </c>
      <c r="AY245" s="619">
        <v>0.123</v>
      </c>
      <c r="AZ245" s="619">
        <v>2.4049999999999998</v>
      </c>
      <c r="BA245" s="619">
        <v>5.5E-2</v>
      </c>
      <c r="BB245" s="619">
        <v>0.128</v>
      </c>
      <c r="BC245" s="619">
        <v>2.407</v>
      </c>
      <c r="BD245" s="619">
        <v>4.9000000000000002E-2</v>
      </c>
      <c r="BE245" s="980">
        <v>0.13400000000000001</v>
      </c>
      <c r="BF245" s="980">
        <v>2.407</v>
      </c>
      <c r="BG245" s="980">
        <v>4.7E-2</v>
      </c>
      <c r="BH245" s="619">
        <v>0.13600000000000001</v>
      </c>
      <c r="BI245" s="619">
        <v>2.407</v>
      </c>
      <c r="BJ245" s="619">
        <v>4.2999999999999997E-2</v>
      </c>
      <c r="BK245" s="619">
        <v>0.13900000000000001</v>
      </c>
    </row>
    <row r="246" spans="2:63" ht="16.5" customHeight="1" x14ac:dyDescent="0.3">
      <c r="B246" s="5"/>
      <c r="D246" s="1"/>
      <c r="E246" s="615"/>
      <c r="F246" s="813" t="s">
        <v>1501</v>
      </c>
      <c r="G246" s="619" t="s">
        <v>160</v>
      </c>
      <c r="H246" s="619" t="s">
        <v>160</v>
      </c>
      <c r="I246" s="619" t="s">
        <v>160</v>
      </c>
      <c r="J246" s="619" t="s">
        <v>160</v>
      </c>
      <c r="K246" s="619" t="s">
        <v>160</v>
      </c>
      <c r="L246" s="619" t="s">
        <v>160</v>
      </c>
      <c r="M246" s="619" t="s">
        <v>160</v>
      </c>
      <c r="N246" s="619" t="s">
        <v>160</v>
      </c>
      <c r="O246" s="619" t="s">
        <v>160</v>
      </c>
      <c r="P246" s="619" t="s">
        <v>160</v>
      </c>
      <c r="Q246" s="619" t="s">
        <v>160</v>
      </c>
      <c r="R246" s="619" t="s">
        <v>160</v>
      </c>
      <c r="S246" s="619" t="s">
        <v>160</v>
      </c>
      <c r="T246" s="619" t="s">
        <v>160</v>
      </c>
      <c r="U246" s="619" t="s">
        <v>160</v>
      </c>
      <c r="V246" s="619" t="s">
        <v>160</v>
      </c>
      <c r="W246" s="619" t="s">
        <v>160</v>
      </c>
      <c r="X246" s="619" t="s">
        <v>160</v>
      </c>
      <c r="Y246" s="619" t="s">
        <v>160</v>
      </c>
      <c r="Z246" s="619" t="s">
        <v>160</v>
      </c>
      <c r="AA246" s="619" t="s">
        <v>160</v>
      </c>
      <c r="AB246" s="619" t="s">
        <v>160</v>
      </c>
      <c r="AC246" s="619" t="s">
        <v>160</v>
      </c>
      <c r="AD246" s="619" t="s">
        <v>160</v>
      </c>
      <c r="AE246" s="619" t="s">
        <v>160</v>
      </c>
      <c r="AF246" s="619" t="s">
        <v>160</v>
      </c>
      <c r="AG246" s="619" t="s">
        <v>160</v>
      </c>
      <c r="AH246" s="619" t="s">
        <v>160</v>
      </c>
      <c r="AI246" s="619" t="s">
        <v>160</v>
      </c>
      <c r="AJ246" s="619" t="s">
        <v>160</v>
      </c>
      <c r="AK246" s="619" t="s">
        <v>160</v>
      </c>
      <c r="AL246" s="619" t="s">
        <v>160</v>
      </c>
      <c r="AM246" s="619" t="s">
        <v>160</v>
      </c>
      <c r="AN246" s="619" t="s">
        <v>160</v>
      </c>
      <c r="AO246" s="619" t="s">
        <v>160</v>
      </c>
      <c r="AP246" s="619" t="s">
        <v>160</v>
      </c>
      <c r="AQ246" s="619">
        <v>2.407</v>
      </c>
      <c r="AR246" s="619">
        <v>3.2000000000000001E-2</v>
      </c>
      <c r="AS246" s="619">
        <v>7.0999999999999994E-2</v>
      </c>
      <c r="AT246" s="619">
        <v>2.407</v>
      </c>
      <c r="AU246" s="619">
        <v>2.7E-2</v>
      </c>
      <c r="AV246" s="619">
        <v>7.4999999999999997E-2</v>
      </c>
      <c r="AW246" s="619">
        <v>2.4049999999999998</v>
      </c>
      <c r="AX246" s="619">
        <v>2.3E-2</v>
      </c>
      <c r="AY246" s="619">
        <v>7.8E-2</v>
      </c>
      <c r="AZ246" s="619">
        <v>2.4049999999999998</v>
      </c>
      <c r="BA246" s="619">
        <v>1.9E-2</v>
      </c>
      <c r="BB246" s="619">
        <v>8.3000000000000004E-2</v>
      </c>
      <c r="BC246" s="619">
        <v>2.407</v>
      </c>
      <c r="BD246" s="619">
        <v>1.6E-2</v>
      </c>
      <c r="BE246" s="980">
        <v>8.6999999999999994E-2</v>
      </c>
      <c r="BF246" s="980">
        <v>2.407</v>
      </c>
      <c r="BG246" s="980">
        <v>1.4E-2</v>
      </c>
      <c r="BH246" s="619">
        <v>8.6999999999999994E-2</v>
      </c>
      <c r="BI246" s="619">
        <v>2.407</v>
      </c>
      <c r="BJ246" s="619">
        <v>1.4E-2</v>
      </c>
      <c r="BK246" s="619">
        <v>8.6999999999999994E-2</v>
      </c>
    </row>
    <row r="247" spans="2:63" ht="16.5" customHeight="1" x14ac:dyDescent="0.3">
      <c r="B247" s="5"/>
      <c r="D247" s="1"/>
      <c r="E247" s="617" t="s">
        <v>1055</v>
      </c>
      <c r="F247" s="813" t="s">
        <v>1365</v>
      </c>
      <c r="G247" s="619" t="s">
        <v>160</v>
      </c>
      <c r="H247" s="619" t="s">
        <v>160</v>
      </c>
      <c r="I247" s="619" t="s">
        <v>160</v>
      </c>
      <c r="J247" s="619" t="s">
        <v>160</v>
      </c>
      <c r="K247" s="619" t="s">
        <v>160</v>
      </c>
      <c r="L247" s="619" t="s">
        <v>160</v>
      </c>
      <c r="M247" s="619" t="s">
        <v>160</v>
      </c>
      <c r="N247" s="619" t="s">
        <v>160</v>
      </c>
      <c r="O247" s="619" t="s">
        <v>160</v>
      </c>
      <c r="P247" s="619" t="s">
        <v>160</v>
      </c>
      <c r="Q247" s="619" t="s">
        <v>160</v>
      </c>
      <c r="R247" s="619" t="s">
        <v>160</v>
      </c>
      <c r="S247" s="619" t="s">
        <v>160</v>
      </c>
      <c r="T247" s="619" t="s">
        <v>160</v>
      </c>
      <c r="U247" s="619" t="s">
        <v>160</v>
      </c>
      <c r="V247" s="619" t="s">
        <v>160</v>
      </c>
      <c r="W247" s="619" t="s">
        <v>160</v>
      </c>
      <c r="X247" s="619" t="s">
        <v>160</v>
      </c>
      <c r="Y247" s="619" t="s">
        <v>160</v>
      </c>
      <c r="Z247" s="619" t="s">
        <v>160</v>
      </c>
      <c r="AA247" s="619" t="s">
        <v>160</v>
      </c>
      <c r="AB247" s="619" t="s">
        <v>160</v>
      </c>
      <c r="AC247" s="619" t="s">
        <v>160</v>
      </c>
      <c r="AD247" s="619" t="s">
        <v>160</v>
      </c>
      <c r="AE247" s="619" t="s">
        <v>160</v>
      </c>
      <c r="AF247" s="619" t="s">
        <v>160</v>
      </c>
      <c r="AG247" s="619" t="s">
        <v>160</v>
      </c>
      <c r="AH247" s="619" t="s">
        <v>160</v>
      </c>
      <c r="AI247" s="619" t="s">
        <v>160</v>
      </c>
      <c r="AJ247" s="619" t="s">
        <v>160</v>
      </c>
      <c r="AK247" s="619" t="s">
        <v>160</v>
      </c>
      <c r="AL247" s="619" t="s">
        <v>160</v>
      </c>
      <c r="AM247" s="619" t="s">
        <v>160</v>
      </c>
      <c r="AN247" s="619" t="s">
        <v>160</v>
      </c>
      <c r="AO247" s="619" t="s">
        <v>160</v>
      </c>
      <c r="AP247" s="619" t="s">
        <v>160</v>
      </c>
      <c r="AQ247" s="619">
        <v>2.16</v>
      </c>
      <c r="AR247" s="619">
        <v>7.0000000000000001E-3</v>
      </c>
      <c r="AS247" s="619">
        <v>0.11</v>
      </c>
      <c r="AT247" s="619">
        <v>2.16</v>
      </c>
      <c r="AU247" s="619">
        <v>6.0000000000000001E-3</v>
      </c>
      <c r="AV247" s="619">
        <v>0.109</v>
      </c>
      <c r="AW247" s="619">
        <v>2.157</v>
      </c>
      <c r="AX247" s="619">
        <v>5.0000000000000001E-3</v>
      </c>
      <c r="AY247" s="619">
        <v>0.108</v>
      </c>
      <c r="AZ247" s="619">
        <v>2.1560000000000001</v>
      </c>
      <c r="BA247" s="619">
        <v>4.0000000000000001E-3</v>
      </c>
      <c r="BB247" s="619">
        <v>0.107</v>
      </c>
      <c r="BC247" s="619">
        <v>2.16</v>
      </c>
      <c r="BD247" s="619">
        <v>4.0000000000000001E-3</v>
      </c>
      <c r="BE247" s="980">
        <v>0.105</v>
      </c>
      <c r="BF247" s="980">
        <v>2.16</v>
      </c>
      <c r="BG247" s="980">
        <v>4.0000000000000001E-3</v>
      </c>
      <c r="BH247" s="619">
        <v>0.105</v>
      </c>
      <c r="BI247" s="619">
        <v>2.16</v>
      </c>
      <c r="BJ247" s="619">
        <v>3.0000000000000001E-3</v>
      </c>
      <c r="BK247" s="619">
        <v>0.105</v>
      </c>
    </row>
    <row r="248" spans="2:63" ht="16.5" customHeight="1" x14ac:dyDescent="0.3">
      <c r="B248" s="5"/>
      <c r="D248" s="1"/>
      <c r="E248" s="615"/>
      <c r="F248" s="813" t="s">
        <v>1366</v>
      </c>
      <c r="G248" s="619" t="s">
        <v>160</v>
      </c>
      <c r="H248" s="619" t="s">
        <v>160</v>
      </c>
      <c r="I248" s="619" t="s">
        <v>160</v>
      </c>
      <c r="J248" s="619" t="s">
        <v>160</v>
      </c>
      <c r="K248" s="619" t="s">
        <v>160</v>
      </c>
      <c r="L248" s="619" t="s">
        <v>160</v>
      </c>
      <c r="M248" s="619" t="s">
        <v>160</v>
      </c>
      <c r="N248" s="619" t="s">
        <v>160</v>
      </c>
      <c r="O248" s="619" t="s">
        <v>160</v>
      </c>
      <c r="P248" s="619" t="s">
        <v>160</v>
      </c>
      <c r="Q248" s="619" t="s">
        <v>160</v>
      </c>
      <c r="R248" s="619" t="s">
        <v>160</v>
      </c>
      <c r="S248" s="619" t="s">
        <v>160</v>
      </c>
      <c r="T248" s="619" t="s">
        <v>160</v>
      </c>
      <c r="U248" s="619" t="s">
        <v>160</v>
      </c>
      <c r="V248" s="619" t="s">
        <v>160</v>
      </c>
      <c r="W248" s="619" t="s">
        <v>160</v>
      </c>
      <c r="X248" s="619" t="s">
        <v>160</v>
      </c>
      <c r="Y248" s="619" t="s">
        <v>160</v>
      </c>
      <c r="Z248" s="619" t="s">
        <v>160</v>
      </c>
      <c r="AA248" s="619" t="s">
        <v>160</v>
      </c>
      <c r="AB248" s="619" t="s">
        <v>160</v>
      </c>
      <c r="AC248" s="619" t="s">
        <v>160</v>
      </c>
      <c r="AD248" s="619" t="s">
        <v>160</v>
      </c>
      <c r="AE248" s="619" t="s">
        <v>160</v>
      </c>
      <c r="AF248" s="619" t="s">
        <v>160</v>
      </c>
      <c r="AG248" s="619" t="s">
        <v>160</v>
      </c>
      <c r="AH248" s="619" t="s">
        <v>160</v>
      </c>
      <c r="AI248" s="619" t="s">
        <v>160</v>
      </c>
      <c r="AJ248" s="619" t="s">
        <v>160</v>
      </c>
      <c r="AK248" s="619" t="s">
        <v>160</v>
      </c>
      <c r="AL248" s="619" t="s">
        <v>160</v>
      </c>
      <c r="AM248" s="619" t="s">
        <v>160</v>
      </c>
      <c r="AN248" s="619" t="s">
        <v>160</v>
      </c>
      <c r="AO248" s="619" t="s">
        <v>160</v>
      </c>
      <c r="AP248" s="619" t="s">
        <v>160</v>
      </c>
      <c r="AQ248" s="619">
        <v>2.1579999999999999</v>
      </c>
      <c r="AR248" s="619">
        <v>8.0000000000000002E-3</v>
      </c>
      <c r="AS248" s="619">
        <v>7.0000000000000007E-2</v>
      </c>
      <c r="AT248" s="619">
        <v>2.1579999999999999</v>
      </c>
      <c r="AU248" s="619">
        <v>7.0000000000000001E-3</v>
      </c>
      <c r="AV248" s="619">
        <v>7.0000000000000007E-2</v>
      </c>
      <c r="AW248" s="619">
        <v>2.1549999999999998</v>
      </c>
      <c r="AX248" s="619">
        <v>6.0000000000000001E-3</v>
      </c>
      <c r="AY248" s="619">
        <v>7.3999999999999996E-2</v>
      </c>
      <c r="AZ248" s="619">
        <v>2.1539999999999999</v>
      </c>
      <c r="BA248" s="619">
        <v>4.0000000000000001E-3</v>
      </c>
      <c r="BB248" s="619">
        <v>7.0000000000000007E-2</v>
      </c>
      <c r="BC248" s="619">
        <v>2.1579999999999999</v>
      </c>
      <c r="BD248" s="619">
        <v>3.0000000000000001E-3</v>
      </c>
      <c r="BE248" s="980">
        <v>7.0999999999999994E-2</v>
      </c>
      <c r="BF248" s="980">
        <v>2.1579999999999999</v>
      </c>
      <c r="BG248" s="980">
        <v>3.0000000000000001E-3</v>
      </c>
      <c r="BH248" s="619">
        <v>7.0000000000000007E-2</v>
      </c>
      <c r="BI248" s="619">
        <v>2.1579999999999999</v>
      </c>
      <c r="BJ248" s="619">
        <v>3.0000000000000001E-3</v>
      </c>
      <c r="BK248" s="619">
        <v>7.0999999999999994E-2</v>
      </c>
    </row>
    <row r="249" spans="2:63" ht="16.5" customHeight="1" x14ac:dyDescent="0.3">
      <c r="B249" s="5"/>
      <c r="D249" s="1"/>
      <c r="E249" s="615"/>
      <c r="F249" s="813" t="s">
        <v>1500</v>
      </c>
      <c r="G249" s="619" t="s">
        <v>160</v>
      </c>
      <c r="H249" s="619" t="s">
        <v>160</v>
      </c>
      <c r="I249" s="619" t="s">
        <v>160</v>
      </c>
      <c r="J249" s="619" t="s">
        <v>160</v>
      </c>
      <c r="K249" s="619" t="s">
        <v>160</v>
      </c>
      <c r="L249" s="619" t="s">
        <v>160</v>
      </c>
      <c r="M249" s="619" t="s">
        <v>160</v>
      </c>
      <c r="N249" s="619" t="s">
        <v>160</v>
      </c>
      <c r="O249" s="619" t="s">
        <v>160</v>
      </c>
      <c r="P249" s="619" t="s">
        <v>160</v>
      </c>
      <c r="Q249" s="619" t="s">
        <v>160</v>
      </c>
      <c r="R249" s="619" t="s">
        <v>160</v>
      </c>
      <c r="S249" s="619" t="s">
        <v>160</v>
      </c>
      <c r="T249" s="619" t="s">
        <v>160</v>
      </c>
      <c r="U249" s="619" t="s">
        <v>160</v>
      </c>
      <c r="V249" s="619" t="s">
        <v>160</v>
      </c>
      <c r="W249" s="619" t="s">
        <v>160</v>
      </c>
      <c r="X249" s="619" t="s">
        <v>160</v>
      </c>
      <c r="Y249" s="619" t="s">
        <v>160</v>
      </c>
      <c r="Z249" s="619" t="s">
        <v>160</v>
      </c>
      <c r="AA249" s="619" t="s">
        <v>160</v>
      </c>
      <c r="AB249" s="619" t="s">
        <v>160</v>
      </c>
      <c r="AC249" s="619" t="s">
        <v>160</v>
      </c>
      <c r="AD249" s="619" t="s">
        <v>160</v>
      </c>
      <c r="AE249" s="619" t="s">
        <v>160</v>
      </c>
      <c r="AF249" s="619" t="s">
        <v>160</v>
      </c>
      <c r="AG249" s="619" t="s">
        <v>160</v>
      </c>
      <c r="AH249" s="619" t="s">
        <v>160</v>
      </c>
      <c r="AI249" s="619" t="s">
        <v>160</v>
      </c>
      <c r="AJ249" s="619" t="s">
        <v>160</v>
      </c>
      <c r="AK249" s="619" t="s">
        <v>160</v>
      </c>
      <c r="AL249" s="619" t="s">
        <v>160</v>
      </c>
      <c r="AM249" s="619" t="s">
        <v>160</v>
      </c>
      <c r="AN249" s="619" t="s">
        <v>160</v>
      </c>
      <c r="AO249" s="619" t="s">
        <v>160</v>
      </c>
      <c r="AP249" s="619" t="s">
        <v>160</v>
      </c>
      <c r="AQ249" s="619">
        <v>2.1549999999999998</v>
      </c>
      <c r="AR249" s="619">
        <v>7.3999999999999996E-2</v>
      </c>
      <c r="AS249" s="619">
        <v>0.109</v>
      </c>
      <c r="AT249" s="619">
        <v>2.1549999999999998</v>
      </c>
      <c r="AU249" s="619">
        <v>6.7000000000000004E-2</v>
      </c>
      <c r="AV249" s="619">
        <v>0.11600000000000001</v>
      </c>
      <c r="AW249" s="619">
        <v>2.1509999999999998</v>
      </c>
      <c r="AX249" s="619">
        <v>5.8999999999999997E-2</v>
      </c>
      <c r="AY249" s="619">
        <v>0.123</v>
      </c>
      <c r="AZ249" s="619">
        <v>2.1509999999999998</v>
      </c>
      <c r="BA249" s="619">
        <v>5.5E-2</v>
      </c>
      <c r="BB249" s="619">
        <v>0.128</v>
      </c>
      <c r="BC249" s="619">
        <v>2.1549999999999998</v>
      </c>
      <c r="BD249" s="619">
        <v>4.9000000000000002E-2</v>
      </c>
      <c r="BE249" s="980">
        <v>0.13400000000000001</v>
      </c>
      <c r="BF249" s="980">
        <v>2.1549999999999998</v>
      </c>
      <c r="BG249" s="980">
        <v>4.7E-2</v>
      </c>
      <c r="BH249" s="619">
        <v>0.13600000000000001</v>
      </c>
      <c r="BI249" s="619">
        <v>2.1549999999999998</v>
      </c>
      <c r="BJ249" s="619">
        <v>4.2999999999999997E-2</v>
      </c>
      <c r="BK249" s="619">
        <v>0.13900000000000001</v>
      </c>
    </row>
    <row r="250" spans="2:63" ht="16.5" customHeight="1" x14ac:dyDescent="0.3">
      <c r="B250" s="5"/>
      <c r="D250" s="1"/>
      <c r="E250" s="615"/>
      <c r="F250" s="813" t="s">
        <v>1501</v>
      </c>
      <c r="G250" s="619" t="s">
        <v>160</v>
      </c>
      <c r="H250" s="619" t="s">
        <v>160</v>
      </c>
      <c r="I250" s="619" t="s">
        <v>160</v>
      </c>
      <c r="J250" s="619" t="s">
        <v>160</v>
      </c>
      <c r="K250" s="619" t="s">
        <v>160</v>
      </c>
      <c r="L250" s="619" t="s">
        <v>160</v>
      </c>
      <c r="M250" s="619" t="s">
        <v>160</v>
      </c>
      <c r="N250" s="619" t="s">
        <v>160</v>
      </c>
      <c r="O250" s="619" t="s">
        <v>160</v>
      </c>
      <c r="P250" s="619" t="s">
        <v>160</v>
      </c>
      <c r="Q250" s="619" t="s">
        <v>160</v>
      </c>
      <c r="R250" s="619" t="s">
        <v>160</v>
      </c>
      <c r="S250" s="619" t="s">
        <v>160</v>
      </c>
      <c r="T250" s="619" t="s">
        <v>160</v>
      </c>
      <c r="U250" s="619" t="s">
        <v>160</v>
      </c>
      <c r="V250" s="619" t="s">
        <v>160</v>
      </c>
      <c r="W250" s="619" t="s">
        <v>160</v>
      </c>
      <c r="X250" s="619" t="s">
        <v>160</v>
      </c>
      <c r="Y250" s="619" t="s">
        <v>160</v>
      </c>
      <c r="Z250" s="619" t="s">
        <v>160</v>
      </c>
      <c r="AA250" s="619" t="s">
        <v>160</v>
      </c>
      <c r="AB250" s="619" t="s">
        <v>160</v>
      </c>
      <c r="AC250" s="619" t="s">
        <v>160</v>
      </c>
      <c r="AD250" s="619" t="s">
        <v>160</v>
      </c>
      <c r="AE250" s="619" t="s">
        <v>160</v>
      </c>
      <c r="AF250" s="619" t="s">
        <v>160</v>
      </c>
      <c r="AG250" s="619" t="s">
        <v>160</v>
      </c>
      <c r="AH250" s="619" t="s">
        <v>160</v>
      </c>
      <c r="AI250" s="619" t="s">
        <v>160</v>
      </c>
      <c r="AJ250" s="619" t="s">
        <v>160</v>
      </c>
      <c r="AK250" s="619" t="s">
        <v>160</v>
      </c>
      <c r="AL250" s="619" t="s">
        <v>160</v>
      </c>
      <c r="AM250" s="619" t="s">
        <v>160</v>
      </c>
      <c r="AN250" s="619" t="s">
        <v>160</v>
      </c>
      <c r="AO250" s="619" t="s">
        <v>160</v>
      </c>
      <c r="AP250" s="619" t="s">
        <v>160</v>
      </c>
      <c r="AQ250" s="619">
        <v>2.1549999999999998</v>
      </c>
      <c r="AR250" s="619">
        <v>3.2000000000000001E-2</v>
      </c>
      <c r="AS250" s="619">
        <v>7.0999999999999994E-2</v>
      </c>
      <c r="AT250" s="619">
        <v>2.1549999999999998</v>
      </c>
      <c r="AU250" s="619">
        <v>2.7E-2</v>
      </c>
      <c r="AV250" s="619">
        <v>7.4999999999999997E-2</v>
      </c>
      <c r="AW250" s="619">
        <v>2.1509999999999998</v>
      </c>
      <c r="AX250" s="619">
        <v>2.3E-2</v>
      </c>
      <c r="AY250" s="619">
        <v>7.8E-2</v>
      </c>
      <c r="AZ250" s="619">
        <v>2.1509999999999998</v>
      </c>
      <c r="BA250" s="619">
        <v>1.9E-2</v>
      </c>
      <c r="BB250" s="619">
        <v>8.3000000000000004E-2</v>
      </c>
      <c r="BC250" s="619">
        <v>2.1549999999999998</v>
      </c>
      <c r="BD250" s="619">
        <v>1.6E-2</v>
      </c>
      <c r="BE250" s="980">
        <v>8.6999999999999994E-2</v>
      </c>
      <c r="BF250" s="980">
        <v>2.1549999999999998</v>
      </c>
      <c r="BG250" s="980">
        <v>1.4E-2</v>
      </c>
      <c r="BH250" s="619">
        <v>8.6999999999999994E-2</v>
      </c>
      <c r="BI250" s="619">
        <v>2.1549999999999998</v>
      </c>
      <c r="BJ250" s="619">
        <v>1.4E-2</v>
      </c>
      <c r="BK250" s="619">
        <v>8.6999999999999994E-2</v>
      </c>
    </row>
    <row r="251" spans="2:63" ht="16.5" customHeight="1" x14ac:dyDescent="0.3">
      <c r="B251" s="5"/>
      <c r="D251" s="1"/>
      <c r="E251" s="617" t="s">
        <v>1056</v>
      </c>
      <c r="F251" s="813" t="s">
        <v>1365</v>
      </c>
      <c r="G251" s="619" t="s">
        <v>160</v>
      </c>
      <c r="H251" s="619" t="s">
        <v>160</v>
      </c>
      <c r="I251" s="619" t="s">
        <v>160</v>
      </c>
      <c r="J251" s="619" t="s">
        <v>160</v>
      </c>
      <c r="K251" s="619" t="s">
        <v>160</v>
      </c>
      <c r="L251" s="619" t="s">
        <v>160</v>
      </c>
      <c r="M251" s="619" t="s">
        <v>160</v>
      </c>
      <c r="N251" s="619" t="s">
        <v>160</v>
      </c>
      <c r="O251" s="619" t="s">
        <v>160</v>
      </c>
      <c r="P251" s="619" t="s">
        <v>160</v>
      </c>
      <c r="Q251" s="619" t="s">
        <v>160</v>
      </c>
      <c r="R251" s="619" t="s">
        <v>160</v>
      </c>
      <c r="S251" s="619" t="s">
        <v>160</v>
      </c>
      <c r="T251" s="619" t="s">
        <v>160</v>
      </c>
      <c r="U251" s="619" t="s">
        <v>160</v>
      </c>
      <c r="V251" s="619" t="s">
        <v>160</v>
      </c>
      <c r="W251" s="619" t="s">
        <v>160</v>
      </c>
      <c r="X251" s="619" t="s">
        <v>160</v>
      </c>
      <c r="Y251" s="619" t="s">
        <v>160</v>
      </c>
      <c r="Z251" s="619" t="s">
        <v>160</v>
      </c>
      <c r="AA251" s="619" t="s">
        <v>160</v>
      </c>
      <c r="AB251" s="619" t="s">
        <v>160</v>
      </c>
      <c r="AC251" s="619" t="s">
        <v>160</v>
      </c>
      <c r="AD251" s="619" t="s">
        <v>160</v>
      </c>
      <c r="AE251" s="619" t="s">
        <v>160</v>
      </c>
      <c r="AF251" s="619" t="s">
        <v>160</v>
      </c>
      <c r="AG251" s="619" t="s">
        <v>160</v>
      </c>
      <c r="AH251" s="619" t="s">
        <v>160</v>
      </c>
      <c r="AI251" s="619" t="s">
        <v>160</v>
      </c>
      <c r="AJ251" s="619" t="s">
        <v>160</v>
      </c>
      <c r="AK251" s="619" t="s">
        <v>160</v>
      </c>
      <c r="AL251" s="619" t="s">
        <v>160</v>
      </c>
      <c r="AM251" s="619" t="s">
        <v>160</v>
      </c>
      <c r="AN251" s="619" t="s">
        <v>160</v>
      </c>
      <c r="AO251" s="619" t="s">
        <v>160</v>
      </c>
      <c r="AP251" s="619" t="s">
        <v>160</v>
      </c>
      <c r="AQ251" s="619">
        <v>1.9079999999999999</v>
      </c>
      <c r="AR251" s="619">
        <v>7.0000000000000001E-3</v>
      </c>
      <c r="AS251" s="619">
        <v>0.11</v>
      </c>
      <c r="AT251" s="619">
        <v>1.9079999999999999</v>
      </c>
      <c r="AU251" s="619">
        <v>6.0000000000000001E-3</v>
      </c>
      <c r="AV251" s="619">
        <v>0.109</v>
      </c>
      <c r="AW251" s="619">
        <v>1.903</v>
      </c>
      <c r="AX251" s="619">
        <v>5.0000000000000001E-3</v>
      </c>
      <c r="AY251" s="619">
        <v>0.108</v>
      </c>
      <c r="AZ251" s="619">
        <v>1.9019999999999999</v>
      </c>
      <c r="BA251" s="619">
        <v>4.0000000000000001E-3</v>
      </c>
      <c r="BB251" s="619">
        <v>0.107</v>
      </c>
      <c r="BC251" s="619">
        <v>1.9079999999999999</v>
      </c>
      <c r="BD251" s="619">
        <v>4.0000000000000001E-3</v>
      </c>
      <c r="BE251" s="980">
        <v>0.105</v>
      </c>
      <c r="BF251" s="980">
        <v>1.9079999999999999</v>
      </c>
      <c r="BG251" s="980">
        <v>4.0000000000000001E-3</v>
      </c>
      <c r="BH251" s="619">
        <v>0.105</v>
      </c>
      <c r="BI251" s="619">
        <v>1.9079999999999999</v>
      </c>
      <c r="BJ251" s="619">
        <v>3.0000000000000001E-3</v>
      </c>
      <c r="BK251" s="619">
        <v>0.105</v>
      </c>
    </row>
    <row r="252" spans="2:63" ht="16.5" customHeight="1" x14ac:dyDescent="0.3">
      <c r="B252" s="5"/>
      <c r="D252" s="1"/>
      <c r="E252" s="615"/>
      <c r="F252" s="813" t="s">
        <v>1366</v>
      </c>
      <c r="G252" s="619" t="s">
        <v>160</v>
      </c>
      <c r="H252" s="619" t="s">
        <v>160</v>
      </c>
      <c r="I252" s="619" t="s">
        <v>160</v>
      </c>
      <c r="J252" s="619" t="s">
        <v>160</v>
      </c>
      <c r="K252" s="619" t="s">
        <v>160</v>
      </c>
      <c r="L252" s="619" t="s">
        <v>160</v>
      </c>
      <c r="M252" s="619" t="s">
        <v>160</v>
      </c>
      <c r="N252" s="619" t="s">
        <v>160</v>
      </c>
      <c r="O252" s="619" t="s">
        <v>160</v>
      </c>
      <c r="P252" s="619" t="s">
        <v>160</v>
      </c>
      <c r="Q252" s="619" t="s">
        <v>160</v>
      </c>
      <c r="R252" s="619" t="s">
        <v>160</v>
      </c>
      <c r="S252" s="619" t="s">
        <v>160</v>
      </c>
      <c r="T252" s="619" t="s">
        <v>160</v>
      </c>
      <c r="U252" s="619" t="s">
        <v>160</v>
      </c>
      <c r="V252" s="619" t="s">
        <v>160</v>
      </c>
      <c r="W252" s="619" t="s">
        <v>160</v>
      </c>
      <c r="X252" s="619" t="s">
        <v>160</v>
      </c>
      <c r="Y252" s="619" t="s">
        <v>160</v>
      </c>
      <c r="Z252" s="619" t="s">
        <v>160</v>
      </c>
      <c r="AA252" s="619" t="s">
        <v>160</v>
      </c>
      <c r="AB252" s="619" t="s">
        <v>160</v>
      </c>
      <c r="AC252" s="619" t="s">
        <v>160</v>
      </c>
      <c r="AD252" s="619" t="s">
        <v>160</v>
      </c>
      <c r="AE252" s="619" t="s">
        <v>160</v>
      </c>
      <c r="AF252" s="619" t="s">
        <v>160</v>
      </c>
      <c r="AG252" s="619" t="s">
        <v>160</v>
      </c>
      <c r="AH252" s="619" t="s">
        <v>160</v>
      </c>
      <c r="AI252" s="619" t="s">
        <v>160</v>
      </c>
      <c r="AJ252" s="619" t="s">
        <v>160</v>
      </c>
      <c r="AK252" s="619" t="s">
        <v>160</v>
      </c>
      <c r="AL252" s="619" t="s">
        <v>160</v>
      </c>
      <c r="AM252" s="619" t="s">
        <v>160</v>
      </c>
      <c r="AN252" s="619" t="s">
        <v>160</v>
      </c>
      <c r="AO252" s="619" t="s">
        <v>160</v>
      </c>
      <c r="AP252" s="619" t="s">
        <v>160</v>
      </c>
      <c r="AQ252" s="619">
        <v>1.9059999999999999</v>
      </c>
      <c r="AR252" s="619">
        <v>8.0000000000000002E-3</v>
      </c>
      <c r="AS252" s="619">
        <v>7.0000000000000007E-2</v>
      </c>
      <c r="AT252" s="619">
        <v>1.9059999999999999</v>
      </c>
      <c r="AU252" s="619">
        <v>7.0000000000000001E-3</v>
      </c>
      <c r="AV252" s="619">
        <v>7.0000000000000007E-2</v>
      </c>
      <c r="AW252" s="619">
        <v>1.901</v>
      </c>
      <c r="AX252" s="619">
        <v>6.0000000000000001E-3</v>
      </c>
      <c r="AY252" s="619">
        <v>7.3999999999999996E-2</v>
      </c>
      <c r="AZ252" s="619">
        <v>1.9</v>
      </c>
      <c r="BA252" s="619">
        <v>4.0000000000000001E-3</v>
      </c>
      <c r="BB252" s="619">
        <v>7.0000000000000007E-2</v>
      </c>
      <c r="BC252" s="619">
        <v>1.9059999999999999</v>
      </c>
      <c r="BD252" s="619">
        <v>3.0000000000000001E-3</v>
      </c>
      <c r="BE252" s="980">
        <v>7.0999999999999994E-2</v>
      </c>
      <c r="BF252" s="980">
        <v>1.9059999999999999</v>
      </c>
      <c r="BG252" s="980">
        <v>3.0000000000000001E-3</v>
      </c>
      <c r="BH252" s="619">
        <v>7.0000000000000007E-2</v>
      </c>
      <c r="BI252" s="619">
        <v>1.9059999999999999</v>
      </c>
      <c r="BJ252" s="619">
        <v>3.0000000000000001E-3</v>
      </c>
      <c r="BK252" s="619">
        <v>7.0999999999999994E-2</v>
      </c>
    </row>
    <row r="253" spans="2:63" ht="16.5" customHeight="1" x14ac:dyDescent="0.3">
      <c r="B253" s="5"/>
      <c r="D253" s="1"/>
      <c r="E253" s="615"/>
      <c r="F253" s="813" t="s">
        <v>1500</v>
      </c>
      <c r="G253" s="619" t="s">
        <v>160</v>
      </c>
      <c r="H253" s="619" t="s">
        <v>160</v>
      </c>
      <c r="I253" s="619" t="s">
        <v>160</v>
      </c>
      <c r="J253" s="619" t="s">
        <v>160</v>
      </c>
      <c r="K253" s="619" t="s">
        <v>160</v>
      </c>
      <c r="L253" s="619" t="s">
        <v>160</v>
      </c>
      <c r="M253" s="619" t="s">
        <v>160</v>
      </c>
      <c r="N253" s="619" t="s">
        <v>160</v>
      </c>
      <c r="O253" s="619" t="s">
        <v>160</v>
      </c>
      <c r="P253" s="619" t="s">
        <v>160</v>
      </c>
      <c r="Q253" s="619" t="s">
        <v>160</v>
      </c>
      <c r="R253" s="619" t="s">
        <v>160</v>
      </c>
      <c r="S253" s="619" t="s">
        <v>160</v>
      </c>
      <c r="T253" s="619" t="s">
        <v>160</v>
      </c>
      <c r="U253" s="619" t="s">
        <v>160</v>
      </c>
      <c r="V253" s="619" t="s">
        <v>160</v>
      </c>
      <c r="W253" s="619" t="s">
        <v>160</v>
      </c>
      <c r="X253" s="619" t="s">
        <v>160</v>
      </c>
      <c r="Y253" s="619" t="s">
        <v>160</v>
      </c>
      <c r="Z253" s="619" t="s">
        <v>160</v>
      </c>
      <c r="AA253" s="619" t="s">
        <v>160</v>
      </c>
      <c r="AB253" s="619" t="s">
        <v>160</v>
      </c>
      <c r="AC253" s="619" t="s">
        <v>160</v>
      </c>
      <c r="AD253" s="619" t="s">
        <v>160</v>
      </c>
      <c r="AE253" s="619" t="s">
        <v>160</v>
      </c>
      <c r="AF253" s="619" t="s">
        <v>160</v>
      </c>
      <c r="AG253" s="619" t="s">
        <v>160</v>
      </c>
      <c r="AH253" s="619" t="s">
        <v>160</v>
      </c>
      <c r="AI253" s="619" t="s">
        <v>160</v>
      </c>
      <c r="AJ253" s="619" t="s">
        <v>160</v>
      </c>
      <c r="AK253" s="619" t="s">
        <v>160</v>
      </c>
      <c r="AL253" s="619" t="s">
        <v>160</v>
      </c>
      <c r="AM253" s="619" t="s">
        <v>160</v>
      </c>
      <c r="AN253" s="619" t="s">
        <v>160</v>
      </c>
      <c r="AO253" s="619" t="s">
        <v>160</v>
      </c>
      <c r="AP253" s="619" t="s">
        <v>160</v>
      </c>
      <c r="AQ253" s="619">
        <v>1.903</v>
      </c>
      <c r="AR253" s="619">
        <v>7.3999999999999996E-2</v>
      </c>
      <c r="AS253" s="619">
        <v>0.109</v>
      </c>
      <c r="AT253" s="619">
        <v>1.903</v>
      </c>
      <c r="AU253" s="619">
        <v>6.7000000000000004E-2</v>
      </c>
      <c r="AV253" s="619">
        <v>0.11600000000000001</v>
      </c>
      <c r="AW253" s="619">
        <v>1.8979999999999999</v>
      </c>
      <c r="AX253" s="619">
        <v>5.8999999999999997E-2</v>
      </c>
      <c r="AY253" s="619">
        <v>0.123</v>
      </c>
      <c r="AZ253" s="619">
        <v>1.897</v>
      </c>
      <c r="BA253" s="619">
        <v>5.5E-2</v>
      </c>
      <c r="BB253" s="619">
        <v>0.128</v>
      </c>
      <c r="BC253" s="619">
        <v>1.9019999999999999</v>
      </c>
      <c r="BD253" s="619">
        <v>4.9000000000000002E-2</v>
      </c>
      <c r="BE253" s="980">
        <v>0.13400000000000001</v>
      </c>
      <c r="BF253" s="980">
        <v>1.903</v>
      </c>
      <c r="BG253" s="980">
        <v>4.7E-2</v>
      </c>
      <c r="BH253" s="619">
        <v>0.13600000000000001</v>
      </c>
      <c r="BI253" s="619">
        <v>1.9019999999999999</v>
      </c>
      <c r="BJ253" s="619">
        <v>4.2999999999999997E-2</v>
      </c>
      <c r="BK253" s="619">
        <v>0.13900000000000001</v>
      </c>
    </row>
    <row r="254" spans="2:63" ht="16.5" customHeight="1" x14ac:dyDescent="0.3">
      <c r="B254" s="5"/>
      <c r="D254" s="1"/>
      <c r="E254" s="618"/>
      <c r="F254" s="813" t="s">
        <v>1501</v>
      </c>
      <c r="G254" s="619" t="s">
        <v>160</v>
      </c>
      <c r="H254" s="619" t="s">
        <v>160</v>
      </c>
      <c r="I254" s="619" t="s">
        <v>160</v>
      </c>
      <c r="J254" s="619" t="s">
        <v>160</v>
      </c>
      <c r="K254" s="619" t="s">
        <v>160</v>
      </c>
      <c r="L254" s="619" t="s">
        <v>160</v>
      </c>
      <c r="M254" s="619" t="s">
        <v>160</v>
      </c>
      <c r="N254" s="619" t="s">
        <v>160</v>
      </c>
      <c r="O254" s="619" t="s">
        <v>160</v>
      </c>
      <c r="P254" s="619" t="s">
        <v>160</v>
      </c>
      <c r="Q254" s="619" t="s">
        <v>160</v>
      </c>
      <c r="R254" s="619" t="s">
        <v>160</v>
      </c>
      <c r="S254" s="619" t="s">
        <v>160</v>
      </c>
      <c r="T254" s="619" t="s">
        <v>160</v>
      </c>
      <c r="U254" s="619" t="s">
        <v>160</v>
      </c>
      <c r="V254" s="619" t="s">
        <v>160</v>
      </c>
      <c r="W254" s="619" t="s">
        <v>160</v>
      </c>
      <c r="X254" s="619" t="s">
        <v>160</v>
      </c>
      <c r="Y254" s="619" t="s">
        <v>160</v>
      </c>
      <c r="Z254" s="619" t="s">
        <v>160</v>
      </c>
      <c r="AA254" s="619" t="s">
        <v>160</v>
      </c>
      <c r="AB254" s="619" t="s">
        <v>160</v>
      </c>
      <c r="AC254" s="619" t="s">
        <v>160</v>
      </c>
      <c r="AD254" s="619" t="s">
        <v>160</v>
      </c>
      <c r="AE254" s="619" t="s">
        <v>160</v>
      </c>
      <c r="AF254" s="619" t="s">
        <v>160</v>
      </c>
      <c r="AG254" s="619" t="s">
        <v>160</v>
      </c>
      <c r="AH254" s="619" t="s">
        <v>160</v>
      </c>
      <c r="AI254" s="619" t="s">
        <v>160</v>
      </c>
      <c r="AJ254" s="619" t="s">
        <v>160</v>
      </c>
      <c r="AK254" s="619" t="s">
        <v>160</v>
      </c>
      <c r="AL254" s="619" t="s">
        <v>160</v>
      </c>
      <c r="AM254" s="619" t="s">
        <v>160</v>
      </c>
      <c r="AN254" s="619" t="s">
        <v>160</v>
      </c>
      <c r="AO254" s="619" t="s">
        <v>160</v>
      </c>
      <c r="AP254" s="619" t="s">
        <v>160</v>
      </c>
      <c r="AQ254" s="619">
        <v>1.903</v>
      </c>
      <c r="AR254" s="619">
        <v>3.2000000000000001E-2</v>
      </c>
      <c r="AS254" s="619">
        <v>7.0999999999999994E-2</v>
      </c>
      <c r="AT254" s="619">
        <v>1.903</v>
      </c>
      <c r="AU254" s="619">
        <v>2.7E-2</v>
      </c>
      <c r="AV254" s="619">
        <v>7.4999999999999997E-2</v>
      </c>
      <c r="AW254" s="619">
        <v>1.8979999999999999</v>
      </c>
      <c r="AX254" s="619">
        <v>2.3E-2</v>
      </c>
      <c r="AY254" s="619">
        <v>7.8E-2</v>
      </c>
      <c r="AZ254" s="619">
        <v>1.897</v>
      </c>
      <c r="BA254" s="619">
        <v>1.9E-2</v>
      </c>
      <c r="BB254" s="619">
        <v>8.3000000000000004E-2</v>
      </c>
      <c r="BC254" s="619">
        <v>1.9019999999999999</v>
      </c>
      <c r="BD254" s="619">
        <v>1.6E-2</v>
      </c>
      <c r="BE254" s="980">
        <v>8.6999999999999994E-2</v>
      </c>
      <c r="BF254" s="980">
        <v>1.903</v>
      </c>
      <c r="BG254" s="980">
        <v>1.4E-2</v>
      </c>
      <c r="BH254" s="619">
        <v>8.6999999999999994E-2</v>
      </c>
      <c r="BI254" s="619">
        <v>1.9019999999999999</v>
      </c>
      <c r="BJ254" s="619">
        <v>1.4E-2</v>
      </c>
      <c r="BK254" s="619">
        <v>8.6999999999999994E-2</v>
      </c>
    </row>
    <row r="255" spans="2:63" ht="16.5" customHeight="1" x14ac:dyDescent="0.3">
      <c r="B255" s="5"/>
      <c r="D255" s="1"/>
      <c r="E255" s="617" t="s">
        <v>1057</v>
      </c>
      <c r="F255" s="813" t="s">
        <v>1365</v>
      </c>
      <c r="G255" s="619" t="s">
        <v>160</v>
      </c>
      <c r="H255" s="619" t="s">
        <v>160</v>
      </c>
      <c r="I255" s="619" t="s">
        <v>160</v>
      </c>
      <c r="J255" s="619" t="s">
        <v>160</v>
      </c>
      <c r="K255" s="619" t="s">
        <v>160</v>
      </c>
      <c r="L255" s="619" t="s">
        <v>160</v>
      </c>
      <c r="M255" s="619" t="s">
        <v>160</v>
      </c>
      <c r="N255" s="619" t="s">
        <v>160</v>
      </c>
      <c r="O255" s="619" t="s">
        <v>160</v>
      </c>
      <c r="P255" s="619" t="s">
        <v>160</v>
      </c>
      <c r="Q255" s="619" t="s">
        <v>160</v>
      </c>
      <c r="R255" s="619" t="s">
        <v>160</v>
      </c>
      <c r="S255" s="619" t="s">
        <v>160</v>
      </c>
      <c r="T255" s="619" t="s">
        <v>160</v>
      </c>
      <c r="U255" s="619" t="s">
        <v>160</v>
      </c>
      <c r="V255" s="619" t="s">
        <v>160</v>
      </c>
      <c r="W255" s="619" t="s">
        <v>160</v>
      </c>
      <c r="X255" s="619" t="s">
        <v>160</v>
      </c>
      <c r="Y255" s="619" t="s">
        <v>160</v>
      </c>
      <c r="Z255" s="619" t="s">
        <v>160</v>
      </c>
      <c r="AA255" s="619" t="s">
        <v>160</v>
      </c>
      <c r="AB255" s="619" t="s">
        <v>160</v>
      </c>
      <c r="AC255" s="619" t="s">
        <v>160</v>
      </c>
      <c r="AD255" s="619" t="s">
        <v>160</v>
      </c>
      <c r="AE255" s="619" t="s">
        <v>160</v>
      </c>
      <c r="AF255" s="619" t="s">
        <v>160</v>
      </c>
      <c r="AG255" s="619" t="s">
        <v>160</v>
      </c>
      <c r="AH255" s="619" t="s">
        <v>160</v>
      </c>
      <c r="AI255" s="619" t="s">
        <v>160</v>
      </c>
      <c r="AJ255" s="619" t="s">
        <v>160</v>
      </c>
      <c r="AK255" s="619" t="s">
        <v>160</v>
      </c>
      <c r="AL255" s="619" t="s">
        <v>160</v>
      </c>
      <c r="AM255" s="619" t="s">
        <v>160</v>
      </c>
      <c r="AN255" s="619" t="s">
        <v>160</v>
      </c>
      <c r="AO255" s="619" t="s">
        <v>160</v>
      </c>
      <c r="AP255" s="619" t="s">
        <v>160</v>
      </c>
      <c r="AQ255" s="619">
        <v>0.14399999999999999</v>
      </c>
      <c r="AR255" s="619">
        <v>7.0000000000000001E-3</v>
      </c>
      <c r="AS255" s="619">
        <v>0.11</v>
      </c>
      <c r="AT255" s="619">
        <v>0.14399999999999999</v>
      </c>
      <c r="AU255" s="619">
        <v>6.0000000000000001E-3</v>
      </c>
      <c r="AV255" s="619">
        <v>0.109</v>
      </c>
      <c r="AW255" s="619">
        <v>0.127</v>
      </c>
      <c r="AX255" s="619">
        <v>5.0000000000000001E-3</v>
      </c>
      <c r="AY255" s="619">
        <v>0.108</v>
      </c>
      <c r="AZ255" s="619">
        <v>0.124</v>
      </c>
      <c r="BA255" s="619">
        <v>4.0000000000000001E-3</v>
      </c>
      <c r="BB255" s="619">
        <v>0.107</v>
      </c>
      <c r="BC255" s="619">
        <v>0.14299999999999999</v>
      </c>
      <c r="BD255" s="619">
        <v>4.0000000000000001E-3</v>
      </c>
      <c r="BE255" s="980">
        <v>0.105</v>
      </c>
      <c r="BF255" s="980">
        <v>0.14299999999999999</v>
      </c>
      <c r="BG255" s="980">
        <v>4.0000000000000001E-3</v>
      </c>
      <c r="BH255" s="619">
        <v>0.105</v>
      </c>
      <c r="BI255" s="619">
        <v>0.14299999999999999</v>
      </c>
      <c r="BJ255" s="619">
        <v>3.0000000000000001E-3</v>
      </c>
      <c r="BK255" s="619">
        <v>0.105</v>
      </c>
    </row>
    <row r="256" spans="2:63" ht="16.5" customHeight="1" x14ac:dyDescent="0.3">
      <c r="B256" s="5"/>
      <c r="D256" s="1"/>
      <c r="E256" s="615"/>
      <c r="F256" s="813" t="s">
        <v>1366</v>
      </c>
      <c r="G256" s="619" t="s">
        <v>160</v>
      </c>
      <c r="H256" s="619" t="s">
        <v>160</v>
      </c>
      <c r="I256" s="619" t="s">
        <v>160</v>
      </c>
      <c r="J256" s="619" t="s">
        <v>160</v>
      </c>
      <c r="K256" s="619" t="s">
        <v>160</v>
      </c>
      <c r="L256" s="619" t="s">
        <v>160</v>
      </c>
      <c r="M256" s="619" t="s">
        <v>160</v>
      </c>
      <c r="N256" s="619" t="s">
        <v>160</v>
      </c>
      <c r="O256" s="619" t="s">
        <v>160</v>
      </c>
      <c r="P256" s="619" t="s">
        <v>160</v>
      </c>
      <c r="Q256" s="619" t="s">
        <v>160</v>
      </c>
      <c r="R256" s="619" t="s">
        <v>160</v>
      </c>
      <c r="S256" s="619" t="s">
        <v>160</v>
      </c>
      <c r="T256" s="619" t="s">
        <v>160</v>
      </c>
      <c r="U256" s="619" t="s">
        <v>160</v>
      </c>
      <c r="V256" s="619" t="s">
        <v>160</v>
      </c>
      <c r="W256" s="619" t="s">
        <v>160</v>
      </c>
      <c r="X256" s="619" t="s">
        <v>160</v>
      </c>
      <c r="Y256" s="619" t="s">
        <v>160</v>
      </c>
      <c r="Z256" s="619" t="s">
        <v>160</v>
      </c>
      <c r="AA256" s="619" t="s">
        <v>160</v>
      </c>
      <c r="AB256" s="619" t="s">
        <v>160</v>
      </c>
      <c r="AC256" s="619" t="s">
        <v>160</v>
      </c>
      <c r="AD256" s="619" t="s">
        <v>160</v>
      </c>
      <c r="AE256" s="619" t="s">
        <v>160</v>
      </c>
      <c r="AF256" s="619" t="s">
        <v>160</v>
      </c>
      <c r="AG256" s="619" t="s">
        <v>160</v>
      </c>
      <c r="AH256" s="619" t="s">
        <v>160</v>
      </c>
      <c r="AI256" s="619" t="s">
        <v>160</v>
      </c>
      <c r="AJ256" s="619" t="s">
        <v>160</v>
      </c>
      <c r="AK256" s="619" t="s">
        <v>160</v>
      </c>
      <c r="AL256" s="619" t="s">
        <v>160</v>
      </c>
      <c r="AM256" s="619" t="s">
        <v>160</v>
      </c>
      <c r="AN256" s="619" t="s">
        <v>160</v>
      </c>
      <c r="AO256" s="619" t="s">
        <v>160</v>
      </c>
      <c r="AP256" s="619" t="s">
        <v>160</v>
      </c>
      <c r="AQ256" s="619">
        <v>0.14199999999999999</v>
      </c>
      <c r="AR256" s="619">
        <v>8.0000000000000002E-3</v>
      </c>
      <c r="AS256" s="619">
        <v>7.0000000000000007E-2</v>
      </c>
      <c r="AT256" s="619">
        <v>0.14199999999999999</v>
      </c>
      <c r="AU256" s="619">
        <v>7.0000000000000001E-3</v>
      </c>
      <c r="AV256" s="619">
        <v>7.0000000000000007E-2</v>
      </c>
      <c r="AW256" s="619">
        <v>0.125</v>
      </c>
      <c r="AX256" s="619">
        <v>6.0000000000000001E-3</v>
      </c>
      <c r="AY256" s="619">
        <v>7.3999999999999996E-2</v>
      </c>
      <c r="AZ256" s="619">
        <v>0.122</v>
      </c>
      <c r="BA256" s="619">
        <v>4.0000000000000001E-3</v>
      </c>
      <c r="BB256" s="619">
        <v>7.0000000000000007E-2</v>
      </c>
      <c r="BC256" s="619">
        <v>0.14099999999999999</v>
      </c>
      <c r="BD256" s="619">
        <v>3.0000000000000001E-3</v>
      </c>
      <c r="BE256" s="980">
        <v>7.0999999999999994E-2</v>
      </c>
      <c r="BF256" s="980">
        <v>0.14099999999999999</v>
      </c>
      <c r="BG256" s="980">
        <v>3.0000000000000001E-3</v>
      </c>
      <c r="BH256" s="619">
        <v>7.0000000000000007E-2</v>
      </c>
      <c r="BI256" s="619">
        <v>0.14099999999999999</v>
      </c>
      <c r="BJ256" s="619">
        <v>3.0000000000000001E-3</v>
      </c>
      <c r="BK256" s="619">
        <v>7.0999999999999994E-2</v>
      </c>
    </row>
    <row r="257" spans="2:64" ht="16.5" customHeight="1" x14ac:dyDescent="0.3">
      <c r="B257" s="5"/>
      <c r="D257" s="1"/>
      <c r="E257" s="615"/>
      <c r="F257" s="813" t="s">
        <v>1500</v>
      </c>
      <c r="G257" s="619" t="s">
        <v>160</v>
      </c>
      <c r="H257" s="619" t="s">
        <v>160</v>
      </c>
      <c r="I257" s="619" t="s">
        <v>160</v>
      </c>
      <c r="J257" s="619" t="s">
        <v>160</v>
      </c>
      <c r="K257" s="619" t="s">
        <v>160</v>
      </c>
      <c r="L257" s="619" t="s">
        <v>160</v>
      </c>
      <c r="M257" s="619" t="s">
        <v>160</v>
      </c>
      <c r="N257" s="619" t="s">
        <v>160</v>
      </c>
      <c r="O257" s="619" t="s">
        <v>160</v>
      </c>
      <c r="P257" s="619" t="s">
        <v>160</v>
      </c>
      <c r="Q257" s="619" t="s">
        <v>160</v>
      </c>
      <c r="R257" s="619" t="s">
        <v>160</v>
      </c>
      <c r="S257" s="619" t="s">
        <v>160</v>
      </c>
      <c r="T257" s="619" t="s">
        <v>160</v>
      </c>
      <c r="U257" s="619" t="s">
        <v>160</v>
      </c>
      <c r="V257" s="619" t="s">
        <v>160</v>
      </c>
      <c r="W257" s="619" t="s">
        <v>160</v>
      </c>
      <c r="X257" s="619" t="s">
        <v>160</v>
      </c>
      <c r="Y257" s="619" t="s">
        <v>160</v>
      </c>
      <c r="Z257" s="619" t="s">
        <v>160</v>
      </c>
      <c r="AA257" s="619" t="s">
        <v>160</v>
      </c>
      <c r="AB257" s="619" t="s">
        <v>160</v>
      </c>
      <c r="AC257" s="619" t="s">
        <v>160</v>
      </c>
      <c r="AD257" s="619" t="s">
        <v>160</v>
      </c>
      <c r="AE257" s="619" t="s">
        <v>160</v>
      </c>
      <c r="AF257" s="619" t="s">
        <v>160</v>
      </c>
      <c r="AG257" s="619" t="s">
        <v>160</v>
      </c>
      <c r="AH257" s="619" t="s">
        <v>160</v>
      </c>
      <c r="AI257" s="619" t="s">
        <v>160</v>
      </c>
      <c r="AJ257" s="619" t="s">
        <v>160</v>
      </c>
      <c r="AK257" s="619" t="s">
        <v>160</v>
      </c>
      <c r="AL257" s="619" t="s">
        <v>160</v>
      </c>
      <c r="AM257" s="619" t="s">
        <v>160</v>
      </c>
      <c r="AN257" s="619" t="s">
        <v>160</v>
      </c>
      <c r="AO257" s="619" t="s">
        <v>160</v>
      </c>
      <c r="AP257" s="619" t="s">
        <v>160</v>
      </c>
      <c r="AQ257" s="619">
        <v>0.13900000000000001</v>
      </c>
      <c r="AR257" s="619">
        <v>7.3999999999999996E-2</v>
      </c>
      <c r="AS257" s="619">
        <v>0.109</v>
      </c>
      <c r="AT257" s="619">
        <v>0.13900000000000001</v>
      </c>
      <c r="AU257" s="619">
        <v>6.7000000000000004E-2</v>
      </c>
      <c r="AV257" s="619">
        <v>0.11600000000000001</v>
      </c>
      <c r="AW257" s="619">
        <v>0.122</v>
      </c>
      <c r="AX257" s="619">
        <v>5.8999999999999997E-2</v>
      </c>
      <c r="AY257" s="619">
        <v>0.123</v>
      </c>
      <c r="AZ257" s="619">
        <v>0.11899999999999999</v>
      </c>
      <c r="BA257" s="619">
        <v>5.5E-2</v>
      </c>
      <c r="BB257" s="619">
        <v>0.128</v>
      </c>
      <c r="BC257" s="619">
        <v>0.13800000000000001</v>
      </c>
      <c r="BD257" s="619">
        <v>4.9000000000000002E-2</v>
      </c>
      <c r="BE257" s="980">
        <v>0.13400000000000001</v>
      </c>
      <c r="BF257" s="980">
        <v>0.13800000000000001</v>
      </c>
      <c r="BG257" s="980">
        <v>4.7E-2</v>
      </c>
      <c r="BH257" s="619">
        <v>0.13600000000000001</v>
      </c>
      <c r="BI257" s="619">
        <v>0.13800000000000001</v>
      </c>
      <c r="BJ257" s="619">
        <v>4.2999999999999997E-2</v>
      </c>
      <c r="BK257" s="619">
        <v>0.13900000000000001</v>
      </c>
    </row>
    <row r="258" spans="2:64" ht="16.5" customHeight="1" x14ac:dyDescent="0.3">
      <c r="B258" s="5"/>
      <c r="D258" s="1"/>
      <c r="E258" s="618"/>
      <c r="F258" s="813" t="s">
        <v>1501</v>
      </c>
      <c r="G258" s="619" t="s">
        <v>160</v>
      </c>
      <c r="H258" s="619" t="s">
        <v>160</v>
      </c>
      <c r="I258" s="619" t="s">
        <v>160</v>
      </c>
      <c r="J258" s="619" t="s">
        <v>160</v>
      </c>
      <c r="K258" s="619" t="s">
        <v>160</v>
      </c>
      <c r="L258" s="619" t="s">
        <v>160</v>
      </c>
      <c r="M258" s="619" t="s">
        <v>160</v>
      </c>
      <c r="N258" s="619" t="s">
        <v>160</v>
      </c>
      <c r="O258" s="619" t="s">
        <v>160</v>
      </c>
      <c r="P258" s="619" t="s">
        <v>160</v>
      </c>
      <c r="Q258" s="619" t="s">
        <v>160</v>
      </c>
      <c r="R258" s="619" t="s">
        <v>160</v>
      </c>
      <c r="S258" s="619" t="s">
        <v>160</v>
      </c>
      <c r="T258" s="619" t="s">
        <v>160</v>
      </c>
      <c r="U258" s="619" t="s">
        <v>160</v>
      </c>
      <c r="V258" s="619" t="s">
        <v>160</v>
      </c>
      <c r="W258" s="619" t="s">
        <v>160</v>
      </c>
      <c r="X258" s="619" t="s">
        <v>160</v>
      </c>
      <c r="Y258" s="619" t="s">
        <v>160</v>
      </c>
      <c r="Z258" s="619" t="s">
        <v>160</v>
      </c>
      <c r="AA258" s="619" t="s">
        <v>160</v>
      </c>
      <c r="AB258" s="619" t="s">
        <v>160</v>
      </c>
      <c r="AC258" s="619" t="s">
        <v>160</v>
      </c>
      <c r="AD258" s="619" t="s">
        <v>160</v>
      </c>
      <c r="AE258" s="619" t="s">
        <v>160</v>
      </c>
      <c r="AF258" s="619" t="s">
        <v>160</v>
      </c>
      <c r="AG258" s="619" t="s">
        <v>160</v>
      </c>
      <c r="AH258" s="619" t="s">
        <v>160</v>
      </c>
      <c r="AI258" s="619" t="s">
        <v>160</v>
      </c>
      <c r="AJ258" s="619" t="s">
        <v>160</v>
      </c>
      <c r="AK258" s="619" t="s">
        <v>160</v>
      </c>
      <c r="AL258" s="619" t="s">
        <v>160</v>
      </c>
      <c r="AM258" s="619" t="s">
        <v>160</v>
      </c>
      <c r="AN258" s="619" t="s">
        <v>160</v>
      </c>
      <c r="AO258" s="619" t="s">
        <v>160</v>
      </c>
      <c r="AP258" s="619" t="s">
        <v>160</v>
      </c>
      <c r="AQ258" s="619">
        <v>0.13900000000000001</v>
      </c>
      <c r="AR258" s="619">
        <v>3.2000000000000001E-2</v>
      </c>
      <c r="AS258" s="619">
        <v>7.0999999999999994E-2</v>
      </c>
      <c r="AT258" s="619">
        <v>0.13900000000000001</v>
      </c>
      <c r="AU258" s="619">
        <v>2.7E-2</v>
      </c>
      <c r="AV258" s="619">
        <v>7.4999999999999997E-2</v>
      </c>
      <c r="AW258" s="619">
        <v>0.122</v>
      </c>
      <c r="AX258" s="619">
        <v>2.3E-2</v>
      </c>
      <c r="AY258" s="619">
        <v>7.8E-2</v>
      </c>
      <c r="AZ258" s="619">
        <v>0.11899999999999999</v>
      </c>
      <c r="BA258" s="619">
        <v>1.9E-2</v>
      </c>
      <c r="BB258" s="619">
        <v>8.3000000000000004E-2</v>
      </c>
      <c r="BC258" s="619">
        <v>0.13800000000000001</v>
      </c>
      <c r="BD258" s="619">
        <v>1.6E-2</v>
      </c>
      <c r="BE258" s="980">
        <v>8.6999999999999994E-2</v>
      </c>
      <c r="BF258" s="980">
        <v>0.13800000000000001</v>
      </c>
      <c r="BG258" s="980">
        <v>1.4E-2</v>
      </c>
      <c r="BH258" s="619">
        <v>8.6999999999999994E-2</v>
      </c>
      <c r="BI258" s="619">
        <v>0.13800000000000001</v>
      </c>
      <c r="BJ258" s="619">
        <v>1.4E-2</v>
      </c>
      <c r="BK258" s="619">
        <v>8.6999999999999994E-2</v>
      </c>
    </row>
    <row r="259" spans="2:64" ht="16.5" customHeight="1" x14ac:dyDescent="0.3">
      <c r="B259" s="5"/>
      <c r="D259" s="1"/>
      <c r="E259" s="616" t="s">
        <v>540</v>
      </c>
      <c r="F259" s="813" t="s">
        <v>1365</v>
      </c>
      <c r="G259" s="619">
        <v>1.6519999999999999</v>
      </c>
      <c r="H259" s="619">
        <v>0.255</v>
      </c>
      <c r="I259" s="619">
        <v>7.9000000000000001E-2</v>
      </c>
      <c r="J259" s="619">
        <v>1.6519999999999999</v>
      </c>
      <c r="K259" s="619">
        <v>0.255</v>
      </c>
      <c r="L259" s="619">
        <v>7.8E-2</v>
      </c>
      <c r="M259" s="619">
        <v>1.6519999999999999</v>
      </c>
      <c r="N259" s="619">
        <v>0.255</v>
      </c>
      <c r="O259" s="619">
        <v>7.8E-2</v>
      </c>
      <c r="P259" s="619">
        <v>1.6519999999999999</v>
      </c>
      <c r="Q259" s="619">
        <v>0.253</v>
      </c>
      <c r="R259" s="619">
        <v>7.9000000000000001E-2</v>
      </c>
      <c r="S259" s="619">
        <v>1.6519999999999999</v>
      </c>
      <c r="T259" s="619">
        <v>0.25600000000000001</v>
      </c>
      <c r="U259" s="619">
        <v>7.9000000000000001E-2</v>
      </c>
      <c r="V259" s="619">
        <v>1.6519999999999999</v>
      </c>
      <c r="W259" s="619">
        <v>0.252</v>
      </c>
      <c r="X259" s="619">
        <v>7.6999999999999999E-2</v>
      </c>
      <c r="Y259" s="619">
        <v>1.6519999999999999</v>
      </c>
      <c r="Z259" s="619">
        <v>0.251</v>
      </c>
      <c r="AA259" s="619">
        <v>7.4999999999999997E-2</v>
      </c>
      <c r="AB259" s="619">
        <v>1.6519999999999999</v>
      </c>
      <c r="AC259" s="619">
        <v>0.25</v>
      </c>
      <c r="AD259" s="619">
        <v>7.0999999999999994E-2</v>
      </c>
      <c r="AE259" s="619">
        <v>1.6519999999999999</v>
      </c>
      <c r="AF259" s="619">
        <v>0.20599999999999999</v>
      </c>
      <c r="AG259" s="619">
        <v>2.5999999999999999E-2</v>
      </c>
      <c r="AH259" s="619">
        <v>1.6519999999999999</v>
      </c>
      <c r="AI259" s="619">
        <v>0.20499999999999999</v>
      </c>
      <c r="AJ259" s="619">
        <v>2.4E-2</v>
      </c>
      <c r="AK259" s="619">
        <v>1.6519999999999999</v>
      </c>
      <c r="AL259" s="619">
        <v>0.20599999999999999</v>
      </c>
      <c r="AM259" s="619">
        <v>2.4E-2</v>
      </c>
      <c r="AN259" s="619">
        <v>1.6519999999999999</v>
      </c>
      <c r="AO259" s="619">
        <v>0.20399999999999999</v>
      </c>
      <c r="AP259" s="619">
        <v>2.1999999999999999E-2</v>
      </c>
      <c r="AQ259" s="619">
        <v>1.6519999999999999</v>
      </c>
      <c r="AR259" s="619">
        <v>0.20499999999999999</v>
      </c>
      <c r="AS259" s="619">
        <v>1.4999999999999999E-2</v>
      </c>
      <c r="AT259" s="619">
        <v>1.6519999999999999</v>
      </c>
      <c r="AU259" s="619">
        <v>0.20200000000000001</v>
      </c>
      <c r="AV259" s="619">
        <v>1.4E-2</v>
      </c>
      <c r="AW259" s="619">
        <v>1.6519999999999999</v>
      </c>
      <c r="AX259" s="619">
        <v>0.20200000000000001</v>
      </c>
      <c r="AY259" s="619">
        <v>1.4E-2</v>
      </c>
      <c r="AZ259" s="619">
        <v>1.6519999999999999</v>
      </c>
      <c r="BA259" s="619">
        <v>0.20300000000000001</v>
      </c>
      <c r="BB259" s="619">
        <v>1.4E-2</v>
      </c>
      <c r="BC259" s="619">
        <v>1.6519999999999999</v>
      </c>
      <c r="BD259" s="619">
        <v>0.2</v>
      </c>
      <c r="BE259" s="980">
        <v>1.4E-2</v>
      </c>
      <c r="BF259" s="980">
        <v>1.6519999999999999</v>
      </c>
      <c r="BG259" s="980">
        <v>0.20100000000000001</v>
      </c>
      <c r="BH259" s="619">
        <v>1.2999999999999999E-2</v>
      </c>
      <c r="BI259" s="619">
        <v>1.6519999999999999</v>
      </c>
      <c r="BJ259" s="619">
        <v>0.20100000000000001</v>
      </c>
      <c r="BK259" s="619">
        <v>1.2999999999999999E-2</v>
      </c>
    </row>
    <row r="260" spans="2:64" ht="16.5" customHeight="1" x14ac:dyDescent="0.3">
      <c r="B260" s="5"/>
      <c r="D260" s="1"/>
      <c r="E260" s="617" t="s">
        <v>689</v>
      </c>
      <c r="F260" s="813" t="s">
        <v>1365</v>
      </c>
      <c r="G260" s="619">
        <v>2.7389999999999999</v>
      </c>
      <c r="H260" s="619">
        <v>1.1160000000000001</v>
      </c>
      <c r="I260" s="619">
        <v>3.3000000000000002E-2</v>
      </c>
      <c r="J260" s="619">
        <v>2.742</v>
      </c>
      <c r="K260" s="619">
        <v>1.1160000000000001</v>
      </c>
      <c r="L260" s="619">
        <v>3.3000000000000002E-2</v>
      </c>
      <c r="M260" s="619">
        <v>2.7170000000000001</v>
      </c>
      <c r="N260" s="619">
        <v>1.1160000000000001</v>
      </c>
      <c r="O260" s="619">
        <v>3.3000000000000002E-2</v>
      </c>
      <c r="P260" s="619">
        <v>2.7410000000000001</v>
      </c>
      <c r="Q260" s="619">
        <v>1.1160000000000001</v>
      </c>
      <c r="R260" s="619">
        <v>3.3000000000000002E-2</v>
      </c>
      <c r="S260" s="619">
        <v>2.746</v>
      </c>
      <c r="T260" s="619">
        <v>1.1160000000000001</v>
      </c>
      <c r="U260" s="619">
        <v>3.3000000000000002E-2</v>
      </c>
      <c r="V260" s="619">
        <v>2.726</v>
      </c>
      <c r="W260" s="619">
        <v>1.1160000000000001</v>
      </c>
      <c r="X260" s="619">
        <v>3.3000000000000002E-2</v>
      </c>
      <c r="Y260" s="619">
        <v>2.7160000000000002</v>
      </c>
      <c r="Z260" s="619">
        <v>1.1160000000000001</v>
      </c>
      <c r="AA260" s="619">
        <v>3.3000000000000002E-2</v>
      </c>
      <c r="AB260" s="619">
        <v>2.7160000000000002</v>
      </c>
      <c r="AC260" s="619">
        <v>1.1160000000000001</v>
      </c>
      <c r="AD260" s="619">
        <v>3.3000000000000002E-2</v>
      </c>
      <c r="AE260" s="619">
        <v>2.7</v>
      </c>
      <c r="AF260" s="619">
        <v>1.08</v>
      </c>
      <c r="AG260" s="619">
        <v>3.3000000000000002E-2</v>
      </c>
      <c r="AH260" s="619">
        <v>2.7080000000000002</v>
      </c>
      <c r="AI260" s="619">
        <v>1.085</v>
      </c>
      <c r="AJ260" s="619">
        <v>3.3000000000000002E-2</v>
      </c>
      <c r="AK260" s="619">
        <v>2.7080000000000002</v>
      </c>
      <c r="AL260" s="619">
        <v>1.0960000000000001</v>
      </c>
      <c r="AM260" s="619">
        <v>3.3000000000000002E-2</v>
      </c>
      <c r="AN260" s="619">
        <v>2.714</v>
      </c>
      <c r="AO260" s="619">
        <v>1.081</v>
      </c>
      <c r="AP260" s="619">
        <v>3.3000000000000002E-2</v>
      </c>
      <c r="AQ260" s="619">
        <v>2.7</v>
      </c>
      <c r="AR260" s="619">
        <v>1.111</v>
      </c>
      <c r="AS260" s="619">
        <v>3.3000000000000002E-2</v>
      </c>
      <c r="AT260" s="619">
        <v>2.7250000000000001</v>
      </c>
      <c r="AU260" s="619">
        <v>1.0980000000000001</v>
      </c>
      <c r="AV260" s="619">
        <v>3.2000000000000001E-2</v>
      </c>
      <c r="AW260" s="619">
        <v>2.726</v>
      </c>
      <c r="AX260" s="619">
        <v>1.099</v>
      </c>
      <c r="AY260" s="619">
        <v>3.1E-2</v>
      </c>
      <c r="AZ260" s="619">
        <v>2.7160000000000002</v>
      </c>
      <c r="BA260" s="619">
        <v>1.1080000000000001</v>
      </c>
      <c r="BB260" s="619">
        <v>0.03</v>
      </c>
      <c r="BC260" s="619">
        <v>2.7309999999999999</v>
      </c>
      <c r="BD260" s="619">
        <v>1.077</v>
      </c>
      <c r="BE260" s="980">
        <v>0.03</v>
      </c>
      <c r="BF260" s="980">
        <v>2.7309999999999999</v>
      </c>
      <c r="BG260" s="980">
        <v>1.097</v>
      </c>
      <c r="BH260" s="619">
        <v>0.03</v>
      </c>
      <c r="BI260" s="619">
        <v>2.7189999999999999</v>
      </c>
      <c r="BJ260" s="619">
        <v>1.093</v>
      </c>
      <c r="BK260" s="619">
        <v>2.9000000000000001E-2</v>
      </c>
    </row>
    <row r="261" spans="2:64" ht="16.5" customHeight="1" x14ac:dyDescent="0.3">
      <c r="B261" s="5"/>
      <c r="D261" s="1"/>
      <c r="E261" s="876"/>
      <c r="F261" s="813" t="s">
        <v>1559</v>
      </c>
      <c r="G261" s="619">
        <v>2.7389999999999999</v>
      </c>
      <c r="H261" s="619" t="s">
        <v>160</v>
      </c>
      <c r="I261" s="619" t="s">
        <v>160</v>
      </c>
      <c r="J261" s="619">
        <v>2.742</v>
      </c>
      <c r="K261" s="619" t="s">
        <v>160</v>
      </c>
      <c r="L261" s="619" t="s">
        <v>160</v>
      </c>
      <c r="M261" s="619">
        <v>2.7170000000000001</v>
      </c>
      <c r="N261" s="619" t="s">
        <v>160</v>
      </c>
      <c r="O261" s="619" t="s">
        <v>160</v>
      </c>
      <c r="P261" s="619">
        <v>2.7410000000000001</v>
      </c>
      <c r="Q261" s="619" t="s">
        <v>160</v>
      </c>
      <c r="R261" s="619" t="s">
        <v>160</v>
      </c>
      <c r="S261" s="619">
        <v>2.746</v>
      </c>
      <c r="T261" s="619" t="s">
        <v>160</v>
      </c>
      <c r="U261" s="619" t="s">
        <v>160</v>
      </c>
      <c r="V261" s="619">
        <v>2.726</v>
      </c>
      <c r="W261" s="619" t="s">
        <v>160</v>
      </c>
      <c r="X261" s="619" t="s">
        <v>160</v>
      </c>
      <c r="Y261" s="619">
        <v>2.7160000000000002</v>
      </c>
      <c r="Z261" s="619" t="s">
        <v>160</v>
      </c>
      <c r="AA261" s="619" t="s">
        <v>160</v>
      </c>
      <c r="AB261" s="619">
        <v>2.7160000000000002</v>
      </c>
      <c r="AC261" s="619" t="s">
        <v>160</v>
      </c>
      <c r="AD261" s="619" t="s">
        <v>160</v>
      </c>
      <c r="AE261" s="619">
        <v>2.7</v>
      </c>
      <c r="AF261" s="619" t="s">
        <v>160</v>
      </c>
      <c r="AG261" s="619" t="s">
        <v>160</v>
      </c>
      <c r="AH261" s="619">
        <v>2.7080000000000002</v>
      </c>
      <c r="AI261" s="619" t="s">
        <v>160</v>
      </c>
      <c r="AJ261" s="619" t="s">
        <v>160</v>
      </c>
      <c r="AK261" s="619">
        <v>2.7080000000000002</v>
      </c>
      <c r="AL261" s="619" t="s">
        <v>160</v>
      </c>
      <c r="AM261" s="619" t="s">
        <v>160</v>
      </c>
      <c r="AN261" s="619">
        <v>2.714</v>
      </c>
      <c r="AO261" s="619" t="s">
        <v>160</v>
      </c>
      <c r="AP261" s="619" t="s">
        <v>160</v>
      </c>
      <c r="AQ261" s="619">
        <v>2.7</v>
      </c>
      <c r="AR261" s="619" t="s">
        <v>160</v>
      </c>
      <c r="AS261" s="619" t="s">
        <v>160</v>
      </c>
      <c r="AT261" s="619">
        <v>2.7250000000000001</v>
      </c>
      <c r="AU261" s="619" t="s">
        <v>160</v>
      </c>
      <c r="AV261" s="619" t="s">
        <v>160</v>
      </c>
      <c r="AW261" s="619">
        <v>2.726</v>
      </c>
      <c r="AX261" s="619" t="s">
        <v>160</v>
      </c>
      <c r="AY261" s="619" t="s">
        <v>160</v>
      </c>
      <c r="AZ261" s="619">
        <v>2.7160000000000002</v>
      </c>
      <c r="BA261" s="619" t="s">
        <v>160</v>
      </c>
      <c r="BB261" s="619" t="s">
        <v>160</v>
      </c>
      <c r="BC261" s="619">
        <v>2.7309999999999999</v>
      </c>
      <c r="BD261" s="619" t="s">
        <v>160</v>
      </c>
      <c r="BE261" s="980" t="s">
        <v>160</v>
      </c>
      <c r="BF261" s="980">
        <v>2.7309999999999999</v>
      </c>
      <c r="BG261" s="980" t="s">
        <v>160</v>
      </c>
      <c r="BH261" s="619" t="s">
        <v>160</v>
      </c>
      <c r="BI261" s="619">
        <v>2.7189999999999999</v>
      </c>
      <c r="BJ261" s="619" t="s">
        <v>160</v>
      </c>
      <c r="BK261" s="619" t="s">
        <v>160</v>
      </c>
    </row>
    <row r="262" spans="2:64" ht="16.5" customHeight="1" x14ac:dyDescent="0.3">
      <c r="B262" s="5"/>
      <c r="D262" s="807"/>
      <c r="E262" s="814"/>
      <c r="F262" s="813" t="s">
        <v>1640</v>
      </c>
      <c r="G262" s="619">
        <v>2.7389999999999999</v>
      </c>
      <c r="H262" s="619">
        <v>3.9209999999999998</v>
      </c>
      <c r="I262" s="619" t="s">
        <v>160</v>
      </c>
      <c r="J262" s="619">
        <v>2.742</v>
      </c>
      <c r="K262" s="619">
        <v>3.1850000000000001</v>
      </c>
      <c r="L262" s="619" t="s">
        <v>160</v>
      </c>
      <c r="M262" s="619">
        <v>2.7170000000000001</v>
      </c>
      <c r="N262" s="619">
        <v>3.1179999999999999</v>
      </c>
      <c r="O262" s="619" t="s">
        <v>160</v>
      </c>
      <c r="P262" s="619">
        <v>2.7410000000000001</v>
      </c>
      <c r="Q262" s="619">
        <v>2.4609999999999999</v>
      </c>
      <c r="R262" s="619" t="s">
        <v>160</v>
      </c>
      <c r="S262" s="619">
        <v>2.746</v>
      </c>
      <c r="T262" s="619">
        <v>2.452</v>
      </c>
      <c r="U262" s="619" t="s">
        <v>160</v>
      </c>
      <c r="V262" s="619">
        <v>2.726</v>
      </c>
      <c r="W262" s="619">
        <v>2.419</v>
      </c>
      <c r="X262" s="619" t="s">
        <v>160</v>
      </c>
      <c r="Y262" s="619">
        <v>2.7160000000000002</v>
      </c>
      <c r="Z262" s="619">
        <v>2.4119999999999999</v>
      </c>
      <c r="AA262" s="619" t="s">
        <v>160</v>
      </c>
      <c r="AB262" s="619">
        <v>2.7160000000000002</v>
      </c>
      <c r="AC262" s="619">
        <v>2.3959999999999999</v>
      </c>
      <c r="AD262" s="619" t="s">
        <v>160</v>
      </c>
      <c r="AE262" s="619">
        <v>2.7</v>
      </c>
      <c r="AF262" s="619">
        <v>2.355</v>
      </c>
      <c r="AG262" s="619" t="s">
        <v>160</v>
      </c>
      <c r="AH262" s="619">
        <v>2.7080000000000002</v>
      </c>
      <c r="AI262" s="619">
        <v>2.375</v>
      </c>
      <c r="AJ262" s="619" t="s">
        <v>160</v>
      </c>
      <c r="AK262" s="619">
        <v>2.7080000000000002</v>
      </c>
      <c r="AL262" s="619">
        <v>2.37</v>
      </c>
      <c r="AM262" s="619" t="s">
        <v>160</v>
      </c>
      <c r="AN262" s="619">
        <v>2.714</v>
      </c>
      <c r="AO262" s="619">
        <v>2.38</v>
      </c>
      <c r="AP262" s="619" t="s">
        <v>160</v>
      </c>
      <c r="AQ262" s="619">
        <v>2.7</v>
      </c>
      <c r="AR262" s="619">
        <v>2.4249999999999998</v>
      </c>
      <c r="AS262" s="619" t="s">
        <v>160</v>
      </c>
      <c r="AT262" s="619">
        <v>2.7250000000000001</v>
      </c>
      <c r="AU262" s="619">
        <v>2.4489999999999998</v>
      </c>
      <c r="AV262" s="619" t="s">
        <v>160</v>
      </c>
      <c r="AW262" s="619">
        <v>2.726</v>
      </c>
      <c r="AX262" s="619">
        <v>2.4580000000000002</v>
      </c>
      <c r="AY262" s="619" t="s">
        <v>160</v>
      </c>
      <c r="AZ262" s="619">
        <v>2.7160000000000002</v>
      </c>
      <c r="BA262" s="619">
        <v>2.4460000000000002</v>
      </c>
      <c r="BB262" s="619" t="s">
        <v>160</v>
      </c>
      <c r="BC262" s="619">
        <v>2.7309999999999999</v>
      </c>
      <c r="BD262" s="619">
        <v>2.4689999999999999</v>
      </c>
      <c r="BE262" s="980" t="s">
        <v>160</v>
      </c>
      <c r="BF262" s="980">
        <v>2.7309999999999999</v>
      </c>
      <c r="BG262" s="980">
        <v>2.4620000000000002</v>
      </c>
      <c r="BH262" s="619" t="s">
        <v>160</v>
      </c>
      <c r="BI262" s="619">
        <v>2.7189999999999999</v>
      </c>
      <c r="BJ262" s="619">
        <v>2.4510000000000001</v>
      </c>
      <c r="BK262" s="619" t="s">
        <v>160</v>
      </c>
    </row>
    <row r="263" spans="2:64" ht="16.5" customHeight="1" x14ac:dyDescent="0.3">
      <c r="B263" s="5"/>
      <c r="D263" s="807"/>
      <c r="E263" s="616" t="s">
        <v>1549</v>
      </c>
      <c r="F263" s="616" t="s">
        <v>1559</v>
      </c>
      <c r="G263" s="619">
        <v>2.7389999999999999</v>
      </c>
      <c r="H263" s="619" t="s">
        <v>160</v>
      </c>
      <c r="I263" s="619" t="s">
        <v>160</v>
      </c>
      <c r="J263" s="619">
        <v>2.742</v>
      </c>
      <c r="K263" s="619" t="s">
        <v>160</v>
      </c>
      <c r="L263" s="619" t="s">
        <v>160</v>
      </c>
      <c r="M263" s="619">
        <v>2.7170000000000001</v>
      </c>
      <c r="N263" s="619" t="s">
        <v>160</v>
      </c>
      <c r="O263" s="619" t="s">
        <v>160</v>
      </c>
      <c r="P263" s="619">
        <v>2.7410000000000001</v>
      </c>
      <c r="Q263" s="619" t="s">
        <v>160</v>
      </c>
      <c r="R263" s="619" t="s">
        <v>160</v>
      </c>
      <c r="S263" s="619">
        <v>2.746</v>
      </c>
      <c r="T263" s="619" t="s">
        <v>160</v>
      </c>
      <c r="U263" s="619" t="s">
        <v>160</v>
      </c>
      <c r="V263" s="619">
        <v>2.726</v>
      </c>
      <c r="W263" s="619" t="s">
        <v>160</v>
      </c>
      <c r="X263" s="619" t="s">
        <v>160</v>
      </c>
      <c r="Y263" s="619">
        <v>2.7160000000000002</v>
      </c>
      <c r="Z263" s="619" t="s">
        <v>160</v>
      </c>
      <c r="AA263" s="619" t="s">
        <v>160</v>
      </c>
      <c r="AB263" s="619">
        <v>2.7160000000000002</v>
      </c>
      <c r="AC263" s="619" t="s">
        <v>160</v>
      </c>
      <c r="AD263" s="619" t="s">
        <v>160</v>
      </c>
      <c r="AE263" s="619">
        <v>2.7</v>
      </c>
      <c r="AF263" s="619" t="s">
        <v>160</v>
      </c>
      <c r="AG263" s="619" t="s">
        <v>160</v>
      </c>
      <c r="AH263" s="619">
        <v>2.7080000000000002</v>
      </c>
      <c r="AI263" s="619" t="s">
        <v>160</v>
      </c>
      <c r="AJ263" s="619" t="s">
        <v>160</v>
      </c>
      <c r="AK263" s="619">
        <v>2.7080000000000002</v>
      </c>
      <c r="AL263" s="619" t="s">
        <v>160</v>
      </c>
      <c r="AM263" s="619" t="s">
        <v>160</v>
      </c>
      <c r="AN263" s="619">
        <v>2.714</v>
      </c>
      <c r="AO263" s="619" t="s">
        <v>160</v>
      </c>
      <c r="AP263" s="619" t="s">
        <v>160</v>
      </c>
      <c r="AQ263" s="619">
        <v>2.7</v>
      </c>
      <c r="AR263" s="619" t="s">
        <v>160</v>
      </c>
      <c r="AS263" s="619" t="s">
        <v>160</v>
      </c>
      <c r="AT263" s="619">
        <v>2.7250000000000001</v>
      </c>
      <c r="AU263" s="619" t="s">
        <v>160</v>
      </c>
      <c r="AV263" s="619" t="s">
        <v>160</v>
      </c>
      <c r="AW263" s="619">
        <v>2.726</v>
      </c>
      <c r="AX263" s="619" t="s">
        <v>160</v>
      </c>
      <c r="AY263" s="619" t="s">
        <v>160</v>
      </c>
      <c r="AZ263" s="619">
        <v>2.7160000000000002</v>
      </c>
      <c r="BA263" s="619" t="s">
        <v>160</v>
      </c>
      <c r="BB263" s="619" t="s">
        <v>160</v>
      </c>
      <c r="BC263" s="619">
        <v>2.7309999999999999</v>
      </c>
      <c r="BD263" s="619" t="s">
        <v>160</v>
      </c>
      <c r="BE263" s="980" t="s">
        <v>160</v>
      </c>
      <c r="BF263" s="980">
        <v>2.7309999999999999</v>
      </c>
      <c r="BG263" s="980" t="s">
        <v>160</v>
      </c>
      <c r="BH263" s="619" t="s">
        <v>160</v>
      </c>
      <c r="BI263" s="619">
        <v>2.7189999999999999</v>
      </c>
      <c r="BJ263" s="619" t="s">
        <v>160</v>
      </c>
      <c r="BK263" s="619" t="s">
        <v>160</v>
      </c>
    </row>
    <row r="264" spans="2:64" ht="16.5" customHeight="1" x14ac:dyDescent="0.3">
      <c r="B264" s="5"/>
      <c r="D264" s="807"/>
      <c r="E264" s="617" t="s">
        <v>1641</v>
      </c>
      <c r="F264" s="911" t="s">
        <v>1365</v>
      </c>
      <c r="G264" s="619">
        <v>0.26</v>
      </c>
      <c r="H264" s="619" t="s">
        <v>160</v>
      </c>
      <c r="I264" s="619" t="s">
        <v>160</v>
      </c>
      <c r="J264" s="619">
        <v>0.26</v>
      </c>
      <c r="K264" s="619" t="s">
        <v>160</v>
      </c>
      <c r="L264" s="619" t="s">
        <v>160</v>
      </c>
      <c r="M264" s="619">
        <v>0.26</v>
      </c>
      <c r="N264" s="619" t="s">
        <v>160</v>
      </c>
      <c r="O264" s="619" t="s">
        <v>160</v>
      </c>
      <c r="P264" s="619">
        <v>0.26</v>
      </c>
      <c r="Q264" s="619" t="s">
        <v>160</v>
      </c>
      <c r="R264" s="619" t="s">
        <v>160</v>
      </c>
      <c r="S264" s="619">
        <v>0.26</v>
      </c>
      <c r="T264" s="619" t="s">
        <v>160</v>
      </c>
      <c r="U264" s="619" t="s">
        <v>160</v>
      </c>
      <c r="V264" s="619">
        <v>0.26</v>
      </c>
      <c r="W264" s="619" t="s">
        <v>160</v>
      </c>
      <c r="X264" s="619" t="s">
        <v>160</v>
      </c>
      <c r="Y264" s="619">
        <v>0.26</v>
      </c>
      <c r="Z264" s="619" t="s">
        <v>160</v>
      </c>
      <c r="AA264" s="619" t="s">
        <v>160</v>
      </c>
      <c r="AB264" s="619">
        <v>0.26</v>
      </c>
      <c r="AC264" s="619" t="s">
        <v>160</v>
      </c>
      <c r="AD264" s="619" t="s">
        <v>160</v>
      </c>
      <c r="AE264" s="619">
        <v>0.26</v>
      </c>
      <c r="AF264" s="619" t="s">
        <v>160</v>
      </c>
      <c r="AG264" s="619" t="s">
        <v>160</v>
      </c>
      <c r="AH264" s="619">
        <v>0.26</v>
      </c>
      <c r="AI264" s="619" t="s">
        <v>160</v>
      </c>
      <c r="AJ264" s="619" t="s">
        <v>160</v>
      </c>
      <c r="AK264" s="619">
        <v>0.26</v>
      </c>
      <c r="AL264" s="619" t="s">
        <v>160</v>
      </c>
      <c r="AM264" s="619" t="s">
        <v>160</v>
      </c>
      <c r="AN264" s="619">
        <v>0.26</v>
      </c>
      <c r="AO264" s="619" t="s">
        <v>160</v>
      </c>
      <c r="AP264" s="619" t="s">
        <v>160</v>
      </c>
      <c r="AQ264" s="619">
        <v>0.26</v>
      </c>
      <c r="AR264" s="619" t="s">
        <v>160</v>
      </c>
      <c r="AS264" s="619" t="s">
        <v>160</v>
      </c>
      <c r="AT264" s="619">
        <v>0.26</v>
      </c>
      <c r="AU264" s="619" t="s">
        <v>160</v>
      </c>
      <c r="AV264" s="619" t="s">
        <v>160</v>
      </c>
      <c r="AW264" s="619">
        <v>0.26</v>
      </c>
      <c r="AX264" s="619" t="s">
        <v>160</v>
      </c>
      <c r="AY264" s="619" t="s">
        <v>160</v>
      </c>
      <c r="AZ264" s="619">
        <v>0.26</v>
      </c>
      <c r="BA264" s="619" t="s">
        <v>160</v>
      </c>
      <c r="BB264" s="619" t="s">
        <v>160</v>
      </c>
      <c r="BC264" s="619">
        <v>0.26</v>
      </c>
      <c r="BD264" s="619" t="s">
        <v>160</v>
      </c>
      <c r="BE264" s="980" t="s">
        <v>160</v>
      </c>
      <c r="BF264" s="980">
        <v>0.26</v>
      </c>
      <c r="BG264" s="980" t="s">
        <v>160</v>
      </c>
      <c r="BH264" s="619" t="s">
        <v>160</v>
      </c>
      <c r="BI264" s="619">
        <v>0.26</v>
      </c>
      <c r="BJ264" s="619" t="s">
        <v>160</v>
      </c>
      <c r="BK264" s="619" t="s">
        <v>160</v>
      </c>
    </row>
    <row r="265" spans="2:64" ht="16.5" customHeight="1" x14ac:dyDescent="0.3">
      <c r="B265" s="5"/>
      <c r="D265" s="807"/>
      <c r="E265" s="615"/>
      <c r="F265" s="911" t="s">
        <v>1366</v>
      </c>
      <c r="G265" s="619">
        <v>0.26</v>
      </c>
      <c r="H265" s="619" t="s">
        <v>160</v>
      </c>
      <c r="I265" s="619" t="s">
        <v>160</v>
      </c>
      <c r="J265" s="619">
        <v>0.26</v>
      </c>
      <c r="K265" s="619" t="s">
        <v>160</v>
      </c>
      <c r="L265" s="619" t="s">
        <v>160</v>
      </c>
      <c r="M265" s="619">
        <v>0.26</v>
      </c>
      <c r="N265" s="619" t="s">
        <v>160</v>
      </c>
      <c r="O265" s="619" t="s">
        <v>160</v>
      </c>
      <c r="P265" s="619">
        <v>0.26</v>
      </c>
      <c r="Q265" s="619" t="s">
        <v>160</v>
      </c>
      <c r="R265" s="619" t="s">
        <v>160</v>
      </c>
      <c r="S265" s="619">
        <v>0.26</v>
      </c>
      <c r="T265" s="619" t="s">
        <v>160</v>
      </c>
      <c r="U265" s="619" t="s">
        <v>160</v>
      </c>
      <c r="V265" s="619">
        <v>0.26</v>
      </c>
      <c r="W265" s="619" t="s">
        <v>160</v>
      </c>
      <c r="X265" s="619" t="s">
        <v>160</v>
      </c>
      <c r="Y265" s="619">
        <v>0.26</v>
      </c>
      <c r="Z265" s="619" t="s">
        <v>160</v>
      </c>
      <c r="AA265" s="619" t="s">
        <v>160</v>
      </c>
      <c r="AB265" s="619">
        <v>0.26</v>
      </c>
      <c r="AC265" s="619" t="s">
        <v>160</v>
      </c>
      <c r="AD265" s="619" t="s">
        <v>160</v>
      </c>
      <c r="AE265" s="619">
        <v>0.26</v>
      </c>
      <c r="AF265" s="619" t="s">
        <v>160</v>
      </c>
      <c r="AG265" s="619" t="s">
        <v>160</v>
      </c>
      <c r="AH265" s="619">
        <v>0.26</v>
      </c>
      <c r="AI265" s="619" t="s">
        <v>160</v>
      </c>
      <c r="AJ265" s="619" t="s">
        <v>160</v>
      </c>
      <c r="AK265" s="619">
        <v>0.26</v>
      </c>
      <c r="AL265" s="619" t="s">
        <v>160</v>
      </c>
      <c r="AM265" s="619" t="s">
        <v>160</v>
      </c>
      <c r="AN265" s="619">
        <v>0.26</v>
      </c>
      <c r="AO265" s="619" t="s">
        <v>160</v>
      </c>
      <c r="AP265" s="619" t="s">
        <v>160</v>
      </c>
      <c r="AQ265" s="619">
        <v>0.26</v>
      </c>
      <c r="AR265" s="619" t="s">
        <v>160</v>
      </c>
      <c r="AS265" s="619" t="s">
        <v>160</v>
      </c>
      <c r="AT265" s="619">
        <v>0.26</v>
      </c>
      <c r="AU265" s="619" t="s">
        <v>160</v>
      </c>
      <c r="AV265" s="619" t="s">
        <v>160</v>
      </c>
      <c r="AW265" s="619">
        <v>0.26</v>
      </c>
      <c r="AX265" s="619" t="s">
        <v>160</v>
      </c>
      <c r="AY265" s="619" t="s">
        <v>160</v>
      </c>
      <c r="AZ265" s="619">
        <v>0.26</v>
      </c>
      <c r="BA265" s="619" t="s">
        <v>160</v>
      </c>
      <c r="BB265" s="619" t="s">
        <v>160</v>
      </c>
      <c r="BC265" s="619">
        <v>0.26</v>
      </c>
      <c r="BD265" s="619" t="s">
        <v>160</v>
      </c>
      <c r="BE265" s="980" t="s">
        <v>160</v>
      </c>
      <c r="BF265" s="980">
        <v>0.26</v>
      </c>
      <c r="BG265" s="980" t="s">
        <v>160</v>
      </c>
      <c r="BH265" s="619" t="s">
        <v>160</v>
      </c>
      <c r="BI265" s="619">
        <v>0.26</v>
      </c>
      <c r="BJ265" s="619" t="s">
        <v>160</v>
      </c>
      <c r="BK265" s="619" t="s">
        <v>160</v>
      </c>
    </row>
    <row r="266" spans="2:64" ht="16.5" customHeight="1" x14ac:dyDescent="0.3">
      <c r="B266" s="5"/>
      <c r="D266" s="807"/>
      <c r="E266" s="615"/>
      <c r="F266" s="911" t="s">
        <v>1500</v>
      </c>
      <c r="G266" s="619">
        <v>0.26</v>
      </c>
      <c r="H266" s="619" t="s">
        <v>160</v>
      </c>
      <c r="I266" s="619" t="s">
        <v>160</v>
      </c>
      <c r="J266" s="619">
        <v>0.26</v>
      </c>
      <c r="K266" s="619" t="s">
        <v>160</v>
      </c>
      <c r="L266" s="619" t="s">
        <v>160</v>
      </c>
      <c r="M266" s="619">
        <v>0.26</v>
      </c>
      <c r="N266" s="619" t="s">
        <v>160</v>
      </c>
      <c r="O266" s="619" t="s">
        <v>160</v>
      </c>
      <c r="P266" s="619">
        <v>0.26</v>
      </c>
      <c r="Q266" s="619" t="s">
        <v>160</v>
      </c>
      <c r="R266" s="619" t="s">
        <v>160</v>
      </c>
      <c r="S266" s="619">
        <v>0.26</v>
      </c>
      <c r="T266" s="619" t="s">
        <v>160</v>
      </c>
      <c r="U266" s="619" t="s">
        <v>160</v>
      </c>
      <c r="V266" s="619">
        <v>0.26</v>
      </c>
      <c r="W266" s="619" t="s">
        <v>160</v>
      </c>
      <c r="X266" s="619" t="s">
        <v>160</v>
      </c>
      <c r="Y266" s="619">
        <v>0.26</v>
      </c>
      <c r="Z266" s="619" t="s">
        <v>160</v>
      </c>
      <c r="AA266" s="619" t="s">
        <v>160</v>
      </c>
      <c r="AB266" s="619">
        <v>0.26</v>
      </c>
      <c r="AC266" s="619" t="s">
        <v>160</v>
      </c>
      <c r="AD266" s="619" t="s">
        <v>160</v>
      </c>
      <c r="AE266" s="619">
        <v>0.26</v>
      </c>
      <c r="AF266" s="619" t="s">
        <v>160</v>
      </c>
      <c r="AG266" s="619" t="s">
        <v>160</v>
      </c>
      <c r="AH266" s="619">
        <v>0.26</v>
      </c>
      <c r="AI266" s="619" t="s">
        <v>160</v>
      </c>
      <c r="AJ266" s="619" t="s">
        <v>160</v>
      </c>
      <c r="AK266" s="619">
        <v>0.26</v>
      </c>
      <c r="AL266" s="619" t="s">
        <v>160</v>
      </c>
      <c r="AM266" s="619" t="s">
        <v>160</v>
      </c>
      <c r="AN266" s="619">
        <v>0.26</v>
      </c>
      <c r="AO266" s="619" t="s">
        <v>160</v>
      </c>
      <c r="AP266" s="619" t="s">
        <v>160</v>
      </c>
      <c r="AQ266" s="619">
        <v>0.26</v>
      </c>
      <c r="AR266" s="619" t="s">
        <v>160</v>
      </c>
      <c r="AS266" s="619" t="s">
        <v>160</v>
      </c>
      <c r="AT266" s="619">
        <v>0.26</v>
      </c>
      <c r="AU266" s="619" t="s">
        <v>160</v>
      </c>
      <c r="AV266" s="619" t="s">
        <v>160</v>
      </c>
      <c r="AW266" s="619">
        <v>0.26</v>
      </c>
      <c r="AX266" s="619" t="s">
        <v>160</v>
      </c>
      <c r="AY266" s="619" t="s">
        <v>160</v>
      </c>
      <c r="AZ266" s="619">
        <v>0.26</v>
      </c>
      <c r="BA266" s="619" t="s">
        <v>160</v>
      </c>
      <c r="BB266" s="619" t="s">
        <v>160</v>
      </c>
      <c r="BC266" s="619">
        <v>0.26</v>
      </c>
      <c r="BD266" s="619" t="s">
        <v>160</v>
      </c>
      <c r="BE266" s="980" t="s">
        <v>160</v>
      </c>
      <c r="BF266" s="980">
        <v>0.26</v>
      </c>
      <c r="BG266" s="980" t="s">
        <v>160</v>
      </c>
      <c r="BH266" s="619" t="s">
        <v>160</v>
      </c>
      <c r="BI266" s="619">
        <v>0.26</v>
      </c>
      <c r="BJ266" s="619" t="s">
        <v>160</v>
      </c>
      <c r="BK266" s="619" t="s">
        <v>160</v>
      </c>
    </row>
    <row r="267" spans="2:64" ht="16.5" customHeight="1" x14ac:dyDescent="0.3">
      <c r="B267" s="5"/>
      <c r="D267" s="807"/>
      <c r="E267" s="922"/>
      <c r="F267" s="911" t="s">
        <v>1501</v>
      </c>
      <c r="G267" s="619">
        <v>0.26</v>
      </c>
      <c r="H267" s="619" t="s">
        <v>160</v>
      </c>
      <c r="I267" s="619" t="s">
        <v>160</v>
      </c>
      <c r="J267" s="619">
        <v>0.26</v>
      </c>
      <c r="K267" s="619" t="s">
        <v>160</v>
      </c>
      <c r="L267" s="619" t="s">
        <v>160</v>
      </c>
      <c r="M267" s="619">
        <v>0.26</v>
      </c>
      <c r="N267" s="619" t="s">
        <v>160</v>
      </c>
      <c r="O267" s="619" t="s">
        <v>160</v>
      </c>
      <c r="P267" s="619">
        <v>0.26</v>
      </c>
      <c r="Q267" s="619" t="s">
        <v>160</v>
      </c>
      <c r="R267" s="619" t="s">
        <v>160</v>
      </c>
      <c r="S267" s="619">
        <v>0.26</v>
      </c>
      <c r="T267" s="619" t="s">
        <v>160</v>
      </c>
      <c r="U267" s="619" t="s">
        <v>160</v>
      </c>
      <c r="V267" s="619">
        <v>0.26</v>
      </c>
      <c r="W267" s="619" t="s">
        <v>160</v>
      </c>
      <c r="X267" s="619" t="s">
        <v>160</v>
      </c>
      <c r="Y267" s="619">
        <v>0.26</v>
      </c>
      <c r="Z267" s="619" t="s">
        <v>160</v>
      </c>
      <c r="AA267" s="619" t="s">
        <v>160</v>
      </c>
      <c r="AB267" s="619">
        <v>0.26</v>
      </c>
      <c r="AC267" s="619" t="s">
        <v>160</v>
      </c>
      <c r="AD267" s="619" t="s">
        <v>160</v>
      </c>
      <c r="AE267" s="619">
        <v>0.26</v>
      </c>
      <c r="AF267" s="619" t="s">
        <v>160</v>
      </c>
      <c r="AG267" s="619" t="s">
        <v>160</v>
      </c>
      <c r="AH267" s="619">
        <v>0.26</v>
      </c>
      <c r="AI267" s="619" t="s">
        <v>160</v>
      </c>
      <c r="AJ267" s="619" t="s">
        <v>160</v>
      </c>
      <c r="AK267" s="619">
        <v>0.26</v>
      </c>
      <c r="AL267" s="619" t="s">
        <v>160</v>
      </c>
      <c r="AM267" s="619" t="s">
        <v>160</v>
      </c>
      <c r="AN267" s="619">
        <v>0.26</v>
      </c>
      <c r="AO267" s="619" t="s">
        <v>160</v>
      </c>
      <c r="AP267" s="619" t="s">
        <v>160</v>
      </c>
      <c r="AQ267" s="619">
        <v>0.26</v>
      </c>
      <c r="AR267" s="619" t="s">
        <v>160</v>
      </c>
      <c r="AS267" s="619" t="s">
        <v>160</v>
      </c>
      <c r="AT267" s="619">
        <v>0.26</v>
      </c>
      <c r="AU267" s="619" t="s">
        <v>160</v>
      </c>
      <c r="AV267" s="619" t="s">
        <v>160</v>
      </c>
      <c r="AW267" s="619">
        <v>0.26</v>
      </c>
      <c r="AX267" s="619" t="s">
        <v>160</v>
      </c>
      <c r="AY267" s="619" t="s">
        <v>160</v>
      </c>
      <c r="AZ267" s="619">
        <v>0.26</v>
      </c>
      <c r="BA267" s="619" t="s">
        <v>160</v>
      </c>
      <c r="BB267" s="619" t="s">
        <v>160</v>
      </c>
      <c r="BC267" s="619">
        <v>0.26</v>
      </c>
      <c r="BD267" s="619" t="s">
        <v>160</v>
      </c>
      <c r="BE267" s="980" t="s">
        <v>160</v>
      </c>
      <c r="BF267" s="980">
        <v>0.26</v>
      </c>
      <c r="BG267" s="980" t="s">
        <v>160</v>
      </c>
      <c r="BH267" s="619" t="s">
        <v>160</v>
      </c>
      <c r="BI267" s="619">
        <v>0.26</v>
      </c>
      <c r="BJ267" s="619" t="s">
        <v>160</v>
      </c>
      <c r="BK267" s="619" t="s">
        <v>160</v>
      </c>
    </row>
    <row r="268" spans="2:64" ht="16.5" customHeight="1" x14ac:dyDescent="0.3">
      <c r="B268" s="5"/>
      <c r="D268" s="807"/>
      <c r="E268" s="917" t="s">
        <v>1560</v>
      </c>
      <c r="F268" s="917"/>
      <c r="G268" s="917"/>
      <c r="H268" s="917"/>
      <c r="I268" s="917"/>
      <c r="J268" s="917"/>
      <c r="K268" s="917"/>
      <c r="L268" s="917"/>
      <c r="M268" s="917"/>
      <c r="N268" s="917"/>
      <c r="O268" s="917"/>
      <c r="P268" s="917"/>
      <c r="Q268" s="917"/>
      <c r="R268" s="917"/>
      <c r="S268" s="917"/>
      <c r="T268" s="917"/>
      <c r="U268" s="917"/>
      <c r="V268" s="917"/>
      <c r="W268" s="917"/>
      <c r="X268" s="917"/>
      <c r="Y268" s="917"/>
      <c r="Z268" s="917"/>
      <c r="AA268" s="917"/>
      <c r="AB268" s="917"/>
      <c r="AC268" s="917"/>
      <c r="AD268" s="917"/>
      <c r="AE268" s="917"/>
      <c r="AF268" s="917"/>
      <c r="AG268" s="917"/>
      <c r="AH268" s="917"/>
      <c r="AI268" s="917"/>
      <c r="AJ268" s="917"/>
      <c r="AK268" s="917"/>
      <c r="AL268" s="917"/>
      <c r="AM268" s="917"/>
      <c r="AN268" s="917"/>
      <c r="AO268" s="917"/>
      <c r="AP268" s="917"/>
      <c r="AQ268" s="917"/>
      <c r="AR268" s="917"/>
      <c r="AS268" s="917"/>
      <c r="AT268" s="917"/>
      <c r="AU268" s="917"/>
      <c r="AV268" s="917"/>
      <c r="AW268" s="917"/>
      <c r="AX268" s="917"/>
      <c r="AY268" s="917"/>
      <c r="AZ268" s="917"/>
      <c r="BA268" s="917"/>
      <c r="BB268" s="917"/>
      <c r="BC268" s="917"/>
      <c r="BD268" s="917"/>
      <c r="BE268" s="917"/>
      <c r="BF268" s="917"/>
      <c r="BG268" s="917"/>
      <c r="BH268" s="917"/>
      <c r="BI268" s="917"/>
      <c r="BJ268" s="917"/>
      <c r="BK268" s="917"/>
    </row>
    <row r="269" spans="2:64" ht="16.5" customHeight="1" x14ac:dyDescent="0.3">
      <c r="B269" s="5"/>
      <c r="D269" s="807"/>
      <c r="E269" s="917" t="s">
        <v>1699</v>
      </c>
      <c r="F269" s="917"/>
      <c r="G269" s="917"/>
      <c r="H269" s="917"/>
      <c r="I269" s="917"/>
      <c r="J269" s="917"/>
      <c r="K269" s="917"/>
      <c r="L269" s="917"/>
      <c r="M269" s="917"/>
      <c r="N269" s="917"/>
      <c r="O269" s="917"/>
      <c r="P269" s="917"/>
      <c r="Q269" s="917"/>
      <c r="R269" s="917"/>
      <c r="S269" s="917"/>
      <c r="T269" s="917"/>
      <c r="U269" s="917"/>
      <c r="V269" s="917"/>
      <c r="W269" s="917"/>
      <c r="X269" s="917"/>
      <c r="Y269" s="917"/>
      <c r="Z269" s="917"/>
      <c r="AA269" s="917"/>
      <c r="AB269" s="917"/>
      <c r="AC269" s="917"/>
      <c r="AD269" s="917"/>
      <c r="AE269" s="917"/>
      <c r="AF269" s="917"/>
      <c r="AG269" s="917"/>
      <c r="AH269" s="917"/>
      <c r="AI269" s="917"/>
      <c r="AJ269" s="917"/>
      <c r="AK269" s="917"/>
      <c r="AL269" s="917"/>
      <c r="AM269" s="917"/>
      <c r="AN269" s="917"/>
      <c r="AO269" s="917"/>
      <c r="AP269" s="917"/>
      <c r="AQ269" s="917"/>
      <c r="AR269" s="917"/>
      <c r="AS269" s="917"/>
      <c r="AT269" s="917"/>
      <c r="AU269" s="917"/>
      <c r="AV269" s="917"/>
      <c r="AW269" s="917"/>
      <c r="AX269" s="917"/>
      <c r="AY269" s="917"/>
      <c r="AZ269" s="917"/>
      <c r="BA269" s="917"/>
      <c r="BB269" s="917"/>
      <c r="BC269" s="917"/>
      <c r="BD269" s="917"/>
      <c r="BE269" s="917"/>
      <c r="BF269" s="917"/>
      <c r="BG269" s="917"/>
      <c r="BH269" s="917"/>
      <c r="BI269" s="917"/>
      <c r="BJ269" s="917"/>
      <c r="BK269" s="917"/>
    </row>
    <row r="270" spans="2:64" x14ac:dyDescent="0.3">
      <c r="E270" s="917" t="s">
        <v>1642</v>
      </c>
    </row>
    <row r="271" spans="2:64" ht="16.5" customHeight="1" x14ac:dyDescent="0.3">
      <c r="B271" s="5"/>
      <c r="E271" s="613"/>
      <c r="F271" s="613"/>
      <c r="G271" s="613"/>
      <c r="H271" s="613"/>
      <c r="I271" s="613"/>
      <c r="J271" s="613"/>
      <c r="K271" s="613"/>
      <c r="L271" s="613"/>
      <c r="M271" s="613"/>
      <c r="N271" s="613"/>
      <c r="O271" s="613"/>
      <c r="P271" s="613"/>
      <c r="Q271" s="613"/>
      <c r="R271" s="613"/>
      <c r="S271" s="613"/>
      <c r="T271" s="613"/>
      <c r="U271" s="613"/>
      <c r="V271" s="613"/>
      <c r="W271" s="613"/>
      <c r="X271" s="613"/>
      <c r="Y271" s="613"/>
      <c r="Z271" s="613"/>
      <c r="AA271" s="613"/>
      <c r="AB271" s="613"/>
      <c r="AC271" s="613"/>
      <c r="AD271" s="613"/>
      <c r="AE271" s="613"/>
      <c r="AF271" s="613"/>
      <c r="AG271" s="613"/>
      <c r="AH271" s="613"/>
      <c r="AI271" s="613"/>
      <c r="AJ271" s="613"/>
      <c r="AK271" s="613"/>
      <c r="AL271" s="613"/>
      <c r="AM271" s="613"/>
      <c r="AN271" s="613"/>
      <c r="AO271" s="613"/>
      <c r="AP271" s="613"/>
      <c r="AQ271" s="613"/>
      <c r="AR271" s="613"/>
      <c r="AS271" s="613"/>
      <c r="AT271" s="613"/>
      <c r="AU271" s="613"/>
      <c r="AV271" s="613"/>
      <c r="AW271" s="613"/>
      <c r="AX271" s="613"/>
      <c r="AY271" s="613"/>
      <c r="AZ271" s="613"/>
      <c r="BA271" s="613"/>
      <c r="BB271" s="613"/>
      <c r="BC271" s="613"/>
      <c r="BD271" s="613"/>
      <c r="BE271" s="613"/>
      <c r="BF271" s="613"/>
      <c r="BG271" s="613"/>
      <c r="BH271" s="613"/>
      <c r="BI271" s="613"/>
      <c r="BJ271" s="613"/>
      <c r="BK271" s="613"/>
      <c r="BL271" s="613"/>
    </row>
    <row r="272" spans="2:64" ht="16.5" customHeight="1" x14ac:dyDescent="0.3">
      <c r="B272" s="5"/>
      <c r="D272" s="706" t="s">
        <v>1418</v>
      </c>
      <c r="E272" s="613"/>
      <c r="F272" s="613"/>
      <c r="G272" s="613"/>
      <c r="H272" s="613"/>
      <c r="I272" s="613"/>
      <c r="J272" s="613"/>
      <c r="K272" s="613"/>
      <c r="L272" s="613"/>
      <c r="M272" s="613"/>
      <c r="N272" s="613"/>
      <c r="O272" s="613"/>
      <c r="P272" s="613"/>
      <c r="Q272" s="613"/>
      <c r="R272" s="613"/>
      <c r="S272" s="613"/>
      <c r="T272" s="613"/>
      <c r="U272" s="613"/>
      <c r="V272" s="613"/>
      <c r="W272" s="613"/>
      <c r="X272" s="613"/>
      <c r="Y272" s="613"/>
      <c r="Z272" s="613"/>
    </row>
    <row r="273" spans="2:26" ht="16.5" customHeight="1" x14ac:dyDescent="0.3">
      <c r="B273" s="5"/>
      <c r="D273" s="706"/>
      <c r="F273" s="613"/>
      <c r="G273" s="613"/>
      <c r="H273" s="613"/>
      <c r="I273" s="613"/>
      <c r="J273" s="613"/>
      <c r="K273" s="613"/>
      <c r="L273" s="613"/>
      <c r="M273" s="613"/>
      <c r="N273" s="613"/>
      <c r="O273" s="613"/>
      <c r="P273" s="613"/>
      <c r="Q273" s="613"/>
      <c r="R273" s="613"/>
      <c r="S273" s="613"/>
      <c r="T273" s="613"/>
      <c r="U273" s="613"/>
      <c r="V273" s="613"/>
      <c r="W273" s="613"/>
      <c r="X273" s="613"/>
      <c r="Y273" s="613"/>
      <c r="Z273" s="613"/>
    </row>
    <row r="274" spans="2:26" ht="16.5" customHeight="1" x14ac:dyDescent="0.35">
      <c r="B274" s="5"/>
      <c r="D274" s="809" t="s">
        <v>1478</v>
      </c>
      <c r="V274" s="613"/>
      <c r="W274" s="613"/>
      <c r="X274" s="613"/>
      <c r="Y274" s="613"/>
      <c r="Z274" s="613"/>
    </row>
    <row r="275" spans="2:26" ht="16.5" customHeight="1" x14ac:dyDescent="0.3">
      <c r="B275" s="5"/>
      <c r="D275" s="1"/>
      <c r="E275" s="937" t="s">
        <v>1591</v>
      </c>
      <c r="V275" s="613"/>
      <c r="W275" s="613"/>
      <c r="X275" s="613"/>
      <c r="Y275" s="613"/>
      <c r="Z275" s="613"/>
    </row>
    <row r="276" spans="2:26" ht="16.5" customHeight="1" x14ac:dyDescent="0.3">
      <c r="B276" s="5"/>
      <c r="D276" s="1"/>
      <c r="E276" s="936"/>
      <c r="V276" s="613"/>
      <c r="W276" s="613"/>
      <c r="X276" s="613"/>
      <c r="Y276" s="613"/>
      <c r="Z276" s="613"/>
    </row>
    <row r="277" spans="2:26" ht="16.5" customHeight="1" x14ac:dyDescent="0.3">
      <c r="B277" s="5"/>
      <c r="D277" s="1"/>
      <c r="E277" s="699"/>
      <c r="F277" s="698"/>
      <c r="G277" s="808">
        <v>2007</v>
      </c>
      <c r="H277" s="808">
        <v>2008</v>
      </c>
      <c r="I277" s="808">
        <v>2009</v>
      </c>
      <c r="J277" s="808">
        <v>2010</v>
      </c>
      <c r="K277" s="808">
        <v>2011</v>
      </c>
      <c r="L277" s="808">
        <v>2012</v>
      </c>
      <c r="M277" s="808">
        <v>2013</v>
      </c>
      <c r="N277" s="808">
        <v>2014</v>
      </c>
      <c r="O277" s="808">
        <v>2015</v>
      </c>
      <c r="P277" s="808">
        <v>2016</v>
      </c>
      <c r="Q277" s="808">
        <v>2017</v>
      </c>
      <c r="R277" s="808">
        <v>2018</v>
      </c>
      <c r="S277" s="808">
        <v>2019</v>
      </c>
      <c r="T277" s="808">
        <v>2020</v>
      </c>
      <c r="U277" s="808">
        <v>2021</v>
      </c>
      <c r="V277" s="871">
        <v>2022</v>
      </c>
      <c r="W277" s="808">
        <v>2023</v>
      </c>
      <c r="X277" s="620">
        <v>2024</v>
      </c>
      <c r="Y277" s="1044">
        <v>2025</v>
      </c>
      <c r="Z277" s="613"/>
    </row>
    <row r="278" spans="2:26" ht="16.5" customHeight="1" x14ac:dyDescent="0.3">
      <c r="B278" s="5"/>
      <c r="D278" s="1"/>
      <c r="E278" s="617" t="s">
        <v>1431</v>
      </c>
      <c r="F278" s="813" t="s">
        <v>1365</v>
      </c>
      <c r="G278" s="614">
        <v>0.17599999999999999</v>
      </c>
      <c r="H278" s="614">
        <v>0.17399999999999999</v>
      </c>
      <c r="I278" s="614">
        <v>0.17199999999999999</v>
      </c>
      <c r="J278" s="614">
        <v>0.16800000000000001</v>
      </c>
      <c r="K278" s="614">
        <v>0.16700000000000001</v>
      </c>
      <c r="L278" s="614">
        <v>0.16400000000000001</v>
      </c>
      <c r="M278" s="614">
        <v>0.159</v>
      </c>
      <c r="N278" s="614">
        <v>0.16900000000000001</v>
      </c>
      <c r="O278" s="614">
        <v>0.16800000000000001</v>
      </c>
      <c r="P278" s="614">
        <v>0.16800000000000001</v>
      </c>
      <c r="Q278" s="614">
        <v>0.16700000000000001</v>
      </c>
      <c r="R278" s="614">
        <v>0.16600000000000001</v>
      </c>
      <c r="S278" s="614">
        <v>0.16400000000000001</v>
      </c>
      <c r="T278" s="614">
        <v>0.16300000000000001</v>
      </c>
      <c r="U278" s="614">
        <v>0.161</v>
      </c>
      <c r="V278" s="614">
        <v>0.16200000000000001</v>
      </c>
      <c r="W278" s="978">
        <v>0.16200000000000001</v>
      </c>
      <c r="X278" s="614">
        <v>0.158</v>
      </c>
      <c r="Y278" s="614">
        <v>0.159</v>
      </c>
      <c r="Z278" s="613"/>
    </row>
    <row r="279" spans="2:26" ht="16.5" customHeight="1" x14ac:dyDescent="0.3">
      <c r="B279" s="5"/>
      <c r="D279" s="1"/>
      <c r="E279" s="615"/>
      <c r="F279" s="813" t="s">
        <v>1366</v>
      </c>
      <c r="G279" s="614">
        <v>0.28699999999999998</v>
      </c>
      <c r="H279" s="614">
        <v>0.28299999999999997</v>
      </c>
      <c r="I279" s="614">
        <v>0.28000000000000003</v>
      </c>
      <c r="J279" s="614">
        <v>0.27400000000000002</v>
      </c>
      <c r="K279" s="614">
        <v>0.27200000000000002</v>
      </c>
      <c r="L279" s="614">
        <v>0.26700000000000002</v>
      </c>
      <c r="M279" s="614">
        <v>0.25900000000000001</v>
      </c>
      <c r="N279" s="614">
        <v>0.27500000000000002</v>
      </c>
      <c r="O279" s="614">
        <v>0.27</v>
      </c>
      <c r="P279" s="614">
        <v>0.26900000000000002</v>
      </c>
      <c r="Q279" s="614">
        <v>0.26700000000000002</v>
      </c>
      <c r="R279" s="614">
        <v>0.26400000000000001</v>
      </c>
      <c r="S279" s="614">
        <v>0.25900000000000001</v>
      </c>
      <c r="T279" s="614">
        <v>0.25700000000000001</v>
      </c>
      <c r="U279" s="614">
        <v>0.252</v>
      </c>
      <c r="V279" s="614">
        <v>0.25</v>
      </c>
      <c r="W279" s="978">
        <v>0.249</v>
      </c>
      <c r="X279" s="614">
        <v>0.24099999999999999</v>
      </c>
      <c r="Y279" s="614">
        <v>0.24299999999999999</v>
      </c>
      <c r="Z279" s="613"/>
    </row>
    <row r="280" spans="2:26" ht="16.5" customHeight="1" x14ac:dyDescent="0.3">
      <c r="B280" s="5"/>
      <c r="D280" s="1"/>
      <c r="E280" s="615"/>
      <c r="F280" s="813" t="s">
        <v>1500</v>
      </c>
      <c r="G280" s="614">
        <v>0.77200000000000002</v>
      </c>
      <c r="H280" s="614">
        <v>0.77200000000000002</v>
      </c>
      <c r="I280" s="614">
        <v>0.77200000000000002</v>
      </c>
      <c r="J280" s="614">
        <v>0.77200000000000002</v>
      </c>
      <c r="K280" s="614">
        <v>0.77200000000000002</v>
      </c>
      <c r="L280" s="614">
        <v>0.77200000000000002</v>
      </c>
      <c r="M280" s="614">
        <v>0.77200000000000002</v>
      </c>
      <c r="N280" s="614">
        <v>0.77200000000000002</v>
      </c>
      <c r="O280" s="614">
        <v>0.77200000000000002</v>
      </c>
      <c r="P280" s="614">
        <v>0.77200000000000002</v>
      </c>
      <c r="Q280" s="614">
        <v>0.77200000000000002</v>
      </c>
      <c r="R280" s="614">
        <v>0.77200000000000002</v>
      </c>
      <c r="S280" s="614">
        <v>0.77200000000000002</v>
      </c>
      <c r="T280" s="614">
        <v>0.77200000000000002</v>
      </c>
      <c r="U280" s="614">
        <v>0.76800000000000002</v>
      </c>
      <c r="V280" s="614">
        <v>0.76800000000000002</v>
      </c>
      <c r="W280" s="978">
        <v>0.76800000000000002</v>
      </c>
      <c r="X280" s="614">
        <v>0.76800000000000002</v>
      </c>
      <c r="Y280" s="614">
        <v>0.76800000000000002</v>
      </c>
      <c r="Z280" s="613"/>
    </row>
    <row r="281" spans="2:26" ht="16.5" customHeight="1" x14ac:dyDescent="0.3">
      <c r="B281" s="5"/>
      <c r="D281" s="1"/>
      <c r="E281" s="618"/>
      <c r="F281" s="813" t="s">
        <v>1501</v>
      </c>
      <c r="G281" s="614">
        <v>0.99399999999999999</v>
      </c>
      <c r="H281" s="614">
        <v>0.95899999999999996</v>
      </c>
      <c r="I281" s="614">
        <v>0.94899999999999995</v>
      </c>
      <c r="J281" s="614">
        <v>0.88400000000000001</v>
      </c>
      <c r="K281" s="614">
        <v>0.86199999999999999</v>
      </c>
      <c r="L281" s="614">
        <v>0.83699999999999997</v>
      </c>
      <c r="M281" s="614">
        <v>0.79800000000000004</v>
      </c>
      <c r="N281" s="614">
        <v>0.84799999999999998</v>
      </c>
      <c r="O281" s="614">
        <v>0.88200000000000001</v>
      </c>
      <c r="P281" s="614">
        <v>0.875</v>
      </c>
      <c r="Q281" s="614">
        <v>0.88200000000000001</v>
      </c>
      <c r="R281" s="614">
        <v>0.97199999999999998</v>
      </c>
      <c r="S281" s="614">
        <v>0.96299999999999997</v>
      </c>
      <c r="T281" s="614">
        <v>0.97399999999999998</v>
      </c>
      <c r="U281" s="614">
        <v>0.98199999999999998</v>
      </c>
      <c r="V281" s="614">
        <v>0.97899999999999998</v>
      </c>
      <c r="W281" s="978">
        <v>0.98199999999999998</v>
      </c>
      <c r="X281" s="614">
        <v>0.98299999999999998</v>
      </c>
      <c r="Y281" s="614">
        <v>0.98099999999999998</v>
      </c>
      <c r="Z281" s="613"/>
    </row>
    <row r="282" spans="2:26" ht="16.5" customHeight="1" x14ac:dyDescent="0.3">
      <c r="B282" s="5"/>
      <c r="D282" s="1"/>
      <c r="E282" s="617" t="s">
        <v>1430</v>
      </c>
      <c r="F282" s="813" t="s">
        <v>1365</v>
      </c>
      <c r="G282" s="614">
        <v>0.20699999999999999</v>
      </c>
      <c r="H282" s="614">
        <v>0.20799999999999999</v>
      </c>
      <c r="I282" s="614">
        <v>0.20699999999999999</v>
      </c>
      <c r="J282" s="614">
        <v>0.20499999999999999</v>
      </c>
      <c r="K282" s="614">
        <v>0.20300000000000001</v>
      </c>
      <c r="L282" s="614">
        <v>0.20200000000000001</v>
      </c>
      <c r="M282" s="614">
        <v>0.20300000000000001</v>
      </c>
      <c r="N282" s="614">
        <v>0.20399999999999999</v>
      </c>
      <c r="O282" s="614">
        <v>0.20100000000000001</v>
      </c>
      <c r="P282" s="614">
        <v>0.2</v>
      </c>
      <c r="Q282" s="614">
        <v>0.2</v>
      </c>
      <c r="R282" s="614">
        <v>0.2</v>
      </c>
      <c r="S282" s="614">
        <v>0.19900000000000001</v>
      </c>
      <c r="T282" s="614">
        <v>0.19800000000000001</v>
      </c>
      <c r="U282" s="614">
        <v>0.19600000000000001</v>
      </c>
      <c r="V282" s="614">
        <v>0.193</v>
      </c>
      <c r="W282" s="978">
        <v>0.189</v>
      </c>
      <c r="X282" s="614">
        <v>0.185</v>
      </c>
      <c r="Y282" s="614">
        <v>0.183</v>
      </c>
      <c r="Z282" s="613"/>
    </row>
    <row r="283" spans="2:26" ht="16.5" customHeight="1" x14ac:dyDescent="0.3">
      <c r="B283" s="5"/>
      <c r="D283" s="1"/>
      <c r="E283" s="615"/>
      <c r="F283" s="813" t="s">
        <v>1366</v>
      </c>
      <c r="G283" s="614">
        <v>0.29699999999999999</v>
      </c>
      <c r="H283" s="614">
        <v>0.28599999999999998</v>
      </c>
      <c r="I283" s="614">
        <v>0.28499999999999998</v>
      </c>
      <c r="J283" s="614">
        <v>0.28399999999999997</v>
      </c>
      <c r="K283" s="614">
        <v>0.28399999999999997</v>
      </c>
      <c r="L283" s="614">
        <v>0.28299999999999997</v>
      </c>
      <c r="M283" s="614">
        <v>0.28699999999999998</v>
      </c>
      <c r="N283" s="614">
        <v>0.29199999999999998</v>
      </c>
      <c r="O283" s="614">
        <v>0.27800000000000002</v>
      </c>
      <c r="P283" s="614">
        <v>0.27500000000000002</v>
      </c>
      <c r="Q283" s="614">
        <v>0.27900000000000003</v>
      </c>
      <c r="R283" s="614">
        <v>0.27300000000000002</v>
      </c>
      <c r="S283" s="614">
        <v>0.27200000000000002</v>
      </c>
      <c r="T283" s="614">
        <v>0.26700000000000002</v>
      </c>
      <c r="U283" s="614">
        <v>0.26500000000000001</v>
      </c>
      <c r="V283" s="614">
        <v>0.252</v>
      </c>
      <c r="W283" s="978">
        <v>0.24</v>
      </c>
      <c r="X283" s="614">
        <v>0.23799999999999999</v>
      </c>
      <c r="Y283" s="614">
        <v>0.23799999999999999</v>
      </c>
      <c r="Z283" s="613"/>
    </row>
    <row r="284" spans="2:26" ht="16.5" customHeight="1" x14ac:dyDescent="0.3">
      <c r="B284" s="5"/>
      <c r="D284" s="1"/>
      <c r="E284" s="615"/>
      <c r="F284" s="813" t="s">
        <v>1500</v>
      </c>
      <c r="G284" s="614">
        <v>0.68300000000000005</v>
      </c>
      <c r="H284" s="614">
        <v>0.68300000000000005</v>
      </c>
      <c r="I284" s="614">
        <v>0.68400000000000005</v>
      </c>
      <c r="J284" s="614">
        <v>0.67700000000000005</v>
      </c>
      <c r="K284" s="614">
        <v>0.66600000000000004</v>
      </c>
      <c r="L284" s="614">
        <v>0.66500000000000004</v>
      </c>
      <c r="M284" s="614">
        <v>0.66600000000000004</v>
      </c>
      <c r="N284" s="614">
        <v>0.66900000000000004</v>
      </c>
      <c r="O284" s="614">
        <v>0.66600000000000004</v>
      </c>
      <c r="P284" s="614">
        <v>0.66600000000000004</v>
      </c>
      <c r="Q284" s="614">
        <v>0.67500000000000004</v>
      </c>
      <c r="R284" s="614">
        <v>0.67400000000000004</v>
      </c>
      <c r="S284" s="614">
        <v>0.67300000000000004</v>
      </c>
      <c r="T284" s="614">
        <v>0.67800000000000005</v>
      </c>
      <c r="U284" s="614">
        <v>0.68</v>
      </c>
      <c r="V284" s="614">
        <v>0.67900000000000005</v>
      </c>
      <c r="W284" s="978">
        <v>0.68200000000000005</v>
      </c>
      <c r="X284" s="614">
        <v>0.67700000000000005</v>
      </c>
      <c r="Y284" s="614">
        <v>0.67800000000000005</v>
      </c>
      <c r="Z284" s="613"/>
    </row>
    <row r="285" spans="2:26" ht="16.5" customHeight="1" x14ac:dyDescent="0.3">
      <c r="B285" s="5"/>
      <c r="D285" s="1"/>
      <c r="E285" s="615"/>
      <c r="F285" s="813" t="s">
        <v>1552</v>
      </c>
      <c r="G285" s="614">
        <v>6.0999999999999999E-2</v>
      </c>
      <c r="H285" s="614">
        <v>0.06</v>
      </c>
      <c r="I285" s="614">
        <v>5.8999999999999997E-2</v>
      </c>
      <c r="J285" s="614">
        <v>5.8999999999999997E-2</v>
      </c>
      <c r="K285" s="614">
        <v>5.7000000000000002E-2</v>
      </c>
      <c r="L285" s="614">
        <v>5.7000000000000002E-2</v>
      </c>
      <c r="M285" s="614">
        <v>5.7000000000000002E-2</v>
      </c>
      <c r="N285" s="614">
        <v>5.8000000000000003E-2</v>
      </c>
      <c r="O285" s="614">
        <v>5.7000000000000002E-2</v>
      </c>
      <c r="P285" s="614">
        <v>5.7000000000000002E-2</v>
      </c>
      <c r="Q285" s="614">
        <v>5.8000000000000003E-2</v>
      </c>
      <c r="R285" s="614">
        <v>5.8000000000000003E-2</v>
      </c>
      <c r="S285" s="614">
        <v>5.8000000000000003E-2</v>
      </c>
      <c r="T285" s="614">
        <v>5.8000000000000003E-2</v>
      </c>
      <c r="U285" s="614">
        <v>5.8000000000000003E-2</v>
      </c>
      <c r="V285" s="614">
        <v>5.8000000000000003E-2</v>
      </c>
      <c r="W285" s="978">
        <v>5.8000000000000003E-2</v>
      </c>
      <c r="X285" s="614">
        <v>5.8000000000000003E-2</v>
      </c>
      <c r="Y285" s="614">
        <v>5.8000000000000003E-2</v>
      </c>
      <c r="Z285" s="613"/>
    </row>
    <row r="286" spans="2:26" ht="16.5" customHeight="1" x14ac:dyDescent="0.3">
      <c r="B286" s="5"/>
      <c r="D286" s="1"/>
      <c r="E286" s="618"/>
      <c r="F286" s="813" t="s">
        <v>1553</v>
      </c>
      <c r="G286" s="614">
        <v>0.106</v>
      </c>
      <c r="H286" s="614">
        <v>0.106</v>
      </c>
      <c r="I286" s="614">
        <v>0.108</v>
      </c>
      <c r="J286" s="614">
        <v>0.107</v>
      </c>
      <c r="K286" s="614">
        <v>0.105</v>
      </c>
      <c r="L286" s="614">
        <v>0.105</v>
      </c>
      <c r="M286" s="614">
        <v>0.105</v>
      </c>
      <c r="N286" s="614">
        <v>0.105</v>
      </c>
      <c r="O286" s="614">
        <v>0.106</v>
      </c>
      <c r="P286" s="614">
        <v>0.106</v>
      </c>
      <c r="Q286" s="614">
        <v>0.106</v>
      </c>
      <c r="R286" s="614">
        <v>0.106</v>
      </c>
      <c r="S286" s="614">
        <v>0.105</v>
      </c>
      <c r="T286" s="614">
        <v>0.105</v>
      </c>
      <c r="U286" s="614">
        <v>0.10299999999999999</v>
      </c>
      <c r="V286" s="614">
        <v>0.10199999999999999</v>
      </c>
      <c r="W286" s="978">
        <v>0.1</v>
      </c>
      <c r="X286" s="614">
        <v>9.9000000000000005E-2</v>
      </c>
      <c r="Y286" s="614">
        <v>9.9000000000000005E-2</v>
      </c>
      <c r="Z286" s="613"/>
    </row>
    <row r="287" spans="2:26" ht="16.5" customHeight="1" x14ac:dyDescent="0.3">
      <c r="B287" s="5"/>
      <c r="D287" s="1"/>
      <c r="E287" s="615" t="s">
        <v>1433</v>
      </c>
      <c r="F287" s="813" t="s">
        <v>1365</v>
      </c>
      <c r="G287" s="614">
        <v>0.189</v>
      </c>
      <c r="H287" s="614">
        <v>0.189</v>
      </c>
      <c r="I287" s="614">
        <v>0.189</v>
      </c>
      <c r="J287" s="614">
        <v>0.188</v>
      </c>
      <c r="K287" s="614">
        <v>0.189</v>
      </c>
      <c r="L287" s="614">
        <v>0.189</v>
      </c>
      <c r="M287" s="614">
        <v>0.189</v>
      </c>
      <c r="N287" s="614">
        <v>0.19</v>
      </c>
      <c r="O287" s="614">
        <v>0.187</v>
      </c>
      <c r="P287" s="614">
        <v>0.187</v>
      </c>
      <c r="Q287" s="614">
        <v>0.187</v>
      </c>
      <c r="R287" s="614">
        <v>0.187</v>
      </c>
      <c r="S287" s="614">
        <v>0.188</v>
      </c>
      <c r="T287" s="614">
        <v>0.187</v>
      </c>
      <c r="U287" s="614">
        <v>0.187</v>
      </c>
      <c r="V287" s="614">
        <v>0.187</v>
      </c>
      <c r="W287" s="978">
        <v>0.186</v>
      </c>
      <c r="X287" s="614">
        <v>0.186</v>
      </c>
      <c r="Y287" s="614">
        <v>0.186</v>
      </c>
      <c r="Z287" s="613"/>
    </row>
    <row r="288" spans="2:26" ht="16.5" customHeight="1" x14ac:dyDescent="0.3">
      <c r="B288" s="5"/>
      <c r="D288" s="1"/>
      <c r="E288" s="617" t="s">
        <v>1432</v>
      </c>
      <c r="F288" s="813" t="s">
        <v>1365</v>
      </c>
      <c r="G288" s="614">
        <v>0.20300000000000001</v>
      </c>
      <c r="H288" s="614">
        <v>0.20300000000000001</v>
      </c>
      <c r="I288" s="614">
        <v>0.20300000000000001</v>
      </c>
      <c r="J288" s="614">
        <v>0.20300000000000001</v>
      </c>
      <c r="K288" s="614">
        <v>0.20300000000000001</v>
      </c>
      <c r="L288" s="614">
        <v>0.20300000000000001</v>
      </c>
      <c r="M288" s="614">
        <v>0.20300000000000001</v>
      </c>
      <c r="N288" s="614">
        <v>0.20300000000000001</v>
      </c>
      <c r="O288" s="614">
        <v>0.20200000000000001</v>
      </c>
      <c r="P288" s="614">
        <v>0.20100000000000001</v>
      </c>
      <c r="Q288" s="614">
        <v>0.20100000000000001</v>
      </c>
      <c r="R288" s="614">
        <v>0.2</v>
      </c>
      <c r="S288" s="614">
        <v>0.19700000000000001</v>
      </c>
      <c r="T288" s="614">
        <v>0.191</v>
      </c>
      <c r="U288" s="614">
        <v>0.187</v>
      </c>
      <c r="V288" s="614">
        <v>0.185</v>
      </c>
      <c r="W288" s="978">
        <v>0.18</v>
      </c>
      <c r="X288" s="614">
        <v>0.18099999999999999</v>
      </c>
      <c r="Y288" s="614">
        <v>0.18099999999999999</v>
      </c>
      <c r="Z288" s="613"/>
    </row>
    <row r="289" spans="2:63" ht="16.5" customHeight="1" x14ac:dyDescent="0.3">
      <c r="B289" s="5"/>
      <c r="D289" s="1"/>
      <c r="E289" s="615"/>
      <c r="F289" s="813" t="s">
        <v>1559</v>
      </c>
      <c r="G289" s="614">
        <v>0.76500000000000001</v>
      </c>
      <c r="H289" s="614">
        <v>0.76500000000000001</v>
      </c>
      <c r="I289" s="614">
        <v>0.76500000000000001</v>
      </c>
      <c r="J289" s="614">
        <v>0.76500000000000001</v>
      </c>
      <c r="K289" s="614">
        <v>0.76500000000000001</v>
      </c>
      <c r="L289" s="614">
        <v>0.76500000000000001</v>
      </c>
      <c r="M289" s="614">
        <v>0.76500000000000001</v>
      </c>
      <c r="N289" s="614">
        <v>0.76500000000000001</v>
      </c>
      <c r="O289" s="614">
        <v>0.76500000000000001</v>
      </c>
      <c r="P289" s="614">
        <v>0.76500000000000001</v>
      </c>
      <c r="Q289" s="614">
        <v>0.76500000000000001</v>
      </c>
      <c r="R289" s="614">
        <v>0.76500000000000001</v>
      </c>
      <c r="S289" s="614">
        <v>0.76500000000000001</v>
      </c>
      <c r="T289" s="614">
        <v>0.76500000000000001</v>
      </c>
      <c r="U289" s="614">
        <v>0.745</v>
      </c>
      <c r="V289" s="614">
        <v>0.745</v>
      </c>
      <c r="W289" s="978">
        <v>0.745</v>
      </c>
      <c r="X289" s="614">
        <v>0.745</v>
      </c>
      <c r="Y289" s="614">
        <v>0.745</v>
      </c>
      <c r="Z289" s="613"/>
    </row>
    <row r="290" spans="2:63" ht="16.5" customHeight="1" x14ac:dyDescent="0.3">
      <c r="B290" s="5"/>
      <c r="D290" s="1"/>
      <c r="E290" s="618"/>
      <c r="F290" s="813" t="s">
        <v>1640</v>
      </c>
      <c r="G290" s="614">
        <v>1.268</v>
      </c>
      <c r="H290" s="614">
        <v>1.2130000000000001</v>
      </c>
      <c r="I290" s="614">
        <v>1.212</v>
      </c>
      <c r="J290" s="614">
        <v>1.1639999999999999</v>
      </c>
      <c r="K290" s="614">
        <v>1.1639999999999999</v>
      </c>
      <c r="L290" s="614">
        <v>1.1599999999999999</v>
      </c>
      <c r="M290" s="614">
        <v>1.153</v>
      </c>
      <c r="N290" s="614">
        <v>1.159</v>
      </c>
      <c r="O290" s="614">
        <v>1.1539999999999999</v>
      </c>
      <c r="P290" s="614">
        <v>1.147</v>
      </c>
      <c r="Q290" s="614">
        <v>1.1479999999999999</v>
      </c>
      <c r="R290" s="614">
        <v>1.1439999999999999</v>
      </c>
      <c r="S290" s="614">
        <v>1.139</v>
      </c>
      <c r="T290" s="614">
        <v>1.1359999999999999</v>
      </c>
      <c r="U290" s="614">
        <v>1.1279999999999999</v>
      </c>
      <c r="V290" s="614">
        <v>1.127</v>
      </c>
      <c r="W290" s="978">
        <v>1.121</v>
      </c>
      <c r="X290" s="614">
        <v>1.1240000000000001</v>
      </c>
      <c r="Y290" s="614">
        <v>1.1240000000000001</v>
      </c>
      <c r="Z290" s="613"/>
    </row>
    <row r="291" spans="2:63" ht="16.5" customHeight="1" x14ac:dyDescent="0.3">
      <c r="B291" s="5"/>
      <c r="D291" s="1"/>
      <c r="E291" s="616" t="s">
        <v>1551</v>
      </c>
      <c r="F291" s="813" t="s">
        <v>1559</v>
      </c>
      <c r="G291" s="614">
        <v>0.75800000000000001</v>
      </c>
      <c r="H291" s="614">
        <v>0.75800000000000001</v>
      </c>
      <c r="I291" s="614">
        <v>0.75800000000000001</v>
      </c>
      <c r="J291" s="614">
        <v>0.75800000000000001</v>
      </c>
      <c r="K291" s="614">
        <v>0.75800000000000001</v>
      </c>
      <c r="L291" s="614">
        <v>0.75800000000000001</v>
      </c>
      <c r="M291" s="614">
        <v>0.75800000000000001</v>
      </c>
      <c r="N291" s="614">
        <v>0.75800000000000001</v>
      </c>
      <c r="O291" s="614">
        <v>0.75800000000000001</v>
      </c>
      <c r="P291" s="614">
        <v>0.75800000000000001</v>
      </c>
      <c r="Q291" s="614">
        <v>0.75800000000000001</v>
      </c>
      <c r="R291" s="614">
        <v>0.75800000000000001</v>
      </c>
      <c r="S291" s="614">
        <v>0.75800000000000001</v>
      </c>
      <c r="T291" s="614">
        <v>0.75800000000000001</v>
      </c>
      <c r="U291" s="614">
        <v>0.753</v>
      </c>
      <c r="V291" s="614">
        <v>0.753</v>
      </c>
      <c r="W291" s="978">
        <v>0.753</v>
      </c>
      <c r="X291" s="614">
        <v>0.753</v>
      </c>
      <c r="Y291" s="614">
        <v>0.753</v>
      </c>
      <c r="Z291" s="613"/>
    </row>
    <row r="292" spans="2:63" ht="16.5" customHeight="1" x14ac:dyDescent="0.3">
      <c r="B292" s="5"/>
      <c r="D292" s="807"/>
      <c r="E292" s="917" t="s">
        <v>1560</v>
      </c>
      <c r="F292" s="917"/>
      <c r="G292" s="917"/>
      <c r="H292" s="917"/>
      <c r="I292" s="917"/>
      <c r="J292" s="917"/>
      <c r="K292" s="917"/>
      <c r="L292" s="917"/>
      <c r="M292" s="917"/>
      <c r="N292" s="917"/>
      <c r="O292" s="917"/>
      <c r="P292" s="917"/>
      <c r="Q292" s="917"/>
      <c r="R292" s="917"/>
      <c r="S292" s="917"/>
      <c r="T292" s="917"/>
      <c r="U292" s="917"/>
      <c r="V292" s="917"/>
      <c r="W292" s="917"/>
      <c r="X292" s="917"/>
      <c r="Y292" s="917"/>
      <c r="Z292" s="917"/>
      <c r="AA292" s="917"/>
      <c r="AB292" s="917"/>
      <c r="AC292" s="917"/>
      <c r="AD292" s="917"/>
      <c r="AE292" s="917"/>
      <c r="AF292" s="917"/>
      <c r="AG292" s="917"/>
      <c r="AH292" s="917"/>
      <c r="AI292" s="917"/>
      <c r="AJ292" s="917"/>
      <c r="AK292" s="917"/>
      <c r="AL292" s="917"/>
      <c r="AM292" s="917"/>
      <c r="AN292" s="917"/>
      <c r="AO292" s="917"/>
      <c r="AP292" s="917"/>
      <c r="AQ292" s="917"/>
      <c r="AR292" s="917"/>
      <c r="AS292" s="917"/>
      <c r="AT292" s="917"/>
      <c r="AU292" s="917"/>
      <c r="AV292" s="917"/>
      <c r="AW292" s="917"/>
      <c r="AX292" s="917"/>
      <c r="AY292" s="917"/>
      <c r="AZ292" s="917"/>
      <c r="BA292" s="917"/>
      <c r="BB292" s="917"/>
      <c r="BC292" s="917"/>
      <c r="BD292" s="917"/>
      <c r="BE292" s="917"/>
      <c r="BF292" s="917"/>
      <c r="BG292" s="917"/>
      <c r="BH292" s="917"/>
      <c r="BI292" s="917"/>
      <c r="BJ292" s="917"/>
      <c r="BK292" s="917"/>
    </row>
    <row r="293" spans="2:63" ht="16.5" customHeight="1" x14ac:dyDescent="0.3">
      <c r="B293" s="5"/>
      <c r="D293" s="807"/>
      <c r="E293" s="917" t="s">
        <v>1699</v>
      </c>
      <c r="F293" s="917"/>
      <c r="G293" s="917"/>
      <c r="H293" s="917"/>
      <c r="I293" s="917"/>
      <c r="J293" s="917"/>
      <c r="K293" s="917"/>
      <c r="L293" s="917"/>
      <c r="M293" s="917"/>
      <c r="N293" s="917"/>
      <c r="O293" s="917"/>
      <c r="P293" s="917"/>
      <c r="Q293" s="917"/>
      <c r="R293" s="917"/>
      <c r="S293" s="917"/>
      <c r="T293" s="917"/>
      <c r="U293" s="917"/>
      <c r="V293" s="917"/>
      <c r="W293" s="917"/>
      <c r="X293" s="917"/>
      <c r="Y293" s="917"/>
      <c r="Z293" s="917"/>
      <c r="AA293" s="917"/>
      <c r="AB293" s="917"/>
      <c r="AC293" s="917"/>
      <c r="AD293" s="917"/>
      <c r="AE293" s="917"/>
      <c r="AF293" s="917"/>
      <c r="AG293" s="917"/>
      <c r="AH293" s="917"/>
      <c r="AI293" s="917"/>
      <c r="AJ293" s="917"/>
      <c r="AK293" s="917"/>
      <c r="AL293" s="917"/>
      <c r="AM293" s="917"/>
      <c r="AN293" s="917"/>
      <c r="AO293" s="917"/>
      <c r="AP293" s="917"/>
      <c r="AQ293" s="917"/>
      <c r="AR293" s="917"/>
      <c r="AS293" s="917"/>
      <c r="AT293" s="917"/>
      <c r="AU293" s="917"/>
      <c r="AV293" s="917"/>
      <c r="AW293" s="917"/>
      <c r="AX293" s="917"/>
      <c r="AY293" s="917"/>
      <c r="AZ293" s="917"/>
      <c r="BA293" s="917"/>
      <c r="BB293" s="917"/>
      <c r="BC293" s="917"/>
      <c r="BD293" s="917"/>
      <c r="BE293" s="917"/>
      <c r="BF293" s="917"/>
      <c r="BG293" s="917"/>
      <c r="BH293" s="917"/>
      <c r="BI293" s="917"/>
      <c r="BJ293" s="917"/>
      <c r="BK293" s="917"/>
    </row>
    <row r="294" spans="2:63" ht="16.5" customHeight="1" x14ac:dyDescent="0.3">
      <c r="B294" s="5"/>
      <c r="E294" s="613"/>
      <c r="F294" s="613"/>
      <c r="G294" s="613"/>
      <c r="H294" s="613"/>
      <c r="I294" s="613"/>
      <c r="J294" s="613"/>
      <c r="K294" s="613"/>
      <c r="L294" s="613"/>
      <c r="M294" s="613"/>
      <c r="N294" s="613"/>
      <c r="O294" s="613"/>
      <c r="P294" s="613"/>
      <c r="Q294" s="613"/>
      <c r="R294" s="613"/>
      <c r="S294" s="613"/>
      <c r="T294" s="613"/>
      <c r="U294" s="613"/>
      <c r="V294" s="613"/>
      <c r="W294" s="613"/>
      <c r="X294" s="613"/>
      <c r="Y294" s="613"/>
      <c r="Z294" s="613"/>
    </row>
    <row r="295" spans="2:63" ht="16.5" customHeight="1" x14ac:dyDescent="0.3">
      <c r="B295" s="5"/>
      <c r="E295" s="1032" t="s">
        <v>1589</v>
      </c>
      <c r="F295" s="613"/>
      <c r="G295" s="613"/>
      <c r="H295" s="613"/>
      <c r="I295" s="613"/>
      <c r="J295" s="613"/>
      <c r="K295" s="613"/>
      <c r="L295" s="613"/>
      <c r="M295" s="613"/>
      <c r="N295" s="613"/>
      <c r="O295" s="613"/>
      <c r="P295" s="613"/>
      <c r="Q295" s="613"/>
      <c r="R295" s="613"/>
      <c r="S295" s="613"/>
      <c r="T295" s="613"/>
      <c r="U295" s="613"/>
      <c r="V295" s="613"/>
      <c r="W295" s="613"/>
      <c r="X295" s="613"/>
      <c r="Y295" s="613"/>
      <c r="Z295" s="613"/>
    </row>
    <row r="296" spans="2:63" ht="16.5" customHeight="1" x14ac:dyDescent="0.35">
      <c r="B296" s="5"/>
      <c r="E296" s="939" t="s">
        <v>1647</v>
      </c>
      <c r="F296" s="939"/>
      <c r="G296" s="939"/>
      <c r="H296" s="939"/>
      <c r="I296" s="939"/>
      <c r="J296" s="939"/>
      <c r="K296" s="939"/>
      <c r="L296" s="939"/>
      <c r="M296" s="939"/>
      <c r="N296" s="939"/>
      <c r="O296" s="939"/>
      <c r="P296" s="939"/>
      <c r="Q296" s="939"/>
      <c r="R296" s="939"/>
      <c r="S296" s="939"/>
      <c r="T296" s="939"/>
      <c r="U296" s="939"/>
      <c r="V296" s="939"/>
      <c r="W296" s="939"/>
      <c r="X296" s="939"/>
      <c r="Y296" s="939"/>
      <c r="Z296" s="939"/>
      <c r="AA296" s="939"/>
      <c r="AB296" s="939"/>
      <c r="AC296" s="939"/>
      <c r="AD296" s="939"/>
      <c r="AE296" s="939"/>
      <c r="AF296" s="939"/>
      <c r="AG296" s="939"/>
      <c r="AH296" s="939"/>
      <c r="AI296" s="939"/>
      <c r="AJ296" s="939"/>
      <c r="AK296" s="939"/>
      <c r="AL296" s="939"/>
      <c r="AM296" s="939"/>
      <c r="AN296" s="939"/>
      <c r="AO296" s="939"/>
      <c r="AP296" s="939"/>
      <c r="AQ296" s="939"/>
      <c r="AR296" s="939"/>
      <c r="AS296" s="939"/>
      <c r="AT296" s="939"/>
      <c r="AU296" s="939"/>
      <c r="AV296" s="939"/>
      <c r="AW296" s="939"/>
      <c r="AX296" s="939"/>
      <c r="AY296" s="939"/>
      <c r="AZ296" s="939"/>
      <c r="BA296" s="939"/>
      <c r="BB296" s="939"/>
      <c r="BC296" s="939"/>
      <c r="BD296" s="939"/>
      <c r="BE296" s="939"/>
      <c r="BF296" s="939"/>
      <c r="BG296" s="939"/>
    </row>
    <row r="297" spans="2:63" ht="16.5" customHeight="1" x14ac:dyDescent="0.3">
      <c r="B297" s="5"/>
      <c r="E297" s="981" t="s">
        <v>1660</v>
      </c>
      <c r="F297" s="939"/>
      <c r="G297" s="939"/>
      <c r="H297" s="939"/>
      <c r="I297" s="939"/>
      <c r="J297" s="939"/>
      <c r="K297" s="939"/>
      <c r="L297" s="939"/>
      <c r="M297" s="939"/>
      <c r="N297" s="939"/>
      <c r="O297" s="939"/>
      <c r="P297" s="939"/>
      <c r="Q297" s="939"/>
      <c r="R297" s="939"/>
      <c r="S297" s="939"/>
      <c r="T297" s="939"/>
      <c r="U297" s="939"/>
      <c r="V297" s="939"/>
      <c r="W297" s="939"/>
      <c r="X297" s="939"/>
      <c r="Y297" s="939"/>
      <c r="Z297" s="939"/>
      <c r="AA297" s="939"/>
      <c r="AB297" s="939"/>
      <c r="AC297" s="939"/>
      <c r="AD297" s="939"/>
      <c r="AE297" s="939"/>
      <c r="AF297" s="939"/>
      <c r="AG297" s="939"/>
      <c r="AH297" s="939"/>
      <c r="AI297" s="939"/>
      <c r="AJ297" s="939"/>
      <c r="AK297" s="939"/>
      <c r="AL297" s="939"/>
      <c r="AM297" s="939"/>
      <c r="AN297" s="939"/>
      <c r="AO297" s="939"/>
      <c r="AP297" s="939"/>
      <c r="AQ297" s="939"/>
      <c r="AR297" s="939"/>
      <c r="AS297" s="939"/>
      <c r="AT297" s="939"/>
      <c r="AU297" s="939"/>
      <c r="AV297" s="939"/>
      <c r="AW297" s="939"/>
      <c r="AX297" s="939"/>
      <c r="AY297" s="939"/>
      <c r="AZ297" s="939"/>
      <c r="BA297" s="939"/>
      <c r="BB297" s="939"/>
      <c r="BC297" s="939"/>
      <c r="BD297" s="939"/>
      <c r="BE297" s="939"/>
      <c r="BF297" s="939"/>
      <c r="BG297" s="939"/>
    </row>
    <row r="298" spans="2:63" ht="16.5" customHeight="1" x14ac:dyDescent="0.35">
      <c r="B298" s="5"/>
      <c r="E298" s="981" t="s">
        <v>1700</v>
      </c>
      <c r="F298" s="107"/>
      <c r="G298" s="107"/>
      <c r="H298" s="107"/>
      <c r="I298" s="940"/>
      <c r="J298" s="940"/>
      <c r="K298" s="940"/>
      <c r="L298" s="940"/>
      <c r="M298" s="940"/>
      <c r="N298" s="940"/>
      <c r="O298" s="940"/>
      <c r="P298" s="940"/>
      <c r="Q298" s="940"/>
      <c r="R298" s="940"/>
      <c r="S298" s="940"/>
      <c r="T298" s="940"/>
      <c r="U298" s="940"/>
      <c r="V298" s="940"/>
      <c r="W298" s="940"/>
      <c r="X298" s="940"/>
      <c r="Y298" s="940"/>
      <c r="Z298" s="940"/>
      <c r="AA298" s="940"/>
      <c r="AB298" s="940"/>
      <c r="AC298" s="940"/>
      <c r="AD298" s="940"/>
      <c r="AE298" s="940"/>
      <c r="AF298" s="940"/>
      <c r="AG298" s="940"/>
      <c r="AH298" s="940"/>
      <c r="AI298" s="940"/>
      <c r="AJ298" s="940"/>
      <c r="AK298" s="940"/>
      <c r="AL298" s="940"/>
      <c r="AM298" s="940"/>
      <c r="AN298" s="940"/>
      <c r="AO298" s="940"/>
      <c r="AP298" s="940"/>
      <c r="AQ298" s="940"/>
      <c r="AR298" s="940"/>
      <c r="AS298" s="940"/>
      <c r="AT298" s="940"/>
      <c r="AU298" s="940"/>
      <c r="AV298" s="940"/>
      <c r="AW298" s="940"/>
      <c r="AX298" s="940"/>
      <c r="AY298" s="940"/>
      <c r="AZ298" s="940"/>
      <c r="BA298" s="940"/>
      <c r="BB298" s="940"/>
      <c r="BC298" s="940"/>
      <c r="BD298" s="940"/>
      <c r="BE298" s="940"/>
      <c r="BF298" s="940"/>
      <c r="BG298" s="940"/>
    </row>
    <row r="299" spans="2:63" ht="16.5" customHeight="1" x14ac:dyDescent="0.3">
      <c r="B299" s="5"/>
      <c r="E299" s="1382" t="s">
        <v>1599</v>
      </c>
      <c r="F299" s="1382"/>
      <c r="G299" s="1382"/>
      <c r="H299" s="1382"/>
      <c r="I299" s="613"/>
      <c r="J299" s="613"/>
      <c r="K299" s="613"/>
      <c r="L299" s="613"/>
      <c r="M299" s="613"/>
      <c r="N299" s="613"/>
      <c r="O299" s="613"/>
      <c r="P299" s="613"/>
      <c r="Q299" s="613"/>
      <c r="R299" s="613"/>
      <c r="S299" s="613"/>
      <c r="T299" s="613"/>
      <c r="U299" s="613"/>
      <c r="V299" s="613"/>
      <c r="W299" s="613"/>
      <c r="X299" s="613"/>
      <c r="Y299" s="613"/>
      <c r="Z299" s="613"/>
    </row>
    <row r="300" spans="2:63" ht="16.5" customHeight="1" x14ac:dyDescent="0.3">
      <c r="B300" s="5"/>
      <c r="E300" s="981" t="s">
        <v>1855</v>
      </c>
      <c r="F300" s="1000"/>
      <c r="G300" s="1000"/>
      <c r="H300" s="1000"/>
      <c r="I300" s="613"/>
      <c r="J300" s="613"/>
      <c r="K300" s="613"/>
      <c r="L300" s="613"/>
      <c r="M300" s="613"/>
      <c r="N300" s="613"/>
      <c r="O300" s="613"/>
      <c r="P300" s="613"/>
      <c r="Q300" s="613"/>
      <c r="R300" s="613"/>
      <c r="S300" s="613"/>
      <c r="T300" s="613"/>
      <c r="U300" s="613"/>
      <c r="V300" s="613"/>
      <c r="W300" s="613"/>
      <c r="X300" s="613"/>
      <c r="Y300" s="613"/>
      <c r="Z300" s="613"/>
    </row>
    <row r="301" spans="2:63" ht="16.5" customHeight="1" x14ac:dyDescent="0.35">
      <c r="B301" s="5"/>
      <c r="E301" s="981" t="s">
        <v>1648</v>
      </c>
      <c r="F301" s="982"/>
      <c r="G301" s="982"/>
      <c r="H301" s="982"/>
      <c r="I301" s="613"/>
      <c r="J301" s="613"/>
      <c r="K301" s="613"/>
      <c r="L301" s="613"/>
      <c r="M301" s="613"/>
      <c r="N301" s="613"/>
      <c r="O301" s="613"/>
      <c r="P301" s="613"/>
      <c r="Q301" s="613"/>
      <c r="R301" s="613"/>
      <c r="S301" s="613"/>
      <c r="T301" s="613"/>
      <c r="U301" s="613"/>
      <c r="V301" s="613"/>
      <c r="W301" s="613"/>
      <c r="X301" s="613"/>
      <c r="Y301" s="613"/>
      <c r="Z301" s="613"/>
    </row>
    <row r="302" spans="2:63" ht="16.5" customHeight="1" x14ac:dyDescent="0.3">
      <c r="B302" s="5"/>
      <c r="E302" s="1382" t="s">
        <v>1643</v>
      </c>
      <c r="F302" s="1382"/>
      <c r="G302" s="1382"/>
      <c r="H302" s="1382"/>
      <c r="I302" s="613"/>
      <c r="J302" s="613"/>
      <c r="K302" s="613"/>
      <c r="L302" s="613"/>
      <c r="M302" s="613"/>
      <c r="N302" s="613"/>
      <c r="O302" s="613"/>
      <c r="P302" s="613"/>
      <c r="Q302" s="613"/>
      <c r="R302" s="613"/>
      <c r="S302" s="613"/>
      <c r="T302" s="613"/>
      <c r="U302" s="613"/>
      <c r="V302" s="613"/>
      <c r="W302" s="613"/>
      <c r="X302" s="613"/>
      <c r="Y302" s="613"/>
      <c r="Z302" s="613"/>
    </row>
    <row r="303" spans="2:63" ht="16.5" customHeight="1" x14ac:dyDescent="0.3">
      <c r="B303" s="5"/>
      <c r="E303" s="918" t="s">
        <v>1583</v>
      </c>
      <c r="F303" s="613"/>
      <c r="G303" s="613"/>
      <c r="H303" s="613"/>
      <c r="I303" s="613"/>
      <c r="J303" s="613"/>
      <c r="K303" s="613"/>
      <c r="L303" s="613"/>
      <c r="M303" s="613"/>
      <c r="N303" s="613"/>
      <c r="O303" s="613"/>
      <c r="P303" s="613"/>
      <c r="Q303" s="613"/>
      <c r="R303" s="613"/>
      <c r="S303" s="613"/>
      <c r="T303" s="613"/>
      <c r="U303" s="613"/>
      <c r="V303" s="613"/>
      <c r="W303" s="613"/>
      <c r="X303" s="613"/>
      <c r="Y303" s="613"/>
      <c r="Z303" s="613"/>
    </row>
    <row r="304" spans="2:63" ht="16.5" customHeight="1" x14ac:dyDescent="0.35">
      <c r="B304" s="5"/>
      <c r="E304" s="919" t="s">
        <v>1596</v>
      </c>
      <c r="F304" s="613"/>
      <c r="G304" s="613"/>
      <c r="H304" s="613"/>
      <c r="I304" s="613"/>
      <c r="J304" s="613"/>
      <c r="K304" s="613"/>
      <c r="L304" s="613"/>
      <c r="M304" s="613"/>
      <c r="N304" s="613"/>
      <c r="O304" s="613"/>
      <c r="P304" s="613"/>
      <c r="Q304" s="613"/>
      <c r="R304" s="613"/>
      <c r="S304" s="613"/>
      <c r="T304" s="613"/>
      <c r="U304" s="613"/>
      <c r="V304" s="613"/>
      <c r="W304" s="613"/>
      <c r="X304" s="613"/>
      <c r="Y304" s="613"/>
      <c r="Z304" s="613"/>
    </row>
    <row r="305" spans="1:63" ht="16.5" customHeight="1" x14ac:dyDescent="0.3">
      <c r="B305" s="5"/>
      <c r="D305" s="820"/>
      <c r="E305" s="613"/>
      <c r="F305" s="613"/>
      <c r="G305" s="613"/>
      <c r="H305" s="613"/>
      <c r="I305" s="613"/>
      <c r="J305" s="613"/>
      <c r="K305" s="613"/>
      <c r="L305" s="613"/>
      <c r="M305" s="613"/>
      <c r="N305" s="613"/>
      <c r="O305" s="613"/>
      <c r="P305" s="613"/>
      <c r="Q305" s="613"/>
      <c r="R305" s="613"/>
      <c r="S305" s="613"/>
      <c r="T305" s="613"/>
      <c r="U305" s="613"/>
      <c r="V305" s="613"/>
      <c r="W305" s="613"/>
      <c r="X305" s="613"/>
      <c r="Y305" s="613"/>
      <c r="Z305" s="613"/>
    </row>
    <row r="306" spans="1:63" ht="16.5" customHeight="1" x14ac:dyDescent="0.3">
      <c r="B306" s="5"/>
      <c r="D306" s="809" t="s">
        <v>1401</v>
      </c>
      <c r="E306" s="613"/>
      <c r="F306" s="613"/>
      <c r="G306" s="613"/>
      <c r="H306" s="613"/>
      <c r="I306" s="613"/>
      <c r="J306" s="613"/>
      <c r="K306" s="613"/>
      <c r="L306" s="613"/>
      <c r="M306" s="613"/>
      <c r="N306" s="613"/>
      <c r="O306" s="613"/>
      <c r="P306" s="613"/>
      <c r="Q306" s="613"/>
      <c r="R306" s="613"/>
      <c r="S306" s="613"/>
      <c r="T306" s="613"/>
      <c r="U306" s="613"/>
      <c r="V306" s="613"/>
      <c r="W306" s="613"/>
      <c r="X306" s="613"/>
      <c r="Y306" s="613"/>
      <c r="Z306" s="613"/>
    </row>
    <row r="307" spans="1:63" s="850" customFormat="1" ht="35.1" customHeight="1" x14ac:dyDescent="0.25">
      <c r="A307" s="845"/>
      <c r="B307" s="846"/>
      <c r="C307" s="847"/>
      <c r="D307" s="847"/>
      <c r="E307" s="880" t="s">
        <v>1588</v>
      </c>
      <c r="F307" s="849"/>
      <c r="G307" s="849"/>
      <c r="H307" s="849"/>
      <c r="I307" s="849"/>
      <c r="J307" s="849"/>
      <c r="K307" s="849"/>
      <c r="L307" s="849"/>
      <c r="M307" s="849"/>
      <c r="N307" s="849"/>
      <c r="O307" s="849"/>
      <c r="P307" s="849"/>
      <c r="Q307" s="849"/>
      <c r="R307" s="849"/>
      <c r="S307" s="849"/>
      <c r="T307" s="849"/>
      <c r="U307" s="849"/>
      <c r="V307" s="849"/>
      <c r="W307" s="849"/>
    </row>
    <row r="308" spans="1:63" ht="16.5" customHeight="1" x14ac:dyDescent="0.3">
      <c r="B308" s="5"/>
      <c r="D308" s="809"/>
      <c r="E308" s="613"/>
      <c r="F308" s="613"/>
      <c r="G308" s="613"/>
      <c r="H308" s="613"/>
      <c r="I308" s="613"/>
      <c r="J308" s="613"/>
      <c r="K308" s="613"/>
      <c r="L308" s="613"/>
      <c r="M308" s="613"/>
      <c r="N308" s="613"/>
      <c r="O308" s="613"/>
      <c r="P308" s="613"/>
      <c r="Q308" s="613"/>
      <c r="R308" s="613"/>
      <c r="S308" s="613"/>
      <c r="T308" s="613"/>
      <c r="U308" s="613"/>
      <c r="V308" s="613"/>
      <c r="W308" s="613"/>
      <c r="X308" s="613"/>
      <c r="Y308" s="613"/>
      <c r="Z308" s="613"/>
    </row>
    <row r="309" spans="1:63" ht="16.5" customHeight="1" x14ac:dyDescent="0.3">
      <c r="B309" s="5"/>
      <c r="D309" s="1"/>
      <c r="E309" s="699"/>
      <c r="F309" s="698"/>
      <c r="G309" s="1363">
        <v>2007</v>
      </c>
      <c r="H309" s="1363"/>
      <c r="I309" s="1363"/>
      <c r="J309" s="1368">
        <v>2008</v>
      </c>
      <c r="K309" s="1369"/>
      <c r="L309" s="1370"/>
      <c r="M309" s="1363">
        <v>2009</v>
      </c>
      <c r="N309" s="1363"/>
      <c r="O309" s="1363"/>
      <c r="P309" s="1363">
        <v>2010</v>
      </c>
      <c r="Q309" s="1363"/>
      <c r="R309" s="1363"/>
      <c r="S309" s="1363">
        <v>2011</v>
      </c>
      <c r="T309" s="1363"/>
      <c r="U309" s="1363"/>
      <c r="V309" s="1363">
        <v>2012</v>
      </c>
      <c r="W309" s="1363"/>
      <c r="X309" s="1363"/>
      <c r="Y309" s="1363">
        <v>2013</v>
      </c>
      <c r="Z309" s="1363"/>
      <c r="AA309" s="1363"/>
      <c r="AB309" s="1363">
        <v>2014</v>
      </c>
      <c r="AC309" s="1363"/>
      <c r="AD309" s="1363"/>
      <c r="AE309" s="1363">
        <v>2015</v>
      </c>
      <c r="AF309" s="1363"/>
      <c r="AG309" s="1363"/>
      <c r="AH309" s="1363">
        <v>2016</v>
      </c>
      <c r="AI309" s="1363"/>
      <c r="AJ309" s="1363"/>
      <c r="AK309" s="1363">
        <v>2017</v>
      </c>
      <c r="AL309" s="1363"/>
      <c r="AM309" s="1363"/>
      <c r="AN309" s="1363">
        <v>2018</v>
      </c>
      <c r="AO309" s="1363"/>
      <c r="AP309" s="1363"/>
      <c r="AQ309" s="1363">
        <v>2019</v>
      </c>
      <c r="AR309" s="1363"/>
      <c r="AS309" s="1363"/>
      <c r="AT309" s="1363">
        <v>2020</v>
      </c>
      <c r="AU309" s="1363"/>
      <c r="AV309" s="1363"/>
      <c r="AW309" s="1363">
        <v>2021</v>
      </c>
      <c r="AX309" s="1363"/>
      <c r="AY309" s="1363"/>
      <c r="AZ309" s="1363">
        <v>2022</v>
      </c>
      <c r="BA309" s="1363"/>
      <c r="BB309" s="1363"/>
      <c r="BC309" s="1363">
        <v>2023</v>
      </c>
      <c r="BD309" s="1363"/>
      <c r="BE309" s="1363"/>
      <c r="BF309" s="1363">
        <v>2024</v>
      </c>
      <c r="BG309" s="1363"/>
      <c r="BH309" s="1363"/>
      <c r="BI309" s="1363">
        <v>2025</v>
      </c>
      <c r="BJ309" s="1363"/>
      <c r="BK309" s="1363"/>
    </row>
    <row r="310" spans="1:63" ht="16.5" customHeight="1" x14ac:dyDescent="0.3">
      <c r="B310" s="5"/>
      <c r="D310" s="1"/>
      <c r="E310" s="699"/>
      <c r="F310" s="698"/>
      <c r="G310" s="808" t="s">
        <v>1058</v>
      </c>
      <c r="H310" s="808" t="s">
        <v>1059</v>
      </c>
      <c r="I310" s="808" t="s">
        <v>1060</v>
      </c>
      <c r="J310" s="808" t="s">
        <v>1058</v>
      </c>
      <c r="K310" s="808" t="s">
        <v>1059</v>
      </c>
      <c r="L310" s="808" t="s">
        <v>1060</v>
      </c>
      <c r="M310" s="808" t="s">
        <v>1058</v>
      </c>
      <c r="N310" s="808" t="s">
        <v>1059</v>
      </c>
      <c r="O310" s="808" t="s">
        <v>1060</v>
      </c>
      <c r="P310" s="808" t="s">
        <v>1058</v>
      </c>
      <c r="Q310" s="808" t="s">
        <v>1059</v>
      </c>
      <c r="R310" s="808" t="s">
        <v>1060</v>
      </c>
      <c r="S310" s="808" t="s">
        <v>1058</v>
      </c>
      <c r="T310" s="808" t="s">
        <v>1059</v>
      </c>
      <c r="U310" s="808" t="s">
        <v>1060</v>
      </c>
      <c r="V310" s="808" t="s">
        <v>1058</v>
      </c>
      <c r="W310" s="808" t="s">
        <v>1059</v>
      </c>
      <c r="X310" s="808" t="s">
        <v>1060</v>
      </c>
      <c r="Y310" s="808" t="s">
        <v>1058</v>
      </c>
      <c r="Z310" s="808" t="s">
        <v>1059</v>
      </c>
      <c r="AA310" s="808" t="s">
        <v>1060</v>
      </c>
      <c r="AB310" s="808" t="s">
        <v>1058</v>
      </c>
      <c r="AC310" s="808" t="s">
        <v>1059</v>
      </c>
      <c r="AD310" s="808" t="s">
        <v>1060</v>
      </c>
      <c r="AE310" s="808" t="s">
        <v>1058</v>
      </c>
      <c r="AF310" s="808" t="s">
        <v>1059</v>
      </c>
      <c r="AG310" s="808" t="s">
        <v>1060</v>
      </c>
      <c r="AH310" s="808" t="s">
        <v>1058</v>
      </c>
      <c r="AI310" s="808" t="s">
        <v>1059</v>
      </c>
      <c r="AJ310" s="808" t="s">
        <v>1060</v>
      </c>
      <c r="AK310" s="808" t="s">
        <v>1058</v>
      </c>
      <c r="AL310" s="808" t="s">
        <v>1059</v>
      </c>
      <c r="AM310" s="808" t="s">
        <v>1060</v>
      </c>
      <c r="AN310" s="808" t="s">
        <v>1058</v>
      </c>
      <c r="AO310" s="808" t="s">
        <v>1059</v>
      </c>
      <c r="AP310" s="808" t="s">
        <v>1060</v>
      </c>
      <c r="AQ310" s="808" t="s">
        <v>1058</v>
      </c>
      <c r="AR310" s="808" t="s">
        <v>1059</v>
      </c>
      <c r="AS310" s="808" t="s">
        <v>1060</v>
      </c>
      <c r="AT310" s="808" t="s">
        <v>1058</v>
      </c>
      <c r="AU310" s="808" t="s">
        <v>1059</v>
      </c>
      <c r="AV310" s="808" t="s">
        <v>1060</v>
      </c>
      <c r="AW310" s="808" t="s">
        <v>1058</v>
      </c>
      <c r="AX310" s="808" t="s">
        <v>1059</v>
      </c>
      <c r="AY310" s="808" t="s">
        <v>1060</v>
      </c>
      <c r="AZ310" s="808" t="s">
        <v>1058</v>
      </c>
      <c r="BA310" s="808" t="s">
        <v>1059</v>
      </c>
      <c r="BB310" s="808" t="s">
        <v>1060</v>
      </c>
      <c r="BC310" s="871" t="s">
        <v>1058</v>
      </c>
      <c r="BD310" s="871" t="s">
        <v>1059</v>
      </c>
      <c r="BE310" s="871" t="s">
        <v>1060</v>
      </c>
      <c r="BF310" s="620" t="s">
        <v>1058</v>
      </c>
      <c r="BG310" s="620" t="s">
        <v>1059</v>
      </c>
      <c r="BH310" s="620" t="s">
        <v>1060</v>
      </c>
      <c r="BI310" s="620" t="s">
        <v>1058</v>
      </c>
      <c r="BJ310" s="620" t="s">
        <v>1059</v>
      </c>
      <c r="BK310" s="620" t="s">
        <v>1060</v>
      </c>
    </row>
    <row r="311" spans="1:63" ht="16.5" customHeight="1" x14ac:dyDescent="0.3">
      <c r="B311" s="5"/>
      <c r="D311" s="1"/>
      <c r="E311" s="617" t="s">
        <v>1431</v>
      </c>
      <c r="F311" s="813" t="s">
        <v>1365</v>
      </c>
      <c r="G311" s="619">
        <v>0.17399999999999999</v>
      </c>
      <c r="H311" s="619">
        <v>1E-3</v>
      </c>
      <c r="I311" s="619">
        <v>7.0000000000000001E-3</v>
      </c>
      <c r="J311" s="619">
        <v>0.17199999999999999</v>
      </c>
      <c r="K311" s="619">
        <v>1E-3</v>
      </c>
      <c r="L311" s="619">
        <v>7.0000000000000001E-3</v>
      </c>
      <c r="M311" s="619">
        <v>0.17</v>
      </c>
      <c r="N311" s="619">
        <v>1E-3</v>
      </c>
      <c r="O311" s="619">
        <v>7.0000000000000001E-3</v>
      </c>
      <c r="P311" s="619">
        <v>0.16600000000000001</v>
      </c>
      <c r="Q311" s="619">
        <v>1E-3</v>
      </c>
      <c r="R311" s="619">
        <v>7.0000000000000001E-3</v>
      </c>
      <c r="S311" s="619">
        <v>0.16500000000000001</v>
      </c>
      <c r="T311" s="619">
        <v>1E-3</v>
      </c>
      <c r="U311" s="619">
        <v>7.0000000000000001E-3</v>
      </c>
      <c r="V311" s="619">
        <v>0.16200000000000001</v>
      </c>
      <c r="W311" s="619">
        <v>1E-3</v>
      </c>
      <c r="X311" s="619">
        <v>7.0000000000000001E-3</v>
      </c>
      <c r="Y311" s="619">
        <v>0.157</v>
      </c>
      <c r="Z311" s="619">
        <v>1E-3</v>
      </c>
      <c r="AA311" s="619">
        <v>7.0000000000000001E-3</v>
      </c>
      <c r="AB311" s="619">
        <v>0.16700000000000001</v>
      </c>
      <c r="AC311" s="619">
        <v>1E-3</v>
      </c>
      <c r="AD311" s="619">
        <v>7.0000000000000001E-3</v>
      </c>
      <c r="AE311" s="619">
        <v>0.16600000000000001</v>
      </c>
      <c r="AF311" s="619">
        <v>1E-3</v>
      </c>
      <c r="AG311" s="619">
        <v>7.0000000000000001E-3</v>
      </c>
      <c r="AH311" s="619">
        <v>0.16600000000000001</v>
      </c>
      <c r="AI311" s="619">
        <v>1E-3</v>
      </c>
      <c r="AJ311" s="619">
        <v>7.0000000000000001E-3</v>
      </c>
      <c r="AK311" s="619">
        <v>0.16500000000000001</v>
      </c>
      <c r="AL311" s="619">
        <v>0</v>
      </c>
      <c r="AM311" s="619">
        <v>7.0000000000000001E-3</v>
      </c>
      <c r="AN311" s="619">
        <v>0.16400000000000001</v>
      </c>
      <c r="AO311" s="619">
        <v>0</v>
      </c>
      <c r="AP311" s="619">
        <v>7.0000000000000001E-3</v>
      </c>
      <c r="AQ311" s="619">
        <v>0.16200000000000001</v>
      </c>
      <c r="AR311" s="619">
        <v>0</v>
      </c>
      <c r="AS311" s="619">
        <v>7.0000000000000001E-3</v>
      </c>
      <c r="AT311" s="619">
        <v>0.161</v>
      </c>
      <c r="AU311" s="619">
        <v>0</v>
      </c>
      <c r="AV311" s="619">
        <v>7.0000000000000001E-3</v>
      </c>
      <c r="AW311" s="619">
        <v>0.159</v>
      </c>
      <c r="AX311" s="619">
        <v>0</v>
      </c>
      <c r="AY311" s="619">
        <v>7.0000000000000001E-3</v>
      </c>
      <c r="AZ311" s="619">
        <v>0.16</v>
      </c>
      <c r="BA311" s="619">
        <v>0</v>
      </c>
      <c r="BB311" s="619">
        <v>7.0000000000000001E-3</v>
      </c>
      <c r="BC311" s="619">
        <v>0.16</v>
      </c>
      <c r="BD311" s="619">
        <v>0</v>
      </c>
      <c r="BE311" s="980">
        <v>7.0000000000000001E-3</v>
      </c>
      <c r="BF311" s="619">
        <v>0.156</v>
      </c>
      <c r="BG311" s="619">
        <v>0</v>
      </c>
      <c r="BH311" s="619">
        <v>7.0000000000000001E-3</v>
      </c>
      <c r="BI311" s="619">
        <v>0.157</v>
      </c>
      <c r="BJ311" s="619">
        <v>0</v>
      </c>
      <c r="BK311" s="619">
        <v>7.0000000000000001E-3</v>
      </c>
    </row>
    <row r="312" spans="1:63" ht="16.5" customHeight="1" x14ac:dyDescent="0.3">
      <c r="B312" s="5"/>
      <c r="D312" s="1"/>
      <c r="E312" s="615"/>
      <c r="F312" s="813" t="s">
        <v>1366</v>
      </c>
      <c r="G312" s="619">
        <v>0.28499999999999998</v>
      </c>
      <c r="H312" s="619">
        <v>2E-3</v>
      </c>
      <c r="I312" s="619">
        <v>7.0000000000000001E-3</v>
      </c>
      <c r="J312" s="619">
        <v>0.28100000000000003</v>
      </c>
      <c r="K312" s="619">
        <v>2E-3</v>
      </c>
      <c r="L312" s="619">
        <v>7.0000000000000001E-3</v>
      </c>
      <c r="M312" s="619">
        <v>0.27800000000000002</v>
      </c>
      <c r="N312" s="619">
        <v>2E-3</v>
      </c>
      <c r="O312" s="619">
        <v>7.0000000000000001E-3</v>
      </c>
      <c r="P312" s="619">
        <v>0.27200000000000002</v>
      </c>
      <c r="Q312" s="619">
        <v>1E-3</v>
      </c>
      <c r="R312" s="619">
        <v>7.0000000000000001E-3</v>
      </c>
      <c r="S312" s="619">
        <v>0.27</v>
      </c>
      <c r="T312" s="619">
        <v>1E-3</v>
      </c>
      <c r="U312" s="619">
        <v>7.0000000000000001E-3</v>
      </c>
      <c r="V312" s="619">
        <v>0.26500000000000001</v>
      </c>
      <c r="W312" s="619">
        <v>1E-3</v>
      </c>
      <c r="X312" s="619">
        <v>7.0000000000000001E-3</v>
      </c>
      <c r="Y312" s="619">
        <v>0.25700000000000001</v>
      </c>
      <c r="Z312" s="619">
        <v>1E-3</v>
      </c>
      <c r="AA312" s="619">
        <v>7.0000000000000001E-3</v>
      </c>
      <c r="AB312" s="619">
        <v>0.27300000000000002</v>
      </c>
      <c r="AC312" s="619">
        <v>1E-3</v>
      </c>
      <c r="AD312" s="619">
        <v>7.0000000000000001E-3</v>
      </c>
      <c r="AE312" s="619">
        <v>0.26800000000000002</v>
      </c>
      <c r="AF312" s="619">
        <v>1E-3</v>
      </c>
      <c r="AG312" s="619">
        <v>8.0000000000000002E-3</v>
      </c>
      <c r="AH312" s="619">
        <v>0.26700000000000002</v>
      </c>
      <c r="AI312" s="619">
        <v>1E-3</v>
      </c>
      <c r="AJ312" s="619">
        <v>7.0000000000000001E-3</v>
      </c>
      <c r="AK312" s="619">
        <v>0.26500000000000001</v>
      </c>
      <c r="AL312" s="619">
        <v>1E-3</v>
      </c>
      <c r="AM312" s="619">
        <v>7.0000000000000001E-3</v>
      </c>
      <c r="AN312" s="619">
        <v>0.26200000000000001</v>
      </c>
      <c r="AO312" s="619">
        <v>1E-3</v>
      </c>
      <c r="AP312" s="619">
        <v>7.0000000000000001E-3</v>
      </c>
      <c r="AQ312" s="619">
        <v>0.25700000000000001</v>
      </c>
      <c r="AR312" s="619">
        <v>1E-3</v>
      </c>
      <c r="AS312" s="619">
        <v>7.0000000000000001E-3</v>
      </c>
      <c r="AT312" s="619">
        <v>0.255</v>
      </c>
      <c r="AU312" s="619">
        <v>1E-3</v>
      </c>
      <c r="AV312" s="619">
        <v>7.0000000000000001E-3</v>
      </c>
      <c r="AW312" s="619">
        <v>0.25</v>
      </c>
      <c r="AX312" s="619">
        <v>1E-3</v>
      </c>
      <c r="AY312" s="619">
        <v>8.0000000000000002E-3</v>
      </c>
      <c r="AZ312" s="619">
        <v>0.248</v>
      </c>
      <c r="BA312" s="619">
        <v>0</v>
      </c>
      <c r="BB312" s="619">
        <v>7.0000000000000001E-3</v>
      </c>
      <c r="BC312" s="619">
        <v>0.247</v>
      </c>
      <c r="BD312" s="619">
        <v>0</v>
      </c>
      <c r="BE312" s="980">
        <v>7.0000000000000001E-3</v>
      </c>
      <c r="BF312" s="619">
        <v>0.23899999999999999</v>
      </c>
      <c r="BG312" s="619">
        <v>0</v>
      </c>
      <c r="BH312" s="619">
        <v>7.0000000000000001E-3</v>
      </c>
      <c r="BI312" s="619">
        <v>0.24099999999999999</v>
      </c>
      <c r="BJ312" s="619">
        <v>0</v>
      </c>
      <c r="BK312" s="619">
        <v>7.0000000000000001E-3</v>
      </c>
    </row>
    <row r="313" spans="1:63" ht="16.5" customHeight="1" x14ac:dyDescent="0.3">
      <c r="B313" s="5"/>
      <c r="D313" s="1"/>
      <c r="E313" s="615"/>
      <c r="F313" s="813" t="s">
        <v>1500</v>
      </c>
      <c r="G313" s="619">
        <v>0.77200000000000002</v>
      </c>
      <c r="H313" s="619" t="s">
        <v>160</v>
      </c>
      <c r="I313" s="619" t="s">
        <v>160</v>
      </c>
      <c r="J313" s="619">
        <v>0.77200000000000002</v>
      </c>
      <c r="K313" s="619" t="s">
        <v>160</v>
      </c>
      <c r="L313" s="619" t="s">
        <v>160</v>
      </c>
      <c r="M313" s="619">
        <v>0.77200000000000002</v>
      </c>
      <c r="N313" s="619" t="s">
        <v>160</v>
      </c>
      <c r="O313" s="619" t="s">
        <v>160</v>
      </c>
      <c r="P313" s="619">
        <v>0.77200000000000002</v>
      </c>
      <c r="Q313" s="619" t="s">
        <v>160</v>
      </c>
      <c r="R313" s="619" t="s">
        <v>160</v>
      </c>
      <c r="S313" s="619">
        <v>0.77200000000000002</v>
      </c>
      <c r="T313" s="619" t="s">
        <v>160</v>
      </c>
      <c r="U313" s="619" t="s">
        <v>160</v>
      </c>
      <c r="V313" s="619">
        <v>0.77200000000000002</v>
      </c>
      <c r="W313" s="619" t="s">
        <v>160</v>
      </c>
      <c r="X313" s="619" t="s">
        <v>160</v>
      </c>
      <c r="Y313" s="619">
        <v>0.77200000000000002</v>
      </c>
      <c r="Z313" s="619" t="s">
        <v>160</v>
      </c>
      <c r="AA313" s="619" t="s">
        <v>160</v>
      </c>
      <c r="AB313" s="619">
        <v>0.77200000000000002</v>
      </c>
      <c r="AC313" s="619" t="s">
        <v>160</v>
      </c>
      <c r="AD313" s="619" t="s">
        <v>160</v>
      </c>
      <c r="AE313" s="619">
        <v>0.77200000000000002</v>
      </c>
      <c r="AF313" s="619" t="s">
        <v>160</v>
      </c>
      <c r="AG313" s="619" t="s">
        <v>160</v>
      </c>
      <c r="AH313" s="619">
        <v>0.77200000000000002</v>
      </c>
      <c r="AI313" s="619" t="s">
        <v>160</v>
      </c>
      <c r="AJ313" s="619" t="s">
        <v>160</v>
      </c>
      <c r="AK313" s="619">
        <v>0.77200000000000002</v>
      </c>
      <c r="AL313" s="619" t="s">
        <v>160</v>
      </c>
      <c r="AM313" s="619" t="s">
        <v>160</v>
      </c>
      <c r="AN313" s="619">
        <v>0.77200000000000002</v>
      </c>
      <c r="AO313" s="619" t="s">
        <v>160</v>
      </c>
      <c r="AP313" s="619" t="s">
        <v>160</v>
      </c>
      <c r="AQ313" s="619">
        <v>0.77200000000000002</v>
      </c>
      <c r="AR313" s="619" t="s">
        <v>160</v>
      </c>
      <c r="AS313" s="619" t="s">
        <v>160</v>
      </c>
      <c r="AT313" s="619">
        <v>0.77200000000000002</v>
      </c>
      <c r="AU313" s="619" t="s">
        <v>160</v>
      </c>
      <c r="AV313" s="619" t="s">
        <v>160</v>
      </c>
      <c r="AW313" s="619">
        <v>0.76800000000000002</v>
      </c>
      <c r="AX313" s="619" t="s">
        <v>160</v>
      </c>
      <c r="AY313" s="619" t="s">
        <v>160</v>
      </c>
      <c r="AZ313" s="619">
        <v>0.76800000000000002</v>
      </c>
      <c r="BA313" s="619" t="s">
        <v>160</v>
      </c>
      <c r="BB313" s="619" t="s">
        <v>160</v>
      </c>
      <c r="BC313" s="619">
        <v>0.76800000000000002</v>
      </c>
      <c r="BD313" s="619" t="s">
        <v>160</v>
      </c>
      <c r="BE313" s="980" t="s">
        <v>160</v>
      </c>
      <c r="BF313" s="619">
        <v>0.76800000000000002</v>
      </c>
      <c r="BG313" s="619" t="s">
        <v>160</v>
      </c>
      <c r="BH313" s="619" t="s">
        <v>160</v>
      </c>
      <c r="BI313" s="619">
        <v>0.76800000000000002</v>
      </c>
      <c r="BJ313" s="619" t="s">
        <v>160</v>
      </c>
      <c r="BK313" s="619" t="s">
        <v>160</v>
      </c>
    </row>
    <row r="314" spans="1:63" ht="16.5" customHeight="1" x14ac:dyDescent="0.3">
      <c r="B314" s="5"/>
      <c r="D314" s="1"/>
      <c r="E314" s="618"/>
      <c r="F314" s="813" t="s">
        <v>1501</v>
      </c>
      <c r="G314" s="619">
        <v>0.99</v>
      </c>
      <c r="H314" s="619">
        <v>6.7000000000000004E-2</v>
      </c>
      <c r="I314" s="619">
        <v>8.0000000000000002E-3</v>
      </c>
      <c r="J314" s="619">
        <v>0.95499999999999996</v>
      </c>
      <c r="K314" s="619">
        <v>0.06</v>
      </c>
      <c r="L314" s="619">
        <v>8.9999999999999993E-3</v>
      </c>
      <c r="M314" s="619">
        <v>0.94499999999999995</v>
      </c>
      <c r="N314" s="619">
        <v>5.6000000000000001E-2</v>
      </c>
      <c r="O314" s="619">
        <v>8.9999999999999993E-3</v>
      </c>
      <c r="P314" s="619">
        <v>0.879</v>
      </c>
      <c r="Q314" s="619">
        <v>4.2000000000000003E-2</v>
      </c>
      <c r="R314" s="619">
        <v>1.2999999999999999E-2</v>
      </c>
      <c r="S314" s="619">
        <v>0.85699999999999998</v>
      </c>
      <c r="T314" s="619">
        <v>3.6999999999999998E-2</v>
      </c>
      <c r="U314" s="619">
        <v>1.4999999999999999E-2</v>
      </c>
      <c r="V314" s="619">
        <v>0.83099999999999996</v>
      </c>
      <c r="W314" s="619">
        <v>0.03</v>
      </c>
      <c r="X314" s="619">
        <v>1.7999999999999999E-2</v>
      </c>
      <c r="Y314" s="619">
        <v>0.79200000000000004</v>
      </c>
      <c r="Z314" s="619">
        <v>2.5999999999999999E-2</v>
      </c>
      <c r="AA314" s="619">
        <v>0.02</v>
      </c>
      <c r="AB314" s="619">
        <v>0.84199999999999997</v>
      </c>
      <c r="AC314" s="619">
        <v>2.3E-2</v>
      </c>
      <c r="AD314" s="619">
        <v>2.1000000000000001E-2</v>
      </c>
      <c r="AE314" s="619">
        <v>0.875</v>
      </c>
      <c r="AF314" s="619">
        <v>1.7000000000000001E-2</v>
      </c>
      <c r="AG314" s="619">
        <v>2.3E-2</v>
      </c>
      <c r="AH314" s="619">
        <v>0.86799999999999999</v>
      </c>
      <c r="AI314" s="619">
        <v>1.4999999999999999E-2</v>
      </c>
      <c r="AJ314" s="619">
        <v>2.4E-2</v>
      </c>
      <c r="AK314" s="619">
        <v>0.875</v>
      </c>
      <c r="AL314" s="619">
        <v>1.2999999999999999E-2</v>
      </c>
      <c r="AM314" s="619">
        <v>2.5999999999999999E-2</v>
      </c>
      <c r="AN314" s="619">
        <v>0.96499999999999997</v>
      </c>
      <c r="AO314" s="619">
        <v>1.4E-2</v>
      </c>
      <c r="AP314" s="619">
        <v>2.5999999999999999E-2</v>
      </c>
      <c r="AQ314" s="619">
        <v>0.95499999999999996</v>
      </c>
      <c r="AR314" s="619">
        <v>1.2E-2</v>
      </c>
      <c r="AS314" s="619">
        <v>2.8000000000000001E-2</v>
      </c>
      <c r="AT314" s="619">
        <v>0.96599999999999997</v>
      </c>
      <c r="AU314" s="619">
        <v>1.0999999999999999E-2</v>
      </c>
      <c r="AV314" s="619">
        <v>2.9000000000000001E-2</v>
      </c>
      <c r="AW314" s="619">
        <v>0.97299999999999998</v>
      </c>
      <c r="AX314" s="619">
        <v>8.9999999999999993E-3</v>
      </c>
      <c r="AY314" s="619">
        <v>3.1E-2</v>
      </c>
      <c r="AZ314" s="619">
        <v>0.97</v>
      </c>
      <c r="BA314" s="619">
        <v>7.0000000000000001E-3</v>
      </c>
      <c r="BB314" s="619">
        <v>3.3000000000000002E-2</v>
      </c>
      <c r="BC314" s="619">
        <v>0.97299999999999998</v>
      </c>
      <c r="BD314" s="619">
        <v>6.0000000000000001E-3</v>
      </c>
      <c r="BE314" s="980">
        <v>3.4000000000000002E-2</v>
      </c>
      <c r="BF314" s="619">
        <v>0.97299999999999998</v>
      </c>
      <c r="BG314" s="619">
        <v>6.0000000000000001E-3</v>
      </c>
      <c r="BH314" s="619">
        <v>3.5000000000000003E-2</v>
      </c>
      <c r="BI314" s="619">
        <v>0.97099999999999997</v>
      </c>
      <c r="BJ314" s="619">
        <v>6.0000000000000001E-3</v>
      </c>
      <c r="BK314" s="619">
        <v>3.5000000000000003E-2</v>
      </c>
    </row>
    <row r="315" spans="1:63" ht="16.5" customHeight="1" x14ac:dyDescent="0.3">
      <c r="B315" s="5"/>
      <c r="D315" s="1"/>
      <c r="E315" s="617" t="s">
        <v>1430</v>
      </c>
      <c r="F315" s="813" t="s">
        <v>1365</v>
      </c>
      <c r="G315" s="619">
        <v>0.20399999999999999</v>
      </c>
      <c r="H315" s="619">
        <v>2.9000000000000001E-2</v>
      </c>
      <c r="I315" s="619">
        <v>7.0000000000000001E-3</v>
      </c>
      <c r="J315" s="619">
        <v>0.20499999999999999</v>
      </c>
      <c r="K315" s="619">
        <v>2.9000000000000001E-2</v>
      </c>
      <c r="L315" s="619">
        <v>7.0000000000000001E-3</v>
      </c>
      <c r="M315" s="619">
        <v>0.20499999999999999</v>
      </c>
      <c r="N315" s="619">
        <v>2.8000000000000001E-2</v>
      </c>
      <c r="O315" s="619">
        <v>6.0000000000000001E-3</v>
      </c>
      <c r="P315" s="619">
        <v>0.20300000000000001</v>
      </c>
      <c r="Q315" s="619">
        <v>2.7E-2</v>
      </c>
      <c r="R315" s="619">
        <v>4.0000000000000001E-3</v>
      </c>
      <c r="S315" s="619">
        <v>0.20100000000000001</v>
      </c>
      <c r="T315" s="619">
        <v>2.5999999999999999E-2</v>
      </c>
      <c r="U315" s="619">
        <v>4.0000000000000001E-3</v>
      </c>
      <c r="V315" s="619">
        <v>0.2</v>
      </c>
      <c r="W315" s="619">
        <v>2.5999999999999999E-2</v>
      </c>
      <c r="X315" s="619">
        <v>3.0000000000000001E-3</v>
      </c>
      <c r="Y315" s="619">
        <v>0.20100000000000001</v>
      </c>
      <c r="Z315" s="619">
        <v>2.5000000000000001E-2</v>
      </c>
      <c r="AA315" s="619">
        <v>3.0000000000000001E-3</v>
      </c>
      <c r="AB315" s="619">
        <v>0.20200000000000001</v>
      </c>
      <c r="AC315" s="619">
        <v>2.5000000000000001E-2</v>
      </c>
      <c r="AD315" s="619">
        <v>3.0000000000000001E-3</v>
      </c>
      <c r="AE315" s="619">
        <v>0.2</v>
      </c>
      <c r="AF315" s="619">
        <v>2.3E-2</v>
      </c>
      <c r="AG315" s="619">
        <v>3.0000000000000001E-3</v>
      </c>
      <c r="AH315" s="619">
        <v>0.19900000000000001</v>
      </c>
      <c r="AI315" s="619">
        <v>2.1999999999999999E-2</v>
      </c>
      <c r="AJ315" s="619">
        <v>3.0000000000000001E-3</v>
      </c>
      <c r="AK315" s="619">
        <v>0.19900000000000001</v>
      </c>
      <c r="AL315" s="619">
        <v>2.1999999999999999E-2</v>
      </c>
      <c r="AM315" s="619">
        <v>2E-3</v>
      </c>
      <c r="AN315" s="619">
        <v>0.19900000000000001</v>
      </c>
      <c r="AO315" s="619">
        <v>2.1000000000000001E-2</v>
      </c>
      <c r="AP315" s="619">
        <v>2E-3</v>
      </c>
      <c r="AQ315" s="619">
        <v>0.19800000000000001</v>
      </c>
      <c r="AR315" s="619">
        <v>2.1000000000000001E-2</v>
      </c>
      <c r="AS315" s="619">
        <v>2E-3</v>
      </c>
      <c r="AT315" s="619">
        <v>0.19700000000000001</v>
      </c>
      <c r="AU315" s="619">
        <v>0.02</v>
      </c>
      <c r="AV315" s="619">
        <v>2E-3</v>
      </c>
      <c r="AW315" s="619">
        <v>0.19500000000000001</v>
      </c>
      <c r="AX315" s="619">
        <v>0.02</v>
      </c>
      <c r="AY315" s="619">
        <v>2E-3</v>
      </c>
      <c r="AZ315" s="619">
        <v>0.192</v>
      </c>
      <c r="BA315" s="619">
        <v>1.9E-2</v>
      </c>
      <c r="BB315" s="619">
        <v>2E-3</v>
      </c>
      <c r="BC315" s="619">
        <v>0.188</v>
      </c>
      <c r="BD315" s="619">
        <v>1.9E-2</v>
      </c>
      <c r="BE315" s="980">
        <v>2E-3</v>
      </c>
      <c r="BF315" s="619">
        <v>0.184</v>
      </c>
      <c r="BG315" s="619">
        <v>1.7999999999999999E-2</v>
      </c>
      <c r="BH315" s="619">
        <v>2E-3</v>
      </c>
      <c r="BI315" s="619">
        <v>0.182</v>
      </c>
      <c r="BJ315" s="619">
        <v>1.7999999999999999E-2</v>
      </c>
      <c r="BK315" s="619">
        <v>2E-3</v>
      </c>
    </row>
    <row r="316" spans="1:63" ht="16.5" customHeight="1" x14ac:dyDescent="0.3">
      <c r="B316" s="5"/>
      <c r="D316" s="1"/>
      <c r="E316" s="615"/>
      <c r="F316" s="813" t="s">
        <v>1366</v>
      </c>
      <c r="G316" s="619">
        <v>0.29199999999999998</v>
      </c>
      <c r="H316" s="619">
        <v>8.6999999999999994E-2</v>
      </c>
      <c r="I316" s="619">
        <v>8.9999999999999993E-3</v>
      </c>
      <c r="J316" s="619">
        <v>0.28100000000000003</v>
      </c>
      <c r="K316" s="619">
        <v>8.4000000000000005E-2</v>
      </c>
      <c r="L316" s="619">
        <v>8.0000000000000002E-3</v>
      </c>
      <c r="M316" s="619">
        <v>0.28100000000000003</v>
      </c>
      <c r="N316" s="619">
        <v>8.2000000000000003E-2</v>
      </c>
      <c r="O316" s="619">
        <v>8.0000000000000002E-3</v>
      </c>
      <c r="P316" s="619">
        <v>0.28000000000000003</v>
      </c>
      <c r="Q316" s="619">
        <v>8.1000000000000003E-2</v>
      </c>
      <c r="R316" s="619">
        <v>8.0000000000000002E-3</v>
      </c>
      <c r="S316" s="619">
        <v>0.28000000000000003</v>
      </c>
      <c r="T316" s="619">
        <v>8.3000000000000004E-2</v>
      </c>
      <c r="U316" s="619">
        <v>8.0000000000000002E-3</v>
      </c>
      <c r="V316" s="619">
        <v>0.27900000000000003</v>
      </c>
      <c r="W316" s="619">
        <v>8.3000000000000004E-2</v>
      </c>
      <c r="X316" s="619">
        <v>8.0000000000000002E-3</v>
      </c>
      <c r="Y316" s="619">
        <v>0.28299999999999997</v>
      </c>
      <c r="Z316" s="619">
        <v>8.3000000000000004E-2</v>
      </c>
      <c r="AA316" s="619">
        <v>8.0000000000000002E-3</v>
      </c>
      <c r="AB316" s="619">
        <v>0.28699999999999998</v>
      </c>
      <c r="AC316" s="619">
        <v>8.4000000000000005E-2</v>
      </c>
      <c r="AD316" s="619">
        <v>8.0000000000000002E-3</v>
      </c>
      <c r="AE316" s="619">
        <v>0.27400000000000002</v>
      </c>
      <c r="AF316" s="619">
        <v>7.9000000000000001E-2</v>
      </c>
      <c r="AG316" s="619">
        <v>8.0000000000000002E-3</v>
      </c>
      <c r="AH316" s="619">
        <v>0.27100000000000002</v>
      </c>
      <c r="AI316" s="619">
        <v>7.8E-2</v>
      </c>
      <c r="AJ316" s="619">
        <v>8.0000000000000002E-3</v>
      </c>
      <c r="AK316" s="619">
        <v>0.27500000000000002</v>
      </c>
      <c r="AL316" s="619">
        <v>7.8E-2</v>
      </c>
      <c r="AM316" s="619">
        <v>8.0000000000000002E-3</v>
      </c>
      <c r="AN316" s="619">
        <v>0.26900000000000002</v>
      </c>
      <c r="AO316" s="619">
        <v>7.6999999999999999E-2</v>
      </c>
      <c r="AP316" s="619">
        <v>7.0000000000000001E-3</v>
      </c>
      <c r="AQ316" s="619">
        <v>0.26800000000000002</v>
      </c>
      <c r="AR316" s="619">
        <v>7.2999999999999995E-2</v>
      </c>
      <c r="AS316" s="619">
        <v>7.0000000000000001E-3</v>
      </c>
      <c r="AT316" s="619">
        <v>0.26400000000000001</v>
      </c>
      <c r="AU316" s="619">
        <v>6.4000000000000001E-2</v>
      </c>
      <c r="AV316" s="619">
        <v>6.0000000000000001E-3</v>
      </c>
      <c r="AW316" s="619">
        <v>0.26200000000000001</v>
      </c>
      <c r="AX316" s="619">
        <v>5.1999999999999998E-2</v>
      </c>
      <c r="AY316" s="619">
        <v>5.0000000000000001E-3</v>
      </c>
      <c r="AZ316" s="619">
        <v>0.25</v>
      </c>
      <c r="BA316" s="619">
        <v>0.04</v>
      </c>
      <c r="BB316" s="619">
        <v>4.0000000000000001E-3</v>
      </c>
      <c r="BC316" s="619">
        <v>0.23899999999999999</v>
      </c>
      <c r="BD316" s="619">
        <v>1.9E-2</v>
      </c>
      <c r="BE316" s="980">
        <v>2E-3</v>
      </c>
      <c r="BF316" s="619">
        <v>0.23699999999999999</v>
      </c>
      <c r="BG316" s="619">
        <v>1.9E-2</v>
      </c>
      <c r="BH316" s="619">
        <v>2E-3</v>
      </c>
      <c r="BI316" s="619">
        <v>0.23699999999999999</v>
      </c>
      <c r="BJ316" s="619">
        <v>1.9E-2</v>
      </c>
      <c r="BK316" s="619">
        <v>2E-3</v>
      </c>
    </row>
    <row r="317" spans="1:63" ht="16.5" customHeight="1" x14ac:dyDescent="0.3">
      <c r="B317" s="5"/>
      <c r="D317" s="1"/>
      <c r="E317" s="615"/>
      <c r="F317" s="813" t="s">
        <v>1500</v>
      </c>
      <c r="G317" s="619">
        <v>0.67700000000000005</v>
      </c>
      <c r="H317" s="619">
        <v>0.14000000000000001</v>
      </c>
      <c r="I317" s="619">
        <v>6.0000000000000001E-3</v>
      </c>
      <c r="J317" s="619">
        <v>0.67700000000000005</v>
      </c>
      <c r="K317" s="619">
        <v>0.14000000000000001</v>
      </c>
      <c r="L317" s="619">
        <v>6.0000000000000001E-3</v>
      </c>
      <c r="M317" s="619">
        <v>0.67800000000000005</v>
      </c>
      <c r="N317" s="619">
        <v>0.14000000000000001</v>
      </c>
      <c r="O317" s="619">
        <v>6.0000000000000001E-3</v>
      </c>
      <c r="P317" s="619">
        <v>0.67100000000000004</v>
      </c>
      <c r="Q317" s="619">
        <v>0.14000000000000001</v>
      </c>
      <c r="R317" s="619">
        <v>6.0000000000000001E-3</v>
      </c>
      <c r="S317" s="619">
        <v>0.66</v>
      </c>
      <c r="T317" s="619">
        <v>0.14000000000000001</v>
      </c>
      <c r="U317" s="619">
        <v>6.0000000000000001E-3</v>
      </c>
      <c r="V317" s="619">
        <v>0.65900000000000003</v>
      </c>
      <c r="W317" s="619">
        <v>0.14000000000000001</v>
      </c>
      <c r="X317" s="619">
        <v>6.0000000000000001E-3</v>
      </c>
      <c r="Y317" s="619">
        <v>0.66</v>
      </c>
      <c r="Z317" s="619">
        <v>0.14000000000000001</v>
      </c>
      <c r="AA317" s="619">
        <v>6.0000000000000001E-3</v>
      </c>
      <c r="AB317" s="619">
        <v>0.66300000000000003</v>
      </c>
      <c r="AC317" s="619">
        <v>0.14000000000000001</v>
      </c>
      <c r="AD317" s="619">
        <v>6.0000000000000001E-3</v>
      </c>
      <c r="AE317" s="619">
        <v>0.66</v>
      </c>
      <c r="AF317" s="619">
        <v>0.14000000000000001</v>
      </c>
      <c r="AG317" s="619">
        <v>6.0000000000000001E-3</v>
      </c>
      <c r="AH317" s="619">
        <v>0.66</v>
      </c>
      <c r="AI317" s="619">
        <v>0.14000000000000001</v>
      </c>
      <c r="AJ317" s="619">
        <v>6.0000000000000001E-3</v>
      </c>
      <c r="AK317" s="619">
        <v>0.66900000000000004</v>
      </c>
      <c r="AL317" s="619">
        <v>0.14000000000000001</v>
      </c>
      <c r="AM317" s="619">
        <v>6.0000000000000001E-3</v>
      </c>
      <c r="AN317" s="619">
        <v>0.66800000000000004</v>
      </c>
      <c r="AO317" s="619">
        <v>0.14000000000000001</v>
      </c>
      <c r="AP317" s="619">
        <v>6.0000000000000001E-3</v>
      </c>
      <c r="AQ317" s="619">
        <v>0.66700000000000004</v>
      </c>
      <c r="AR317" s="619">
        <v>0.14000000000000001</v>
      </c>
      <c r="AS317" s="619">
        <v>6.0000000000000001E-3</v>
      </c>
      <c r="AT317" s="619">
        <v>0.67200000000000004</v>
      </c>
      <c r="AU317" s="619">
        <v>0.14000000000000001</v>
      </c>
      <c r="AV317" s="619">
        <v>6.0000000000000001E-3</v>
      </c>
      <c r="AW317" s="619">
        <v>0.67400000000000004</v>
      </c>
      <c r="AX317" s="619">
        <v>0.14000000000000001</v>
      </c>
      <c r="AY317" s="619">
        <v>6.0000000000000001E-3</v>
      </c>
      <c r="AZ317" s="619">
        <v>0.67300000000000004</v>
      </c>
      <c r="BA317" s="619">
        <v>0.14000000000000001</v>
      </c>
      <c r="BB317" s="619">
        <v>6.0000000000000001E-3</v>
      </c>
      <c r="BC317" s="619">
        <v>0.67600000000000005</v>
      </c>
      <c r="BD317" s="619">
        <v>0.14000000000000001</v>
      </c>
      <c r="BE317" s="980">
        <v>6.0000000000000001E-3</v>
      </c>
      <c r="BF317" s="619">
        <v>0.67100000000000004</v>
      </c>
      <c r="BG317" s="619">
        <v>0.14000000000000001</v>
      </c>
      <c r="BH317" s="619">
        <v>6.0000000000000001E-3</v>
      </c>
      <c r="BI317" s="619">
        <v>0.67200000000000004</v>
      </c>
      <c r="BJ317" s="619">
        <v>0.14000000000000001</v>
      </c>
      <c r="BK317" s="619">
        <v>6.0000000000000001E-3</v>
      </c>
    </row>
    <row r="318" spans="1:63" ht="16.5" customHeight="1" x14ac:dyDescent="0.3">
      <c r="B318" s="5"/>
      <c r="D318" s="1"/>
      <c r="E318" s="615"/>
      <c r="F318" s="813" t="s">
        <v>1552</v>
      </c>
      <c r="G318" s="619">
        <v>0.06</v>
      </c>
      <c r="H318" s="619">
        <v>2.8000000000000001E-2</v>
      </c>
      <c r="I318" s="619">
        <v>1E-3</v>
      </c>
      <c r="J318" s="619">
        <v>5.8999999999999997E-2</v>
      </c>
      <c r="K318" s="619">
        <v>2.5999999999999999E-2</v>
      </c>
      <c r="L318" s="619">
        <v>1E-3</v>
      </c>
      <c r="M318" s="619">
        <v>5.8000000000000003E-2</v>
      </c>
      <c r="N318" s="619">
        <v>2.5000000000000001E-2</v>
      </c>
      <c r="O318" s="619">
        <v>1E-3</v>
      </c>
      <c r="P318" s="619">
        <v>5.8000000000000003E-2</v>
      </c>
      <c r="Q318" s="619">
        <v>2.5000000000000001E-2</v>
      </c>
      <c r="R318" s="619">
        <v>1E-3</v>
      </c>
      <c r="S318" s="619">
        <v>5.6000000000000001E-2</v>
      </c>
      <c r="T318" s="619">
        <v>2.4E-2</v>
      </c>
      <c r="U318" s="619">
        <v>1E-3</v>
      </c>
      <c r="V318" s="619">
        <v>5.6000000000000001E-2</v>
      </c>
      <c r="W318" s="619">
        <v>2.4E-2</v>
      </c>
      <c r="X318" s="619">
        <v>1E-3</v>
      </c>
      <c r="Y318" s="619">
        <v>5.6000000000000001E-2</v>
      </c>
      <c r="Z318" s="619">
        <v>2.4E-2</v>
      </c>
      <c r="AA318" s="619">
        <v>1E-3</v>
      </c>
      <c r="AB318" s="619">
        <v>5.7000000000000002E-2</v>
      </c>
      <c r="AC318" s="619">
        <v>2.4E-2</v>
      </c>
      <c r="AD318" s="619">
        <v>1E-3</v>
      </c>
      <c r="AE318" s="619">
        <v>5.6000000000000001E-2</v>
      </c>
      <c r="AF318" s="619">
        <v>2.5000000000000001E-2</v>
      </c>
      <c r="AG318" s="619">
        <v>1E-3</v>
      </c>
      <c r="AH318" s="619">
        <v>5.6000000000000001E-2</v>
      </c>
      <c r="AI318" s="619">
        <v>2.5000000000000001E-2</v>
      </c>
      <c r="AJ318" s="619">
        <v>1E-3</v>
      </c>
      <c r="AK318" s="619">
        <v>5.7000000000000002E-2</v>
      </c>
      <c r="AL318" s="619">
        <v>2.5000000000000001E-2</v>
      </c>
      <c r="AM318" s="619">
        <v>1E-3</v>
      </c>
      <c r="AN318" s="619">
        <v>5.7000000000000002E-2</v>
      </c>
      <c r="AO318" s="619">
        <v>2.5000000000000001E-2</v>
      </c>
      <c r="AP318" s="619">
        <v>1E-3</v>
      </c>
      <c r="AQ318" s="619">
        <v>5.7000000000000002E-2</v>
      </c>
      <c r="AR318" s="619">
        <v>2.5000000000000001E-2</v>
      </c>
      <c r="AS318" s="619">
        <v>1E-3</v>
      </c>
      <c r="AT318" s="619">
        <v>5.7000000000000002E-2</v>
      </c>
      <c r="AU318" s="619">
        <v>2.5000000000000001E-2</v>
      </c>
      <c r="AV318" s="619">
        <v>1E-3</v>
      </c>
      <c r="AW318" s="619">
        <v>5.7000000000000002E-2</v>
      </c>
      <c r="AX318" s="619">
        <v>2.5000000000000001E-2</v>
      </c>
      <c r="AY318" s="619">
        <v>1E-3</v>
      </c>
      <c r="AZ318" s="619">
        <v>5.7000000000000002E-2</v>
      </c>
      <c r="BA318" s="619">
        <v>2.5000000000000001E-2</v>
      </c>
      <c r="BB318" s="619">
        <v>1E-3</v>
      </c>
      <c r="BC318" s="619">
        <v>5.7000000000000002E-2</v>
      </c>
      <c r="BD318" s="619">
        <v>2.5000000000000001E-2</v>
      </c>
      <c r="BE318" s="980">
        <v>1E-3</v>
      </c>
      <c r="BF318" s="619">
        <v>5.7000000000000002E-2</v>
      </c>
      <c r="BG318" s="619">
        <v>2.5000000000000001E-2</v>
      </c>
      <c r="BH318" s="619">
        <v>1E-3</v>
      </c>
      <c r="BI318" s="619">
        <v>5.7000000000000002E-2</v>
      </c>
      <c r="BJ318" s="619">
        <v>2.5000000000000001E-2</v>
      </c>
      <c r="BK318" s="619">
        <v>1E-3</v>
      </c>
    </row>
    <row r="319" spans="1:63" ht="16.5" customHeight="1" x14ac:dyDescent="0.3">
      <c r="B319" s="5"/>
      <c r="D319" s="1"/>
      <c r="E319" s="618"/>
      <c r="F319" s="813" t="s">
        <v>1553</v>
      </c>
      <c r="G319" s="619">
        <v>0.10100000000000001</v>
      </c>
      <c r="H319" s="619">
        <v>0.14299999999999999</v>
      </c>
      <c r="I319" s="619">
        <v>2E-3</v>
      </c>
      <c r="J319" s="619">
        <v>0.10199999999999999</v>
      </c>
      <c r="K319" s="619">
        <v>0.129</v>
      </c>
      <c r="L319" s="619">
        <v>2E-3</v>
      </c>
      <c r="M319" s="619">
        <v>0.104</v>
      </c>
      <c r="N319" s="619">
        <v>0.122</v>
      </c>
      <c r="O319" s="619">
        <v>2E-3</v>
      </c>
      <c r="P319" s="619">
        <v>0.10299999999999999</v>
      </c>
      <c r="Q319" s="619">
        <v>0.114</v>
      </c>
      <c r="R319" s="619">
        <v>2E-3</v>
      </c>
      <c r="S319" s="619">
        <v>0.10100000000000001</v>
      </c>
      <c r="T319" s="619">
        <v>0.111</v>
      </c>
      <c r="U319" s="619">
        <v>2E-3</v>
      </c>
      <c r="V319" s="619">
        <v>0.10100000000000001</v>
      </c>
      <c r="W319" s="619">
        <v>0.109</v>
      </c>
      <c r="X319" s="619">
        <v>2E-3</v>
      </c>
      <c r="Y319" s="619">
        <v>0.10100000000000001</v>
      </c>
      <c r="Z319" s="619">
        <v>0.108</v>
      </c>
      <c r="AA319" s="619">
        <v>2E-3</v>
      </c>
      <c r="AB319" s="619">
        <v>0.10100000000000001</v>
      </c>
      <c r="AC319" s="619">
        <v>0.106</v>
      </c>
      <c r="AD319" s="619">
        <v>2E-3</v>
      </c>
      <c r="AE319" s="619">
        <v>0.10199999999999999</v>
      </c>
      <c r="AF319" s="619">
        <v>0.108</v>
      </c>
      <c r="AG319" s="619">
        <v>2E-3</v>
      </c>
      <c r="AH319" s="619">
        <v>0.10199999999999999</v>
      </c>
      <c r="AI319" s="619">
        <v>0.106</v>
      </c>
      <c r="AJ319" s="619">
        <v>2E-3</v>
      </c>
      <c r="AK319" s="619">
        <v>0.10299999999999999</v>
      </c>
      <c r="AL319" s="619">
        <v>0.105</v>
      </c>
      <c r="AM319" s="619">
        <v>2E-3</v>
      </c>
      <c r="AN319" s="619">
        <v>0.10299999999999999</v>
      </c>
      <c r="AO319" s="619">
        <v>0.104</v>
      </c>
      <c r="AP319" s="619">
        <v>2E-3</v>
      </c>
      <c r="AQ319" s="619">
        <v>0.10199999999999999</v>
      </c>
      <c r="AR319" s="619">
        <v>0.10199999999999999</v>
      </c>
      <c r="AS319" s="619">
        <v>2E-3</v>
      </c>
      <c r="AT319" s="619">
        <v>0.10199999999999999</v>
      </c>
      <c r="AU319" s="619">
        <v>9.8000000000000004E-2</v>
      </c>
      <c r="AV319" s="619">
        <v>2E-3</v>
      </c>
      <c r="AW319" s="619">
        <v>0.1</v>
      </c>
      <c r="AX319" s="619">
        <v>9.4E-2</v>
      </c>
      <c r="AY319" s="619">
        <v>2E-3</v>
      </c>
      <c r="AZ319" s="619">
        <v>9.9000000000000005E-2</v>
      </c>
      <c r="BA319" s="619">
        <v>8.7999999999999995E-2</v>
      </c>
      <c r="BB319" s="619">
        <v>2E-3</v>
      </c>
      <c r="BC319" s="619">
        <v>9.7000000000000003E-2</v>
      </c>
      <c r="BD319" s="619">
        <v>8.2000000000000003E-2</v>
      </c>
      <c r="BE319" s="980">
        <v>2E-3</v>
      </c>
      <c r="BF319" s="619">
        <v>9.6000000000000002E-2</v>
      </c>
      <c r="BG319" s="619">
        <v>7.9000000000000001E-2</v>
      </c>
      <c r="BH319" s="619">
        <v>2E-3</v>
      </c>
      <c r="BI319" s="619">
        <v>9.6000000000000002E-2</v>
      </c>
      <c r="BJ319" s="619">
        <v>8.1000000000000003E-2</v>
      </c>
      <c r="BK319" s="619">
        <v>2E-3</v>
      </c>
    </row>
    <row r="320" spans="1:63" ht="16.5" customHeight="1" x14ac:dyDescent="0.3">
      <c r="B320" s="5"/>
      <c r="D320" s="1"/>
      <c r="E320" s="615" t="s">
        <v>1433</v>
      </c>
      <c r="F320" s="813" t="s">
        <v>1365</v>
      </c>
      <c r="G320" s="619">
        <v>0.186</v>
      </c>
      <c r="H320" s="619">
        <v>2.9000000000000001E-2</v>
      </c>
      <c r="I320" s="619">
        <v>8.9999999999999993E-3</v>
      </c>
      <c r="J320" s="619">
        <v>0.186</v>
      </c>
      <c r="K320" s="619">
        <v>2.9000000000000001E-2</v>
      </c>
      <c r="L320" s="619">
        <v>8.9999999999999993E-3</v>
      </c>
      <c r="M320" s="619">
        <v>0.186</v>
      </c>
      <c r="N320" s="619">
        <v>2.9000000000000001E-2</v>
      </c>
      <c r="O320" s="619">
        <v>8.9999999999999993E-3</v>
      </c>
      <c r="P320" s="619">
        <v>0.185</v>
      </c>
      <c r="Q320" s="619">
        <v>2.9000000000000001E-2</v>
      </c>
      <c r="R320" s="619">
        <v>8.9999999999999993E-3</v>
      </c>
      <c r="S320" s="619">
        <v>0.186</v>
      </c>
      <c r="T320" s="619">
        <v>2.9000000000000001E-2</v>
      </c>
      <c r="U320" s="619">
        <v>8.9999999999999993E-3</v>
      </c>
      <c r="V320" s="619">
        <v>0.186</v>
      </c>
      <c r="W320" s="619">
        <v>2.8000000000000001E-2</v>
      </c>
      <c r="X320" s="619">
        <v>8.9999999999999993E-3</v>
      </c>
      <c r="Y320" s="619">
        <v>0.186</v>
      </c>
      <c r="Z320" s="619">
        <v>2.8000000000000001E-2</v>
      </c>
      <c r="AA320" s="619">
        <v>8.0000000000000002E-3</v>
      </c>
      <c r="AB320" s="619">
        <v>0.187</v>
      </c>
      <c r="AC320" s="619">
        <v>2.8000000000000001E-2</v>
      </c>
      <c r="AD320" s="619">
        <v>8.0000000000000002E-3</v>
      </c>
      <c r="AE320" s="619">
        <v>0.186</v>
      </c>
      <c r="AF320" s="619">
        <v>2.3E-2</v>
      </c>
      <c r="AG320" s="619">
        <v>3.0000000000000001E-3</v>
      </c>
      <c r="AH320" s="619">
        <v>0.186</v>
      </c>
      <c r="AI320" s="619">
        <v>2.3E-2</v>
      </c>
      <c r="AJ320" s="619">
        <v>3.0000000000000001E-3</v>
      </c>
      <c r="AK320" s="619">
        <v>0.186</v>
      </c>
      <c r="AL320" s="619">
        <v>2.3E-2</v>
      </c>
      <c r="AM320" s="619">
        <v>3.0000000000000001E-3</v>
      </c>
      <c r="AN320" s="619">
        <v>0.186</v>
      </c>
      <c r="AO320" s="619">
        <v>2.3E-2</v>
      </c>
      <c r="AP320" s="619">
        <v>2E-3</v>
      </c>
      <c r="AQ320" s="619">
        <v>0.187</v>
      </c>
      <c r="AR320" s="619">
        <v>2.3E-2</v>
      </c>
      <c r="AS320" s="619">
        <v>2E-3</v>
      </c>
      <c r="AT320" s="619">
        <v>0.186</v>
      </c>
      <c r="AU320" s="619">
        <v>2.3E-2</v>
      </c>
      <c r="AV320" s="619">
        <v>2E-3</v>
      </c>
      <c r="AW320" s="619">
        <v>0.186</v>
      </c>
      <c r="AX320" s="619">
        <v>2.3E-2</v>
      </c>
      <c r="AY320" s="619">
        <v>2E-3</v>
      </c>
      <c r="AZ320" s="619">
        <v>0.186</v>
      </c>
      <c r="BA320" s="619">
        <v>2.3E-2</v>
      </c>
      <c r="BB320" s="619">
        <v>2E-3</v>
      </c>
      <c r="BC320" s="619">
        <v>0.185</v>
      </c>
      <c r="BD320" s="619">
        <v>2.1999999999999999E-2</v>
      </c>
      <c r="BE320" s="980">
        <v>2E-3</v>
      </c>
      <c r="BF320" s="619">
        <v>0.185</v>
      </c>
      <c r="BG320" s="619">
        <v>2.3E-2</v>
      </c>
      <c r="BH320" s="619">
        <v>2E-3</v>
      </c>
      <c r="BI320" s="619">
        <v>0.185</v>
      </c>
      <c r="BJ320" s="619">
        <v>2.3E-2</v>
      </c>
      <c r="BK320" s="619">
        <v>1E-3</v>
      </c>
    </row>
    <row r="321" spans="2:63" ht="16.5" customHeight="1" x14ac:dyDescent="0.3">
      <c r="B321" s="5"/>
      <c r="D321" s="1"/>
      <c r="E321" s="1379" t="s">
        <v>1432</v>
      </c>
      <c r="F321" s="813" t="s">
        <v>1365</v>
      </c>
      <c r="G321" s="619">
        <v>0.2</v>
      </c>
      <c r="H321" s="619">
        <v>8.2000000000000003E-2</v>
      </c>
      <c r="I321" s="619">
        <v>2E-3</v>
      </c>
      <c r="J321" s="619">
        <v>0.2</v>
      </c>
      <c r="K321" s="619">
        <v>8.2000000000000003E-2</v>
      </c>
      <c r="L321" s="619">
        <v>2E-3</v>
      </c>
      <c r="M321" s="619">
        <v>0.2</v>
      </c>
      <c r="N321" s="619">
        <v>8.2000000000000003E-2</v>
      </c>
      <c r="O321" s="619">
        <v>2E-3</v>
      </c>
      <c r="P321" s="619">
        <v>0.2</v>
      </c>
      <c r="Q321" s="619">
        <v>8.2000000000000003E-2</v>
      </c>
      <c r="R321" s="619">
        <v>2E-3</v>
      </c>
      <c r="S321" s="619">
        <v>0.2</v>
      </c>
      <c r="T321" s="619">
        <v>8.2000000000000003E-2</v>
      </c>
      <c r="U321" s="619">
        <v>2E-3</v>
      </c>
      <c r="V321" s="619">
        <v>0.2</v>
      </c>
      <c r="W321" s="619">
        <v>8.2000000000000003E-2</v>
      </c>
      <c r="X321" s="619">
        <v>2E-3</v>
      </c>
      <c r="Y321" s="619">
        <v>0.2</v>
      </c>
      <c r="Z321" s="619">
        <v>8.2000000000000003E-2</v>
      </c>
      <c r="AA321" s="619">
        <v>2E-3</v>
      </c>
      <c r="AB321" s="619">
        <v>0.2</v>
      </c>
      <c r="AC321" s="619">
        <v>8.2000000000000003E-2</v>
      </c>
      <c r="AD321" s="619">
        <v>2E-3</v>
      </c>
      <c r="AE321" s="619">
        <v>0.19900000000000001</v>
      </c>
      <c r="AF321" s="619">
        <v>0.08</v>
      </c>
      <c r="AG321" s="619">
        <v>2E-3</v>
      </c>
      <c r="AH321" s="619">
        <v>0.19800000000000001</v>
      </c>
      <c r="AI321" s="619">
        <v>7.9000000000000001E-2</v>
      </c>
      <c r="AJ321" s="619">
        <v>2E-3</v>
      </c>
      <c r="AK321" s="619">
        <v>0.19800000000000001</v>
      </c>
      <c r="AL321" s="619">
        <v>0.08</v>
      </c>
      <c r="AM321" s="619">
        <v>2E-3</v>
      </c>
      <c r="AN321" s="619">
        <v>0.19700000000000001</v>
      </c>
      <c r="AO321" s="619">
        <v>7.9000000000000001E-2</v>
      </c>
      <c r="AP321" s="619">
        <v>2E-3</v>
      </c>
      <c r="AQ321" s="619">
        <v>0.19400000000000001</v>
      </c>
      <c r="AR321" s="619">
        <v>0.08</v>
      </c>
      <c r="AS321" s="619">
        <v>2E-3</v>
      </c>
      <c r="AT321" s="619">
        <v>0.188</v>
      </c>
      <c r="AU321" s="619">
        <v>7.5999999999999998E-2</v>
      </c>
      <c r="AV321" s="619">
        <v>2E-3</v>
      </c>
      <c r="AW321" s="619">
        <v>0.184</v>
      </c>
      <c r="AX321" s="619">
        <v>7.3999999999999996E-2</v>
      </c>
      <c r="AY321" s="619">
        <v>2E-3</v>
      </c>
      <c r="AZ321" s="619">
        <v>0.182</v>
      </c>
      <c r="BA321" s="619">
        <v>7.3999999999999996E-2</v>
      </c>
      <c r="BB321" s="619">
        <v>2E-3</v>
      </c>
      <c r="BC321" s="619">
        <v>0.17799999999999999</v>
      </c>
      <c r="BD321" s="619">
        <v>7.0000000000000007E-2</v>
      </c>
      <c r="BE321" s="980">
        <v>2E-3</v>
      </c>
      <c r="BF321" s="619">
        <v>0.17799999999999999</v>
      </c>
      <c r="BG321" s="619">
        <v>7.1999999999999995E-2</v>
      </c>
      <c r="BH321" s="619">
        <v>2E-3</v>
      </c>
      <c r="BI321" s="619">
        <v>0.17799999999999999</v>
      </c>
      <c r="BJ321" s="619">
        <v>7.1999999999999995E-2</v>
      </c>
      <c r="BK321" s="619">
        <v>2E-3</v>
      </c>
    </row>
    <row r="322" spans="2:63" ht="16.5" customHeight="1" x14ac:dyDescent="0.3">
      <c r="B322" s="5"/>
      <c r="D322" s="1"/>
      <c r="E322" s="1380"/>
      <c r="F322" s="813" t="s">
        <v>1559</v>
      </c>
      <c r="G322" s="619">
        <v>0.76500000000000001</v>
      </c>
      <c r="H322" s="619" t="s">
        <v>160</v>
      </c>
      <c r="I322" s="619" t="s">
        <v>160</v>
      </c>
      <c r="J322" s="619">
        <v>0.76500000000000001</v>
      </c>
      <c r="K322" s="619" t="s">
        <v>160</v>
      </c>
      <c r="L322" s="619" t="s">
        <v>160</v>
      </c>
      <c r="M322" s="619">
        <v>0.76500000000000001</v>
      </c>
      <c r="N322" s="619" t="s">
        <v>160</v>
      </c>
      <c r="O322" s="619" t="s">
        <v>160</v>
      </c>
      <c r="P322" s="619">
        <v>0.76500000000000001</v>
      </c>
      <c r="Q322" s="619" t="s">
        <v>160</v>
      </c>
      <c r="R322" s="619" t="s">
        <v>160</v>
      </c>
      <c r="S322" s="619">
        <v>0.76500000000000001</v>
      </c>
      <c r="T322" s="619" t="s">
        <v>160</v>
      </c>
      <c r="U322" s="619" t="s">
        <v>160</v>
      </c>
      <c r="V322" s="619">
        <v>0.76500000000000001</v>
      </c>
      <c r="W322" s="619" t="s">
        <v>160</v>
      </c>
      <c r="X322" s="619" t="s">
        <v>160</v>
      </c>
      <c r="Y322" s="619">
        <v>0.76500000000000001</v>
      </c>
      <c r="Z322" s="619" t="s">
        <v>160</v>
      </c>
      <c r="AA322" s="619" t="s">
        <v>160</v>
      </c>
      <c r="AB322" s="619">
        <v>0.76500000000000001</v>
      </c>
      <c r="AC322" s="619" t="s">
        <v>160</v>
      </c>
      <c r="AD322" s="619" t="s">
        <v>160</v>
      </c>
      <c r="AE322" s="619">
        <v>0.76500000000000001</v>
      </c>
      <c r="AF322" s="619" t="s">
        <v>160</v>
      </c>
      <c r="AG322" s="619" t="s">
        <v>160</v>
      </c>
      <c r="AH322" s="619">
        <v>0.76500000000000001</v>
      </c>
      <c r="AI322" s="619" t="s">
        <v>160</v>
      </c>
      <c r="AJ322" s="619" t="s">
        <v>160</v>
      </c>
      <c r="AK322" s="619">
        <v>0.76500000000000001</v>
      </c>
      <c r="AL322" s="619" t="s">
        <v>160</v>
      </c>
      <c r="AM322" s="619" t="s">
        <v>160</v>
      </c>
      <c r="AN322" s="619">
        <v>0.76500000000000001</v>
      </c>
      <c r="AO322" s="619" t="s">
        <v>160</v>
      </c>
      <c r="AP322" s="619" t="s">
        <v>160</v>
      </c>
      <c r="AQ322" s="619">
        <v>0.76500000000000001</v>
      </c>
      <c r="AR322" s="619" t="s">
        <v>160</v>
      </c>
      <c r="AS322" s="619" t="s">
        <v>160</v>
      </c>
      <c r="AT322" s="619">
        <v>0.76500000000000001</v>
      </c>
      <c r="AU322" s="619" t="s">
        <v>160</v>
      </c>
      <c r="AV322" s="619" t="s">
        <v>160</v>
      </c>
      <c r="AW322" s="619">
        <v>0.745</v>
      </c>
      <c r="AX322" s="619" t="s">
        <v>160</v>
      </c>
      <c r="AY322" s="619" t="s">
        <v>160</v>
      </c>
      <c r="AZ322" s="619">
        <v>0.745</v>
      </c>
      <c r="BA322" s="619" t="s">
        <v>160</v>
      </c>
      <c r="BB322" s="619" t="s">
        <v>160</v>
      </c>
      <c r="BC322" s="619">
        <v>0.745</v>
      </c>
      <c r="BD322" s="619" t="s">
        <v>160</v>
      </c>
      <c r="BE322" s="980" t="s">
        <v>160</v>
      </c>
      <c r="BF322" s="619">
        <v>0.745</v>
      </c>
      <c r="BG322" s="619" t="s">
        <v>160</v>
      </c>
      <c r="BH322" s="619" t="s">
        <v>160</v>
      </c>
      <c r="BI322" s="619">
        <v>0.745</v>
      </c>
      <c r="BJ322" s="619" t="s">
        <v>160</v>
      </c>
      <c r="BK322" s="619" t="s">
        <v>160</v>
      </c>
    </row>
    <row r="323" spans="2:63" ht="16.5" customHeight="1" x14ac:dyDescent="0.3">
      <c r="B323" s="5"/>
      <c r="D323" s="1"/>
      <c r="E323" s="1381"/>
      <c r="F323" s="813" t="s">
        <v>1640</v>
      </c>
      <c r="G323" s="619">
        <v>1.2190000000000001</v>
      </c>
      <c r="H323" s="619">
        <v>1.7470000000000001</v>
      </c>
      <c r="I323" s="619" t="s">
        <v>160</v>
      </c>
      <c r="J323" s="619">
        <v>1.175</v>
      </c>
      <c r="K323" s="619">
        <v>1.367</v>
      </c>
      <c r="L323" s="619" t="s">
        <v>160</v>
      </c>
      <c r="M323" s="619">
        <v>1.1739999999999999</v>
      </c>
      <c r="N323" s="619">
        <v>1.349</v>
      </c>
      <c r="O323" s="619" t="s">
        <v>160</v>
      </c>
      <c r="P323" s="619">
        <v>1.1359999999999999</v>
      </c>
      <c r="Q323" s="619">
        <v>1.0209999999999999</v>
      </c>
      <c r="R323" s="619" t="s">
        <v>160</v>
      </c>
      <c r="S323" s="619">
        <v>1.1359999999999999</v>
      </c>
      <c r="T323" s="619">
        <v>1.016</v>
      </c>
      <c r="U323" s="619" t="s">
        <v>160</v>
      </c>
      <c r="V323" s="619">
        <v>1.1319999999999999</v>
      </c>
      <c r="W323" s="619">
        <v>1.006</v>
      </c>
      <c r="X323" s="619" t="s">
        <v>160</v>
      </c>
      <c r="Y323" s="619">
        <v>1.125</v>
      </c>
      <c r="Z323" s="619">
        <v>1</v>
      </c>
      <c r="AA323" s="619" t="s">
        <v>160</v>
      </c>
      <c r="AB323" s="619">
        <v>1.131</v>
      </c>
      <c r="AC323" s="619">
        <v>0.999</v>
      </c>
      <c r="AD323" s="619" t="s">
        <v>160</v>
      </c>
      <c r="AE323" s="619">
        <v>1.127</v>
      </c>
      <c r="AF323" s="619">
        <v>0.98399999999999999</v>
      </c>
      <c r="AG323" s="619" t="s">
        <v>160</v>
      </c>
      <c r="AH323" s="619">
        <v>1.1200000000000001</v>
      </c>
      <c r="AI323" s="619">
        <v>0.98399999999999999</v>
      </c>
      <c r="AJ323" s="619" t="s">
        <v>160</v>
      </c>
      <c r="AK323" s="619">
        <v>1.121</v>
      </c>
      <c r="AL323" s="619">
        <v>0.98299999999999998</v>
      </c>
      <c r="AM323" s="619" t="s">
        <v>160</v>
      </c>
      <c r="AN323" s="619">
        <v>1.117</v>
      </c>
      <c r="AO323" s="619">
        <v>0.98099999999999998</v>
      </c>
      <c r="AP323" s="619" t="s">
        <v>160</v>
      </c>
      <c r="AQ323" s="619">
        <v>1.111</v>
      </c>
      <c r="AR323" s="619">
        <v>0.999</v>
      </c>
      <c r="AS323" s="619" t="s">
        <v>160</v>
      </c>
      <c r="AT323" s="619">
        <v>1.1080000000000001</v>
      </c>
      <c r="AU323" s="619">
        <v>0.997</v>
      </c>
      <c r="AV323" s="619" t="s">
        <v>160</v>
      </c>
      <c r="AW323" s="619">
        <v>1.1000000000000001</v>
      </c>
      <c r="AX323" s="619">
        <v>0.99299999999999999</v>
      </c>
      <c r="AY323" s="619" t="s">
        <v>160</v>
      </c>
      <c r="AZ323" s="619">
        <v>1.099</v>
      </c>
      <c r="BA323" s="619">
        <v>0.99099999999999999</v>
      </c>
      <c r="BB323" s="619" t="s">
        <v>160</v>
      </c>
      <c r="BC323" s="619">
        <v>1.093</v>
      </c>
      <c r="BD323" s="619">
        <v>0.98899999999999999</v>
      </c>
      <c r="BE323" s="980" t="s">
        <v>160</v>
      </c>
      <c r="BF323" s="619">
        <v>1.0960000000000001</v>
      </c>
      <c r="BG323" s="619">
        <v>0.99</v>
      </c>
      <c r="BH323" s="619" t="s">
        <v>160</v>
      </c>
      <c r="BI323" s="619">
        <v>1.0960000000000001</v>
      </c>
      <c r="BJ323" s="619">
        <v>0.98899999999999999</v>
      </c>
      <c r="BK323" s="619" t="s">
        <v>160</v>
      </c>
    </row>
    <row r="324" spans="2:63" ht="16.5" customHeight="1" x14ac:dyDescent="0.3">
      <c r="B324" s="5"/>
      <c r="D324" s="1"/>
      <c r="E324" s="616" t="s">
        <v>1551</v>
      </c>
      <c r="F324" s="813" t="s">
        <v>1559</v>
      </c>
      <c r="G324" s="619">
        <v>0.75800000000000001</v>
      </c>
      <c r="H324" s="619" t="s">
        <v>160</v>
      </c>
      <c r="I324" s="619" t="s">
        <v>160</v>
      </c>
      <c r="J324" s="619">
        <v>0.75800000000000001</v>
      </c>
      <c r="K324" s="619" t="s">
        <v>160</v>
      </c>
      <c r="L324" s="619" t="s">
        <v>160</v>
      </c>
      <c r="M324" s="619">
        <v>0.75800000000000001</v>
      </c>
      <c r="N324" s="619" t="s">
        <v>160</v>
      </c>
      <c r="O324" s="619" t="s">
        <v>160</v>
      </c>
      <c r="P324" s="619">
        <v>0.75800000000000001</v>
      </c>
      <c r="Q324" s="619" t="s">
        <v>160</v>
      </c>
      <c r="R324" s="619" t="s">
        <v>160</v>
      </c>
      <c r="S324" s="619">
        <v>0.75800000000000001</v>
      </c>
      <c r="T324" s="619" t="s">
        <v>160</v>
      </c>
      <c r="U324" s="619" t="s">
        <v>160</v>
      </c>
      <c r="V324" s="619">
        <v>0.75800000000000001</v>
      </c>
      <c r="W324" s="619" t="s">
        <v>160</v>
      </c>
      <c r="X324" s="619" t="s">
        <v>160</v>
      </c>
      <c r="Y324" s="619">
        <v>0.75800000000000001</v>
      </c>
      <c r="Z324" s="619" t="s">
        <v>160</v>
      </c>
      <c r="AA324" s="619" t="s">
        <v>160</v>
      </c>
      <c r="AB324" s="619">
        <v>0.75800000000000001</v>
      </c>
      <c r="AC324" s="619" t="s">
        <v>160</v>
      </c>
      <c r="AD324" s="619" t="s">
        <v>160</v>
      </c>
      <c r="AE324" s="619">
        <v>0.75800000000000001</v>
      </c>
      <c r="AF324" s="619" t="s">
        <v>160</v>
      </c>
      <c r="AG324" s="619" t="s">
        <v>160</v>
      </c>
      <c r="AH324" s="619">
        <v>0.75800000000000001</v>
      </c>
      <c r="AI324" s="619" t="s">
        <v>160</v>
      </c>
      <c r="AJ324" s="619" t="s">
        <v>160</v>
      </c>
      <c r="AK324" s="619">
        <v>0.75800000000000001</v>
      </c>
      <c r="AL324" s="619" t="s">
        <v>160</v>
      </c>
      <c r="AM324" s="619" t="s">
        <v>160</v>
      </c>
      <c r="AN324" s="619">
        <v>0.75800000000000001</v>
      </c>
      <c r="AO324" s="619" t="s">
        <v>160</v>
      </c>
      <c r="AP324" s="619" t="s">
        <v>160</v>
      </c>
      <c r="AQ324" s="619">
        <v>0.75800000000000001</v>
      </c>
      <c r="AR324" s="619" t="s">
        <v>160</v>
      </c>
      <c r="AS324" s="619" t="s">
        <v>160</v>
      </c>
      <c r="AT324" s="619">
        <v>0.75800000000000001</v>
      </c>
      <c r="AU324" s="619" t="s">
        <v>160</v>
      </c>
      <c r="AV324" s="619" t="s">
        <v>160</v>
      </c>
      <c r="AW324" s="619">
        <v>0.753</v>
      </c>
      <c r="AX324" s="619" t="s">
        <v>160</v>
      </c>
      <c r="AY324" s="619" t="s">
        <v>160</v>
      </c>
      <c r="AZ324" s="619">
        <v>0.753</v>
      </c>
      <c r="BA324" s="619" t="s">
        <v>160</v>
      </c>
      <c r="BB324" s="619" t="s">
        <v>160</v>
      </c>
      <c r="BC324" s="619">
        <v>0.753</v>
      </c>
      <c r="BD324" s="619" t="s">
        <v>160</v>
      </c>
      <c r="BE324" s="980" t="s">
        <v>160</v>
      </c>
      <c r="BF324" s="619">
        <v>0.753</v>
      </c>
      <c r="BG324" s="619" t="s">
        <v>160</v>
      </c>
      <c r="BH324" s="619" t="s">
        <v>160</v>
      </c>
      <c r="BI324" s="619">
        <v>0.753</v>
      </c>
      <c r="BJ324" s="619" t="s">
        <v>160</v>
      </c>
      <c r="BK324" s="619" t="s">
        <v>160</v>
      </c>
    </row>
    <row r="325" spans="2:63" ht="16.5" customHeight="1" x14ac:dyDescent="0.3">
      <c r="B325" s="5"/>
      <c r="D325" s="1"/>
      <c r="E325" s="917" t="s">
        <v>1560</v>
      </c>
      <c r="F325" s="917"/>
      <c r="G325" s="917"/>
      <c r="H325" s="917"/>
      <c r="I325" s="917"/>
      <c r="J325" s="917"/>
      <c r="K325" s="917"/>
      <c r="L325" s="917"/>
      <c r="M325" s="917"/>
      <c r="N325" s="917"/>
      <c r="O325" s="917"/>
      <c r="P325" s="917"/>
      <c r="Q325" s="917"/>
      <c r="R325" s="917"/>
      <c r="S325" s="917"/>
      <c r="T325" s="917"/>
      <c r="U325" s="917"/>
      <c r="V325" s="917"/>
      <c r="W325" s="917"/>
      <c r="X325" s="917"/>
      <c r="Y325" s="917"/>
      <c r="Z325" s="917"/>
      <c r="AA325" s="917"/>
      <c r="AB325" s="917"/>
      <c r="AC325" s="917"/>
      <c r="AD325" s="917"/>
      <c r="AE325" s="917"/>
      <c r="AF325" s="917"/>
      <c r="AG325" s="917"/>
      <c r="AH325" s="917"/>
      <c r="AI325" s="917"/>
      <c r="AJ325" s="917"/>
      <c r="AK325" s="917"/>
      <c r="AL325" s="917"/>
      <c r="AM325" s="917"/>
      <c r="AN325" s="917"/>
      <c r="AO325" s="917"/>
      <c r="AP325" s="917"/>
      <c r="AQ325" s="917"/>
      <c r="AR325" s="917"/>
      <c r="AS325" s="917"/>
      <c r="AT325" s="917"/>
      <c r="AU325" s="917"/>
      <c r="AV325" s="917"/>
      <c r="AW325" s="917"/>
      <c r="AX325" s="917"/>
      <c r="AY325" s="917"/>
      <c r="AZ325" s="917"/>
      <c r="BA325" s="917"/>
      <c r="BB325" s="917"/>
      <c r="BC325" s="917"/>
      <c r="BD325" s="917"/>
    </row>
    <row r="326" spans="2:63" ht="16.5" customHeight="1" x14ac:dyDescent="0.3">
      <c r="B326" s="5"/>
      <c r="D326" s="1"/>
      <c r="E326" s="917" t="s">
        <v>1699</v>
      </c>
      <c r="F326" s="917"/>
      <c r="G326" s="917"/>
      <c r="H326" s="917"/>
      <c r="I326" s="917"/>
      <c r="J326" s="917"/>
      <c r="K326" s="917"/>
      <c r="L326" s="917"/>
      <c r="M326" s="917"/>
      <c r="N326" s="917"/>
      <c r="O326" s="917"/>
      <c r="P326" s="917"/>
      <c r="Q326" s="917"/>
      <c r="R326" s="917"/>
      <c r="S326" s="917"/>
      <c r="T326" s="917"/>
      <c r="U326" s="917"/>
      <c r="V326" s="917"/>
      <c r="W326" s="917"/>
      <c r="X326" s="917"/>
      <c r="Y326" s="917"/>
      <c r="Z326" s="917"/>
      <c r="AA326" s="917"/>
      <c r="AB326" s="917"/>
      <c r="AC326" s="917"/>
      <c r="AD326" s="917"/>
      <c r="AE326" s="917"/>
      <c r="AF326" s="917"/>
      <c r="AG326" s="917"/>
      <c r="AH326" s="917"/>
      <c r="AI326" s="917"/>
      <c r="AJ326" s="917"/>
      <c r="AK326" s="917"/>
      <c r="AL326" s="917"/>
      <c r="AM326" s="917"/>
      <c r="AN326" s="917"/>
      <c r="AO326" s="917"/>
      <c r="AP326" s="917"/>
      <c r="AQ326" s="917"/>
      <c r="AR326" s="917"/>
      <c r="AS326" s="917"/>
      <c r="AT326" s="917"/>
      <c r="AU326" s="917"/>
      <c r="AV326" s="917"/>
      <c r="AW326" s="917"/>
      <c r="AX326" s="917"/>
      <c r="AY326" s="917"/>
      <c r="AZ326" s="917"/>
      <c r="BA326" s="917"/>
      <c r="BB326" s="917"/>
      <c r="BC326" s="917"/>
      <c r="BD326" s="917"/>
    </row>
    <row r="327" spans="2:63" ht="16.5" customHeight="1" x14ac:dyDescent="0.3">
      <c r="B327" s="5"/>
      <c r="E327" s="613"/>
      <c r="F327" s="613"/>
      <c r="G327" s="613"/>
      <c r="H327" s="613"/>
      <c r="I327" s="613"/>
      <c r="J327" s="613"/>
      <c r="K327" s="613"/>
      <c r="L327" s="613"/>
      <c r="M327" s="613"/>
      <c r="N327" s="613"/>
      <c r="O327" s="613"/>
      <c r="P327" s="613"/>
      <c r="Q327" s="613"/>
      <c r="R327" s="613"/>
      <c r="S327" s="613"/>
      <c r="T327" s="613"/>
      <c r="U327" s="613"/>
      <c r="V327" s="613"/>
      <c r="W327" s="613"/>
      <c r="X327" s="613"/>
      <c r="Y327" s="613"/>
      <c r="Z327" s="613"/>
      <c r="AA327" s="613"/>
    </row>
    <row r="328" spans="2:63" ht="16.5" customHeight="1" x14ac:dyDescent="0.3">
      <c r="B328" s="5"/>
      <c r="E328" s="608" t="s">
        <v>1042</v>
      </c>
      <c r="F328" s="613"/>
      <c r="G328" s="613"/>
      <c r="H328" s="613"/>
      <c r="I328" s="613"/>
      <c r="J328" s="613"/>
      <c r="K328" s="613"/>
      <c r="L328" s="613"/>
      <c r="M328" s="613"/>
      <c r="N328" s="613"/>
      <c r="O328" s="613"/>
      <c r="P328" s="613"/>
      <c r="Q328" s="613"/>
      <c r="R328" s="613"/>
      <c r="S328" s="613"/>
      <c r="T328" s="613"/>
      <c r="U328" s="613"/>
      <c r="V328" s="613"/>
      <c r="W328" s="613"/>
      <c r="X328" s="613"/>
      <c r="Y328" s="613"/>
      <c r="Z328" s="613"/>
      <c r="AA328" s="613"/>
    </row>
    <row r="329" spans="2:63" ht="16.5" customHeight="1" x14ac:dyDescent="0.3">
      <c r="B329" s="5"/>
      <c r="E329" s="608"/>
      <c r="F329" s="613"/>
      <c r="G329" s="613"/>
      <c r="H329" s="613"/>
      <c r="I329" s="613"/>
      <c r="J329" s="613"/>
      <c r="K329" s="613"/>
      <c r="L329" s="613"/>
      <c r="M329" s="613"/>
      <c r="N329" s="613"/>
      <c r="O329" s="613"/>
      <c r="P329" s="613"/>
      <c r="Q329" s="613"/>
      <c r="R329" s="613"/>
      <c r="S329" s="613"/>
      <c r="T329" s="613"/>
      <c r="U329" s="613"/>
      <c r="V329" s="613"/>
      <c r="W329" s="613"/>
      <c r="X329" s="613"/>
      <c r="Y329" s="613"/>
      <c r="Z329" s="613"/>
      <c r="AA329" s="613"/>
    </row>
    <row r="330" spans="2:63" ht="16.5" customHeight="1" x14ac:dyDescent="0.35">
      <c r="B330" s="5"/>
      <c r="D330" s="809" t="s">
        <v>1479</v>
      </c>
      <c r="V330" s="613"/>
      <c r="W330" s="613"/>
      <c r="X330" s="613"/>
      <c r="Y330" s="613"/>
      <c r="Z330" s="613"/>
    </row>
    <row r="331" spans="2:63" ht="16.5" customHeight="1" x14ac:dyDescent="0.3">
      <c r="B331" s="5"/>
      <c r="D331" s="1"/>
      <c r="V331" s="613"/>
      <c r="W331" s="613"/>
      <c r="X331" s="613"/>
      <c r="Y331" s="613"/>
      <c r="Z331" s="613"/>
    </row>
    <row r="332" spans="2:63" ht="16.5" customHeight="1" x14ac:dyDescent="0.3">
      <c r="B332" s="5"/>
      <c r="D332" s="1"/>
      <c r="G332" s="808">
        <v>2007</v>
      </c>
      <c r="H332" s="808">
        <v>2008</v>
      </c>
      <c r="I332" s="808">
        <v>2009</v>
      </c>
      <c r="J332" s="808">
        <v>2010</v>
      </c>
      <c r="K332" s="808">
        <v>2011</v>
      </c>
      <c r="L332" s="808">
        <v>2012</v>
      </c>
      <c r="M332" s="808">
        <v>2013</v>
      </c>
      <c r="N332" s="808">
        <v>2014</v>
      </c>
      <c r="O332" s="808">
        <v>2015</v>
      </c>
      <c r="P332" s="808">
        <v>2016</v>
      </c>
      <c r="Q332" s="808">
        <v>2017</v>
      </c>
      <c r="R332" s="808">
        <v>2018</v>
      </c>
      <c r="S332" s="808">
        <v>2019</v>
      </c>
      <c r="T332" s="808">
        <v>2020</v>
      </c>
      <c r="U332" s="808">
        <v>2021</v>
      </c>
      <c r="V332" s="871">
        <v>2022</v>
      </c>
      <c r="W332" s="808">
        <v>2023</v>
      </c>
      <c r="X332" s="620">
        <v>2024</v>
      </c>
      <c r="Y332" s="1044">
        <v>2025</v>
      </c>
      <c r="Z332" s="613"/>
    </row>
    <row r="333" spans="2:63" ht="16.5" customHeight="1" x14ac:dyDescent="0.3">
      <c r="B333" s="5"/>
      <c r="D333" s="1"/>
      <c r="E333" s="617" t="s">
        <v>1061</v>
      </c>
      <c r="F333" s="616" t="s">
        <v>757</v>
      </c>
      <c r="G333" s="614">
        <v>2.7250000000000001</v>
      </c>
      <c r="H333" s="614">
        <v>2.7250000000000001</v>
      </c>
      <c r="I333" s="614">
        <v>2.7250000000000001</v>
      </c>
      <c r="J333" s="614">
        <v>2.7250000000000001</v>
      </c>
      <c r="K333" s="614">
        <v>2.7250000000000001</v>
      </c>
      <c r="L333" s="614">
        <v>2.7250000000000001</v>
      </c>
      <c r="M333" s="614">
        <v>2.7250000000000001</v>
      </c>
      <c r="N333" s="614">
        <v>2.7250000000000001</v>
      </c>
      <c r="O333" s="614">
        <v>2.7250000000000001</v>
      </c>
      <c r="P333" s="614">
        <v>2.7250000000000001</v>
      </c>
      <c r="Q333" s="614">
        <v>2.7250000000000001</v>
      </c>
      <c r="R333" s="614">
        <v>2.7250000000000001</v>
      </c>
      <c r="S333" s="614">
        <v>2.7250000000000001</v>
      </c>
      <c r="T333" s="614">
        <v>2.7250000000000001</v>
      </c>
      <c r="U333" s="614">
        <v>2.7250000000000001</v>
      </c>
      <c r="V333" s="614">
        <v>2.7250000000000001</v>
      </c>
      <c r="W333" s="978">
        <v>2.7250000000000001</v>
      </c>
      <c r="X333" s="614">
        <v>2.7250000000000001</v>
      </c>
      <c r="Y333" s="614">
        <v>2.7250000000000001</v>
      </c>
      <c r="Z333" s="613"/>
    </row>
    <row r="334" spans="2:63" ht="16.5" customHeight="1" x14ac:dyDescent="0.3">
      <c r="B334" s="5"/>
      <c r="D334" s="1"/>
      <c r="E334" s="621"/>
      <c r="F334" s="616" t="s">
        <v>696</v>
      </c>
      <c r="G334" s="614">
        <v>2.742</v>
      </c>
      <c r="H334" s="614">
        <v>2.742</v>
      </c>
      <c r="I334" s="614">
        <v>2.742</v>
      </c>
      <c r="J334" s="614">
        <v>2.742</v>
      </c>
      <c r="K334" s="614">
        <v>2.742</v>
      </c>
      <c r="L334" s="614">
        <v>2.742</v>
      </c>
      <c r="M334" s="614">
        <v>2.742</v>
      </c>
      <c r="N334" s="614">
        <v>2.742</v>
      </c>
      <c r="O334" s="614">
        <v>2.742</v>
      </c>
      <c r="P334" s="614">
        <v>2.742</v>
      </c>
      <c r="Q334" s="614">
        <v>2.742</v>
      </c>
      <c r="R334" s="614">
        <v>2.742</v>
      </c>
      <c r="S334" s="614">
        <v>2.742</v>
      </c>
      <c r="T334" s="614">
        <v>2.742</v>
      </c>
      <c r="U334" s="614">
        <v>2.742</v>
      </c>
      <c r="V334" s="614">
        <v>2.742</v>
      </c>
      <c r="W334" s="978">
        <v>2.742</v>
      </c>
      <c r="X334" s="614">
        <v>2.742</v>
      </c>
      <c r="Y334" s="614">
        <v>2.742</v>
      </c>
      <c r="Z334" s="613"/>
    </row>
    <row r="335" spans="2:63" ht="16.5" customHeight="1" x14ac:dyDescent="0.3">
      <c r="B335" s="5"/>
      <c r="D335" s="1"/>
      <c r="E335" s="616" t="s">
        <v>759</v>
      </c>
      <c r="F335" s="616" t="s">
        <v>696</v>
      </c>
      <c r="G335" s="614">
        <v>3.1259999999999999</v>
      </c>
      <c r="H335" s="614">
        <v>3.1349999999999998</v>
      </c>
      <c r="I335" s="614">
        <v>3.133</v>
      </c>
      <c r="J335" s="614">
        <v>3.129</v>
      </c>
      <c r="K335" s="614">
        <v>3.1240000000000001</v>
      </c>
      <c r="L335" s="614">
        <v>3.13</v>
      </c>
      <c r="M335" s="614">
        <v>3.1139999999999999</v>
      </c>
      <c r="N335" s="614">
        <v>3.0830000000000002</v>
      </c>
      <c r="O335" s="614">
        <v>3.137</v>
      </c>
      <c r="P335" s="614">
        <v>3.14</v>
      </c>
      <c r="Q335" s="614">
        <v>3.1419999999999999</v>
      </c>
      <c r="R335" s="614">
        <v>3.1219999999999999</v>
      </c>
      <c r="S335" s="614">
        <v>3.137</v>
      </c>
      <c r="T335" s="614">
        <v>3.1259999999999999</v>
      </c>
      <c r="U335" s="614">
        <v>3.1269999999999998</v>
      </c>
      <c r="V335" s="614">
        <v>3.1160000000000001</v>
      </c>
      <c r="W335" s="978">
        <v>3.1139999999999999</v>
      </c>
      <c r="X335" s="614">
        <v>3.105</v>
      </c>
      <c r="Y335" s="614">
        <v>3.093</v>
      </c>
      <c r="Z335" s="613"/>
    </row>
    <row r="336" spans="2:63" ht="16.5" customHeight="1" x14ac:dyDescent="0.3">
      <c r="B336" s="5"/>
      <c r="D336" s="1"/>
      <c r="E336" s="616" t="s">
        <v>833</v>
      </c>
      <c r="F336" s="616" t="s">
        <v>697</v>
      </c>
      <c r="G336" s="614">
        <v>2.54</v>
      </c>
      <c r="H336" s="614">
        <v>2.54</v>
      </c>
      <c r="I336" s="614">
        <v>2.54</v>
      </c>
      <c r="J336" s="614">
        <v>2.54</v>
      </c>
      <c r="K336" s="614">
        <v>2.54</v>
      </c>
      <c r="L336" s="614">
        <v>2.54</v>
      </c>
      <c r="M336" s="614">
        <v>2.54</v>
      </c>
      <c r="N336" s="614">
        <v>2.54</v>
      </c>
      <c r="O336" s="614">
        <v>2.54</v>
      </c>
      <c r="P336" s="614">
        <v>2.54</v>
      </c>
      <c r="Q336" s="614">
        <v>2.54</v>
      </c>
      <c r="R336" s="614">
        <v>2.54</v>
      </c>
      <c r="S336" s="614">
        <v>2.54</v>
      </c>
      <c r="T336" s="614">
        <v>2.54</v>
      </c>
      <c r="U336" s="614">
        <v>2.54</v>
      </c>
      <c r="V336" s="614">
        <v>2.54</v>
      </c>
      <c r="W336" s="978">
        <v>2.54</v>
      </c>
      <c r="X336" s="614">
        <v>2.54</v>
      </c>
      <c r="Y336" s="614">
        <v>2.54</v>
      </c>
      <c r="Z336" s="613"/>
    </row>
    <row r="337" spans="2:43" ht="16.5" customHeight="1" x14ac:dyDescent="0.3">
      <c r="B337" s="5"/>
      <c r="D337" s="1"/>
      <c r="E337" s="616" t="s">
        <v>1412</v>
      </c>
      <c r="F337" s="616" t="s">
        <v>697</v>
      </c>
      <c r="G337" s="614">
        <v>2.2989999999999999</v>
      </c>
      <c r="H337" s="614">
        <v>2.2989999999999999</v>
      </c>
      <c r="I337" s="614">
        <v>2.2989999999999999</v>
      </c>
      <c r="J337" s="614">
        <v>2.2989999999999999</v>
      </c>
      <c r="K337" s="614">
        <v>2.2989999999999999</v>
      </c>
      <c r="L337" s="614">
        <v>2.2989999999999999</v>
      </c>
      <c r="M337" s="614">
        <v>2.2989999999999999</v>
      </c>
      <c r="N337" s="614">
        <v>2.2989999999999999</v>
      </c>
      <c r="O337" s="614">
        <v>2.2989999999999999</v>
      </c>
      <c r="P337" s="614">
        <v>2.2989999999999999</v>
      </c>
      <c r="Q337" s="614">
        <v>2.2989999999999999</v>
      </c>
      <c r="R337" s="614">
        <v>2.2989999999999999</v>
      </c>
      <c r="S337" s="614">
        <v>2.2989999999999999</v>
      </c>
      <c r="T337" s="614">
        <v>2.2989999999999999</v>
      </c>
      <c r="U337" s="614">
        <v>2.2989999999999999</v>
      </c>
      <c r="V337" s="614">
        <v>2.2989999999999999</v>
      </c>
      <c r="W337" s="978">
        <v>2.2989999999999999</v>
      </c>
      <c r="X337" s="614">
        <v>2.2989999999999999</v>
      </c>
      <c r="Y337" s="614">
        <v>2.2989999999999999</v>
      </c>
      <c r="Z337" s="613"/>
    </row>
    <row r="338" spans="2:43" ht="16.5" customHeight="1" x14ac:dyDescent="0.3">
      <c r="B338" s="5"/>
      <c r="D338" s="608"/>
      <c r="E338" s="613"/>
      <c r="F338" s="613"/>
      <c r="G338" s="613"/>
      <c r="H338" s="613"/>
      <c r="I338" s="613"/>
      <c r="J338" s="613"/>
      <c r="K338" s="613"/>
      <c r="L338" s="613"/>
      <c r="M338" s="613"/>
      <c r="N338" s="613"/>
      <c r="O338" s="613"/>
      <c r="P338" s="613"/>
      <c r="Q338" s="613"/>
      <c r="R338" s="613"/>
      <c r="S338" s="613"/>
      <c r="T338" s="613"/>
      <c r="U338" s="613"/>
      <c r="V338" s="613"/>
      <c r="W338" s="613"/>
      <c r="X338" s="613"/>
      <c r="Y338" s="613"/>
      <c r="Z338" s="613"/>
    </row>
    <row r="339" spans="2:43" ht="16.5" customHeight="1" x14ac:dyDescent="0.3">
      <c r="B339" s="5"/>
      <c r="D339" s="1"/>
      <c r="E339" s="818" t="s">
        <v>834</v>
      </c>
      <c r="F339" s="817"/>
      <c r="G339" s="817"/>
      <c r="H339" s="817"/>
      <c r="I339" s="817"/>
      <c r="J339" s="817"/>
      <c r="K339" s="817"/>
      <c r="L339" s="817"/>
      <c r="M339" s="817"/>
      <c r="N339" s="817"/>
      <c r="O339" s="817"/>
      <c r="P339" s="817"/>
      <c r="Q339" s="817"/>
      <c r="R339" s="817"/>
      <c r="S339" s="817"/>
      <c r="T339" s="817"/>
      <c r="U339" s="817"/>
      <c r="V339" s="817"/>
      <c r="W339" s="817"/>
      <c r="X339" s="817"/>
      <c r="Y339" s="817"/>
      <c r="Z339" s="817"/>
      <c r="AA339" s="817"/>
      <c r="AB339" s="817"/>
      <c r="AC339" s="817"/>
      <c r="AD339" s="817"/>
      <c r="AE339" s="817"/>
      <c r="AF339" s="817"/>
      <c r="AG339" s="817"/>
      <c r="AH339" s="817"/>
      <c r="AI339" s="817"/>
      <c r="AJ339" s="817"/>
      <c r="AK339" s="817"/>
      <c r="AL339" s="817"/>
      <c r="AM339" s="817"/>
      <c r="AN339" s="817"/>
      <c r="AO339" s="817"/>
      <c r="AP339" s="817"/>
      <c r="AQ339" s="817"/>
    </row>
    <row r="340" spans="2:43" ht="16.5" customHeight="1" x14ac:dyDescent="0.3">
      <c r="B340" s="5"/>
      <c r="D340" s="1"/>
      <c r="E340" s="843" t="s">
        <v>1652</v>
      </c>
      <c r="F340" s="821"/>
      <c r="G340" s="821"/>
      <c r="H340" s="821"/>
      <c r="I340" s="821"/>
      <c r="J340" s="821"/>
      <c r="K340" s="821"/>
      <c r="L340" s="821"/>
      <c r="M340" s="821"/>
      <c r="N340" s="821"/>
      <c r="O340" s="821"/>
      <c r="P340" s="821"/>
      <c r="Q340" s="821"/>
      <c r="R340" s="821"/>
      <c r="S340" s="821"/>
      <c r="T340" s="821"/>
      <c r="U340" s="821"/>
      <c r="V340" s="821"/>
      <c r="W340" s="821"/>
      <c r="X340" s="821"/>
      <c r="Y340" s="821"/>
      <c r="Z340" s="821"/>
      <c r="AA340" s="821"/>
      <c r="AB340" s="821"/>
      <c r="AC340" s="821"/>
      <c r="AD340" s="821"/>
      <c r="AE340" s="821"/>
      <c r="AF340" s="821"/>
      <c r="AG340" s="821"/>
      <c r="AH340" s="821"/>
      <c r="AI340" s="821"/>
      <c r="AJ340" s="821"/>
      <c r="AK340" s="821"/>
      <c r="AL340" s="821"/>
      <c r="AM340" s="821"/>
      <c r="AN340" s="821"/>
      <c r="AO340" s="821"/>
      <c r="AP340" s="821"/>
      <c r="AQ340" s="821"/>
    </row>
    <row r="341" spans="2:43" ht="16.5" customHeight="1" x14ac:dyDescent="0.3">
      <c r="B341" s="5"/>
      <c r="D341" s="1"/>
      <c r="E341" s="1366" t="s">
        <v>1482</v>
      </c>
      <c r="F341" s="1366"/>
      <c r="G341" s="1366"/>
      <c r="H341" s="1366"/>
      <c r="I341" s="1366"/>
      <c r="J341" s="1366"/>
      <c r="K341" s="1366"/>
      <c r="L341" s="1366"/>
      <c r="M341" s="821"/>
      <c r="N341" s="821"/>
      <c r="O341" s="821"/>
      <c r="P341" s="821"/>
      <c r="Q341" s="821"/>
      <c r="R341" s="821"/>
      <c r="S341" s="821"/>
      <c r="T341" s="821"/>
      <c r="U341" s="821"/>
      <c r="V341" s="821"/>
      <c r="W341" s="821"/>
      <c r="X341" s="821"/>
      <c r="Y341" s="821"/>
      <c r="Z341" s="821"/>
      <c r="AA341" s="821"/>
      <c r="AB341" s="821"/>
      <c r="AC341" s="821"/>
      <c r="AD341" s="821"/>
      <c r="AE341" s="821"/>
      <c r="AF341" s="821"/>
      <c r="AG341" s="821"/>
      <c r="AH341" s="821"/>
      <c r="AI341" s="821"/>
      <c r="AJ341" s="821"/>
      <c r="AK341" s="821"/>
      <c r="AL341" s="821"/>
      <c r="AM341" s="821"/>
      <c r="AN341" s="821"/>
      <c r="AO341" s="821"/>
      <c r="AP341" s="821"/>
      <c r="AQ341" s="821"/>
    </row>
    <row r="342" spans="2:43" ht="16.5" customHeight="1" x14ac:dyDescent="0.3">
      <c r="B342" s="5"/>
      <c r="D342" s="1"/>
      <c r="E342" s="818" t="s">
        <v>1009</v>
      </c>
      <c r="F342" s="817"/>
      <c r="G342" s="817"/>
      <c r="H342" s="817"/>
      <c r="I342" s="817"/>
      <c r="J342" s="817"/>
      <c r="K342" s="817"/>
      <c r="L342" s="817"/>
      <c r="M342" s="817"/>
      <c r="N342" s="817"/>
      <c r="O342" s="817"/>
      <c r="P342" s="817"/>
      <c r="Q342" s="817"/>
      <c r="R342" s="817"/>
      <c r="S342" s="817"/>
      <c r="T342" s="817"/>
      <c r="U342" s="817"/>
      <c r="V342" s="817"/>
      <c r="W342" s="817"/>
      <c r="X342" s="817"/>
      <c r="Y342" s="817"/>
      <c r="Z342" s="817"/>
      <c r="AA342" s="817"/>
      <c r="AB342" s="817"/>
      <c r="AC342" s="817"/>
      <c r="AD342" s="817"/>
      <c r="AE342" s="817"/>
      <c r="AF342" s="817"/>
      <c r="AG342" s="817"/>
      <c r="AH342" s="817"/>
      <c r="AI342" s="817"/>
      <c r="AJ342" s="817"/>
      <c r="AK342" s="817"/>
      <c r="AL342" s="817"/>
      <c r="AM342" s="817"/>
      <c r="AN342" s="817"/>
      <c r="AO342" s="817"/>
      <c r="AP342" s="817"/>
      <c r="AQ342" s="817"/>
    </row>
    <row r="343" spans="2:43" ht="16.5" customHeight="1" x14ac:dyDescent="0.3">
      <c r="B343" s="5"/>
      <c r="D343" s="1"/>
      <c r="E343" s="843" t="s">
        <v>1597</v>
      </c>
      <c r="F343" s="817"/>
      <c r="G343" s="817"/>
      <c r="H343" s="817"/>
      <c r="I343" s="817"/>
      <c r="J343" s="817"/>
      <c r="K343" s="817"/>
      <c r="L343" s="817"/>
      <c r="M343" s="817"/>
      <c r="N343" s="817"/>
      <c r="O343" s="817"/>
      <c r="P343" s="817"/>
      <c r="Q343" s="817"/>
      <c r="R343" s="817"/>
      <c r="S343" s="817"/>
      <c r="T343" s="817"/>
      <c r="U343" s="817"/>
      <c r="V343" s="817"/>
      <c r="W343" s="817"/>
      <c r="X343" s="817"/>
      <c r="Y343" s="817"/>
      <c r="Z343" s="817"/>
      <c r="AA343" s="817"/>
      <c r="AB343" s="817"/>
      <c r="AC343" s="817"/>
      <c r="AD343" s="817"/>
      <c r="AE343" s="817"/>
      <c r="AF343" s="817"/>
      <c r="AG343" s="817"/>
      <c r="AH343" s="817"/>
      <c r="AI343" s="817"/>
      <c r="AJ343" s="817"/>
      <c r="AK343" s="817"/>
      <c r="AL343" s="817"/>
      <c r="AM343" s="817"/>
      <c r="AN343" s="817"/>
      <c r="AO343" s="817"/>
      <c r="AP343" s="817"/>
      <c r="AQ343" s="817"/>
    </row>
    <row r="344" spans="2:43" ht="16.5" customHeight="1" x14ac:dyDescent="0.3">
      <c r="B344" s="5"/>
      <c r="D344" s="1"/>
      <c r="E344" s="818" t="s">
        <v>1008</v>
      </c>
      <c r="F344" s="817"/>
      <c r="G344" s="817"/>
      <c r="H344" s="817"/>
      <c r="I344" s="817"/>
      <c r="J344" s="817"/>
      <c r="K344" s="817"/>
      <c r="L344" s="817"/>
      <c r="M344" s="817"/>
      <c r="N344" s="817"/>
      <c r="O344" s="817"/>
      <c r="P344" s="817"/>
      <c r="Q344" s="817"/>
      <c r="R344" s="817"/>
      <c r="S344" s="817"/>
      <c r="T344" s="817"/>
      <c r="U344" s="817"/>
      <c r="V344" s="817"/>
      <c r="W344" s="817"/>
      <c r="X344" s="817"/>
      <c r="Y344" s="817"/>
      <c r="Z344" s="817"/>
      <c r="AA344" s="817"/>
      <c r="AB344" s="817"/>
      <c r="AC344" s="817"/>
      <c r="AD344" s="817"/>
      <c r="AE344" s="817"/>
      <c r="AF344" s="817"/>
      <c r="AG344" s="817"/>
      <c r="AH344" s="817"/>
      <c r="AI344" s="817"/>
      <c r="AJ344" s="817"/>
      <c r="AK344" s="817"/>
      <c r="AL344" s="817"/>
      <c r="AM344" s="817"/>
      <c r="AN344" s="817"/>
      <c r="AO344" s="817"/>
      <c r="AP344" s="817"/>
      <c r="AQ344" s="817"/>
    </row>
    <row r="345" spans="2:43" ht="16.5" customHeight="1" x14ac:dyDescent="0.3">
      <c r="B345" s="5"/>
      <c r="D345" s="1"/>
      <c r="E345" s="811" t="s">
        <v>1671</v>
      </c>
      <c r="F345" s="636"/>
      <c r="G345" s="636"/>
      <c r="H345" s="636"/>
      <c r="I345" s="817"/>
      <c r="J345" s="817"/>
      <c r="K345" s="817"/>
      <c r="L345" s="817"/>
      <c r="M345" s="817"/>
      <c r="N345" s="817"/>
      <c r="O345" s="817"/>
      <c r="P345" s="817"/>
      <c r="Q345" s="817"/>
      <c r="R345" s="817"/>
      <c r="S345" s="817"/>
      <c r="T345" s="817"/>
      <c r="U345" s="817"/>
      <c r="V345" s="817"/>
      <c r="W345" s="817"/>
      <c r="X345" s="817"/>
      <c r="Y345" s="817"/>
      <c r="Z345" s="817"/>
      <c r="AA345" s="817"/>
      <c r="AB345" s="817"/>
      <c r="AC345" s="817"/>
      <c r="AD345" s="817"/>
      <c r="AE345" s="817"/>
      <c r="AF345" s="817"/>
      <c r="AG345" s="817"/>
      <c r="AH345" s="817"/>
      <c r="AI345" s="817"/>
      <c r="AJ345" s="817"/>
      <c r="AK345" s="817"/>
      <c r="AL345" s="817"/>
      <c r="AM345" s="817"/>
      <c r="AN345" s="817"/>
      <c r="AO345" s="817"/>
      <c r="AP345" s="817"/>
      <c r="AQ345" s="817"/>
    </row>
    <row r="346" spans="2:43" ht="16.5" customHeight="1" x14ac:dyDescent="0.3">
      <c r="B346" s="5"/>
      <c r="D346" s="1"/>
      <c r="E346" s="1389" t="s">
        <v>1483</v>
      </c>
      <c r="F346" s="1389"/>
      <c r="G346" s="1389"/>
      <c r="H346" s="636"/>
      <c r="I346" s="817"/>
      <c r="J346" s="817"/>
      <c r="K346" s="817"/>
      <c r="L346" s="817"/>
      <c r="M346" s="817"/>
      <c r="N346" s="817"/>
      <c r="O346" s="817"/>
      <c r="P346" s="817"/>
      <c r="Q346" s="817"/>
      <c r="R346" s="817"/>
      <c r="S346" s="817"/>
      <c r="T346" s="817"/>
      <c r="U346" s="817"/>
      <c r="V346" s="817"/>
      <c r="W346" s="817"/>
      <c r="X346" s="817"/>
      <c r="Y346" s="817"/>
      <c r="Z346" s="817"/>
      <c r="AA346" s="817"/>
      <c r="AB346" s="817"/>
      <c r="AC346" s="817"/>
      <c r="AD346" s="817"/>
      <c r="AE346" s="817"/>
      <c r="AF346" s="817"/>
      <c r="AG346" s="817"/>
      <c r="AH346" s="817"/>
      <c r="AI346" s="817"/>
      <c r="AJ346" s="817"/>
      <c r="AK346" s="817"/>
      <c r="AL346" s="817"/>
      <c r="AM346" s="817"/>
      <c r="AN346" s="817"/>
      <c r="AO346" s="817"/>
      <c r="AP346" s="817"/>
      <c r="AQ346" s="817"/>
    </row>
    <row r="347" spans="2:43" ht="16.5" customHeight="1" x14ac:dyDescent="0.3">
      <c r="B347" s="5"/>
      <c r="D347" s="1"/>
      <c r="E347" s="1011" t="s">
        <v>1672</v>
      </c>
      <c r="F347" s="1009"/>
      <c r="G347" s="1010"/>
      <c r="H347" s="1010"/>
      <c r="I347" s="817"/>
      <c r="J347" s="817"/>
      <c r="K347" s="817"/>
      <c r="L347" s="817"/>
      <c r="M347" s="817"/>
      <c r="N347" s="817"/>
      <c r="O347" s="817"/>
      <c r="P347" s="817"/>
      <c r="Q347" s="817"/>
      <c r="R347" s="817"/>
      <c r="S347" s="817"/>
      <c r="T347" s="817"/>
      <c r="U347" s="817"/>
      <c r="V347" s="817"/>
      <c r="W347" s="817"/>
      <c r="X347" s="817"/>
      <c r="Y347" s="817"/>
      <c r="Z347" s="817"/>
      <c r="AA347" s="817"/>
      <c r="AB347" s="817"/>
      <c r="AC347" s="817"/>
      <c r="AD347" s="817"/>
      <c r="AE347" s="817"/>
      <c r="AF347" s="817"/>
      <c r="AG347" s="817"/>
      <c r="AH347" s="817"/>
      <c r="AI347" s="817"/>
      <c r="AJ347" s="817"/>
      <c r="AK347" s="817"/>
      <c r="AL347" s="817"/>
      <c r="AM347" s="817"/>
      <c r="AN347" s="817"/>
      <c r="AO347" s="817"/>
      <c r="AP347" s="817"/>
      <c r="AQ347" s="817"/>
    </row>
    <row r="348" spans="2:43" ht="16.5" customHeight="1" x14ac:dyDescent="0.3">
      <c r="B348" s="5"/>
      <c r="D348" s="1"/>
      <c r="E348" s="1011" t="s">
        <v>1675</v>
      </c>
      <c r="F348" s="1009"/>
      <c r="G348" s="1010"/>
      <c r="H348" s="1010"/>
      <c r="I348" s="817"/>
      <c r="J348" s="817"/>
      <c r="K348" s="817"/>
      <c r="L348" s="817"/>
      <c r="M348" s="817"/>
      <c r="N348" s="817"/>
      <c r="O348" s="817"/>
      <c r="P348" s="817"/>
      <c r="Q348" s="817"/>
      <c r="R348" s="817"/>
      <c r="S348" s="817"/>
      <c r="T348" s="817"/>
      <c r="U348" s="817"/>
      <c r="V348" s="817"/>
      <c r="W348" s="817"/>
      <c r="X348" s="817"/>
      <c r="Y348" s="817"/>
      <c r="Z348" s="817"/>
      <c r="AA348" s="817"/>
      <c r="AB348" s="817"/>
      <c r="AC348" s="817"/>
      <c r="AD348" s="817"/>
      <c r="AE348" s="817"/>
      <c r="AF348" s="817"/>
      <c r="AG348" s="817"/>
      <c r="AH348" s="817"/>
      <c r="AI348" s="817"/>
      <c r="AJ348" s="817"/>
      <c r="AK348" s="817"/>
      <c r="AL348" s="817"/>
      <c r="AM348" s="817"/>
      <c r="AN348" s="817"/>
      <c r="AO348" s="817"/>
      <c r="AP348" s="817"/>
      <c r="AQ348" s="817"/>
    </row>
    <row r="349" spans="2:43" ht="16.5" customHeight="1" x14ac:dyDescent="0.3">
      <c r="B349" s="5"/>
      <c r="D349" s="1"/>
      <c r="E349" s="811" t="s">
        <v>1667</v>
      </c>
      <c r="F349" s="1006"/>
      <c r="G349" s="636"/>
      <c r="H349" s="636"/>
      <c r="I349" s="817"/>
      <c r="J349" s="817"/>
      <c r="K349" s="817"/>
      <c r="L349" s="817"/>
      <c r="M349" s="817"/>
      <c r="N349" s="817"/>
      <c r="O349" s="817"/>
      <c r="P349" s="817"/>
      <c r="Q349" s="817"/>
      <c r="R349" s="817"/>
      <c r="S349" s="817"/>
      <c r="T349" s="817"/>
      <c r="U349" s="817"/>
      <c r="V349" s="817"/>
      <c r="W349" s="817"/>
      <c r="X349" s="817"/>
      <c r="Y349" s="817"/>
      <c r="Z349" s="817"/>
      <c r="AA349" s="817"/>
      <c r="AB349" s="817"/>
      <c r="AC349" s="817"/>
      <c r="AD349" s="817"/>
      <c r="AE349" s="817"/>
      <c r="AF349" s="817"/>
      <c r="AG349" s="817"/>
      <c r="AH349" s="817"/>
      <c r="AI349" s="817"/>
      <c r="AJ349" s="817"/>
      <c r="AK349" s="817"/>
      <c r="AL349" s="817"/>
      <c r="AM349" s="817"/>
      <c r="AN349" s="817"/>
      <c r="AO349" s="817"/>
      <c r="AP349" s="817"/>
      <c r="AQ349" s="817"/>
    </row>
    <row r="350" spans="2:43" ht="16.5" customHeight="1" x14ac:dyDescent="0.3">
      <c r="B350" s="5"/>
      <c r="D350" s="1"/>
      <c r="E350" s="1390" t="s">
        <v>1661</v>
      </c>
      <c r="F350" s="1390"/>
      <c r="G350" s="1390"/>
      <c r="H350" s="1390"/>
      <c r="I350" s="817"/>
      <c r="J350" s="817"/>
      <c r="K350" s="817"/>
      <c r="L350" s="817"/>
      <c r="M350" s="817"/>
      <c r="N350" s="817"/>
      <c r="O350" s="817"/>
      <c r="P350" s="817"/>
      <c r="Q350" s="817"/>
      <c r="R350" s="817"/>
      <c r="S350" s="817"/>
      <c r="T350" s="817"/>
      <c r="U350" s="817"/>
      <c r="V350" s="817"/>
      <c r="W350" s="817"/>
      <c r="X350" s="817"/>
      <c r="Y350" s="817"/>
      <c r="Z350" s="817"/>
      <c r="AA350" s="817"/>
      <c r="AB350" s="817"/>
      <c r="AC350" s="817"/>
      <c r="AD350" s="817"/>
      <c r="AE350" s="817"/>
      <c r="AF350" s="817"/>
      <c r="AG350" s="817"/>
      <c r="AH350" s="817"/>
      <c r="AI350" s="817"/>
      <c r="AJ350" s="817"/>
      <c r="AK350" s="817"/>
      <c r="AL350" s="817"/>
      <c r="AM350" s="817"/>
      <c r="AN350" s="817"/>
      <c r="AO350" s="817"/>
      <c r="AP350" s="817"/>
      <c r="AQ350" s="817"/>
    </row>
    <row r="351" spans="2:43" ht="16.5" customHeight="1" x14ac:dyDescent="0.3">
      <c r="B351" s="5"/>
      <c r="D351" s="1"/>
      <c r="E351" s="811" t="s">
        <v>1670</v>
      </c>
      <c r="F351" s="1006"/>
      <c r="G351" s="636"/>
      <c r="H351" s="636"/>
      <c r="I351" s="817"/>
      <c r="J351" s="817"/>
      <c r="K351" s="817"/>
      <c r="L351" s="817"/>
      <c r="M351" s="817"/>
      <c r="N351" s="817"/>
      <c r="O351" s="817"/>
      <c r="P351" s="817"/>
      <c r="Q351" s="817"/>
      <c r="R351" s="817"/>
      <c r="S351" s="817"/>
      <c r="T351" s="817"/>
      <c r="U351" s="817"/>
      <c r="V351" s="817"/>
      <c r="W351" s="817"/>
      <c r="X351" s="817"/>
      <c r="Y351" s="817"/>
      <c r="Z351" s="817"/>
      <c r="AA351" s="817"/>
      <c r="AB351" s="817"/>
      <c r="AC351" s="817"/>
      <c r="AD351" s="817"/>
      <c r="AE351" s="817"/>
      <c r="AF351" s="817"/>
      <c r="AG351" s="817"/>
      <c r="AH351" s="817"/>
      <c r="AI351" s="817"/>
      <c r="AJ351" s="817"/>
      <c r="AK351" s="817"/>
      <c r="AL351" s="817"/>
      <c r="AM351" s="817"/>
      <c r="AN351" s="817"/>
      <c r="AO351" s="817"/>
      <c r="AP351" s="817"/>
      <c r="AQ351" s="817"/>
    </row>
    <row r="352" spans="2:43" ht="16.5" customHeight="1" x14ac:dyDescent="0.3">
      <c r="B352" s="5"/>
      <c r="D352" s="1"/>
      <c r="E352" s="1390" t="s">
        <v>1662</v>
      </c>
      <c r="F352" s="1390"/>
      <c r="G352" s="1390"/>
      <c r="H352" s="1390"/>
      <c r="I352" s="817"/>
      <c r="J352" s="817"/>
      <c r="K352" s="817"/>
      <c r="L352" s="817"/>
      <c r="M352" s="817"/>
      <c r="N352" s="817"/>
      <c r="O352" s="817"/>
      <c r="P352" s="817"/>
      <c r="Q352" s="817"/>
      <c r="R352" s="817"/>
      <c r="S352" s="817"/>
      <c r="T352" s="817"/>
      <c r="U352" s="817"/>
      <c r="V352" s="817"/>
      <c r="W352" s="817"/>
      <c r="X352" s="817"/>
      <c r="Y352" s="817"/>
      <c r="Z352" s="817"/>
      <c r="AA352" s="817"/>
      <c r="AB352" s="817"/>
      <c r="AC352" s="817"/>
      <c r="AD352" s="817"/>
      <c r="AE352" s="817"/>
      <c r="AF352" s="817"/>
      <c r="AG352" s="817"/>
      <c r="AH352" s="817"/>
      <c r="AI352" s="817"/>
      <c r="AJ352" s="817"/>
      <c r="AK352" s="817"/>
      <c r="AL352" s="817"/>
      <c r="AM352" s="817"/>
      <c r="AN352" s="817"/>
      <c r="AO352" s="817"/>
      <c r="AP352" s="817"/>
      <c r="AQ352" s="817"/>
    </row>
    <row r="353" spans="1:63" ht="16.5" customHeight="1" x14ac:dyDescent="0.3">
      <c r="B353" s="5"/>
      <c r="D353" s="608"/>
      <c r="E353" s="613"/>
      <c r="F353" s="613"/>
      <c r="G353" s="613"/>
      <c r="H353" s="613"/>
      <c r="I353" s="613"/>
      <c r="J353" s="613"/>
      <c r="K353" s="613"/>
      <c r="L353" s="613"/>
      <c r="M353" s="613"/>
      <c r="N353" s="613"/>
      <c r="O353" s="613"/>
      <c r="P353" s="613"/>
      <c r="Q353" s="613"/>
      <c r="R353" s="613"/>
      <c r="S353" s="613"/>
      <c r="T353" s="613"/>
      <c r="U353" s="613"/>
      <c r="V353" s="613"/>
      <c r="W353" s="613"/>
      <c r="X353" s="613"/>
      <c r="Y353" s="613"/>
      <c r="Z353" s="613"/>
    </row>
    <row r="354" spans="1:63" ht="16.5" customHeight="1" x14ac:dyDescent="0.3">
      <c r="B354" s="5"/>
      <c r="D354" s="809" t="s">
        <v>1401</v>
      </c>
      <c r="E354" s="613"/>
      <c r="F354" s="613"/>
      <c r="G354" s="613"/>
      <c r="H354" s="613"/>
      <c r="I354" s="613"/>
      <c r="J354" s="613"/>
      <c r="K354" s="613"/>
      <c r="L354" s="613"/>
      <c r="M354" s="613"/>
      <c r="N354" s="613"/>
      <c r="O354" s="613"/>
      <c r="P354" s="613"/>
      <c r="Q354" s="613"/>
      <c r="R354" s="613"/>
      <c r="S354" s="613"/>
      <c r="T354" s="613"/>
      <c r="U354" s="613"/>
      <c r="V354" s="613"/>
      <c r="W354" s="613"/>
      <c r="X354" s="613"/>
      <c r="Y354" s="613"/>
      <c r="Z354" s="613"/>
    </row>
    <row r="355" spans="1:63" s="850" customFormat="1" ht="18.75" customHeight="1" x14ac:dyDescent="0.25">
      <c r="A355" s="845"/>
      <c r="B355" s="846"/>
      <c r="C355" s="847"/>
      <c r="D355" s="847"/>
      <c r="E355" s="880" t="s">
        <v>1588</v>
      </c>
      <c r="F355" s="849"/>
      <c r="G355" s="849"/>
      <c r="H355" s="849"/>
      <c r="I355" s="849"/>
      <c r="J355" s="849"/>
      <c r="K355" s="849"/>
      <c r="L355" s="849"/>
      <c r="M355" s="849"/>
      <c r="N355" s="849"/>
      <c r="O355" s="849"/>
      <c r="P355" s="849"/>
      <c r="Q355" s="849"/>
      <c r="R355" s="849"/>
      <c r="S355" s="849"/>
      <c r="T355" s="849"/>
      <c r="U355" s="849"/>
      <c r="V355" s="849"/>
      <c r="W355" s="849"/>
    </row>
    <row r="356" spans="1:63" s="850" customFormat="1" ht="18.75" customHeight="1" x14ac:dyDescent="0.25">
      <c r="A356" s="845"/>
      <c r="B356" s="846"/>
      <c r="C356" s="847"/>
      <c r="D356" s="847"/>
      <c r="E356" s="880"/>
      <c r="F356" s="849"/>
      <c r="G356" s="849"/>
      <c r="H356" s="849"/>
      <c r="I356" s="849"/>
      <c r="J356" s="849"/>
      <c r="K356" s="849"/>
      <c r="L356" s="849"/>
      <c r="M356" s="849"/>
      <c r="N356" s="849"/>
      <c r="O356" s="849"/>
      <c r="P356" s="849"/>
      <c r="Q356" s="849"/>
      <c r="R356" s="849"/>
      <c r="S356" s="849"/>
      <c r="T356" s="849"/>
      <c r="U356" s="849"/>
      <c r="V356" s="849"/>
      <c r="W356" s="849"/>
    </row>
    <row r="357" spans="1:63" ht="16.5" customHeight="1" x14ac:dyDescent="0.3">
      <c r="B357" s="5"/>
      <c r="D357" s="710"/>
      <c r="E357" s="608"/>
      <c r="F357" s="613"/>
      <c r="G357" s="1363">
        <v>2007</v>
      </c>
      <c r="H357" s="1363"/>
      <c r="I357" s="1363"/>
      <c r="J357" s="1368">
        <v>2008</v>
      </c>
      <c r="K357" s="1369"/>
      <c r="L357" s="1370"/>
      <c r="M357" s="1363">
        <v>2009</v>
      </c>
      <c r="N357" s="1363"/>
      <c r="O357" s="1363"/>
      <c r="P357" s="1363">
        <v>2010</v>
      </c>
      <c r="Q357" s="1363"/>
      <c r="R357" s="1363"/>
      <c r="S357" s="1363">
        <v>2011</v>
      </c>
      <c r="T357" s="1363"/>
      <c r="U357" s="1363"/>
      <c r="V357" s="1363">
        <v>2012</v>
      </c>
      <c r="W357" s="1363"/>
      <c r="X357" s="1363"/>
      <c r="Y357" s="1363">
        <v>2013</v>
      </c>
      <c r="Z357" s="1363"/>
      <c r="AA357" s="1363"/>
      <c r="AB357" s="1363">
        <v>2014</v>
      </c>
      <c r="AC357" s="1363"/>
      <c r="AD357" s="1363"/>
      <c r="AE357" s="1363">
        <v>2015</v>
      </c>
      <c r="AF357" s="1363"/>
      <c r="AG357" s="1363"/>
      <c r="AH357" s="1363">
        <v>2016</v>
      </c>
      <c r="AI357" s="1363"/>
      <c r="AJ357" s="1363"/>
      <c r="AK357" s="1363">
        <v>2017</v>
      </c>
      <c r="AL357" s="1363"/>
      <c r="AM357" s="1363"/>
      <c r="AN357" s="1363">
        <v>2018</v>
      </c>
      <c r="AO357" s="1363"/>
      <c r="AP357" s="1363"/>
      <c r="AQ357" s="1363">
        <v>2019</v>
      </c>
      <c r="AR357" s="1363"/>
      <c r="AS357" s="1363"/>
      <c r="AT357" s="1363">
        <v>2020</v>
      </c>
      <c r="AU357" s="1363"/>
      <c r="AV357" s="1363"/>
      <c r="AW357" s="1363">
        <v>2021</v>
      </c>
      <c r="AX357" s="1363"/>
      <c r="AY357" s="1363"/>
      <c r="AZ357" s="1363">
        <v>2022</v>
      </c>
      <c r="BA357" s="1363"/>
      <c r="BB357" s="1363"/>
      <c r="BC357" s="1363">
        <v>2023</v>
      </c>
      <c r="BD357" s="1363"/>
      <c r="BE357" s="1363"/>
      <c r="BF357" s="1363">
        <v>2024</v>
      </c>
      <c r="BG357" s="1363"/>
      <c r="BH357" s="1363"/>
      <c r="BI357" s="1363">
        <v>2025</v>
      </c>
      <c r="BJ357" s="1363"/>
      <c r="BK357" s="1363"/>
    </row>
    <row r="358" spans="1:63" ht="16.5" customHeight="1" x14ac:dyDescent="0.3">
      <c r="B358" s="5"/>
      <c r="D358" s="1"/>
      <c r="E358" s="608"/>
      <c r="F358" s="613"/>
      <c r="G358" s="620" t="s">
        <v>1058</v>
      </c>
      <c r="H358" s="620" t="s">
        <v>1059</v>
      </c>
      <c r="I358" s="620" t="s">
        <v>1060</v>
      </c>
      <c r="J358" s="620" t="s">
        <v>1058</v>
      </c>
      <c r="K358" s="620" t="s">
        <v>1059</v>
      </c>
      <c r="L358" s="620" t="s">
        <v>1060</v>
      </c>
      <c r="M358" s="620" t="s">
        <v>1058</v>
      </c>
      <c r="N358" s="620" t="s">
        <v>1059</v>
      </c>
      <c r="O358" s="620" t="s">
        <v>1060</v>
      </c>
      <c r="P358" s="620" t="s">
        <v>1058</v>
      </c>
      <c r="Q358" s="620" t="s">
        <v>1059</v>
      </c>
      <c r="R358" s="620" t="s">
        <v>1060</v>
      </c>
      <c r="S358" s="620" t="s">
        <v>1058</v>
      </c>
      <c r="T358" s="620" t="s">
        <v>1059</v>
      </c>
      <c r="U358" s="620" t="s">
        <v>1060</v>
      </c>
      <c r="V358" s="620" t="s">
        <v>1058</v>
      </c>
      <c r="W358" s="620" t="s">
        <v>1059</v>
      </c>
      <c r="X358" s="620" t="s">
        <v>1060</v>
      </c>
      <c r="Y358" s="620" t="s">
        <v>1058</v>
      </c>
      <c r="Z358" s="620" t="s">
        <v>1059</v>
      </c>
      <c r="AA358" s="620" t="s">
        <v>1060</v>
      </c>
      <c r="AB358" s="620" t="s">
        <v>1058</v>
      </c>
      <c r="AC358" s="620" t="s">
        <v>1059</v>
      </c>
      <c r="AD358" s="620" t="s">
        <v>1060</v>
      </c>
      <c r="AE358" s="620" t="s">
        <v>1058</v>
      </c>
      <c r="AF358" s="620" t="s">
        <v>1059</v>
      </c>
      <c r="AG358" s="620" t="s">
        <v>1060</v>
      </c>
      <c r="AH358" s="620" t="s">
        <v>1058</v>
      </c>
      <c r="AI358" s="620" t="s">
        <v>1059</v>
      </c>
      <c r="AJ358" s="620" t="s">
        <v>1060</v>
      </c>
      <c r="AK358" s="620" t="s">
        <v>1058</v>
      </c>
      <c r="AL358" s="620" t="s">
        <v>1059</v>
      </c>
      <c r="AM358" s="620" t="s">
        <v>1060</v>
      </c>
      <c r="AN358" s="620" t="s">
        <v>1058</v>
      </c>
      <c r="AO358" s="620" t="s">
        <v>1059</v>
      </c>
      <c r="AP358" s="620" t="s">
        <v>1060</v>
      </c>
      <c r="AQ358" s="620" t="s">
        <v>1058</v>
      </c>
      <c r="AR358" s="620" t="s">
        <v>1059</v>
      </c>
      <c r="AS358" s="620" t="s">
        <v>1060</v>
      </c>
      <c r="AT358" s="620" t="s">
        <v>1058</v>
      </c>
      <c r="AU358" s="620" t="s">
        <v>1059</v>
      </c>
      <c r="AV358" s="620" t="s">
        <v>1060</v>
      </c>
      <c r="AW358" s="620" t="s">
        <v>1058</v>
      </c>
      <c r="AX358" s="620" t="s">
        <v>1059</v>
      </c>
      <c r="AY358" s="620" t="s">
        <v>1060</v>
      </c>
      <c r="AZ358" s="620" t="s">
        <v>1058</v>
      </c>
      <c r="BA358" s="620" t="s">
        <v>1059</v>
      </c>
      <c r="BB358" s="620" t="s">
        <v>1060</v>
      </c>
      <c r="BC358" s="620" t="s">
        <v>1058</v>
      </c>
      <c r="BD358" s="620" t="s">
        <v>1059</v>
      </c>
      <c r="BE358" s="620" t="s">
        <v>1060</v>
      </c>
      <c r="BF358" s="620" t="s">
        <v>1058</v>
      </c>
      <c r="BG358" s="620" t="s">
        <v>1059</v>
      </c>
      <c r="BH358" s="620" t="s">
        <v>1060</v>
      </c>
      <c r="BI358" s="620" t="s">
        <v>1058</v>
      </c>
      <c r="BJ358" s="620" t="s">
        <v>1059</v>
      </c>
      <c r="BK358" s="620" t="s">
        <v>1060</v>
      </c>
    </row>
    <row r="359" spans="1:63" ht="16.5" customHeight="1" x14ac:dyDescent="0.3">
      <c r="B359" s="5"/>
      <c r="D359" s="1"/>
      <c r="E359" s="617" t="s">
        <v>758</v>
      </c>
      <c r="F359" s="616" t="s">
        <v>757</v>
      </c>
      <c r="G359" s="766">
        <v>2.7149999999999999</v>
      </c>
      <c r="H359" s="766">
        <v>0.152</v>
      </c>
      <c r="I359" s="766">
        <v>0.02</v>
      </c>
      <c r="J359" s="766">
        <v>2.7149999999999999</v>
      </c>
      <c r="K359" s="766">
        <v>0.152</v>
      </c>
      <c r="L359" s="766">
        <v>0.02</v>
      </c>
      <c r="M359" s="766">
        <v>2.7149999999999999</v>
      </c>
      <c r="N359" s="766">
        <v>0.152</v>
      </c>
      <c r="O359" s="766">
        <v>0.02</v>
      </c>
      <c r="P359" s="766">
        <v>2.7149999999999999</v>
      </c>
      <c r="Q359" s="766">
        <v>0.152</v>
      </c>
      <c r="R359" s="766">
        <v>0.02</v>
      </c>
      <c r="S359" s="766">
        <v>2.7149999999999999</v>
      </c>
      <c r="T359" s="766">
        <v>0.152</v>
      </c>
      <c r="U359" s="766">
        <v>0.02</v>
      </c>
      <c r="V359" s="766">
        <v>2.7149999999999999</v>
      </c>
      <c r="W359" s="766">
        <v>0.152</v>
      </c>
      <c r="X359" s="766">
        <v>0.02</v>
      </c>
      <c r="Y359" s="766">
        <v>2.7149999999999999</v>
      </c>
      <c r="Z359" s="766">
        <v>0.152</v>
      </c>
      <c r="AA359" s="766">
        <v>0.02</v>
      </c>
      <c r="AB359" s="766">
        <v>2.7149999999999999</v>
      </c>
      <c r="AC359" s="766">
        <v>0.152</v>
      </c>
      <c r="AD359" s="766">
        <v>0.02</v>
      </c>
      <c r="AE359" s="766">
        <v>2.7149999999999999</v>
      </c>
      <c r="AF359" s="766">
        <v>0.152</v>
      </c>
      <c r="AG359" s="766">
        <v>0.02</v>
      </c>
      <c r="AH359" s="766">
        <v>2.7149999999999999</v>
      </c>
      <c r="AI359" s="766">
        <v>0.152</v>
      </c>
      <c r="AJ359" s="766">
        <v>0.02</v>
      </c>
      <c r="AK359" s="766">
        <v>2.7149999999999999</v>
      </c>
      <c r="AL359" s="766">
        <v>0.152</v>
      </c>
      <c r="AM359" s="766">
        <v>0.02</v>
      </c>
      <c r="AN359" s="766">
        <v>2.7149999999999999</v>
      </c>
      <c r="AO359" s="766">
        <v>0.152</v>
      </c>
      <c r="AP359" s="766">
        <v>0.02</v>
      </c>
      <c r="AQ359" s="766">
        <v>2.7149999999999999</v>
      </c>
      <c r="AR359" s="766">
        <v>0.152</v>
      </c>
      <c r="AS359" s="766">
        <v>0.02</v>
      </c>
      <c r="AT359" s="766">
        <v>2.7149999999999999</v>
      </c>
      <c r="AU359" s="766">
        <v>0.152</v>
      </c>
      <c r="AV359" s="766">
        <v>0.02</v>
      </c>
      <c r="AW359" s="766">
        <v>2.7149999999999999</v>
      </c>
      <c r="AX359" s="766">
        <v>0.152</v>
      </c>
      <c r="AY359" s="766">
        <v>0.02</v>
      </c>
      <c r="AZ359" s="766">
        <v>2.7149999999999999</v>
      </c>
      <c r="BA359" s="766">
        <v>0.152</v>
      </c>
      <c r="BB359" s="766">
        <v>0.02</v>
      </c>
      <c r="BC359" s="766">
        <v>2.7149999999999999</v>
      </c>
      <c r="BD359" s="766">
        <v>0.152</v>
      </c>
      <c r="BE359" s="989">
        <v>0.02</v>
      </c>
      <c r="BF359" s="766">
        <v>2.7149999999999999</v>
      </c>
      <c r="BG359" s="766">
        <v>0.152</v>
      </c>
      <c r="BH359" s="766">
        <v>0.02</v>
      </c>
      <c r="BI359" s="766">
        <v>2.7149999999999999</v>
      </c>
      <c r="BJ359" s="766">
        <v>0.152</v>
      </c>
      <c r="BK359" s="766">
        <v>0.02</v>
      </c>
    </row>
    <row r="360" spans="1:63" ht="16.5" customHeight="1" x14ac:dyDescent="0.3">
      <c r="B360" s="5"/>
      <c r="D360" s="1"/>
      <c r="E360" s="621"/>
      <c r="F360" s="616" t="s">
        <v>696</v>
      </c>
      <c r="G360" s="766">
        <v>2.7149999999999999</v>
      </c>
      <c r="H360" s="766">
        <v>0.25600000000000001</v>
      </c>
      <c r="I360" s="766">
        <v>7.2999999999999995E-2</v>
      </c>
      <c r="J360" s="766">
        <v>2.7149999999999999</v>
      </c>
      <c r="K360" s="766">
        <v>0.25600000000000001</v>
      </c>
      <c r="L360" s="766">
        <v>7.2999999999999995E-2</v>
      </c>
      <c r="M360" s="766">
        <v>2.7149999999999999</v>
      </c>
      <c r="N360" s="766">
        <v>0.25600000000000001</v>
      </c>
      <c r="O360" s="766">
        <v>7.2999999999999995E-2</v>
      </c>
      <c r="P360" s="766">
        <v>2.7149999999999999</v>
      </c>
      <c r="Q360" s="766">
        <v>0.25600000000000001</v>
      </c>
      <c r="R360" s="766">
        <v>7.2999999999999995E-2</v>
      </c>
      <c r="S360" s="766">
        <v>2.7149999999999999</v>
      </c>
      <c r="T360" s="766">
        <v>0.25600000000000001</v>
      </c>
      <c r="U360" s="766">
        <v>7.2999999999999995E-2</v>
      </c>
      <c r="V360" s="766">
        <v>2.7149999999999999</v>
      </c>
      <c r="W360" s="766">
        <v>0.25600000000000001</v>
      </c>
      <c r="X360" s="766">
        <v>7.2999999999999995E-2</v>
      </c>
      <c r="Y360" s="766">
        <v>2.7149999999999999</v>
      </c>
      <c r="Z360" s="766">
        <v>0.25600000000000001</v>
      </c>
      <c r="AA360" s="766">
        <v>7.2999999999999995E-2</v>
      </c>
      <c r="AB360" s="766">
        <v>2.7149999999999999</v>
      </c>
      <c r="AC360" s="766">
        <v>0.25600000000000001</v>
      </c>
      <c r="AD360" s="766">
        <v>7.2999999999999995E-2</v>
      </c>
      <c r="AE360" s="766">
        <v>2.7149999999999999</v>
      </c>
      <c r="AF360" s="766">
        <v>0.25600000000000001</v>
      </c>
      <c r="AG360" s="766">
        <v>7.2999999999999995E-2</v>
      </c>
      <c r="AH360" s="766">
        <v>2.7149999999999999</v>
      </c>
      <c r="AI360" s="766">
        <v>0.25600000000000001</v>
      </c>
      <c r="AJ360" s="766">
        <v>7.2999999999999995E-2</v>
      </c>
      <c r="AK360" s="766">
        <v>2.7149999999999999</v>
      </c>
      <c r="AL360" s="766">
        <v>0.25600000000000001</v>
      </c>
      <c r="AM360" s="766">
        <v>7.2999999999999995E-2</v>
      </c>
      <c r="AN360" s="766">
        <v>2.7149999999999999</v>
      </c>
      <c r="AO360" s="766">
        <v>0.25600000000000001</v>
      </c>
      <c r="AP360" s="766">
        <v>7.2999999999999995E-2</v>
      </c>
      <c r="AQ360" s="766">
        <v>2.7149999999999999</v>
      </c>
      <c r="AR360" s="766">
        <v>0.25600000000000001</v>
      </c>
      <c r="AS360" s="766">
        <v>7.2999999999999995E-2</v>
      </c>
      <c r="AT360" s="766">
        <v>2.7149999999999999</v>
      </c>
      <c r="AU360" s="766">
        <v>0.25600000000000001</v>
      </c>
      <c r="AV360" s="766">
        <v>7.2999999999999995E-2</v>
      </c>
      <c r="AW360" s="766">
        <v>2.7149999999999999</v>
      </c>
      <c r="AX360" s="766">
        <v>0.25600000000000001</v>
      </c>
      <c r="AY360" s="766">
        <v>7.2999999999999995E-2</v>
      </c>
      <c r="AZ360" s="766">
        <v>2.7149999999999999</v>
      </c>
      <c r="BA360" s="766">
        <v>0.25600000000000001</v>
      </c>
      <c r="BB360" s="766">
        <v>7.2999999999999995E-2</v>
      </c>
      <c r="BC360" s="766">
        <v>2.7149999999999999</v>
      </c>
      <c r="BD360" s="766">
        <v>0.25600000000000001</v>
      </c>
      <c r="BE360" s="989">
        <v>7.2999999999999995E-2</v>
      </c>
      <c r="BF360" s="766">
        <v>2.7149999999999999</v>
      </c>
      <c r="BG360" s="766">
        <v>0.25600000000000001</v>
      </c>
      <c r="BH360" s="766">
        <v>7.2999999999999995E-2</v>
      </c>
      <c r="BI360" s="766">
        <v>2.7149999999999999</v>
      </c>
      <c r="BJ360" s="766">
        <v>0.25600000000000001</v>
      </c>
      <c r="BK360" s="766">
        <v>7.2999999999999995E-2</v>
      </c>
    </row>
    <row r="361" spans="1:63" ht="16.5" customHeight="1" x14ac:dyDescent="0.3">
      <c r="B361" s="5"/>
      <c r="D361" s="1"/>
      <c r="E361" s="616" t="s">
        <v>759</v>
      </c>
      <c r="F361" s="616" t="s">
        <v>696</v>
      </c>
      <c r="G361" s="766">
        <v>3.097</v>
      </c>
      <c r="H361" s="766">
        <v>0.27800000000000002</v>
      </c>
      <c r="I361" s="766">
        <v>7.9000000000000001E-2</v>
      </c>
      <c r="J361" s="766">
        <v>3.1059999999999999</v>
      </c>
      <c r="K361" s="766">
        <v>0.27600000000000002</v>
      </c>
      <c r="L361" s="766">
        <v>7.9000000000000001E-2</v>
      </c>
      <c r="M361" s="766">
        <v>3.1040000000000001</v>
      </c>
      <c r="N361" s="766">
        <v>0.27800000000000002</v>
      </c>
      <c r="O361" s="766">
        <v>7.9000000000000001E-2</v>
      </c>
      <c r="P361" s="766">
        <v>3.1</v>
      </c>
      <c r="Q361" s="766">
        <v>0.27700000000000002</v>
      </c>
      <c r="R361" s="766">
        <v>7.9000000000000001E-2</v>
      </c>
      <c r="S361" s="766">
        <v>3.0950000000000002</v>
      </c>
      <c r="T361" s="766">
        <v>0.27600000000000002</v>
      </c>
      <c r="U361" s="766">
        <v>7.9000000000000001E-2</v>
      </c>
      <c r="V361" s="766">
        <v>3.101</v>
      </c>
      <c r="W361" s="766">
        <v>0.27600000000000002</v>
      </c>
      <c r="X361" s="766">
        <v>7.9000000000000001E-2</v>
      </c>
      <c r="Y361" s="766">
        <v>3.085</v>
      </c>
      <c r="Z361" s="766">
        <v>0.27600000000000002</v>
      </c>
      <c r="AA361" s="766">
        <v>7.9000000000000001E-2</v>
      </c>
      <c r="AB361" s="766">
        <v>3.0539999999999998</v>
      </c>
      <c r="AC361" s="766">
        <v>0.27500000000000002</v>
      </c>
      <c r="AD361" s="766">
        <v>7.9000000000000001E-2</v>
      </c>
      <c r="AE361" s="766">
        <v>3.1080000000000001</v>
      </c>
      <c r="AF361" s="766">
        <v>0.27800000000000002</v>
      </c>
      <c r="AG361" s="766">
        <v>7.9000000000000001E-2</v>
      </c>
      <c r="AH361" s="766">
        <v>3.1110000000000002</v>
      </c>
      <c r="AI361" s="766">
        <v>0.27600000000000002</v>
      </c>
      <c r="AJ361" s="766">
        <v>7.9000000000000001E-2</v>
      </c>
      <c r="AK361" s="766">
        <v>3.113</v>
      </c>
      <c r="AL361" s="766">
        <v>0.27600000000000002</v>
      </c>
      <c r="AM361" s="766">
        <v>7.9000000000000001E-2</v>
      </c>
      <c r="AN361" s="766">
        <v>3.093</v>
      </c>
      <c r="AO361" s="766">
        <v>0.27600000000000002</v>
      </c>
      <c r="AP361" s="766">
        <v>7.9000000000000001E-2</v>
      </c>
      <c r="AQ361" s="766">
        <v>3.1080000000000001</v>
      </c>
      <c r="AR361" s="766">
        <v>0.27500000000000002</v>
      </c>
      <c r="AS361" s="766">
        <v>7.9000000000000001E-2</v>
      </c>
      <c r="AT361" s="766">
        <v>3.097</v>
      </c>
      <c r="AU361" s="766">
        <v>0.27600000000000002</v>
      </c>
      <c r="AV361" s="766">
        <v>7.9000000000000001E-2</v>
      </c>
      <c r="AW361" s="766">
        <v>3.0979999999999999</v>
      </c>
      <c r="AX361" s="766">
        <v>0.27600000000000002</v>
      </c>
      <c r="AY361" s="766">
        <v>7.9000000000000001E-2</v>
      </c>
      <c r="AZ361" s="766">
        <v>3.0870000000000002</v>
      </c>
      <c r="BA361" s="766">
        <v>0.27600000000000002</v>
      </c>
      <c r="BB361" s="766">
        <v>7.9000000000000001E-2</v>
      </c>
      <c r="BC361" s="766">
        <v>3.085</v>
      </c>
      <c r="BD361" s="766">
        <v>0.27500000000000002</v>
      </c>
      <c r="BE361" s="989">
        <v>7.9000000000000001E-2</v>
      </c>
      <c r="BF361" s="766">
        <v>3.0760000000000001</v>
      </c>
      <c r="BG361" s="766">
        <v>0.27700000000000002</v>
      </c>
      <c r="BH361" s="766">
        <v>7.9000000000000001E-2</v>
      </c>
      <c r="BI361" s="766">
        <v>3.0640000000000001</v>
      </c>
      <c r="BJ361" s="766">
        <v>0.27700000000000002</v>
      </c>
      <c r="BK361" s="766">
        <v>7.9000000000000001E-2</v>
      </c>
    </row>
    <row r="362" spans="1:63" ht="16.5" customHeight="1" x14ac:dyDescent="0.3">
      <c r="B362" s="5"/>
      <c r="D362" s="1"/>
      <c r="E362" s="616" t="s">
        <v>833</v>
      </c>
      <c r="F362" s="616" t="s">
        <v>697</v>
      </c>
      <c r="G362" s="766">
        <v>2.52</v>
      </c>
      <c r="H362" s="766">
        <v>0.04</v>
      </c>
      <c r="I362" s="766">
        <v>6.8000000000000005E-2</v>
      </c>
      <c r="J362" s="766">
        <v>2.52</v>
      </c>
      <c r="K362" s="766">
        <v>0.04</v>
      </c>
      <c r="L362" s="766">
        <v>6.8000000000000005E-2</v>
      </c>
      <c r="M362" s="766">
        <v>2.52</v>
      </c>
      <c r="N362" s="766">
        <v>3.9E-2</v>
      </c>
      <c r="O362" s="766">
        <v>6.8000000000000005E-2</v>
      </c>
      <c r="P362" s="766">
        <v>2.52</v>
      </c>
      <c r="Q362" s="766">
        <v>3.9E-2</v>
      </c>
      <c r="R362" s="766">
        <v>6.8000000000000005E-2</v>
      </c>
      <c r="S362" s="766">
        <v>2.52</v>
      </c>
      <c r="T362" s="766">
        <v>3.7999999999999999E-2</v>
      </c>
      <c r="U362" s="766">
        <v>6.8000000000000005E-2</v>
      </c>
      <c r="V362" s="766">
        <v>2.52</v>
      </c>
      <c r="W362" s="766">
        <v>3.7999999999999999E-2</v>
      </c>
      <c r="X362" s="766">
        <v>6.8000000000000005E-2</v>
      </c>
      <c r="Y362" s="766">
        <v>2.52</v>
      </c>
      <c r="Z362" s="766">
        <v>3.7999999999999999E-2</v>
      </c>
      <c r="AA362" s="766">
        <v>6.8000000000000005E-2</v>
      </c>
      <c r="AB362" s="766">
        <v>2.52</v>
      </c>
      <c r="AC362" s="766">
        <v>3.6999999999999998E-2</v>
      </c>
      <c r="AD362" s="766">
        <v>6.8000000000000005E-2</v>
      </c>
      <c r="AE362" s="766">
        <v>2.52</v>
      </c>
      <c r="AF362" s="766">
        <v>3.6999999999999998E-2</v>
      </c>
      <c r="AG362" s="766">
        <v>6.8000000000000005E-2</v>
      </c>
      <c r="AH362" s="766">
        <v>2.52</v>
      </c>
      <c r="AI362" s="766">
        <v>3.7999999999999999E-2</v>
      </c>
      <c r="AJ362" s="766">
        <v>6.8000000000000005E-2</v>
      </c>
      <c r="AK362" s="766">
        <v>2.52</v>
      </c>
      <c r="AL362" s="766">
        <v>3.7999999999999999E-2</v>
      </c>
      <c r="AM362" s="766">
        <v>6.8000000000000005E-2</v>
      </c>
      <c r="AN362" s="766">
        <v>2.52</v>
      </c>
      <c r="AO362" s="766">
        <v>3.7999999999999999E-2</v>
      </c>
      <c r="AP362" s="766">
        <v>6.8000000000000005E-2</v>
      </c>
      <c r="AQ362" s="766">
        <v>2.52</v>
      </c>
      <c r="AR362" s="766">
        <v>3.7999999999999999E-2</v>
      </c>
      <c r="AS362" s="766">
        <v>6.8000000000000005E-2</v>
      </c>
      <c r="AT362" s="766">
        <v>2.52</v>
      </c>
      <c r="AU362" s="766">
        <v>3.7999999999999999E-2</v>
      </c>
      <c r="AV362" s="766">
        <v>6.8000000000000005E-2</v>
      </c>
      <c r="AW362" s="766">
        <v>2.52</v>
      </c>
      <c r="AX362" s="766">
        <v>3.6999999999999998E-2</v>
      </c>
      <c r="AY362" s="766">
        <v>6.8000000000000005E-2</v>
      </c>
      <c r="AZ362" s="766">
        <v>2.52</v>
      </c>
      <c r="BA362" s="766">
        <v>3.5999999999999997E-2</v>
      </c>
      <c r="BB362" s="766">
        <v>6.8000000000000005E-2</v>
      </c>
      <c r="BC362" s="766">
        <v>2.52</v>
      </c>
      <c r="BD362" s="766">
        <v>3.5999999999999997E-2</v>
      </c>
      <c r="BE362" s="989">
        <v>6.8000000000000005E-2</v>
      </c>
      <c r="BF362" s="766">
        <v>2.52</v>
      </c>
      <c r="BG362" s="766">
        <v>3.6999999999999998E-2</v>
      </c>
      <c r="BH362" s="766">
        <v>6.8000000000000005E-2</v>
      </c>
      <c r="BI362" s="766">
        <v>2.52</v>
      </c>
      <c r="BJ362" s="766">
        <v>3.6999999999999998E-2</v>
      </c>
      <c r="BK362" s="766">
        <v>6.8000000000000005E-2</v>
      </c>
    </row>
    <row r="363" spans="1:63" ht="16.5" customHeight="1" x14ac:dyDescent="0.3">
      <c r="B363" s="5"/>
      <c r="D363" s="1"/>
      <c r="E363" s="616" t="s">
        <v>1412</v>
      </c>
      <c r="F363" s="616" t="s">
        <v>697</v>
      </c>
      <c r="G363" s="766">
        <v>2.2810000000000001</v>
      </c>
      <c r="H363" s="766">
        <v>1.6E-2</v>
      </c>
      <c r="I363" s="766">
        <v>6.4000000000000001E-2</v>
      </c>
      <c r="J363" s="766">
        <v>2.2810000000000001</v>
      </c>
      <c r="K363" s="766">
        <v>1.7999999999999999E-2</v>
      </c>
      <c r="L363" s="766">
        <v>6.4000000000000001E-2</v>
      </c>
      <c r="M363" s="766">
        <v>2.2810000000000001</v>
      </c>
      <c r="N363" s="766">
        <v>1.9E-2</v>
      </c>
      <c r="O363" s="766">
        <v>6.4000000000000001E-2</v>
      </c>
      <c r="P363" s="766">
        <v>2.2810000000000001</v>
      </c>
      <c r="Q363" s="766">
        <v>0.02</v>
      </c>
      <c r="R363" s="766">
        <v>6.4000000000000001E-2</v>
      </c>
      <c r="S363" s="766">
        <v>2.2810000000000001</v>
      </c>
      <c r="T363" s="766">
        <v>1.9E-2</v>
      </c>
      <c r="U363" s="766">
        <v>6.4000000000000001E-2</v>
      </c>
      <c r="V363" s="766">
        <v>2.2810000000000001</v>
      </c>
      <c r="W363" s="766">
        <v>1.7999999999999999E-2</v>
      </c>
      <c r="X363" s="766">
        <v>6.4000000000000001E-2</v>
      </c>
      <c r="Y363" s="766">
        <v>2.2810000000000001</v>
      </c>
      <c r="Z363" s="766">
        <v>1.7999999999999999E-2</v>
      </c>
      <c r="AA363" s="766">
        <v>6.4000000000000001E-2</v>
      </c>
      <c r="AB363" s="766">
        <v>2.2810000000000001</v>
      </c>
      <c r="AC363" s="766">
        <v>1.7000000000000001E-2</v>
      </c>
      <c r="AD363" s="766">
        <v>6.4000000000000001E-2</v>
      </c>
      <c r="AE363" s="766">
        <v>2.2810000000000001</v>
      </c>
      <c r="AF363" s="766">
        <v>1.7000000000000001E-2</v>
      </c>
      <c r="AG363" s="766">
        <v>6.4000000000000001E-2</v>
      </c>
      <c r="AH363" s="766">
        <v>2.2810000000000001</v>
      </c>
      <c r="AI363" s="766">
        <v>1.6E-2</v>
      </c>
      <c r="AJ363" s="766">
        <v>6.4000000000000001E-2</v>
      </c>
      <c r="AK363" s="766">
        <v>2.2810000000000001</v>
      </c>
      <c r="AL363" s="766">
        <v>1.7999999999999999E-2</v>
      </c>
      <c r="AM363" s="766">
        <v>6.4000000000000001E-2</v>
      </c>
      <c r="AN363" s="766">
        <v>2.2810000000000001</v>
      </c>
      <c r="AO363" s="766">
        <v>1.7000000000000001E-2</v>
      </c>
      <c r="AP363" s="766">
        <v>6.4000000000000001E-2</v>
      </c>
      <c r="AQ363" s="766">
        <v>2.2810000000000001</v>
      </c>
      <c r="AR363" s="766">
        <v>1.7000000000000001E-2</v>
      </c>
      <c r="AS363" s="766">
        <v>6.4000000000000001E-2</v>
      </c>
      <c r="AT363" s="766">
        <v>2.2810000000000001</v>
      </c>
      <c r="AU363" s="766">
        <v>1.6E-2</v>
      </c>
      <c r="AV363" s="766">
        <v>6.4000000000000001E-2</v>
      </c>
      <c r="AW363" s="766">
        <v>2.2810000000000001</v>
      </c>
      <c r="AX363" s="766">
        <v>1.4999999999999999E-2</v>
      </c>
      <c r="AY363" s="766">
        <v>6.4000000000000001E-2</v>
      </c>
      <c r="AZ363" s="766">
        <v>2.2810000000000001</v>
      </c>
      <c r="BA363" s="766">
        <v>1.6E-2</v>
      </c>
      <c r="BB363" s="766">
        <v>6.4000000000000001E-2</v>
      </c>
      <c r="BC363" s="766">
        <v>2.2810000000000001</v>
      </c>
      <c r="BD363" s="766">
        <v>1.6E-2</v>
      </c>
      <c r="BE363" s="989">
        <v>6.4000000000000001E-2</v>
      </c>
      <c r="BF363" s="766">
        <v>2.2810000000000001</v>
      </c>
      <c r="BG363" s="766">
        <v>1.6E-2</v>
      </c>
      <c r="BH363" s="766">
        <v>6.4000000000000001E-2</v>
      </c>
      <c r="BI363" s="766">
        <v>2.2810000000000001</v>
      </c>
      <c r="BJ363" s="766">
        <v>1.6E-2</v>
      </c>
      <c r="BK363" s="766">
        <v>6.4000000000000001E-2</v>
      </c>
    </row>
    <row r="364" spans="1:63" ht="16.5" customHeight="1" x14ac:dyDescent="0.3">
      <c r="B364" s="5"/>
      <c r="D364" s="1"/>
    </row>
    <row r="365" spans="1:63" ht="16.5" customHeight="1" x14ac:dyDescent="0.3">
      <c r="B365" s="5"/>
      <c r="E365" s="608" t="s">
        <v>1043</v>
      </c>
      <c r="F365" s="613"/>
      <c r="G365" s="613"/>
      <c r="H365" s="613"/>
      <c r="I365" s="613"/>
      <c r="J365" s="613"/>
      <c r="K365" s="613"/>
    </row>
    <row r="366" spans="1:63" ht="16.5" customHeight="1" x14ac:dyDescent="0.3">
      <c r="B366" s="5"/>
      <c r="E366" s="608"/>
      <c r="F366" s="608"/>
      <c r="G366" s="613"/>
      <c r="H366" s="613"/>
      <c r="I366" s="613"/>
      <c r="J366" s="613"/>
      <c r="K366" s="613"/>
    </row>
    <row r="367" spans="1:63" ht="16.5" customHeight="1" x14ac:dyDescent="0.35">
      <c r="B367" s="5"/>
      <c r="D367" s="809" t="s">
        <v>1478</v>
      </c>
    </row>
    <row r="368" spans="1:63" ht="16.5" customHeight="1" x14ac:dyDescent="0.3">
      <c r="B368" s="5"/>
      <c r="D368" s="1"/>
    </row>
    <row r="369" spans="2:25" ht="16.5" customHeight="1" x14ac:dyDescent="0.3">
      <c r="B369" s="5"/>
      <c r="D369" s="1"/>
      <c r="E369" s="636"/>
      <c r="F369" s="636"/>
      <c r="G369" s="620">
        <v>2007</v>
      </c>
      <c r="H369" s="620">
        <v>2008</v>
      </c>
      <c r="I369" s="620">
        <v>2009</v>
      </c>
      <c r="J369" s="620">
        <v>2010</v>
      </c>
      <c r="K369" s="620">
        <v>2011</v>
      </c>
      <c r="L369" s="620">
        <v>2012</v>
      </c>
      <c r="M369" s="620">
        <v>2013</v>
      </c>
      <c r="N369" s="620">
        <v>2014</v>
      </c>
      <c r="O369" s="620">
        <v>2015</v>
      </c>
      <c r="P369" s="620">
        <v>2016</v>
      </c>
      <c r="Q369" s="620">
        <v>2017</v>
      </c>
      <c r="R369" s="620">
        <v>2018</v>
      </c>
      <c r="S369" s="620">
        <v>2019</v>
      </c>
      <c r="T369" s="620">
        <v>2020</v>
      </c>
      <c r="U369" s="620">
        <v>2021</v>
      </c>
      <c r="V369" s="620">
        <v>2022</v>
      </c>
      <c r="W369" s="620">
        <v>2023</v>
      </c>
      <c r="X369" s="969">
        <v>2024</v>
      </c>
      <c r="Y369" s="620">
        <v>2025</v>
      </c>
    </row>
    <row r="370" spans="2:25" ht="16.5" customHeight="1" x14ac:dyDescent="0.3">
      <c r="B370" s="5"/>
      <c r="D370" s="1"/>
      <c r="E370" s="617" t="s">
        <v>567</v>
      </c>
      <c r="F370" s="616" t="s">
        <v>764</v>
      </c>
      <c r="G370" s="614">
        <v>2.72</v>
      </c>
      <c r="H370" s="614">
        <v>2.7189999999999999</v>
      </c>
      <c r="I370" s="614">
        <v>2.72</v>
      </c>
      <c r="J370" s="614">
        <v>2.7189999999999999</v>
      </c>
      <c r="K370" s="614">
        <v>2.7189999999999999</v>
      </c>
      <c r="L370" s="614">
        <v>2.7189999999999999</v>
      </c>
      <c r="M370" s="614">
        <v>2.7189999999999999</v>
      </c>
      <c r="N370" s="614">
        <v>2.7189999999999999</v>
      </c>
      <c r="O370" s="614">
        <v>2.7189999999999999</v>
      </c>
      <c r="P370" s="614">
        <v>2.7189999999999999</v>
      </c>
      <c r="Q370" s="614">
        <v>2.7189999999999999</v>
      </c>
      <c r="R370" s="614">
        <v>2.7189999999999999</v>
      </c>
      <c r="S370" s="614">
        <v>2.7189999999999999</v>
      </c>
      <c r="T370" s="614">
        <v>2.7189999999999999</v>
      </c>
      <c r="U370" s="614">
        <v>2.7189999999999999</v>
      </c>
      <c r="V370" s="614">
        <v>2.7189999999999999</v>
      </c>
      <c r="W370" s="978">
        <v>2.7189999999999999</v>
      </c>
      <c r="X370" s="709">
        <v>2.7189999999999999</v>
      </c>
      <c r="Y370" s="709">
        <v>2.7189999999999999</v>
      </c>
    </row>
    <row r="371" spans="2:25" ht="16.5" customHeight="1" x14ac:dyDescent="0.3">
      <c r="B371" s="5"/>
      <c r="D371" s="1"/>
      <c r="E371" s="763"/>
      <c r="F371" s="616" t="s">
        <v>765</v>
      </c>
      <c r="G371" s="614">
        <v>2.72</v>
      </c>
      <c r="H371" s="614">
        <v>2.7189999999999999</v>
      </c>
      <c r="I371" s="614">
        <v>2.7189999999999999</v>
      </c>
      <c r="J371" s="614">
        <v>2.7189999999999999</v>
      </c>
      <c r="K371" s="614">
        <v>2.7189999999999999</v>
      </c>
      <c r="L371" s="614">
        <v>2.7189999999999999</v>
      </c>
      <c r="M371" s="614">
        <v>2.7189999999999999</v>
      </c>
      <c r="N371" s="614">
        <v>2.7189999999999999</v>
      </c>
      <c r="O371" s="614">
        <v>2.7189999999999999</v>
      </c>
      <c r="P371" s="614">
        <v>2.7189999999999999</v>
      </c>
      <c r="Q371" s="614">
        <v>2.7189999999999999</v>
      </c>
      <c r="R371" s="614">
        <v>2.7189999999999999</v>
      </c>
      <c r="S371" s="614">
        <v>2.7189999999999999</v>
      </c>
      <c r="T371" s="614">
        <v>2.7189999999999999</v>
      </c>
      <c r="U371" s="614">
        <v>2.7189999999999999</v>
      </c>
      <c r="V371" s="614">
        <v>2.7189999999999999</v>
      </c>
      <c r="W371" s="978">
        <v>2.7189999999999999</v>
      </c>
      <c r="X371" s="709">
        <v>2.7189999999999999</v>
      </c>
      <c r="Y371" s="709">
        <v>2.7189999999999999</v>
      </c>
    </row>
    <row r="372" spans="2:25" ht="16.5" customHeight="1" x14ac:dyDescent="0.3">
      <c r="B372" s="5"/>
      <c r="D372" s="1"/>
      <c r="E372" s="764"/>
      <c r="F372" s="616" t="s">
        <v>766</v>
      </c>
      <c r="G372" s="614">
        <v>2.7189999999999999</v>
      </c>
      <c r="H372" s="614">
        <v>2.7189999999999999</v>
      </c>
      <c r="I372" s="614">
        <v>2.7189999999999999</v>
      </c>
      <c r="J372" s="614">
        <v>2.7189999999999999</v>
      </c>
      <c r="K372" s="614">
        <v>2.7189999999999999</v>
      </c>
      <c r="L372" s="614">
        <v>2.7189999999999999</v>
      </c>
      <c r="M372" s="614">
        <v>2.7189999999999999</v>
      </c>
      <c r="N372" s="614">
        <v>2.7189999999999999</v>
      </c>
      <c r="O372" s="614">
        <v>2.7189999999999999</v>
      </c>
      <c r="P372" s="614">
        <v>2.7189999999999999</v>
      </c>
      <c r="Q372" s="614">
        <v>2.7189999999999999</v>
      </c>
      <c r="R372" s="614">
        <v>2.718</v>
      </c>
      <c r="S372" s="614">
        <v>2.718</v>
      </c>
      <c r="T372" s="614">
        <v>2.718</v>
      </c>
      <c r="U372" s="614">
        <v>2.718</v>
      </c>
      <c r="V372" s="614">
        <v>2.718</v>
      </c>
      <c r="W372" s="978">
        <v>2.718</v>
      </c>
      <c r="X372" s="709">
        <v>2.718</v>
      </c>
      <c r="Y372" s="709">
        <v>2.718</v>
      </c>
    </row>
    <row r="373" spans="2:25" ht="16.5" customHeight="1" x14ac:dyDescent="0.3">
      <c r="B373" s="5"/>
      <c r="D373" s="1"/>
      <c r="E373" s="617" t="s">
        <v>758</v>
      </c>
      <c r="F373" s="616" t="s">
        <v>764</v>
      </c>
      <c r="G373" s="614">
        <v>2.6779999999999999</v>
      </c>
      <c r="H373" s="614">
        <v>2.6779999999999999</v>
      </c>
      <c r="I373" s="614">
        <v>2.6779999999999999</v>
      </c>
      <c r="J373" s="614">
        <v>2.6779999999999999</v>
      </c>
      <c r="K373" s="614">
        <v>2.5270000000000001</v>
      </c>
      <c r="L373" s="614">
        <v>2.5019999999999998</v>
      </c>
      <c r="M373" s="614">
        <v>2.5750000000000002</v>
      </c>
      <c r="N373" s="614">
        <v>2.5750000000000002</v>
      </c>
      <c r="O373" s="614">
        <v>2.5750000000000002</v>
      </c>
      <c r="P373" s="614">
        <v>2.569</v>
      </c>
      <c r="Q373" s="614">
        <v>2.5529999999999999</v>
      </c>
      <c r="R373" s="614">
        <v>2.5270000000000001</v>
      </c>
      <c r="S373" s="709" t="s">
        <v>160</v>
      </c>
      <c r="T373" s="709" t="s">
        <v>160</v>
      </c>
      <c r="U373" s="709" t="s">
        <v>160</v>
      </c>
      <c r="V373" s="709" t="s">
        <v>160</v>
      </c>
      <c r="W373" s="979" t="s">
        <v>160</v>
      </c>
      <c r="X373" s="709" t="s">
        <v>160</v>
      </c>
      <c r="Y373" s="709" t="s">
        <v>160</v>
      </c>
    </row>
    <row r="374" spans="2:25" ht="16.5" customHeight="1" x14ac:dyDescent="0.3">
      <c r="B374" s="5"/>
      <c r="D374" s="1"/>
      <c r="E374" s="763"/>
      <c r="F374" s="616" t="s">
        <v>765</v>
      </c>
      <c r="G374" s="614">
        <v>2.6779999999999999</v>
      </c>
      <c r="H374" s="614">
        <v>2.6779999999999999</v>
      </c>
      <c r="I374" s="614">
        <v>2.6779999999999999</v>
      </c>
      <c r="J374" s="614">
        <v>2.6779999999999999</v>
      </c>
      <c r="K374" s="614">
        <v>2.5270000000000001</v>
      </c>
      <c r="L374" s="614">
        <v>2.5019999999999998</v>
      </c>
      <c r="M374" s="614">
        <v>2.5750000000000002</v>
      </c>
      <c r="N374" s="614">
        <v>2.5739999999999998</v>
      </c>
      <c r="O374" s="614">
        <v>2.5739999999999998</v>
      </c>
      <c r="P374" s="614">
        <v>2.569</v>
      </c>
      <c r="Q374" s="614">
        <v>2.552</v>
      </c>
      <c r="R374" s="614">
        <v>2.5259999999999998</v>
      </c>
      <c r="S374" s="709" t="s">
        <v>160</v>
      </c>
      <c r="T374" s="709" t="s">
        <v>160</v>
      </c>
      <c r="U374" s="709" t="s">
        <v>160</v>
      </c>
      <c r="V374" s="709" t="s">
        <v>160</v>
      </c>
      <c r="W374" s="979" t="s">
        <v>160</v>
      </c>
      <c r="X374" s="709" t="s">
        <v>160</v>
      </c>
      <c r="Y374" s="709" t="s">
        <v>160</v>
      </c>
    </row>
    <row r="375" spans="2:25" ht="16.5" customHeight="1" x14ac:dyDescent="0.3">
      <c r="B375" s="5"/>
      <c r="D375" s="1"/>
      <c r="E375" s="764"/>
      <c r="F375" s="616" t="s">
        <v>766</v>
      </c>
      <c r="G375" s="614">
        <v>2.6779999999999999</v>
      </c>
      <c r="H375" s="614">
        <v>2.6779999999999999</v>
      </c>
      <c r="I375" s="614">
        <v>2.6779999999999999</v>
      </c>
      <c r="J375" s="614">
        <v>2.6779999999999999</v>
      </c>
      <c r="K375" s="614">
        <v>2.5259999999999998</v>
      </c>
      <c r="L375" s="614">
        <v>2.5009999999999999</v>
      </c>
      <c r="M375" s="614">
        <v>2.5739999999999998</v>
      </c>
      <c r="N375" s="614">
        <v>2.5739999999999998</v>
      </c>
      <c r="O375" s="614">
        <v>2.5739999999999998</v>
      </c>
      <c r="P375" s="614">
        <v>2.569</v>
      </c>
      <c r="Q375" s="614">
        <v>2.552</v>
      </c>
      <c r="R375" s="614">
        <v>2.5259999999999998</v>
      </c>
      <c r="S375" s="709" t="s">
        <v>160</v>
      </c>
      <c r="T375" s="709" t="s">
        <v>160</v>
      </c>
      <c r="U375" s="709" t="s">
        <v>160</v>
      </c>
      <c r="V375" s="709" t="s">
        <v>160</v>
      </c>
      <c r="W375" s="979" t="s">
        <v>160</v>
      </c>
      <c r="X375" s="709" t="s">
        <v>160</v>
      </c>
      <c r="Y375" s="709" t="s">
        <v>160</v>
      </c>
    </row>
    <row r="376" spans="2:25" ht="16.5" customHeight="1" x14ac:dyDescent="0.3">
      <c r="B376" s="5"/>
      <c r="D376" s="1"/>
      <c r="E376" s="617" t="s">
        <v>399</v>
      </c>
      <c r="F376" s="616" t="s">
        <v>764</v>
      </c>
      <c r="G376" s="709" t="s">
        <v>160</v>
      </c>
      <c r="H376" s="709" t="s">
        <v>160</v>
      </c>
      <c r="I376" s="709" t="s">
        <v>160</v>
      </c>
      <c r="J376" s="709" t="s">
        <v>160</v>
      </c>
      <c r="K376" s="709" t="s">
        <v>160</v>
      </c>
      <c r="L376" s="709" t="s">
        <v>160</v>
      </c>
      <c r="M376" s="709" t="s">
        <v>160</v>
      </c>
      <c r="N376" s="709" t="s">
        <v>160</v>
      </c>
      <c r="O376" s="709" t="s">
        <v>160</v>
      </c>
      <c r="P376" s="709" t="s">
        <v>160</v>
      </c>
      <c r="Q376" s="709" t="s">
        <v>160</v>
      </c>
      <c r="R376" s="709" t="s">
        <v>160</v>
      </c>
      <c r="S376" s="614">
        <v>2.5019999999999998</v>
      </c>
      <c r="T376" s="614">
        <v>2.5009999999999999</v>
      </c>
      <c r="U376" s="614">
        <v>2.5</v>
      </c>
      <c r="V376" s="614">
        <v>2.5</v>
      </c>
      <c r="W376" s="978">
        <v>2.5009999999999999</v>
      </c>
      <c r="X376" s="709">
        <v>2.5009999999999999</v>
      </c>
      <c r="Y376" s="709">
        <v>2.5009999999999999</v>
      </c>
    </row>
    <row r="377" spans="2:25" ht="16.5" customHeight="1" x14ac:dyDescent="0.3">
      <c r="B377" s="5"/>
      <c r="D377" s="1"/>
      <c r="E377" s="763"/>
      <c r="F377" s="616" t="s">
        <v>765</v>
      </c>
      <c r="G377" s="709" t="s">
        <v>160</v>
      </c>
      <c r="H377" s="709" t="s">
        <v>160</v>
      </c>
      <c r="I377" s="709" t="s">
        <v>160</v>
      </c>
      <c r="J377" s="709" t="s">
        <v>160</v>
      </c>
      <c r="K377" s="709" t="s">
        <v>160</v>
      </c>
      <c r="L377" s="709" t="s">
        <v>160</v>
      </c>
      <c r="M377" s="709" t="s">
        <v>160</v>
      </c>
      <c r="N377" s="709" t="s">
        <v>160</v>
      </c>
      <c r="O377" s="709" t="s">
        <v>160</v>
      </c>
      <c r="P377" s="709" t="s">
        <v>160</v>
      </c>
      <c r="Q377" s="709" t="s">
        <v>160</v>
      </c>
      <c r="R377" s="709" t="s">
        <v>160</v>
      </c>
      <c r="S377" s="614">
        <v>2.5009999999999999</v>
      </c>
      <c r="T377" s="614">
        <v>2.5009999999999999</v>
      </c>
      <c r="U377" s="614">
        <v>2.5</v>
      </c>
      <c r="V377" s="614">
        <v>2.5</v>
      </c>
      <c r="W377" s="978">
        <v>2.5009999999999999</v>
      </c>
      <c r="X377" s="709">
        <v>2.5009999999999999</v>
      </c>
      <c r="Y377" s="709">
        <v>2.5009999999999999</v>
      </c>
    </row>
    <row r="378" spans="2:25" ht="16.5" customHeight="1" x14ac:dyDescent="0.3">
      <c r="B378" s="5"/>
      <c r="D378" s="1"/>
      <c r="E378" s="764"/>
      <c r="F378" s="616" t="s">
        <v>766</v>
      </c>
      <c r="G378" s="709" t="s">
        <v>160</v>
      </c>
      <c r="H378" s="709" t="s">
        <v>160</v>
      </c>
      <c r="I378" s="709" t="s">
        <v>160</v>
      </c>
      <c r="J378" s="709" t="s">
        <v>160</v>
      </c>
      <c r="K378" s="709" t="s">
        <v>160</v>
      </c>
      <c r="L378" s="709" t="s">
        <v>160</v>
      </c>
      <c r="M378" s="709" t="s">
        <v>160</v>
      </c>
      <c r="N378" s="709" t="s">
        <v>160</v>
      </c>
      <c r="O378" s="709" t="s">
        <v>160</v>
      </c>
      <c r="P378" s="709" t="s">
        <v>160</v>
      </c>
      <c r="Q378" s="709" t="s">
        <v>160</v>
      </c>
      <c r="R378" s="709" t="s">
        <v>160</v>
      </c>
      <c r="S378" s="614">
        <v>2.5009999999999999</v>
      </c>
      <c r="T378" s="614">
        <v>2.5009999999999999</v>
      </c>
      <c r="U378" s="614">
        <v>2.5</v>
      </c>
      <c r="V378" s="614">
        <v>2.5</v>
      </c>
      <c r="W378" s="978">
        <v>2.5009999999999999</v>
      </c>
      <c r="X378" s="709">
        <v>2.5009999999999999</v>
      </c>
      <c r="Y378" s="709">
        <v>2.5009999999999999</v>
      </c>
    </row>
    <row r="379" spans="2:25" ht="16.5" customHeight="1" x14ac:dyDescent="0.3">
      <c r="B379" s="5"/>
      <c r="D379" s="1"/>
      <c r="E379" s="617" t="s">
        <v>261</v>
      </c>
      <c r="F379" s="616" t="s">
        <v>764</v>
      </c>
      <c r="G379" s="709" t="s">
        <v>160</v>
      </c>
      <c r="H379" s="709" t="s">
        <v>160</v>
      </c>
      <c r="I379" s="709" t="s">
        <v>160</v>
      </c>
      <c r="J379" s="709" t="s">
        <v>160</v>
      </c>
      <c r="K379" s="709" t="s">
        <v>160</v>
      </c>
      <c r="L379" s="709" t="s">
        <v>160</v>
      </c>
      <c r="M379" s="709" t="s">
        <v>160</v>
      </c>
      <c r="N379" s="709" t="s">
        <v>160</v>
      </c>
      <c r="O379" s="709" t="s">
        <v>160</v>
      </c>
      <c r="P379" s="709" t="s">
        <v>160</v>
      </c>
      <c r="Q379" s="709" t="s">
        <v>160</v>
      </c>
      <c r="R379" s="709" t="s">
        <v>160</v>
      </c>
      <c r="S379" s="614">
        <v>2.427</v>
      </c>
      <c r="T379" s="614">
        <v>2.4260000000000002</v>
      </c>
      <c r="U379" s="614">
        <v>2.4239999999999999</v>
      </c>
      <c r="V379" s="614">
        <v>2.4239999999999999</v>
      </c>
      <c r="W379" s="978">
        <v>2.4260000000000002</v>
      </c>
      <c r="X379" s="709">
        <v>2.4260000000000002</v>
      </c>
      <c r="Y379" s="709">
        <v>2.4260000000000002</v>
      </c>
    </row>
    <row r="380" spans="2:25" ht="16.5" customHeight="1" x14ac:dyDescent="0.3">
      <c r="B380" s="5"/>
      <c r="D380" s="1"/>
      <c r="E380" s="763"/>
      <c r="F380" s="616" t="s">
        <v>765</v>
      </c>
      <c r="G380" s="709" t="s">
        <v>160</v>
      </c>
      <c r="H380" s="709" t="s">
        <v>160</v>
      </c>
      <c r="I380" s="709" t="s">
        <v>160</v>
      </c>
      <c r="J380" s="709" t="s">
        <v>160</v>
      </c>
      <c r="K380" s="709" t="s">
        <v>160</v>
      </c>
      <c r="L380" s="709" t="s">
        <v>160</v>
      </c>
      <c r="M380" s="709" t="s">
        <v>160</v>
      </c>
      <c r="N380" s="709" t="s">
        <v>160</v>
      </c>
      <c r="O380" s="709" t="s">
        <v>160</v>
      </c>
      <c r="P380" s="709" t="s">
        <v>160</v>
      </c>
      <c r="Q380" s="709" t="s">
        <v>160</v>
      </c>
      <c r="R380" s="709" t="s">
        <v>160</v>
      </c>
      <c r="S380" s="614">
        <v>2.4260000000000002</v>
      </c>
      <c r="T380" s="614">
        <v>2.4260000000000002</v>
      </c>
      <c r="U380" s="614">
        <v>2.4239999999999999</v>
      </c>
      <c r="V380" s="614">
        <v>2.4239999999999999</v>
      </c>
      <c r="W380" s="978">
        <v>2.4260000000000002</v>
      </c>
      <c r="X380" s="709">
        <v>2.4260000000000002</v>
      </c>
      <c r="Y380" s="709">
        <v>2.4260000000000002</v>
      </c>
    </row>
    <row r="381" spans="2:25" ht="16.5" customHeight="1" x14ac:dyDescent="0.3">
      <c r="B381" s="5"/>
      <c r="D381" s="1"/>
      <c r="E381" s="764"/>
      <c r="F381" s="616" t="s">
        <v>766</v>
      </c>
      <c r="G381" s="709" t="s">
        <v>160</v>
      </c>
      <c r="H381" s="709" t="s">
        <v>160</v>
      </c>
      <c r="I381" s="709" t="s">
        <v>160</v>
      </c>
      <c r="J381" s="709" t="s">
        <v>160</v>
      </c>
      <c r="K381" s="709" t="s">
        <v>160</v>
      </c>
      <c r="L381" s="709" t="s">
        <v>160</v>
      </c>
      <c r="M381" s="709" t="s">
        <v>160</v>
      </c>
      <c r="N381" s="709" t="s">
        <v>160</v>
      </c>
      <c r="O381" s="709" t="s">
        <v>160</v>
      </c>
      <c r="P381" s="709" t="s">
        <v>160</v>
      </c>
      <c r="Q381" s="709" t="s">
        <v>160</v>
      </c>
      <c r="R381" s="709" t="s">
        <v>160</v>
      </c>
      <c r="S381" s="614">
        <v>2.4260000000000002</v>
      </c>
      <c r="T381" s="614">
        <v>2.4260000000000002</v>
      </c>
      <c r="U381" s="614">
        <v>2.4239999999999999</v>
      </c>
      <c r="V381" s="614">
        <v>2.4239999999999999</v>
      </c>
      <c r="W381" s="978">
        <v>2.4260000000000002</v>
      </c>
      <c r="X381" s="709">
        <v>2.4260000000000002</v>
      </c>
      <c r="Y381" s="709">
        <v>2.4260000000000002</v>
      </c>
    </row>
    <row r="382" spans="2:25" ht="16.5" customHeight="1" x14ac:dyDescent="0.3">
      <c r="B382" s="5"/>
      <c r="D382" s="1"/>
      <c r="E382" s="617" t="s">
        <v>542</v>
      </c>
      <c r="F382" s="616" t="s">
        <v>764</v>
      </c>
      <c r="G382" s="709" t="s">
        <v>160</v>
      </c>
      <c r="H382" s="709" t="s">
        <v>160</v>
      </c>
      <c r="I382" s="709" t="s">
        <v>160</v>
      </c>
      <c r="J382" s="709" t="s">
        <v>160</v>
      </c>
      <c r="K382" s="709" t="s">
        <v>160</v>
      </c>
      <c r="L382" s="709" t="s">
        <v>160</v>
      </c>
      <c r="M382" s="709" t="s">
        <v>160</v>
      </c>
      <c r="N382" s="709" t="s">
        <v>160</v>
      </c>
      <c r="O382" s="709" t="s">
        <v>160</v>
      </c>
      <c r="P382" s="709" t="s">
        <v>160</v>
      </c>
      <c r="Q382" s="709" t="s">
        <v>160</v>
      </c>
      <c r="R382" s="709" t="s">
        <v>160</v>
      </c>
      <c r="S382" s="614">
        <v>2.1760000000000002</v>
      </c>
      <c r="T382" s="614">
        <v>2.1749999999999998</v>
      </c>
      <c r="U382" s="614">
        <v>2.1720000000000002</v>
      </c>
      <c r="V382" s="614">
        <v>2.1709999999999998</v>
      </c>
      <c r="W382" s="978">
        <v>2.1749999999999998</v>
      </c>
      <c r="X382" s="709">
        <v>2.1749999999999998</v>
      </c>
      <c r="Y382" s="709">
        <v>2.1749999999999998</v>
      </c>
    </row>
    <row r="383" spans="2:25" ht="16.5" customHeight="1" x14ac:dyDescent="0.3">
      <c r="B383" s="5"/>
      <c r="D383" s="1"/>
      <c r="E383" s="763"/>
      <c r="F383" s="616" t="s">
        <v>765</v>
      </c>
      <c r="G383" s="709" t="s">
        <v>160</v>
      </c>
      <c r="H383" s="709" t="s">
        <v>160</v>
      </c>
      <c r="I383" s="709" t="s">
        <v>160</v>
      </c>
      <c r="J383" s="709" t="s">
        <v>160</v>
      </c>
      <c r="K383" s="709" t="s">
        <v>160</v>
      </c>
      <c r="L383" s="709" t="s">
        <v>160</v>
      </c>
      <c r="M383" s="709" t="s">
        <v>160</v>
      </c>
      <c r="N383" s="709" t="s">
        <v>160</v>
      </c>
      <c r="O383" s="709" t="s">
        <v>160</v>
      </c>
      <c r="P383" s="709" t="s">
        <v>160</v>
      </c>
      <c r="Q383" s="709" t="s">
        <v>160</v>
      </c>
      <c r="R383" s="709" t="s">
        <v>160</v>
      </c>
      <c r="S383" s="614">
        <v>2.1749999999999998</v>
      </c>
      <c r="T383" s="614">
        <v>2.1749999999999998</v>
      </c>
      <c r="U383" s="614">
        <v>2.1720000000000002</v>
      </c>
      <c r="V383" s="614">
        <v>2.1709999999999998</v>
      </c>
      <c r="W383" s="978">
        <v>2.1749999999999998</v>
      </c>
      <c r="X383" s="709">
        <v>2.1749999999999998</v>
      </c>
      <c r="Y383" s="709">
        <v>2.1749999999999998</v>
      </c>
    </row>
    <row r="384" spans="2:25" ht="16.5" customHeight="1" x14ac:dyDescent="0.3">
      <c r="B384" s="5"/>
      <c r="D384" s="1"/>
      <c r="E384" s="764"/>
      <c r="F384" s="616" t="s">
        <v>766</v>
      </c>
      <c r="G384" s="709" t="s">
        <v>160</v>
      </c>
      <c r="H384" s="709" t="s">
        <v>160</v>
      </c>
      <c r="I384" s="709" t="s">
        <v>160</v>
      </c>
      <c r="J384" s="709" t="s">
        <v>160</v>
      </c>
      <c r="K384" s="709" t="s">
        <v>160</v>
      </c>
      <c r="L384" s="709" t="s">
        <v>160</v>
      </c>
      <c r="M384" s="709" t="s">
        <v>160</v>
      </c>
      <c r="N384" s="709" t="s">
        <v>160</v>
      </c>
      <c r="O384" s="709" t="s">
        <v>160</v>
      </c>
      <c r="P384" s="709" t="s">
        <v>160</v>
      </c>
      <c r="Q384" s="709" t="s">
        <v>160</v>
      </c>
      <c r="R384" s="709" t="s">
        <v>160</v>
      </c>
      <c r="S384" s="614">
        <v>2.1749999999999998</v>
      </c>
      <c r="T384" s="614">
        <v>2.1749999999999998</v>
      </c>
      <c r="U384" s="614">
        <v>2.1720000000000002</v>
      </c>
      <c r="V384" s="614">
        <v>2.1709999999999998</v>
      </c>
      <c r="W384" s="978">
        <v>2.1749999999999998</v>
      </c>
      <c r="X384" s="709">
        <v>2.1749999999999998</v>
      </c>
      <c r="Y384" s="709">
        <v>2.1749999999999998</v>
      </c>
    </row>
    <row r="385" spans="2:25" ht="16.5" customHeight="1" x14ac:dyDescent="0.3">
      <c r="B385" s="5"/>
      <c r="D385" s="1"/>
      <c r="E385" s="617" t="s">
        <v>543</v>
      </c>
      <c r="F385" s="616" t="s">
        <v>764</v>
      </c>
      <c r="G385" s="709" t="s">
        <v>160</v>
      </c>
      <c r="H385" s="709" t="s">
        <v>160</v>
      </c>
      <c r="I385" s="709" t="s">
        <v>160</v>
      </c>
      <c r="J385" s="709" t="s">
        <v>160</v>
      </c>
      <c r="K385" s="709" t="s">
        <v>160</v>
      </c>
      <c r="L385" s="709" t="s">
        <v>160</v>
      </c>
      <c r="M385" s="709" t="s">
        <v>160</v>
      </c>
      <c r="N385" s="709" t="s">
        <v>160</v>
      </c>
      <c r="O385" s="709" t="s">
        <v>160</v>
      </c>
      <c r="P385" s="709" t="s">
        <v>160</v>
      </c>
      <c r="Q385" s="709" t="s">
        <v>160</v>
      </c>
      <c r="R385" s="709" t="s">
        <v>160</v>
      </c>
      <c r="S385" s="614">
        <v>1.925</v>
      </c>
      <c r="T385" s="614">
        <v>1.9239999999999999</v>
      </c>
      <c r="U385" s="614">
        <v>1.919</v>
      </c>
      <c r="V385" s="614">
        <v>1.9179999999999999</v>
      </c>
      <c r="W385" s="978">
        <v>1.9239999999999999</v>
      </c>
      <c r="X385" s="709">
        <v>1.9239999999999999</v>
      </c>
      <c r="Y385" s="709">
        <v>1.9239999999999999</v>
      </c>
    </row>
    <row r="386" spans="2:25" ht="16.5" customHeight="1" x14ac:dyDescent="0.3">
      <c r="B386" s="5"/>
      <c r="D386" s="1"/>
      <c r="E386" s="763"/>
      <c r="F386" s="616" t="s">
        <v>765</v>
      </c>
      <c r="G386" s="709" t="s">
        <v>160</v>
      </c>
      <c r="H386" s="709" t="s">
        <v>160</v>
      </c>
      <c r="I386" s="709" t="s">
        <v>160</v>
      </c>
      <c r="J386" s="709" t="s">
        <v>160</v>
      </c>
      <c r="K386" s="709" t="s">
        <v>160</v>
      </c>
      <c r="L386" s="709" t="s">
        <v>160</v>
      </c>
      <c r="M386" s="709" t="s">
        <v>160</v>
      </c>
      <c r="N386" s="709" t="s">
        <v>160</v>
      </c>
      <c r="O386" s="709" t="s">
        <v>160</v>
      </c>
      <c r="P386" s="709" t="s">
        <v>160</v>
      </c>
      <c r="Q386" s="709" t="s">
        <v>160</v>
      </c>
      <c r="R386" s="709" t="s">
        <v>160</v>
      </c>
      <c r="S386" s="614">
        <v>1.9239999999999999</v>
      </c>
      <c r="T386" s="614">
        <v>1.9239999999999999</v>
      </c>
      <c r="U386" s="614">
        <v>1.919</v>
      </c>
      <c r="V386" s="614">
        <v>1.9179999999999999</v>
      </c>
      <c r="W386" s="978">
        <v>1.9239999999999999</v>
      </c>
      <c r="X386" s="709">
        <v>1.9239999999999999</v>
      </c>
      <c r="Y386" s="709">
        <v>1.9239999999999999</v>
      </c>
    </row>
    <row r="387" spans="2:25" ht="16.5" customHeight="1" x14ac:dyDescent="0.3">
      <c r="B387" s="5"/>
      <c r="D387" s="1"/>
      <c r="E387" s="764"/>
      <c r="F387" s="616" t="s">
        <v>766</v>
      </c>
      <c r="G387" s="709" t="s">
        <v>160</v>
      </c>
      <c r="H387" s="709" t="s">
        <v>160</v>
      </c>
      <c r="I387" s="709" t="s">
        <v>160</v>
      </c>
      <c r="J387" s="709" t="s">
        <v>160</v>
      </c>
      <c r="K387" s="709" t="s">
        <v>160</v>
      </c>
      <c r="L387" s="709" t="s">
        <v>160</v>
      </c>
      <c r="M387" s="709" t="s">
        <v>160</v>
      </c>
      <c r="N387" s="709" t="s">
        <v>160</v>
      </c>
      <c r="O387" s="709" t="s">
        <v>160</v>
      </c>
      <c r="P387" s="709" t="s">
        <v>160</v>
      </c>
      <c r="Q387" s="709" t="s">
        <v>160</v>
      </c>
      <c r="R387" s="709" t="s">
        <v>160</v>
      </c>
      <c r="S387" s="614">
        <v>1.9239999999999999</v>
      </c>
      <c r="T387" s="614">
        <v>1.9239999999999999</v>
      </c>
      <c r="U387" s="614">
        <v>1.919</v>
      </c>
      <c r="V387" s="614">
        <v>1.9179999999999999</v>
      </c>
      <c r="W387" s="978">
        <v>1.9239999999999999</v>
      </c>
      <c r="X387" s="709">
        <v>1.9239999999999999</v>
      </c>
      <c r="Y387" s="709">
        <v>1.9239999999999999</v>
      </c>
    </row>
    <row r="388" spans="2:25" ht="16.5" customHeight="1" x14ac:dyDescent="0.3">
      <c r="B388" s="5"/>
      <c r="D388" s="1"/>
      <c r="E388" s="617" t="s">
        <v>544</v>
      </c>
      <c r="F388" s="616" t="s">
        <v>764</v>
      </c>
      <c r="G388" s="709" t="s">
        <v>160</v>
      </c>
      <c r="H388" s="709" t="s">
        <v>160</v>
      </c>
      <c r="I388" s="709" t="s">
        <v>160</v>
      </c>
      <c r="J388" s="709" t="s">
        <v>160</v>
      </c>
      <c r="K388" s="709" t="s">
        <v>160</v>
      </c>
      <c r="L388" s="709" t="s">
        <v>160</v>
      </c>
      <c r="M388" s="709" t="s">
        <v>160</v>
      </c>
      <c r="N388" s="709" t="s">
        <v>160</v>
      </c>
      <c r="O388" s="709" t="s">
        <v>160</v>
      </c>
      <c r="P388" s="709" t="s">
        <v>160</v>
      </c>
      <c r="Q388" s="709" t="s">
        <v>160</v>
      </c>
      <c r="R388" s="709" t="s">
        <v>160</v>
      </c>
      <c r="S388" s="614">
        <v>0.17</v>
      </c>
      <c r="T388" s="614">
        <v>0.16800000000000001</v>
      </c>
      <c r="U388" s="614">
        <v>0.152</v>
      </c>
      <c r="V388" s="614">
        <v>0.14899999999999999</v>
      </c>
      <c r="W388" s="978">
        <v>0.16800000000000001</v>
      </c>
      <c r="X388" s="709">
        <v>0.16800000000000001</v>
      </c>
      <c r="Y388" s="709">
        <v>0.16800000000000001</v>
      </c>
    </row>
    <row r="389" spans="2:25" ht="16.5" customHeight="1" x14ac:dyDescent="0.3">
      <c r="B389" s="5"/>
      <c r="D389" s="1"/>
      <c r="E389" s="763"/>
      <c r="F389" s="616" t="s">
        <v>765</v>
      </c>
      <c r="G389" s="709" t="s">
        <v>160</v>
      </c>
      <c r="H389" s="709" t="s">
        <v>160</v>
      </c>
      <c r="I389" s="709" t="s">
        <v>160</v>
      </c>
      <c r="J389" s="709" t="s">
        <v>160</v>
      </c>
      <c r="K389" s="709" t="s">
        <v>160</v>
      </c>
      <c r="L389" s="709" t="s">
        <v>160</v>
      </c>
      <c r="M389" s="709" t="s">
        <v>160</v>
      </c>
      <c r="N389" s="709" t="s">
        <v>160</v>
      </c>
      <c r="O389" s="709" t="s">
        <v>160</v>
      </c>
      <c r="P389" s="709" t="s">
        <v>160</v>
      </c>
      <c r="Q389" s="709" t="s">
        <v>160</v>
      </c>
      <c r="R389" s="709" t="s">
        <v>160</v>
      </c>
      <c r="S389" s="614">
        <v>0.16900000000000001</v>
      </c>
      <c r="T389" s="614">
        <v>0.16800000000000001</v>
      </c>
      <c r="U389" s="614">
        <v>0.152</v>
      </c>
      <c r="V389" s="614">
        <v>0.14899999999999999</v>
      </c>
      <c r="W389" s="978">
        <v>0.16800000000000001</v>
      </c>
      <c r="X389" s="709">
        <v>0.16800000000000001</v>
      </c>
      <c r="Y389" s="709">
        <v>0.16800000000000001</v>
      </c>
    </row>
    <row r="390" spans="2:25" ht="16.5" customHeight="1" x14ac:dyDescent="0.3">
      <c r="B390" s="5"/>
      <c r="D390" s="1"/>
      <c r="E390" s="764"/>
      <c r="F390" s="616" t="s">
        <v>766</v>
      </c>
      <c r="G390" s="709" t="s">
        <v>160</v>
      </c>
      <c r="H390" s="709" t="s">
        <v>160</v>
      </c>
      <c r="I390" s="709" t="s">
        <v>160</v>
      </c>
      <c r="J390" s="709" t="s">
        <v>160</v>
      </c>
      <c r="K390" s="709" t="s">
        <v>160</v>
      </c>
      <c r="L390" s="709" t="s">
        <v>160</v>
      </c>
      <c r="M390" s="709" t="s">
        <v>160</v>
      </c>
      <c r="N390" s="709" t="s">
        <v>160</v>
      </c>
      <c r="O390" s="709" t="s">
        <v>160</v>
      </c>
      <c r="P390" s="709" t="s">
        <v>160</v>
      </c>
      <c r="Q390" s="709" t="s">
        <v>160</v>
      </c>
      <c r="R390" s="709" t="s">
        <v>160</v>
      </c>
      <c r="S390" s="614">
        <v>0.16900000000000001</v>
      </c>
      <c r="T390" s="614">
        <v>0.16800000000000001</v>
      </c>
      <c r="U390" s="614">
        <v>0.152</v>
      </c>
      <c r="V390" s="614">
        <v>0.14899999999999999</v>
      </c>
      <c r="W390" s="978">
        <v>0.16800000000000001</v>
      </c>
      <c r="X390" s="709">
        <v>0.16800000000000001</v>
      </c>
      <c r="Y390" s="709">
        <v>0.16800000000000001</v>
      </c>
    </row>
    <row r="391" spans="2:25" ht="16.5" customHeight="1" x14ac:dyDescent="0.3">
      <c r="B391" s="5"/>
      <c r="D391" s="1"/>
      <c r="E391" s="765" t="s">
        <v>353</v>
      </c>
      <c r="F391" s="616" t="s">
        <v>765</v>
      </c>
      <c r="G391" s="614">
        <v>2.7410000000000001</v>
      </c>
      <c r="H391" s="614">
        <v>2.7389999999999999</v>
      </c>
      <c r="I391" s="614">
        <v>2.7309999999999999</v>
      </c>
      <c r="J391" s="614">
        <v>2.68</v>
      </c>
      <c r="K391" s="614">
        <v>2.536</v>
      </c>
      <c r="L391" s="614">
        <v>2.4769999999999999</v>
      </c>
      <c r="M391" s="614">
        <v>2.48</v>
      </c>
      <c r="N391" s="614">
        <v>2.4780000000000002</v>
      </c>
      <c r="O391" s="614">
        <v>2.476</v>
      </c>
      <c r="P391" s="614">
        <v>2.464</v>
      </c>
      <c r="Q391" s="614">
        <v>2.4460000000000002</v>
      </c>
      <c r="R391" s="614">
        <v>2.42</v>
      </c>
      <c r="S391" s="709" t="s">
        <v>160</v>
      </c>
      <c r="T391" s="709" t="s">
        <v>160</v>
      </c>
      <c r="U391" s="709" t="s">
        <v>160</v>
      </c>
      <c r="V391" s="709" t="s">
        <v>160</v>
      </c>
      <c r="W391" s="979" t="s">
        <v>160</v>
      </c>
      <c r="X391" s="709" t="s">
        <v>160</v>
      </c>
      <c r="Y391" s="709" t="s">
        <v>160</v>
      </c>
    </row>
    <row r="392" spans="2:25" ht="16.5" customHeight="1" x14ac:dyDescent="0.3">
      <c r="B392" s="5"/>
      <c r="D392" s="1"/>
      <c r="E392" s="764"/>
      <c r="F392" s="616" t="s">
        <v>766</v>
      </c>
      <c r="G392" s="614">
        <v>2.7410000000000001</v>
      </c>
      <c r="H392" s="614">
        <v>2.7410000000000001</v>
      </c>
      <c r="I392" s="614">
        <v>2.7410000000000001</v>
      </c>
      <c r="J392" s="614">
        <v>2.7410000000000001</v>
      </c>
      <c r="K392" s="614">
        <v>2.6480000000000001</v>
      </c>
      <c r="L392" s="614">
        <v>2.6429999999999998</v>
      </c>
      <c r="M392" s="614">
        <v>2.6480000000000001</v>
      </c>
      <c r="N392" s="614">
        <v>2.6480000000000001</v>
      </c>
      <c r="O392" s="614">
        <v>2.6480000000000001</v>
      </c>
      <c r="P392" s="614">
        <v>2.6379999999999999</v>
      </c>
      <c r="Q392" s="614">
        <v>2.6219999999999999</v>
      </c>
      <c r="R392" s="614">
        <v>2.5979999999999999</v>
      </c>
      <c r="S392" s="709" t="s">
        <v>160</v>
      </c>
      <c r="T392" s="709" t="s">
        <v>160</v>
      </c>
      <c r="U392" s="709" t="s">
        <v>160</v>
      </c>
      <c r="V392" s="709" t="s">
        <v>160</v>
      </c>
      <c r="W392" s="979" t="s">
        <v>160</v>
      </c>
      <c r="X392" s="709" t="s">
        <v>160</v>
      </c>
      <c r="Y392" s="709" t="s">
        <v>160</v>
      </c>
    </row>
    <row r="393" spans="2:25" ht="16.5" customHeight="1" x14ac:dyDescent="0.3">
      <c r="B393" s="5"/>
      <c r="D393" s="1"/>
      <c r="E393" s="765" t="s">
        <v>541</v>
      </c>
      <c r="F393" s="616" t="s">
        <v>765</v>
      </c>
      <c r="G393" s="709" t="s">
        <v>160</v>
      </c>
      <c r="H393" s="709" t="s">
        <v>160</v>
      </c>
      <c r="I393" s="709" t="s">
        <v>160</v>
      </c>
      <c r="J393" s="709" t="s">
        <v>160</v>
      </c>
      <c r="K393" s="709" t="s">
        <v>160</v>
      </c>
      <c r="L393" s="709" t="s">
        <v>160</v>
      </c>
      <c r="M393" s="709" t="s">
        <v>160</v>
      </c>
      <c r="N393" s="709" t="s">
        <v>160</v>
      </c>
      <c r="O393" s="709" t="s">
        <v>160</v>
      </c>
      <c r="P393" s="709" t="s">
        <v>160</v>
      </c>
      <c r="Q393" s="709" t="s">
        <v>160</v>
      </c>
      <c r="R393" s="709" t="s">
        <v>160</v>
      </c>
      <c r="S393" s="614">
        <v>2.444</v>
      </c>
      <c r="T393" s="614">
        <v>2.444</v>
      </c>
      <c r="U393" s="614">
        <v>2.444</v>
      </c>
      <c r="V393" s="614">
        <v>2.444</v>
      </c>
      <c r="W393" s="978">
        <v>2.444</v>
      </c>
      <c r="X393" s="709">
        <v>2.444</v>
      </c>
      <c r="Y393" s="709">
        <v>2.444</v>
      </c>
    </row>
    <row r="394" spans="2:25" ht="16.5" customHeight="1" x14ac:dyDescent="0.3">
      <c r="B394" s="5"/>
      <c r="D394" s="1"/>
      <c r="E394" s="764"/>
      <c r="F394" s="616" t="s">
        <v>766</v>
      </c>
      <c r="G394" s="709" t="s">
        <v>160</v>
      </c>
      <c r="H394" s="709" t="s">
        <v>160</v>
      </c>
      <c r="I394" s="709" t="s">
        <v>160</v>
      </c>
      <c r="J394" s="709" t="s">
        <v>160</v>
      </c>
      <c r="K394" s="709" t="s">
        <v>160</v>
      </c>
      <c r="L394" s="709" t="s">
        <v>160</v>
      </c>
      <c r="M394" s="709" t="s">
        <v>160</v>
      </c>
      <c r="N394" s="709" t="s">
        <v>160</v>
      </c>
      <c r="O394" s="709" t="s">
        <v>160</v>
      </c>
      <c r="P394" s="709" t="s">
        <v>160</v>
      </c>
      <c r="Q394" s="709" t="s">
        <v>160</v>
      </c>
      <c r="R394" s="709" t="s">
        <v>160</v>
      </c>
      <c r="S394" s="614">
        <v>2.6219999999999999</v>
      </c>
      <c r="T394" s="614">
        <v>2.6219999999999999</v>
      </c>
      <c r="U394" s="614">
        <v>2.6219999999999999</v>
      </c>
      <c r="V394" s="614">
        <v>2.6219999999999999</v>
      </c>
      <c r="W394" s="978">
        <v>2.6219999999999999</v>
      </c>
      <c r="X394" s="709">
        <v>2.6219999999999999</v>
      </c>
      <c r="Y394" s="709">
        <v>2.6219999999999999</v>
      </c>
    </row>
    <row r="395" spans="2:25" ht="16.5" customHeight="1" x14ac:dyDescent="0.3">
      <c r="B395" s="5"/>
      <c r="D395" s="1"/>
      <c r="E395" s="765" t="s">
        <v>34</v>
      </c>
      <c r="F395" s="616" t="s">
        <v>765</v>
      </c>
      <c r="G395" s="709" t="s">
        <v>160</v>
      </c>
      <c r="H395" s="709" t="s">
        <v>160</v>
      </c>
      <c r="I395" s="709" t="s">
        <v>160</v>
      </c>
      <c r="J395" s="709" t="s">
        <v>160</v>
      </c>
      <c r="K395" s="709" t="s">
        <v>160</v>
      </c>
      <c r="L395" s="709" t="s">
        <v>160</v>
      </c>
      <c r="M395" s="709" t="s">
        <v>160</v>
      </c>
      <c r="N395" s="709" t="s">
        <v>160</v>
      </c>
      <c r="O395" s="709" t="s">
        <v>160</v>
      </c>
      <c r="P395" s="709" t="s">
        <v>160</v>
      </c>
      <c r="Q395" s="709" t="s">
        <v>160</v>
      </c>
      <c r="R395" s="709" t="s">
        <v>160</v>
      </c>
      <c r="S395" s="614">
        <v>2.3250000000000002</v>
      </c>
      <c r="T395" s="614">
        <v>2.3250000000000002</v>
      </c>
      <c r="U395" s="614">
        <v>2.3250000000000002</v>
      </c>
      <c r="V395" s="614">
        <v>2.3250000000000002</v>
      </c>
      <c r="W395" s="978">
        <v>2.3250000000000002</v>
      </c>
      <c r="X395" s="709">
        <v>2.3250000000000002</v>
      </c>
      <c r="Y395" s="709">
        <v>2.3250000000000002</v>
      </c>
    </row>
    <row r="396" spans="2:25" ht="16.5" customHeight="1" x14ac:dyDescent="0.3">
      <c r="B396" s="5"/>
      <c r="D396" s="1"/>
      <c r="E396" s="764"/>
      <c r="F396" s="616" t="s">
        <v>766</v>
      </c>
      <c r="G396" s="709" t="s">
        <v>160</v>
      </c>
      <c r="H396" s="709" t="s">
        <v>160</v>
      </c>
      <c r="I396" s="709" t="s">
        <v>160</v>
      </c>
      <c r="J396" s="709" t="s">
        <v>160</v>
      </c>
      <c r="K396" s="709" t="s">
        <v>160</v>
      </c>
      <c r="L396" s="709" t="s">
        <v>160</v>
      </c>
      <c r="M396" s="709" t="s">
        <v>160</v>
      </c>
      <c r="N396" s="709" t="s">
        <v>160</v>
      </c>
      <c r="O396" s="709" t="s">
        <v>160</v>
      </c>
      <c r="P396" s="709" t="s">
        <v>160</v>
      </c>
      <c r="Q396" s="709" t="s">
        <v>160</v>
      </c>
      <c r="R396" s="709" t="s">
        <v>160</v>
      </c>
      <c r="S396" s="614">
        <v>2.5030000000000001</v>
      </c>
      <c r="T396" s="614">
        <v>2.5030000000000001</v>
      </c>
      <c r="U396" s="614">
        <v>2.5030000000000001</v>
      </c>
      <c r="V396" s="614">
        <v>2.5030000000000001</v>
      </c>
      <c r="W396" s="978">
        <v>2.5030000000000001</v>
      </c>
      <c r="X396" s="709">
        <v>2.5030000000000001</v>
      </c>
      <c r="Y396" s="709">
        <v>2.5030000000000001</v>
      </c>
    </row>
    <row r="397" spans="2:25" ht="16.5" customHeight="1" x14ac:dyDescent="0.3">
      <c r="B397" s="5"/>
      <c r="D397" s="1"/>
      <c r="E397" s="765" t="s">
        <v>35</v>
      </c>
      <c r="F397" s="616" t="s">
        <v>765</v>
      </c>
      <c r="G397" s="709" t="s">
        <v>160</v>
      </c>
      <c r="H397" s="709" t="s">
        <v>160</v>
      </c>
      <c r="I397" s="709" t="s">
        <v>160</v>
      </c>
      <c r="J397" s="709" t="s">
        <v>160</v>
      </c>
      <c r="K397" s="709" t="s">
        <v>160</v>
      </c>
      <c r="L397" s="709" t="s">
        <v>160</v>
      </c>
      <c r="M397" s="709" t="s">
        <v>160</v>
      </c>
      <c r="N397" s="709" t="s">
        <v>160</v>
      </c>
      <c r="O397" s="709" t="s">
        <v>160</v>
      </c>
      <c r="P397" s="709" t="s">
        <v>160</v>
      </c>
      <c r="Q397" s="709" t="s">
        <v>160</v>
      </c>
      <c r="R397" s="709" t="s">
        <v>160</v>
      </c>
      <c r="S397" s="614">
        <v>0.53800000000000003</v>
      </c>
      <c r="T397" s="614">
        <v>0.53800000000000003</v>
      </c>
      <c r="U397" s="614">
        <v>0.53800000000000003</v>
      </c>
      <c r="V397" s="614">
        <v>0.53800000000000003</v>
      </c>
      <c r="W397" s="978">
        <v>0.53800000000000003</v>
      </c>
      <c r="X397" s="709">
        <v>0.53800000000000003</v>
      </c>
      <c r="Y397" s="709">
        <v>0.53800000000000003</v>
      </c>
    </row>
    <row r="398" spans="2:25" ht="16.5" customHeight="1" x14ac:dyDescent="0.3">
      <c r="B398" s="5"/>
      <c r="D398" s="1"/>
      <c r="E398" s="764"/>
      <c r="F398" s="616" t="s">
        <v>766</v>
      </c>
      <c r="G398" s="709" t="s">
        <v>160</v>
      </c>
      <c r="H398" s="709" t="s">
        <v>160</v>
      </c>
      <c r="I398" s="709" t="s">
        <v>160</v>
      </c>
      <c r="J398" s="709" t="s">
        <v>160</v>
      </c>
      <c r="K398" s="709" t="s">
        <v>160</v>
      </c>
      <c r="L398" s="709" t="s">
        <v>160</v>
      </c>
      <c r="M398" s="709" t="s">
        <v>160</v>
      </c>
      <c r="N398" s="709" t="s">
        <v>160</v>
      </c>
      <c r="O398" s="709" t="s">
        <v>160</v>
      </c>
      <c r="P398" s="709" t="s">
        <v>160</v>
      </c>
      <c r="Q398" s="709" t="s">
        <v>160</v>
      </c>
      <c r="R398" s="709" t="s">
        <v>160</v>
      </c>
      <c r="S398" s="614">
        <v>0.71599999999999997</v>
      </c>
      <c r="T398" s="614">
        <v>0.71599999999999997</v>
      </c>
      <c r="U398" s="614">
        <v>0.71599999999999997</v>
      </c>
      <c r="V398" s="614">
        <v>0.71599999999999997</v>
      </c>
      <c r="W398" s="978">
        <v>0.71599999999999997</v>
      </c>
      <c r="X398" s="709">
        <v>0.71599999999999997</v>
      </c>
      <c r="Y398" s="709">
        <v>0.71599999999999997</v>
      </c>
    </row>
    <row r="399" spans="2:25" ht="16.5" customHeight="1" x14ac:dyDescent="0.3">
      <c r="B399" s="5"/>
      <c r="D399" s="1"/>
      <c r="E399" s="765" t="s">
        <v>568</v>
      </c>
      <c r="F399" s="616" t="s">
        <v>765</v>
      </c>
      <c r="G399" s="709" t="s">
        <v>160</v>
      </c>
      <c r="H399" s="709" t="s">
        <v>160</v>
      </c>
      <c r="I399" s="709" t="s">
        <v>160</v>
      </c>
      <c r="J399" s="709" t="s">
        <v>160</v>
      </c>
      <c r="K399" s="709" t="s">
        <v>160</v>
      </c>
      <c r="L399" s="709" t="s">
        <v>160</v>
      </c>
      <c r="M399" s="709" t="s">
        <v>160</v>
      </c>
      <c r="N399" s="709" t="s">
        <v>160</v>
      </c>
      <c r="O399" s="709" t="s">
        <v>160</v>
      </c>
      <c r="P399" s="709" t="s">
        <v>160</v>
      </c>
      <c r="Q399" s="709" t="s">
        <v>160</v>
      </c>
      <c r="R399" s="709" t="s">
        <v>160</v>
      </c>
      <c r="S399" s="614">
        <v>0.18099999999999999</v>
      </c>
      <c r="T399" s="614">
        <v>0.18099999999999999</v>
      </c>
      <c r="U399" s="614">
        <v>0.18099999999999999</v>
      </c>
      <c r="V399" s="614">
        <v>0.18099999999999999</v>
      </c>
      <c r="W399" s="978">
        <v>0.18099999999999999</v>
      </c>
      <c r="X399" s="709">
        <v>0.18099999999999999</v>
      </c>
      <c r="Y399" s="709">
        <v>0.18099999999999999</v>
      </c>
    </row>
    <row r="400" spans="2:25" ht="16.5" customHeight="1" x14ac:dyDescent="0.3">
      <c r="B400" s="5"/>
      <c r="D400" s="1"/>
      <c r="E400" s="763"/>
      <c r="F400" s="617" t="s">
        <v>766</v>
      </c>
      <c r="G400" s="709" t="s">
        <v>160</v>
      </c>
      <c r="H400" s="709" t="s">
        <v>160</v>
      </c>
      <c r="I400" s="709" t="s">
        <v>160</v>
      </c>
      <c r="J400" s="709" t="s">
        <v>160</v>
      </c>
      <c r="K400" s="709" t="s">
        <v>160</v>
      </c>
      <c r="L400" s="709" t="s">
        <v>160</v>
      </c>
      <c r="M400" s="709" t="s">
        <v>160</v>
      </c>
      <c r="N400" s="709" t="s">
        <v>160</v>
      </c>
      <c r="O400" s="709" t="s">
        <v>160</v>
      </c>
      <c r="P400" s="709" t="s">
        <v>160</v>
      </c>
      <c r="Q400" s="709" t="s">
        <v>160</v>
      </c>
      <c r="R400" s="709" t="s">
        <v>160</v>
      </c>
      <c r="S400" s="614">
        <v>0.35899999999999999</v>
      </c>
      <c r="T400" s="614">
        <v>0.35899999999999999</v>
      </c>
      <c r="U400" s="614">
        <v>0.35899999999999999</v>
      </c>
      <c r="V400" s="614">
        <v>0.35899999999999999</v>
      </c>
      <c r="W400" s="978">
        <v>0.35899999999999999</v>
      </c>
      <c r="X400" s="709">
        <v>0.35899999999999999</v>
      </c>
      <c r="Y400" s="709">
        <v>0.35899999999999999</v>
      </c>
    </row>
    <row r="401" spans="2:57" ht="16.5" customHeight="1" x14ac:dyDescent="0.3">
      <c r="B401" s="5"/>
      <c r="D401" s="1"/>
      <c r="E401" s="984" t="s">
        <v>1516</v>
      </c>
      <c r="F401" s="911"/>
      <c r="G401" s="983">
        <v>0.51</v>
      </c>
      <c r="H401" s="709">
        <v>0.51</v>
      </c>
      <c r="I401" s="709">
        <v>0.51</v>
      </c>
      <c r="J401" s="709">
        <v>0.51</v>
      </c>
      <c r="K401" s="709">
        <v>0.51</v>
      </c>
      <c r="L401" s="709">
        <v>0.51</v>
      </c>
      <c r="M401" s="709">
        <v>0.51</v>
      </c>
      <c r="N401" s="709">
        <v>0.51</v>
      </c>
      <c r="O401" s="709">
        <v>0.51</v>
      </c>
      <c r="P401" s="709">
        <v>0.51</v>
      </c>
      <c r="Q401" s="709">
        <v>0.51</v>
      </c>
      <c r="R401" s="709">
        <v>0.51</v>
      </c>
      <c r="S401" s="614">
        <v>0.51</v>
      </c>
      <c r="T401" s="614">
        <v>0.51</v>
      </c>
      <c r="U401" s="614">
        <v>0.51</v>
      </c>
      <c r="V401" s="614">
        <v>0.51</v>
      </c>
      <c r="W401" s="978">
        <v>0.51</v>
      </c>
      <c r="X401" s="709">
        <v>0.51</v>
      </c>
      <c r="Y401" s="709">
        <v>0.51</v>
      </c>
    </row>
    <row r="402" spans="2:57" ht="16.5" customHeight="1" x14ac:dyDescent="0.3">
      <c r="B402" s="5"/>
      <c r="D402" s="1"/>
      <c r="E402" s="984" t="s">
        <v>1630</v>
      </c>
      <c r="F402" s="911"/>
      <c r="G402" s="983">
        <v>0.26</v>
      </c>
      <c r="H402" s="983">
        <v>0.26</v>
      </c>
      <c r="I402" s="983">
        <v>0.26</v>
      </c>
      <c r="J402" s="983">
        <v>0.26</v>
      </c>
      <c r="K402" s="983">
        <v>0.26</v>
      </c>
      <c r="L402" s="983">
        <v>0.26</v>
      </c>
      <c r="M402" s="983">
        <v>0.26</v>
      </c>
      <c r="N402" s="983">
        <v>0.26</v>
      </c>
      <c r="O402" s="983">
        <v>0.26</v>
      </c>
      <c r="P402" s="983">
        <v>0.26</v>
      </c>
      <c r="Q402" s="983">
        <v>0.26</v>
      </c>
      <c r="R402" s="983">
        <v>0.26</v>
      </c>
      <c r="S402" s="983">
        <v>0.26</v>
      </c>
      <c r="T402" s="983">
        <v>0.26</v>
      </c>
      <c r="U402" s="983">
        <v>0.26</v>
      </c>
      <c r="V402" s="983">
        <v>0.26</v>
      </c>
      <c r="W402" s="985">
        <v>0.26</v>
      </c>
      <c r="X402" s="709">
        <v>0.26</v>
      </c>
      <c r="Y402" s="709">
        <v>0.26</v>
      </c>
    </row>
    <row r="403" spans="2:57" ht="49.5" customHeight="1" x14ac:dyDescent="0.3">
      <c r="B403" s="5"/>
      <c r="D403" s="1"/>
      <c r="E403" s="1388" t="s">
        <v>1632</v>
      </c>
      <c r="F403" s="1388"/>
      <c r="G403" s="1388"/>
      <c r="H403" s="1388"/>
      <c r="I403" s="1388"/>
      <c r="J403" s="1388"/>
      <c r="K403" s="1388"/>
      <c r="L403" s="1388"/>
      <c r="M403" s="1388"/>
      <c r="N403" s="1388"/>
      <c r="O403" s="1388"/>
      <c r="P403" s="1388"/>
      <c r="Q403" s="1388"/>
      <c r="R403" s="1388"/>
      <c r="S403" s="1388"/>
      <c r="T403" s="1388"/>
      <c r="U403" s="1388"/>
      <c r="V403" s="1388"/>
      <c r="W403" s="1388"/>
      <c r="X403" s="1388"/>
    </row>
    <row r="404" spans="2:57" ht="15" customHeight="1" x14ac:dyDescent="0.3">
      <c r="B404" s="5"/>
      <c r="D404" s="1"/>
      <c r="E404" s="1033" t="s">
        <v>1701</v>
      </c>
      <c r="F404" s="970"/>
      <c r="G404" s="970"/>
      <c r="H404" s="970"/>
      <c r="I404" s="970"/>
      <c r="J404" s="970"/>
      <c r="K404" s="970"/>
      <c r="L404" s="970"/>
      <c r="M404" s="970"/>
      <c r="N404" s="970"/>
      <c r="O404" s="970"/>
      <c r="P404" s="970"/>
      <c r="Q404" s="970"/>
      <c r="R404" s="970"/>
      <c r="S404" s="970"/>
      <c r="T404" s="970"/>
      <c r="U404" s="970"/>
      <c r="V404" s="970"/>
      <c r="W404" s="970"/>
    </row>
    <row r="405" spans="2:57" ht="16.5" customHeight="1" x14ac:dyDescent="0.3">
      <c r="B405" s="5"/>
      <c r="D405" s="1"/>
    </row>
    <row r="406" spans="2:57" x14ac:dyDescent="0.3">
      <c r="D406" s="1"/>
      <c r="E406" s="818" t="s">
        <v>1644</v>
      </c>
      <c r="F406" s="817"/>
      <c r="G406" s="817"/>
      <c r="H406" s="817"/>
      <c r="I406" s="817"/>
      <c r="J406" s="817"/>
      <c r="K406" s="817"/>
      <c r="L406" s="817"/>
      <c r="M406" s="817"/>
      <c r="N406" s="817"/>
      <c r="O406" s="817"/>
      <c r="P406" s="817"/>
      <c r="Q406" s="817"/>
      <c r="R406" s="817"/>
      <c r="S406" s="817"/>
      <c r="T406" s="817"/>
      <c r="U406" s="817"/>
      <c r="V406" s="817"/>
      <c r="W406" s="817"/>
      <c r="X406" s="817"/>
      <c r="Y406" s="817"/>
      <c r="Z406" s="817"/>
      <c r="AA406" s="817"/>
      <c r="AB406" s="817"/>
      <c r="AC406" s="817"/>
      <c r="AD406" s="817"/>
      <c r="AE406" s="817"/>
      <c r="AF406" s="817"/>
      <c r="AG406" s="817"/>
      <c r="AH406" s="817"/>
      <c r="AI406" s="817"/>
      <c r="AJ406" s="817"/>
      <c r="AK406" s="817"/>
      <c r="AL406" s="817"/>
      <c r="AM406" s="817"/>
      <c r="AN406" s="817"/>
      <c r="AO406" s="817"/>
      <c r="AP406" s="817"/>
      <c r="AQ406" s="817"/>
      <c r="AR406" s="817"/>
      <c r="AS406" s="817"/>
      <c r="AT406" s="817"/>
      <c r="AU406" s="817"/>
      <c r="AV406" s="817"/>
      <c r="AW406" s="817"/>
      <c r="AX406" s="817"/>
      <c r="AY406" s="817"/>
      <c r="AZ406" s="817"/>
      <c r="BA406" s="817"/>
      <c r="BB406" s="817"/>
      <c r="BC406" s="817"/>
      <c r="BD406" s="817"/>
      <c r="BE406" s="817"/>
    </row>
    <row r="407" spans="2:57" x14ac:dyDescent="0.3">
      <c r="D407" s="1"/>
      <c r="E407" s="1028" t="s">
        <v>1645</v>
      </c>
      <c r="F407" s="817"/>
      <c r="G407" s="817"/>
      <c r="H407" s="817"/>
      <c r="I407" s="817"/>
      <c r="J407" s="817"/>
      <c r="K407" s="817"/>
      <c r="L407" s="817"/>
      <c r="M407" s="817"/>
      <c r="N407" s="817"/>
      <c r="O407" s="817"/>
      <c r="P407" s="817"/>
      <c r="Q407" s="817"/>
      <c r="R407" s="817"/>
      <c r="S407" s="817"/>
      <c r="T407" s="817"/>
      <c r="U407" s="817"/>
      <c r="V407" s="817"/>
      <c r="W407" s="817"/>
      <c r="X407" s="817"/>
      <c r="Y407" s="817"/>
      <c r="Z407" s="817"/>
      <c r="AA407" s="817"/>
      <c r="AB407" s="817"/>
      <c r="AC407" s="817"/>
      <c r="AD407" s="817"/>
      <c r="AE407" s="817"/>
      <c r="AF407" s="817"/>
      <c r="AG407" s="817"/>
      <c r="AH407" s="817"/>
      <c r="AI407" s="817"/>
      <c r="AJ407" s="817"/>
      <c r="AK407" s="817"/>
      <c r="AL407" s="817"/>
      <c r="AM407" s="817"/>
      <c r="AN407" s="817"/>
      <c r="AO407" s="817"/>
      <c r="AP407" s="817"/>
      <c r="AQ407" s="817"/>
      <c r="AR407" s="817"/>
      <c r="AS407" s="817"/>
      <c r="AT407" s="817"/>
      <c r="AU407" s="817"/>
      <c r="AV407" s="817"/>
      <c r="AW407" s="817"/>
      <c r="AX407" s="817"/>
      <c r="AY407" s="817"/>
      <c r="AZ407" s="817"/>
      <c r="BA407" s="817"/>
      <c r="BB407" s="817"/>
      <c r="BC407" s="817"/>
      <c r="BD407" s="817"/>
      <c r="BE407" s="817"/>
    </row>
    <row r="408" spans="2:57" ht="18" x14ac:dyDescent="0.3">
      <c r="D408" s="1"/>
      <c r="E408" s="1034" t="s">
        <v>1702</v>
      </c>
      <c r="F408" s="817"/>
      <c r="G408" s="817"/>
      <c r="H408" s="817"/>
      <c r="I408" s="817"/>
      <c r="J408" s="817"/>
      <c r="K408" s="817"/>
      <c r="L408" s="817"/>
      <c r="M408" s="817"/>
      <c r="N408" s="817"/>
      <c r="O408" s="817"/>
      <c r="P408" s="817"/>
      <c r="Q408" s="817"/>
      <c r="R408" s="817"/>
      <c r="S408" s="817"/>
      <c r="T408" s="817"/>
      <c r="U408" s="817"/>
      <c r="V408" s="817"/>
      <c r="W408" s="817"/>
      <c r="X408" s="817"/>
      <c r="Y408" s="817"/>
      <c r="Z408" s="817"/>
      <c r="AA408" s="817"/>
      <c r="AB408" s="817"/>
      <c r="AC408" s="817"/>
      <c r="AD408" s="817"/>
      <c r="AE408" s="817"/>
      <c r="AF408" s="817"/>
      <c r="AG408" s="817"/>
      <c r="AH408" s="817"/>
      <c r="AI408" s="817"/>
      <c r="AJ408" s="817"/>
      <c r="AK408" s="817"/>
      <c r="AL408" s="817"/>
      <c r="AM408" s="817"/>
      <c r="AN408" s="817"/>
      <c r="AO408" s="817"/>
      <c r="AP408" s="817"/>
      <c r="AQ408" s="817"/>
      <c r="AR408" s="817"/>
      <c r="AS408" s="817"/>
      <c r="AT408" s="817"/>
      <c r="AU408" s="817"/>
      <c r="AV408" s="817"/>
      <c r="AW408" s="817"/>
      <c r="AX408" s="817"/>
      <c r="AY408" s="817"/>
      <c r="AZ408" s="817"/>
      <c r="BA408" s="817"/>
      <c r="BB408" s="817"/>
      <c r="BC408" s="817"/>
      <c r="BD408" s="817"/>
      <c r="BE408" s="817"/>
    </row>
    <row r="409" spans="2:57" x14ac:dyDescent="0.3">
      <c r="D409" s="1"/>
      <c r="E409" s="818" t="s">
        <v>1009</v>
      </c>
      <c r="F409" s="817"/>
      <c r="G409" s="817"/>
      <c r="H409" s="817"/>
      <c r="I409" s="817"/>
      <c r="J409" s="817"/>
      <c r="K409" s="817"/>
      <c r="L409" s="817"/>
      <c r="M409" s="817"/>
      <c r="N409" s="817"/>
      <c r="O409" s="817"/>
      <c r="P409" s="817"/>
      <c r="Q409" s="817"/>
      <c r="R409" s="817"/>
      <c r="S409" s="817"/>
      <c r="T409" s="817"/>
      <c r="U409" s="817"/>
      <c r="V409" s="817"/>
      <c r="W409" s="817"/>
      <c r="X409" s="817"/>
      <c r="Y409" s="817"/>
      <c r="Z409" s="817"/>
      <c r="AA409" s="817"/>
      <c r="AB409" s="817"/>
      <c r="AC409" s="817"/>
      <c r="AD409" s="817"/>
      <c r="AE409" s="817"/>
      <c r="AF409" s="817"/>
      <c r="AG409" s="817"/>
      <c r="AH409" s="817"/>
      <c r="AI409" s="817"/>
      <c r="AJ409" s="817"/>
      <c r="AK409" s="817"/>
      <c r="AL409" s="817"/>
      <c r="AM409" s="817"/>
      <c r="AN409" s="817"/>
      <c r="AO409" s="817"/>
      <c r="AP409" s="817"/>
      <c r="AQ409" s="817"/>
      <c r="AR409" s="817"/>
      <c r="AS409" s="817"/>
      <c r="AT409" s="817"/>
      <c r="AU409" s="817"/>
      <c r="AV409" s="817"/>
      <c r="AW409" s="817"/>
      <c r="AX409" s="817"/>
      <c r="AY409" s="817"/>
      <c r="AZ409" s="817"/>
      <c r="BA409" s="817"/>
      <c r="BB409" s="817"/>
      <c r="BC409" s="817"/>
      <c r="BD409" s="817"/>
      <c r="BE409" s="817"/>
    </row>
    <row r="410" spans="2:57" x14ac:dyDescent="0.3">
      <c r="D410" s="1"/>
      <c r="E410" s="838" t="s">
        <v>1514</v>
      </c>
      <c r="F410" s="817"/>
      <c r="G410" s="817"/>
      <c r="H410" s="817"/>
      <c r="I410" s="817"/>
      <c r="J410" s="817"/>
      <c r="K410" s="817"/>
      <c r="L410" s="817"/>
      <c r="M410" s="817"/>
      <c r="N410" s="817"/>
      <c r="O410" s="817"/>
      <c r="P410" s="817"/>
      <c r="Q410" s="817"/>
      <c r="R410" s="817"/>
      <c r="S410" s="817"/>
      <c r="T410" s="817"/>
      <c r="U410" s="817"/>
      <c r="V410" s="817"/>
      <c r="W410" s="817"/>
      <c r="X410" s="817"/>
      <c r="Y410" s="817"/>
      <c r="Z410" s="817"/>
      <c r="AA410" s="817"/>
      <c r="AB410" s="817"/>
      <c r="AC410" s="817"/>
      <c r="AD410" s="817"/>
      <c r="AE410" s="817"/>
      <c r="AF410" s="817"/>
      <c r="AG410" s="817"/>
      <c r="AH410" s="817"/>
      <c r="AI410" s="817"/>
      <c r="AJ410" s="817"/>
      <c r="AK410" s="817"/>
      <c r="AL410" s="817"/>
      <c r="AM410" s="817"/>
      <c r="AN410" s="817"/>
      <c r="AO410" s="817"/>
      <c r="AP410" s="817"/>
      <c r="AQ410" s="817"/>
      <c r="AR410" s="817"/>
      <c r="AS410" s="817"/>
      <c r="AT410" s="817"/>
      <c r="AU410" s="817"/>
      <c r="AV410" s="817"/>
      <c r="AW410" s="817"/>
      <c r="AX410" s="817"/>
      <c r="AY410" s="817"/>
      <c r="AZ410" s="817"/>
      <c r="BA410" s="817"/>
      <c r="BB410" s="817"/>
      <c r="BC410" s="817"/>
      <c r="BD410" s="817"/>
      <c r="BE410" s="817"/>
    </row>
    <row r="411" spans="2:57" x14ac:dyDescent="0.3">
      <c r="D411" s="1"/>
      <c r="E411" s="838" t="s">
        <v>1515</v>
      </c>
      <c r="F411" s="817"/>
      <c r="G411" s="817"/>
      <c r="H411" s="817"/>
      <c r="I411" s="817"/>
      <c r="J411" s="817"/>
      <c r="K411" s="817"/>
      <c r="L411" s="817"/>
      <c r="M411" s="817"/>
      <c r="N411" s="817"/>
      <c r="O411" s="817"/>
      <c r="P411" s="817"/>
      <c r="Q411" s="817"/>
      <c r="R411" s="817"/>
      <c r="S411" s="817"/>
      <c r="T411" s="817"/>
      <c r="U411" s="817"/>
      <c r="V411" s="817"/>
      <c r="W411" s="817"/>
      <c r="X411" s="817"/>
      <c r="Y411" s="817"/>
      <c r="Z411" s="817"/>
      <c r="AA411" s="817"/>
      <c r="AB411" s="817"/>
      <c r="AC411" s="817"/>
      <c r="AD411" s="817"/>
      <c r="AE411" s="817"/>
      <c r="AF411" s="817"/>
      <c r="AG411" s="817"/>
      <c r="AH411" s="817"/>
      <c r="AI411" s="817"/>
      <c r="AJ411" s="817"/>
      <c r="AK411" s="817"/>
      <c r="AL411" s="817"/>
      <c r="AM411" s="817"/>
      <c r="AN411" s="817"/>
      <c r="AO411" s="817"/>
      <c r="AP411" s="817"/>
      <c r="AQ411" s="817"/>
      <c r="AR411" s="817"/>
      <c r="AS411" s="817"/>
      <c r="AT411" s="817"/>
      <c r="AU411" s="817"/>
      <c r="AV411" s="817"/>
      <c r="AW411" s="817"/>
      <c r="AX411" s="817"/>
      <c r="AY411" s="817"/>
      <c r="AZ411" s="817"/>
      <c r="BA411" s="817"/>
      <c r="BB411" s="817"/>
      <c r="BC411" s="817"/>
      <c r="BD411" s="817"/>
      <c r="BE411" s="817"/>
    </row>
    <row r="412" spans="2:57" x14ac:dyDescent="0.3">
      <c r="D412" s="1"/>
      <c r="E412" s="818" t="s">
        <v>1008</v>
      </c>
      <c r="F412" s="817"/>
      <c r="G412" s="817"/>
      <c r="H412" s="817"/>
      <c r="I412" s="817"/>
      <c r="J412" s="817"/>
      <c r="K412" s="817"/>
      <c r="L412" s="817"/>
      <c r="M412" s="817"/>
      <c r="N412" s="817"/>
      <c r="O412" s="817"/>
      <c r="P412" s="817"/>
      <c r="Q412" s="817"/>
      <c r="R412" s="817"/>
      <c r="S412" s="817"/>
      <c r="T412" s="817"/>
      <c r="U412" s="817"/>
      <c r="V412" s="817"/>
      <c r="W412" s="817"/>
      <c r="X412" s="817"/>
      <c r="Y412" s="817"/>
      <c r="Z412" s="817"/>
      <c r="AA412" s="817"/>
      <c r="AB412" s="817"/>
      <c r="AC412" s="817"/>
      <c r="AD412" s="817"/>
      <c r="AE412" s="817"/>
      <c r="AF412" s="817"/>
      <c r="AG412" s="817"/>
      <c r="AH412" s="817"/>
      <c r="AI412" s="817"/>
      <c r="AJ412" s="817"/>
      <c r="AK412" s="817"/>
      <c r="AL412" s="817"/>
      <c r="AM412" s="817"/>
      <c r="AN412" s="817"/>
      <c r="AO412" s="817"/>
      <c r="AP412" s="817"/>
      <c r="AQ412" s="817"/>
      <c r="AR412" s="817"/>
      <c r="AS412" s="817"/>
      <c r="AT412" s="817"/>
      <c r="AU412" s="817"/>
      <c r="AV412" s="817"/>
      <c r="AW412" s="817"/>
      <c r="AX412" s="817"/>
      <c r="AY412" s="817"/>
      <c r="AZ412" s="817"/>
      <c r="BA412" s="817"/>
      <c r="BB412" s="817"/>
      <c r="BC412" s="817"/>
      <c r="BD412" s="817"/>
      <c r="BE412" s="817"/>
    </row>
    <row r="413" spans="2:57" x14ac:dyDescent="0.3">
      <c r="D413" s="1"/>
      <c r="E413" s="838" t="s">
        <v>1663</v>
      </c>
      <c r="F413" s="817"/>
      <c r="G413" s="817"/>
      <c r="H413" s="817"/>
      <c r="I413" s="817"/>
      <c r="J413" s="817"/>
      <c r="K413" s="817"/>
      <c r="L413" s="817"/>
      <c r="M413" s="817"/>
      <c r="N413" s="817"/>
      <c r="O413" s="817"/>
      <c r="P413" s="817"/>
      <c r="Q413" s="817"/>
      <c r="R413" s="817"/>
      <c r="S413" s="817"/>
      <c r="T413" s="817"/>
      <c r="U413" s="817"/>
      <c r="V413" s="817"/>
      <c r="W413" s="817"/>
      <c r="X413" s="817"/>
      <c r="Y413" s="817"/>
      <c r="Z413" s="817"/>
      <c r="AA413" s="817"/>
      <c r="AB413" s="817"/>
      <c r="AC413" s="817"/>
      <c r="AD413" s="817"/>
      <c r="AE413" s="817"/>
      <c r="AF413" s="817"/>
      <c r="AG413" s="817"/>
      <c r="AH413" s="817"/>
      <c r="AI413" s="817"/>
      <c r="AJ413" s="817"/>
      <c r="AK413" s="817"/>
      <c r="AL413" s="817"/>
      <c r="AM413" s="817"/>
      <c r="AN413" s="817"/>
      <c r="AO413" s="817"/>
      <c r="AP413" s="817"/>
      <c r="AQ413" s="817"/>
      <c r="AR413" s="817"/>
      <c r="AS413" s="817"/>
      <c r="AT413" s="817"/>
      <c r="AU413" s="817"/>
      <c r="AV413" s="817"/>
      <c r="AW413" s="817"/>
      <c r="AX413" s="817"/>
      <c r="AY413" s="817"/>
      <c r="AZ413" s="817"/>
      <c r="BA413" s="817"/>
      <c r="BB413" s="817"/>
      <c r="BC413" s="817"/>
      <c r="BD413" s="817"/>
      <c r="BE413" s="817"/>
    </row>
    <row r="414" spans="2:57" x14ac:dyDescent="0.3">
      <c r="D414" s="1"/>
      <c r="E414" s="1378" t="s">
        <v>1482</v>
      </c>
      <c r="F414" s="1378"/>
      <c r="G414" s="1378"/>
      <c r="H414" s="1378"/>
      <c r="I414" s="1378"/>
      <c r="J414" s="1378"/>
      <c r="K414" s="1378"/>
      <c r="L414" s="1378"/>
      <c r="M414" s="817"/>
      <c r="N414" s="817"/>
      <c r="O414" s="817"/>
      <c r="P414" s="817"/>
      <c r="Q414" s="817"/>
      <c r="R414" s="817"/>
      <c r="S414" s="817"/>
      <c r="T414" s="817"/>
      <c r="U414" s="817"/>
      <c r="V414" s="817"/>
      <c r="W414" s="817"/>
      <c r="X414" s="817"/>
      <c r="Y414" s="817"/>
      <c r="Z414" s="817"/>
      <c r="AA414" s="817"/>
      <c r="AB414" s="817"/>
      <c r="AC414" s="817"/>
      <c r="AD414" s="817"/>
      <c r="AE414" s="817"/>
      <c r="AF414" s="817"/>
      <c r="AG414" s="817"/>
      <c r="AH414" s="817"/>
      <c r="AI414" s="817"/>
      <c r="AJ414" s="817"/>
      <c r="AK414" s="817"/>
      <c r="AL414" s="817"/>
      <c r="AM414" s="817"/>
      <c r="AN414" s="817"/>
      <c r="AO414" s="817"/>
      <c r="AP414" s="817"/>
      <c r="AQ414" s="817"/>
      <c r="AR414" s="817"/>
      <c r="AS414" s="817"/>
      <c r="AT414" s="817"/>
      <c r="AU414" s="817"/>
      <c r="AV414" s="817"/>
      <c r="AW414" s="817"/>
      <c r="AX414" s="817"/>
      <c r="AY414" s="817"/>
      <c r="AZ414" s="817"/>
      <c r="BA414" s="817"/>
      <c r="BB414" s="817"/>
      <c r="BC414" s="817"/>
      <c r="BD414" s="817"/>
      <c r="BE414" s="817"/>
    </row>
    <row r="415" spans="2:57" x14ac:dyDescent="0.3">
      <c r="D415" s="1"/>
      <c r="E415" s="838" t="s">
        <v>1664</v>
      </c>
      <c r="G415" s="1005"/>
      <c r="H415" s="1005"/>
      <c r="I415" s="1005"/>
      <c r="J415" s="1005"/>
      <c r="K415" s="1005"/>
      <c r="L415" s="1005"/>
      <c r="M415" s="817"/>
      <c r="N415" s="817"/>
      <c r="O415" s="817"/>
      <c r="P415" s="817"/>
      <c r="Q415" s="817"/>
      <c r="R415" s="817"/>
      <c r="S415" s="817"/>
      <c r="T415" s="817"/>
      <c r="U415" s="817"/>
      <c r="V415" s="817"/>
      <c r="W415" s="817"/>
      <c r="X415" s="817"/>
      <c r="Y415" s="817"/>
      <c r="Z415" s="817"/>
      <c r="AA415" s="817"/>
      <c r="AB415" s="817"/>
      <c r="AC415" s="817"/>
      <c r="AD415" s="817"/>
      <c r="AE415" s="817"/>
      <c r="AF415" s="817"/>
      <c r="AG415" s="817"/>
      <c r="AH415" s="817"/>
      <c r="AI415" s="817"/>
      <c r="AJ415" s="817"/>
      <c r="AK415" s="817"/>
      <c r="AL415" s="817"/>
      <c r="AM415" s="817"/>
      <c r="AN415" s="817"/>
      <c r="AO415" s="817"/>
      <c r="AP415" s="817"/>
      <c r="AQ415" s="817"/>
      <c r="AR415" s="817"/>
      <c r="AS415" s="817"/>
      <c r="AT415" s="817"/>
      <c r="AU415" s="817"/>
      <c r="AV415" s="817"/>
      <c r="AW415" s="817"/>
      <c r="AX415" s="817"/>
      <c r="AY415" s="817"/>
      <c r="AZ415" s="817"/>
      <c r="BA415" s="817"/>
      <c r="BB415" s="817"/>
      <c r="BC415" s="817"/>
      <c r="BD415" s="817"/>
      <c r="BE415" s="817"/>
    </row>
    <row r="416" spans="2:57" x14ac:dyDescent="0.3">
      <c r="D416" s="1"/>
      <c r="E416" s="1366" t="s">
        <v>1483</v>
      </c>
      <c r="F416" s="1366"/>
      <c r="G416" s="1366"/>
      <c r="H416" s="817"/>
      <c r="I416" s="817"/>
      <c r="J416" s="817"/>
      <c r="K416" s="817"/>
      <c r="L416" s="817"/>
      <c r="M416" s="817"/>
      <c r="N416" s="817"/>
      <c r="O416" s="817"/>
      <c r="P416" s="817"/>
      <c r="Q416" s="817"/>
      <c r="R416" s="817"/>
      <c r="S416" s="817"/>
      <c r="T416" s="817"/>
      <c r="U416" s="817"/>
      <c r="V416" s="817"/>
      <c r="W416" s="817"/>
      <c r="X416" s="817"/>
      <c r="Y416" s="817"/>
      <c r="Z416" s="817"/>
      <c r="AA416" s="817"/>
      <c r="AB416" s="817"/>
      <c r="AC416" s="817"/>
      <c r="AD416" s="817"/>
      <c r="AE416" s="817"/>
      <c r="AF416" s="817"/>
      <c r="AG416" s="817"/>
      <c r="AH416" s="817"/>
      <c r="AI416" s="817"/>
      <c r="AJ416" s="817"/>
      <c r="AK416" s="817"/>
      <c r="AL416" s="817"/>
      <c r="AM416" s="817"/>
      <c r="AN416" s="817"/>
      <c r="AO416" s="817"/>
      <c r="AP416" s="817"/>
      <c r="AQ416" s="817"/>
      <c r="AR416" s="817"/>
      <c r="AS416" s="817"/>
      <c r="AT416" s="817"/>
      <c r="AU416" s="817"/>
      <c r="AV416" s="817"/>
      <c r="AW416" s="817"/>
      <c r="AX416" s="817"/>
      <c r="AY416" s="817"/>
      <c r="AZ416" s="817"/>
      <c r="BA416" s="817"/>
      <c r="BB416" s="817"/>
      <c r="BC416" s="817"/>
      <c r="BD416" s="817"/>
      <c r="BE416" s="817"/>
    </row>
    <row r="417" spans="1:63" ht="18" x14ac:dyDescent="0.3">
      <c r="D417" s="1"/>
      <c r="E417" s="1011" t="s">
        <v>1672</v>
      </c>
      <c r="F417" s="1009"/>
      <c r="G417" s="1009"/>
      <c r="H417" s="817"/>
      <c r="I417" s="817"/>
      <c r="J417" s="817"/>
      <c r="K417" s="817"/>
      <c r="L417" s="817"/>
      <c r="M417" s="817"/>
      <c r="N417" s="817"/>
      <c r="O417" s="817"/>
      <c r="P417" s="817"/>
      <c r="Q417" s="817"/>
      <c r="R417" s="817"/>
      <c r="S417" s="817"/>
      <c r="T417" s="817"/>
      <c r="U417" s="817"/>
      <c r="V417" s="817"/>
      <c r="W417" s="817"/>
      <c r="X417" s="817"/>
      <c r="Y417" s="817"/>
      <c r="Z417" s="817"/>
      <c r="AA417" s="817"/>
      <c r="AB417" s="817"/>
      <c r="AC417" s="817"/>
      <c r="AD417" s="817"/>
      <c r="AE417" s="817"/>
      <c r="AF417" s="817"/>
      <c r="AG417" s="817"/>
      <c r="AH417" s="817"/>
      <c r="AI417" s="817"/>
      <c r="AJ417" s="817"/>
      <c r="AK417" s="817"/>
      <c r="AL417" s="817"/>
      <c r="AM417" s="817"/>
      <c r="AN417" s="817"/>
      <c r="AO417" s="817"/>
      <c r="AP417" s="817"/>
      <c r="AQ417" s="817"/>
      <c r="AR417" s="817"/>
      <c r="AS417" s="817"/>
      <c r="AT417" s="817"/>
      <c r="AU417" s="817"/>
      <c r="AV417" s="817"/>
      <c r="AW417" s="817"/>
      <c r="AX417" s="817"/>
      <c r="AY417" s="817"/>
      <c r="AZ417" s="817"/>
      <c r="BA417" s="817"/>
      <c r="BB417" s="817"/>
      <c r="BC417" s="817"/>
      <c r="BD417" s="817"/>
      <c r="BE417" s="817"/>
    </row>
    <row r="418" spans="1:63" x14ac:dyDescent="0.3">
      <c r="D418" s="1"/>
      <c r="E418" s="811" t="s">
        <v>1600</v>
      </c>
      <c r="F418" s="817"/>
      <c r="G418" s="817"/>
      <c r="H418" s="817"/>
      <c r="I418" s="817"/>
      <c r="J418" s="817"/>
      <c r="K418" s="817"/>
      <c r="L418" s="817"/>
      <c r="M418" s="817"/>
      <c r="N418" s="817"/>
      <c r="O418" s="817"/>
      <c r="P418" s="817"/>
      <c r="Q418" s="817"/>
      <c r="R418" s="817"/>
      <c r="S418" s="817"/>
      <c r="T418" s="817"/>
      <c r="U418" s="817"/>
      <c r="V418" s="817"/>
      <c r="W418" s="817"/>
      <c r="X418" s="817"/>
      <c r="Y418" s="817"/>
      <c r="Z418" s="817"/>
      <c r="AA418" s="817"/>
      <c r="AB418" s="817"/>
      <c r="AC418" s="817"/>
      <c r="AD418" s="817"/>
      <c r="AE418" s="817"/>
      <c r="AF418" s="817"/>
      <c r="AG418" s="817"/>
      <c r="AH418" s="817"/>
      <c r="AI418" s="817"/>
      <c r="AJ418" s="817"/>
      <c r="AK418" s="817"/>
      <c r="AL418" s="817"/>
      <c r="AM418" s="817"/>
      <c r="AN418" s="817"/>
      <c r="AO418" s="817"/>
      <c r="AP418" s="817"/>
      <c r="AQ418" s="817"/>
      <c r="AR418" s="817"/>
      <c r="AS418" s="817"/>
      <c r="AT418" s="817"/>
      <c r="AU418" s="817"/>
      <c r="AV418" s="817"/>
      <c r="AW418" s="817"/>
      <c r="AX418" s="817"/>
      <c r="AY418" s="817"/>
      <c r="AZ418" s="817"/>
      <c r="BA418" s="817"/>
      <c r="BB418" s="817"/>
      <c r="BC418" s="817"/>
      <c r="BD418" s="817"/>
      <c r="BE418" s="817"/>
    </row>
    <row r="419" spans="1:63" x14ac:dyDescent="0.3">
      <c r="D419" s="823"/>
      <c r="E419" s="1366" t="s">
        <v>1601</v>
      </c>
      <c r="F419" s="1366"/>
      <c r="G419" s="817"/>
      <c r="H419" s="817"/>
      <c r="I419" s="817"/>
      <c r="J419" s="817"/>
      <c r="K419" s="817"/>
      <c r="L419" s="817"/>
      <c r="M419" s="817"/>
      <c r="N419" s="817"/>
      <c r="O419" s="817"/>
      <c r="P419" s="817"/>
      <c r="Q419" s="817"/>
      <c r="R419" s="817"/>
      <c r="S419" s="817"/>
      <c r="T419" s="817"/>
      <c r="U419" s="817"/>
      <c r="V419" s="817"/>
      <c r="W419" s="817"/>
      <c r="X419" s="817"/>
      <c r="Y419" s="817"/>
      <c r="Z419" s="817"/>
      <c r="AA419" s="817"/>
      <c r="AB419" s="817"/>
      <c r="AC419" s="817"/>
      <c r="AD419" s="817"/>
      <c r="AE419" s="817"/>
      <c r="AF419" s="817"/>
      <c r="AG419" s="817"/>
      <c r="AH419" s="817"/>
      <c r="AI419" s="817"/>
      <c r="AJ419" s="817"/>
      <c r="AK419" s="817"/>
      <c r="AL419" s="817"/>
      <c r="AM419" s="817"/>
      <c r="AN419" s="817"/>
      <c r="AO419" s="817"/>
      <c r="AP419" s="817"/>
      <c r="AQ419" s="817"/>
      <c r="AR419" s="817"/>
      <c r="AS419" s="817"/>
      <c r="AT419" s="817"/>
      <c r="AU419" s="817"/>
      <c r="AV419" s="817"/>
      <c r="AW419" s="817"/>
      <c r="AX419" s="817"/>
      <c r="AY419" s="817"/>
      <c r="AZ419" s="817"/>
      <c r="BA419" s="817"/>
      <c r="BB419" s="817"/>
      <c r="BC419" s="817"/>
      <c r="BD419" s="817"/>
      <c r="BE419" s="817"/>
    </row>
    <row r="420" spans="1:63" x14ac:dyDescent="0.3">
      <c r="D420" s="823"/>
      <c r="E420" s="818" t="s">
        <v>1646</v>
      </c>
      <c r="F420" s="987"/>
      <c r="G420" s="986"/>
      <c r="H420" s="986"/>
      <c r="I420" s="817"/>
      <c r="J420" s="817"/>
      <c r="K420" s="817"/>
      <c r="L420" s="817"/>
      <c r="M420" s="817"/>
      <c r="N420" s="817"/>
      <c r="O420" s="817"/>
      <c r="P420" s="817"/>
      <c r="Q420" s="817"/>
      <c r="R420" s="817"/>
      <c r="S420" s="817"/>
      <c r="T420" s="817"/>
      <c r="U420" s="817"/>
      <c r="V420" s="817"/>
      <c r="W420" s="817"/>
      <c r="X420" s="817"/>
      <c r="Y420" s="817"/>
      <c r="Z420" s="817"/>
      <c r="AA420" s="817"/>
      <c r="AB420" s="817"/>
      <c r="AC420" s="817"/>
      <c r="AD420" s="817"/>
      <c r="AE420" s="817"/>
      <c r="AF420" s="817"/>
      <c r="AG420" s="817"/>
      <c r="AH420" s="817"/>
      <c r="AI420" s="817"/>
      <c r="AJ420" s="817"/>
      <c r="AK420" s="817"/>
      <c r="AL420" s="817"/>
      <c r="AM420" s="817"/>
      <c r="AN420" s="817"/>
      <c r="AO420" s="817"/>
      <c r="AP420" s="817"/>
      <c r="AQ420" s="817"/>
      <c r="AR420" s="817"/>
      <c r="AS420" s="817"/>
      <c r="AT420" s="817"/>
      <c r="AU420" s="817"/>
      <c r="AV420" s="817"/>
      <c r="AW420" s="817"/>
      <c r="AX420" s="817"/>
      <c r="AY420" s="817"/>
      <c r="AZ420" s="817"/>
      <c r="BA420" s="817"/>
      <c r="BB420" s="817"/>
      <c r="BC420" s="817"/>
      <c r="BD420" s="817"/>
      <c r="BE420" s="817"/>
    </row>
    <row r="421" spans="1:63" ht="18" x14ac:dyDescent="0.35">
      <c r="D421" s="823"/>
      <c r="E421" s="1035" t="s">
        <v>1703</v>
      </c>
      <c r="F421" s="811"/>
      <c r="G421" s="811"/>
      <c r="H421" s="811"/>
      <c r="I421" s="811"/>
      <c r="J421" s="811"/>
      <c r="K421" s="811"/>
      <c r="L421" s="811"/>
      <c r="M421" s="811"/>
      <c r="N421" s="811"/>
      <c r="O421" s="811"/>
      <c r="P421" s="811"/>
      <c r="Q421" s="811"/>
      <c r="R421" s="811"/>
      <c r="S421" s="811"/>
      <c r="T421" s="811"/>
      <c r="U421" s="811"/>
      <c r="V421" s="811"/>
      <c r="W421" s="811"/>
      <c r="X421" s="811"/>
      <c r="Y421" s="811"/>
      <c r="Z421" s="811"/>
      <c r="AA421" s="811"/>
      <c r="AB421" s="811"/>
      <c r="AC421" s="817"/>
      <c r="AD421" s="817"/>
      <c r="AE421" s="817"/>
      <c r="AF421" s="817"/>
      <c r="AG421" s="817"/>
      <c r="AH421" s="817"/>
      <c r="AI421" s="817"/>
      <c r="AJ421" s="817"/>
      <c r="AK421" s="817"/>
      <c r="AL421" s="817"/>
      <c r="AM421" s="817"/>
      <c r="AN421" s="817"/>
      <c r="AO421" s="817"/>
      <c r="AP421" s="817"/>
      <c r="AQ421" s="817"/>
      <c r="AR421" s="817"/>
      <c r="AS421" s="817"/>
      <c r="AT421" s="817"/>
      <c r="AU421" s="817"/>
      <c r="AV421" s="817"/>
      <c r="AW421" s="817"/>
      <c r="AX421" s="817"/>
      <c r="AY421" s="817"/>
      <c r="AZ421" s="817"/>
      <c r="BA421" s="817"/>
      <c r="BB421" s="817"/>
      <c r="BC421" s="817"/>
      <c r="BD421" s="817"/>
      <c r="BE421" s="817"/>
    </row>
    <row r="422" spans="1:63" x14ac:dyDescent="0.3">
      <c r="D422" s="823"/>
      <c r="E422" s="968"/>
      <c r="F422" s="968"/>
      <c r="G422" s="817"/>
      <c r="H422" s="817"/>
      <c r="I422" s="817"/>
      <c r="J422" s="817"/>
      <c r="K422" s="817"/>
      <c r="L422" s="817"/>
      <c r="M422" s="817"/>
      <c r="N422" s="817"/>
      <c r="O422" s="817"/>
      <c r="P422" s="817"/>
      <c r="Q422" s="817"/>
      <c r="R422" s="817"/>
      <c r="S422" s="817"/>
      <c r="T422" s="817"/>
      <c r="U422" s="817"/>
      <c r="V422" s="817"/>
      <c r="W422" s="817"/>
      <c r="X422" s="817"/>
      <c r="Y422" s="817"/>
      <c r="Z422" s="817"/>
      <c r="AA422" s="817"/>
      <c r="AB422" s="817"/>
      <c r="AC422" s="817"/>
      <c r="AD422" s="817"/>
      <c r="AE422" s="817"/>
      <c r="AF422" s="817"/>
      <c r="AG422" s="817"/>
      <c r="AH422" s="817"/>
      <c r="AI422" s="817"/>
      <c r="AJ422" s="817"/>
      <c r="AK422" s="817"/>
      <c r="AL422" s="817"/>
      <c r="AM422" s="817"/>
      <c r="AN422" s="817"/>
      <c r="AO422" s="817"/>
      <c r="AP422" s="817"/>
      <c r="AQ422" s="817"/>
      <c r="AR422" s="817"/>
      <c r="AS422" s="817"/>
      <c r="AT422" s="817"/>
      <c r="AU422" s="817"/>
      <c r="AV422" s="817"/>
      <c r="AW422" s="817"/>
      <c r="AX422" s="817"/>
      <c r="AY422" s="817"/>
      <c r="AZ422" s="817"/>
      <c r="BA422" s="817"/>
      <c r="BB422" s="817"/>
      <c r="BC422" s="817"/>
      <c r="BD422" s="817"/>
      <c r="BE422" s="817"/>
    </row>
    <row r="423" spans="1:63" ht="16.5" customHeight="1" x14ac:dyDescent="0.3">
      <c r="B423" s="5"/>
      <c r="D423" s="809" t="s">
        <v>1401</v>
      </c>
      <c r="E423" s="613"/>
      <c r="F423" s="613"/>
      <c r="G423" s="613"/>
      <c r="H423" s="613"/>
      <c r="I423" s="613"/>
      <c r="J423" s="613"/>
      <c r="K423" s="613"/>
      <c r="L423" s="613"/>
      <c r="M423" s="613"/>
      <c r="N423" s="613"/>
      <c r="O423" s="613"/>
      <c r="P423" s="613"/>
      <c r="Q423" s="613"/>
      <c r="R423" s="613"/>
      <c r="S423" s="613"/>
      <c r="T423" s="613"/>
      <c r="U423" s="613"/>
      <c r="V423" s="613"/>
      <c r="W423" s="613"/>
      <c r="X423" s="613"/>
      <c r="Y423" s="613"/>
      <c r="Z423" s="613"/>
    </row>
    <row r="424" spans="1:63" s="850" customFormat="1" ht="18.75" customHeight="1" x14ac:dyDescent="0.25">
      <c r="A424" s="845"/>
      <c r="B424" s="846"/>
      <c r="C424" s="847"/>
      <c r="D424" s="847"/>
      <c r="E424" s="880" t="s">
        <v>1588</v>
      </c>
      <c r="F424" s="849"/>
      <c r="G424" s="849"/>
      <c r="H424" s="849"/>
      <c r="I424" s="849"/>
      <c r="J424" s="849"/>
      <c r="K424" s="849"/>
      <c r="L424" s="849"/>
      <c r="M424" s="849"/>
      <c r="N424" s="849"/>
      <c r="O424" s="849"/>
      <c r="P424" s="849"/>
      <c r="Q424" s="849"/>
      <c r="R424" s="849"/>
      <c r="S424" s="849"/>
      <c r="T424" s="849"/>
      <c r="U424" s="849"/>
      <c r="V424" s="849"/>
      <c r="W424" s="849"/>
    </row>
    <row r="425" spans="1:63" ht="16.5" customHeight="1" x14ac:dyDescent="0.3">
      <c r="B425" s="5"/>
      <c r="D425" s="809"/>
      <c r="E425" s="613"/>
      <c r="F425" s="613"/>
      <c r="G425" s="613"/>
      <c r="H425" s="613"/>
      <c r="I425" s="613"/>
      <c r="J425" s="613"/>
      <c r="K425" s="613"/>
      <c r="L425" s="613"/>
      <c r="M425" s="613"/>
      <c r="N425" s="613"/>
      <c r="O425" s="613"/>
      <c r="P425" s="613"/>
      <c r="Q425" s="613"/>
      <c r="R425" s="613"/>
      <c r="S425" s="613"/>
      <c r="T425" s="613"/>
      <c r="U425" s="613"/>
      <c r="V425" s="613"/>
      <c r="W425" s="613"/>
      <c r="X425" s="613"/>
      <c r="Y425" s="613"/>
      <c r="Z425" s="613"/>
    </row>
    <row r="426" spans="1:63" ht="16.5" customHeight="1" x14ac:dyDescent="0.3">
      <c r="B426" s="5"/>
      <c r="D426" s="1"/>
      <c r="E426" s="761"/>
      <c r="F426" s="761"/>
      <c r="G426" s="1368">
        <v>2007</v>
      </c>
      <c r="H426" s="1369"/>
      <c r="I426" s="1370"/>
      <c r="J426" s="1368">
        <v>2008</v>
      </c>
      <c r="K426" s="1369"/>
      <c r="L426" s="1370"/>
      <c r="M426" s="1368">
        <v>2009</v>
      </c>
      <c r="N426" s="1369"/>
      <c r="O426" s="1370"/>
      <c r="P426" s="1368">
        <v>2010</v>
      </c>
      <c r="Q426" s="1369"/>
      <c r="R426" s="1370"/>
      <c r="S426" s="1368">
        <v>2011</v>
      </c>
      <c r="T426" s="1369"/>
      <c r="U426" s="1370"/>
      <c r="V426" s="1368">
        <v>2012</v>
      </c>
      <c r="W426" s="1369"/>
      <c r="X426" s="1370"/>
      <c r="Y426" s="1368">
        <v>2013</v>
      </c>
      <c r="Z426" s="1369"/>
      <c r="AA426" s="1370"/>
      <c r="AB426" s="1368">
        <v>2014</v>
      </c>
      <c r="AC426" s="1369"/>
      <c r="AD426" s="1370"/>
      <c r="AE426" s="1368">
        <v>2015</v>
      </c>
      <c r="AF426" s="1369"/>
      <c r="AG426" s="1370"/>
      <c r="AH426" s="1368">
        <v>2016</v>
      </c>
      <c r="AI426" s="1369"/>
      <c r="AJ426" s="1370"/>
      <c r="AK426" s="1368">
        <v>2017</v>
      </c>
      <c r="AL426" s="1369"/>
      <c r="AM426" s="1370"/>
      <c r="AN426" s="1368">
        <v>2018</v>
      </c>
      <c r="AO426" s="1369"/>
      <c r="AP426" s="1370"/>
      <c r="AQ426" s="1368">
        <v>2019</v>
      </c>
      <c r="AR426" s="1369"/>
      <c r="AS426" s="1370"/>
      <c r="AT426" s="1368">
        <v>2020</v>
      </c>
      <c r="AU426" s="1369"/>
      <c r="AV426" s="1370"/>
      <c r="AW426" s="1368">
        <v>2021</v>
      </c>
      <c r="AX426" s="1369"/>
      <c r="AY426" s="1370"/>
      <c r="AZ426" s="1368">
        <v>2022</v>
      </c>
      <c r="BA426" s="1369"/>
      <c r="BB426" s="1370"/>
      <c r="BC426" s="1368">
        <v>2023</v>
      </c>
      <c r="BD426" s="1369"/>
      <c r="BE426" s="1370"/>
      <c r="BF426" s="1368">
        <v>2024</v>
      </c>
      <c r="BG426" s="1369"/>
      <c r="BH426" s="1370"/>
      <c r="BI426" s="1368">
        <v>2025</v>
      </c>
      <c r="BJ426" s="1369"/>
      <c r="BK426" s="1370"/>
    </row>
    <row r="427" spans="1:63" ht="16.5" customHeight="1" x14ac:dyDescent="0.3">
      <c r="B427" s="5"/>
      <c r="D427" s="1"/>
      <c r="E427" s="762"/>
      <c r="F427" s="762"/>
      <c r="G427" s="808" t="s">
        <v>1398</v>
      </c>
      <c r="H427" s="808" t="s">
        <v>1399</v>
      </c>
      <c r="I427" s="808" t="s">
        <v>1400</v>
      </c>
      <c r="J427" s="808" t="s">
        <v>1398</v>
      </c>
      <c r="K427" s="808" t="s">
        <v>1399</v>
      </c>
      <c r="L427" s="808" t="s">
        <v>1400</v>
      </c>
      <c r="M427" s="808" t="s">
        <v>1398</v>
      </c>
      <c r="N427" s="808" t="s">
        <v>1399</v>
      </c>
      <c r="O427" s="808" t="s">
        <v>1400</v>
      </c>
      <c r="P427" s="808" t="s">
        <v>1398</v>
      </c>
      <c r="Q427" s="808" t="s">
        <v>1399</v>
      </c>
      <c r="R427" s="808" t="s">
        <v>1400</v>
      </c>
      <c r="S427" s="808" t="s">
        <v>1398</v>
      </c>
      <c r="T427" s="808" t="s">
        <v>1399</v>
      </c>
      <c r="U427" s="808" t="s">
        <v>1400</v>
      </c>
      <c r="V427" s="808" t="s">
        <v>1398</v>
      </c>
      <c r="W427" s="808" t="s">
        <v>1399</v>
      </c>
      <c r="X427" s="808" t="s">
        <v>1400</v>
      </c>
      <c r="Y427" s="808" t="s">
        <v>1398</v>
      </c>
      <c r="Z427" s="808" t="s">
        <v>1399</v>
      </c>
      <c r="AA427" s="808" t="s">
        <v>1400</v>
      </c>
      <c r="AB427" s="808" t="s">
        <v>1398</v>
      </c>
      <c r="AC427" s="808" t="s">
        <v>1399</v>
      </c>
      <c r="AD427" s="808" t="s">
        <v>1400</v>
      </c>
      <c r="AE427" s="808" t="s">
        <v>1398</v>
      </c>
      <c r="AF427" s="808" t="s">
        <v>1399</v>
      </c>
      <c r="AG427" s="808" t="s">
        <v>1400</v>
      </c>
      <c r="AH427" s="808" t="s">
        <v>1398</v>
      </c>
      <c r="AI427" s="808" t="s">
        <v>1399</v>
      </c>
      <c r="AJ427" s="808" t="s">
        <v>1400</v>
      </c>
      <c r="AK427" s="808" t="s">
        <v>1398</v>
      </c>
      <c r="AL427" s="808" t="s">
        <v>1399</v>
      </c>
      <c r="AM427" s="808" t="s">
        <v>1400</v>
      </c>
      <c r="AN427" s="808" t="s">
        <v>1398</v>
      </c>
      <c r="AO427" s="808" t="s">
        <v>1399</v>
      </c>
      <c r="AP427" s="808" t="s">
        <v>1400</v>
      </c>
      <c r="AQ427" s="808" t="s">
        <v>1398</v>
      </c>
      <c r="AR427" s="808" t="s">
        <v>1399</v>
      </c>
      <c r="AS427" s="808" t="s">
        <v>1400</v>
      </c>
      <c r="AT427" s="808" t="s">
        <v>1398</v>
      </c>
      <c r="AU427" s="808" t="s">
        <v>1399</v>
      </c>
      <c r="AV427" s="808" t="s">
        <v>1400</v>
      </c>
      <c r="AW427" s="808" t="s">
        <v>1398</v>
      </c>
      <c r="AX427" s="808" t="s">
        <v>1399</v>
      </c>
      <c r="AY427" s="808" t="s">
        <v>1400</v>
      </c>
      <c r="AZ427" s="808" t="s">
        <v>1398</v>
      </c>
      <c r="BA427" s="808" t="s">
        <v>1399</v>
      </c>
      <c r="BB427" s="808" t="s">
        <v>1400</v>
      </c>
      <c r="BC427" s="871" t="s">
        <v>1398</v>
      </c>
      <c r="BD427" s="871" t="s">
        <v>1399</v>
      </c>
      <c r="BE427" s="871" t="s">
        <v>1400</v>
      </c>
      <c r="BF427" s="969" t="s">
        <v>1398</v>
      </c>
      <c r="BG427" s="969" t="s">
        <v>1399</v>
      </c>
      <c r="BH427" s="969" t="s">
        <v>1400</v>
      </c>
      <c r="BI427" s="1044" t="s">
        <v>1398</v>
      </c>
      <c r="BJ427" s="1044" t="s">
        <v>1399</v>
      </c>
      <c r="BK427" s="1044" t="s">
        <v>1400</v>
      </c>
    </row>
    <row r="428" spans="1:63" ht="16.5" customHeight="1" x14ac:dyDescent="0.3">
      <c r="B428" s="5"/>
      <c r="D428" s="1"/>
      <c r="E428" s="617" t="s">
        <v>567</v>
      </c>
      <c r="F428" s="616" t="s">
        <v>764</v>
      </c>
      <c r="G428" s="767">
        <v>2.6859999999999999</v>
      </c>
      <c r="H428" s="767">
        <v>7.5999999999999998E-2</v>
      </c>
      <c r="I428" s="767">
        <v>0.115</v>
      </c>
      <c r="J428" s="767">
        <v>2.6859999999999999</v>
      </c>
      <c r="K428" s="767">
        <v>7.0999999999999994E-2</v>
      </c>
      <c r="L428" s="767">
        <v>0.115</v>
      </c>
      <c r="M428" s="767">
        <v>2.6859999999999999</v>
      </c>
      <c r="N428" s="767">
        <v>6.6000000000000003E-2</v>
      </c>
      <c r="O428" s="767">
        <v>0.11600000000000001</v>
      </c>
      <c r="P428" s="767">
        <v>2.6859999999999999</v>
      </c>
      <c r="Q428" s="767">
        <v>6.0999999999999999E-2</v>
      </c>
      <c r="R428" s="767">
        <v>0.11600000000000001</v>
      </c>
      <c r="S428" s="767">
        <v>2.6859999999999999</v>
      </c>
      <c r="T428" s="767">
        <v>5.7000000000000002E-2</v>
      </c>
      <c r="U428" s="767">
        <v>0.11600000000000001</v>
      </c>
      <c r="V428" s="767">
        <v>2.6859999999999999</v>
      </c>
      <c r="W428" s="767">
        <v>5.2999999999999999E-2</v>
      </c>
      <c r="X428" s="767">
        <v>0.11700000000000001</v>
      </c>
      <c r="Y428" s="767">
        <v>2.6859999999999999</v>
      </c>
      <c r="Z428" s="767">
        <v>4.9000000000000002E-2</v>
      </c>
      <c r="AA428" s="767">
        <v>0.11700000000000001</v>
      </c>
      <c r="AB428" s="767">
        <v>2.6859999999999999</v>
      </c>
      <c r="AC428" s="767">
        <v>4.4999999999999998E-2</v>
      </c>
      <c r="AD428" s="767">
        <v>0.11700000000000001</v>
      </c>
      <c r="AE428" s="767">
        <v>2.6859999999999999</v>
      </c>
      <c r="AF428" s="767">
        <v>4.1000000000000002E-2</v>
      </c>
      <c r="AG428" s="767">
        <v>0.11700000000000001</v>
      </c>
      <c r="AH428" s="767">
        <v>2.6859999999999999</v>
      </c>
      <c r="AI428" s="767">
        <v>3.7999999999999999E-2</v>
      </c>
      <c r="AJ428" s="767">
        <v>0.11700000000000001</v>
      </c>
      <c r="AK428" s="767">
        <v>2.6859999999999999</v>
      </c>
      <c r="AL428" s="767">
        <v>3.5000000000000003E-2</v>
      </c>
      <c r="AM428" s="767">
        <v>0.11700000000000001</v>
      </c>
      <c r="AN428" s="767">
        <v>2.6859999999999999</v>
      </c>
      <c r="AO428" s="767">
        <v>3.2000000000000001E-2</v>
      </c>
      <c r="AP428" s="767">
        <v>0.11799999999999999</v>
      </c>
      <c r="AQ428" s="767">
        <v>2.6859999999999999</v>
      </c>
      <c r="AR428" s="767">
        <v>3.2000000000000001E-2</v>
      </c>
      <c r="AS428" s="767">
        <v>0.11799999999999999</v>
      </c>
      <c r="AT428" s="767">
        <v>2.6859999999999999</v>
      </c>
      <c r="AU428" s="767">
        <v>2.8000000000000001E-2</v>
      </c>
      <c r="AV428" s="767">
        <v>0.11799999999999999</v>
      </c>
      <c r="AW428" s="767">
        <v>2.6859999999999999</v>
      </c>
      <c r="AX428" s="767">
        <v>2.5000000000000001E-2</v>
      </c>
      <c r="AY428" s="767">
        <v>0.11799999999999999</v>
      </c>
      <c r="AZ428" s="767">
        <v>2.6859999999999999</v>
      </c>
      <c r="BA428" s="767">
        <v>2.5000000000000001E-2</v>
      </c>
      <c r="BB428" s="767">
        <v>0.11799999999999999</v>
      </c>
      <c r="BC428" s="767">
        <v>2.6859999999999999</v>
      </c>
      <c r="BD428" s="767">
        <v>2.5000000000000001E-2</v>
      </c>
      <c r="BE428" s="767">
        <v>0.11799999999999999</v>
      </c>
      <c r="BF428" s="1039">
        <v>2.6859999999999999</v>
      </c>
      <c r="BG428" s="1039">
        <v>2.5000000000000001E-2</v>
      </c>
      <c r="BH428" s="1039">
        <v>0.11799999999999999</v>
      </c>
      <c r="BI428" s="1039">
        <v>2.6859999999999999</v>
      </c>
      <c r="BJ428" s="1039">
        <v>2.4E-2</v>
      </c>
      <c r="BK428" s="1039">
        <v>0.11799999999999999</v>
      </c>
    </row>
    <row r="429" spans="1:63" ht="16.5" customHeight="1" x14ac:dyDescent="0.3">
      <c r="B429" s="5"/>
      <c r="D429" s="1"/>
      <c r="E429" s="763"/>
      <c r="F429" s="616" t="s">
        <v>765</v>
      </c>
      <c r="G429" s="767">
        <v>2.6859999999999999</v>
      </c>
      <c r="H429" s="767">
        <v>4.7E-2</v>
      </c>
      <c r="I429" s="767">
        <v>0.11799999999999999</v>
      </c>
      <c r="J429" s="767">
        <v>2.6859999999999999</v>
      </c>
      <c r="K429" s="767">
        <v>4.3999999999999997E-2</v>
      </c>
      <c r="L429" s="767">
        <v>0.11799999999999999</v>
      </c>
      <c r="M429" s="767">
        <v>2.6859999999999999</v>
      </c>
      <c r="N429" s="767">
        <v>0.04</v>
      </c>
      <c r="O429" s="767">
        <v>0.11799999999999999</v>
      </c>
      <c r="P429" s="767">
        <v>2.6859999999999999</v>
      </c>
      <c r="Q429" s="767">
        <v>3.6999999999999998E-2</v>
      </c>
      <c r="R429" s="767">
        <v>0.11799999999999999</v>
      </c>
      <c r="S429" s="767">
        <v>2.6859999999999999</v>
      </c>
      <c r="T429" s="767">
        <v>3.5000000000000003E-2</v>
      </c>
      <c r="U429" s="767">
        <v>0.11799999999999999</v>
      </c>
      <c r="V429" s="767">
        <v>2.6859999999999999</v>
      </c>
      <c r="W429" s="767">
        <v>3.3000000000000002E-2</v>
      </c>
      <c r="X429" s="767">
        <v>0.11799999999999999</v>
      </c>
      <c r="Y429" s="767">
        <v>2.6859999999999999</v>
      </c>
      <c r="Z429" s="767">
        <v>0.03</v>
      </c>
      <c r="AA429" s="767">
        <v>0.11799999999999999</v>
      </c>
      <c r="AB429" s="767">
        <v>2.6859999999999999</v>
      </c>
      <c r="AC429" s="767">
        <v>2.7E-2</v>
      </c>
      <c r="AD429" s="767">
        <v>0.11799999999999999</v>
      </c>
      <c r="AE429" s="767">
        <v>2.6859999999999999</v>
      </c>
      <c r="AF429" s="767">
        <v>2.4E-2</v>
      </c>
      <c r="AG429" s="767">
        <v>0.11799999999999999</v>
      </c>
      <c r="AH429" s="767">
        <v>2.6859999999999999</v>
      </c>
      <c r="AI429" s="767">
        <v>2.1000000000000001E-2</v>
      </c>
      <c r="AJ429" s="767">
        <v>0.11799999999999999</v>
      </c>
      <c r="AK429" s="767">
        <v>2.6859999999999999</v>
      </c>
      <c r="AL429" s="767">
        <v>1.7999999999999999E-2</v>
      </c>
      <c r="AM429" s="767">
        <v>0.11799999999999999</v>
      </c>
      <c r="AN429" s="767">
        <v>2.6859999999999999</v>
      </c>
      <c r="AO429" s="767">
        <v>1.7000000000000001E-2</v>
      </c>
      <c r="AP429" s="767">
        <v>0.11799999999999999</v>
      </c>
      <c r="AQ429" s="767">
        <v>2.6859999999999999</v>
      </c>
      <c r="AR429" s="767">
        <v>1.4999999999999999E-2</v>
      </c>
      <c r="AS429" s="767">
        <v>0.11799999999999999</v>
      </c>
      <c r="AT429" s="767">
        <v>2.6859999999999999</v>
      </c>
      <c r="AU429" s="767">
        <v>1.4E-2</v>
      </c>
      <c r="AV429" s="767">
        <v>0.11799999999999999</v>
      </c>
      <c r="AW429" s="767">
        <v>2.6859999999999999</v>
      </c>
      <c r="AX429" s="767">
        <v>1.2999999999999999E-2</v>
      </c>
      <c r="AY429" s="767">
        <v>0.11799999999999999</v>
      </c>
      <c r="AZ429" s="767">
        <v>2.6859999999999999</v>
      </c>
      <c r="BA429" s="767">
        <v>1.2999999999999999E-2</v>
      </c>
      <c r="BB429" s="767">
        <v>0.11799999999999999</v>
      </c>
      <c r="BC429" s="767">
        <v>2.6859999999999999</v>
      </c>
      <c r="BD429" s="767">
        <v>1.2999999999999999E-2</v>
      </c>
      <c r="BE429" s="767">
        <v>0.11799999999999999</v>
      </c>
      <c r="BF429" s="1039">
        <v>2.6859999999999999</v>
      </c>
      <c r="BG429" s="1039">
        <v>1.2999999999999999E-2</v>
      </c>
      <c r="BH429" s="1039">
        <v>0.11799999999999999</v>
      </c>
      <c r="BI429" s="1039">
        <v>2.6859999999999999</v>
      </c>
      <c r="BJ429" s="1039">
        <v>1.2999999999999999E-2</v>
      </c>
      <c r="BK429" s="1039">
        <v>0.11799999999999999</v>
      </c>
    </row>
    <row r="430" spans="1:63" ht="16.5" customHeight="1" x14ac:dyDescent="0.3">
      <c r="B430" s="5"/>
      <c r="D430" s="1"/>
      <c r="E430" s="764"/>
      <c r="F430" s="616" t="s">
        <v>766</v>
      </c>
      <c r="G430" s="767">
        <v>2.6859999999999999</v>
      </c>
      <c r="H430" s="767">
        <v>7.1999999999999995E-2</v>
      </c>
      <c r="I430" s="767">
        <v>0.115</v>
      </c>
      <c r="J430" s="767">
        <v>2.6859999999999999</v>
      </c>
      <c r="K430" s="767">
        <v>6.3E-2</v>
      </c>
      <c r="L430" s="767">
        <v>0.115</v>
      </c>
      <c r="M430" s="767">
        <v>2.6859999999999999</v>
      </c>
      <c r="N430" s="767">
        <v>5.6000000000000001E-2</v>
      </c>
      <c r="O430" s="767">
        <v>0.11600000000000001</v>
      </c>
      <c r="P430" s="767">
        <v>2.6859999999999999</v>
      </c>
      <c r="Q430" s="767">
        <v>5.1999999999999998E-2</v>
      </c>
      <c r="R430" s="767">
        <v>0.11600000000000001</v>
      </c>
      <c r="S430" s="767">
        <v>2.6859999999999999</v>
      </c>
      <c r="T430" s="767">
        <v>0.05</v>
      </c>
      <c r="U430" s="767">
        <v>0.11600000000000001</v>
      </c>
      <c r="V430" s="767">
        <v>2.6859999999999999</v>
      </c>
      <c r="W430" s="767">
        <v>4.7E-2</v>
      </c>
      <c r="X430" s="767">
        <v>0.11600000000000001</v>
      </c>
      <c r="Y430" s="767">
        <v>2.6859999999999999</v>
      </c>
      <c r="Z430" s="767">
        <v>4.3999999999999997E-2</v>
      </c>
      <c r="AA430" s="767">
        <v>0.11600000000000001</v>
      </c>
      <c r="AB430" s="767">
        <v>2.6859999999999999</v>
      </c>
      <c r="AC430" s="767">
        <v>4.1000000000000002E-2</v>
      </c>
      <c r="AD430" s="767">
        <v>0.11600000000000001</v>
      </c>
      <c r="AE430" s="767">
        <v>2.6859999999999999</v>
      </c>
      <c r="AF430" s="767">
        <v>3.7999999999999999E-2</v>
      </c>
      <c r="AG430" s="767">
        <v>0.11600000000000001</v>
      </c>
      <c r="AH430" s="767">
        <v>2.6859999999999999</v>
      </c>
      <c r="AI430" s="767">
        <v>3.5000000000000003E-2</v>
      </c>
      <c r="AJ430" s="767">
        <v>0.11600000000000001</v>
      </c>
      <c r="AK430" s="767">
        <v>2.6859999999999999</v>
      </c>
      <c r="AL430" s="767">
        <v>3.2000000000000001E-2</v>
      </c>
      <c r="AM430" s="767">
        <v>0.11600000000000001</v>
      </c>
      <c r="AN430" s="767">
        <v>2.6859999999999999</v>
      </c>
      <c r="AO430" s="767">
        <v>2.9000000000000001E-2</v>
      </c>
      <c r="AP430" s="767">
        <v>0.11600000000000001</v>
      </c>
      <c r="AQ430" s="767">
        <v>2.6859999999999999</v>
      </c>
      <c r="AR430" s="767">
        <v>2.5999999999999999E-2</v>
      </c>
      <c r="AS430" s="767">
        <v>0.11600000000000001</v>
      </c>
      <c r="AT430" s="767">
        <v>2.6859999999999999</v>
      </c>
      <c r="AU430" s="767">
        <v>2.4E-2</v>
      </c>
      <c r="AV430" s="767">
        <v>0.11600000000000001</v>
      </c>
      <c r="AW430" s="767">
        <v>2.6859999999999999</v>
      </c>
      <c r="AX430" s="767">
        <v>2.1999999999999999E-2</v>
      </c>
      <c r="AY430" s="767">
        <v>0.11600000000000001</v>
      </c>
      <c r="AZ430" s="767">
        <v>2.6859999999999999</v>
      </c>
      <c r="BA430" s="767">
        <v>2.1999999999999999E-2</v>
      </c>
      <c r="BB430" s="767">
        <v>0.11600000000000001</v>
      </c>
      <c r="BC430" s="767">
        <v>2.6859999999999999</v>
      </c>
      <c r="BD430" s="767">
        <v>2.1999999999999999E-2</v>
      </c>
      <c r="BE430" s="767">
        <v>0.11600000000000001</v>
      </c>
      <c r="BF430" s="1039">
        <v>2.6859999999999999</v>
      </c>
      <c r="BG430" s="1039">
        <v>2.1999999999999999E-2</v>
      </c>
      <c r="BH430" s="1039">
        <v>0.11600000000000001</v>
      </c>
      <c r="BI430" s="1039">
        <v>2.6859999999999999</v>
      </c>
      <c r="BJ430" s="1039">
        <v>2.1999999999999999E-2</v>
      </c>
      <c r="BK430" s="1039">
        <v>0.11600000000000001</v>
      </c>
    </row>
    <row r="431" spans="1:63" ht="16.5" customHeight="1" x14ac:dyDescent="0.3">
      <c r="B431" s="5"/>
      <c r="D431" s="1"/>
      <c r="E431" s="617" t="s">
        <v>758</v>
      </c>
      <c r="F431" s="616" t="s">
        <v>764</v>
      </c>
      <c r="G431" s="767">
        <v>2.645</v>
      </c>
      <c r="H431" s="767">
        <v>7.4999999999999997E-2</v>
      </c>
      <c r="I431" s="767">
        <v>0.113</v>
      </c>
      <c r="J431" s="767">
        <v>2.645</v>
      </c>
      <c r="K431" s="767">
        <v>7.0000000000000007E-2</v>
      </c>
      <c r="L431" s="767">
        <v>0.114</v>
      </c>
      <c r="M431" s="767">
        <v>2.645</v>
      </c>
      <c r="N431" s="767">
        <v>6.5000000000000002E-2</v>
      </c>
      <c r="O431" s="767">
        <v>0.114</v>
      </c>
      <c r="P431" s="767">
        <v>2.645</v>
      </c>
      <c r="Q431" s="767">
        <v>0.06</v>
      </c>
      <c r="R431" s="767">
        <v>0.114</v>
      </c>
      <c r="S431" s="767">
        <v>2.4940000000000002</v>
      </c>
      <c r="T431" s="767">
        <v>5.6000000000000001E-2</v>
      </c>
      <c r="U431" s="767">
        <v>0.115</v>
      </c>
      <c r="V431" s="767">
        <v>2.4689999999999999</v>
      </c>
      <c r="W431" s="767">
        <v>5.1999999999999998E-2</v>
      </c>
      <c r="X431" s="767">
        <v>0.115</v>
      </c>
      <c r="Y431" s="767">
        <v>2.5419999999999998</v>
      </c>
      <c r="Z431" s="767">
        <v>4.8000000000000001E-2</v>
      </c>
      <c r="AA431" s="767">
        <v>0.115</v>
      </c>
      <c r="AB431" s="767">
        <v>2.5419999999999998</v>
      </c>
      <c r="AC431" s="767">
        <v>4.3999999999999997E-2</v>
      </c>
      <c r="AD431" s="767">
        <v>0.115</v>
      </c>
      <c r="AE431" s="767">
        <v>2.5419999999999998</v>
      </c>
      <c r="AF431" s="767">
        <v>0.04</v>
      </c>
      <c r="AG431" s="767">
        <v>0.115</v>
      </c>
      <c r="AH431" s="767">
        <v>2.5369999999999999</v>
      </c>
      <c r="AI431" s="767">
        <v>3.6999999999999998E-2</v>
      </c>
      <c r="AJ431" s="767">
        <v>0.115</v>
      </c>
      <c r="AK431" s="767">
        <v>2.52</v>
      </c>
      <c r="AL431" s="767">
        <v>3.4000000000000002E-2</v>
      </c>
      <c r="AM431" s="767">
        <v>0.11600000000000001</v>
      </c>
      <c r="AN431" s="767">
        <v>2.4940000000000002</v>
      </c>
      <c r="AO431" s="767">
        <v>3.2000000000000001E-2</v>
      </c>
      <c r="AP431" s="767">
        <v>0.11600000000000001</v>
      </c>
      <c r="AQ431" s="767" t="s">
        <v>160</v>
      </c>
      <c r="AR431" s="767" t="s">
        <v>160</v>
      </c>
      <c r="AS431" s="767" t="s">
        <v>160</v>
      </c>
      <c r="AT431" s="767" t="s">
        <v>160</v>
      </c>
      <c r="AU431" s="767" t="s">
        <v>160</v>
      </c>
      <c r="AV431" s="767" t="s">
        <v>160</v>
      </c>
      <c r="AW431" s="767" t="s">
        <v>160</v>
      </c>
      <c r="AX431" s="767" t="s">
        <v>160</v>
      </c>
      <c r="AY431" s="767" t="s">
        <v>160</v>
      </c>
      <c r="AZ431" s="767" t="s">
        <v>160</v>
      </c>
      <c r="BA431" s="767" t="s">
        <v>160</v>
      </c>
      <c r="BB431" s="767" t="s">
        <v>160</v>
      </c>
      <c r="BC431" s="767" t="s">
        <v>160</v>
      </c>
      <c r="BD431" s="767" t="s">
        <v>160</v>
      </c>
      <c r="BE431" s="767" t="s">
        <v>160</v>
      </c>
      <c r="BF431" s="1039" t="s">
        <v>160</v>
      </c>
      <c r="BG431" s="1039" t="s">
        <v>160</v>
      </c>
      <c r="BH431" s="1039" t="s">
        <v>160</v>
      </c>
      <c r="BI431" s="1039" t="s">
        <v>160</v>
      </c>
      <c r="BJ431" s="1039" t="s">
        <v>160</v>
      </c>
      <c r="BK431" s="1039" t="s">
        <v>160</v>
      </c>
    </row>
    <row r="432" spans="1:63" ht="16.5" customHeight="1" x14ac:dyDescent="0.3">
      <c r="B432" s="5"/>
      <c r="D432" s="1"/>
      <c r="E432" s="763"/>
      <c r="F432" s="616" t="s">
        <v>765</v>
      </c>
      <c r="G432" s="767">
        <v>2.645</v>
      </c>
      <c r="H432" s="767">
        <v>4.7E-2</v>
      </c>
      <c r="I432" s="767">
        <v>0.11600000000000001</v>
      </c>
      <c r="J432" s="767">
        <v>2.645</v>
      </c>
      <c r="K432" s="767">
        <v>4.2999999999999997E-2</v>
      </c>
      <c r="L432" s="767">
        <v>0.11600000000000001</v>
      </c>
      <c r="M432" s="767">
        <v>2.645</v>
      </c>
      <c r="N432" s="767">
        <v>3.9E-2</v>
      </c>
      <c r="O432" s="767">
        <v>0.11600000000000001</v>
      </c>
      <c r="P432" s="767">
        <v>2.645</v>
      </c>
      <c r="Q432" s="767">
        <v>3.5999999999999997E-2</v>
      </c>
      <c r="R432" s="767">
        <v>0.11600000000000001</v>
      </c>
      <c r="S432" s="767">
        <v>2.4940000000000002</v>
      </c>
      <c r="T432" s="767">
        <v>3.5000000000000003E-2</v>
      </c>
      <c r="U432" s="767">
        <v>0.11600000000000001</v>
      </c>
      <c r="V432" s="767">
        <v>2.4689999999999999</v>
      </c>
      <c r="W432" s="767">
        <v>3.3000000000000002E-2</v>
      </c>
      <c r="X432" s="767">
        <v>0.11600000000000001</v>
      </c>
      <c r="Y432" s="767">
        <v>2.5419999999999998</v>
      </c>
      <c r="Z432" s="767">
        <v>0.03</v>
      </c>
      <c r="AA432" s="767">
        <v>0.11600000000000001</v>
      </c>
      <c r="AB432" s="767">
        <v>2.5419999999999998</v>
      </c>
      <c r="AC432" s="767">
        <v>2.7E-2</v>
      </c>
      <c r="AD432" s="767">
        <v>0.11600000000000001</v>
      </c>
      <c r="AE432" s="767">
        <v>2.5419999999999998</v>
      </c>
      <c r="AF432" s="767">
        <v>2.4E-2</v>
      </c>
      <c r="AG432" s="767">
        <v>0.11600000000000001</v>
      </c>
      <c r="AH432" s="767">
        <v>2.5369999999999999</v>
      </c>
      <c r="AI432" s="767">
        <v>2.1000000000000001E-2</v>
      </c>
      <c r="AJ432" s="767">
        <v>0.11600000000000001</v>
      </c>
      <c r="AK432" s="767">
        <v>2.52</v>
      </c>
      <c r="AL432" s="767">
        <v>1.7999999999999999E-2</v>
      </c>
      <c r="AM432" s="767">
        <v>0.11600000000000001</v>
      </c>
      <c r="AN432" s="767">
        <v>2.4940000000000002</v>
      </c>
      <c r="AO432" s="767">
        <v>1.6E-2</v>
      </c>
      <c r="AP432" s="767">
        <v>0.11600000000000001</v>
      </c>
      <c r="AQ432" s="767" t="s">
        <v>160</v>
      </c>
      <c r="AR432" s="767" t="s">
        <v>160</v>
      </c>
      <c r="AS432" s="767" t="s">
        <v>160</v>
      </c>
      <c r="AT432" s="767" t="s">
        <v>160</v>
      </c>
      <c r="AU432" s="767" t="s">
        <v>160</v>
      </c>
      <c r="AV432" s="767" t="s">
        <v>160</v>
      </c>
      <c r="AW432" s="767" t="s">
        <v>160</v>
      </c>
      <c r="AX432" s="767" t="s">
        <v>160</v>
      </c>
      <c r="AY432" s="767" t="s">
        <v>160</v>
      </c>
      <c r="AZ432" s="767" t="s">
        <v>160</v>
      </c>
      <c r="BA432" s="767" t="s">
        <v>160</v>
      </c>
      <c r="BB432" s="767" t="s">
        <v>160</v>
      </c>
      <c r="BC432" s="767" t="s">
        <v>160</v>
      </c>
      <c r="BD432" s="767" t="s">
        <v>160</v>
      </c>
      <c r="BE432" s="767" t="s">
        <v>160</v>
      </c>
      <c r="BF432" s="1039" t="s">
        <v>160</v>
      </c>
      <c r="BG432" s="1039" t="s">
        <v>160</v>
      </c>
      <c r="BH432" s="1039" t="s">
        <v>160</v>
      </c>
      <c r="BI432" s="1039" t="s">
        <v>160</v>
      </c>
      <c r="BJ432" s="1039" t="s">
        <v>160</v>
      </c>
      <c r="BK432" s="1039" t="s">
        <v>160</v>
      </c>
    </row>
    <row r="433" spans="2:63" ht="16.5" customHeight="1" x14ac:dyDescent="0.3">
      <c r="B433" s="5"/>
      <c r="D433" s="1"/>
      <c r="E433" s="764"/>
      <c r="F433" s="616" t="s">
        <v>766</v>
      </c>
      <c r="G433" s="767">
        <v>2.645</v>
      </c>
      <c r="H433" s="767">
        <v>7.0999999999999994E-2</v>
      </c>
      <c r="I433" s="767">
        <v>0.114</v>
      </c>
      <c r="J433" s="767">
        <v>2.645</v>
      </c>
      <c r="K433" s="767">
        <v>6.2E-2</v>
      </c>
      <c r="L433" s="767">
        <v>0.114</v>
      </c>
      <c r="M433" s="767">
        <v>2.645</v>
      </c>
      <c r="N433" s="767">
        <v>5.5E-2</v>
      </c>
      <c r="O433" s="767">
        <v>0.114</v>
      </c>
      <c r="P433" s="767">
        <v>2.645</v>
      </c>
      <c r="Q433" s="767">
        <v>5.0999999999999997E-2</v>
      </c>
      <c r="R433" s="767">
        <v>0.114</v>
      </c>
      <c r="S433" s="767">
        <v>2.4940000000000002</v>
      </c>
      <c r="T433" s="767">
        <v>4.9000000000000002E-2</v>
      </c>
      <c r="U433" s="767">
        <v>0.114</v>
      </c>
      <c r="V433" s="767">
        <v>2.4689999999999999</v>
      </c>
      <c r="W433" s="767">
        <v>4.5999999999999999E-2</v>
      </c>
      <c r="X433" s="767">
        <v>0.114</v>
      </c>
      <c r="Y433" s="767">
        <v>2.5419999999999998</v>
      </c>
      <c r="Z433" s="767">
        <v>4.2999999999999997E-2</v>
      </c>
      <c r="AA433" s="767">
        <v>0.114</v>
      </c>
      <c r="AB433" s="767">
        <v>2.5419999999999998</v>
      </c>
      <c r="AC433" s="767">
        <v>0.04</v>
      </c>
      <c r="AD433" s="767">
        <v>0.114</v>
      </c>
      <c r="AE433" s="767">
        <v>2.5419999999999998</v>
      </c>
      <c r="AF433" s="767">
        <v>3.6999999999999998E-2</v>
      </c>
      <c r="AG433" s="767">
        <v>0.114</v>
      </c>
      <c r="AH433" s="767">
        <v>2.5369999999999999</v>
      </c>
      <c r="AI433" s="767">
        <v>3.4000000000000002E-2</v>
      </c>
      <c r="AJ433" s="767">
        <v>0.114</v>
      </c>
      <c r="AK433" s="767">
        <v>2.52</v>
      </c>
      <c r="AL433" s="767">
        <v>3.1E-2</v>
      </c>
      <c r="AM433" s="767">
        <v>0.114</v>
      </c>
      <c r="AN433" s="767">
        <v>2.4940000000000002</v>
      </c>
      <c r="AO433" s="767">
        <v>2.8000000000000001E-2</v>
      </c>
      <c r="AP433" s="767">
        <v>0.114</v>
      </c>
      <c r="AQ433" s="767" t="s">
        <v>160</v>
      </c>
      <c r="AR433" s="767" t="s">
        <v>160</v>
      </c>
      <c r="AS433" s="767" t="s">
        <v>160</v>
      </c>
      <c r="AT433" s="767" t="s">
        <v>160</v>
      </c>
      <c r="AU433" s="767" t="s">
        <v>160</v>
      </c>
      <c r="AV433" s="767" t="s">
        <v>160</v>
      </c>
      <c r="AW433" s="767" t="s">
        <v>160</v>
      </c>
      <c r="AX433" s="767" t="s">
        <v>160</v>
      </c>
      <c r="AY433" s="767" t="s">
        <v>160</v>
      </c>
      <c r="AZ433" s="767" t="s">
        <v>160</v>
      </c>
      <c r="BA433" s="767" t="s">
        <v>160</v>
      </c>
      <c r="BB433" s="767" t="s">
        <v>160</v>
      </c>
      <c r="BC433" s="767" t="s">
        <v>160</v>
      </c>
      <c r="BD433" s="767" t="s">
        <v>160</v>
      </c>
      <c r="BE433" s="767" t="s">
        <v>160</v>
      </c>
      <c r="BF433" s="1039" t="s">
        <v>160</v>
      </c>
      <c r="BG433" s="1039" t="s">
        <v>160</v>
      </c>
      <c r="BH433" s="1039" t="s">
        <v>160</v>
      </c>
      <c r="BI433" s="1039" t="s">
        <v>160</v>
      </c>
      <c r="BJ433" s="1039" t="s">
        <v>160</v>
      </c>
      <c r="BK433" s="1039" t="s">
        <v>160</v>
      </c>
    </row>
    <row r="434" spans="2:63" ht="16.5" customHeight="1" x14ac:dyDescent="0.3">
      <c r="B434" s="5"/>
      <c r="D434" s="1"/>
      <c r="E434" s="617" t="s">
        <v>399</v>
      </c>
      <c r="F434" s="616" t="s">
        <v>764</v>
      </c>
      <c r="G434" s="767" t="s">
        <v>160</v>
      </c>
      <c r="H434" s="767" t="s">
        <v>160</v>
      </c>
      <c r="I434" s="767" t="s">
        <v>160</v>
      </c>
      <c r="J434" s="767" t="s">
        <v>160</v>
      </c>
      <c r="K434" s="767" t="s">
        <v>160</v>
      </c>
      <c r="L434" s="767" t="s">
        <v>160</v>
      </c>
      <c r="M434" s="767" t="s">
        <v>160</v>
      </c>
      <c r="N434" s="767" t="s">
        <v>160</v>
      </c>
      <c r="O434" s="767" t="s">
        <v>160</v>
      </c>
      <c r="P434" s="767" t="s">
        <v>160</v>
      </c>
      <c r="Q434" s="767" t="s">
        <v>160</v>
      </c>
      <c r="R434" s="767" t="s">
        <v>160</v>
      </c>
      <c r="S434" s="767" t="s">
        <v>160</v>
      </c>
      <c r="T434" s="767" t="s">
        <v>160</v>
      </c>
      <c r="U434" s="767" t="s">
        <v>160</v>
      </c>
      <c r="V434" s="767" t="s">
        <v>160</v>
      </c>
      <c r="W434" s="767" t="s">
        <v>160</v>
      </c>
      <c r="X434" s="767" t="s">
        <v>160</v>
      </c>
      <c r="Y434" s="767" t="s">
        <v>160</v>
      </c>
      <c r="Z434" s="767" t="s">
        <v>160</v>
      </c>
      <c r="AA434" s="767" t="s">
        <v>160</v>
      </c>
      <c r="AB434" s="767" t="s">
        <v>160</v>
      </c>
      <c r="AC434" s="767" t="s">
        <v>160</v>
      </c>
      <c r="AD434" s="767" t="s">
        <v>160</v>
      </c>
      <c r="AE434" s="767" t="s">
        <v>160</v>
      </c>
      <c r="AF434" s="767" t="s">
        <v>160</v>
      </c>
      <c r="AG434" s="767" t="s">
        <v>160</v>
      </c>
      <c r="AH434" s="767" t="s">
        <v>160</v>
      </c>
      <c r="AI434" s="767" t="s">
        <v>160</v>
      </c>
      <c r="AJ434" s="767" t="s">
        <v>160</v>
      </c>
      <c r="AK434" s="767" t="s">
        <v>160</v>
      </c>
      <c r="AL434" s="767" t="s">
        <v>160</v>
      </c>
      <c r="AM434" s="767" t="s">
        <v>160</v>
      </c>
      <c r="AN434" s="767" t="s">
        <v>160</v>
      </c>
      <c r="AO434" s="767" t="s">
        <v>160</v>
      </c>
      <c r="AP434" s="767" t="s">
        <v>160</v>
      </c>
      <c r="AQ434" s="767">
        <v>2.4689999999999999</v>
      </c>
      <c r="AR434" s="767">
        <v>3.2000000000000001E-2</v>
      </c>
      <c r="AS434" s="767">
        <v>0.11600000000000001</v>
      </c>
      <c r="AT434" s="767">
        <v>2.4689999999999999</v>
      </c>
      <c r="AU434" s="767">
        <v>2.7E-2</v>
      </c>
      <c r="AV434" s="767">
        <v>0.11600000000000001</v>
      </c>
      <c r="AW434" s="767">
        <v>2.468</v>
      </c>
      <c r="AX434" s="767">
        <v>2.5000000000000001E-2</v>
      </c>
      <c r="AY434" s="767">
        <v>0.11600000000000001</v>
      </c>
      <c r="AZ434" s="767">
        <v>2.468</v>
      </c>
      <c r="BA434" s="767">
        <v>2.5000000000000001E-2</v>
      </c>
      <c r="BB434" s="767">
        <v>0.11600000000000001</v>
      </c>
      <c r="BC434" s="767">
        <v>2.4689999999999999</v>
      </c>
      <c r="BD434" s="767">
        <v>2.4E-2</v>
      </c>
      <c r="BE434" s="767">
        <v>0.11600000000000001</v>
      </c>
      <c r="BF434" s="1039">
        <v>2.4689999999999999</v>
      </c>
      <c r="BG434" s="1039">
        <v>2.4E-2</v>
      </c>
      <c r="BH434" s="1039">
        <v>0.11600000000000001</v>
      </c>
      <c r="BI434" s="1039">
        <v>2.4689999999999999</v>
      </c>
      <c r="BJ434" s="1039">
        <v>2.4E-2</v>
      </c>
      <c r="BK434" s="1039">
        <v>0.11600000000000001</v>
      </c>
    </row>
    <row r="435" spans="2:63" ht="16.5" customHeight="1" x14ac:dyDescent="0.3">
      <c r="B435" s="5"/>
      <c r="D435" s="1"/>
      <c r="E435" s="763"/>
      <c r="F435" s="616" t="s">
        <v>765</v>
      </c>
      <c r="G435" s="767" t="s">
        <v>160</v>
      </c>
      <c r="H435" s="767" t="s">
        <v>160</v>
      </c>
      <c r="I435" s="767" t="s">
        <v>160</v>
      </c>
      <c r="J435" s="767" t="s">
        <v>160</v>
      </c>
      <c r="K435" s="767" t="s">
        <v>160</v>
      </c>
      <c r="L435" s="767" t="s">
        <v>160</v>
      </c>
      <c r="M435" s="767" t="s">
        <v>160</v>
      </c>
      <c r="N435" s="767" t="s">
        <v>160</v>
      </c>
      <c r="O435" s="767" t="s">
        <v>160</v>
      </c>
      <c r="P435" s="767" t="s">
        <v>160</v>
      </c>
      <c r="Q435" s="767" t="s">
        <v>160</v>
      </c>
      <c r="R435" s="767" t="s">
        <v>160</v>
      </c>
      <c r="S435" s="767" t="s">
        <v>160</v>
      </c>
      <c r="T435" s="767" t="s">
        <v>160</v>
      </c>
      <c r="U435" s="767" t="s">
        <v>160</v>
      </c>
      <c r="V435" s="767" t="s">
        <v>160</v>
      </c>
      <c r="W435" s="767" t="s">
        <v>160</v>
      </c>
      <c r="X435" s="767" t="s">
        <v>160</v>
      </c>
      <c r="Y435" s="767" t="s">
        <v>160</v>
      </c>
      <c r="Z435" s="767" t="s">
        <v>160</v>
      </c>
      <c r="AA435" s="767" t="s">
        <v>160</v>
      </c>
      <c r="AB435" s="767" t="s">
        <v>160</v>
      </c>
      <c r="AC435" s="767" t="s">
        <v>160</v>
      </c>
      <c r="AD435" s="767" t="s">
        <v>160</v>
      </c>
      <c r="AE435" s="767" t="s">
        <v>160</v>
      </c>
      <c r="AF435" s="767" t="s">
        <v>160</v>
      </c>
      <c r="AG435" s="767" t="s">
        <v>160</v>
      </c>
      <c r="AH435" s="767" t="s">
        <v>160</v>
      </c>
      <c r="AI435" s="767" t="s">
        <v>160</v>
      </c>
      <c r="AJ435" s="767" t="s">
        <v>160</v>
      </c>
      <c r="AK435" s="767" t="s">
        <v>160</v>
      </c>
      <c r="AL435" s="767" t="s">
        <v>160</v>
      </c>
      <c r="AM435" s="767" t="s">
        <v>160</v>
      </c>
      <c r="AN435" s="767" t="s">
        <v>160</v>
      </c>
      <c r="AO435" s="767" t="s">
        <v>160</v>
      </c>
      <c r="AP435" s="767" t="s">
        <v>160</v>
      </c>
      <c r="AQ435" s="767">
        <v>2.4689999999999999</v>
      </c>
      <c r="AR435" s="767">
        <v>1.4999999999999999E-2</v>
      </c>
      <c r="AS435" s="767">
        <v>0.11600000000000001</v>
      </c>
      <c r="AT435" s="767">
        <v>2.4689999999999999</v>
      </c>
      <c r="AU435" s="767">
        <v>1.4E-2</v>
      </c>
      <c r="AV435" s="767">
        <v>0.11600000000000001</v>
      </c>
      <c r="AW435" s="767">
        <v>2.468</v>
      </c>
      <c r="AX435" s="767">
        <v>1.2999999999999999E-2</v>
      </c>
      <c r="AY435" s="767">
        <v>0.11600000000000001</v>
      </c>
      <c r="AZ435" s="767">
        <v>2.468</v>
      </c>
      <c r="BA435" s="767">
        <v>1.2999999999999999E-2</v>
      </c>
      <c r="BB435" s="767">
        <v>0.11600000000000001</v>
      </c>
      <c r="BC435" s="767">
        <v>2.4689999999999999</v>
      </c>
      <c r="BD435" s="767">
        <v>1.2999999999999999E-2</v>
      </c>
      <c r="BE435" s="767">
        <v>0.11600000000000001</v>
      </c>
      <c r="BF435" s="1039">
        <v>2.4689999999999999</v>
      </c>
      <c r="BG435" s="1039">
        <v>1.2999999999999999E-2</v>
      </c>
      <c r="BH435" s="1039">
        <v>0.11600000000000001</v>
      </c>
      <c r="BI435" s="1039">
        <v>2.4689999999999999</v>
      </c>
      <c r="BJ435" s="1039">
        <v>1.2999999999999999E-2</v>
      </c>
      <c r="BK435" s="1039">
        <v>0.11600000000000001</v>
      </c>
    </row>
    <row r="436" spans="2:63" ht="16.5" customHeight="1" x14ac:dyDescent="0.3">
      <c r="B436" s="5"/>
      <c r="D436" s="1"/>
      <c r="E436" s="764"/>
      <c r="F436" s="616" t="s">
        <v>766</v>
      </c>
      <c r="G436" s="767" t="s">
        <v>160</v>
      </c>
      <c r="H436" s="767" t="s">
        <v>160</v>
      </c>
      <c r="I436" s="767" t="s">
        <v>160</v>
      </c>
      <c r="J436" s="767" t="s">
        <v>160</v>
      </c>
      <c r="K436" s="767" t="s">
        <v>160</v>
      </c>
      <c r="L436" s="767" t="s">
        <v>160</v>
      </c>
      <c r="M436" s="767" t="s">
        <v>160</v>
      </c>
      <c r="N436" s="767" t="s">
        <v>160</v>
      </c>
      <c r="O436" s="767" t="s">
        <v>160</v>
      </c>
      <c r="P436" s="767" t="s">
        <v>160</v>
      </c>
      <c r="Q436" s="767" t="s">
        <v>160</v>
      </c>
      <c r="R436" s="767" t="s">
        <v>160</v>
      </c>
      <c r="S436" s="767" t="s">
        <v>160</v>
      </c>
      <c r="T436" s="767" t="s">
        <v>160</v>
      </c>
      <c r="U436" s="767" t="s">
        <v>160</v>
      </c>
      <c r="V436" s="767" t="s">
        <v>160</v>
      </c>
      <c r="W436" s="767" t="s">
        <v>160</v>
      </c>
      <c r="X436" s="767" t="s">
        <v>160</v>
      </c>
      <c r="Y436" s="767" t="s">
        <v>160</v>
      </c>
      <c r="Z436" s="767" t="s">
        <v>160</v>
      </c>
      <c r="AA436" s="767" t="s">
        <v>160</v>
      </c>
      <c r="AB436" s="767" t="s">
        <v>160</v>
      </c>
      <c r="AC436" s="767" t="s">
        <v>160</v>
      </c>
      <c r="AD436" s="767" t="s">
        <v>160</v>
      </c>
      <c r="AE436" s="767" t="s">
        <v>160</v>
      </c>
      <c r="AF436" s="767" t="s">
        <v>160</v>
      </c>
      <c r="AG436" s="767" t="s">
        <v>160</v>
      </c>
      <c r="AH436" s="767" t="s">
        <v>160</v>
      </c>
      <c r="AI436" s="767" t="s">
        <v>160</v>
      </c>
      <c r="AJ436" s="767" t="s">
        <v>160</v>
      </c>
      <c r="AK436" s="767" t="s">
        <v>160</v>
      </c>
      <c r="AL436" s="767" t="s">
        <v>160</v>
      </c>
      <c r="AM436" s="767" t="s">
        <v>160</v>
      </c>
      <c r="AN436" s="767" t="s">
        <v>160</v>
      </c>
      <c r="AO436" s="767" t="s">
        <v>160</v>
      </c>
      <c r="AP436" s="767" t="s">
        <v>160</v>
      </c>
      <c r="AQ436" s="767">
        <v>2.4689999999999999</v>
      </c>
      <c r="AR436" s="767">
        <v>2.5999999999999999E-2</v>
      </c>
      <c r="AS436" s="767">
        <v>0.114</v>
      </c>
      <c r="AT436" s="767">
        <v>2.4689999999999999</v>
      </c>
      <c r="AU436" s="767">
        <v>2.4E-2</v>
      </c>
      <c r="AV436" s="767">
        <v>0.114</v>
      </c>
      <c r="AW436" s="767">
        <v>2.468</v>
      </c>
      <c r="AX436" s="767">
        <v>2.1999999999999999E-2</v>
      </c>
      <c r="AY436" s="767">
        <v>0.114</v>
      </c>
      <c r="AZ436" s="767">
        <v>2.468</v>
      </c>
      <c r="BA436" s="767">
        <v>2.1999999999999999E-2</v>
      </c>
      <c r="BB436" s="767">
        <v>0.114</v>
      </c>
      <c r="BC436" s="767">
        <v>2.4689999999999999</v>
      </c>
      <c r="BD436" s="767">
        <v>2.1999999999999999E-2</v>
      </c>
      <c r="BE436" s="767">
        <v>0.114</v>
      </c>
      <c r="BF436" s="1039">
        <v>2.4689999999999999</v>
      </c>
      <c r="BG436" s="1039">
        <v>2.1999999999999999E-2</v>
      </c>
      <c r="BH436" s="1039">
        <v>0.114</v>
      </c>
      <c r="BI436" s="1039">
        <v>2.4689999999999999</v>
      </c>
      <c r="BJ436" s="1039">
        <v>2.1999999999999999E-2</v>
      </c>
      <c r="BK436" s="1039">
        <v>0.114</v>
      </c>
    </row>
    <row r="437" spans="2:63" ht="16.5" customHeight="1" x14ac:dyDescent="0.3">
      <c r="B437" s="5"/>
      <c r="D437" s="1"/>
      <c r="E437" s="617" t="s">
        <v>261</v>
      </c>
      <c r="F437" s="616" t="s">
        <v>764</v>
      </c>
      <c r="G437" s="767" t="s">
        <v>160</v>
      </c>
      <c r="H437" s="767" t="s">
        <v>160</v>
      </c>
      <c r="I437" s="767" t="s">
        <v>160</v>
      </c>
      <c r="J437" s="767" t="s">
        <v>160</v>
      </c>
      <c r="K437" s="767" t="s">
        <v>160</v>
      </c>
      <c r="L437" s="767" t="s">
        <v>160</v>
      </c>
      <c r="M437" s="767" t="s">
        <v>160</v>
      </c>
      <c r="N437" s="767" t="s">
        <v>160</v>
      </c>
      <c r="O437" s="767" t="s">
        <v>160</v>
      </c>
      <c r="P437" s="767" t="s">
        <v>160</v>
      </c>
      <c r="Q437" s="767" t="s">
        <v>160</v>
      </c>
      <c r="R437" s="767" t="s">
        <v>160</v>
      </c>
      <c r="S437" s="767" t="s">
        <v>160</v>
      </c>
      <c r="T437" s="767" t="s">
        <v>160</v>
      </c>
      <c r="U437" s="767" t="s">
        <v>160</v>
      </c>
      <c r="V437" s="767" t="s">
        <v>160</v>
      </c>
      <c r="W437" s="767" t="s">
        <v>160</v>
      </c>
      <c r="X437" s="767" t="s">
        <v>160</v>
      </c>
      <c r="Y437" s="767" t="s">
        <v>160</v>
      </c>
      <c r="Z437" s="767" t="s">
        <v>160</v>
      </c>
      <c r="AA437" s="767" t="s">
        <v>160</v>
      </c>
      <c r="AB437" s="767" t="s">
        <v>160</v>
      </c>
      <c r="AC437" s="767" t="s">
        <v>160</v>
      </c>
      <c r="AD437" s="767" t="s">
        <v>160</v>
      </c>
      <c r="AE437" s="767" t="s">
        <v>160</v>
      </c>
      <c r="AF437" s="767" t="s">
        <v>160</v>
      </c>
      <c r="AG437" s="767" t="s">
        <v>160</v>
      </c>
      <c r="AH437" s="767" t="s">
        <v>160</v>
      </c>
      <c r="AI437" s="767" t="s">
        <v>160</v>
      </c>
      <c r="AJ437" s="767" t="s">
        <v>160</v>
      </c>
      <c r="AK437" s="767" t="s">
        <v>160</v>
      </c>
      <c r="AL437" s="767" t="s">
        <v>160</v>
      </c>
      <c r="AM437" s="767" t="s">
        <v>160</v>
      </c>
      <c r="AN437" s="767" t="s">
        <v>160</v>
      </c>
      <c r="AO437" s="767" t="s">
        <v>160</v>
      </c>
      <c r="AP437" s="767" t="s">
        <v>160</v>
      </c>
      <c r="AQ437" s="767">
        <v>2.3940000000000001</v>
      </c>
      <c r="AR437" s="767">
        <v>3.2000000000000001E-2</v>
      </c>
      <c r="AS437" s="767">
        <v>0.11600000000000001</v>
      </c>
      <c r="AT437" s="767">
        <v>2.3940000000000001</v>
      </c>
      <c r="AU437" s="767">
        <v>2.7E-2</v>
      </c>
      <c r="AV437" s="767">
        <v>0.11600000000000001</v>
      </c>
      <c r="AW437" s="767">
        <v>2.3919999999999999</v>
      </c>
      <c r="AX437" s="767">
        <v>2.5000000000000001E-2</v>
      </c>
      <c r="AY437" s="767">
        <v>0.11600000000000001</v>
      </c>
      <c r="AZ437" s="767">
        <v>2.3919999999999999</v>
      </c>
      <c r="BA437" s="767">
        <v>2.5000000000000001E-2</v>
      </c>
      <c r="BB437" s="767">
        <v>0.11600000000000001</v>
      </c>
      <c r="BC437" s="767">
        <v>2.3940000000000001</v>
      </c>
      <c r="BD437" s="767">
        <v>2.4E-2</v>
      </c>
      <c r="BE437" s="767">
        <v>0.11600000000000001</v>
      </c>
      <c r="BF437" s="1039">
        <v>2.3940000000000001</v>
      </c>
      <c r="BG437" s="1039">
        <v>2.4E-2</v>
      </c>
      <c r="BH437" s="1039">
        <v>0.11600000000000001</v>
      </c>
      <c r="BI437" s="1039">
        <v>2.3940000000000001</v>
      </c>
      <c r="BJ437" s="1039">
        <v>2.4E-2</v>
      </c>
      <c r="BK437" s="1039">
        <v>0.11600000000000001</v>
      </c>
    </row>
    <row r="438" spans="2:63" ht="16.5" customHeight="1" x14ac:dyDescent="0.3">
      <c r="B438" s="5"/>
      <c r="D438" s="1"/>
      <c r="E438" s="763"/>
      <c r="F438" s="616" t="s">
        <v>765</v>
      </c>
      <c r="G438" s="767" t="s">
        <v>160</v>
      </c>
      <c r="H438" s="767" t="s">
        <v>160</v>
      </c>
      <c r="I438" s="767" t="s">
        <v>160</v>
      </c>
      <c r="J438" s="767" t="s">
        <v>160</v>
      </c>
      <c r="K438" s="767" t="s">
        <v>160</v>
      </c>
      <c r="L438" s="767" t="s">
        <v>160</v>
      </c>
      <c r="M438" s="767" t="s">
        <v>160</v>
      </c>
      <c r="N438" s="767" t="s">
        <v>160</v>
      </c>
      <c r="O438" s="767" t="s">
        <v>160</v>
      </c>
      <c r="P438" s="767" t="s">
        <v>160</v>
      </c>
      <c r="Q438" s="767" t="s">
        <v>160</v>
      </c>
      <c r="R438" s="767" t="s">
        <v>160</v>
      </c>
      <c r="S438" s="767" t="s">
        <v>160</v>
      </c>
      <c r="T438" s="767" t="s">
        <v>160</v>
      </c>
      <c r="U438" s="767" t="s">
        <v>160</v>
      </c>
      <c r="V438" s="767" t="s">
        <v>160</v>
      </c>
      <c r="W438" s="767" t="s">
        <v>160</v>
      </c>
      <c r="X438" s="767" t="s">
        <v>160</v>
      </c>
      <c r="Y438" s="767" t="s">
        <v>160</v>
      </c>
      <c r="Z438" s="767" t="s">
        <v>160</v>
      </c>
      <c r="AA438" s="767" t="s">
        <v>160</v>
      </c>
      <c r="AB438" s="767" t="s">
        <v>160</v>
      </c>
      <c r="AC438" s="767" t="s">
        <v>160</v>
      </c>
      <c r="AD438" s="767" t="s">
        <v>160</v>
      </c>
      <c r="AE438" s="767" t="s">
        <v>160</v>
      </c>
      <c r="AF438" s="767" t="s">
        <v>160</v>
      </c>
      <c r="AG438" s="767" t="s">
        <v>160</v>
      </c>
      <c r="AH438" s="767" t="s">
        <v>160</v>
      </c>
      <c r="AI438" s="767" t="s">
        <v>160</v>
      </c>
      <c r="AJ438" s="767" t="s">
        <v>160</v>
      </c>
      <c r="AK438" s="767" t="s">
        <v>160</v>
      </c>
      <c r="AL438" s="767" t="s">
        <v>160</v>
      </c>
      <c r="AM438" s="767" t="s">
        <v>160</v>
      </c>
      <c r="AN438" s="767" t="s">
        <v>160</v>
      </c>
      <c r="AO438" s="767" t="s">
        <v>160</v>
      </c>
      <c r="AP438" s="767" t="s">
        <v>160</v>
      </c>
      <c r="AQ438" s="767">
        <v>2.3940000000000001</v>
      </c>
      <c r="AR438" s="767">
        <v>1.4999999999999999E-2</v>
      </c>
      <c r="AS438" s="767">
        <v>0.11600000000000001</v>
      </c>
      <c r="AT438" s="767">
        <v>2.3940000000000001</v>
      </c>
      <c r="AU438" s="767">
        <v>1.4E-2</v>
      </c>
      <c r="AV438" s="767">
        <v>0.11600000000000001</v>
      </c>
      <c r="AW438" s="767">
        <v>2.3919999999999999</v>
      </c>
      <c r="AX438" s="767">
        <v>1.2999999999999999E-2</v>
      </c>
      <c r="AY438" s="767">
        <v>0.11600000000000001</v>
      </c>
      <c r="AZ438" s="767">
        <v>2.3919999999999999</v>
      </c>
      <c r="BA438" s="767">
        <v>1.2999999999999999E-2</v>
      </c>
      <c r="BB438" s="767">
        <v>0.11600000000000001</v>
      </c>
      <c r="BC438" s="767">
        <v>2.3940000000000001</v>
      </c>
      <c r="BD438" s="767">
        <v>1.2999999999999999E-2</v>
      </c>
      <c r="BE438" s="767">
        <v>0.11600000000000001</v>
      </c>
      <c r="BF438" s="1039">
        <v>2.3940000000000001</v>
      </c>
      <c r="BG438" s="1039">
        <v>1.2999999999999999E-2</v>
      </c>
      <c r="BH438" s="1039">
        <v>0.11600000000000001</v>
      </c>
      <c r="BI438" s="1039">
        <v>2.3940000000000001</v>
      </c>
      <c r="BJ438" s="1039">
        <v>1.2999999999999999E-2</v>
      </c>
      <c r="BK438" s="1039">
        <v>0.11600000000000001</v>
      </c>
    </row>
    <row r="439" spans="2:63" ht="16.5" customHeight="1" x14ac:dyDescent="0.3">
      <c r="B439" s="5"/>
      <c r="D439" s="1"/>
      <c r="E439" s="764"/>
      <c r="F439" s="616" t="s">
        <v>766</v>
      </c>
      <c r="G439" s="767" t="s">
        <v>160</v>
      </c>
      <c r="H439" s="767" t="s">
        <v>160</v>
      </c>
      <c r="I439" s="767" t="s">
        <v>160</v>
      </c>
      <c r="J439" s="767" t="s">
        <v>160</v>
      </c>
      <c r="K439" s="767" t="s">
        <v>160</v>
      </c>
      <c r="L439" s="767" t="s">
        <v>160</v>
      </c>
      <c r="M439" s="767" t="s">
        <v>160</v>
      </c>
      <c r="N439" s="767" t="s">
        <v>160</v>
      </c>
      <c r="O439" s="767" t="s">
        <v>160</v>
      </c>
      <c r="P439" s="767" t="s">
        <v>160</v>
      </c>
      <c r="Q439" s="767" t="s">
        <v>160</v>
      </c>
      <c r="R439" s="767" t="s">
        <v>160</v>
      </c>
      <c r="S439" s="767" t="s">
        <v>160</v>
      </c>
      <c r="T439" s="767" t="s">
        <v>160</v>
      </c>
      <c r="U439" s="767" t="s">
        <v>160</v>
      </c>
      <c r="V439" s="767" t="s">
        <v>160</v>
      </c>
      <c r="W439" s="767" t="s">
        <v>160</v>
      </c>
      <c r="X439" s="767" t="s">
        <v>160</v>
      </c>
      <c r="Y439" s="767" t="s">
        <v>160</v>
      </c>
      <c r="Z439" s="767" t="s">
        <v>160</v>
      </c>
      <c r="AA439" s="767" t="s">
        <v>160</v>
      </c>
      <c r="AB439" s="767" t="s">
        <v>160</v>
      </c>
      <c r="AC439" s="767" t="s">
        <v>160</v>
      </c>
      <c r="AD439" s="767" t="s">
        <v>160</v>
      </c>
      <c r="AE439" s="767" t="s">
        <v>160</v>
      </c>
      <c r="AF439" s="767" t="s">
        <v>160</v>
      </c>
      <c r="AG439" s="767" t="s">
        <v>160</v>
      </c>
      <c r="AH439" s="767" t="s">
        <v>160</v>
      </c>
      <c r="AI439" s="767" t="s">
        <v>160</v>
      </c>
      <c r="AJ439" s="767" t="s">
        <v>160</v>
      </c>
      <c r="AK439" s="767" t="s">
        <v>160</v>
      </c>
      <c r="AL439" s="767" t="s">
        <v>160</v>
      </c>
      <c r="AM439" s="767" t="s">
        <v>160</v>
      </c>
      <c r="AN439" s="767" t="s">
        <v>160</v>
      </c>
      <c r="AO439" s="767" t="s">
        <v>160</v>
      </c>
      <c r="AP439" s="767" t="s">
        <v>160</v>
      </c>
      <c r="AQ439" s="767">
        <v>2.3940000000000001</v>
      </c>
      <c r="AR439" s="767">
        <v>2.5999999999999999E-2</v>
      </c>
      <c r="AS439" s="767">
        <v>0.114</v>
      </c>
      <c r="AT439" s="767">
        <v>2.3940000000000001</v>
      </c>
      <c r="AU439" s="767">
        <v>2.4E-2</v>
      </c>
      <c r="AV439" s="767">
        <v>0.114</v>
      </c>
      <c r="AW439" s="767">
        <v>2.3919999999999999</v>
      </c>
      <c r="AX439" s="767">
        <v>2.1999999999999999E-2</v>
      </c>
      <c r="AY439" s="767">
        <v>0.114</v>
      </c>
      <c r="AZ439" s="767">
        <v>2.3919999999999999</v>
      </c>
      <c r="BA439" s="767">
        <v>2.1999999999999999E-2</v>
      </c>
      <c r="BB439" s="767">
        <v>0.114</v>
      </c>
      <c r="BC439" s="767">
        <v>2.3940000000000001</v>
      </c>
      <c r="BD439" s="767">
        <v>2.1999999999999999E-2</v>
      </c>
      <c r="BE439" s="767">
        <v>0.114</v>
      </c>
      <c r="BF439" s="1039">
        <v>2.3940000000000001</v>
      </c>
      <c r="BG439" s="1039">
        <v>2.1999999999999999E-2</v>
      </c>
      <c r="BH439" s="1039">
        <v>0.114</v>
      </c>
      <c r="BI439" s="1039">
        <v>2.3940000000000001</v>
      </c>
      <c r="BJ439" s="1039">
        <v>2.1999999999999999E-2</v>
      </c>
      <c r="BK439" s="1039">
        <v>0.114</v>
      </c>
    </row>
    <row r="440" spans="2:63" ht="16.5" customHeight="1" x14ac:dyDescent="0.3">
      <c r="B440" s="5"/>
      <c r="D440" s="1"/>
      <c r="E440" s="617" t="s">
        <v>542</v>
      </c>
      <c r="F440" s="616" t="s">
        <v>764</v>
      </c>
      <c r="G440" s="767" t="s">
        <v>160</v>
      </c>
      <c r="H440" s="767" t="s">
        <v>160</v>
      </c>
      <c r="I440" s="767" t="s">
        <v>160</v>
      </c>
      <c r="J440" s="767" t="s">
        <v>160</v>
      </c>
      <c r="K440" s="767" t="s">
        <v>160</v>
      </c>
      <c r="L440" s="767" t="s">
        <v>160</v>
      </c>
      <c r="M440" s="767" t="s">
        <v>160</v>
      </c>
      <c r="N440" s="767" t="s">
        <v>160</v>
      </c>
      <c r="O440" s="767" t="s">
        <v>160</v>
      </c>
      <c r="P440" s="767" t="s">
        <v>160</v>
      </c>
      <c r="Q440" s="767" t="s">
        <v>160</v>
      </c>
      <c r="R440" s="767" t="s">
        <v>160</v>
      </c>
      <c r="S440" s="767" t="s">
        <v>160</v>
      </c>
      <c r="T440" s="767" t="s">
        <v>160</v>
      </c>
      <c r="U440" s="767" t="s">
        <v>160</v>
      </c>
      <c r="V440" s="767" t="s">
        <v>160</v>
      </c>
      <c r="W440" s="767" t="s">
        <v>160</v>
      </c>
      <c r="X440" s="767" t="s">
        <v>160</v>
      </c>
      <c r="Y440" s="767" t="s">
        <v>160</v>
      </c>
      <c r="Z440" s="767" t="s">
        <v>160</v>
      </c>
      <c r="AA440" s="767" t="s">
        <v>160</v>
      </c>
      <c r="AB440" s="767" t="s">
        <v>160</v>
      </c>
      <c r="AC440" s="767" t="s">
        <v>160</v>
      </c>
      <c r="AD440" s="767" t="s">
        <v>160</v>
      </c>
      <c r="AE440" s="767" t="s">
        <v>160</v>
      </c>
      <c r="AF440" s="767" t="s">
        <v>160</v>
      </c>
      <c r="AG440" s="767" t="s">
        <v>160</v>
      </c>
      <c r="AH440" s="767" t="s">
        <v>160</v>
      </c>
      <c r="AI440" s="767" t="s">
        <v>160</v>
      </c>
      <c r="AJ440" s="767" t="s">
        <v>160</v>
      </c>
      <c r="AK440" s="767" t="s">
        <v>160</v>
      </c>
      <c r="AL440" s="767" t="s">
        <v>160</v>
      </c>
      <c r="AM440" s="767" t="s">
        <v>160</v>
      </c>
      <c r="AN440" s="767" t="s">
        <v>160</v>
      </c>
      <c r="AO440" s="767" t="s">
        <v>160</v>
      </c>
      <c r="AP440" s="767" t="s">
        <v>160</v>
      </c>
      <c r="AQ440" s="767">
        <v>2.1429999999999998</v>
      </c>
      <c r="AR440" s="767">
        <v>3.2000000000000001E-2</v>
      </c>
      <c r="AS440" s="767">
        <v>0.11600000000000001</v>
      </c>
      <c r="AT440" s="767">
        <v>2.1429999999999998</v>
      </c>
      <c r="AU440" s="767">
        <v>2.7E-2</v>
      </c>
      <c r="AV440" s="767">
        <v>0.11600000000000001</v>
      </c>
      <c r="AW440" s="767">
        <v>2.14</v>
      </c>
      <c r="AX440" s="767">
        <v>2.5000000000000001E-2</v>
      </c>
      <c r="AY440" s="767">
        <v>0.11600000000000001</v>
      </c>
      <c r="AZ440" s="767">
        <v>2.1389999999999998</v>
      </c>
      <c r="BA440" s="767">
        <v>2.5000000000000001E-2</v>
      </c>
      <c r="BB440" s="767">
        <v>0.11600000000000001</v>
      </c>
      <c r="BC440" s="767">
        <v>2.1429999999999998</v>
      </c>
      <c r="BD440" s="767">
        <v>2.4E-2</v>
      </c>
      <c r="BE440" s="767">
        <v>0.11600000000000001</v>
      </c>
      <c r="BF440" s="1039">
        <v>2.1429999999999998</v>
      </c>
      <c r="BG440" s="1039">
        <v>2.4E-2</v>
      </c>
      <c r="BH440" s="1039">
        <v>0.11600000000000001</v>
      </c>
      <c r="BI440" s="1039">
        <v>2.1429999999999998</v>
      </c>
      <c r="BJ440" s="1039">
        <v>2.4E-2</v>
      </c>
      <c r="BK440" s="1039">
        <v>0.11600000000000001</v>
      </c>
    </row>
    <row r="441" spans="2:63" ht="16.5" customHeight="1" x14ac:dyDescent="0.3">
      <c r="B441" s="5"/>
      <c r="D441" s="1"/>
      <c r="E441" s="763"/>
      <c r="F441" s="616" t="s">
        <v>765</v>
      </c>
      <c r="G441" s="767" t="s">
        <v>160</v>
      </c>
      <c r="H441" s="767" t="s">
        <v>160</v>
      </c>
      <c r="I441" s="767" t="s">
        <v>160</v>
      </c>
      <c r="J441" s="767" t="s">
        <v>160</v>
      </c>
      <c r="K441" s="767" t="s">
        <v>160</v>
      </c>
      <c r="L441" s="767" t="s">
        <v>160</v>
      </c>
      <c r="M441" s="767" t="s">
        <v>160</v>
      </c>
      <c r="N441" s="767" t="s">
        <v>160</v>
      </c>
      <c r="O441" s="767" t="s">
        <v>160</v>
      </c>
      <c r="P441" s="767" t="s">
        <v>160</v>
      </c>
      <c r="Q441" s="767" t="s">
        <v>160</v>
      </c>
      <c r="R441" s="767" t="s">
        <v>160</v>
      </c>
      <c r="S441" s="767" t="s">
        <v>160</v>
      </c>
      <c r="T441" s="767" t="s">
        <v>160</v>
      </c>
      <c r="U441" s="767" t="s">
        <v>160</v>
      </c>
      <c r="V441" s="767" t="s">
        <v>160</v>
      </c>
      <c r="W441" s="767" t="s">
        <v>160</v>
      </c>
      <c r="X441" s="767" t="s">
        <v>160</v>
      </c>
      <c r="Y441" s="767" t="s">
        <v>160</v>
      </c>
      <c r="Z441" s="767" t="s">
        <v>160</v>
      </c>
      <c r="AA441" s="767" t="s">
        <v>160</v>
      </c>
      <c r="AB441" s="767" t="s">
        <v>160</v>
      </c>
      <c r="AC441" s="767" t="s">
        <v>160</v>
      </c>
      <c r="AD441" s="767" t="s">
        <v>160</v>
      </c>
      <c r="AE441" s="767" t="s">
        <v>160</v>
      </c>
      <c r="AF441" s="767" t="s">
        <v>160</v>
      </c>
      <c r="AG441" s="767" t="s">
        <v>160</v>
      </c>
      <c r="AH441" s="767" t="s">
        <v>160</v>
      </c>
      <c r="AI441" s="767" t="s">
        <v>160</v>
      </c>
      <c r="AJ441" s="767" t="s">
        <v>160</v>
      </c>
      <c r="AK441" s="767" t="s">
        <v>160</v>
      </c>
      <c r="AL441" s="767" t="s">
        <v>160</v>
      </c>
      <c r="AM441" s="767" t="s">
        <v>160</v>
      </c>
      <c r="AN441" s="767" t="s">
        <v>160</v>
      </c>
      <c r="AO441" s="767" t="s">
        <v>160</v>
      </c>
      <c r="AP441" s="767" t="s">
        <v>160</v>
      </c>
      <c r="AQ441" s="767">
        <v>2.1429999999999998</v>
      </c>
      <c r="AR441" s="767">
        <v>1.4999999999999999E-2</v>
      </c>
      <c r="AS441" s="767">
        <v>0.11600000000000001</v>
      </c>
      <c r="AT441" s="767">
        <v>2.1429999999999998</v>
      </c>
      <c r="AU441" s="767">
        <v>1.4E-2</v>
      </c>
      <c r="AV441" s="767">
        <v>0.11600000000000001</v>
      </c>
      <c r="AW441" s="767">
        <v>2.14</v>
      </c>
      <c r="AX441" s="767">
        <v>1.2999999999999999E-2</v>
      </c>
      <c r="AY441" s="767">
        <v>0.11600000000000001</v>
      </c>
      <c r="AZ441" s="767">
        <v>2.1389999999999998</v>
      </c>
      <c r="BA441" s="767">
        <v>1.2999999999999999E-2</v>
      </c>
      <c r="BB441" s="767">
        <v>0.11600000000000001</v>
      </c>
      <c r="BC441" s="767">
        <v>2.1429999999999998</v>
      </c>
      <c r="BD441" s="767">
        <v>1.2999999999999999E-2</v>
      </c>
      <c r="BE441" s="767">
        <v>0.11600000000000001</v>
      </c>
      <c r="BF441" s="1039">
        <v>2.1429999999999998</v>
      </c>
      <c r="BG441" s="1039">
        <v>1.2999999999999999E-2</v>
      </c>
      <c r="BH441" s="1039">
        <v>0.11600000000000001</v>
      </c>
      <c r="BI441" s="1039">
        <v>2.1429999999999998</v>
      </c>
      <c r="BJ441" s="1039">
        <v>1.2999999999999999E-2</v>
      </c>
      <c r="BK441" s="1039">
        <v>0.11600000000000001</v>
      </c>
    </row>
    <row r="442" spans="2:63" ht="16.5" customHeight="1" x14ac:dyDescent="0.3">
      <c r="B442" s="5"/>
      <c r="D442" s="1"/>
      <c r="E442" s="764"/>
      <c r="F442" s="616" t="s">
        <v>766</v>
      </c>
      <c r="G442" s="767" t="s">
        <v>160</v>
      </c>
      <c r="H442" s="767" t="s">
        <v>160</v>
      </c>
      <c r="I442" s="767" t="s">
        <v>160</v>
      </c>
      <c r="J442" s="767" t="s">
        <v>160</v>
      </c>
      <c r="K442" s="767" t="s">
        <v>160</v>
      </c>
      <c r="L442" s="767" t="s">
        <v>160</v>
      </c>
      <c r="M442" s="767" t="s">
        <v>160</v>
      </c>
      <c r="N442" s="767" t="s">
        <v>160</v>
      </c>
      <c r="O442" s="767" t="s">
        <v>160</v>
      </c>
      <c r="P442" s="767" t="s">
        <v>160</v>
      </c>
      <c r="Q442" s="767" t="s">
        <v>160</v>
      </c>
      <c r="R442" s="767" t="s">
        <v>160</v>
      </c>
      <c r="S442" s="767" t="s">
        <v>160</v>
      </c>
      <c r="T442" s="767" t="s">
        <v>160</v>
      </c>
      <c r="U442" s="767" t="s">
        <v>160</v>
      </c>
      <c r="V442" s="767" t="s">
        <v>160</v>
      </c>
      <c r="W442" s="767" t="s">
        <v>160</v>
      </c>
      <c r="X442" s="767" t="s">
        <v>160</v>
      </c>
      <c r="Y442" s="767" t="s">
        <v>160</v>
      </c>
      <c r="Z442" s="767" t="s">
        <v>160</v>
      </c>
      <c r="AA442" s="767" t="s">
        <v>160</v>
      </c>
      <c r="AB442" s="767" t="s">
        <v>160</v>
      </c>
      <c r="AC442" s="767" t="s">
        <v>160</v>
      </c>
      <c r="AD442" s="767" t="s">
        <v>160</v>
      </c>
      <c r="AE442" s="767" t="s">
        <v>160</v>
      </c>
      <c r="AF442" s="767" t="s">
        <v>160</v>
      </c>
      <c r="AG442" s="767" t="s">
        <v>160</v>
      </c>
      <c r="AH442" s="767" t="s">
        <v>160</v>
      </c>
      <c r="AI442" s="767" t="s">
        <v>160</v>
      </c>
      <c r="AJ442" s="767" t="s">
        <v>160</v>
      </c>
      <c r="AK442" s="767" t="s">
        <v>160</v>
      </c>
      <c r="AL442" s="767" t="s">
        <v>160</v>
      </c>
      <c r="AM442" s="767" t="s">
        <v>160</v>
      </c>
      <c r="AN442" s="767" t="s">
        <v>160</v>
      </c>
      <c r="AO442" s="767" t="s">
        <v>160</v>
      </c>
      <c r="AP442" s="767" t="s">
        <v>160</v>
      </c>
      <c r="AQ442" s="767">
        <v>2.1429999999999998</v>
      </c>
      <c r="AR442" s="767">
        <v>2.5999999999999999E-2</v>
      </c>
      <c r="AS442" s="767">
        <v>0.114</v>
      </c>
      <c r="AT442" s="767">
        <v>2.1429999999999998</v>
      </c>
      <c r="AU442" s="767">
        <v>2.4E-2</v>
      </c>
      <c r="AV442" s="767">
        <v>0.114</v>
      </c>
      <c r="AW442" s="767">
        <v>2.14</v>
      </c>
      <c r="AX442" s="767">
        <v>2.1999999999999999E-2</v>
      </c>
      <c r="AY442" s="767">
        <v>0.114</v>
      </c>
      <c r="AZ442" s="767">
        <v>2.1389999999999998</v>
      </c>
      <c r="BA442" s="767">
        <v>2.1999999999999999E-2</v>
      </c>
      <c r="BB442" s="767">
        <v>0.114</v>
      </c>
      <c r="BC442" s="767">
        <v>2.1429999999999998</v>
      </c>
      <c r="BD442" s="767">
        <v>2.1999999999999999E-2</v>
      </c>
      <c r="BE442" s="767">
        <v>0.114</v>
      </c>
      <c r="BF442" s="1039">
        <v>2.1429999999999998</v>
      </c>
      <c r="BG442" s="1039">
        <v>2.1999999999999999E-2</v>
      </c>
      <c r="BH442" s="1039">
        <v>0.114</v>
      </c>
      <c r="BI442" s="1039">
        <v>2.1429999999999998</v>
      </c>
      <c r="BJ442" s="1039">
        <v>2.1999999999999999E-2</v>
      </c>
      <c r="BK442" s="1039">
        <v>0.114</v>
      </c>
    </row>
    <row r="443" spans="2:63" ht="16.5" customHeight="1" x14ac:dyDescent="0.3">
      <c r="B443" s="5"/>
      <c r="D443" s="1"/>
      <c r="E443" s="617" t="s">
        <v>543</v>
      </c>
      <c r="F443" s="616" t="s">
        <v>764</v>
      </c>
      <c r="G443" s="767" t="s">
        <v>160</v>
      </c>
      <c r="H443" s="767" t="s">
        <v>160</v>
      </c>
      <c r="I443" s="767" t="s">
        <v>160</v>
      </c>
      <c r="J443" s="767" t="s">
        <v>160</v>
      </c>
      <c r="K443" s="767" t="s">
        <v>160</v>
      </c>
      <c r="L443" s="767" t="s">
        <v>160</v>
      </c>
      <c r="M443" s="767" t="s">
        <v>160</v>
      </c>
      <c r="N443" s="767" t="s">
        <v>160</v>
      </c>
      <c r="O443" s="767" t="s">
        <v>160</v>
      </c>
      <c r="P443" s="767" t="s">
        <v>160</v>
      </c>
      <c r="Q443" s="767" t="s">
        <v>160</v>
      </c>
      <c r="R443" s="767" t="s">
        <v>160</v>
      </c>
      <c r="S443" s="767" t="s">
        <v>160</v>
      </c>
      <c r="T443" s="767" t="s">
        <v>160</v>
      </c>
      <c r="U443" s="767" t="s">
        <v>160</v>
      </c>
      <c r="V443" s="767" t="s">
        <v>160</v>
      </c>
      <c r="W443" s="767" t="s">
        <v>160</v>
      </c>
      <c r="X443" s="767" t="s">
        <v>160</v>
      </c>
      <c r="Y443" s="767" t="s">
        <v>160</v>
      </c>
      <c r="Z443" s="767" t="s">
        <v>160</v>
      </c>
      <c r="AA443" s="767" t="s">
        <v>160</v>
      </c>
      <c r="AB443" s="767" t="s">
        <v>160</v>
      </c>
      <c r="AC443" s="767" t="s">
        <v>160</v>
      </c>
      <c r="AD443" s="767" t="s">
        <v>160</v>
      </c>
      <c r="AE443" s="767" t="s">
        <v>160</v>
      </c>
      <c r="AF443" s="767" t="s">
        <v>160</v>
      </c>
      <c r="AG443" s="767" t="s">
        <v>160</v>
      </c>
      <c r="AH443" s="767" t="s">
        <v>160</v>
      </c>
      <c r="AI443" s="767" t="s">
        <v>160</v>
      </c>
      <c r="AJ443" s="767" t="s">
        <v>160</v>
      </c>
      <c r="AK443" s="767" t="s">
        <v>160</v>
      </c>
      <c r="AL443" s="767" t="s">
        <v>160</v>
      </c>
      <c r="AM443" s="767" t="s">
        <v>160</v>
      </c>
      <c r="AN443" s="767" t="s">
        <v>160</v>
      </c>
      <c r="AO443" s="767" t="s">
        <v>160</v>
      </c>
      <c r="AP443" s="767" t="s">
        <v>160</v>
      </c>
      <c r="AQ443" s="767">
        <v>1.8919999999999999</v>
      </c>
      <c r="AR443" s="767">
        <v>3.2000000000000001E-2</v>
      </c>
      <c r="AS443" s="767">
        <v>0.11600000000000001</v>
      </c>
      <c r="AT443" s="767">
        <v>1.8919999999999999</v>
      </c>
      <c r="AU443" s="767">
        <v>2.7E-2</v>
      </c>
      <c r="AV443" s="767">
        <v>0.11600000000000001</v>
      </c>
      <c r="AW443" s="767">
        <v>1.887</v>
      </c>
      <c r="AX443" s="767">
        <v>2.5000000000000001E-2</v>
      </c>
      <c r="AY443" s="767">
        <v>0.11600000000000001</v>
      </c>
      <c r="AZ443" s="767">
        <v>1.8859999999999999</v>
      </c>
      <c r="BA443" s="767">
        <v>2.5000000000000001E-2</v>
      </c>
      <c r="BB443" s="767">
        <v>0.11600000000000001</v>
      </c>
      <c r="BC443" s="767">
        <v>1.8919999999999999</v>
      </c>
      <c r="BD443" s="767">
        <v>2.4E-2</v>
      </c>
      <c r="BE443" s="767">
        <v>0.11600000000000001</v>
      </c>
      <c r="BF443" s="1039">
        <v>1.8919999999999999</v>
      </c>
      <c r="BG443" s="1039">
        <v>2.4E-2</v>
      </c>
      <c r="BH443" s="1039">
        <v>0.11600000000000001</v>
      </c>
      <c r="BI443" s="1039">
        <v>1.8919999999999999</v>
      </c>
      <c r="BJ443" s="1039">
        <v>2.4E-2</v>
      </c>
      <c r="BK443" s="1039">
        <v>0.11600000000000001</v>
      </c>
    </row>
    <row r="444" spans="2:63" ht="16.5" customHeight="1" x14ac:dyDescent="0.3">
      <c r="B444" s="5"/>
      <c r="D444" s="1"/>
      <c r="E444" s="763"/>
      <c r="F444" s="616" t="s">
        <v>765</v>
      </c>
      <c r="G444" s="767" t="s">
        <v>160</v>
      </c>
      <c r="H444" s="767" t="s">
        <v>160</v>
      </c>
      <c r="I444" s="767" t="s">
        <v>160</v>
      </c>
      <c r="J444" s="767" t="s">
        <v>160</v>
      </c>
      <c r="K444" s="767" t="s">
        <v>160</v>
      </c>
      <c r="L444" s="767" t="s">
        <v>160</v>
      </c>
      <c r="M444" s="767" t="s">
        <v>160</v>
      </c>
      <c r="N444" s="767" t="s">
        <v>160</v>
      </c>
      <c r="O444" s="767" t="s">
        <v>160</v>
      </c>
      <c r="P444" s="767" t="s">
        <v>160</v>
      </c>
      <c r="Q444" s="767" t="s">
        <v>160</v>
      </c>
      <c r="R444" s="767" t="s">
        <v>160</v>
      </c>
      <c r="S444" s="767" t="s">
        <v>160</v>
      </c>
      <c r="T444" s="767" t="s">
        <v>160</v>
      </c>
      <c r="U444" s="767" t="s">
        <v>160</v>
      </c>
      <c r="V444" s="767" t="s">
        <v>160</v>
      </c>
      <c r="W444" s="767" t="s">
        <v>160</v>
      </c>
      <c r="X444" s="767" t="s">
        <v>160</v>
      </c>
      <c r="Y444" s="767" t="s">
        <v>160</v>
      </c>
      <c r="Z444" s="767" t="s">
        <v>160</v>
      </c>
      <c r="AA444" s="767" t="s">
        <v>160</v>
      </c>
      <c r="AB444" s="767" t="s">
        <v>160</v>
      </c>
      <c r="AC444" s="767" t="s">
        <v>160</v>
      </c>
      <c r="AD444" s="767" t="s">
        <v>160</v>
      </c>
      <c r="AE444" s="767" t="s">
        <v>160</v>
      </c>
      <c r="AF444" s="767" t="s">
        <v>160</v>
      </c>
      <c r="AG444" s="767" t="s">
        <v>160</v>
      </c>
      <c r="AH444" s="767" t="s">
        <v>160</v>
      </c>
      <c r="AI444" s="767" t="s">
        <v>160</v>
      </c>
      <c r="AJ444" s="767" t="s">
        <v>160</v>
      </c>
      <c r="AK444" s="767" t="s">
        <v>160</v>
      </c>
      <c r="AL444" s="767" t="s">
        <v>160</v>
      </c>
      <c r="AM444" s="767" t="s">
        <v>160</v>
      </c>
      <c r="AN444" s="767" t="s">
        <v>160</v>
      </c>
      <c r="AO444" s="767" t="s">
        <v>160</v>
      </c>
      <c r="AP444" s="767" t="s">
        <v>160</v>
      </c>
      <c r="AQ444" s="767">
        <v>1.8919999999999999</v>
      </c>
      <c r="AR444" s="767">
        <v>1.4999999999999999E-2</v>
      </c>
      <c r="AS444" s="767">
        <v>0.11600000000000001</v>
      </c>
      <c r="AT444" s="767">
        <v>1.8919999999999999</v>
      </c>
      <c r="AU444" s="767">
        <v>1.4E-2</v>
      </c>
      <c r="AV444" s="767">
        <v>0.11600000000000001</v>
      </c>
      <c r="AW444" s="767">
        <v>1.887</v>
      </c>
      <c r="AX444" s="767">
        <v>1.2999999999999999E-2</v>
      </c>
      <c r="AY444" s="767">
        <v>0.11600000000000001</v>
      </c>
      <c r="AZ444" s="767">
        <v>1.8859999999999999</v>
      </c>
      <c r="BA444" s="767">
        <v>1.2999999999999999E-2</v>
      </c>
      <c r="BB444" s="767">
        <v>0.11600000000000001</v>
      </c>
      <c r="BC444" s="767">
        <v>1.8919999999999999</v>
      </c>
      <c r="BD444" s="767">
        <v>1.2999999999999999E-2</v>
      </c>
      <c r="BE444" s="767">
        <v>0.11600000000000001</v>
      </c>
      <c r="BF444" s="1039">
        <v>1.8919999999999999</v>
      </c>
      <c r="BG444" s="1039">
        <v>1.2999999999999999E-2</v>
      </c>
      <c r="BH444" s="1039">
        <v>0.11600000000000001</v>
      </c>
      <c r="BI444" s="1039">
        <v>1.8919999999999999</v>
      </c>
      <c r="BJ444" s="1039">
        <v>1.2999999999999999E-2</v>
      </c>
      <c r="BK444" s="1039">
        <v>0.11600000000000001</v>
      </c>
    </row>
    <row r="445" spans="2:63" ht="16.5" customHeight="1" x14ac:dyDescent="0.3">
      <c r="B445" s="5"/>
      <c r="D445" s="1"/>
      <c r="E445" s="764"/>
      <c r="F445" s="616" t="s">
        <v>766</v>
      </c>
      <c r="G445" s="767" t="s">
        <v>160</v>
      </c>
      <c r="H445" s="767" t="s">
        <v>160</v>
      </c>
      <c r="I445" s="767" t="s">
        <v>160</v>
      </c>
      <c r="J445" s="767" t="s">
        <v>160</v>
      </c>
      <c r="K445" s="767" t="s">
        <v>160</v>
      </c>
      <c r="L445" s="767" t="s">
        <v>160</v>
      </c>
      <c r="M445" s="767" t="s">
        <v>160</v>
      </c>
      <c r="N445" s="767" t="s">
        <v>160</v>
      </c>
      <c r="O445" s="767" t="s">
        <v>160</v>
      </c>
      <c r="P445" s="767" t="s">
        <v>160</v>
      </c>
      <c r="Q445" s="767" t="s">
        <v>160</v>
      </c>
      <c r="R445" s="767" t="s">
        <v>160</v>
      </c>
      <c r="S445" s="767" t="s">
        <v>160</v>
      </c>
      <c r="T445" s="767" t="s">
        <v>160</v>
      </c>
      <c r="U445" s="767" t="s">
        <v>160</v>
      </c>
      <c r="V445" s="767" t="s">
        <v>160</v>
      </c>
      <c r="W445" s="767" t="s">
        <v>160</v>
      </c>
      <c r="X445" s="767" t="s">
        <v>160</v>
      </c>
      <c r="Y445" s="767" t="s">
        <v>160</v>
      </c>
      <c r="Z445" s="767" t="s">
        <v>160</v>
      </c>
      <c r="AA445" s="767" t="s">
        <v>160</v>
      </c>
      <c r="AB445" s="767" t="s">
        <v>160</v>
      </c>
      <c r="AC445" s="767" t="s">
        <v>160</v>
      </c>
      <c r="AD445" s="767" t="s">
        <v>160</v>
      </c>
      <c r="AE445" s="767" t="s">
        <v>160</v>
      </c>
      <c r="AF445" s="767" t="s">
        <v>160</v>
      </c>
      <c r="AG445" s="767" t="s">
        <v>160</v>
      </c>
      <c r="AH445" s="767" t="s">
        <v>160</v>
      </c>
      <c r="AI445" s="767" t="s">
        <v>160</v>
      </c>
      <c r="AJ445" s="767" t="s">
        <v>160</v>
      </c>
      <c r="AK445" s="767" t="s">
        <v>160</v>
      </c>
      <c r="AL445" s="767" t="s">
        <v>160</v>
      </c>
      <c r="AM445" s="767" t="s">
        <v>160</v>
      </c>
      <c r="AN445" s="767" t="s">
        <v>160</v>
      </c>
      <c r="AO445" s="767" t="s">
        <v>160</v>
      </c>
      <c r="AP445" s="767" t="s">
        <v>160</v>
      </c>
      <c r="AQ445" s="767">
        <v>1.8919999999999999</v>
      </c>
      <c r="AR445" s="767">
        <v>2.5999999999999999E-2</v>
      </c>
      <c r="AS445" s="767">
        <v>0.114</v>
      </c>
      <c r="AT445" s="767">
        <v>1.8919999999999999</v>
      </c>
      <c r="AU445" s="767">
        <v>2.4E-2</v>
      </c>
      <c r="AV445" s="767">
        <v>0.114</v>
      </c>
      <c r="AW445" s="767">
        <v>1.887</v>
      </c>
      <c r="AX445" s="767">
        <v>2.1999999999999999E-2</v>
      </c>
      <c r="AY445" s="767">
        <v>0.114</v>
      </c>
      <c r="AZ445" s="767">
        <v>1.8859999999999999</v>
      </c>
      <c r="BA445" s="767">
        <v>2.1999999999999999E-2</v>
      </c>
      <c r="BB445" s="767">
        <v>0.114</v>
      </c>
      <c r="BC445" s="767">
        <v>1.8919999999999999</v>
      </c>
      <c r="BD445" s="767">
        <v>2.1999999999999999E-2</v>
      </c>
      <c r="BE445" s="767">
        <v>0.114</v>
      </c>
      <c r="BF445" s="1039">
        <v>1.8919999999999999</v>
      </c>
      <c r="BG445" s="1039">
        <v>2.1999999999999999E-2</v>
      </c>
      <c r="BH445" s="1039">
        <v>0.114</v>
      </c>
      <c r="BI445" s="1039">
        <v>1.8919999999999999</v>
      </c>
      <c r="BJ445" s="1039">
        <v>2.1999999999999999E-2</v>
      </c>
      <c r="BK445" s="1039">
        <v>0.114</v>
      </c>
    </row>
    <row r="446" spans="2:63" ht="16.5" customHeight="1" x14ac:dyDescent="0.3">
      <c r="B446" s="5"/>
      <c r="D446" s="1"/>
      <c r="E446" s="617" t="s">
        <v>544</v>
      </c>
      <c r="F446" s="616" t="s">
        <v>764</v>
      </c>
      <c r="G446" s="767" t="s">
        <v>160</v>
      </c>
      <c r="H446" s="767" t="s">
        <v>160</v>
      </c>
      <c r="I446" s="767" t="s">
        <v>160</v>
      </c>
      <c r="J446" s="767" t="s">
        <v>160</v>
      </c>
      <c r="K446" s="767" t="s">
        <v>160</v>
      </c>
      <c r="L446" s="767" t="s">
        <v>160</v>
      </c>
      <c r="M446" s="767" t="s">
        <v>160</v>
      </c>
      <c r="N446" s="767" t="s">
        <v>160</v>
      </c>
      <c r="O446" s="767" t="s">
        <v>160</v>
      </c>
      <c r="P446" s="767" t="s">
        <v>160</v>
      </c>
      <c r="Q446" s="767" t="s">
        <v>160</v>
      </c>
      <c r="R446" s="767" t="s">
        <v>160</v>
      </c>
      <c r="S446" s="767" t="s">
        <v>160</v>
      </c>
      <c r="T446" s="767" t="s">
        <v>160</v>
      </c>
      <c r="U446" s="767" t="s">
        <v>160</v>
      </c>
      <c r="V446" s="767" t="s">
        <v>160</v>
      </c>
      <c r="W446" s="767" t="s">
        <v>160</v>
      </c>
      <c r="X446" s="767" t="s">
        <v>160</v>
      </c>
      <c r="Y446" s="767" t="s">
        <v>160</v>
      </c>
      <c r="Z446" s="767" t="s">
        <v>160</v>
      </c>
      <c r="AA446" s="767" t="s">
        <v>160</v>
      </c>
      <c r="AB446" s="767" t="s">
        <v>160</v>
      </c>
      <c r="AC446" s="767" t="s">
        <v>160</v>
      </c>
      <c r="AD446" s="767" t="s">
        <v>160</v>
      </c>
      <c r="AE446" s="767" t="s">
        <v>160</v>
      </c>
      <c r="AF446" s="767" t="s">
        <v>160</v>
      </c>
      <c r="AG446" s="767" t="s">
        <v>160</v>
      </c>
      <c r="AH446" s="767" t="s">
        <v>160</v>
      </c>
      <c r="AI446" s="767" t="s">
        <v>160</v>
      </c>
      <c r="AJ446" s="767" t="s">
        <v>160</v>
      </c>
      <c r="AK446" s="767" t="s">
        <v>160</v>
      </c>
      <c r="AL446" s="767" t="s">
        <v>160</v>
      </c>
      <c r="AM446" s="767" t="s">
        <v>160</v>
      </c>
      <c r="AN446" s="767" t="s">
        <v>160</v>
      </c>
      <c r="AO446" s="767" t="s">
        <v>160</v>
      </c>
      <c r="AP446" s="767" t="s">
        <v>160</v>
      </c>
      <c r="AQ446" s="767">
        <v>0.13700000000000001</v>
      </c>
      <c r="AR446" s="767">
        <v>3.2000000000000001E-2</v>
      </c>
      <c r="AS446" s="767">
        <v>0.11600000000000001</v>
      </c>
      <c r="AT446" s="767">
        <v>0.13600000000000001</v>
      </c>
      <c r="AU446" s="767">
        <v>2.7E-2</v>
      </c>
      <c r="AV446" s="767">
        <v>0.11600000000000001</v>
      </c>
      <c r="AW446" s="767">
        <v>0.12</v>
      </c>
      <c r="AX446" s="767">
        <v>2.5000000000000001E-2</v>
      </c>
      <c r="AY446" s="767">
        <v>0.11600000000000001</v>
      </c>
      <c r="AZ446" s="767">
        <v>0.11700000000000001</v>
      </c>
      <c r="BA446" s="767">
        <v>2.5000000000000001E-2</v>
      </c>
      <c r="BB446" s="767">
        <v>0.11600000000000001</v>
      </c>
      <c r="BC446" s="767">
        <v>0.13600000000000001</v>
      </c>
      <c r="BD446" s="767">
        <v>2.4E-2</v>
      </c>
      <c r="BE446" s="767">
        <v>0.11600000000000001</v>
      </c>
      <c r="BF446" s="1039">
        <v>0.13600000000000001</v>
      </c>
      <c r="BG446" s="1039">
        <v>2.4E-2</v>
      </c>
      <c r="BH446" s="1039">
        <v>0.11600000000000001</v>
      </c>
      <c r="BI446" s="1039">
        <v>0.13600000000000001</v>
      </c>
      <c r="BJ446" s="1039">
        <v>2.4E-2</v>
      </c>
      <c r="BK446" s="1039">
        <v>0.11600000000000001</v>
      </c>
    </row>
    <row r="447" spans="2:63" ht="16.5" customHeight="1" x14ac:dyDescent="0.3">
      <c r="B447" s="5"/>
      <c r="D447" s="1"/>
      <c r="E447" s="763"/>
      <c r="F447" s="616" t="s">
        <v>765</v>
      </c>
      <c r="G447" s="767" t="s">
        <v>160</v>
      </c>
      <c r="H447" s="767" t="s">
        <v>160</v>
      </c>
      <c r="I447" s="767" t="s">
        <v>160</v>
      </c>
      <c r="J447" s="767" t="s">
        <v>160</v>
      </c>
      <c r="K447" s="767" t="s">
        <v>160</v>
      </c>
      <c r="L447" s="767" t="s">
        <v>160</v>
      </c>
      <c r="M447" s="767" t="s">
        <v>160</v>
      </c>
      <c r="N447" s="767" t="s">
        <v>160</v>
      </c>
      <c r="O447" s="767" t="s">
        <v>160</v>
      </c>
      <c r="P447" s="767" t="s">
        <v>160</v>
      </c>
      <c r="Q447" s="767" t="s">
        <v>160</v>
      </c>
      <c r="R447" s="767" t="s">
        <v>160</v>
      </c>
      <c r="S447" s="767" t="s">
        <v>160</v>
      </c>
      <c r="T447" s="767" t="s">
        <v>160</v>
      </c>
      <c r="U447" s="767" t="s">
        <v>160</v>
      </c>
      <c r="V447" s="767" t="s">
        <v>160</v>
      </c>
      <c r="W447" s="767" t="s">
        <v>160</v>
      </c>
      <c r="X447" s="767" t="s">
        <v>160</v>
      </c>
      <c r="Y447" s="767" t="s">
        <v>160</v>
      </c>
      <c r="Z447" s="767" t="s">
        <v>160</v>
      </c>
      <c r="AA447" s="767" t="s">
        <v>160</v>
      </c>
      <c r="AB447" s="767" t="s">
        <v>160</v>
      </c>
      <c r="AC447" s="767" t="s">
        <v>160</v>
      </c>
      <c r="AD447" s="767" t="s">
        <v>160</v>
      </c>
      <c r="AE447" s="767" t="s">
        <v>160</v>
      </c>
      <c r="AF447" s="767" t="s">
        <v>160</v>
      </c>
      <c r="AG447" s="767" t="s">
        <v>160</v>
      </c>
      <c r="AH447" s="767" t="s">
        <v>160</v>
      </c>
      <c r="AI447" s="767" t="s">
        <v>160</v>
      </c>
      <c r="AJ447" s="767" t="s">
        <v>160</v>
      </c>
      <c r="AK447" s="767" t="s">
        <v>160</v>
      </c>
      <c r="AL447" s="767" t="s">
        <v>160</v>
      </c>
      <c r="AM447" s="767" t="s">
        <v>160</v>
      </c>
      <c r="AN447" s="767" t="s">
        <v>160</v>
      </c>
      <c r="AO447" s="767" t="s">
        <v>160</v>
      </c>
      <c r="AP447" s="767" t="s">
        <v>160</v>
      </c>
      <c r="AQ447" s="767">
        <v>0.13700000000000001</v>
      </c>
      <c r="AR447" s="767">
        <v>1.4999999999999999E-2</v>
      </c>
      <c r="AS447" s="767">
        <v>0.11600000000000001</v>
      </c>
      <c r="AT447" s="767">
        <v>0.13600000000000001</v>
      </c>
      <c r="AU447" s="767">
        <v>1.4E-2</v>
      </c>
      <c r="AV447" s="767">
        <v>0.11600000000000001</v>
      </c>
      <c r="AW447" s="767">
        <v>0.12</v>
      </c>
      <c r="AX447" s="767">
        <v>1.2999999999999999E-2</v>
      </c>
      <c r="AY447" s="767">
        <v>0.11600000000000001</v>
      </c>
      <c r="AZ447" s="767">
        <v>0.11700000000000001</v>
      </c>
      <c r="BA447" s="767">
        <v>1.2999999999999999E-2</v>
      </c>
      <c r="BB447" s="767">
        <v>0.11600000000000001</v>
      </c>
      <c r="BC447" s="767">
        <v>0.13600000000000001</v>
      </c>
      <c r="BD447" s="767">
        <v>1.2999999999999999E-2</v>
      </c>
      <c r="BE447" s="767">
        <v>0.11600000000000001</v>
      </c>
      <c r="BF447" s="1039">
        <v>0.13600000000000001</v>
      </c>
      <c r="BG447" s="1039">
        <v>1.2999999999999999E-2</v>
      </c>
      <c r="BH447" s="1039">
        <v>0.11600000000000001</v>
      </c>
      <c r="BI447" s="1039">
        <v>0.13600000000000001</v>
      </c>
      <c r="BJ447" s="1039">
        <v>1.2999999999999999E-2</v>
      </c>
      <c r="BK447" s="1039">
        <v>0.11600000000000001</v>
      </c>
    </row>
    <row r="448" spans="2:63" ht="16.5" customHeight="1" x14ac:dyDescent="0.3">
      <c r="B448" s="5"/>
      <c r="D448" s="1"/>
      <c r="E448" s="764"/>
      <c r="F448" s="616" t="s">
        <v>766</v>
      </c>
      <c r="G448" s="767" t="s">
        <v>160</v>
      </c>
      <c r="H448" s="767" t="s">
        <v>160</v>
      </c>
      <c r="I448" s="767" t="s">
        <v>160</v>
      </c>
      <c r="J448" s="767" t="s">
        <v>160</v>
      </c>
      <c r="K448" s="767" t="s">
        <v>160</v>
      </c>
      <c r="L448" s="767" t="s">
        <v>160</v>
      </c>
      <c r="M448" s="767" t="s">
        <v>160</v>
      </c>
      <c r="N448" s="767" t="s">
        <v>160</v>
      </c>
      <c r="O448" s="767" t="s">
        <v>160</v>
      </c>
      <c r="P448" s="767" t="s">
        <v>160</v>
      </c>
      <c r="Q448" s="767" t="s">
        <v>160</v>
      </c>
      <c r="R448" s="767" t="s">
        <v>160</v>
      </c>
      <c r="S448" s="767" t="s">
        <v>160</v>
      </c>
      <c r="T448" s="767" t="s">
        <v>160</v>
      </c>
      <c r="U448" s="767" t="s">
        <v>160</v>
      </c>
      <c r="V448" s="767" t="s">
        <v>160</v>
      </c>
      <c r="W448" s="767" t="s">
        <v>160</v>
      </c>
      <c r="X448" s="767" t="s">
        <v>160</v>
      </c>
      <c r="Y448" s="767" t="s">
        <v>160</v>
      </c>
      <c r="Z448" s="767" t="s">
        <v>160</v>
      </c>
      <c r="AA448" s="767" t="s">
        <v>160</v>
      </c>
      <c r="AB448" s="767" t="s">
        <v>160</v>
      </c>
      <c r="AC448" s="767" t="s">
        <v>160</v>
      </c>
      <c r="AD448" s="767" t="s">
        <v>160</v>
      </c>
      <c r="AE448" s="767" t="s">
        <v>160</v>
      </c>
      <c r="AF448" s="767" t="s">
        <v>160</v>
      </c>
      <c r="AG448" s="767" t="s">
        <v>160</v>
      </c>
      <c r="AH448" s="767" t="s">
        <v>160</v>
      </c>
      <c r="AI448" s="767" t="s">
        <v>160</v>
      </c>
      <c r="AJ448" s="767" t="s">
        <v>160</v>
      </c>
      <c r="AK448" s="767" t="s">
        <v>160</v>
      </c>
      <c r="AL448" s="767" t="s">
        <v>160</v>
      </c>
      <c r="AM448" s="767" t="s">
        <v>160</v>
      </c>
      <c r="AN448" s="767" t="s">
        <v>160</v>
      </c>
      <c r="AO448" s="767" t="s">
        <v>160</v>
      </c>
      <c r="AP448" s="767" t="s">
        <v>160</v>
      </c>
      <c r="AQ448" s="767">
        <v>0.13700000000000001</v>
      </c>
      <c r="AR448" s="767">
        <v>2.5999999999999999E-2</v>
      </c>
      <c r="AS448" s="767">
        <v>0.114</v>
      </c>
      <c r="AT448" s="767">
        <v>0.13600000000000001</v>
      </c>
      <c r="AU448" s="767">
        <v>2.4E-2</v>
      </c>
      <c r="AV448" s="767">
        <v>0.114</v>
      </c>
      <c r="AW448" s="767">
        <v>0.12</v>
      </c>
      <c r="AX448" s="767">
        <v>2.1999999999999999E-2</v>
      </c>
      <c r="AY448" s="767">
        <v>0.114</v>
      </c>
      <c r="AZ448" s="767">
        <v>0.11700000000000001</v>
      </c>
      <c r="BA448" s="767">
        <v>2.1999999999999999E-2</v>
      </c>
      <c r="BB448" s="767">
        <v>0.114</v>
      </c>
      <c r="BC448" s="767">
        <v>0.13600000000000001</v>
      </c>
      <c r="BD448" s="767">
        <v>2.1999999999999999E-2</v>
      </c>
      <c r="BE448" s="767">
        <v>0.114</v>
      </c>
      <c r="BF448" s="1039">
        <v>0.13600000000000001</v>
      </c>
      <c r="BG448" s="1039">
        <v>2.1999999999999999E-2</v>
      </c>
      <c r="BH448" s="1039">
        <v>0.114</v>
      </c>
      <c r="BI448" s="1039">
        <v>0.13600000000000001</v>
      </c>
      <c r="BJ448" s="1039">
        <v>2.1999999999999999E-2</v>
      </c>
      <c r="BK448" s="1039">
        <v>0.114</v>
      </c>
    </row>
    <row r="449" spans="2:84" ht="16.5" customHeight="1" x14ac:dyDescent="0.3">
      <c r="B449" s="5"/>
      <c r="D449" s="1"/>
      <c r="E449" s="765" t="s">
        <v>353</v>
      </c>
      <c r="F449" s="616" t="s">
        <v>765</v>
      </c>
      <c r="G449" s="767">
        <v>2.3820000000000001</v>
      </c>
      <c r="H449" s="767">
        <v>12.744999999999999</v>
      </c>
      <c r="I449" s="767">
        <v>1.2999999999999999E-2</v>
      </c>
      <c r="J449" s="767">
        <v>2.3820000000000001</v>
      </c>
      <c r="K449" s="767">
        <v>12.657</v>
      </c>
      <c r="L449" s="767">
        <v>1.2999999999999999E-2</v>
      </c>
      <c r="M449" s="767">
        <v>2.3820000000000001</v>
      </c>
      <c r="N449" s="767">
        <v>12.374000000000001</v>
      </c>
      <c r="O449" s="767">
        <v>1.2999999999999999E-2</v>
      </c>
      <c r="P449" s="767">
        <v>2.3820000000000001</v>
      </c>
      <c r="Q449" s="767">
        <v>10.548999999999999</v>
      </c>
      <c r="R449" s="767">
        <v>1.4E-2</v>
      </c>
      <c r="S449" s="767">
        <v>2.2890000000000001</v>
      </c>
      <c r="T449" s="767">
        <v>8.7110000000000003</v>
      </c>
      <c r="U449" s="767">
        <v>1.4E-2</v>
      </c>
      <c r="V449" s="767">
        <v>2.2839999999999998</v>
      </c>
      <c r="W449" s="767">
        <v>6.7830000000000004</v>
      </c>
      <c r="X449" s="767">
        <v>1.4999999999999999E-2</v>
      </c>
      <c r="Y449" s="767">
        <v>2.2890000000000001</v>
      </c>
      <c r="Z449" s="767">
        <v>6.7050000000000001</v>
      </c>
      <c r="AA449" s="767">
        <v>1.4999999999999999E-2</v>
      </c>
      <c r="AB449" s="767">
        <v>2.2890000000000001</v>
      </c>
      <c r="AC449" s="767">
        <v>6.6269999999999998</v>
      </c>
      <c r="AD449" s="767">
        <v>1.4999999999999999E-2</v>
      </c>
      <c r="AE449" s="767">
        <v>2.2890000000000001</v>
      </c>
      <c r="AF449" s="767">
        <v>6.548</v>
      </c>
      <c r="AG449" s="767">
        <v>1.4999999999999999E-2</v>
      </c>
      <c r="AH449" s="767">
        <v>2.2789999999999999</v>
      </c>
      <c r="AI449" s="767">
        <v>6.4790000000000001</v>
      </c>
      <c r="AJ449" s="767">
        <v>1.4999999999999999E-2</v>
      </c>
      <c r="AK449" s="767">
        <v>2.2629999999999999</v>
      </c>
      <c r="AL449" s="767">
        <v>6.4089999999999998</v>
      </c>
      <c r="AM449" s="767">
        <v>1.4999999999999999E-2</v>
      </c>
      <c r="AN449" s="767">
        <v>2.2389999999999999</v>
      </c>
      <c r="AO449" s="767">
        <v>6.3449999999999998</v>
      </c>
      <c r="AP449" s="767">
        <v>1.4999999999999999E-2</v>
      </c>
      <c r="AQ449" s="767" t="s">
        <v>160</v>
      </c>
      <c r="AR449" s="767" t="s">
        <v>160</v>
      </c>
      <c r="AS449" s="767" t="s">
        <v>160</v>
      </c>
      <c r="AT449" s="767" t="s">
        <v>160</v>
      </c>
      <c r="AU449" s="767" t="s">
        <v>160</v>
      </c>
      <c r="AV449" s="767" t="s">
        <v>160</v>
      </c>
      <c r="AW449" s="767" t="s">
        <v>160</v>
      </c>
      <c r="AX449" s="767" t="s">
        <v>160</v>
      </c>
      <c r="AY449" s="767" t="s">
        <v>160</v>
      </c>
      <c r="AZ449" s="767" t="s">
        <v>160</v>
      </c>
      <c r="BA449" s="767" t="s">
        <v>160</v>
      </c>
      <c r="BB449" s="767" t="s">
        <v>160</v>
      </c>
      <c r="BC449" s="767" t="s">
        <v>160</v>
      </c>
      <c r="BD449" s="767" t="s">
        <v>160</v>
      </c>
      <c r="BE449" s="767" t="s">
        <v>160</v>
      </c>
      <c r="BF449" s="1039" t="s">
        <v>160</v>
      </c>
      <c r="BG449" s="1039" t="s">
        <v>160</v>
      </c>
      <c r="BH449" s="1039" t="s">
        <v>160</v>
      </c>
      <c r="BI449" s="1039" t="s">
        <v>160</v>
      </c>
      <c r="BJ449" s="1039" t="s">
        <v>160</v>
      </c>
      <c r="BK449" s="1039" t="s">
        <v>160</v>
      </c>
    </row>
    <row r="450" spans="2:84" ht="16.5" customHeight="1" x14ac:dyDescent="0.3">
      <c r="B450" s="5"/>
      <c r="D450" s="1"/>
      <c r="E450" s="764"/>
      <c r="F450" s="616" t="s">
        <v>766</v>
      </c>
      <c r="G450" s="767">
        <v>2.3820000000000001</v>
      </c>
      <c r="H450" s="767">
        <v>12.744999999999999</v>
      </c>
      <c r="I450" s="767">
        <v>1.2999999999999999E-2</v>
      </c>
      <c r="J450" s="767">
        <v>2.3820000000000001</v>
      </c>
      <c r="K450" s="767">
        <v>12.744999999999999</v>
      </c>
      <c r="L450" s="767">
        <v>1.2999999999999999E-2</v>
      </c>
      <c r="M450" s="767">
        <v>2.3820000000000001</v>
      </c>
      <c r="N450" s="767">
        <v>12.744999999999999</v>
      </c>
      <c r="O450" s="767">
        <v>1.2999999999999999E-2</v>
      </c>
      <c r="P450" s="767">
        <v>2.3820000000000001</v>
      </c>
      <c r="Q450" s="767">
        <v>12.744999999999999</v>
      </c>
      <c r="R450" s="767">
        <v>1.2999999999999999E-2</v>
      </c>
      <c r="S450" s="767">
        <v>2.2890000000000001</v>
      </c>
      <c r="T450" s="767">
        <v>12.744999999999999</v>
      </c>
      <c r="U450" s="767">
        <v>1.2999999999999999E-2</v>
      </c>
      <c r="V450" s="767">
        <v>2.2839999999999998</v>
      </c>
      <c r="W450" s="767">
        <v>12.744999999999999</v>
      </c>
      <c r="X450" s="767">
        <v>1.2999999999999999E-2</v>
      </c>
      <c r="Y450" s="767">
        <v>2.2890000000000001</v>
      </c>
      <c r="Z450" s="767">
        <v>12.744999999999999</v>
      </c>
      <c r="AA450" s="767">
        <v>1.2999999999999999E-2</v>
      </c>
      <c r="AB450" s="767">
        <v>2.2890000000000001</v>
      </c>
      <c r="AC450" s="767">
        <v>12.744999999999999</v>
      </c>
      <c r="AD450" s="767">
        <v>1.2999999999999999E-2</v>
      </c>
      <c r="AE450" s="767">
        <v>2.2890000000000001</v>
      </c>
      <c r="AF450" s="767">
        <v>12.744999999999999</v>
      </c>
      <c r="AG450" s="767">
        <v>1.2999999999999999E-2</v>
      </c>
      <c r="AH450" s="767">
        <v>2.2789999999999999</v>
      </c>
      <c r="AI450" s="767">
        <v>12.744999999999999</v>
      </c>
      <c r="AJ450" s="767">
        <v>1.2999999999999999E-2</v>
      </c>
      <c r="AK450" s="767">
        <v>2.2629999999999999</v>
      </c>
      <c r="AL450" s="767">
        <v>12.744999999999999</v>
      </c>
      <c r="AM450" s="767">
        <v>1.2999999999999999E-2</v>
      </c>
      <c r="AN450" s="767">
        <v>2.2389999999999999</v>
      </c>
      <c r="AO450" s="767">
        <v>12.744999999999999</v>
      </c>
      <c r="AP450" s="767">
        <v>1.2999999999999999E-2</v>
      </c>
      <c r="AQ450" s="767" t="s">
        <v>160</v>
      </c>
      <c r="AR450" s="767" t="s">
        <v>160</v>
      </c>
      <c r="AS450" s="767" t="s">
        <v>160</v>
      </c>
      <c r="AT450" s="767" t="s">
        <v>160</v>
      </c>
      <c r="AU450" s="767" t="s">
        <v>160</v>
      </c>
      <c r="AV450" s="767" t="s">
        <v>160</v>
      </c>
      <c r="AW450" s="767" t="s">
        <v>160</v>
      </c>
      <c r="AX450" s="767" t="s">
        <v>160</v>
      </c>
      <c r="AY450" s="767" t="s">
        <v>160</v>
      </c>
      <c r="AZ450" s="767" t="s">
        <v>160</v>
      </c>
      <c r="BA450" s="767" t="s">
        <v>160</v>
      </c>
      <c r="BB450" s="767" t="s">
        <v>160</v>
      </c>
      <c r="BC450" s="767" t="s">
        <v>160</v>
      </c>
      <c r="BD450" s="767" t="s">
        <v>160</v>
      </c>
      <c r="BE450" s="767" t="s">
        <v>160</v>
      </c>
      <c r="BF450" s="1039" t="s">
        <v>160</v>
      </c>
      <c r="BG450" s="1039" t="s">
        <v>160</v>
      </c>
      <c r="BH450" s="1039" t="s">
        <v>160</v>
      </c>
      <c r="BI450" s="1039" t="s">
        <v>160</v>
      </c>
      <c r="BJ450" s="1039" t="s">
        <v>160</v>
      </c>
      <c r="BK450" s="1039" t="s">
        <v>160</v>
      </c>
    </row>
    <row r="451" spans="2:84" ht="16.5" customHeight="1" x14ac:dyDescent="0.3">
      <c r="B451" s="5"/>
      <c r="D451" s="1"/>
      <c r="E451" s="765" t="s">
        <v>541</v>
      </c>
      <c r="F451" s="616" t="s">
        <v>765</v>
      </c>
      <c r="G451" s="767" t="s">
        <v>160</v>
      </c>
      <c r="H451" s="767" t="s">
        <v>160</v>
      </c>
      <c r="I451" s="767" t="s">
        <v>160</v>
      </c>
      <c r="J451" s="767" t="s">
        <v>160</v>
      </c>
      <c r="K451" s="767" t="s">
        <v>160</v>
      </c>
      <c r="L451" s="767" t="s">
        <v>160</v>
      </c>
      <c r="M451" s="767" t="s">
        <v>160</v>
      </c>
      <c r="N451" s="767" t="s">
        <v>160</v>
      </c>
      <c r="O451" s="767" t="s">
        <v>160</v>
      </c>
      <c r="P451" s="767" t="s">
        <v>160</v>
      </c>
      <c r="Q451" s="767" t="s">
        <v>160</v>
      </c>
      <c r="R451" s="767" t="s">
        <v>160</v>
      </c>
      <c r="S451" s="767" t="s">
        <v>160</v>
      </c>
      <c r="T451" s="767" t="s">
        <v>160</v>
      </c>
      <c r="U451" s="767" t="s">
        <v>160</v>
      </c>
      <c r="V451" s="767" t="s">
        <v>160</v>
      </c>
      <c r="W451" s="767" t="s">
        <v>160</v>
      </c>
      <c r="X451" s="767" t="s">
        <v>160</v>
      </c>
      <c r="Y451" s="767" t="s">
        <v>160</v>
      </c>
      <c r="Z451" s="767" t="s">
        <v>160</v>
      </c>
      <c r="AA451" s="767" t="s">
        <v>160</v>
      </c>
      <c r="AB451" s="767" t="s">
        <v>160</v>
      </c>
      <c r="AC451" s="767" t="s">
        <v>160</v>
      </c>
      <c r="AD451" s="767" t="s">
        <v>160</v>
      </c>
      <c r="AE451" s="767" t="s">
        <v>160</v>
      </c>
      <c r="AF451" s="767" t="s">
        <v>160</v>
      </c>
      <c r="AG451" s="767" t="s">
        <v>160</v>
      </c>
      <c r="AH451" s="767" t="s">
        <v>160</v>
      </c>
      <c r="AI451" s="767" t="s">
        <v>160</v>
      </c>
      <c r="AJ451" s="767" t="s">
        <v>160</v>
      </c>
      <c r="AK451" s="767" t="s">
        <v>160</v>
      </c>
      <c r="AL451" s="767" t="s">
        <v>160</v>
      </c>
      <c r="AM451" s="767" t="s">
        <v>160</v>
      </c>
      <c r="AN451" s="767" t="s">
        <v>160</v>
      </c>
      <c r="AO451" s="767" t="s">
        <v>160</v>
      </c>
      <c r="AP451" s="767" t="s">
        <v>160</v>
      </c>
      <c r="AQ451" s="767">
        <v>2.2629999999999999</v>
      </c>
      <c r="AR451" s="767">
        <v>6.3449999999999998</v>
      </c>
      <c r="AS451" s="767">
        <v>1.4999999999999999E-2</v>
      </c>
      <c r="AT451" s="767">
        <v>2.2629999999999999</v>
      </c>
      <c r="AU451" s="767">
        <v>6.35</v>
      </c>
      <c r="AV451" s="767">
        <v>1.4999999999999999E-2</v>
      </c>
      <c r="AW451" s="767">
        <v>2.2629999999999999</v>
      </c>
      <c r="AX451" s="767">
        <v>6.35</v>
      </c>
      <c r="AY451" s="767">
        <v>1.4999999999999999E-2</v>
      </c>
      <c r="AZ451" s="767">
        <v>2.2629999999999999</v>
      </c>
      <c r="BA451" s="767">
        <v>6.35</v>
      </c>
      <c r="BB451" s="767">
        <v>1.4999999999999999E-2</v>
      </c>
      <c r="BC451" s="767">
        <v>2.2629999999999999</v>
      </c>
      <c r="BD451" s="767">
        <v>6.35</v>
      </c>
      <c r="BE451" s="767">
        <v>1.4999999999999999E-2</v>
      </c>
      <c r="BF451" s="1039">
        <v>2.2629999999999999</v>
      </c>
      <c r="BG451" s="1039">
        <v>6.35</v>
      </c>
      <c r="BH451" s="1039">
        <v>1.4999999999999999E-2</v>
      </c>
      <c r="BI451" s="1039">
        <v>2.2629999999999999</v>
      </c>
      <c r="BJ451" s="1039">
        <v>6.35</v>
      </c>
      <c r="BK451" s="1039">
        <v>1.4999999999999999E-2</v>
      </c>
    </row>
    <row r="452" spans="2:84" ht="16.5" customHeight="1" x14ac:dyDescent="0.3">
      <c r="B452" s="5"/>
      <c r="D452" s="1"/>
      <c r="E452" s="764"/>
      <c r="F452" s="616" t="s">
        <v>766</v>
      </c>
      <c r="G452" s="767" t="s">
        <v>160</v>
      </c>
      <c r="H452" s="767" t="s">
        <v>160</v>
      </c>
      <c r="I452" s="767" t="s">
        <v>160</v>
      </c>
      <c r="J452" s="767" t="s">
        <v>160</v>
      </c>
      <c r="K452" s="767" t="s">
        <v>160</v>
      </c>
      <c r="L452" s="767" t="s">
        <v>160</v>
      </c>
      <c r="M452" s="767" t="s">
        <v>160</v>
      </c>
      <c r="N452" s="767" t="s">
        <v>160</v>
      </c>
      <c r="O452" s="767" t="s">
        <v>160</v>
      </c>
      <c r="P452" s="767" t="s">
        <v>160</v>
      </c>
      <c r="Q452" s="767" t="s">
        <v>160</v>
      </c>
      <c r="R452" s="767" t="s">
        <v>160</v>
      </c>
      <c r="S452" s="767" t="s">
        <v>160</v>
      </c>
      <c r="T452" s="767" t="s">
        <v>160</v>
      </c>
      <c r="U452" s="767" t="s">
        <v>160</v>
      </c>
      <c r="V452" s="767" t="s">
        <v>160</v>
      </c>
      <c r="W452" s="767" t="s">
        <v>160</v>
      </c>
      <c r="X452" s="767" t="s">
        <v>160</v>
      </c>
      <c r="Y452" s="767" t="s">
        <v>160</v>
      </c>
      <c r="Z452" s="767" t="s">
        <v>160</v>
      </c>
      <c r="AA452" s="767" t="s">
        <v>160</v>
      </c>
      <c r="AB452" s="767" t="s">
        <v>160</v>
      </c>
      <c r="AC452" s="767" t="s">
        <v>160</v>
      </c>
      <c r="AD452" s="767" t="s">
        <v>160</v>
      </c>
      <c r="AE452" s="767" t="s">
        <v>160</v>
      </c>
      <c r="AF452" s="767" t="s">
        <v>160</v>
      </c>
      <c r="AG452" s="767" t="s">
        <v>160</v>
      </c>
      <c r="AH452" s="767" t="s">
        <v>160</v>
      </c>
      <c r="AI452" s="767" t="s">
        <v>160</v>
      </c>
      <c r="AJ452" s="767" t="s">
        <v>160</v>
      </c>
      <c r="AK452" s="767" t="s">
        <v>160</v>
      </c>
      <c r="AL452" s="767" t="s">
        <v>160</v>
      </c>
      <c r="AM452" s="767" t="s">
        <v>160</v>
      </c>
      <c r="AN452" s="767" t="s">
        <v>160</v>
      </c>
      <c r="AO452" s="767" t="s">
        <v>160</v>
      </c>
      <c r="AP452" s="767" t="s">
        <v>160</v>
      </c>
      <c r="AQ452" s="767">
        <v>2.2629999999999999</v>
      </c>
      <c r="AR452" s="767">
        <v>12.744999999999999</v>
      </c>
      <c r="AS452" s="767">
        <v>1.2999999999999999E-2</v>
      </c>
      <c r="AT452" s="767">
        <v>2.2629999999999999</v>
      </c>
      <c r="AU452" s="767">
        <v>12.744999999999999</v>
      </c>
      <c r="AV452" s="767">
        <v>1.2999999999999999E-2</v>
      </c>
      <c r="AW452" s="767">
        <v>2.2629999999999999</v>
      </c>
      <c r="AX452" s="767">
        <v>12.744999999999999</v>
      </c>
      <c r="AY452" s="767">
        <v>1.2999999999999999E-2</v>
      </c>
      <c r="AZ452" s="767">
        <v>2.2629999999999999</v>
      </c>
      <c r="BA452" s="767">
        <v>12.744999999999999</v>
      </c>
      <c r="BB452" s="767">
        <v>1.2999999999999999E-2</v>
      </c>
      <c r="BC452" s="767">
        <v>2.2629999999999999</v>
      </c>
      <c r="BD452" s="767">
        <v>12.744999999999999</v>
      </c>
      <c r="BE452" s="767">
        <v>1.2999999999999999E-2</v>
      </c>
      <c r="BF452" s="1039">
        <v>2.2629999999999999</v>
      </c>
      <c r="BG452" s="1039">
        <v>12.744999999999999</v>
      </c>
      <c r="BH452" s="1039">
        <v>1.2999999999999999E-2</v>
      </c>
      <c r="BI452" s="1039">
        <v>2.2629999999999999</v>
      </c>
      <c r="BJ452" s="1039">
        <v>12.744999999999999</v>
      </c>
      <c r="BK452" s="1039">
        <v>1.2999999999999999E-2</v>
      </c>
    </row>
    <row r="453" spans="2:84" ht="16.5" customHeight="1" x14ac:dyDescent="0.3">
      <c r="B453" s="5"/>
      <c r="D453" s="1"/>
      <c r="E453" s="765" t="s">
        <v>34</v>
      </c>
      <c r="F453" s="616" t="s">
        <v>765</v>
      </c>
      <c r="G453" s="767" t="s">
        <v>160</v>
      </c>
      <c r="H453" s="767" t="s">
        <v>160</v>
      </c>
      <c r="I453" s="767" t="s">
        <v>160</v>
      </c>
      <c r="J453" s="767" t="s">
        <v>160</v>
      </c>
      <c r="K453" s="767" t="s">
        <v>160</v>
      </c>
      <c r="L453" s="767" t="s">
        <v>160</v>
      </c>
      <c r="M453" s="767" t="s">
        <v>160</v>
      </c>
      <c r="N453" s="767" t="s">
        <v>160</v>
      </c>
      <c r="O453" s="767" t="s">
        <v>160</v>
      </c>
      <c r="P453" s="767" t="s">
        <v>160</v>
      </c>
      <c r="Q453" s="767" t="s">
        <v>160</v>
      </c>
      <c r="R453" s="767" t="s">
        <v>160</v>
      </c>
      <c r="S453" s="767" t="s">
        <v>160</v>
      </c>
      <c r="T453" s="767" t="s">
        <v>160</v>
      </c>
      <c r="U453" s="767" t="s">
        <v>160</v>
      </c>
      <c r="V453" s="767" t="s">
        <v>160</v>
      </c>
      <c r="W453" s="767" t="s">
        <v>160</v>
      </c>
      <c r="X453" s="767" t="s">
        <v>160</v>
      </c>
      <c r="Y453" s="767" t="s">
        <v>160</v>
      </c>
      <c r="Z453" s="767" t="s">
        <v>160</v>
      </c>
      <c r="AA453" s="767" t="s">
        <v>160</v>
      </c>
      <c r="AB453" s="767" t="s">
        <v>160</v>
      </c>
      <c r="AC453" s="767" t="s">
        <v>160</v>
      </c>
      <c r="AD453" s="767" t="s">
        <v>160</v>
      </c>
      <c r="AE453" s="767" t="s">
        <v>160</v>
      </c>
      <c r="AF453" s="767" t="s">
        <v>160</v>
      </c>
      <c r="AG453" s="767" t="s">
        <v>160</v>
      </c>
      <c r="AH453" s="767" t="s">
        <v>160</v>
      </c>
      <c r="AI453" s="767" t="s">
        <v>160</v>
      </c>
      <c r="AJ453" s="767" t="s">
        <v>160</v>
      </c>
      <c r="AK453" s="767" t="s">
        <v>160</v>
      </c>
      <c r="AL453" s="767" t="s">
        <v>160</v>
      </c>
      <c r="AM453" s="767" t="s">
        <v>160</v>
      </c>
      <c r="AN453" s="767" t="s">
        <v>160</v>
      </c>
      <c r="AO453" s="767" t="s">
        <v>160</v>
      </c>
      <c r="AP453" s="767" t="s">
        <v>160</v>
      </c>
      <c r="AQ453" s="767">
        <v>2.1440000000000001</v>
      </c>
      <c r="AR453" s="767">
        <v>6.3449999999999998</v>
      </c>
      <c r="AS453" s="767">
        <v>1.4999999999999999E-2</v>
      </c>
      <c r="AT453" s="767">
        <v>2.1440000000000001</v>
      </c>
      <c r="AU453" s="767">
        <v>6.35</v>
      </c>
      <c r="AV453" s="767">
        <v>1.4999999999999999E-2</v>
      </c>
      <c r="AW453" s="767">
        <v>2.1440000000000001</v>
      </c>
      <c r="AX453" s="767">
        <v>6.35</v>
      </c>
      <c r="AY453" s="767">
        <v>1.4999999999999999E-2</v>
      </c>
      <c r="AZ453" s="767">
        <v>2.1440000000000001</v>
      </c>
      <c r="BA453" s="767">
        <v>6.35</v>
      </c>
      <c r="BB453" s="767">
        <v>1.4999999999999999E-2</v>
      </c>
      <c r="BC453" s="767">
        <v>2.1440000000000001</v>
      </c>
      <c r="BD453" s="767">
        <v>6.35</v>
      </c>
      <c r="BE453" s="767">
        <v>1.4999999999999999E-2</v>
      </c>
      <c r="BF453" s="1039">
        <v>2.1440000000000001</v>
      </c>
      <c r="BG453" s="1039">
        <v>6.35</v>
      </c>
      <c r="BH453" s="1039">
        <v>1.4999999999999999E-2</v>
      </c>
      <c r="BI453" s="1039">
        <v>2.1440000000000001</v>
      </c>
      <c r="BJ453" s="1039">
        <v>6.35</v>
      </c>
      <c r="BK453" s="1039">
        <v>1.4999999999999999E-2</v>
      </c>
    </row>
    <row r="454" spans="2:84" ht="16.5" customHeight="1" x14ac:dyDescent="0.3">
      <c r="B454" s="5"/>
      <c r="D454" s="1"/>
      <c r="E454" s="764"/>
      <c r="F454" s="616" t="s">
        <v>766</v>
      </c>
      <c r="G454" s="767" t="s">
        <v>160</v>
      </c>
      <c r="H454" s="767" t="s">
        <v>160</v>
      </c>
      <c r="I454" s="767" t="s">
        <v>160</v>
      </c>
      <c r="J454" s="767" t="s">
        <v>160</v>
      </c>
      <c r="K454" s="767" t="s">
        <v>160</v>
      </c>
      <c r="L454" s="767" t="s">
        <v>160</v>
      </c>
      <c r="M454" s="767" t="s">
        <v>160</v>
      </c>
      <c r="N454" s="767" t="s">
        <v>160</v>
      </c>
      <c r="O454" s="767" t="s">
        <v>160</v>
      </c>
      <c r="P454" s="767" t="s">
        <v>160</v>
      </c>
      <c r="Q454" s="767" t="s">
        <v>160</v>
      </c>
      <c r="R454" s="767" t="s">
        <v>160</v>
      </c>
      <c r="S454" s="767" t="s">
        <v>160</v>
      </c>
      <c r="T454" s="767" t="s">
        <v>160</v>
      </c>
      <c r="U454" s="767" t="s">
        <v>160</v>
      </c>
      <c r="V454" s="767" t="s">
        <v>160</v>
      </c>
      <c r="W454" s="767" t="s">
        <v>160</v>
      </c>
      <c r="X454" s="767" t="s">
        <v>160</v>
      </c>
      <c r="Y454" s="767" t="s">
        <v>160</v>
      </c>
      <c r="Z454" s="767" t="s">
        <v>160</v>
      </c>
      <c r="AA454" s="767" t="s">
        <v>160</v>
      </c>
      <c r="AB454" s="767" t="s">
        <v>160</v>
      </c>
      <c r="AC454" s="767" t="s">
        <v>160</v>
      </c>
      <c r="AD454" s="767" t="s">
        <v>160</v>
      </c>
      <c r="AE454" s="767" t="s">
        <v>160</v>
      </c>
      <c r="AF454" s="767" t="s">
        <v>160</v>
      </c>
      <c r="AG454" s="767" t="s">
        <v>160</v>
      </c>
      <c r="AH454" s="767" t="s">
        <v>160</v>
      </c>
      <c r="AI454" s="767" t="s">
        <v>160</v>
      </c>
      <c r="AJ454" s="767" t="s">
        <v>160</v>
      </c>
      <c r="AK454" s="767" t="s">
        <v>160</v>
      </c>
      <c r="AL454" s="767" t="s">
        <v>160</v>
      </c>
      <c r="AM454" s="767" t="s">
        <v>160</v>
      </c>
      <c r="AN454" s="767" t="s">
        <v>160</v>
      </c>
      <c r="AO454" s="767" t="s">
        <v>160</v>
      </c>
      <c r="AP454" s="767" t="s">
        <v>160</v>
      </c>
      <c r="AQ454" s="767">
        <v>2.1440000000000001</v>
      </c>
      <c r="AR454" s="767">
        <v>12.744999999999999</v>
      </c>
      <c r="AS454" s="767">
        <v>1.2999999999999999E-2</v>
      </c>
      <c r="AT454" s="767">
        <v>2.1440000000000001</v>
      </c>
      <c r="AU454" s="767">
        <v>12.744999999999999</v>
      </c>
      <c r="AV454" s="767">
        <v>1.2999999999999999E-2</v>
      </c>
      <c r="AW454" s="767">
        <v>2.1440000000000001</v>
      </c>
      <c r="AX454" s="767">
        <v>12.744999999999999</v>
      </c>
      <c r="AY454" s="767">
        <v>1.2999999999999999E-2</v>
      </c>
      <c r="AZ454" s="767">
        <v>2.1440000000000001</v>
      </c>
      <c r="BA454" s="767">
        <v>12.744999999999999</v>
      </c>
      <c r="BB454" s="767">
        <v>1.2999999999999999E-2</v>
      </c>
      <c r="BC454" s="767">
        <v>2.1440000000000001</v>
      </c>
      <c r="BD454" s="767">
        <v>12.744999999999999</v>
      </c>
      <c r="BE454" s="767">
        <v>1.2999999999999999E-2</v>
      </c>
      <c r="BF454" s="1039">
        <v>2.1440000000000001</v>
      </c>
      <c r="BG454" s="1039">
        <v>12.744999999999999</v>
      </c>
      <c r="BH454" s="1039">
        <v>1.2999999999999999E-2</v>
      </c>
      <c r="BI454" s="1039">
        <v>2.1440000000000001</v>
      </c>
      <c r="BJ454" s="1039">
        <v>12.744999999999999</v>
      </c>
      <c r="BK454" s="1039">
        <v>1.2999999999999999E-2</v>
      </c>
    </row>
    <row r="455" spans="2:84" ht="16.5" customHeight="1" x14ac:dyDescent="0.3">
      <c r="B455" s="5"/>
      <c r="D455" s="1"/>
      <c r="E455" s="765" t="s">
        <v>35</v>
      </c>
      <c r="F455" s="616" t="s">
        <v>765</v>
      </c>
      <c r="G455" s="767" t="s">
        <v>160</v>
      </c>
      <c r="H455" s="767" t="s">
        <v>160</v>
      </c>
      <c r="I455" s="767" t="s">
        <v>160</v>
      </c>
      <c r="J455" s="767" t="s">
        <v>160</v>
      </c>
      <c r="K455" s="767" t="s">
        <v>160</v>
      </c>
      <c r="L455" s="767" t="s">
        <v>160</v>
      </c>
      <c r="M455" s="767" t="s">
        <v>160</v>
      </c>
      <c r="N455" s="767" t="s">
        <v>160</v>
      </c>
      <c r="O455" s="767" t="s">
        <v>160</v>
      </c>
      <c r="P455" s="767" t="s">
        <v>160</v>
      </c>
      <c r="Q455" s="767" t="s">
        <v>160</v>
      </c>
      <c r="R455" s="767" t="s">
        <v>160</v>
      </c>
      <c r="S455" s="767" t="s">
        <v>160</v>
      </c>
      <c r="T455" s="767" t="s">
        <v>160</v>
      </c>
      <c r="U455" s="767" t="s">
        <v>160</v>
      </c>
      <c r="V455" s="767" t="s">
        <v>160</v>
      </c>
      <c r="W455" s="767" t="s">
        <v>160</v>
      </c>
      <c r="X455" s="767" t="s">
        <v>160</v>
      </c>
      <c r="Y455" s="767" t="s">
        <v>160</v>
      </c>
      <c r="Z455" s="767" t="s">
        <v>160</v>
      </c>
      <c r="AA455" s="767" t="s">
        <v>160</v>
      </c>
      <c r="AB455" s="767" t="s">
        <v>160</v>
      </c>
      <c r="AC455" s="767" t="s">
        <v>160</v>
      </c>
      <c r="AD455" s="767" t="s">
        <v>160</v>
      </c>
      <c r="AE455" s="767" t="s">
        <v>160</v>
      </c>
      <c r="AF455" s="767" t="s">
        <v>160</v>
      </c>
      <c r="AG455" s="767" t="s">
        <v>160</v>
      </c>
      <c r="AH455" s="767" t="s">
        <v>160</v>
      </c>
      <c r="AI455" s="767" t="s">
        <v>160</v>
      </c>
      <c r="AJ455" s="767" t="s">
        <v>160</v>
      </c>
      <c r="AK455" s="767" t="s">
        <v>160</v>
      </c>
      <c r="AL455" s="767" t="s">
        <v>160</v>
      </c>
      <c r="AM455" s="767" t="s">
        <v>160</v>
      </c>
      <c r="AN455" s="767" t="s">
        <v>160</v>
      </c>
      <c r="AO455" s="767" t="s">
        <v>160</v>
      </c>
      <c r="AP455" s="767" t="s">
        <v>160</v>
      </c>
      <c r="AQ455" s="767">
        <v>0.35699999999999998</v>
      </c>
      <c r="AR455" s="767">
        <v>6.3449999999999998</v>
      </c>
      <c r="AS455" s="767">
        <v>1.4999999999999999E-2</v>
      </c>
      <c r="AT455" s="767">
        <v>0.35699999999999998</v>
      </c>
      <c r="AU455" s="767">
        <v>6.35</v>
      </c>
      <c r="AV455" s="767">
        <v>1.4999999999999999E-2</v>
      </c>
      <c r="AW455" s="767">
        <v>0.35699999999999998</v>
      </c>
      <c r="AX455" s="767">
        <v>6.35</v>
      </c>
      <c r="AY455" s="767">
        <v>1.4999999999999999E-2</v>
      </c>
      <c r="AZ455" s="767">
        <v>0.35699999999999998</v>
      </c>
      <c r="BA455" s="767">
        <v>6.35</v>
      </c>
      <c r="BB455" s="767">
        <v>1.4999999999999999E-2</v>
      </c>
      <c r="BC455" s="767">
        <v>0.35699999999999998</v>
      </c>
      <c r="BD455" s="767">
        <v>6.35</v>
      </c>
      <c r="BE455" s="767">
        <v>1.4999999999999999E-2</v>
      </c>
      <c r="BF455" s="1039">
        <v>0.35699999999999998</v>
      </c>
      <c r="BG455" s="1039">
        <v>6.35</v>
      </c>
      <c r="BH455" s="1039">
        <v>1.4999999999999999E-2</v>
      </c>
      <c r="BI455" s="1039">
        <v>0.35699999999999998</v>
      </c>
      <c r="BJ455" s="1039">
        <v>6.35</v>
      </c>
      <c r="BK455" s="1039">
        <v>1.4999999999999999E-2</v>
      </c>
    </row>
    <row r="456" spans="2:84" ht="16.5" customHeight="1" x14ac:dyDescent="0.3">
      <c r="B456" s="5"/>
      <c r="D456" s="1"/>
      <c r="E456" s="764"/>
      <c r="F456" s="616" t="s">
        <v>766</v>
      </c>
      <c r="G456" s="767" t="s">
        <v>160</v>
      </c>
      <c r="H456" s="767" t="s">
        <v>160</v>
      </c>
      <c r="I456" s="767" t="s">
        <v>160</v>
      </c>
      <c r="J456" s="767" t="s">
        <v>160</v>
      </c>
      <c r="K456" s="767" t="s">
        <v>160</v>
      </c>
      <c r="L456" s="767" t="s">
        <v>160</v>
      </c>
      <c r="M456" s="767" t="s">
        <v>160</v>
      </c>
      <c r="N456" s="767" t="s">
        <v>160</v>
      </c>
      <c r="O456" s="767" t="s">
        <v>160</v>
      </c>
      <c r="P456" s="767" t="s">
        <v>160</v>
      </c>
      <c r="Q456" s="767" t="s">
        <v>160</v>
      </c>
      <c r="R456" s="767" t="s">
        <v>160</v>
      </c>
      <c r="S456" s="767" t="s">
        <v>160</v>
      </c>
      <c r="T456" s="767" t="s">
        <v>160</v>
      </c>
      <c r="U456" s="767" t="s">
        <v>160</v>
      </c>
      <c r="V456" s="767" t="s">
        <v>160</v>
      </c>
      <c r="W456" s="767" t="s">
        <v>160</v>
      </c>
      <c r="X456" s="767" t="s">
        <v>160</v>
      </c>
      <c r="Y456" s="767" t="s">
        <v>160</v>
      </c>
      <c r="Z456" s="767" t="s">
        <v>160</v>
      </c>
      <c r="AA456" s="767" t="s">
        <v>160</v>
      </c>
      <c r="AB456" s="767" t="s">
        <v>160</v>
      </c>
      <c r="AC456" s="767" t="s">
        <v>160</v>
      </c>
      <c r="AD456" s="767" t="s">
        <v>160</v>
      </c>
      <c r="AE456" s="767" t="s">
        <v>160</v>
      </c>
      <c r="AF456" s="767" t="s">
        <v>160</v>
      </c>
      <c r="AG456" s="767" t="s">
        <v>160</v>
      </c>
      <c r="AH456" s="767" t="s">
        <v>160</v>
      </c>
      <c r="AI456" s="767" t="s">
        <v>160</v>
      </c>
      <c r="AJ456" s="767" t="s">
        <v>160</v>
      </c>
      <c r="AK456" s="767" t="s">
        <v>160</v>
      </c>
      <c r="AL456" s="767" t="s">
        <v>160</v>
      </c>
      <c r="AM456" s="767" t="s">
        <v>160</v>
      </c>
      <c r="AN456" s="767" t="s">
        <v>160</v>
      </c>
      <c r="AO456" s="767" t="s">
        <v>160</v>
      </c>
      <c r="AP456" s="767" t="s">
        <v>160</v>
      </c>
      <c r="AQ456" s="767">
        <v>0.35699999999999998</v>
      </c>
      <c r="AR456" s="767">
        <v>12.744999999999999</v>
      </c>
      <c r="AS456" s="767">
        <v>1.2999999999999999E-2</v>
      </c>
      <c r="AT456" s="767">
        <v>0.35699999999999998</v>
      </c>
      <c r="AU456" s="767">
        <v>12.744999999999999</v>
      </c>
      <c r="AV456" s="767">
        <v>1.2999999999999999E-2</v>
      </c>
      <c r="AW456" s="767">
        <v>0.35699999999999998</v>
      </c>
      <c r="AX456" s="767">
        <v>12.744999999999999</v>
      </c>
      <c r="AY456" s="767">
        <v>1.2999999999999999E-2</v>
      </c>
      <c r="AZ456" s="767">
        <v>0.35699999999999998</v>
      </c>
      <c r="BA456" s="767">
        <v>12.744999999999999</v>
      </c>
      <c r="BB456" s="767">
        <v>1.2999999999999999E-2</v>
      </c>
      <c r="BC456" s="767">
        <v>0.35699999999999998</v>
      </c>
      <c r="BD456" s="767">
        <v>12.744999999999999</v>
      </c>
      <c r="BE456" s="767">
        <v>1.2999999999999999E-2</v>
      </c>
      <c r="BF456" s="1039">
        <v>0.35699999999999998</v>
      </c>
      <c r="BG456" s="1039">
        <v>12.744999999999999</v>
      </c>
      <c r="BH456" s="1039">
        <v>1.2999999999999999E-2</v>
      </c>
      <c r="BI456" s="1039">
        <v>0.35699999999999998</v>
      </c>
      <c r="BJ456" s="1039">
        <v>12.744999999999999</v>
      </c>
      <c r="BK456" s="1039">
        <v>1.2999999999999999E-2</v>
      </c>
    </row>
    <row r="457" spans="2:84" ht="16.5" customHeight="1" x14ac:dyDescent="0.3">
      <c r="B457" s="5"/>
      <c r="D457" s="1"/>
      <c r="E457" s="765" t="s">
        <v>568</v>
      </c>
      <c r="F457" s="616" t="s">
        <v>765</v>
      </c>
      <c r="G457" s="767" t="s">
        <v>160</v>
      </c>
      <c r="H457" s="767" t="s">
        <v>160</v>
      </c>
      <c r="I457" s="767" t="s">
        <v>160</v>
      </c>
      <c r="J457" s="767" t="s">
        <v>160</v>
      </c>
      <c r="K457" s="767" t="s">
        <v>160</v>
      </c>
      <c r="L457" s="767" t="s">
        <v>160</v>
      </c>
      <c r="M457" s="767" t="s">
        <v>160</v>
      </c>
      <c r="N457" s="767" t="s">
        <v>160</v>
      </c>
      <c r="O457" s="767" t="s">
        <v>160</v>
      </c>
      <c r="P457" s="767" t="s">
        <v>160</v>
      </c>
      <c r="Q457" s="767" t="s">
        <v>160</v>
      </c>
      <c r="R457" s="767" t="s">
        <v>160</v>
      </c>
      <c r="S457" s="767" t="s">
        <v>160</v>
      </c>
      <c r="T457" s="767" t="s">
        <v>160</v>
      </c>
      <c r="U457" s="767" t="s">
        <v>160</v>
      </c>
      <c r="V457" s="767" t="s">
        <v>160</v>
      </c>
      <c r="W457" s="767" t="s">
        <v>160</v>
      </c>
      <c r="X457" s="767" t="s">
        <v>160</v>
      </c>
      <c r="Y457" s="767" t="s">
        <v>160</v>
      </c>
      <c r="Z457" s="767" t="s">
        <v>160</v>
      </c>
      <c r="AA457" s="767" t="s">
        <v>160</v>
      </c>
      <c r="AB457" s="767" t="s">
        <v>160</v>
      </c>
      <c r="AC457" s="767" t="s">
        <v>160</v>
      </c>
      <c r="AD457" s="767" t="s">
        <v>160</v>
      </c>
      <c r="AE457" s="767" t="s">
        <v>160</v>
      </c>
      <c r="AF457" s="767" t="s">
        <v>160</v>
      </c>
      <c r="AG457" s="767" t="s">
        <v>160</v>
      </c>
      <c r="AH457" s="767" t="s">
        <v>160</v>
      </c>
      <c r="AI457" s="767" t="s">
        <v>160</v>
      </c>
      <c r="AJ457" s="767" t="s">
        <v>160</v>
      </c>
      <c r="AK457" s="767" t="s">
        <v>160</v>
      </c>
      <c r="AL457" s="767" t="s">
        <v>160</v>
      </c>
      <c r="AM457" s="767" t="s">
        <v>160</v>
      </c>
      <c r="AN457" s="767" t="s">
        <v>160</v>
      </c>
      <c r="AO457" s="767" t="s">
        <v>160</v>
      </c>
      <c r="AP457" s="767" t="s">
        <v>160</v>
      </c>
      <c r="AQ457" s="767">
        <v>0</v>
      </c>
      <c r="AR457" s="767">
        <v>6.3449999999999998</v>
      </c>
      <c r="AS457" s="767">
        <v>1.4999999999999999E-2</v>
      </c>
      <c r="AT457" s="767">
        <v>0</v>
      </c>
      <c r="AU457" s="767">
        <v>6.35</v>
      </c>
      <c r="AV457" s="767">
        <v>1.4999999999999999E-2</v>
      </c>
      <c r="AW457" s="767">
        <v>0</v>
      </c>
      <c r="AX457" s="767">
        <v>6.35</v>
      </c>
      <c r="AY457" s="767">
        <v>1.4999999999999999E-2</v>
      </c>
      <c r="AZ457" s="767">
        <v>0</v>
      </c>
      <c r="BA457" s="767">
        <v>6.35</v>
      </c>
      <c r="BB457" s="767">
        <v>1.4999999999999999E-2</v>
      </c>
      <c r="BC457" s="767">
        <v>0</v>
      </c>
      <c r="BD457" s="767">
        <v>6.35</v>
      </c>
      <c r="BE457" s="767">
        <v>1.4999999999999999E-2</v>
      </c>
      <c r="BF457" s="1039">
        <v>0</v>
      </c>
      <c r="BG457" s="1039">
        <v>6.35</v>
      </c>
      <c r="BH457" s="1039">
        <v>1.4999999999999999E-2</v>
      </c>
      <c r="BI457" s="1039">
        <v>0</v>
      </c>
      <c r="BJ457" s="1039">
        <v>6.35</v>
      </c>
      <c r="BK457" s="1039">
        <v>1.4999999999999999E-2</v>
      </c>
    </row>
    <row r="458" spans="2:84" ht="16.5" customHeight="1" x14ac:dyDescent="0.3">
      <c r="B458" s="5"/>
      <c r="D458" s="1"/>
      <c r="E458" s="764"/>
      <c r="F458" s="616" t="s">
        <v>766</v>
      </c>
      <c r="G458" s="767" t="s">
        <v>160</v>
      </c>
      <c r="H458" s="767" t="s">
        <v>160</v>
      </c>
      <c r="I458" s="767" t="s">
        <v>160</v>
      </c>
      <c r="J458" s="767" t="s">
        <v>160</v>
      </c>
      <c r="K458" s="767" t="s">
        <v>160</v>
      </c>
      <c r="L458" s="767" t="s">
        <v>160</v>
      </c>
      <c r="M458" s="767" t="s">
        <v>160</v>
      </c>
      <c r="N458" s="767" t="s">
        <v>160</v>
      </c>
      <c r="O458" s="767" t="s">
        <v>160</v>
      </c>
      <c r="P458" s="767" t="s">
        <v>160</v>
      </c>
      <c r="Q458" s="767" t="s">
        <v>160</v>
      </c>
      <c r="R458" s="767" t="s">
        <v>160</v>
      </c>
      <c r="S458" s="767" t="s">
        <v>160</v>
      </c>
      <c r="T458" s="767" t="s">
        <v>160</v>
      </c>
      <c r="U458" s="767" t="s">
        <v>160</v>
      </c>
      <c r="V458" s="767" t="s">
        <v>160</v>
      </c>
      <c r="W458" s="767" t="s">
        <v>160</v>
      </c>
      <c r="X458" s="767" t="s">
        <v>160</v>
      </c>
      <c r="Y458" s="767" t="s">
        <v>160</v>
      </c>
      <c r="Z458" s="767" t="s">
        <v>160</v>
      </c>
      <c r="AA458" s="767" t="s">
        <v>160</v>
      </c>
      <c r="AB458" s="767" t="s">
        <v>160</v>
      </c>
      <c r="AC458" s="767" t="s">
        <v>160</v>
      </c>
      <c r="AD458" s="767" t="s">
        <v>160</v>
      </c>
      <c r="AE458" s="767" t="s">
        <v>160</v>
      </c>
      <c r="AF458" s="767" t="s">
        <v>160</v>
      </c>
      <c r="AG458" s="767" t="s">
        <v>160</v>
      </c>
      <c r="AH458" s="767" t="s">
        <v>160</v>
      </c>
      <c r="AI458" s="767" t="s">
        <v>160</v>
      </c>
      <c r="AJ458" s="767" t="s">
        <v>160</v>
      </c>
      <c r="AK458" s="767" t="s">
        <v>160</v>
      </c>
      <c r="AL458" s="767" t="s">
        <v>160</v>
      </c>
      <c r="AM458" s="767" t="s">
        <v>160</v>
      </c>
      <c r="AN458" s="767" t="s">
        <v>160</v>
      </c>
      <c r="AO458" s="767" t="s">
        <v>160</v>
      </c>
      <c r="AP458" s="767" t="s">
        <v>160</v>
      </c>
      <c r="AQ458" s="767">
        <v>0</v>
      </c>
      <c r="AR458" s="767">
        <v>12.744999999999999</v>
      </c>
      <c r="AS458" s="767">
        <v>1.2999999999999999E-2</v>
      </c>
      <c r="AT458" s="767">
        <v>0</v>
      </c>
      <c r="AU458" s="767">
        <v>12.744999999999999</v>
      </c>
      <c r="AV458" s="767">
        <v>1.2999999999999999E-2</v>
      </c>
      <c r="AW458" s="767">
        <v>0</v>
      </c>
      <c r="AX458" s="767">
        <v>12.744999999999999</v>
      </c>
      <c r="AY458" s="767">
        <v>1.2999999999999999E-2</v>
      </c>
      <c r="AZ458" s="767">
        <v>0</v>
      </c>
      <c r="BA458" s="767">
        <v>12.744999999999999</v>
      </c>
      <c r="BB458" s="767">
        <v>1.2999999999999999E-2</v>
      </c>
      <c r="BC458" s="767">
        <v>0</v>
      </c>
      <c r="BD458" s="767">
        <v>12.744999999999999</v>
      </c>
      <c r="BE458" s="767">
        <v>1.2999999999999999E-2</v>
      </c>
      <c r="BF458" s="1039">
        <v>0</v>
      </c>
      <c r="BG458" s="1039">
        <v>12.744999999999999</v>
      </c>
      <c r="BH458" s="1039">
        <v>1.2999999999999999E-2</v>
      </c>
      <c r="BI458" s="1039">
        <v>0</v>
      </c>
      <c r="BJ458" s="1039">
        <v>12.744999999999999</v>
      </c>
      <c r="BK458" s="1039">
        <v>1.2999999999999999E-2</v>
      </c>
    </row>
    <row r="459" spans="2:84" ht="16.5" customHeight="1" x14ac:dyDescent="0.3">
      <c r="B459" s="5"/>
      <c r="D459" s="1"/>
      <c r="E459" s="912" t="s">
        <v>1516</v>
      </c>
      <c r="F459" s="911"/>
      <c r="G459" s="767">
        <v>0.51</v>
      </c>
      <c r="H459" s="767" t="s">
        <v>160</v>
      </c>
      <c r="I459" s="767" t="s">
        <v>160</v>
      </c>
      <c r="J459" s="767">
        <v>0.51</v>
      </c>
      <c r="K459" s="767" t="s">
        <v>160</v>
      </c>
      <c r="L459" s="767" t="s">
        <v>160</v>
      </c>
      <c r="M459" s="767">
        <v>0.51</v>
      </c>
      <c r="N459" s="767" t="s">
        <v>160</v>
      </c>
      <c r="O459" s="767" t="s">
        <v>160</v>
      </c>
      <c r="P459" s="767">
        <v>0.51</v>
      </c>
      <c r="Q459" s="767" t="s">
        <v>160</v>
      </c>
      <c r="R459" s="767" t="s">
        <v>160</v>
      </c>
      <c r="S459" s="767">
        <v>0.51</v>
      </c>
      <c r="T459" s="767" t="s">
        <v>160</v>
      </c>
      <c r="U459" s="767" t="s">
        <v>160</v>
      </c>
      <c r="V459" s="767">
        <v>0.51</v>
      </c>
      <c r="W459" s="767" t="s">
        <v>160</v>
      </c>
      <c r="X459" s="767" t="s">
        <v>160</v>
      </c>
      <c r="Y459" s="767">
        <v>0.51</v>
      </c>
      <c r="Z459" s="767" t="s">
        <v>160</v>
      </c>
      <c r="AA459" s="767" t="s">
        <v>160</v>
      </c>
      <c r="AB459" s="767">
        <v>0.51</v>
      </c>
      <c r="AC459" s="767" t="s">
        <v>160</v>
      </c>
      <c r="AD459" s="767" t="s">
        <v>160</v>
      </c>
      <c r="AE459" s="767">
        <v>0.51</v>
      </c>
      <c r="AF459" s="767" t="s">
        <v>160</v>
      </c>
      <c r="AG459" s="767" t="s">
        <v>160</v>
      </c>
      <c r="AH459" s="767">
        <v>0.51</v>
      </c>
      <c r="AI459" s="767" t="s">
        <v>160</v>
      </c>
      <c r="AJ459" s="767" t="s">
        <v>160</v>
      </c>
      <c r="AK459" s="767">
        <v>0.51</v>
      </c>
      <c r="AL459" s="767" t="s">
        <v>160</v>
      </c>
      <c r="AM459" s="767" t="s">
        <v>160</v>
      </c>
      <c r="AN459" s="767">
        <v>0.51</v>
      </c>
      <c r="AO459" s="767" t="s">
        <v>160</v>
      </c>
      <c r="AP459" s="767" t="s">
        <v>160</v>
      </c>
      <c r="AQ459" s="767">
        <v>0.51</v>
      </c>
      <c r="AR459" s="767" t="s">
        <v>160</v>
      </c>
      <c r="AS459" s="767" t="s">
        <v>160</v>
      </c>
      <c r="AT459" s="767">
        <v>0.51</v>
      </c>
      <c r="AU459" s="767" t="s">
        <v>160</v>
      </c>
      <c r="AV459" s="767" t="s">
        <v>160</v>
      </c>
      <c r="AW459" s="767">
        <v>0.51</v>
      </c>
      <c r="AX459" s="767" t="s">
        <v>160</v>
      </c>
      <c r="AY459" s="767" t="s">
        <v>160</v>
      </c>
      <c r="AZ459" s="767">
        <v>0.51</v>
      </c>
      <c r="BA459" s="767" t="s">
        <v>160</v>
      </c>
      <c r="BB459" s="767" t="s">
        <v>160</v>
      </c>
      <c r="BC459" s="767">
        <v>0.51</v>
      </c>
      <c r="BD459" s="767" t="s">
        <v>160</v>
      </c>
      <c r="BE459" s="767" t="s">
        <v>160</v>
      </c>
      <c r="BF459" s="1039">
        <v>0.51</v>
      </c>
      <c r="BG459" s="1039" t="s">
        <v>160</v>
      </c>
      <c r="BH459" s="1039" t="s">
        <v>160</v>
      </c>
      <c r="BI459" s="1039">
        <v>0.51</v>
      </c>
      <c r="BJ459" s="1039" t="s">
        <v>160</v>
      </c>
      <c r="BK459" s="1039" t="s">
        <v>160</v>
      </c>
    </row>
    <row r="460" spans="2:84" ht="16.5" customHeight="1" x14ac:dyDescent="0.3">
      <c r="B460" s="5"/>
      <c r="D460" s="1"/>
      <c r="E460" s="984" t="s">
        <v>1630</v>
      </c>
      <c r="F460" s="911"/>
      <c r="G460" s="767">
        <v>0.26</v>
      </c>
      <c r="H460" s="767" t="s">
        <v>160</v>
      </c>
      <c r="I460" s="767" t="s">
        <v>160</v>
      </c>
      <c r="J460" s="767">
        <v>0.26</v>
      </c>
      <c r="K460" s="767" t="s">
        <v>160</v>
      </c>
      <c r="L460" s="767" t="s">
        <v>160</v>
      </c>
      <c r="M460" s="767">
        <v>0.26</v>
      </c>
      <c r="N460" s="767" t="s">
        <v>160</v>
      </c>
      <c r="O460" s="767" t="s">
        <v>160</v>
      </c>
      <c r="P460" s="767">
        <v>0.26</v>
      </c>
      <c r="Q460" s="767" t="s">
        <v>160</v>
      </c>
      <c r="R460" s="767" t="s">
        <v>160</v>
      </c>
      <c r="S460" s="767">
        <v>0.26</v>
      </c>
      <c r="T460" s="767" t="s">
        <v>160</v>
      </c>
      <c r="U460" s="767" t="s">
        <v>160</v>
      </c>
      <c r="V460" s="767">
        <v>0.26</v>
      </c>
      <c r="W460" s="767" t="s">
        <v>160</v>
      </c>
      <c r="X460" s="767" t="s">
        <v>160</v>
      </c>
      <c r="Y460" s="767">
        <v>0.26</v>
      </c>
      <c r="Z460" s="767" t="s">
        <v>160</v>
      </c>
      <c r="AA460" s="767" t="s">
        <v>160</v>
      </c>
      <c r="AB460" s="767">
        <v>0.26</v>
      </c>
      <c r="AC460" s="767" t="s">
        <v>160</v>
      </c>
      <c r="AD460" s="767" t="s">
        <v>160</v>
      </c>
      <c r="AE460" s="767">
        <v>0.26</v>
      </c>
      <c r="AF460" s="767" t="s">
        <v>160</v>
      </c>
      <c r="AG460" s="767" t="s">
        <v>160</v>
      </c>
      <c r="AH460" s="767">
        <v>0.26</v>
      </c>
      <c r="AI460" s="767" t="s">
        <v>160</v>
      </c>
      <c r="AJ460" s="767" t="s">
        <v>160</v>
      </c>
      <c r="AK460" s="767">
        <v>0.26</v>
      </c>
      <c r="AL460" s="767" t="s">
        <v>160</v>
      </c>
      <c r="AM460" s="767" t="s">
        <v>160</v>
      </c>
      <c r="AN460" s="767">
        <v>0.26</v>
      </c>
      <c r="AO460" s="767" t="s">
        <v>160</v>
      </c>
      <c r="AP460" s="767" t="s">
        <v>160</v>
      </c>
      <c r="AQ460" s="767">
        <v>0.26</v>
      </c>
      <c r="AR460" s="767" t="s">
        <v>160</v>
      </c>
      <c r="AS460" s="767" t="s">
        <v>160</v>
      </c>
      <c r="AT460" s="767">
        <v>0.26</v>
      </c>
      <c r="AU460" s="767" t="s">
        <v>160</v>
      </c>
      <c r="AV460" s="767" t="s">
        <v>160</v>
      </c>
      <c r="AW460" s="767">
        <v>0.26</v>
      </c>
      <c r="AX460" s="767" t="s">
        <v>160</v>
      </c>
      <c r="AY460" s="767" t="s">
        <v>160</v>
      </c>
      <c r="AZ460" s="767">
        <v>0.26</v>
      </c>
      <c r="BA460" s="767" t="s">
        <v>160</v>
      </c>
      <c r="BB460" s="767" t="s">
        <v>160</v>
      </c>
      <c r="BC460" s="767">
        <v>0.26</v>
      </c>
      <c r="BD460" s="767" t="s">
        <v>160</v>
      </c>
      <c r="BE460" s="767" t="s">
        <v>160</v>
      </c>
      <c r="BF460" s="1039">
        <v>0.26</v>
      </c>
      <c r="BG460" s="1039" t="s">
        <v>160</v>
      </c>
      <c r="BH460" s="1039" t="s">
        <v>160</v>
      </c>
      <c r="BI460" s="1039">
        <v>0.26</v>
      </c>
      <c r="BJ460" s="1039" t="s">
        <v>160</v>
      </c>
      <c r="BK460" s="1039" t="s">
        <v>160</v>
      </c>
    </row>
    <row r="461" spans="2:84" ht="16.5" customHeight="1" x14ac:dyDescent="0.3">
      <c r="B461" s="5"/>
      <c r="D461" s="1"/>
      <c r="E461" s="1373" t="s">
        <v>1633</v>
      </c>
      <c r="F461" s="1373"/>
      <c r="G461" s="1373"/>
      <c r="H461" s="1373"/>
      <c r="I461" s="1373"/>
      <c r="J461" s="1373"/>
      <c r="K461" s="1373"/>
      <c r="L461" s="1373"/>
      <c r="M461" s="1373"/>
      <c r="N461" s="1373"/>
      <c r="O461" s="1373"/>
      <c r="P461" s="1373"/>
      <c r="Q461" s="1373"/>
      <c r="R461" s="1373"/>
      <c r="S461" s="1373"/>
      <c r="T461" s="1373"/>
      <c r="U461" s="1373"/>
      <c r="V461" s="1373"/>
      <c r="W461" s="1373"/>
      <c r="X461" s="1373"/>
      <c r="Y461" s="1373"/>
      <c r="Z461" s="1373"/>
      <c r="AA461" s="1373"/>
      <c r="AB461" s="1373"/>
      <c r="AC461" s="1373"/>
      <c r="AD461" s="1373"/>
      <c r="AE461" s="1373"/>
      <c r="AF461" s="1373"/>
      <c r="AG461" s="1373"/>
      <c r="AH461" s="1373"/>
      <c r="AI461" s="1373"/>
      <c r="AJ461" s="1373"/>
      <c r="AK461" s="1373"/>
      <c r="AL461" s="1373"/>
      <c r="AM461" s="1373"/>
      <c r="AN461" s="1373"/>
      <c r="AO461" s="1373"/>
      <c r="AP461" s="1373"/>
      <c r="AQ461" s="1373"/>
      <c r="AR461" s="1373"/>
      <c r="AS461" s="1373"/>
      <c r="AT461" s="1373"/>
      <c r="AU461" s="1373"/>
      <c r="AV461" s="1373"/>
      <c r="AW461" s="1373"/>
      <c r="AX461" s="1373"/>
      <c r="AY461" s="1373"/>
      <c r="AZ461" s="1373"/>
      <c r="BA461" s="1373"/>
      <c r="BB461" s="1373"/>
      <c r="BC461" s="1373"/>
      <c r="BD461" s="1373"/>
      <c r="BE461" s="1373"/>
    </row>
    <row r="462" spans="2:84" ht="16.5" customHeight="1" x14ac:dyDescent="0.3">
      <c r="B462" s="5"/>
      <c r="D462" s="1"/>
      <c r="E462" s="1033" t="s">
        <v>1701</v>
      </c>
      <c r="F462" s="988"/>
      <c r="G462" s="988"/>
      <c r="H462" s="988"/>
      <c r="I462" s="988"/>
      <c r="J462" s="988"/>
      <c r="K462" s="988"/>
      <c r="L462" s="988"/>
      <c r="M462" s="988"/>
      <c r="N462" s="988"/>
      <c r="O462" s="988"/>
      <c r="P462" s="988"/>
      <c r="Q462" s="988"/>
      <c r="R462" s="988"/>
      <c r="S462" s="988"/>
      <c r="T462" s="988"/>
      <c r="U462" s="988"/>
      <c r="V462" s="988"/>
      <c r="W462" s="988"/>
      <c r="X462" s="988"/>
      <c r="Y462" s="988"/>
      <c r="Z462" s="988"/>
      <c r="AA462" s="988"/>
      <c r="AB462" s="988"/>
      <c r="AC462" s="988"/>
      <c r="AD462" s="988"/>
      <c r="AE462" s="988"/>
      <c r="AF462" s="988"/>
      <c r="AG462" s="988"/>
      <c r="AH462" s="988"/>
      <c r="AI462" s="988"/>
      <c r="AJ462" s="988"/>
      <c r="AK462" s="988"/>
      <c r="AL462" s="988"/>
      <c r="AM462" s="988"/>
      <c r="AN462" s="988"/>
      <c r="AO462" s="988"/>
      <c r="AP462" s="988"/>
      <c r="AQ462" s="988"/>
      <c r="AR462" s="988"/>
      <c r="AS462" s="988"/>
      <c r="AT462" s="988"/>
      <c r="AU462" s="988"/>
      <c r="AV462" s="988"/>
      <c r="AW462" s="988"/>
      <c r="AX462" s="988"/>
      <c r="AY462" s="988"/>
      <c r="AZ462" s="988"/>
      <c r="BA462" s="988"/>
      <c r="BB462" s="988"/>
      <c r="BC462" s="988"/>
      <c r="BD462" s="988"/>
      <c r="BE462" s="988"/>
    </row>
    <row r="463" spans="2:84" ht="16.5" customHeight="1" x14ac:dyDescent="0.3">
      <c r="B463" s="5"/>
      <c r="E463" s="699"/>
      <c r="F463" s="635"/>
      <c r="G463" s="698"/>
      <c r="H463" s="698"/>
      <c r="I463" s="698"/>
      <c r="J463" s="698"/>
      <c r="K463" s="698"/>
      <c r="L463" s="698"/>
      <c r="M463" s="698"/>
      <c r="N463" s="698"/>
      <c r="O463" s="698"/>
      <c r="P463" s="698"/>
      <c r="Q463" s="698"/>
      <c r="R463" s="613"/>
      <c r="S463" s="613"/>
      <c r="T463" s="613"/>
      <c r="U463" s="613"/>
      <c r="V463" s="613"/>
      <c r="W463" s="613"/>
      <c r="X463" s="613"/>
      <c r="Y463" s="613"/>
      <c r="Z463" s="613"/>
      <c r="AA463" s="613"/>
    </row>
    <row r="464" spans="2:84" ht="16.5" customHeight="1" x14ac:dyDescent="0.3">
      <c r="B464" s="5"/>
      <c r="D464" s="609" t="s">
        <v>1045</v>
      </c>
      <c r="E464" s="609"/>
      <c r="F464" s="609"/>
      <c r="G464" s="609"/>
      <c r="H464" s="609"/>
      <c r="I464" s="609"/>
      <c r="J464" s="609"/>
      <c r="K464" s="609"/>
      <c r="L464" s="609"/>
      <c r="M464" s="609"/>
      <c r="N464" s="609"/>
      <c r="O464" s="609"/>
      <c r="P464" s="609"/>
      <c r="Q464" s="609"/>
      <c r="R464" s="609"/>
      <c r="S464" s="609"/>
      <c r="T464" s="609"/>
      <c r="U464" s="609"/>
      <c r="V464" s="609"/>
      <c r="W464" s="609"/>
      <c r="X464" s="609"/>
      <c r="Y464" s="609"/>
      <c r="Z464" s="609"/>
      <c r="AA464" s="609"/>
      <c r="AB464" s="609"/>
      <c r="AC464" s="609"/>
      <c r="AD464" s="609"/>
      <c r="AE464" s="609"/>
      <c r="AF464" s="609"/>
      <c r="AG464" s="609"/>
      <c r="AH464" s="609"/>
      <c r="AI464" s="609"/>
      <c r="AJ464" s="609"/>
      <c r="AK464" s="609"/>
      <c r="AL464" s="609"/>
      <c r="AM464" s="609"/>
      <c r="AN464" s="609"/>
      <c r="AO464" s="609"/>
      <c r="AP464" s="609"/>
      <c r="AQ464" s="609"/>
      <c r="AR464" s="609"/>
      <c r="AS464" s="609"/>
      <c r="AT464" s="609"/>
      <c r="AU464" s="609"/>
      <c r="AV464" s="609"/>
      <c r="AW464" s="609"/>
      <c r="AX464" s="609"/>
      <c r="AY464" s="609"/>
      <c r="AZ464" s="609"/>
      <c r="BA464" s="609"/>
      <c r="BB464" s="609"/>
      <c r="BC464" s="609"/>
      <c r="BD464" s="609"/>
      <c r="BE464" s="609"/>
      <c r="BF464" s="609"/>
      <c r="BG464" s="609"/>
      <c r="BH464" s="609"/>
      <c r="BI464" s="609"/>
      <c r="BJ464" s="609"/>
      <c r="BK464" s="609"/>
      <c r="BL464" s="609"/>
      <c r="BM464" s="613"/>
      <c r="BN464" s="613"/>
      <c r="BO464" s="613"/>
      <c r="BP464" s="613"/>
      <c r="BQ464" s="613"/>
      <c r="BR464" s="613"/>
      <c r="BS464" s="613"/>
      <c r="BT464" s="613"/>
      <c r="BU464" s="613"/>
      <c r="BV464" s="613"/>
      <c r="BW464" s="613"/>
      <c r="BX464" s="613"/>
      <c r="BY464" s="613"/>
      <c r="BZ464" s="613"/>
      <c r="CA464" s="613"/>
      <c r="CB464" s="613"/>
      <c r="CC464" s="613"/>
      <c r="CD464" s="613"/>
      <c r="CE464" s="613"/>
      <c r="CF464" s="613"/>
    </row>
    <row r="465" spans="2:27" ht="16.5" customHeight="1" x14ac:dyDescent="0.3">
      <c r="B465" s="5"/>
      <c r="E465" s="613"/>
      <c r="F465" s="613"/>
      <c r="G465" s="613"/>
      <c r="H465" s="613"/>
      <c r="I465" s="613"/>
      <c r="J465" s="613"/>
      <c r="K465" s="613"/>
      <c r="L465" s="613"/>
      <c r="M465" s="613"/>
      <c r="N465" s="613"/>
      <c r="O465" s="613"/>
      <c r="P465" s="613"/>
      <c r="Q465" s="613"/>
      <c r="R465" s="613"/>
      <c r="S465" s="613"/>
      <c r="T465" s="613"/>
      <c r="U465" s="613"/>
      <c r="V465" s="613"/>
      <c r="W465" s="613"/>
      <c r="X465" s="613"/>
      <c r="Y465" s="613"/>
      <c r="Z465" s="613"/>
      <c r="AA465" s="613"/>
    </row>
    <row r="466" spans="2:27" ht="16.5" customHeight="1" x14ac:dyDescent="0.3">
      <c r="B466" s="5"/>
      <c r="E466" s="608" t="s">
        <v>1046</v>
      </c>
      <c r="F466" s="613"/>
      <c r="G466" s="613"/>
      <c r="H466" s="613"/>
      <c r="I466" s="613"/>
      <c r="J466" s="613"/>
      <c r="K466" s="613"/>
      <c r="L466" s="613"/>
      <c r="M466" s="613"/>
      <c r="N466" s="613"/>
      <c r="O466" s="613"/>
      <c r="P466" s="613"/>
      <c r="Q466" s="613"/>
      <c r="R466" s="613"/>
      <c r="S466" s="613"/>
      <c r="T466" s="613"/>
      <c r="U466" s="613"/>
      <c r="V466" s="613"/>
      <c r="W466" s="613"/>
      <c r="X466" s="613"/>
      <c r="Y466" s="613"/>
      <c r="Z466" s="613"/>
      <c r="AA466" s="613"/>
    </row>
    <row r="467" spans="2:27" ht="16.5" customHeight="1" x14ac:dyDescent="0.3">
      <c r="B467" s="5"/>
      <c r="E467" s="608"/>
      <c r="F467" s="613"/>
      <c r="G467" s="613"/>
      <c r="H467" s="613"/>
      <c r="I467" s="613"/>
      <c r="J467" s="613"/>
      <c r="K467" s="613"/>
      <c r="L467" s="613"/>
      <c r="M467" s="613"/>
      <c r="N467" s="613"/>
      <c r="O467" s="613"/>
      <c r="P467" s="613"/>
      <c r="Q467" s="613"/>
      <c r="R467" s="613"/>
      <c r="S467" s="613"/>
      <c r="T467" s="613"/>
      <c r="U467" s="613"/>
      <c r="V467" s="613"/>
      <c r="W467" s="613"/>
      <c r="X467" s="613"/>
      <c r="Y467" s="613"/>
      <c r="Z467" s="613"/>
      <c r="AA467" s="613"/>
    </row>
    <row r="468" spans="2:27" ht="16.5" customHeight="1" x14ac:dyDescent="0.3">
      <c r="B468" s="5"/>
      <c r="E468" s="705" t="s">
        <v>1603</v>
      </c>
      <c r="F468" s="1374" t="s">
        <v>159</v>
      </c>
      <c r="G468" s="1374"/>
      <c r="H468" s="1374"/>
      <c r="I468" s="879" t="s">
        <v>1512</v>
      </c>
      <c r="J468" s="613"/>
      <c r="K468" s="613"/>
      <c r="L468" s="613"/>
      <c r="M468" s="613"/>
      <c r="N468" s="613"/>
      <c r="O468" s="613"/>
      <c r="P468" s="613"/>
      <c r="Q468" s="613"/>
      <c r="R468" s="613"/>
      <c r="S468" s="613"/>
      <c r="T468" s="613"/>
      <c r="U468" s="613"/>
      <c r="V468" s="613"/>
      <c r="W468" s="613"/>
      <c r="X468" s="613"/>
      <c r="Y468" s="613"/>
      <c r="Z468" s="613"/>
      <c r="AA468" s="613"/>
    </row>
    <row r="469" spans="2:27" ht="16.5" customHeight="1" x14ac:dyDescent="0.3">
      <c r="B469" s="5"/>
      <c r="E469" s="622" t="s">
        <v>143</v>
      </c>
      <c r="F469" s="1361" t="s">
        <v>587</v>
      </c>
      <c r="G469" s="1361"/>
      <c r="H469" s="1361"/>
      <c r="I469" s="623">
        <v>14600</v>
      </c>
      <c r="J469" s="613"/>
      <c r="K469" s="613"/>
      <c r="L469" s="613"/>
      <c r="M469" s="613"/>
      <c r="N469" s="613"/>
      <c r="O469" s="613"/>
      <c r="P469" s="613"/>
      <c r="Q469" s="613"/>
      <c r="R469" s="613"/>
      <c r="S469" s="613"/>
      <c r="T469" s="613"/>
      <c r="U469" s="613"/>
      <c r="V469" s="613"/>
      <c r="W469" s="613"/>
      <c r="X469" s="613"/>
      <c r="Y469" s="613"/>
      <c r="Z469" s="613"/>
      <c r="AA469" s="613"/>
    </row>
    <row r="470" spans="2:27" ht="16.5" customHeight="1" x14ac:dyDescent="0.3">
      <c r="B470" s="5"/>
      <c r="E470" s="622" t="s">
        <v>144</v>
      </c>
      <c r="F470" s="1361" t="s">
        <v>588</v>
      </c>
      <c r="G470" s="1361"/>
      <c r="H470" s="1361"/>
      <c r="I470" s="624">
        <v>771</v>
      </c>
      <c r="J470" s="613"/>
      <c r="K470" s="613"/>
      <c r="L470" s="613"/>
      <c r="M470" s="613"/>
      <c r="N470" s="613"/>
      <c r="O470" s="613"/>
      <c r="P470" s="613"/>
      <c r="Q470" s="613"/>
      <c r="R470" s="613"/>
      <c r="S470" s="613"/>
      <c r="T470" s="613"/>
      <c r="U470" s="613"/>
      <c r="V470" s="613"/>
      <c r="W470" s="613"/>
      <c r="X470" s="613"/>
      <c r="Y470" s="613"/>
      <c r="Z470" s="613"/>
      <c r="AA470" s="613"/>
    </row>
    <row r="471" spans="2:27" ht="16.5" customHeight="1" x14ac:dyDescent="0.3">
      <c r="B471" s="5"/>
      <c r="E471" s="622" t="s">
        <v>145</v>
      </c>
      <c r="F471" s="1361" t="s">
        <v>589</v>
      </c>
      <c r="G471" s="1361"/>
      <c r="H471" s="1361"/>
      <c r="I471" s="624">
        <v>135</v>
      </c>
      <c r="J471" s="613"/>
      <c r="K471" s="613"/>
      <c r="L471" s="613"/>
      <c r="M471" s="613"/>
      <c r="N471" s="613"/>
      <c r="O471" s="613"/>
      <c r="P471" s="613"/>
      <c r="Q471" s="613"/>
      <c r="R471" s="613"/>
      <c r="S471" s="613"/>
      <c r="T471" s="613"/>
      <c r="U471" s="613"/>
      <c r="V471" s="613"/>
      <c r="W471" s="613"/>
      <c r="X471" s="613"/>
      <c r="Y471" s="613"/>
      <c r="Z471" s="613"/>
      <c r="AA471" s="613"/>
    </row>
    <row r="472" spans="2:27" ht="16.5" customHeight="1" x14ac:dyDescent="0.3">
      <c r="B472" s="5"/>
      <c r="E472" s="622" t="s">
        <v>147</v>
      </c>
      <c r="F472" s="1361" t="s">
        <v>590</v>
      </c>
      <c r="G472" s="1361"/>
      <c r="H472" s="1361"/>
      <c r="I472" s="623">
        <v>3740</v>
      </c>
      <c r="J472" s="613"/>
      <c r="K472" s="613"/>
      <c r="L472" s="613"/>
      <c r="M472" s="613"/>
      <c r="N472" s="613"/>
      <c r="O472" s="613"/>
      <c r="P472" s="613"/>
      <c r="Q472" s="613"/>
      <c r="R472" s="613"/>
      <c r="S472" s="613"/>
      <c r="T472" s="613"/>
      <c r="U472" s="613"/>
      <c r="V472" s="613"/>
      <c r="W472" s="613"/>
      <c r="X472" s="613"/>
      <c r="Y472" s="613"/>
      <c r="Z472" s="613"/>
      <c r="AA472" s="613"/>
    </row>
    <row r="473" spans="2:27" ht="16.5" customHeight="1" x14ac:dyDescent="0.3">
      <c r="B473" s="5"/>
      <c r="E473" s="622" t="s">
        <v>148</v>
      </c>
      <c r="F473" s="1361" t="s">
        <v>591</v>
      </c>
      <c r="G473" s="1361"/>
      <c r="H473" s="1361"/>
      <c r="I473" s="623">
        <v>1260</v>
      </c>
      <c r="J473" s="613"/>
      <c r="K473" s="613"/>
      <c r="L473" s="613"/>
      <c r="M473" s="613"/>
      <c r="N473" s="613"/>
      <c r="O473" s="613"/>
      <c r="P473" s="613"/>
      <c r="Q473" s="613"/>
      <c r="R473" s="613"/>
      <c r="S473" s="613"/>
      <c r="T473" s="613"/>
      <c r="U473" s="613"/>
      <c r="V473" s="613"/>
      <c r="W473" s="613"/>
      <c r="X473" s="613"/>
      <c r="Y473" s="613"/>
      <c r="Z473" s="613"/>
      <c r="AA473" s="613"/>
    </row>
    <row r="474" spans="2:27" ht="16.5" customHeight="1" x14ac:dyDescent="0.3">
      <c r="B474" s="5"/>
      <c r="E474" s="622" t="s">
        <v>149</v>
      </c>
      <c r="F474" s="1361" t="s">
        <v>592</v>
      </c>
      <c r="G474" s="1361"/>
      <c r="H474" s="1361"/>
      <c r="I474" s="623">
        <v>1530</v>
      </c>
      <c r="J474" s="613"/>
      <c r="K474" s="613"/>
      <c r="L474" s="613"/>
      <c r="M474" s="613"/>
      <c r="N474" s="613"/>
      <c r="O474" s="613"/>
      <c r="P474" s="613"/>
      <c r="Q474" s="613"/>
      <c r="R474" s="613"/>
      <c r="S474" s="613"/>
      <c r="T474" s="613"/>
      <c r="U474" s="613"/>
      <c r="V474" s="613"/>
      <c r="W474" s="613"/>
      <c r="X474" s="613"/>
      <c r="Y474" s="613"/>
      <c r="Z474" s="613"/>
      <c r="AA474" s="613"/>
    </row>
    <row r="475" spans="2:27" ht="16.5" customHeight="1" x14ac:dyDescent="0.3">
      <c r="B475" s="5"/>
      <c r="E475" s="622" t="s">
        <v>151</v>
      </c>
      <c r="F475" s="1361" t="s">
        <v>593</v>
      </c>
      <c r="G475" s="1361"/>
      <c r="H475" s="1361"/>
      <c r="I475" s="624">
        <v>364</v>
      </c>
      <c r="J475" s="613"/>
      <c r="K475" s="613"/>
      <c r="L475" s="613"/>
      <c r="M475" s="613"/>
      <c r="N475" s="613"/>
      <c r="O475" s="613"/>
      <c r="P475" s="613"/>
      <c r="Q475" s="613"/>
      <c r="R475" s="613"/>
      <c r="S475" s="613"/>
      <c r="T475" s="613"/>
      <c r="U475" s="613"/>
      <c r="V475" s="613"/>
      <c r="W475" s="613"/>
      <c r="X475" s="613"/>
      <c r="Y475" s="613"/>
      <c r="Z475" s="613"/>
      <c r="AA475" s="613"/>
    </row>
    <row r="476" spans="2:27" ht="16.5" customHeight="1" x14ac:dyDescent="0.3">
      <c r="B476" s="5"/>
      <c r="E476" s="622" t="s">
        <v>152</v>
      </c>
      <c r="F476" s="1361" t="s">
        <v>594</v>
      </c>
      <c r="G476" s="1361"/>
      <c r="H476" s="1361"/>
      <c r="I476" s="623">
        <v>5810</v>
      </c>
      <c r="J476" s="613"/>
      <c r="K476" s="613"/>
      <c r="L476" s="613"/>
      <c r="M476" s="613"/>
      <c r="N476" s="613"/>
      <c r="O476" s="613"/>
      <c r="P476" s="613"/>
      <c r="Q476" s="613"/>
      <c r="R476" s="613"/>
      <c r="S476" s="613"/>
      <c r="T476" s="613"/>
      <c r="U476" s="613"/>
      <c r="V476" s="613"/>
      <c r="W476" s="613"/>
      <c r="X476" s="613"/>
      <c r="Y476" s="613"/>
      <c r="Z476" s="613"/>
      <c r="AA476" s="613"/>
    </row>
    <row r="477" spans="2:27" ht="16.5" customHeight="1" x14ac:dyDescent="0.3">
      <c r="B477" s="5"/>
      <c r="E477" s="622" t="s">
        <v>161</v>
      </c>
      <c r="F477" s="1361" t="s">
        <v>595</v>
      </c>
      <c r="G477" s="1361"/>
      <c r="H477" s="1361"/>
      <c r="I477" s="624">
        <v>21.5</v>
      </c>
      <c r="J477" s="613"/>
      <c r="K477" s="613"/>
      <c r="L477" s="613"/>
      <c r="M477" s="613"/>
      <c r="N477" s="613"/>
      <c r="O477" s="613"/>
      <c r="P477" s="613"/>
      <c r="Q477" s="613"/>
      <c r="R477" s="613"/>
      <c r="S477" s="613"/>
      <c r="T477" s="613"/>
      <c r="U477" s="613"/>
      <c r="V477" s="613"/>
      <c r="W477" s="613"/>
      <c r="X477" s="613"/>
      <c r="Y477" s="613"/>
      <c r="Z477" s="613"/>
      <c r="AA477" s="613"/>
    </row>
    <row r="478" spans="2:27" ht="16.5" customHeight="1" x14ac:dyDescent="0.3">
      <c r="B478" s="5"/>
      <c r="E478" s="622" t="s">
        <v>150</v>
      </c>
      <c r="F478" s="1361" t="s">
        <v>596</v>
      </c>
      <c r="G478" s="1361"/>
      <c r="H478" s="1361"/>
      <c r="I478" s="624">
        <v>164</v>
      </c>
      <c r="J478" s="613"/>
      <c r="K478" s="613"/>
      <c r="L478" s="613"/>
      <c r="M478" s="613"/>
      <c r="N478" s="613"/>
      <c r="O478" s="613"/>
      <c r="P478" s="613"/>
      <c r="Q478" s="613"/>
      <c r="R478" s="613"/>
      <c r="S478" s="613"/>
      <c r="T478" s="613"/>
      <c r="U478" s="613"/>
      <c r="V478" s="613"/>
      <c r="W478" s="613"/>
      <c r="X478" s="613"/>
      <c r="Y478" s="613"/>
      <c r="Z478" s="613"/>
      <c r="AA478" s="613"/>
    </row>
    <row r="479" spans="2:27" ht="16.5" customHeight="1" x14ac:dyDescent="0.3">
      <c r="B479" s="5"/>
      <c r="E479" s="622" t="s">
        <v>162</v>
      </c>
      <c r="F479" s="1361" t="s">
        <v>597</v>
      </c>
      <c r="G479" s="1361"/>
      <c r="H479" s="1361"/>
      <c r="I479" s="624">
        <v>4.84</v>
      </c>
      <c r="J479" s="613"/>
      <c r="K479" s="613"/>
      <c r="L479" s="613"/>
      <c r="M479" s="613"/>
      <c r="N479" s="613"/>
      <c r="O479" s="613"/>
      <c r="P479" s="613"/>
      <c r="Q479" s="613"/>
      <c r="R479" s="613"/>
      <c r="S479" s="613"/>
      <c r="T479" s="613"/>
      <c r="U479" s="613"/>
      <c r="V479" s="613"/>
      <c r="W479" s="613"/>
      <c r="X479" s="613"/>
      <c r="Y479" s="613"/>
      <c r="Z479" s="613"/>
      <c r="AA479" s="613"/>
    </row>
    <row r="480" spans="2:27" ht="16.5" customHeight="1" x14ac:dyDescent="0.3">
      <c r="B480" s="5"/>
      <c r="E480" s="622" t="s">
        <v>153</v>
      </c>
      <c r="F480" s="1361" t="s">
        <v>598</v>
      </c>
      <c r="G480" s="1361"/>
      <c r="H480" s="1361"/>
      <c r="I480" s="623">
        <v>3600</v>
      </c>
      <c r="J480" s="613"/>
      <c r="K480" s="613"/>
      <c r="L480" s="613"/>
      <c r="M480" s="613"/>
      <c r="N480" s="613"/>
      <c r="O480" s="613"/>
      <c r="P480" s="613"/>
      <c r="Q480" s="613"/>
      <c r="R480" s="613"/>
      <c r="S480" s="613"/>
      <c r="T480" s="613"/>
      <c r="U480" s="613"/>
      <c r="V480" s="613"/>
      <c r="W480" s="613"/>
      <c r="X480" s="613"/>
      <c r="Y480" s="613"/>
      <c r="Z480" s="613"/>
      <c r="AA480" s="613"/>
    </row>
    <row r="481" spans="2:27" ht="16.5" customHeight="1" x14ac:dyDescent="0.3">
      <c r="B481" s="5"/>
      <c r="E481" s="622" t="s">
        <v>156</v>
      </c>
      <c r="F481" s="1361" t="s">
        <v>599</v>
      </c>
      <c r="G481" s="1361"/>
      <c r="H481" s="1361"/>
      <c r="I481" s="623">
        <v>1350</v>
      </c>
      <c r="J481" s="613"/>
      <c r="K481" s="613"/>
      <c r="L481" s="613"/>
      <c r="M481" s="613"/>
      <c r="N481" s="613"/>
      <c r="O481" s="613"/>
      <c r="P481" s="613"/>
      <c r="Q481" s="613"/>
      <c r="R481" s="613"/>
      <c r="S481" s="613"/>
      <c r="T481" s="613"/>
      <c r="U481" s="613"/>
      <c r="V481" s="613"/>
      <c r="W481" s="613"/>
      <c r="X481" s="613"/>
      <c r="Y481" s="613"/>
      <c r="Z481" s="613"/>
      <c r="AA481" s="613"/>
    </row>
    <row r="482" spans="2:27" ht="16.5" customHeight="1" x14ac:dyDescent="0.3">
      <c r="B482" s="5"/>
      <c r="E482" s="622" t="s">
        <v>157</v>
      </c>
      <c r="F482" s="1361" t="s">
        <v>600</v>
      </c>
      <c r="G482" s="1361"/>
      <c r="H482" s="1361"/>
      <c r="I482" s="623">
        <v>1500</v>
      </c>
      <c r="J482" s="613"/>
      <c r="K482" s="613"/>
      <c r="L482" s="613"/>
      <c r="M482" s="613"/>
      <c r="N482" s="613"/>
      <c r="O482" s="613"/>
      <c r="P482" s="613"/>
      <c r="Q482" s="613"/>
      <c r="R482" s="613"/>
      <c r="S482" s="613"/>
      <c r="T482" s="613"/>
      <c r="U482" s="613"/>
      <c r="V482" s="613"/>
      <c r="W482" s="613"/>
      <c r="X482" s="613"/>
      <c r="Y482" s="613"/>
      <c r="Z482" s="613"/>
      <c r="AA482" s="613"/>
    </row>
    <row r="483" spans="2:27" ht="16.5" customHeight="1" x14ac:dyDescent="0.3">
      <c r="B483" s="5"/>
      <c r="E483" s="622" t="s">
        <v>154</v>
      </c>
      <c r="F483" s="1361" t="s">
        <v>601</v>
      </c>
      <c r="G483" s="1361"/>
      <c r="H483" s="1361"/>
      <c r="I483" s="623">
        <v>8690</v>
      </c>
      <c r="J483" s="613"/>
      <c r="K483" s="613"/>
      <c r="L483" s="613"/>
      <c r="M483" s="613"/>
      <c r="N483" s="613"/>
      <c r="O483" s="613"/>
      <c r="P483" s="613"/>
      <c r="Q483" s="613"/>
      <c r="R483" s="613"/>
      <c r="S483" s="613"/>
      <c r="T483" s="613"/>
      <c r="U483" s="613"/>
      <c r="V483" s="613"/>
      <c r="W483" s="613"/>
      <c r="X483" s="613"/>
      <c r="Y483" s="613"/>
      <c r="Z483" s="613"/>
      <c r="AA483" s="613"/>
    </row>
    <row r="484" spans="2:27" ht="16.5" customHeight="1" x14ac:dyDescent="0.3">
      <c r="B484" s="5"/>
      <c r="E484" s="622" t="s">
        <v>155</v>
      </c>
      <c r="F484" s="1361" t="s">
        <v>602</v>
      </c>
      <c r="G484" s="1361"/>
      <c r="H484" s="1361"/>
      <c r="I484" s="624">
        <v>787</v>
      </c>
      <c r="J484" s="613"/>
      <c r="K484" s="613"/>
      <c r="L484" s="613"/>
      <c r="M484" s="613"/>
      <c r="N484" s="613"/>
      <c r="O484" s="613"/>
      <c r="P484" s="613"/>
      <c r="Q484" s="613"/>
      <c r="R484" s="613"/>
      <c r="S484" s="613"/>
      <c r="T484" s="613"/>
      <c r="U484" s="613"/>
      <c r="V484" s="613"/>
      <c r="W484" s="613"/>
      <c r="X484" s="613"/>
      <c r="Y484" s="613"/>
      <c r="Z484" s="613"/>
      <c r="AA484" s="613"/>
    </row>
    <row r="485" spans="2:27" ht="16.5" customHeight="1" x14ac:dyDescent="0.3">
      <c r="B485" s="5"/>
      <c r="E485" s="622" t="s">
        <v>459</v>
      </c>
      <c r="F485" s="1361" t="s">
        <v>602</v>
      </c>
      <c r="G485" s="1361"/>
      <c r="H485" s="1361"/>
      <c r="I485" s="624">
        <v>962</v>
      </c>
      <c r="J485" s="613"/>
      <c r="K485" s="613"/>
      <c r="L485" s="613"/>
      <c r="M485" s="613"/>
      <c r="N485" s="613"/>
      <c r="O485" s="613"/>
      <c r="P485" s="613"/>
      <c r="Q485" s="613"/>
      <c r="R485" s="613"/>
      <c r="S485" s="613"/>
      <c r="T485" s="613"/>
      <c r="U485" s="613"/>
      <c r="V485" s="613"/>
      <c r="W485" s="613"/>
      <c r="X485" s="613"/>
      <c r="Y485" s="613"/>
      <c r="Z485" s="613"/>
      <c r="AA485" s="613"/>
    </row>
    <row r="486" spans="2:27" ht="16.5" customHeight="1" x14ac:dyDescent="0.3">
      <c r="B486" s="5"/>
      <c r="E486" s="622" t="s">
        <v>460</v>
      </c>
      <c r="F486" s="1361" t="s">
        <v>603</v>
      </c>
      <c r="G486" s="1361"/>
      <c r="H486" s="1361"/>
      <c r="I486" s="624">
        <v>914</v>
      </c>
      <c r="J486" s="613"/>
      <c r="K486" s="613"/>
      <c r="L486" s="613"/>
      <c r="M486" s="613"/>
      <c r="N486" s="613"/>
      <c r="O486" s="613"/>
      <c r="P486" s="613"/>
      <c r="Q486" s="613"/>
      <c r="R486" s="613"/>
      <c r="S486" s="613"/>
      <c r="T486" s="613"/>
      <c r="U486" s="613"/>
      <c r="V486" s="613"/>
      <c r="W486" s="613"/>
      <c r="X486" s="613"/>
      <c r="Y486" s="613"/>
      <c r="Z486" s="613"/>
      <c r="AA486" s="613"/>
    </row>
    <row r="487" spans="2:27" ht="16.5" customHeight="1" x14ac:dyDescent="0.3">
      <c r="B487" s="5"/>
      <c r="E487" s="734" t="s">
        <v>146</v>
      </c>
      <c r="F487" s="1361" t="s">
        <v>604</v>
      </c>
      <c r="G487" s="1361"/>
      <c r="H487" s="1361"/>
      <c r="I487" s="735">
        <v>1600</v>
      </c>
      <c r="J487" s="613"/>
      <c r="K487" s="613"/>
      <c r="L487" s="613"/>
      <c r="M487" s="613"/>
      <c r="N487" s="613"/>
      <c r="O487" s="613"/>
      <c r="P487" s="613"/>
      <c r="Q487" s="613"/>
      <c r="R487" s="613"/>
      <c r="S487" s="613"/>
      <c r="T487" s="613"/>
      <c r="U487" s="613"/>
      <c r="V487" s="613"/>
      <c r="W487" s="613"/>
      <c r="X487" s="613"/>
      <c r="Y487" s="613"/>
      <c r="Z487" s="613"/>
      <c r="AA487" s="613"/>
    </row>
    <row r="488" spans="2:27" ht="16.5" customHeight="1" x14ac:dyDescent="0.3">
      <c r="B488" s="5"/>
      <c r="E488" s="734" t="s">
        <v>1508</v>
      </c>
      <c r="F488" s="1361" t="s">
        <v>1505</v>
      </c>
      <c r="G488" s="1361"/>
      <c r="H488" s="1361"/>
      <c r="I488" s="735">
        <v>1960</v>
      </c>
      <c r="J488" s="613"/>
      <c r="K488" s="613"/>
      <c r="L488" s="613"/>
      <c r="M488" s="613"/>
      <c r="N488" s="613"/>
      <c r="O488" s="613"/>
      <c r="P488" s="613"/>
      <c r="Q488" s="613"/>
      <c r="R488" s="613"/>
      <c r="S488" s="613"/>
      <c r="T488" s="613"/>
      <c r="U488" s="613"/>
      <c r="V488" s="613"/>
      <c r="W488" s="613"/>
      <c r="X488" s="613"/>
      <c r="Y488" s="613"/>
      <c r="Z488" s="613"/>
      <c r="AA488" s="613"/>
    </row>
    <row r="489" spans="2:27" ht="16.5" customHeight="1" x14ac:dyDescent="0.3">
      <c r="B489" s="5"/>
      <c r="E489" s="734" t="s">
        <v>73</v>
      </c>
      <c r="F489" s="1361" t="s">
        <v>94</v>
      </c>
      <c r="G489" s="1361"/>
      <c r="H489" s="1361"/>
      <c r="I489" s="735">
        <v>4728</v>
      </c>
      <c r="J489" s="613"/>
      <c r="K489" s="613"/>
      <c r="L489" s="613"/>
      <c r="M489" s="613"/>
      <c r="N489" s="613"/>
      <c r="O489" s="613"/>
      <c r="P489" s="613"/>
      <c r="Q489" s="613"/>
      <c r="R489" s="613"/>
      <c r="S489" s="613"/>
      <c r="T489" s="613"/>
      <c r="U489" s="613"/>
      <c r="V489" s="613"/>
      <c r="W489" s="613"/>
      <c r="X489" s="613"/>
      <c r="Y489" s="613"/>
      <c r="Z489" s="613"/>
      <c r="AA489" s="613"/>
    </row>
    <row r="490" spans="2:27" ht="16.5" customHeight="1" x14ac:dyDescent="0.3">
      <c r="B490" s="5"/>
      <c r="E490" s="734" t="s">
        <v>74</v>
      </c>
      <c r="F490" s="1361" t="s">
        <v>95</v>
      </c>
      <c r="G490" s="1361"/>
      <c r="H490" s="1361"/>
      <c r="I490" s="735">
        <v>2262</v>
      </c>
      <c r="J490" s="613"/>
      <c r="K490" s="613"/>
      <c r="L490" s="613"/>
      <c r="M490" s="613"/>
      <c r="N490" s="613"/>
      <c r="O490" s="613"/>
      <c r="P490" s="613"/>
      <c r="Q490" s="613"/>
      <c r="R490" s="613"/>
      <c r="S490" s="613"/>
      <c r="T490" s="613"/>
      <c r="U490" s="613"/>
      <c r="V490" s="613"/>
      <c r="W490" s="613"/>
      <c r="X490" s="613"/>
      <c r="Y490" s="613"/>
      <c r="Z490" s="613"/>
      <c r="AA490" s="613"/>
    </row>
    <row r="491" spans="2:27" ht="16.5" customHeight="1" x14ac:dyDescent="0.3">
      <c r="B491" s="5"/>
      <c r="E491" s="734" t="s">
        <v>75</v>
      </c>
      <c r="F491" s="1361" t="s">
        <v>96</v>
      </c>
      <c r="G491" s="1361"/>
      <c r="H491" s="1361"/>
      <c r="I491" s="735">
        <v>3001</v>
      </c>
      <c r="J491" s="613"/>
      <c r="K491" s="613"/>
      <c r="L491" s="613"/>
      <c r="M491" s="613"/>
      <c r="N491" s="613"/>
      <c r="O491" s="613"/>
      <c r="P491" s="613"/>
      <c r="Q491" s="613"/>
      <c r="R491" s="613"/>
      <c r="S491" s="613"/>
      <c r="T491" s="613"/>
      <c r="U491" s="613"/>
      <c r="V491" s="613"/>
      <c r="W491" s="613"/>
      <c r="X491" s="613"/>
      <c r="Y491" s="613"/>
      <c r="Z491" s="613"/>
      <c r="AA491" s="613"/>
    </row>
    <row r="492" spans="2:27" ht="16.5" customHeight="1" x14ac:dyDescent="0.3">
      <c r="B492" s="5"/>
      <c r="E492" s="734" t="s">
        <v>76</v>
      </c>
      <c r="F492" s="1361" t="s">
        <v>97</v>
      </c>
      <c r="G492" s="1361"/>
      <c r="H492" s="1361"/>
      <c r="I492" s="735">
        <v>1908</v>
      </c>
      <c r="J492" s="613"/>
      <c r="K492" s="613"/>
      <c r="L492" s="613"/>
      <c r="M492" s="613"/>
      <c r="N492" s="613"/>
      <c r="O492" s="613"/>
      <c r="P492" s="613"/>
      <c r="Q492" s="613"/>
      <c r="R492" s="613"/>
      <c r="S492" s="613"/>
      <c r="T492" s="613"/>
      <c r="U492" s="613"/>
      <c r="V492" s="613"/>
      <c r="W492" s="613"/>
      <c r="X492" s="613"/>
      <c r="Y492" s="613"/>
      <c r="Z492" s="613"/>
      <c r="AA492" s="613"/>
    </row>
    <row r="493" spans="2:27" ht="16.5" customHeight="1" x14ac:dyDescent="0.3">
      <c r="B493" s="5"/>
      <c r="E493" s="734" t="s">
        <v>77</v>
      </c>
      <c r="F493" s="1361" t="s">
        <v>98</v>
      </c>
      <c r="G493" s="1361"/>
      <c r="H493" s="1361"/>
      <c r="I493" s="735">
        <v>1965</v>
      </c>
      <c r="J493" s="613"/>
      <c r="K493" s="613"/>
      <c r="L493" s="613"/>
      <c r="M493" s="613"/>
      <c r="N493" s="613"/>
      <c r="O493" s="613"/>
      <c r="P493" s="613"/>
      <c r="Q493" s="613"/>
      <c r="R493" s="613"/>
      <c r="S493" s="613"/>
      <c r="T493" s="613"/>
      <c r="U493" s="613"/>
      <c r="V493" s="613"/>
      <c r="W493" s="613"/>
      <c r="X493" s="613"/>
      <c r="Y493" s="613"/>
      <c r="Z493" s="613"/>
      <c r="AA493" s="613"/>
    </row>
    <row r="494" spans="2:27" ht="16.5" customHeight="1" x14ac:dyDescent="0.3">
      <c r="B494" s="5"/>
      <c r="E494" s="734" t="s">
        <v>78</v>
      </c>
      <c r="F494" s="1361" t="s">
        <v>99</v>
      </c>
      <c r="G494" s="1361"/>
      <c r="H494" s="1361"/>
      <c r="I494" s="735">
        <v>2256</v>
      </c>
      <c r="J494" s="613"/>
      <c r="K494" s="613"/>
      <c r="L494" s="613"/>
      <c r="M494" s="613"/>
      <c r="N494" s="613"/>
      <c r="O494" s="613"/>
      <c r="P494" s="613"/>
      <c r="Q494" s="613"/>
      <c r="R494" s="613"/>
      <c r="S494" s="613"/>
      <c r="T494" s="613"/>
      <c r="U494" s="613"/>
      <c r="V494" s="613"/>
      <c r="W494" s="613"/>
      <c r="X494" s="613"/>
      <c r="Y494" s="613"/>
      <c r="Z494" s="613"/>
      <c r="AA494" s="613"/>
    </row>
    <row r="495" spans="2:27" ht="16.5" customHeight="1" x14ac:dyDescent="0.3">
      <c r="B495" s="5"/>
      <c r="E495" s="734" t="s">
        <v>79</v>
      </c>
      <c r="F495" s="1361" t="s">
        <v>100</v>
      </c>
      <c r="G495" s="1361"/>
      <c r="H495" s="1361"/>
      <c r="I495" s="735">
        <v>2404</v>
      </c>
      <c r="J495" s="613"/>
      <c r="K495" s="613"/>
      <c r="L495" s="613"/>
      <c r="M495" s="613"/>
      <c r="N495" s="613"/>
      <c r="O495" s="613"/>
      <c r="P495" s="613"/>
      <c r="Q495" s="613"/>
      <c r="R495" s="613"/>
      <c r="S495" s="613"/>
      <c r="T495" s="613"/>
      <c r="U495" s="613"/>
      <c r="V495" s="613"/>
      <c r="W495" s="613"/>
      <c r="X495" s="613"/>
      <c r="Y495" s="613"/>
      <c r="Z495" s="613"/>
      <c r="AA495" s="613"/>
    </row>
    <row r="496" spans="2:27" ht="16.5" customHeight="1" x14ac:dyDescent="0.3">
      <c r="B496" s="5"/>
      <c r="E496" s="734" t="s">
        <v>80</v>
      </c>
      <c r="F496" s="1361" t="s">
        <v>101</v>
      </c>
      <c r="G496" s="1361"/>
      <c r="H496" s="1361"/>
      <c r="I496" s="735">
        <v>2183</v>
      </c>
      <c r="J496" s="613"/>
      <c r="K496" s="613"/>
      <c r="L496" s="613"/>
      <c r="M496" s="613"/>
      <c r="N496" s="613"/>
      <c r="O496" s="613"/>
      <c r="P496" s="613"/>
      <c r="Q496" s="613"/>
      <c r="R496" s="613"/>
      <c r="S496" s="613"/>
      <c r="T496" s="613"/>
      <c r="U496" s="613"/>
      <c r="V496" s="613"/>
      <c r="W496" s="613"/>
      <c r="X496" s="613"/>
      <c r="Y496" s="613"/>
      <c r="Z496" s="613"/>
      <c r="AA496" s="613"/>
    </row>
    <row r="497" spans="2:27" ht="16.5" customHeight="1" x14ac:dyDescent="0.3">
      <c r="B497" s="5"/>
      <c r="E497" s="734" t="s">
        <v>81</v>
      </c>
      <c r="F497" s="1361" t="s">
        <v>102</v>
      </c>
      <c r="G497" s="1361"/>
      <c r="H497" s="1361"/>
      <c r="I497" s="735">
        <v>2508</v>
      </c>
      <c r="J497" s="613"/>
      <c r="K497" s="613"/>
      <c r="L497" s="613"/>
      <c r="M497" s="613"/>
      <c r="N497" s="613"/>
      <c r="O497" s="613"/>
      <c r="P497" s="613"/>
      <c r="Q497" s="613"/>
      <c r="R497" s="613"/>
      <c r="S497" s="613"/>
      <c r="T497" s="613"/>
      <c r="U497" s="613"/>
      <c r="V497" s="613"/>
      <c r="W497" s="613"/>
      <c r="X497" s="613"/>
      <c r="Y497" s="613"/>
      <c r="Z497" s="613"/>
      <c r="AA497" s="613"/>
    </row>
    <row r="498" spans="2:27" ht="16.5" customHeight="1" x14ac:dyDescent="0.3">
      <c r="B498" s="5"/>
      <c r="E498" s="734" t="s">
        <v>82</v>
      </c>
      <c r="F498" s="1361" t="s">
        <v>103</v>
      </c>
      <c r="G498" s="1361"/>
      <c r="H498" s="1361"/>
      <c r="I498" s="735">
        <v>3235</v>
      </c>
      <c r="J498" s="613"/>
      <c r="K498" s="613"/>
      <c r="L498" s="613"/>
      <c r="M498" s="613"/>
      <c r="N498" s="613"/>
      <c r="O498" s="613"/>
      <c r="P498" s="613"/>
      <c r="Q498" s="613"/>
      <c r="R498" s="613"/>
      <c r="S498" s="613"/>
      <c r="T498" s="613"/>
      <c r="U498" s="613"/>
      <c r="V498" s="613"/>
      <c r="W498" s="613"/>
      <c r="X498" s="613"/>
      <c r="Y498" s="613"/>
      <c r="Z498" s="613"/>
      <c r="AA498" s="613"/>
    </row>
    <row r="499" spans="2:27" ht="16.5" customHeight="1" x14ac:dyDescent="0.3">
      <c r="B499" s="5"/>
      <c r="E499" s="734" t="s">
        <v>83</v>
      </c>
      <c r="F499" s="1361" t="s">
        <v>104</v>
      </c>
      <c r="G499" s="1361"/>
      <c r="H499" s="1361"/>
      <c r="I499" s="735">
        <v>3359</v>
      </c>
      <c r="J499" s="613"/>
      <c r="K499" s="613"/>
      <c r="L499" s="613"/>
      <c r="M499" s="613"/>
      <c r="N499" s="613"/>
      <c r="O499" s="613"/>
      <c r="P499" s="613"/>
      <c r="Q499" s="613"/>
      <c r="R499" s="613"/>
      <c r="S499" s="613"/>
      <c r="T499" s="613"/>
      <c r="U499" s="613"/>
      <c r="V499" s="613"/>
      <c r="W499" s="613"/>
      <c r="X499" s="613"/>
      <c r="Y499" s="613"/>
      <c r="Z499" s="613"/>
      <c r="AA499" s="613"/>
    </row>
    <row r="500" spans="2:27" ht="16.5" customHeight="1" x14ac:dyDescent="0.3">
      <c r="B500" s="5"/>
      <c r="E500" s="734" t="s">
        <v>84</v>
      </c>
      <c r="F500" s="1361" t="s">
        <v>105</v>
      </c>
      <c r="G500" s="1361"/>
      <c r="H500" s="1361"/>
      <c r="I500" s="735">
        <v>2917</v>
      </c>
      <c r="J500" s="613"/>
      <c r="K500" s="613"/>
      <c r="L500" s="613"/>
      <c r="M500" s="613"/>
      <c r="N500" s="613"/>
      <c r="O500" s="613"/>
      <c r="P500" s="613"/>
      <c r="Q500" s="613"/>
      <c r="R500" s="613"/>
      <c r="S500" s="613"/>
      <c r="T500" s="613"/>
      <c r="U500" s="613"/>
      <c r="V500" s="613"/>
      <c r="W500" s="613"/>
      <c r="X500" s="613"/>
      <c r="Y500" s="613"/>
      <c r="Z500" s="613"/>
      <c r="AA500" s="613"/>
    </row>
    <row r="501" spans="2:27" ht="16.5" customHeight="1" x14ac:dyDescent="0.3">
      <c r="B501" s="5"/>
      <c r="E501" s="734" t="s">
        <v>85</v>
      </c>
      <c r="F501" s="1361" t="s">
        <v>1509</v>
      </c>
      <c r="G501" s="1361"/>
      <c r="H501" s="1361"/>
      <c r="I501" s="735">
        <v>2608</v>
      </c>
      <c r="J501" s="613"/>
      <c r="K501" s="613"/>
      <c r="L501" s="613"/>
      <c r="M501" s="613"/>
      <c r="N501" s="613"/>
      <c r="O501" s="613"/>
      <c r="P501" s="613"/>
      <c r="Q501" s="613"/>
      <c r="R501" s="613"/>
      <c r="S501" s="613"/>
      <c r="T501" s="613"/>
      <c r="U501" s="613"/>
      <c r="V501" s="613"/>
      <c r="W501" s="613"/>
      <c r="X501" s="613"/>
      <c r="Y501" s="613"/>
      <c r="Z501" s="613"/>
      <c r="AA501" s="613"/>
    </row>
    <row r="502" spans="2:27" ht="16.5" customHeight="1" x14ac:dyDescent="0.3">
      <c r="B502" s="5"/>
      <c r="E502" s="734" t="s">
        <v>86</v>
      </c>
      <c r="F502" s="1361" t="s">
        <v>106</v>
      </c>
      <c r="G502" s="1361"/>
      <c r="H502" s="1361"/>
      <c r="I502" s="735">
        <v>1614</v>
      </c>
      <c r="J502" s="613"/>
      <c r="K502" s="613"/>
      <c r="L502" s="613"/>
      <c r="M502" s="613"/>
      <c r="N502" s="613"/>
      <c r="O502" s="613"/>
      <c r="P502" s="613"/>
      <c r="Q502" s="613"/>
      <c r="R502" s="613"/>
      <c r="S502" s="613"/>
      <c r="T502" s="613"/>
      <c r="U502" s="613"/>
      <c r="V502" s="613"/>
      <c r="W502" s="613"/>
      <c r="X502" s="613"/>
      <c r="Y502" s="613"/>
      <c r="Z502" s="613"/>
      <c r="AA502" s="613"/>
    </row>
    <row r="503" spans="2:27" ht="16.5" customHeight="1" x14ac:dyDescent="0.3">
      <c r="B503" s="5"/>
      <c r="E503" s="734" t="s">
        <v>87</v>
      </c>
      <c r="F503" s="1361" t="s">
        <v>107</v>
      </c>
      <c r="G503" s="1361"/>
      <c r="H503" s="1361"/>
      <c r="I503" s="735">
        <v>2397</v>
      </c>
      <c r="J503" s="613"/>
      <c r="K503" s="613"/>
      <c r="L503" s="613"/>
      <c r="M503" s="613"/>
      <c r="N503" s="613"/>
      <c r="O503" s="613"/>
      <c r="P503" s="613"/>
      <c r="Q503" s="613"/>
      <c r="R503" s="613"/>
      <c r="S503" s="613"/>
      <c r="T503" s="613"/>
      <c r="U503" s="613"/>
      <c r="V503" s="613"/>
      <c r="W503" s="613"/>
      <c r="X503" s="613"/>
      <c r="Y503" s="613"/>
      <c r="Z503" s="613"/>
      <c r="AA503" s="613"/>
    </row>
    <row r="504" spans="2:27" ht="16.5" customHeight="1" x14ac:dyDescent="0.3">
      <c r="B504" s="5"/>
      <c r="E504" s="734" t="s">
        <v>88</v>
      </c>
      <c r="F504" s="1361" t="s">
        <v>1510</v>
      </c>
      <c r="G504" s="1361"/>
      <c r="H504" s="1361"/>
      <c r="I504" s="735">
        <v>4061</v>
      </c>
      <c r="J504" s="613"/>
      <c r="K504" s="613"/>
      <c r="L504" s="613"/>
      <c r="M504" s="613"/>
      <c r="N504" s="613"/>
      <c r="O504" s="613"/>
      <c r="P504" s="613"/>
      <c r="Q504" s="613"/>
      <c r="R504" s="613"/>
      <c r="S504" s="613"/>
      <c r="T504" s="613"/>
      <c r="U504" s="613"/>
      <c r="V504" s="613"/>
      <c r="W504" s="613"/>
      <c r="X504" s="613"/>
      <c r="Y504" s="613"/>
      <c r="Z504" s="613"/>
      <c r="AA504" s="613"/>
    </row>
    <row r="505" spans="2:27" ht="16.5" customHeight="1" x14ac:dyDescent="0.3">
      <c r="B505" s="5"/>
      <c r="E505" s="734" t="s">
        <v>89</v>
      </c>
      <c r="F505" s="1361" t="s">
        <v>108</v>
      </c>
      <c r="G505" s="1361"/>
      <c r="H505" s="1361"/>
      <c r="I505" s="735">
        <v>3654</v>
      </c>
      <c r="J505" s="613"/>
      <c r="K505" s="613"/>
      <c r="L505" s="613"/>
      <c r="M505" s="613"/>
      <c r="N505" s="613"/>
      <c r="O505" s="613"/>
      <c r="P505" s="613"/>
      <c r="Q505" s="613"/>
      <c r="R505" s="613"/>
      <c r="S505" s="613"/>
      <c r="T505" s="613"/>
      <c r="U505" s="613"/>
      <c r="V505" s="613"/>
      <c r="W505" s="613"/>
      <c r="X505" s="613"/>
      <c r="Y505" s="613"/>
      <c r="Z505" s="613"/>
      <c r="AA505" s="613"/>
    </row>
    <row r="506" spans="2:27" ht="16.5" customHeight="1" x14ac:dyDescent="0.3">
      <c r="B506" s="5"/>
      <c r="E506" s="734" t="s">
        <v>90</v>
      </c>
      <c r="F506" s="1361" t="s">
        <v>1511</v>
      </c>
      <c r="G506" s="1361"/>
      <c r="H506" s="1361"/>
      <c r="I506" s="735">
        <v>1930</v>
      </c>
      <c r="J506" s="613"/>
      <c r="K506" s="613"/>
      <c r="L506" s="613"/>
      <c r="M506" s="613"/>
      <c r="N506" s="613"/>
      <c r="O506" s="613"/>
      <c r="P506" s="613"/>
      <c r="Q506" s="613"/>
      <c r="R506" s="613"/>
      <c r="S506" s="613"/>
      <c r="T506" s="613"/>
      <c r="U506" s="613"/>
      <c r="V506" s="613"/>
      <c r="W506" s="613"/>
      <c r="X506" s="613"/>
      <c r="Y506" s="613"/>
      <c r="Z506" s="613"/>
      <c r="AA506" s="613"/>
    </row>
    <row r="507" spans="2:27" ht="16.5" customHeight="1" x14ac:dyDescent="0.3">
      <c r="B507" s="5"/>
      <c r="E507" s="734" t="s">
        <v>91</v>
      </c>
      <c r="F507" s="1361" t="s">
        <v>109</v>
      </c>
      <c r="G507" s="1361"/>
      <c r="H507" s="1361"/>
      <c r="I507" s="735">
        <v>2425</v>
      </c>
      <c r="J507" s="613"/>
      <c r="K507" s="613"/>
      <c r="L507" s="613"/>
      <c r="M507" s="613"/>
      <c r="N507" s="613"/>
      <c r="O507" s="613"/>
      <c r="P507" s="613"/>
      <c r="Q507" s="613"/>
      <c r="R507" s="613"/>
      <c r="S507" s="613"/>
      <c r="T507" s="613"/>
      <c r="U507" s="613"/>
      <c r="V507" s="613"/>
      <c r="W507" s="613"/>
      <c r="X507" s="613"/>
      <c r="Y507" s="613"/>
      <c r="Z507" s="613"/>
      <c r="AA507" s="613"/>
    </row>
    <row r="508" spans="2:27" ht="16.5" customHeight="1" x14ac:dyDescent="0.3">
      <c r="B508" s="5"/>
      <c r="E508" s="734" t="s">
        <v>92</v>
      </c>
      <c r="F508" s="1361" t="s">
        <v>110</v>
      </c>
      <c r="G508" s="1361"/>
      <c r="H508" s="1361"/>
      <c r="I508" s="735">
        <v>2042</v>
      </c>
      <c r="J508" s="613"/>
      <c r="K508" s="613"/>
      <c r="L508" s="613"/>
      <c r="M508" s="613"/>
      <c r="N508" s="613"/>
      <c r="O508" s="613"/>
      <c r="P508" s="613"/>
      <c r="Q508" s="613"/>
      <c r="R508" s="613"/>
      <c r="S508" s="613"/>
      <c r="T508" s="613"/>
      <c r="U508" s="613"/>
      <c r="V508" s="613"/>
      <c r="W508" s="613"/>
      <c r="X508" s="613"/>
      <c r="Y508" s="613"/>
      <c r="Z508" s="613"/>
      <c r="AA508" s="613"/>
    </row>
    <row r="509" spans="2:27" ht="16.5" customHeight="1" x14ac:dyDescent="0.3">
      <c r="B509" s="5"/>
      <c r="E509" s="734" t="s">
        <v>396</v>
      </c>
      <c r="F509" s="1361" t="s">
        <v>397</v>
      </c>
      <c r="G509" s="1361"/>
      <c r="H509" s="1361"/>
      <c r="I509" s="735">
        <v>1504</v>
      </c>
      <c r="J509" s="613"/>
      <c r="K509" s="613"/>
      <c r="L509" s="613"/>
      <c r="M509" s="613"/>
      <c r="N509" s="613"/>
      <c r="O509" s="613"/>
      <c r="P509" s="613"/>
      <c r="Q509" s="613"/>
      <c r="R509" s="613"/>
      <c r="S509" s="613"/>
      <c r="T509" s="613"/>
      <c r="U509" s="613"/>
      <c r="V509" s="613"/>
      <c r="W509" s="613"/>
      <c r="X509" s="613"/>
      <c r="Y509" s="613"/>
      <c r="Z509" s="613"/>
      <c r="AA509" s="613"/>
    </row>
    <row r="510" spans="2:27" ht="16.5" customHeight="1" x14ac:dyDescent="0.3">
      <c r="B510" s="5"/>
      <c r="E510" s="734" t="s">
        <v>563</v>
      </c>
      <c r="F510" s="1361" t="s">
        <v>564</v>
      </c>
      <c r="G510" s="1361"/>
      <c r="H510" s="1361"/>
      <c r="I510" s="735">
        <v>2292</v>
      </c>
      <c r="J510" s="613"/>
      <c r="K510" s="613"/>
      <c r="L510" s="613"/>
      <c r="M510" s="613"/>
      <c r="N510" s="613"/>
      <c r="O510" s="613"/>
      <c r="P510" s="613"/>
      <c r="Q510" s="613"/>
      <c r="R510" s="613"/>
      <c r="S510" s="613"/>
      <c r="T510" s="613"/>
      <c r="U510" s="613"/>
      <c r="V510" s="613"/>
      <c r="W510" s="613"/>
      <c r="X510" s="613"/>
      <c r="Y510" s="613"/>
      <c r="Z510" s="613"/>
      <c r="AA510" s="613"/>
    </row>
    <row r="511" spans="2:27" ht="16.5" customHeight="1" x14ac:dyDescent="0.3">
      <c r="B511" s="5"/>
      <c r="E511" s="734" t="s">
        <v>562</v>
      </c>
      <c r="F511" s="1361" t="s">
        <v>565</v>
      </c>
      <c r="G511" s="1361"/>
      <c r="H511" s="1361"/>
      <c r="I511" s="735">
        <v>1905</v>
      </c>
      <c r="J511" s="613"/>
      <c r="K511" s="613"/>
      <c r="L511" s="613"/>
      <c r="M511" s="613"/>
      <c r="N511" s="613"/>
      <c r="O511" s="613"/>
      <c r="P511" s="613"/>
      <c r="Q511" s="613"/>
      <c r="R511" s="613"/>
      <c r="S511" s="613"/>
      <c r="T511" s="613"/>
      <c r="U511" s="613"/>
      <c r="V511" s="613"/>
      <c r="W511" s="613"/>
      <c r="X511" s="613"/>
      <c r="Y511" s="613"/>
      <c r="Z511" s="613"/>
      <c r="AA511" s="613"/>
    </row>
    <row r="512" spans="2:27" ht="16.5" customHeight="1" x14ac:dyDescent="0.3">
      <c r="B512" s="5"/>
      <c r="E512" s="734" t="s">
        <v>93</v>
      </c>
      <c r="F512" s="1361" t="s">
        <v>111</v>
      </c>
      <c r="G512" s="1361"/>
      <c r="H512" s="1361"/>
      <c r="I512" s="735">
        <v>4775</v>
      </c>
      <c r="J512" s="613"/>
      <c r="K512" s="613"/>
      <c r="L512" s="613"/>
      <c r="M512" s="613"/>
      <c r="N512" s="613"/>
      <c r="O512" s="613"/>
      <c r="P512" s="613"/>
      <c r="Q512" s="613"/>
      <c r="R512" s="613"/>
      <c r="S512" s="613"/>
      <c r="T512" s="613"/>
      <c r="U512" s="613"/>
      <c r="V512" s="613"/>
      <c r="W512" s="613"/>
      <c r="X512" s="613"/>
      <c r="Y512" s="613"/>
      <c r="Z512" s="613"/>
      <c r="AA512" s="613"/>
    </row>
    <row r="513" spans="2:27" ht="16.5" customHeight="1" x14ac:dyDescent="0.3">
      <c r="B513" s="5"/>
      <c r="E513" s="734" t="s">
        <v>172</v>
      </c>
      <c r="F513" s="1361" t="s">
        <v>172</v>
      </c>
      <c r="G513" s="1361"/>
      <c r="H513" s="1361"/>
      <c r="I513" s="736" t="s">
        <v>160</v>
      </c>
      <c r="J513" s="613"/>
      <c r="K513" s="613"/>
      <c r="L513" s="613"/>
      <c r="M513" s="613"/>
      <c r="N513" s="613"/>
      <c r="O513" s="613"/>
      <c r="P513" s="613"/>
      <c r="Q513" s="613"/>
      <c r="R513" s="613"/>
      <c r="S513" s="613"/>
      <c r="T513" s="613"/>
      <c r="U513" s="613"/>
      <c r="V513" s="613"/>
      <c r="W513" s="613"/>
      <c r="X513" s="613"/>
      <c r="Y513" s="613"/>
      <c r="Z513" s="613"/>
      <c r="AA513" s="613"/>
    </row>
    <row r="514" spans="2:27" ht="16.5" customHeight="1" x14ac:dyDescent="0.3">
      <c r="B514" s="5"/>
      <c r="E514" s="608"/>
      <c r="F514" s="613"/>
      <c r="G514" s="613"/>
      <c r="H514" s="613"/>
      <c r="I514" s="613"/>
      <c r="J514" s="613"/>
      <c r="K514" s="613"/>
      <c r="L514" s="613"/>
      <c r="M514" s="613"/>
      <c r="N514" s="613"/>
      <c r="O514" s="613"/>
      <c r="P514" s="613"/>
      <c r="Q514" s="613"/>
      <c r="R514" s="613"/>
      <c r="S514" s="613"/>
      <c r="T514" s="613"/>
      <c r="U514" s="613"/>
      <c r="V514" s="613"/>
      <c r="W514" s="613"/>
      <c r="X514" s="613"/>
      <c r="Y514" s="613"/>
      <c r="Z514" s="613"/>
      <c r="AA514" s="613"/>
    </row>
    <row r="515" spans="2:27" ht="16.5" customHeight="1" x14ac:dyDescent="0.3">
      <c r="B515" s="5"/>
      <c r="E515" s="1360" t="s">
        <v>1598</v>
      </c>
      <c r="F515" s="1360"/>
      <c r="G515" s="1360"/>
      <c r="H515" s="1360"/>
      <c r="I515" s="1360"/>
      <c r="J515" s="1360"/>
      <c r="K515" s="1360"/>
      <c r="L515" s="1360"/>
      <c r="M515" s="1360"/>
      <c r="N515" s="1360"/>
      <c r="O515" s="1360"/>
      <c r="P515" s="1360"/>
      <c r="Q515" s="608"/>
      <c r="R515" s="608"/>
      <c r="S515" s="613"/>
      <c r="T515" s="613"/>
      <c r="U515" s="613"/>
      <c r="V515" s="613"/>
      <c r="W515" s="613"/>
      <c r="X515" s="613"/>
      <c r="Y515" s="613"/>
      <c r="Z515" s="613"/>
      <c r="AA515" s="613"/>
    </row>
    <row r="516" spans="2:27" ht="16.5" customHeight="1" x14ac:dyDescent="0.3">
      <c r="B516" s="5"/>
      <c r="E516" s="941" t="s">
        <v>1622</v>
      </c>
      <c r="F516" s="941"/>
      <c r="G516" s="941"/>
      <c r="H516" s="941"/>
      <c r="I516" s="941"/>
      <c r="J516" s="941"/>
      <c r="K516" s="941"/>
      <c r="L516" s="941"/>
      <c r="M516" s="941"/>
      <c r="N516" s="941"/>
      <c r="O516" s="941"/>
      <c r="P516" s="941"/>
      <c r="Q516" s="613"/>
      <c r="R516" s="613"/>
      <c r="S516" s="613"/>
      <c r="T516" s="613"/>
      <c r="U516" s="613"/>
      <c r="V516" s="613"/>
      <c r="W516" s="613"/>
      <c r="X516" s="613"/>
      <c r="Y516" s="613"/>
      <c r="Z516" s="613"/>
      <c r="AA516" s="613"/>
    </row>
    <row r="517" spans="2:27" ht="16.5" customHeight="1" x14ac:dyDescent="0.3">
      <c r="B517" s="5"/>
      <c r="E517" s="608"/>
      <c r="F517" s="613"/>
      <c r="G517" s="613"/>
      <c r="H517" s="613"/>
      <c r="I517" s="613"/>
      <c r="J517" s="613"/>
      <c r="K517" s="613"/>
      <c r="L517" s="613"/>
      <c r="M517" s="613"/>
      <c r="N517" s="613"/>
      <c r="O517" s="613"/>
      <c r="P517" s="613"/>
      <c r="Q517" s="613"/>
      <c r="R517" s="613"/>
      <c r="S517" s="613"/>
      <c r="T517" s="613"/>
      <c r="U517" s="613"/>
      <c r="V517" s="613"/>
      <c r="W517" s="613"/>
      <c r="X517" s="613"/>
      <c r="Y517" s="613"/>
      <c r="Z517" s="613"/>
      <c r="AA517" s="613"/>
    </row>
    <row r="518" spans="2:27" ht="16.5" customHeight="1" x14ac:dyDescent="0.3">
      <c r="B518" s="5"/>
      <c r="E518" s="608" t="s">
        <v>1047</v>
      </c>
      <c r="F518" s="613"/>
      <c r="G518" s="613"/>
      <c r="H518" s="613"/>
      <c r="I518" s="613"/>
      <c r="J518" s="613"/>
      <c r="K518" s="613"/>
      <c r="L518" s="613"/>
      <c r="M518" s="613"/>
      <c r="N518" s="613"/>
      <c r="O518" s="613"/>
      <c r="P518" s="613"/>
      <c r="Q518" s="613"/>
      <c r="R518" s="613"/>
      <c r="S518" s="613"/>
      <c r="T518" s="613"/>
      <c r="U518" s="613"/>
      <c r="V518" s="613"/>
      <c r="W518" s="613"/>
      <c r="X518" s="613"/>
      <c r="Y518" s="613"/>
      <c r="Z518" s="613"/>
      <c r="AA518" s="613"/>
    </row>
    <row r="519" spans="2:27" ht="16.5" customHeight="1" x14ac:dyDescent="0.3">
      <c r="B519" s="5"/>
      <c r="E519" s="608"/>
      <c r="F519" s="613"/>
      <c r="G519" s="613"/>
      <c r="H519" s="613"/>
      <c r="I519" s="613"/>
      <c r="J519" s="613"/>
      <c r="K519" s="613"/>
      <c r="L519" s="613"/>
      <c r="M519" s="613"/>
      <c r="N519" s="613"/>
      <c r="O519" s="613"/>
      <c r="P519" s="613"/>
      <c r="Q519" s="613"/>
      <c r="R519" s="613"/>
      <c r="S519" s="613"/>
      <c r="T519" s="613"/>
      <c r="U519" s="613"/>
      <c r="V519" s="613"/>
      <c r="W519" s="613"/>
      <c r="X519" s="613"/>
      <c r="Y519" s="613"/>
      <c r="Z519" s="613"/>
      <c r="AA519" s="613"/>
    </row>
    <row r="520" spans="2:27" ht="16.5" customHeight="1" x14ac:dyDescent="0.3">
      <c r="B520" s="5"/>
      <c r="E520" s="1377" t="s">
        <v>875</v>
      </c>
      <c r="F520" s="1377"/>
      <c r="G520" s="1374" t="s">
        <v>158</v>
      </c>
      <c r="H520" s="1374"/>
      <c r="I520" s="879" t="s">
        <v>1512</v>
      </c>
      <c r="M520" s="613"/>
      <c r="N520" s="613"/>
      <c r="O520" s="613"/>
      <c r="P520" s="613"/>
      <c r="Q520" s="613"/>
      <c r="R520" s="613"/>
      <c r="S520" s="613"/>
      <c r="T520" s="613"/>
      <c r="U520" s="613"/>
      <c r="V520" s="613"/>
      <c r="W520" s="613"/>
      <c r="X520" s="613"/>
      <c r="Y520" s="613"/>
      <c r="Z520" s="613"/>
      <c r="AA520" s="613"/>
    </row>
    <row r="521" spans="2:27" ht="16.5" customHeight="1" x14ac:dyDescent="0.3">
      <c r="B521" s="5"/>
      <c r="E521" s="1362" t="s">
        <v>1062</v>
      </c>
      <c r="F521" s="1362"/>
      <c r="G521" s="1362" t="s">
        <v>725</v>
      </c>
      <c r="H521" s="1362"/>
      <c r="I521" s="735">
        <v>1</v>
      </c>
      <c r="M521" s="613"/>
      <c r="N521" s="613"/>
      <c r="O521" s="613"/>
      <c r="P521" s="613"/>
      <c r="Q521" s="613"/>
      <c r="R521" s="613"/>
      <c r="S521" s="613"/>
      <c r="T521" s="613"/>
      <c r="U521" s="613"/>
      <c r="V521" s="613"/>
      <c r="W521" s="613"/>
      <c r="X521" s="613"/>
      <c r="Y521" s="613"/>
      <c r="Z521" s="613"/>
      <c r="AA521" s="613"/>
    </row>
    <row r="522" spans="2:27" ht="16.5" customHeight="1" x14ac:dyDescent="0.3">
      <c r="B522" s="5"/>
      <c r="E522" s="1362" t="s">
        <v>1063</v>
      </c>
      <c r="F522" s="1362"/>
      <c r="G522" s="1362" t="s">
        <v>873</v>
      </c>
      <c r="H522" s="1362"/>
      <c r="I522" s="881">
        <v>27.9</v>
      </c>
      <c r="M522" s="613"/>
      <c r="N522" s="613"/>
      <c r="O522" s="613"/>
      <c r="P522" s="613"/>
      <c r="Q522" s="613"/>
      <c r="R522" s="613"/>
      <c r="S522" s="613"/>
      <c r="T522" s="613"/>
      <c r="U522" s="613"/>
      <c r="V522" s="613"/>
      <c r="W522" s="613"/>
      <c r="X522" s="613"/>
      <c r="Y522" s="613"/>
      <c r="Z522" s="613"/>
      <c r="AA522" s="613"/>
    </row>
    <row r="523" spans="2:27" ht="16.5" customHeight="1" x14ac:dyDescent="0.3">
      <c r="B523" s="5"/>
      <c r="E523" s="1362" t="s">
        <v>1064</v>
      </c>
      <c r="F523" s="1362"/>
      <c r="G523" s="1362" t="s">
        <v>874</v>
      </c>
      <c r="H523" s="1362"/>
      <c r="I523" s="735">
        <v>273</v>
      </c>
      <c r="M523" s="613"/>
      <c r="N523" s="613"/>
      <c r="O523" s="613"/>
      <c r="P523" s="613"/>
      <c r="Q523" s="613"/>
      <c r="R523" s="613"/>
      <c r="S523" s="613"/>
      <c r="T523" s="613"/>
      <c r="U523" s="613"/>
      <c r="V523" s="613"/>
      <c r="W523" s="613"/>
      <c r="X523" s="613"/>
      <c r="Y523" s="613"/>
      <c r="Z523" s="613"/>
      <c r="AA523" s="613"/>
    </row>
    <row r="524" spans="2:27" ht="16.5" customHeight="1" x14ac:dyDescent="0.3">
      <c r="B524" s="5"/>
      <c r="E524" s="1362" t="s">
        <v>1066</v>
      </c>
      <c r="F524" s="1362"/>
      <c r="G524" s="1362" t="s">
        <v>869</v>
      </c>
      <c r="H524" s="1362"/>
      <c r="I524" s="735">
        <v>24300</v>
      </c>
      <c r="M524" s="613"/>
      <c r="N524" s="613"/>
      <c r="O524" s="613"/>
      <c r="P524" s="613"/>
      <c r="Q524" s="613"/>
      <c r="R524" s="613"/>
      <c r="S524" s="613"/>
      <c r="T524" s="613"/>
      <c r="U524" s="613"/>
      <c r="V524" s="613"/>
      <c r="W524" s="613"/>
      <c r="X524" s="613"/>
      <c r="Y524" s="613"/>
      <c r="Z524" s="613"/>
      <c r="AA524" s="613"/>
    </row>
    <row r="525" spans="2:27" ht="16.5" customHeight="1" x14ac:dyDescent="0.3">
      <c r="B525" s="5"/>
      <c r="E525" s="1362" t="s">
        <v>1065</v>
      </c>
      <c r="F525" s="1362"/>
      <c r="G525" s="1362" t="s">
        <v>870</v>
      </c>
      <c r="H525" s="1362"/>
      <c r="I525" s="882">
        <v>17400</v>
      </c>
      <c r="M525" s="613"/>
      <c r="N525" s="613"/>
      <c r="O525" s="613"/>
      <c r="P525" s="613"/>
      <c r="Q525" s="613"/>
      <c r="R525" s="613"/>
      <c r="S525" s="613"/>
      <c r="T525" s="613"/>
      <c r="U525" s="613"/>
      <c r="V525" s="613"/>
      <c r="W525" s="613"/>
      <c r="X525" s="613"/>
      <c r="Y525" s="613"/>
      <c r="Z525" s="613"/>
      <c r="AA525" s="613"/>
    </row>
    <row r="526" spans="2:27" ht="16.5" customHeight="1" x14ac:dyDescent="0.3">
      <c r="B526" s="5"/>
      <c r="E526" s="1362" t="s">
        <v>727</v>
      </c>
      <c r="F526" s="1362"/>
      <c r="G526" s="1362" t="s">
        <v>726</v>
      </c>
      <c r="H526" s="1362"/>
      <c r="I526" s="883">
        <v>539</v>
      </c>
      <c r="M526" s="613"/>
      <c r="N526" s="613"/>
      <c r="O526" s="613"/>
      <c r="P526" s="613"/>
      <c r="Q526" s="613"/>
      <c r="R526" s="613"/>
      <c r="S526" s="613"/>
      <c r="T526" s="613"/>
      <c r="U526" s="613"/>
      <c r="V526" s="613"/>
      <c r="W526" s="613"/>
      <c r="X526" s="613"/>
      <c r="Y526" s="613"/>
      <c r="Z526" s="613"/>
      <c r="AA526" s="613"/>
    </row>
    <row r="527" spans="2:27" ht="16.5" customHeight="1" x14ac:dyDescent="0.3">
      <c r="B527" s="5"/>
      <c r="E527" s="1362" t="s">
        <v>729</v>
      </c>
      <c r="F527" s="1362"/>
      <c r="G527" s="1362" t="s">
        <v>728</v>
      </c>
      <c r="H527" s="1362"/>
      <c r="I527" s="883">
        <v>2590</v>
      </c>
      <c r="M527" s="613"/>
      <c r="N527" s="613"/>
      <c r="O527" s="613"/>
      <c r="P527" s="613"/>
      <c r="Q527" s="613"/>
      <c r="R527" s="613"/>
      <c r="S527" s="613"/>
      <c r="T527" s="613"/>
      <c r="U527" s="613"/>
      <c r="V527" s="613"/>
      <c r="W527" s="613"/>
      <c r="X527" s="613"/>
      <c r="Y527" s="613"/>
      <c r="Z527" s="613"/>
      <c r="AA527" s="613"/>
    </row>
    <row r="528" spans="2:27" ht="16.5" customHeight="1" x14ac:dyDescent="0.3">
      <c r="B528" s="5"/>
      <c r="E528" s="1362" t="s">
        <v>730</v>
      </c>
      <c r="F528" s="1362"/>
      <c r="G528" s="1362" t="s">
        <v>876</v>
      </c>
      <c r="H528" s="1362"/>
      <c r="I528" s="883">
        <v>195</v>
      </c>
      <c r="M528" s="613"/>
      <c r="N528" s="613"/>
      <c r="O528" s="613"/>
      <c r="P528" s="613"/>
      <c r="Q528" s="613"/>
      <c r="R528" s="613"/>
      <c r="S528" s="613"/>
      <c r="T528" s="613"/>
      <c r="U528" s="613"/>
      <c r="V528" s="613"/>
      <c r="W528" s="613"/>
      <c r="X528" s="613"/>
      <c r="Y528" s="613"/>
      <c r="Z528" s="613"/>
      <c r="AA528" s="613"/>
    </row>
    <row r="529" spans="1:118" ht="16.5" customHeight="1" x14ac:dyDescent="0.3">
      <c r="B529" s="5"/>
      <c r="E529" s="1362" t="s">
        <v>1067</v>
      </c>
      <c r="F529" s="1362"/>
      <c r="G529" s="1362" t="s">
        <v>877</v>
      </c>
      <c r="H529" s="1362"/>
      <c r="I529" s="883">
        <v>12400</v>
      </c>
      <c r="M529" s="613"/>
      <c r="N529" s="613"/>
      <c r="O529" s="613"/>
      <c r="P529" s="613"/>
      <c r="Q529" s="613"/>
      <c r="R529" s="613"/>
      <c r="S529" s="613"/>
      <c r="T529" s="613"/>
      <c r="U529" s="613"/>
      <c r="V529" s="613"/>
      <c r="W529" s="613"/>
      <c r="X529" s="613"/>
      <c r="Y529" s="613"/>
      <c r="Z529" s="613"/>
      <c r="AA529" s="613"/>
    </row>
    <row r="530" spans="1:118" ht="16.5" customHeight="1" x14ac:dyDescent="0.3">
      <c r="B530" s="5"/>
      <c r="E530" s="1362" t="s">
        <v>1068</v>
      </c>
      <c r="F530" s="1362"/>
      <c r="G530" s="1362" t="s">
        <v>731</v>
      </c>
      <c r="H530" s="1362"/>
      <c r="I530" s="883">
        <v>9290</v>
      </c>
      <c r="M530" s="613"/>
      <c r="N530" s="613"/>
      <c r="O530" s="613"/>
      <c r="P530" s="613"/>
      <c r="Q530" s="613"/>
      <c r="R530" s="613"/>
      <c r="S530" s="613"/>
      <c r="T530" s="613"/>
      <c r="U530" s="613"/>
      <c r="V530" s="613"/>
      <c r="W530" s="613"/>
      <c r="X530" s="613"/>
      <c r="Y530" s="613"/>
      <c r="Z530" s="613"/>
      <c r="AA530" s="613"/>
    </row>
    <row r="531" spans="1:118" ht="16.5" customHeight="1" x14ac:dyDescent="0.3">
      <c r="B531" s="5"/>
      <c r="E531" s="1362" t="s">
        <v>172</v>
      </c>
      <c r="F531" s="1362"/>
      <c r="G531" s="1362" t="s">
        <v>160</v>
      </c>
      <c r="H531" s="1362"/>
      <c r="I531" s="624" t="s">
        <v>160</v>
      </c>
      <c r="M531" s="613"/>
      <c r="N531" s="613"/>
      <c r="O531" s="613"/>
      <c r="P531" s="613"/>
      <c r="Q531" s="613"/>
      <c r="R531" s="613"/>
      <c r="S531" s="613"/>
      <c r="T531" s="613"/>
      <c r="U531" s="613"/>
      <c r="V531" s="613"/>
      <c r="W531" s="613"/>
      <c r="X531" s="613"/>
      <c r="Y531" s="613"/>
      <c r="Z531" s="613"/>
      <c r="AA531" s="613"/>
    </row>
    <row r="532" spans="1:118" ht="16.5" customHeight="1" x14ac:dyDescent="0.3">
      <c r="B532" s="5"/>
      <c r="E532" s="608"/>
      <c r="F532" s="613"/>
      <c r="G532" s="613"/>
      <c r="H532" s="613"/>
      <c r="I532" s="613"/>
      <c r="J532" s="613"/>
      <c r="K532" s="613"/>
      <c r="L532" s="613"/>
      <c r="M532" s="613"/>
      <c r="N532" s="613"/>
      <c r="O532" s="613"/>
      <c r="P532" s="613"/>
      <c r="Q532" s="613"/>
      <c r="R532" s="613"/>
      <c r="S532" s="613"/>
      <c r="T532" s="613"/>
      <c r="U532" s="613"/>
      <c r="V532" s="613"/>
      <c r="W532" s="613"/>
      <c r="X532" s="613"/>
      <c r="Y532" s="613"/>
      <c r="Z532" s="613"/>
      <c r="AA532" s="613"/>
    </row>
    <row r="533" spans="1:118" ht="16.5" customHeight="1" x14ac:dyDescent="0.3">
      <c r="B533" s="5"/>
      <c r="E533" s="1360" t="s">
        <v>1598</v>
      </c>
      <c r="F533" s="1360"/>
      <c r="G533" s="1360"/>
      <c r="H533" s="1360"/>
      <c r="I533" s="1360"/>
      <c r="J533" s="1360"/>
      <c r="K533" s="1360"/>
      <c r="L533" s="1360"/>
      <c r="M533" s="1360"/>
      <c r="N533" s="1360"/>
      <c r="O533" s="1360"/>
      <c r="P533" s="1360"/>
      <c r="S533" s="613"/>
      <c r="T533" s="613"/>
      <c r="U533" s="613"/>
      <c r="V533" s="613"/>
      <c r="W533" s="613"/>
      <c r="X533" s="613"/>
      <c r="Y533" s="613"/>
      <c r="Z533" s="613"/>
      <c r="AA533" s="613"/>
    </row>
    <row r="534" spans="1:118" ht="16.5" customHeight="1" x14ac:dyDescent="0.3">
      <c r="B534" s="5"/>
      <c r="E534" s="608"/>
      <c r="F534" s="613"/>
      <c r="G534" s="613"/>
      <c r="H534" s="613"/>
      <c r="I534" s="613"/>
      <c r="J534" s="613"/>
      <c r="K534" s="613"/>
      <c r="L534" s="613"/>
      <c r="M534" s="613"/>
      <c r="N534" s="613"/>
      <c r="O534" s="613"/>
      <c r="P534" s="613"/>
      <c r="Q534" s="613"/>
      <c r="R534" s="613"/>
      <c r="S534" s="613"/>
      <c r="T534" s="613"/>
      <c r="U534" s="613"/>
      <c r="V534" s="613"/>
      <c r="W534" s="613"/>
      <c r="X534" s="613"/>
      <c r="Y534" s="613"/>
      <c r="Z534" s="613"/>
      <c r="AA534" s="613"/>
    </row>
    <row r="535" spans="1:118" ht="16.5" customHeight="1" x14ac:dyDescent="0.3">
      <c r="B535" s="5"/>
      <c r="D535" s="609" t="s">
        <v>1069</v>
      </c>
      <c r="E535" s="609"/>
      <c r="F535" s="609"/>
      <c r="G535" s="609"/>
      <c r="H535" s="609"/>
      <c r="I535" s="609"/>
      <c r="J535" s="609"/>
      <c r="K535" s="609"/>
      <c r="L535" s="609"/>
      <c r="M535" s="609"/>
      <c r="N535" s="609"/>
      <c r="O535" s="609"/>
      <c r="P535" s="609"/>
      <c r="Q535" s="609"/>
      <c r="R535" s="609"/>
      <c r="S535" s="609"/>
      <c r="T535" s="609"/>
      <c r="U535" s="609"/>
      <c r="V535" s="609"/>
      <c r="W535" s="609"/>
      <c r="X535" s="609"/>
      <c r="Y535" s="609"/>
      <c r="Z535" s="609"/>
      <c r="AA535" s="609"/>
      <c r="AB535" s="609"/>
      <c r="AC535" s="609"/>
      <c r="AD535" s="609"/>
      <c r="AE535" s="609"/>
      <c r="AF535" s="609"/>
      <c r="AG535" s="609"/>
      <c r="AH535" s="609"/>
      <c r="AI535" s="609"/>
      <c r="AJ535" s="609"/>
      <c r="AK535" s="609"/>
      <c r="AL535" s="609"/>
      <c r="AM535" s="609"/>
      <c r="AN535" s="609"/>
      <c r="AO535" s="609"/>
      <c r="AP535" s="609"/>
      <c r="AQ535" s="609"/>
      <c r="AR535" s="609"/>
      <c r="AS535" s="609"/>
      <c r="AT535" s="609"/>
      <c r="AU535" s="609"/>
      <c r="AV535" s="609"/>
      <c r="AW535" s="609"/>
      <c r="AX535" s="609"/>
      <c r="AY535" s="609"/>
      <c r="AZ535" s="609"/>
      <c r="BA535" s="609"/>
      <c r="BB535" s="609"/>
      <c r="BC535" s="609"/>
      <c r="BD535" s="609"/>
      <c r="BE535" s="609"/>
      <c r="BF535" s="609"/>
      <c r="BG535" s="609"/>
      <c r="BH535" s="609"/>
      <c r="BI535" s="609"/>
      <c r="BJ535" s="609"/>
      <c r="BK535" s="609"/>
      <c r="BL535" s="609"/>
      <c r="BM535" s="609"/>
      <c r="BN535" s="609"/>
      <c r="BO535" s="609"/>
      <c r="BP535" s="609"/>
      <c r="BQ535" s="609"/>
      <c r="BR535" s="609"/>
      <c r="BS535" s="609"/>
      <c r="BT535" s="609"/>
      <c r="BU535" s="609"/>
      <c r="BV535" s="609"/>
      <c r="BW535" s="609"/>
      <c r="BX535" s="609"/>
      <c r="BY535" s="609"/>
      <c r="BZ535" s="609"/>
      <c r="CA535" s="609"/>
      <c r="CB535" s="609"/>
      <c r="CC535" s="609"/>
      <c r="CD535" s="609"/>
      <c r="CE535" s="609"/>
      <c r="CF535" s="609"/>
      <c r="CG535" s="609"/>
      <c r="CH535" s="609"/>
      <c r="CI535" s="609"/>
      <c r="CJ535" s="609"/>
      <c r="CK535" s="609"/>
      <c r="CL535" s="609"/>
      <c r="CM535" s="609"/>
      <c r="CN535" s="609"/>
      <c r="CO535" s="609"/>
      <c r="CP535" s="609"/>
      <c r="CQ535" s="609"/>
      <c r="CR535" s="609"/>
      <c r="CS535" s="609"/>
      <c r="CT535" s="609"/>
      <c r="CU535" s="609"/>
      <c r="CV535" s="609"/>
      <c r="CW535" s="609"/>
      <c r="CX535" s="609"/>
      <c r="CY535" s="609"/>
      <c r="CZ535" s="609"/>
      <c r="DA535" s="609"/>
      <c r="DB535" s="609"/>
      <c r="DC535" s="609"/>
      <c r="DD535" s="609"/>
      <c r="DE535" s="609"/>
      <c r="DF535" s="609"/>
      <c r="DG535" s="609"/>
      <c r="DH535" s="609"/>
      <c r="DI535" s="609"/>
      <c r="DJ535" s="609"/>
      <c r="DK535" s="609"/>
      <c r="DL535" s="609"/>
      <c r="DM535" s="609"/>
      <c r="DN535" s="609"/>
    </row>
    <row r="536" spans="1:118" s="9" customFormat="1" ht="16.5" customHeight="1" x14ac:dyDescent="0.3">
      <c r="A536" s="612"/>
      <c r="B536" s="8"/>
      <c r="C536" s="2"/>
      <c r="D536" s="1"/>
      <c r="E536" s="1"/>
      <c r="F536" s="1"/>
      <c r="G536" s="1"/>
      <c r="H536" s="1"/>
      <c r="I536" s="1"/>
      <c r="J536" s="1"/>
      <c r="K536" s="1"/>
      <c r="L536" s="1"/>
      <c r="M536" s="1"/>
      <c r="N536" s="1"/>
      <c r="O536" s="1"/>
      <c r="P536" s="1"/>
      <c r="Q536" s="1"/>
      <c r="R536" s="1"/>
    </row>
    <row r="537" spans="1:118" ht="18.75" x14ac:dyDescent="0.3">
      <c r="E537" s="776">
        <v>2025</v>
      </c>
      <c r="F537" s="632"/>
      <c r="G537" s="632"/>
      <c r="H537" s="199"/>
      <c r="I537" s="200"/>
      <c r="K537" s="776">
        <v>2024</v>
      </c>
      <c r="L537" s="632"/>
      <c r="M537" s="632"/>
      <c r="N537" s="199"/>
      <c r="O537" s="200"/>
      <c r="Q537" s="776">
        <v>2023</v>
      </c>
      <c r="R537" s="632"/>
      <c r="S537" s="632"/>
      <c r="T537" s="199"/>
      <c r="U537" s="200"/>
      <c r="W537" s="776">
        <v>2022</v>
      </c>
      <c r="X537" s="632"/>
      <c r="Y537" s="632"/>
      <c r="Z537" s="199"/>
      <c r="AA537" s="200"/>
      <c r="AC537" s="776">
        <v>2021</v>
      </c>
      <c r="AD537" s="632"/>
      <c r="AE537" s="632"/>
      <c r="AF537" s="199"/>
      <c r="AG537" s="200"/>
      <c r="AI537" s="776">
        <v>2020</v>
      </c>
      <c r="AJ537" s="632"/>
      <c r="AK537" s="632"/>
      <c r="AL537" s="199"/>
      <c r="AM537" s="200"/>
      <c r="AP537" s="580">
        <v>2019</v>
      </c>
      <c r="AR537" s="580"/>
      <c r="AT537" s="156"/>
      <c r="AV537" s="776">
        <v>2018</v>
      </c>
      <c r="AW537" s="776"/>
      <c r="AX537" s="199"/>
      <c r="BB537" s="580">
        <v>2017</v>
      </c>
      <c r="BC537" s="580"/>
      <c r="BD537" s="580"/>
      <c r="BF537" s="156"/>
      <c r="BH537" s="776">
        <v>2016</v>
      </c>
      <c r="BI537" s="776"/>
      <c r="BJ537" s="199"/>
      <c r="BK537" s="200"/>
      <c r="BL537" s="199"/>
      <c r="BN537" s="633">
        <v>2015</v>
      </c>
      <c r="BO537" s="633"/>
      <c r="BQ537" s="156"/>
      <c r="BT537" s="633">
        <v>2014</v>
      </c>
      <c r="BU537" s="633"/>
      <c r="BZ537" s="580">
        <v>2013</v>
      </c>
      <c r="CA537" s="580"/>
      <c r="CB537" s="165"/>
      <c r="CC537" s="165"/>
      <c r="CF537" s="571">
        <v>2012</v>
      </c>
      <c r="CG537" s="571"/>
      <c r="CL537" s="580">
        <v>2011</v>
      </c>
      <c r="CM537" s="580"/>
      <c r="CN537" s="165"/>
      <c r="CO537" s="165"/>
      <c r="CR537" s="634">
        <v>2010</v>
      </c>
      <c r="CS537" s="634"/>
      <c r="CT537" s="635"/>
      <c r="CU537" s="635"/>
      <c r="CV537" s="636"/>
      <c r="CW537" s="636"/>
      <c r="CX537" s="634">
        <v>2009</v>
      </c>
      <c r="CY537" s="634"/>
      <c r="CZ537" s="635"/>
      <c r="DA537" s="635"/>
      <c r="DB537" s="636"/>
      <c r="DC537" s="636"/>
      <c r="DD537" s="634">
        <v>2008</v>
      </c>
      <c r="DE537" s="634"/>
      <c r="DF537" s="165"/>
      <c r="DG537" s="165"/>
      <c r="DJ537" s="634">
        <v>2007</v>
      </c>
      <c r="DK537" s="580"/>
      <c r="DL537" s="165"/>
      <c r="DM537" s="165"/>
    </row>
    <row r="538" spans="1:118" ht="16.5" customHeight="1" x14ac:dyDescent="0.3">
      <c r="E538" s="165"/>
      <c r="F538" s="165"/>
      <c r="G538" s="258" t="s">
        <v>1071</v>
      </c>
      <c r="H538" s="897">
        <v>0.25800000000000001</v>
      </c>
      <c r="I538" s="625" t="s">
        <v>1110</v>
      </c>
      <c r="K538" s="165"/>
      <c r="L538" s="165"/>
      <c r="M538" s="258" t="s">
        <v>1071</v>
      </c>
      <c r="N538" s="897">
        <v>0.28299999999999997</v>
      </c>
      <c r="O538" s="625" t="s">
        <v>1110</v>
      </c>
      <c r="Q538" s="165"/>
      <c r="R538" s="165"/>
      <c r="S538" s="258" t="s">
        <v>1071</v>
      </c>
      <c r="T538" s="897">
        <v>0.26</v>
      </c>
      <c r="U538" s="625" t="s">
        <v>1110</v>
      </c>
      <c r="W538" s="165"/>
      <c r="X538" s="165"/>
      <c r="Y538" s="258" t="s">
        <v>1071</v>
      </c>
      <c r="Z538" s="694">
        <v>0.27300000000000002</v>
      </c>
      <c r="AA538" s="625" t="s">
        <v>1110</v>
      </c>
      <c r="AC538" s="165"/>
      <c r="AD538" s="165"/>
      <c r="AE538" s="258" t="s">
        <v>1071</v>
      </c>
      <c r="AF538" s="694">
        <v>0.25900000000000001</v>
      </c>
      <c r="AG538" s="625" t="s">
        <v>1110</v>
      </c>
      <c r="AI538" s="165"/>
      <c r="AJ538" s="165"/>
      <c r="AK538" s="258" t="s">
        <v>1071</v>
      </c>
      <c r="AL538" s="694">
        <v>0.25</v>
      </c>
      <c r="AM538" s="625" t="s">
        <v>1070</v>
      </c>
      <c r="AR538" s="255" t="s">
        <v>1071</v>
      </c>
      <c r="AS538" s="694">
        <v>0.31000000238418579</v>
      </c>
      <c r="AT538" s="625" t="s">
        <v>1070</v>
      </c>
      <c r="AV538" s="165"/>
      <c r="AX538" s="258" t="s">
        <v>1071</v>
      </c>
      <c r="AY538" s="694">
        <v>0.41</v>
      </c>
      <c r="AZ538" s="625" t="s">
        <v>1070</v>
      </c>
      <c r="BD538" s="258" t="s">
        <v>1071</v>
      </c>
      <c r="BE538" s="694">
        <v>0.43</v>
      </c>
      <c r="BF538" s="625" t="s">
        <v>1070</v>
      </c>
      <c r="BH538" s="165"/>
      <c r="BI538" s="258"/>
      <c r="BJ538" s="258" t="s">
        <v>1071</v>
      </c>
      <c r="BK538" s="694">
        <v>0.36</v>
      </c>
      <c r="BL538" s="625" t="s">
        <v>1070</v>
      </c>
      <c r="BP538" s="258" t="s">
        <v>1071</v>
      </c>
      <c r="BQ538" s="694">
        <v>0.4</v>
      </c>
      <c r="BR538" s="625" t="s">
        <v>1070</v>
      </c>
      <c r="BT538" s="165"/>
      <c r="BV538" s="258" t="s">
        <v>1071</v>
      </c>
      <c r="BW538" s="694">
        <v>0.37</v>
      </c>
      <c r="BX538" s="625" t="s">
        <v>1070</v>
      </c>
      <c r="CB538" s="258" t="s">
        <v>1071</v>
      </c>
      <c r="CC538" s="694">
        <v>0.36</v>
      </c>
      <c r="CD538" s="625" t="s">
        <v>1070</v>
      </c>
      <c r="CF538" s="165"/>
      <c r="CH538" s="258" t="s">
        <v>1071</v>
      </c>
      <c r="CI538" s="694">
        <v>0.4</v>
      </c>
      <c r="CJ538" s="625" t="s">
        <v>1070</v>
      </c>
      <c r="CN538" s="258" t="s">
        <v>1071</v>
      </c>
      <c r="CO538" s="694">
        <v>0.36</v>
      </c>
      <c r="CP538" s="625" t="s">
        <v>1070</v>
      </c>
      <c r="CT538" s="258" t="s">
        <v>1071</v>
      </c>
      <c r="CU538" s="694">
        <v>0.31</v>
      </c>
      <c r="CV538" s="625" t="s">
        <v>1070</v>
      </c>
      <c r="CZ538" s="258" t="s">
        <v>1071</v>
      </c>
      <c r="DA538" s="694">
        <v>0.33</v>
      </c>
      <c r="DB538" s="625" t="s">
        <v>1070</v>
      </c>
      <c r="DF538" s="258" t="s">
        <v>1071</v>
      </c>
      <c r="DG538" s="694">
        <v>0.42</v>
      </c>
      <c r="DH538" s="625" t="s">
        <v>1070</v>
      </c>
      <c r="DL538" s="258" t="s">
        <v>1071</v>
      </c>
      <c r="DM538" s="694">
        <v>0.45</v>
      </c>
      <c r="DN538" s="625" t="s">
        <v>1070</v>
      </c>
    </row>
    <row r="539" spans="1:118" ht="4.5" customHeight="1" x14ac:dyDescent="0.3">
      <c r="E539" s="165"/>
      <c r="F539" s="165"/>
      <c r="G539" s="256"/>
      <c r="H539" s="685"/>
      <c r="I539" s="626"/>
      <c r="K539" s="165"/>
      <c r="L539" s="165"/>
      <c r="M539" s="256"/>
      <c r="N539" s="685"/>
      <c r="O539" s="626"/>
      <c r="Q539" s="165"/>
      <c r="R539" s="165"/>
      <c r="S539" s="256"/>
      <c r="T539" s="685"/>
      <c r="U539" s="626"/>
      <c r="W539" s="165"/>
      <c r="X539" s="165"/>
      <c r="Y539" s="256"/>
      <c r="Z539" s="685"/>
      <c r="AA539" s="626"/>
      <c r="AC539" s="165"/>
      <c r="AD539" s="165"/>
      <c r="AE539" s="256"/>
      <c r="AF539" s="685"/>
      <c r="AG539" s="626"/>
      <c r="AI539" s="165"/>
      <c r="AJ539" s="165"/>
      <c r="AK539" s="256"/>
      <c r="AL539" s="685"/>
      <c r="AM539" s="626"/>
      <c r="AQ539" s="164"/>
      <c r="AR539" s="165"/>
      <c r="AS539" s="781"/>
      <c r="AT539" s="628"/>
      <c r="AU539" s="165"/>
      <c r="AV539" s="165"/>
      <c r="AX539" s="256"/>
      <c r="AY539" s="685"/>
      <c r="AZ539" s="628"/>
      <c r="BD539" s="256"/>
      <c r="BE539" s="781"/>
      <c r="BF539" s="628"/>
      <c r="BH539" s="165"/>
      <c r="BI539" s="256"/>
      <c r="BJ539" s="256"/>
      <c r="BK539" s="685"/>
      <c r="BL539" s="626"/>
      <c r="BO539" s="164"/>
      <c r="BP539" s="256"/>
      <c r="BQ539" s="781"/>
      <c r="BR539" s="628"/>
      <c r="BT539" s="165"/>
      <c r="BV539" s="256"/>
      <c r="BW539" s="685"/>
      <c r="BX539" s="626"/>
      <c r="CA539" s="164"/>
      <c r="CB539" s="256"/>
      <c r="CC539" s="781"/>
      <c r="CD539" s="628"/>
      <c r="CF539" s="165"/>
      <c r="CH539" s="256"/>
      <c r="CI539" s="685"/>
      <c r="CJ539" s="626"/>
      <c r="CM539" s="164"/>
      <c r="CN539" s="256"/>
      <c r="CO539" s="781"/>
      <c r="CP539" s="628"/>
      <c r="CS539" s="164"/>
      <c r="CT539" s="256"/>
      <c r="CU539" s="781"/>
      <c r="CV539" s="628"/>
      <c r="CY539" s="164"/>
      <c r="CZ539" s="256"/>
      <c r="DA539" s="781"/>
      <c r="DB539" s="628"/>
      <c r="DE539" s="164"/>
      <c r="DF539" s="256"/>
      <c r="DG539" s="781"/>
      <c r="DH539" s="628"/>
      <c r="DK539" s="164"/>
      <c r="DL539" s="256"/>
      <c r="DM539" s="781"/>
      <c r="DN539" s="628"/>
    </row>
    <row r="540" spans="1:118" ht="16.5" customHeight="1" x14ac:dyDescent="0.3">
      <c r="E540" s="165"/>
      <c r="F540" s="165"/>
      <c r="G540" s="258" t="s">
        <v>1072</v>
      </c>
      <c r="H540" s="897">
        <v>0</v>
      </c>
      <c r="I540" s="625" t="s">
        <v>1070</v>
      </c>
      <c r="K540" s="165"/>
      <c r="L540" s="165"/>
      <c r="M540" s="258" t="s">
        <v>1072</v>
      </c>
      <c r="N540" s="897">
        <v>0</v>
      </c>
      <c r="O540" s="625" t="s">
        <v>1070</v>
      </c>
      <c r="Q540" s="165"/>
      <c r="R540" s="165"/>
      <c r="S540" s="258" t="s">
        <v>1072</v>
      </c>
      <c r="T540" s="897">
        <v>0</v>
      </c>
      <c r="U540" s="625" t="s">
        <v>1070</v>
      </c>
      <c r="W540" s="165"/>
      <c r="X540" s="165"/>
      <c r="Y540" s="258" t="s">
        <v>1072</v>
      </c>
      <c r="Z540" s="694">
        <v>0</v>
      </c>
      <c r="AA540" s="625" t="s">
        <v>1070</v>
      </c>
      <c r="AC540" s="165"/>
      <c r="AD540" s="165"/>
      <c r="AE540" s="258" t="s">
        <v>1072</v>
      </c>
      <c r="AF540" s="694">
        <v>0</v>
      </c>
      <c r="AG540" s="625" t="s">
        <v>1070</v>
      </c>
      <c r="AI540" s="165"/>
      <c r="AJ540" s="165"/>
      <c r="AK540" s="258" t="s">
        <v>1072</v>
      </c>
      <c r="AL540" s="694">
        <v>0</v>
      </c>
      <c r="AM540" s="625" t="s">
        <v>1070</v>
      </c>
      <c r="AQ540" s="165"/>
      <c r="AR540" s="258" t="s">
        <v>1072</v>
      </c>
      <c r="AS540" s="694">
        <v>0</v>
      </c>
      <c r="AT540" s="625" t="s">
        <v>1070</v>
      </c>
      <c r="AV540" s="165"/>
      <c r="AX540" s="258" t="s">
        <v>1072</v>
      </c>
      <c r="AY540" s="694">
        <v>0</v>
      </c>
      <c r="AZ540" s="625" t="s">
        <v>1070</v>
      </c>
      <c r="BD540" s="258" t="s">
        <v>1072</v>
      </c>
      <c r="BE540" s="694">
        <v>0</v>
      </c>
      <c r="BF540" s="625" t="s">
        <v>1070</v>
      </c>
      <c r="BH540" s="165"/>
      <c r="BI540" s="258"/>
      <c r="BJ540" s="258" t="s">
        <v>1072</v>
      </c>
      <c r="BK540" s="694">
        <v>0</v>
      </c>
      <c r="BL540" s="625" t="s">
        <v>1070</v>
      </c>
      <c r="BO540" s="165"/>
      <c r="BP540" s="258" t="s">
        <v>1072</v>
      </c>
      <c r="BQ540" s="694">
        <v>0</v>
      </c>
      <c r="BR540" s="625" t="s">
        <v>1070</v>
      </c>
      <c r="BT540" s="165"/>
      <c r="BV540" s="258" t="s">
        <v>1072</v>
      </c>
      <c r="BW540" s="694">
        <v>0</v>
      </c>
      <c r="BX540" s="625" t="s">
        <v>1070</v>
      </c>
      <c r="CA540" s="165"/>
      <c r="CB540" s="258" t="s">
        <v>1072</v>
      </c>
      <c r="CC540" s="694">
        <v>0</v>
      </c>
      <c r="CD540" s="625" t="s">
        <v>1070</v>
      </c>
      <c r="CF540" s="165"/>
      <c r="CH540" s="258" t="s">
        <v>1072</v>
      </c>
      <c r="CI540" s="694">
        <v>0</v>
      </c>
      <c r="CJ540" s="625" t="s">
        <v>1070</v>
      </c>
      <c r="CM540" s="165"/>
      <c r="CN540" s="258" t="s">
        <v>1072</v>
      </c>
      <c r="CO540" s="694">
        <v>0</v>
      </c>
      <c r="CP540" s="625" t="s">
        <v>1070</v>
      </c>
      <c r="CS540" s="165"/>
      <c r="CT540" s="258" t="s">
        <v>1072</v>
      </c>
      <c r="CU540" s="694">
        <v>0</v>
      </c>
      <c r="CV540" s="625" t="s">
        <v>1070</v>
      </c>
      <c r="CY540" s="165"/>
      <c r="CZ540" s="258" t="s">
        <v>1072</v>
      </c>
      <c r="DA540" s="694">
        <v>0</v>
      </c>
      <c r="DB540" s="625" t="s">
        <v>1070</v>
      </c>
      <c r="DE540" s="165"/>
      <c r="DF540" s="258" t="s">
        <v>1072</v>
      </c>
      <c r="DG540" s="694">
        <v>0</v>
      </c>
      <c r="DH540" s="625" t="s">
        <v>1070</v>
      </c>
      <c r="DK540" s="165"/>
      <c r="DL540" s="258" t="s">
        <v>1072</v>
      </c>
      <c r="DM540" s="694">
        <v>0</v>
      </c>
      <c r="DN540" s="625" t="s">
        <v>1070</v>
      </c>
    </row>
    <row r="541" spans="1:118" ht="4.5" customHeight="1" x14ac:dyDescent="0.3">
      <c r="E541" s="165"/>
      <c r="F541" s="165"/>
      <c r="G541" s="257"/>
      <c r="H541" s="686"/>
      <c r="I541" s="627"/>
      <c r="K541" s="165"/>
      <c r="L541" s="165"/>
      <c r="M541" s="257"/>
      <c r="N541" s="686"/>
      <c r="O541" s="627"/>
      <c r="Q541" s="165"/>
      <c r="R541" s="165"/>
      <c r="S541" s="257"/>
      <c r="T541" s="686"/>
      <c r="U541" s="627"/>
      <c r="W541" s="165"/>
      <c r="X541" s="165"/>
      <c r="Y541" s="257"/>
      <c r="Z541" s="686"/>
      <c r="AA541" s="627"/>
      <c r="AC541" s="165"/>
      <c r="AD541" s="165"/>
      <c r="AE541" s="257"/>
      <c r="AF541" s="686"/>
      <c r="AG541" s="627"/>
      <c r="AI541" s="165"/>
      <c r="AJ541" s="165"/>
      <c r="AK541" s="257"/>
      <c r="AL541" s="686"/>
      <c r="AM541" s="627"/>
      <c r="AQ541" s="165"/>
      <c r="AR541" s="257"/>
      <c r="AS541" s="686"/>
      <c r="AT541" s="627"/>
      <c r="AU541" s="199"/>
      <c r="AV541" s="165"/>
      <c r="AX541" s="257"/>
      <c r="AY541" s="686"/>
      <c r="AZ541" s="627"/>
      <c r="BD541" s="257"/>
      <c r="BE541" s="686"/>
      <c r="BF541" s="627"/>
      <c r="BH541" s="165"/>
      <c r="BI541" s="257"/>
      <c r="BJ541" s="257"/>
      <c r="BK541" s="686"/>
      <c r="BL541" s="627"/>
      <c r="BO541" s="165"/>
      <c r="BP541" s="257"/>
      <c r="BQ541" s="686"/>
      <c r="BR541" s="627"/>
      <c r="BT541" s="165"/>
      <c r="BV541" s="257"/>
      <c r="BW541" s="686"/>
      <c r="BX541" s="627"/>
      <c r="CA541" s="165"/>
      <c r="CB541" s="257"/>
      <c r="CC541" s="686"/>
      <c r="CD541" s="627"/>
      <c r="CF541" s="165"/>
      <c r="CH541" s="257"/>
      <c r="CI541" s="686"/>
      <c r="CJ541" s="627"/>
      <c r="CM541" s="165"/>
      <c r="CN541" s="257"/>
      <c r="CO541" s="686"/>
      <c r="CP541" s="627"/>
      <c r="CS541" s="165"/>
      <c r="CT541" s="257"/>
      <c r="CU541" s="686"/>
      <c r="CV541" s="627"/>
      <c r="CY541" s="165"/>
      <c r="CZ541" s="257"/>
      <c r="DA541" s="686"/>
      <c r="DB541" s="627"/>
      <c r="DE541" s="165"/>
      <c r="DF541" s="257"/>
      <c r="DG541" s="686"/>
      <c r="DH541" s="627"/>
      <c r="DK541" s="165"/>
      <c r="DL541" s="257"/>
      <c r="DM541" s="686"/>
      <c r="DN541" s="627"/>
    </row>
    <row r="542" spans="1:118" ht="16.5" customHeight="1" x14ac:dyDescent="0.3">
      <c r="E542" s="165"/>
      <c r="F542" s="165"/>
      <c r="G542" s="255" t="s">
        <v>1073</v>
      </c>
      <c r="H542" s="897">
        <v>0.30199999999999999</v>
      </c>
      <c r="I542" s="625" t="s">
        <v>1070</v>
      </c>
      <c r="K542" s="165"/>
      <c r="L542" s="165"/>
      <c r="M542" s="255" t="s">
        <v>1073</v>
      </c>
      <c r="N542" s="897">
        <v>0.30199999999999999</v>
      </c>
      <c r="O542" s="625" t="s">
        <v>1070</v>
      </c>
      <c r="Q542" s="165"/>
      <c r="R542" s="165"/>
      <c r="S542" s="255" t="s">
        <v>1073</v>
      </c>
      <c r="T542" s="897">
        <v>0.30199999999999999</v>
      </c>
      <c r="U542" s="625" t="s">
        <v>1070</v>
      </c>
      <c r="W542" s="165"/>
      <c r="X542" s="165"/>
      <c r="Y542" s="255" t="s">
        <v>1073</v>
      </c>
      <c r="Z542" s="694">
        <v>0.30199999999999999</v>
      </c>
      <c r="AA542" s="625" t="s">
        <v>1070</v>
      </c>
      <c r="AC542" s="165"/>
      <c r="AD542" s="165"/>
      <c r="AE542" s="255" t="s">
        <v>1073</v>
      </c>
      <c r="AF542" s="694">
        <v>0.30199999999999999</v>
      </c>
      <c r="AG542" s="625" t="s">
        <v>1070</v>
      </c>
      <c r="AI542" s="165"/>
      <c r="AJ542" s="165"/>
      <c r="AK542" s="255" t="s">
        <v>1073</v>
      </c>
      <c r="AL542" s="694">
        <v>0.30199999999999999</v>
      </c>
      <c r="AM542" s="625" t="s">
        <v>1070</v>
      </c>
      <c r="AQ542" s="165"/>
      <c r="AR542" s="255" t="s">
        <v>1073</v>
      </c>
      <c r="AS542" s="782">
        <v>0.30199999999999999</v>
      </c>
      <c r="AT542" s="625" t="s">
        <v>1070</v>
      </c>
      <c r="AV542" s="165"/>
      <c r="AX542" s="255" t="s">
        <v>1073</v>
      </c>
      <c r="AY542" s="782">
        <v>0.30199999999999999</v>
      </c>
      <c r="AZ542" s="625" t="s">
        <v>1070</v>
      </c>
      <c r="BD542" s="255" t="s">
        <v>1073</v>
      </c>
      <c r="BE542" s="782">
        <v>0.30199999999999999</v>
      </c>
      <c r="BF542" s="625" t="s">
        <v>1070</v>
      </c>
      <c r="BH542" s="165"/>
      <c r="BI542" s="255"/>
      <c r="BJ542" s="255" t="s">
        <v>1073</v>
      </c>
      <c r="BK542" s="782">
        <v>0.30199999999999999</v>
      </c>
      <c r="BL542" s="625" t="s">
        <v>1070</v>
      </c>
      <c r="BO542" s="165"/>
      <c r="BP542" s="255" t="s">
        <v>1073</v>
      </c>
      <c r="BQ542" s="782">
        <v>0.30199999999999999</v>
      </c>
      <c r="BR542" s="625" t="s">
        <v>1070</v>
      </c>
      <c r="BT542" s="165"/>
      <c r="BV542" s="255" t="s">
        <v>1073</v>
      </c>
      <c r="BW542" s="782">
        <v>0.30199999999999999</v>
      </c>
      <c r="BX542" s="625" t="s">
        <v>1070</v>
      </c>
      <c r="CA542" s="165"/>
      <c r="CB542" s="255" t="s">
        <v>1073</v>
      </c>
      <c r="CC542" s="782">
        <v>0.30199999999999999</v>
      </c>
      <c r="CD542" s="625" t="s">
        <v>1070</v>
      </c>
      <c r="CF542" s="165"/>
      <c r="CH542" s="255" t="s">
        <v>1073</v>
      </c>
      <c r="CI542" s="782">
        <v>0.30199999999999999</v>
      </c>
      <c r="CJ542" s="625" t="s">
        <v>1070</v>
      </c>
      <c r="CM542" s="165"/>
      <c r="CN542" s="255" t="s">
        <v>1073</v>
      </c>
      <c r="CO542" s="782">
        <v>0.30199999999999999</v>
      </c>
      <c r="CP542" s="625" t="s">
        <v>1070</v>
      </c>
      <c r="CS542" s="165"/>
      <c r="CT542" s="255" t="s">
        <v>1073</v>
      </c>
      <c r="CU542" s="782">
        <v>0.30199999999999999</v>
      </c>
      <c r="CV542" s="625" t="s">
        <v>1070</v>
      </c>
      <c r="CY542" s="165"/>
      <c r="CZ542" s="255" t="s">
        <v>1073</v>
      </c>
      <c r="DA542" s="782">
        <v>0.30199999999999999</v>
      </c>
      <c r="DB542" s="625" t="s">
        <v>1070</v>
      </c>
      <c r="DE542" s="165"/>
      <c r="DF542" s="255" t="s">
        <v>1073</v>
      </c>
      <c r="DG542" s="782">
        <v>0.30199999999999999</v>
      </c>
      <c r="DH542" s="625" t="s">
        <v>1070</v>
      </c>
      <c r="DK542" s="165"/>
      <c r="DL542" s="255" t="s">
        <v>1073</v>
      </c>
      <c r="DM542" s="782">
        <v>0.30199999999999999</v>
      </c>
      <c r="DN542" s="625" t="s">
        <v>1070</v>
      </c>
    </row>
    <row r="543" spans="1:118" ht="3.75" customHeight="1" x14ac:dyDescent="0.3">
      <c r="Q543" s="164"/>
      <c r="R543" s="164"/>
      <c r="S543" s="165"/>
      <c r="T543" s="165"/>
      <c r="U543" s="165"/>
      <c r="W543" s="164"/>
      <c r="X543" s="164"/>
      <c r="Y543" s="165"/>
      <c r="Z543" s="165"/>
      <c r="AA543" s="165"/>
      <c r="AC543" s="164"/>
      <c r="AD543" s="164"/>
      <c r="AE543" s="165"/>
      <c r="AF543" s="165"/>
      <c r="AG543" s="165"/>
      <c r="AI543" s="164"/>
      <c r="AJ543" s="164"/>
      <c r="AK543" s="165"/>
      <c r="AL543" s="165"/>
      <c r="AM543" s="165"/>
      <c r="AU543" s="165"/>
      <c r="AV543" s="201"/>
      <c r="AW543" s="199"/>
      <c r="AX543" s="199"/>
      <c r="BH543" s="201">
        <v>0.36</v>
      </c>
      <c r="BI543" s="199"/>
      <c r="BJ543" s="199"/>
      <c r="BL543" s="199"/>
      <c r="BT543" s="164"/>
      <c r="BU543" s="165"/>
      <c r="BY543" s="164"/>
      <c r="BZ543" s="164"/>
      <c r="CA543" s="165"/>
      <c r="CB543" s="165"/>
      <c r="CC543" s="165"/>
      <c r="CF543" s="164"/>
      <c r="CG543" s="165"/>
      <c r="CK543" s="164"/>
      <c r="CL543" s="164"/>
      <c r="CM543" s="165"/>
      <c r="CN543" s="165"/>
      <c r="CO543" s="165"/>
      <c r="CR543" s="164"/>
      <c r="CS543" s="165"/>
      <c r="CT543" s="165"/>
      <c r="CU543" s="165"/>
      <c r="CX543" s="164"/>
      <c r="CY543" s="165"/>
      <c r="CZ543" s="165"/>
      <c r="DA543" s="165"/>
      <c r="DD543" s="164"/>
      <c r="DE543" s="165"/>
      <c r="DF543" s="165"/>
      <c r="DG543" s="165"/>
      <c r="DJ543" s="164"/>
      <c r="DK543" s="165"/>
      <c r="DL543" s="165"/>
      <c r="DM543" s="165"/>
    </row>
    <row r="545" spans="1:118" s="850" customFormat="1" ht="33" customHeight="1" x14ac:dyDescent="0.25">
      <c r="A545" s="845"/>
      <c r="B545" s="846"/>
      <c r="C545" s="847"/>
      <c r="D545" s="847"/>
      <c r="E545" s="1383" t="s">
        <v>1347</v>
      </c>
      <c r="F545" s="1384"/>
      <c r="G545" s="1384"/>
      <c r="H545" s="1384"/>
      <c r="I545" s="1384"/>
      <c r="K545" s="1383" t="s">
        <v>1347</v>
      </c>
      <c r="L545" s="1384"/>
      <c r="M545" s="1384"/>
      <c r="N545" s="1384"/>
      <c r="O545" s="1384"/>
      <c r="Q545" s="1383" t="s">
        <v>1347</v>
      </c>
      <c r="R545" s="1384"/>
      <c r="S545" s="1384"/>
      <c r="T545" s="1384"/>
      <c r="U545" s="1384"/>
      <c r="W545" s="1383" t="s">
        <v>1347</v>
      </c>
      <c r="X545" s="1384"/>
      <c r="Y545" s="1384"/>
      <c r="Z545" s="1384"/>
      <c r="AA545" s="1384"/>
      <c r="AC545" s="1383" t="s">
        <v>1347</v>
      </c>
      <c r="AD545" s="1384"/>
      <c r="AE545" s="1384"/>
      <c r="AF545" s="1384"/>
      <c r="AG545" s="1384"/>
      <c r="AI545" s="1383" t="s">
        <v>1353</v>
      </c>
      <c r="AJ545" s="1384"/>
      <c r="AK545" s="1384"/>
      <c r="AL545" s="1384"/>
      <c r="AM545" s="1384"/>
      <c r="AP545" s="1383" t="s">
        <v>1353</v>
      </c>
      <c r="AQ545" s="1384"/>
      <c r="AR545" s="1384"/>
      <c r="AS545" s="1384"/>
      <c r="AT545" s="1384"/>
      <c r="AV545" s="1383" t="s">
        <v>1353</v>
      </c>
      <c r="AW545" s="1384"/>
      <c r="AX545" s="1384"/>
      <c r="AY545" s="1384"/>
      <c r="AZ545" s="1384"/>
      <c r="BB545" s="1383" t="s">
        <v>1353</v>
      </c>
      <c r="BC545" s="1384"/>
      <c r="BD545" s="1384"/>
      <c r="BE545" s="1384"/>
      <c r="BF545" s="1384"/>
      <c r="BH545" s="1383" t="s">
        <v>1353</v>
      </c>
      <c r="BI545" s="1384"/>
      <c r="BJ545" s="1384"/>
      <c r="BK545" s="1384"/>
      <c r="BL545" s="1384"/>
      <c r="BN545" s="1383" t="s">
        <v>1353</v>
      </c>
      <c r="BO545" s="1384"/>
      <c r="BP545" s="1384"/>
      <c r="BQ545" s="1384"/>
      <c r="BR545" s="1384"/>
      <c r="BT545" s="1383" t="s">
        <v>1353</v>
      </c>
      <c r="BU545" s="1384"/>
      <c r="BV545" s="1384"/>
      <c r="BW545" s="1384"/>
      <c r="BX545" s="1384"/>
      <c r="BZ545" s="1383" t="s">
        <v>1353</v>
      </c>
      <c r="CA545" s="1384"/>
      <c r="CB545" s="1384"/>
      <c r="CC545" s="1384"/>
      <c r="CD545" s="1384"/>
      <c r="CF545" s="1383" t="s">
        <v>1353</v>
      </c>
      <c r="CG545" s="1384"/>
      <c r="CH545" s="1384"/>
      <c r="CI545" s="1384"/>
      <c r="CJ545" s="1384"/>
      <c r="CL545" s="1383" t="s">
        <v>1353</v>
      </c>
      <c r="CM545" s="1384"/>
      <c r="CN545" s="1384"/>
      <c r="CO545" s="1384"/>
      <c r="CP545" s="1384"/>
      <c r="CR545" s="1383" t="s">
        <v>1353</v>
      </c>
      <c r="CS545" s="1384"/>
      <c r="CT545" s="1384"/>
      <c r="CU545" s="1384"/>
      <c r="CV545" s="1384"/>
      <c r="CX545" s="1383" t="s">
        <v>1353</v>
      </c>
      <c r="CY545" s="1384"/>
      <c r="CZ545" s="1384"/>
      <c r="DA545" s="1384"/>
      <c r="DB545" s="1384"/>
      <c r="DD545" s="1383" t="s">
        <v>1353</v>
      </c>
      <c r="DE545" s="1384"/>
      <c r="DF545" s="1384"/>
      <c r="DG545" s="1384"/>
      <c r="DH545" s="1384"/>
      <c r="DJ545" s="1383" t="s">
        <v>1353</v>
      </c>
      <c r="DK545" s="1384"/>
      <c r="DL545" s="1384"/>
      <c r="DM545" s="1384"/>
      <c r="DN545" s="1384"/>
    </row>
    <row r="546" spans="1:118" x14ac:dyDescent="0.3">
      <c r="E546" s="1385" t="s">
        <v>50</v>
      </c>
      <c r="F546" s="1386"/>
      <c r="G546" s="1386"/>
      <c r="H546" s="1387"/>
      <c r="I546" s="898" t="s">
        <v>1111</v>
      </c>
      <c r="K546" s="1385" t="s">
        <v>50</v>
      </c>
      <c r="L546" s="1386"/>
      <c r="M546" s="1386"/>
      <c r="N546" s="1387"/>
      <c r="O546" s="898" t="s">
        <v>1111</v>
      </c>
      <c r="Q546" s="1385" t="s">
        <v>50</v>
      </c>
      <c r="R546" s="1386"/>
      <c r="S546" s="1386"/>
      <c r="T546" s="1387"/>
      <c r="U546" s="898" t="s">
        <v>1111</v>
      </c>
      <c r="W546" s="1385" t="s">
        <v>50</v>
      </c>
      <c r="X546" s="1386"/>
      <c r="Y546" s="1386"/>
      <c r="Z546" s="1387"/>
      <c r="AA546" s="631" t="s">
        <v>1111</v>
      </c>
      <c r="AC546" s="1385" t="s">
        <v>50</v>
      </c>
      <c r="AD546" s="1386"/>
      <c r="AE546" s="1386"/>
      <c r="AF546" s="1387"/>
      <c r="AG546" s="631" t="s">
        <v>1111</v>
      </c>
      <c r="AI546" s="1385" t="s">
        <v>50</v>
      </c>
      <c r="AJ546" s="1386"/>
      <c r="AK546" s="1386"/>
      <c r="AL546" s="1387"/>
      <c r="AM546" s="631" t="s">
        <v>1074</v>
      </c>
      <c r="AP546" s="1385" t="s">
        <v>50</v>
      </c>
      <c r="AQ546" s="1386"/>
      <c r="AR546" s="1386"/>
      <c r="AS546" s="1387"/>
      <c r="AT546" s="631" t="s">
        <v>1074</v>
      </c>
      <c r="AV546" s="1385" t="s">
        <v>50</v>
      </c>
      <c r="AW546" s="1386"/>
      <c r="AX546" s="1386"/>
      <c r="AY546" s="1387"/>
      <c r="AZ546" s="631" t="s">
        <v>1074</v>
      </c>
      <c r="BB546" s="1385" t="s">
        <v>50</v>
      </c>
      <c r="BC546" s="1386"/>
      <c r="BD546" s="1386"/>
      <c r="BE546" s="1387"/>
      <c r="BF546" s="631" t="s">
        <v>1074</v>
      </c>
      <c r="BH546" s="1385" t="s">
        <v>50</v>
      </c>
      <c r="BI546" s="1386"/>
      <c r="BJ546" s="1386"/>
      <c r="BK546" s="1387"/>
      <c r="BL546" s="631" t="s">
        <v>1074</v>
      </c>
      <c r="BN546" s="1385" t="s">
        <v>50</v>
      </c>
      <c r="BO546" s="1386"/>
      <c r="BP546" s="1386"/>
      <c r="BQ546" s="1387"/>
      <c r="BR546" s="631" t="s">
        <v>1074</v>
      </c>
      <c r="BT546" s="1385" t="s">
        <v>50</v>
      </c>
      <c r="BU546" s="1386"/>
      <c r="BV546" s="1386"/>
      <c r="BW546" s="1387"/>
      <c r="BX546" s="631" t="s">
        <v>1074</v>
      </c>
      <c r="BZ546" s="1385" t="s">
        <v>50</v>
      </c>
      <c r="CA546" s="1386"/>
      <c r="CB546" s="1386"/>
      <c r="CC546" s="1387"/>
      <c r="CD546" s="631" t="s">
        <v>1074</v>
      </c>
      <c r="CF546" s="1385" t="s">
        <v>50</v>
      </c>
      <c r="CG546" s="1386"/>
      <c r="CH546" s="1386"/>
      <c r="CI546" s="1387"/>
      <c r="CJ546" s="631" t="s">
        <v>1074</v>
      </c>
      <c r="CK546" s="164"/>
      <c r="CL546" s="1385" t="s">
        <v>50</v>
      </c>
      <c r="CM546" s="1386"/>
      <c r="CN546" s="1386"/>
      <c r="CO546" s="1387"/>
      <c r="CP546" s="631" t="s">
        <v>1074</v>
      </c>
      <c r="CR546" s="1385" t="s">
        <v>50</v>
      </c>
      <c r="CS546" s="1386"/>
      <c r="CT546" s="1386"/>
      <c r="CU546" s="1387"/>
      <c r="CV546" s="631" t="s">
        <v>1074</v>
      </c>
      <c r="CX546" s="1385" t="s">
        <v>50</v>
      </c>
      <c r="CY546" s="1386"/>
      <c r="CZ546" s="1386"/>
      <c r="DA546" s="1387"/>
      <c r="DB546" s="631" t="s">
        <v>1074</v>
      </c>
      <c r="DD546" s="1385" t="s">
        <v>50</v>
      </c>
      <c r="DE546" s="1386"/>
      <c r="DF546" s="1386"/>
      <c r="DG546" s="1387"/>
      <c r="DH546" s="631" t="s">
        <v>1074</v>
      </c>
      <c r="DJ546" s="1385" t="s">
        <v>50</v>
      </c>
      <c r="DK546" s="1386"/>
      <c r="DL546" s="1386"/>
      <c r="DM546" s="1387"/>
      <c r="DN546" s="631" t="s">
        <v>1074</v>
      </c>
    </row>
    <row r="547" spans="1:118" x14ac:dyDescent="0.3">
      <c r="E547" s="1122" t="s">
        <v>1174</v>
      </c>
      <c r="F547" s="1120"/>
      <c r="G547" s="1119"/>
      <c r="H547" s="900"/>
      <c r="I547" s="1121">
        <v>0.25800000000000001</v>
      </c>
      <c r="K547" s="899" t="s">
        <v>1174</v>
      </c>
      <c r="L547" s="629"/>
      <c r="M547" s="629"/>
      <c r="N547" s="900"/>
      <c r="O547" s="824">
        <v>0.28299999999999997</v>
      </c>
      <c r="Q547" s="899" t="s">
        <v>1174</v>
      </c>
      <c r="R547" s="629"/>
      <c r="S547" s="629"/>
      <c r="T547" s="900"/>
      <c r="U547" s="824">
        <v>0.25900000000000001</v>
      </c>
      <c r="W547" s="265" t="s">
        <v>1174</v>
      </c>
      <c r="X547" s="208"/>
      <c r="Y547" s="208"/>
      <c r="Z547" s="263"/>
      <c r="AA547" s="824">
        <v>0.27300000000000002</v>
      </c>
      <c r="AC547" s="265" t="s">
        <v>1176</v>
      </c>
      <c r="AD547" s="629"/>
      <c r="AE547" s="208"/>
      <c r="AF547" s="263"/>
      <c r="AG547" s="693">
        <v>0</v>
      </c>
      <c r="AI547" s="265" t="s">
        <v>62</v>
      </c>
      <c r="AJ547" s="629"/>
      <c r="AK547" s="208"/>
      <c r="AL547" s="263"/>
      <c r="AM547" s="693">
        <v>0</v>
      </c>
      <c r="AP547" s="581" t="s">
        <v>290</v>
      </c>
      <c r="AQ547" s="582"/>
      <c r="AR547" s="208"/>
      <c r="AS547" s="209"/>
      <c r="AT547" s="779">
        <v>0</v>
      </c>
      <c r="AV547" s="581" t="s">
        <v>407</v>
      </c>
      <c r="AW547" s="582"/>
      <c r="AX547" s="582"/>
      <c r="AY547" s="582"/>
      <c r="AZ547" s="779">
        <v>0</v>
      </c>
      <c r="BB547" s="581" t="s">
        <v>374</v>
      </c>
      <c r="BC547" s="630"/>
      <c r="BD547" s="582"/>
      <c r="BE547" s="158"/>
      <c r="BF547" s="780">
        <v>0.34000000357627869</v>
      </c>
      <c r="BH547" s="581" t="s">
        <v>62</v>
      </c>
      <c r="BI547" s="582"/>
      <c r="BJ547" s="582"/>
      <c r="BK547" s="582"/>
      <c r="BL547" s="780">
        <v>0</v>
      </c>
      <c r="BN547" s="581" t="s">
        <v>62</v>
      </c>
      <c r="BO547" s="581"/>
      <c r="BP547" s="158"/>
      <c r="BQ547" s="159"/>
      <c r="BR547" s="780">
        <v>0</v>
      </c>
      <c r="BT547" s="581" t="s">
        <v>62</v>
      </c>
      <c r="BU547" s="582"/>
      <c r="BV547" s="582"/>
      <c r="BW547" s="582"/>
      <c r="BX547" s="780">
        <v>0</v>
      </c>
      <c r="BZ547" s="581" t="s">
        <v>62</v>
      </c>
      <c r="CA547" s="582"/>
      <c r="CB547" s="582"/>
      <c r="CC547" s="174"/>
      <c r="CD547" s="780">
        <v>0</v>
      </c>
      <c r="CF547" s="172" t="s">
        <v>62</v>
      </c>
      <c r="CG547" s="173"/>
      <c r="CH547" s="173"/>
      <c r="CI547" s="173"/>
      <c r="CJ547" s="780">
        <v>0</v>
      </c>
      <c r="CK547" s="164"/>
      <c r="CL547" s="172" t="s">
        <v>62</v>
      </c>
      <c r="CM547" s="173"/>
      <c r="CN547" s="173"/>
      <c r="CO547" s="174"/>
      <c r="CP547" s="780">
        <v>0</v>
      </c>
      <c r="CR547" s="172" t="s">
        <v>62</v>
      </c>
      <c r="CS547" s="173"/>
      <c r="CT547" s="173"/>
      <c r="CU547" s="174"/>
      <c r="CV547" s="780">
        <v>0</v>
      </c>
      <c r="CX547" s="172" t="s">
        <v>62</v>
      </c>
      <c r="CY547" s="173"/>
      <c r="CZ547" s="173"/>
      <c r="DA547" s="174"/>
      <c r="DB547" s="780">
        <v>0</v>
      </c>
      <c r="DD547" s="172" t="s">
        <v>62</v>
      </c>
      <c r="DE547" s="173"/>
      <c r="DF547" s="173"/>
      <c r="DG547" s="174"/>
      <c r="DH547" s="780">
        <v>0</v>
      </c>
      <c r="DJ547" s="172" t="s">
        <v>62</v>
      </c>
      <c r="DK547" s="173"/>
      <c r="DL547" s="173"/>
      <c r="DM547" s="174"/>
      <c r="DN547" s="780">
        <v>0</v>
      </c>
    </row>
    <row r="548" spans="1:118" x14ac:dyDescent="0.3">
      <c r="E548" s="1122" t="s">
        <v>1176</v>
      </c>
      <c r="F548" s="1120"/>
      <c r="G548" s="1119"/>
      <c r="H548" s="900"/>
      <c r="I548" s="1121">
        <v>0</v>
      </c>
      <c r="K548" s="899" t="s">
        <v>1176</v>
      </c>
      <c r="L548" s="629"/>
      <c r="M548" s="629"/>
      <c r="N548" s="900"/>
      <c r="O548" s="824">
        <v>0</v>
      </c>
      <c r="Q548" s="899" t="s">
        <v>1176</v>
      </c>
      <c r="R548" s="629"/>
      <c r="S548" s="629"/>
      <c r="T548" s="900"/>
      <c r="U548" s="824">
        <v>0</v>
      </c>
      <c r="W548" s="265" t="s">
        <v>1176</v>
      </c>
      <c r="X548" s="208"/>
      <c r="Y548" s="208"/>
      <c r="Z548" s="263"/>
      <c r="AA548" s="824">
        <v>0</v>
      </c>
      <c r="AC548" s="265" t="s">
        <v>1178</v>
      </c>
      <c r="AD548" s="629"/>
      <c r="AE548" s="208"/>
      <c r="AF548" s="263"/>
      <c r="AG548" s="693">
        <v>0.25900000000000001</v>
      </c>
      <c r="AI548" s="265" t="s">
        <v>290</v>
      </c>
      <c r="AJ548" s="629"/>
      <c r="AK548" s="208"/>
      <c r="AL548" s="263"/>
      <c r="AM548" s="693">
        <v>0</v>
      </c>
      <c r="AP548" s="581" t="s">
        <v>62</v>
      </c>
      <c r="AQ548" s="582"/>
      <c r="AR548" s="208"/>
      <c r="AS548" s="209"/>
      <c r="AT548" s="779">
        <v>0</v>
      </c>
      <c r="AV548" s="581" t="s">
        <v>62</v>
      </c>
      <c r="AW548" s="582"/>
      <c r="AX548" s="582"/>
      <c r="AY548" s="582"/>
      <c r="AZ548" s="779">
        <v>0</v>
      </c>
      <c r="BB548" s="581" t="s">
        <v>62</v>
      </c>
      <c r="BC548" s="630"/>
      <c r="BD548" s="582"/>
      <c r="BE548" s="158"/>
      <c r="BF548" s="780">
        <v>0</v>
      </c>
      <c r="BH548" s="581" t="s">
        <v>290</v>
      </c>
      <c r="BI548" s="582"/>
      <c r="BJ548" s="582"/>
      <c r="BK548" s="582"/>
      <c r="BL548" s="780">
        <v>0</v>
      </c>
      <c r="BN548" s="581" t="s">
        <v>222</v>
      </c>
      <c r="BO548" s="581"/>
      <c r="BP548" s="158"/>
      <c r="BQ548" s="159"/>
      <c r="BR548" s="780">
        <v>0.40000000596046448</v>
      </c>
      <c r="BT548" s="581" t="s">
        <v>201</v>
      </c>
      <c r="BU548" s="582"/>
      <c r="BV548" s="582"/>
      <c r="BW548" s="582"/>
      <c r="BX548" s="780">
        <v>0.37000000476837158</v>
      </c>
      <c r="BZ548" s="581" t="s">
        <v>56</v>
      </c>
      <c r="CA548" s="582"/>
      <c r="CB548" s="582"/>
      <c r="CC548" s="174"/>
      <c r="CD548" s="780">
        <v>0.25</v>
      </c>
      <c r="CF548" s="172" t="s">
        <v>56</v>
      </c>
      <c r="CG548" s="172"/>
      <c r="CH548" s="173"/>
      <c r="CI548" s="173"/>
      <c r="CJ548" s="780">
        <v>0.38999998569488525</v>
      </c>
      <c r="CL548" s="581" t="s">
        <v>139</v>
      </c>
      <c r="CM548" s="582"/>
      <c r="CN548" s="582"/>
      <c r="CO548" s="174"/>
      <c r="CP548" s="780">
        <v>0.36</v>
      </c>
      <c r="CR548" s="581" t="s">
        <v>124</v>
      </c>
      <c r="CS548" s="582"/>
      <c r="CT548" s="582"/>
      <c r="CU548" s="174"/>
      <c r="CV548" s="780">
        <v>0.33</v>
      </c>
      <c r="CX548" s="581" t="s">
        <v>853</v>
      </c>
      <c r="CY548" s="582"/>
      <c r="CZ548" s="582"/>
      <c r="DA548" s="174"/>
      <c r="DB548" s="780">
        <v>0</v>
      </c>
      <c r="DD548" s="581" t="s">
        <v>853</v>
      </c>
      <c r="DE548" s="582"/>
      <c r="DF548" s="582"/>
      <c r="DG548" s="174"/>
      <c r="DH548" s="780">
        <v>0</v>
      </c>
      <c r="DJ548" s="172" t="s">
        <v>853</v>
      </c>
      <c r="DK548" s="582"/>
      <c r="DL548" s="582"/>
      <c r="DM548" s="174"/>
      <c r="DN548" s="780">
        <v>0</v>
      </c>
    </row>
    <row r="549" spans="1:118" x14ac:dyDescent="0.3">
      <c r="E549" s="1122" t="s">
        <v>377</v>
      </c>
      <c r="F549" s="1120"/>
      <c r="G549" s="1119"/>
      <c r="H549" s="900"/>
      <c r="I549" s="1121">
        <v>0</v>
      </c>
      <c r="K549" s="899" t="s">
        <v>377</v>
      </c>
      <c r="L549" s="629"/>
      <c r="M549" s="629"/>
      <c r="N549" s="900"/>
      <c r="O549" s="824">
        <v>0.28299999999999997</v>
      </c>
      <c r="Q549" s="899" t="s">
        <v>377</v>
      </c>
      <c r="R549" s="629"/>
      <c r="S549" s="629"/>
      <c r="T549" s="900"/>
      <c r="U549" s="824">
        <v>0.26</v>
      </c>
      <c r="W549" s="265" t="s">
        <v>377</v>
      </c>
      <c r="X549" s="208"/>
      <c r="Y549" s="208"/>
      <c r="Z549" s="263"/>
      <c r="AA549" s="824">
        <v>0.27200000000000002</v>
      </c>
      <c r="AC549" s="265" t="s">
        <v>1179</v>
      </c>
      <c r="AD549" s="629"/>
      <c r="AE549" s="208"/>
      <c r="AF549" s="263"/>
      <c r="AG549" s="693">
        <v>0</v>
      </c>
      <c r="AI549" s="265" t="s">
        <v>377</v>
      </c>
      <c r="AJ549" s="629"/>
      <c r="AK549" s="208"/>
      <c r="AL549" s="263"/>
      <c r="AM549" s="693">
        <v>0</v>
      </c>
      <c r="AP549" s="581" t="s">
        <v>377</v>
      </c>
      <c r="AQ549" s="582"/>
      <c r="AR549" s="210"/>
      <c r="AS549" s="211"/>
      <c r="AT549" s="779">
        <v>0.28999999165534973</v>
      </c>
      <c r="AV549" s="581" t="s">
        <v>1075</v>
      </c>
      <c r="AW549" s="582"/>
      <c r="AX549" s="582"/>
      <c r="AY549" s="582"/>
      <c r="AZ549" s="779">
        <v>0</v>
      </c>
      <c r="BB549" s="581" t="s">
        <v>290</v>
      </c>
      <c r="BC549" s="630"/>
      <c r="BD549" s="582"/>
      <c r="BE549" s="158"/>
      <c r="BF549" s="780">
        <v>7.0000000298023224E-2</v>
      </c>
      <c r="BH549" s="581" t="s">
        <v>291</v>
      </c>
      <c r="BI549" s="582"/>
      <c r="BJ549" s="582"/>
      <c r="BK549" s="582"/>
      <c r="BL549" s="780">
        <v>0.33000001311302185</v>
      </c>
      <c r="BN549" s="581" t="s">
        <v>223</v>
      </c>
      <c r="BO549" s="581"/>
      <c r="BP549" s="158"/>
      <c r="BQ549" s="159"/>
      <c r="BR549" s="780">
        <v>0</v>
      </c>
      <c r="BT549" s="581" t="s">
        <v>202</v>
      </c>
      <c r="BU549" s="582"/>
      <c r="BV549" s="582"/>
      <c r="BW549" s="582"/>
      <c r="BX549" s="780">
        <v>0.28999999165534973</v>
      </c>
      <c r="BZ549" s="581" t="s">
        <v>126</v>
      </c>
      <c r="CA549" s="582"/>
      <c r="CB549" s="582"/>
      <c r="CC549" s="174"/>
      <c r="CD549" s="780">
        <v>2.9999999329447746E-2</v>
      </c>
      <c r="CF549" s="172" t="s">
        <v>51</v>
      </c>
      <c r="CG549" s="172"/>
      <c r="CH549" s="173"/>
      <c r="CI549" s="173"/>
      <c r="CJ549" s="780">
        <v>0.40000000596046448</v>
      </c>
      <c r="CL549" s="581" t="s">
        <v>56</v>
      </c>
      <c r="CM549" s="582"/>
      <c r="CN549" s="582"/>
      <c r="CO549" s="174"/>
      <c r="CP549" s="780">
        <v>0.35</v>
      </c>
      <c r="CR549" s="581" t="s">
        <v>860</v>
      </c>
      <c r="CS549" s="582"/>
      <c r="CT549" s="582"/>
      <c r="CU549" s="174"/>
      <c r="CV549" s="780">
        <v>0.13</v>
      </c>
      <c r="CX549" s="581" t="s">
        <v>124</v>
      </c>
      <c r="CY549" s="582"/>
      <c r="CZ549" s="582"/>
      <c r="DA549" s="174"/>
      <c r="DB549" s="780">
        <v>0.34000000357627869</v>
      </c>
      <c r="DD549" s="581" t="s">
        <v>124</v>
      </c>
      <c r="DE549" s="582"/>
      <c r="DF549" s="582"/>
      <c r="DG549" s="174"/>
      <c r="DH549" s="780">
        <v>0.38</v>
      </c>
      <c r="DJ549" s="172" t="s">
        <v>124</v>
      </c>
      <c r="DK549" s="582"/>
      <c r="DL549" s="582"/>
      <c r="DM549" s="174"/>
      <c r="DN549" s="780">
        <v>0.38</v>
      </c>
    </row>
    <row r="550" spans="1:118" x14ac:dyDescent="0.3">
      <c r="E550" s="1122" t="s">
        <v>1178</v>
      </c>
      <c r="F550" s="1120"/>
      <c r="G550" s="1119"/>
      <c r="H550" s="900"/>
      <c r="I550" s="1121">
        <v>0.253</v>
      </c>
      <c r="K550" s="899" t="s">
        <v>1178</v>
      </c>
      <c r="L550" s="629"/>
      <c r="M550" s="629"/>
      <c r="N550" s="900"/>
      <c r="O550" s="824">
        <v>0.26600000000000001</v>
      </c>
      <c r="Q550" s="899" t="s">
        <v>1178</v>
      </c>
      <c r="R550" s="629"/>
      <c r="S550" s="629"/>
      <c r="T550" s="900"/>
      <c r="U550" s="824">
        <v>0.26</v>
      </c>
      <c r="W550" s="265" t="s">
        <v>1178</v>
      </c>
      <c r="X550" s="208"/>
      <c r="Y550" s="208"/>
      <c r="Z550" s="263"/>
      <c r="AA550" s="824">
        <v>0.27300000000000002</v>
      </c>
      <c r="AC550" s="265" t="s">
        <v>1174</v>
      </c>
      <c r="AD550" s="629"/>
      <c r="AE550" s="208"/>
      <c r="AF550" s="263"/>
      <c r="AG550" s="693">
        <v>0.25900000000000001</v>
      </c>
      <c r="AI550" s="265" t="s">
        <v>605</v>
      </c>
      <c r="AJ550" s="629"/>
      <c r="AK550" s="208"/>
      <c r="AL550" s="263"/>
      <c r="AM550" s="693">
        <v>0</v>
      </c>
      <c r="AP550" s="581" t="s">
        <v>291</v>
      </c>
      <c r="AQ550" s="582"/>
      <c r="AR550" s="210"/>
      <c r="AS550" s="211"/>
      <c r="AT550" s="779">
        <v>0.11999999731779099</v>
      </c>
      <c r="AV550" s="581" t="s">
        <v>1076</v>
      </c>
      <c r="AW550" s="582"/>
      <c r="AX550" s="582"/>
      <c r="AY550" s="582"/>
      <c r="AZ550" s="779">
        <v>0.40999999642372131</v>
      </c>
      <c r="BB550" s="581" t="s">
        <v>377</v>
      </c>
      <c r="BC550" s="630"/>
      <c r="BD550" s="582"/>
      <c r="BE550" s="158"/>
      <c r="BF550" s="780">
        <v>0.43000000715255737</v>
      </c>
      <c r="BH550" s="581" t="s">
        <v>292</v>
      </c>
      <c r="BI550" s="582"/>
      <c r="BJ550" s="582"/>
      <c r="BK550" s="582"/>
      <c r="BL550" s="780">
        <v>0</v>
      </c>
      <c r="BN550" s="581" t="s">
        <v>224</v>
      </c>
      <c r="BO550" s="581"/>
      <c r="BP550" s="158"/>
      <c r="BQ550" s="159"/>
      <c r="BR550" s="780">
        <v>0.40000000596046448</v>
      </c>
      <c r="BT550" s="581" t="s">
        <v>203</v>
      </c>
      <c r="BU550" s="582"/>
      <c r="BV550" s="582"/>
      <c r="BW550" s="582"/>
      <c r="BX550" s="780">
        <v>0</v>
      </c>
      <c r="BZ550" s="581" t="s">
        <v>127</v>
      </c>
      <c r="CA550" s="582"/>
      <c r="CB550" s="582"/>
      <c r="CC550" s="174"/>
      <c r="CD550" s="780">
        <v>0</v>
      </c>
      <c r="CF550" s="172" t="s">
        <v>124</v>
      </c>
      <c r="CG550" s="172"/>
      <c r="CH550" s="173"/>
      <c r="CI550" s="173"/>
      <c r="CJ550" s="780">
        <v>0.31000000238418579</v>
      </c>
      <c r="CL550" s="581" t="s">
        <v>51</v>
      </c>
      <c r="CM550" s="582"/>
      <c r="CN550" s="582"/>
      <c r="CO550" s="174"/>
      <c r="CP550" s="780">
        <v>0.36</v>
      </c>
      <c r="CR550" s="581" t="s">
        <v>861</v>
      </c>
      <c r="CS550" s="582"/>
      <c r="CT550" s="582"/>
      <c r="CU550" s="174"/>
      <c r="CV550" s="780">
        <v>0</v>
      </c>
      <c r="CX550" s="581" t="s">
        <v>860</v>
      </c>
      <c r="CY550" s="582"/>
      <c r="CZ550" s="582"/>
      <c r="DA550" s="174"/>
      <c r="DB550" s="780">
        <v>0.17000000178813934</v>
      </c>
      <c r="DD550" s="581" t="s">
        <v>860</v>
      </c>
      <c r="DE550" s="582"/>
      <c r="DF550" s="582"/>
      <c r="DG550" s="174"/>
      <c r="DH550" s="780">
        <v>0</v>
      </c>
      <c r="DJ550" s="172" t="s">
        <v>854</v>
      </c>
      <c r="DK550" s="582"/>
      <c r="DL550" s="582"/>
      <c r="DM550" s="174"/>
      <c r="DN550" s="780">
        <v>0.37</v>
      </c>
    </row>
    <row r="551" spans="1:118" x14ac:dyDescent="0.3">
      <c r="E551" s="1122" t="s">
        <v>1519</v>
      </c>
      <c r="F551" s="1120"/>
      <c r="G551" s="1119"/>
      <c r="H551" s="900"/>
      <c r="I551" s="1121">
        <v>0.25800000000000001</v>
      </c>
      <c r="K551" s="899" t="s">
        <v>1519</v>
      </c>
      <c r="L551" s="629"/>
      <c r="M551" s="629"/>
      <c r="N551" s="900"/>
      <c r="O551" s="824">
        <v>0.28299999999999997</v>
      </c>
      <c r="Q551" s="899" t="s">
        <v>1519</v>
      </c>
      <c r="R551" s="629"/>
      <c r="S551" s="629"/>
      <c r="T551" s="900"/>
      <c r="U551" s="824">
        <v>0</v>
      </c>
      <c r="W551" s="265" t="s">
        <v>1179</v>
      </c>
      <c r="X551" s="208"/>
      <c r="Y551" s="208"/>
      <c r="Z551" s="263"/>
      <c r="AA551" s="824">
        <v>0</v>
      </c>
      <c r="AC551" s="265" t="s">
        <v>222</v>
      </c>
      <c r="AD551" s="629"/>
      <c r="AE551" s="208"/>
      <c r="AF551" s="263"/>
      <c r="AG551" s="693">
        <v>0</v>
      </c>
      <c r="AI551" s="265" t="s">
        <v>291</v>
      </c>
      <c r="AJ551" s="629"/>
      <c r="AK551" s="208"/>
      <c r="AL551" s="263"/>
      <c r="AM551" s="693">
        <v>0</v>
      </c>
      <c r="AP551" s="581" t="s">
        <v>517</v>
      </c>
      <c r="AQ551" s="582"/>
      <c r="AR551" s="210"/>
      <c r="AS551" s="211"/>
      <c r="AT551" s="779">
        <v>3.9999999105930328E-2</v>
      </c>
      <c r="AV551" s="581" t="s">
        <v>291</v>
      </c>
      <c r="AW551" s="582"/>
      <c r="AX551" s="582"/>
      <c r="AY551" s="582"/>
      <c r="AZ551" s="779">
        <v>0.31000000238418579</v>
      </c>
      <c r="BB551" s="581" t="s">
        <v>291</v>
      </c>
      <c r="BC551" s="630"/>
      <c r="BD551" s="582"/>
      <c r="BE551" s="158"/>
      <c r="BF551" s="780">
        <v>0.38999998569488525</v>
      </c>
      <c r="BH551" s="581" t="s">
        <v>378</v>
      </c>
      <c r="BI551" s="582"/>
      <c r="BJ551" s="582"/>
      <c r="BK551" s="582"/>
      <c r="BL551" s="780">
        <v>0.30000001192092896</v>
      </c>
      <c r="BN551" s="581" t="s">
        <v>202</v>
      </c>
      <c r="BO551" s="582"/>
      <c r="BP551" s="582"/>
      <c r="BQ551" s="159"/>
      <c r="BR551" s="780">
        <v>0</v>
      </c>
      <c r="BT551" s="581" t="s">
        <v>126</v>
      </c>
      <c r="BU551" s="582"/>
      <c r="BV551" s="582"/>
      <c r="BW551" s="582"/>
      <c r="BX551" s="780">
        <v>0</v>
      </c>
      <c r="BZ551" s="581" t="s">
        <v>128</v>
      </c>
      <c r="CA551" s="582"/>
      <c r="CB551" s="582"/>
      <c r="CC551" s="174"/>
      <c r="CD551" s="780">
        <v>0</v>
      </c>
      <c r="CF551" s="172" t="s">
        <v>505</v>
      </c>
      <c r="CG551" s="173"/>
      <c r="CH551" s="173"/>
      <c r="CI551" s="173"/>
      <c r="CJ551" s="780">
        <v>0.30000001192092896</v>
      </c>
      <c r="CL551" s="581" t="s">
        <v>124</v>
      </c>
      <c r="CM551" s="582"/>
      <c r="CN551" s="582"/>
      <c r="CO551" s="174"/>
      <c r="CP551" s="780">
        <v>0.16</v>
      </c>
      <c r="CR551" s="581" t="s">
        <v>854</v>
      </c>
      <c r="CS551" s="582"/>
      <c r="CT551" s="582"/>
      <c r="CU551" s="174"/>
      <c r="CV551" s="780">
        <v>0.26</v>
      </c>
      <c r="CX551" s="581" t="s">
        <v>861</v>
      </c>
      <c r="CY551" s="582"/>
      <c r="CZ551" s="582"/>
      <c r="DA551" s="174"/>
      <c r="DB551" s="780">
        <v>9.9999997764825821E-3</v>
      </c>
      <c r="DD551" s="581" t="s">
        <v>854</v>
      </c>
      <c r="DE551" s="582"/>
      <c r="DF551" s="582"/>
      <c r="DG551" s="174"/>
      <c r="DH551" s="780">
        <v>0.37</v>
      </c>
      <c r="DJ551" s="172" t="s">
        <v>855</v>
      </c>
      <c r="DK551" s="582"/>
      <c r="DL551" s="582"/>
      <c r="DM551" s="174"/>
      <c r="DN551" s="780">
        <v>0.18</v>
      </c>
    </row>
    <row r="552" spans="1:118" x14ac:dyDescent="0.3">
      <c r="E552" s="1122" t="s">
        <v>1182</v>
      </c>
      <c r="F552" s="1120"/>
      <c r="G552" s="1119"/>
      <c r="H552" s="900"/>
      <c r="I552" s="1121">
        <v>0</v>
      </c>
      <c r="K552" s="899" t="s">
        <v>1182</v>
      </c>
      <c r="L552" s="629"/>
      <c r="M552" s="629"/>
      <c r="N552" s="900"/>
      <c r="O552" s="824">
        <v>0</v>
      </c>
      <c r="Q552" s="899" t="s">
        <v>1182</v>
      </c>
      <c r="R552" s="629"/>
      <c r="S552" s="629"/>
      <c r="T552" s="900"/>
      <c r="U552" s="824">
        <v>0.24</v>
      </c>
      <c r="W552" s="265" t="s">
        <v>1182</v>
      </c>
      <c r="X552" s="208"/>
      <c r="Y552" s="208"/>
      <c r="Z552" s="263"/>
      <c r="AA552" s="824">
        <v>0.215</v>
      </c>
      <c r="AC552" s="265" t="s">
        <v>1184</v>
      </c>
      <c r="AD552" s="629"/>
      <c r="AE552" s="208"/>
      <c r="AF552" s="263"/>
      <c r="AG552" s="693">
        <v>0.25900000000000001</v>
      </c>
      <c r="AI552" s="265" t="s">
        <v>517</v>
      </c>
      <c r="AJ552" s="629"/>
      <c r="AK552" s="208"/>
      <c r="AL552" s="263"/>
      <c r="AM552" s="693">
        <v>0</v>
      </c>
      <c r="AP552" s="581" t="s">
        <v>465</v>
      </c>
      <c r="AQ552" s="582"/>
      <c r="AR552" s="210"/>
      <c r="AS552" s="211"/>
      <c r="AT552" s="779">
        <v>0</v>
      </c>
      <c r="AV552" s="581" t="s">
        <v>1077</v>
      </c>
      <c r="AW552" s="582"/>
      <c r="AX552" s="582"/>
      <c r="AY552" s="582"/>
      <c r="AZ552" s="779">
        <v>0.34999999403953552</v>
      </c>
      <c r="BB552" s="581" t="s">
        <v>201</v>
      </c>
      <c r="BC552" s="630"/>
      <c r="BD552" s="582"/>
      <c r="BE552" s="158"/>
      <c r="BF552" s="780">
        <v>0.41999998688697815</v>
      </c>
      <c r="BH552" s="581" t="s">
        <v>222</v>
      </c>
      <c r="BI552" s="582"/>
      <c r="BJ552" s="582"/>
      <c r="BK552" s="582"/>
      <c r="BL552" s="780">
        <v>0.36000001430511475</v>
      </c>
      <c r="BN552" s="581" t="s">
        <v>203</v>
      </c>
      <c r="BO552" s="582"/>
      <c r="BP552" s="582"/>
      <c r="BQ552" s="159"/>
      <c r="BR552" s="780">
        <v>0.25</v>
      </c>
      <c r="BT552" s="581" t="s">
        <v>204</v>
      </c>
      <c r="BU552" s="582"/>
      <c r="BV552" s="582"/>
      <c r="BW552" s="582"/>
      <c r="BX552" s="780">
        <v>0</v>
      </c>
      <c r="BZ552" s="581" t="s">
        <v>51</v>
      </c>
      <c r="CA552" s="582"/>
      <c r="CB552" s="582"/>
      <c r="CC552" s="174"/>
      <c r="CD552" s="780">
        <v>0.34999999403953552</v>
      </c>
      <c r="CF552" s="172" t="s">
        <v>507</v>
      </c>
      <c r="CG552" s="172"/>
      <c r="CH552" s="173"/>
      <c r="CI552" s="173"/>
      <c r="CJ552" s="780">
        <v>0</v>
      </c>
      <c r="CL552" s="581" t="s">
        <v>860</v>
      </c>
      <c r="CM552" s="582"/>
      <c r="CN552" s="582"/>
      <c r="CO552" s="174"/>
      <c r="CP552" s="780">
        <v>0.21</v>
      </c>
      <c r="CR552" s="581" t="s">
        <v>61</v>
      </c>
      <c r="CS552" s="582"/>
      <c r="CT552" s="582"/>
      <c r="CU552" s="174"/>
      <c r="CV552" s="780">
        <v>0</v>
      </c>
      <c r="CX552" s="581" t="s">
        <v>854</v>
      </c>
      <c r="CY552" s="582"/>
      <c r="CZ552" s="582"/>
      <c r="DA552" s="174"/>
      <c r="DB552" s="780">
        <v>0.2800000011920929</v>
      </c>
      <c r="DD552" s="581" t="s">
        <v>58</v>
      </c>
      <c r="DE552" s="582"/>
      <c r="DF552" s="582"/>
      <c r="DG552" s="174"/>
      <c r="DH552" s="780">
        <v>0.42</v>
      </c>
      <c r="DJ552" s="172" t="s">
        <v>58</v>
      </c>
      <c r="DK552" s="582"/>
      <c r="DL552" s="582"/>
      <c r="DM552" s="174"/>
      <c r="DN552" s="780">
        <v>0.22</v>
      </c>
    </row>
    <row r="553" spans="1:118" x14ac:dyDescent="0.3">
      <c r="E553" s="1122" t="s">
        <v>467</v>
      </c>
      <c r="F553" s="1120"/>
      <c r="G553" s="1119"/>
      <c r="H553" s="900"/>
      <c r="I553" s="1121">
        <v>0.25800000000000001</v>
      </c>
      <c r="K553" s="899" t="s">
        <v>1709</v>
      </c>
      <c r="L553" s="629"/>
      <c r="M553" s="629"/>
      <c r="N553" s="900"/>
      <c r="O553" s="824">
        <v>0</v>
      </c>
      <c r="Q553" s="899" t="s">
        <v>467</v>
      </c>
      <c r="R553" s="629"/>
      <c r="S553" s="629"/>
      <c r="T553" s="900"/>
      <c r="U553" s="824">
        <v>0.26</v>
      </c>
      <c r="W553" s="265" t="s">
        <v>467</v>
      </c>
      <c r="X553" s="208"/>
      <c r="Y553" s="208"/>
      <c r="Z553" s="263"/>
      <c r="AA553" s="824">
        <v>0.252</v>
      </c>
      <c r="AC553" s="265" t="s">
        <v>1187</v>
      </c>
      <c r="AD553" s="629"/>
      <c r="AE553" s="208"/>
      <c r="AF553" s="263"/>
      <c r="AG553" s="693">
        <v>0.25800000000000001</v>
      </c>
      <c r="AI553" s="265" t="s">
        <v>465</v>
      </c>
      <c r="AJ553" s="629"/>
      <c r="AK553" s="208"/>
      <c r="AL553" s="263"/>
      <c r="AM553" s="693">
        <v>0</v>
      </c>
      <c r="AP553" s="581" t="s">
        <v>466</v>
      </c>
      <c r="AQ553" s="582"/>
      <c r="AR553" s="210"/>
      <c r="AS553" s="211"/>
      <c r="AT553" s="779">
        <v>0</v>
      </c>
      <c r="AV553" s="581" t="s">
        <v>201</v>
      </c>
      <c r="AW553" s="582"/>
      <c r="AX553" s="582"/>
      <c r="AY553" s="582"/>
      <c r="AZ553" s="779">
        <v>0.36000001430511475</v>
      </c>
      <c r="BB553" s="581" t="s">
        <v>292</v>
      </c>
      <c r="BC553" s="630"/>
      <c r="BD553" s="582"/>
      <c r="BE553" s="158"/>
      <c r="BF553" s="780">
        <v>0</v>
      </c>
      <c r="BH553" s="581" t="s">
        <v>223</v>
      </c>
      <c r="BI553" s="582"/>
      <c r="BJ553" s="582"/>
      <c r="BK553" s="582"/>
      <c r="BL553" s="780">
        <v>0</v>
      </c>
      <c r="BN553" s="581" t="s">
        <v>126</v>
      </c>
      <c r="BO553" s="582"/>
      <c r="BP553" s="582"/>
      <c r="BQ553" s="159"/>
      <c r="BR553" s="780">
        <v>0</v>
      </c>
      <c r="BT553" s="581" t="s">
        <v>205</v>
      </c>
      <c r="BU553" s="582"/>
      <c r="BV553" s="582"/>
      <c r="BW553" s="582"/>
      <c r="BX553" s="780">
        <v>0.37000000476837158</v>
      </c>
      <c r="BZ553" s="581" t="s">
        <v>505</v>
      </c>
      <c r="CA553" s="582"/>
      <c r="CB553" s="582"/>
      <c r="CC553" s="174"/>
      <c r="CD553" s="780">
        <v>0.25</v>
      </c>
      <c r="CF553" s="172" t="s">
        <v>67</v>
      </c>
      <c r="CG553" s="172"/>
      <c r="CH553" s="173"/>
      <c r="CI553" s="173"/>
      <c r="CJ553" s="780">
        <v>0</v>
      </c>
      <c r="CL553" s="581" t="s">
        <v>865</v>
      </c>
      <c r="CM553" s="582"/>
      <c r="CN553" s="582"/>
      <c r="CO553" s="174"/>
      <c r="CP553" s="780">
        <v>0</v>
      </c>
      <c r="CR553" s="581" t="s">
        <v>863</v>
      </c>
      <c r="CS553" s="582"/>
      <c r="CT553" s="582"/>
      <c r="CU553" s="174"/>
      <c r="CV553" s="780">
        <v>0.21</v>
      </c>
      <c r="CX553" s="581" t="s">
        <v>54</v>
      </c>
      <c r="CY553" s="582"/>
      <c r="CZ553" s="582"/>
      <c r="DA553" s="174"/>
      <c r="DB553" s="780">
        <v>0.25999999046325684</v>
      </c>
      <c r="DD553" s="581" t="s">
        <v>59</v>
      </c>
      <c r="DE553" s="582"/>
      <c r="DF553" s="582"/>
      <c r="DG553" s="174"/>
      <c r="DH553" s="780">
        <v>0.19</v>
      </c>
      <c r="DJ553" s="172" t="s">
        <v>59</v>
      </c>
      <c r="DK553" s="582"/>
      <c r="DL553" s="582"/>
      <c r="DM553" s="174"/>
      <c r="DN553" s="780">
        <v>0.21</v>
      </c>
    </row>
    <row r="554" spans="1:118" x14ac:dyDescent="0.3">
      <c r="E554" s="1122" t="s">
        <v>1856</v>
      </c>
      <c r="F554" s="1120"/>
      <c r="G554" s="1119"/>
      <c r="H554" s="900"/>
      <c r="I554" s="1121">
        <v>0.25600000000000001</v>
      </c>
      <c r="K554" s="899" t="s">
        <v>467</v>
      </c>
      <c r="L554" s="629"/>
      <c r="M554" s="629"/>
      <c r="N554" s="900"/>
      <c r="O554" s="824">
        <v>0.28299999999999997</v>
      </c>
      <c r="Q554" s="899" t="s">
        <v>607</v>
      </c>
      <c r="R554" s="629"/>
      <c r="S554" s="629"/>
      <c r="T554" s="900"/>
      <c r="U554" s="824">
        <v>0.23599999999999999</v>
      </c>
      <c r="W554" s="265" t="s">
        <v>1078</v>
      </c>
      <c r="X554" s="208"/>
      <c r="Y554" s="208"/>
      <c r="Z554" s="263"/>
      <c r="AA554" s="824">
        <v>0.27200000000000002</v>
      </c>
      <c r="AC554" s="265" t="s">
        <v>1188</v>
      </c>
      <c r="AD554" s="629"/>
      <c r="AE554" s="208"/>
      <c r="AF554" s="263"/>
      <c r="AG554" s="693">
        <v>0.25900000000000001</v>
      </c>
      <c r="AI554" s="265" t="s">
        <v>466</v>
      </c>
      <c r="AJ554" s="629"/>
      <c r="AK554" s="208"/>
      <c r="AL554" s="263"/>
      <c r="AM554" s="693">
        <v>0</v>
      </c>
      <c r="AP554" s="581" t="s">
        <v>201</v>
      </c>
      <c r="AQ554" s="582"/>
      <c r="AR554" s="208"/>
      <c r="AS554" s="209"/>
      <c r="AT554" s="779">
        <v>0.27000001072883606</v>
      </c>
      <c r="AV554" s="581" t="s">
        <v>292</v>
      </c>
      <c r="AW554" s="582"/>
      <c r="AX554" s="582"/>
      <c r="AY554" s="582"/>
      <c r="AZ554" s="779">
        <v>0</v>
      </c>
      <c r="BB554" s="581" t="s">
        <v>378</v>
      </c>
      <c r="BC554" s="630"/>
      <c r="BD554" s="582"/>
      <c r="BE554" s="158"/>
      <c r="BF554" s="780">
        <v>0.31999999284744263</v>
      </c>
      <c r="BH554" s="581" t="s">
        <v>293</v>
      </c>
      <c r="BI554" s="582"/>
      <c r="BJ554" s="582"/>
      <c r="BK554" s="582"/>
      <c r="BL554" s="780">
        <v>0</v>
      </c>
      <c r="BN554" s="581" t="s">
        <v>225</v>
      </c>
      <c r="BO554" s="582"/>
      <c r="BP554" s="582"/>
      <c r="BQ554" s="159"/>
      <c r="BR554" s="780">
        <v>0.38999998569488525</v>
      </c>
      <c r="BT554" s="581" t="s">
        <v>128</v>
      </c>
      <c r="BU554" s="582"/>
      <c r="BV554" s="582"/>
      <c r="BW554" s="582"/>
      <c r="BX554" s="780">
        <v>0</v>
      </c>
      <c r="BZ554" s="581" t="s">
        <v>129</v>
      </c>
      <c r="CA554" s="582"/>
      <c r="CB554" s="582"/>
      <c r="CC554" s="174"/>
      <c r="CD554" s="780">
        <v>0</v>
      </c>
      <c r="CF554" s="172" t="s">
        <v>385</v>
      </c>
      <c r="CG554" s="172"/>
      <c r="CH554" s="173"/>
      <c r="CI554" s="173"/>
      <c r="CJ554" s="780">
        <v>0.37000000476837158</v>
      </c>
      <c r="CL554" s="581" t="s">
        <v>67</v>
      </c>
      <c r="CM554" s="582"/>
      <c r="CN554" s="582"/>
      <c r="CO554" s="174"/>
      <c r="CP554" s="780">
        <v>0.19</v>
      </c>
      <c r="CR554" s="581" t="s">
        <v>58</v>
      </c>
      <c r="CS554" s="582"/>
      <c r="CT554" s="582"/>
      <c r="CU554" s="174"/>
      <c r="CV554" s="780">
        <v>0.06</v>
      </c>
      <c r="CX554" s="581" t="s">
        <v>58</v>
      </c>
      <c r="CY554" s="582"/>
      <c r="CZ554" s="582"/>
      <c r="DA554" s="174"/>
      <c r="DB554" s="780">
        <v>0.14000000059604645</v>
      </c>
      <c r="DD554" s="581" t="s">
        <v>857</v>
      </c>
      <c r="DE554" s="582"/>
      <c r="DF554" s="582"/>
      <c r="DG554" s="174"/>
      <c r="DH554" s="780">
        <v>0.34</v>
      </c>
      <c r="DJ554" s="172" t="s">
        <v>856</v>
      </c>
      <c r="DK554" s="582"/>
      <c r="DL554" s="582"/>
      <c r="DM554" s="174"/>
      <c r="DN554" s="780">
        <v>0.4</v>
      </c>
    </row>
    <row r="555" spans="1:118" x14ac:dyDescent="0.3">
      <c r="E555" s="1122" t="s">
        <v>1078</v>
      </c>
      <c r="F555" s="1120"/>
      <c r="G555" s="1119"/>
      <c r="H555" s="900"/>
      <c r="I555" s="1121">
        <v>0.25800000000000001</v>
      </c>
      <c r="K555" s="899" t="s">
        <v>607</v>
      </c>
      <c r="L555" s="629"/>
      <c r="M555" s="629"/>
      <c r="N555" s="900"/>
      <c r="O555" s="824">
        <v>0.28299999999999997</v>
      </c>
      <c r="Q555" s="899" t="s">
        <v>1078</v>
      </c>
      <c r="R555" s="629"/>
      <c r="S555" s="629"/>
      <c r="T555" s="900"/>
      <c r="U555" s="824">
        <v>0.26</v>
      </c>
      <c r="W555" s="265" t="s">
        <v>1184</v>
      </c>
      <c r="X555" s="208"/>
      <c r="Y555" s="208"/>
      <c r="Z555" s="263"/>
      <c r="AA555" s="824">
        <v>0.27200000000000002</v>
      </c>
      <c r="AC555" s="265" t="s">
        <v>1190</v>
      </c>
      <c r="AD555" s="629"/>
      <c r="AE555" s="208"/>
      <c r="AF555" s="263"/>
      <c r="AG555" s="693">
        <v>0.25800000000000001</v>
      </c>
      <c r="AI555" s="265" t="s">
        <v>201</v>
      </c>
      <c r="AJ555" s="629"/>
      <c r="AK555" s="208"/>
      <c r="AL555" s="263"/>
      <c r="AM555" s="693">
        <v>0.18</v>
      </c>
      <c r="AP555" s="581" t="s">
        <v>292</v>
      </c>
      <c r="AQ555" s="582"/>
      <c r="AR555" s="582"/>
      <c r="AS555" s="209"/>
      <c r="AT555" s="779">
        <v>0</v>
      </c>
      <c r="AV555" s="581" t="s">
        <v>408</v>
      </c>
      <c r="AW555" s="582"/>
      <c r="AX555" s="582"/>
      <c r="AY555" s="582"/>
      <c r="AZ555" s="779">
        <v>0.40999999642372131</v>
      </c>
      <c r="BB555" s="581" t="s">
        <v>222</v>
      </c>
      <c r="BC555" s="630"/>
      <c r="BD555" s="582"/>
      <c r="BE555" s="158"/>
      <c r="BF555" s="780">
        <v>0.41999998688697815</v>
      </c>
      <c r="BH555" s="581" t="s">
        <v>224</v>
      </c>
      <c r="BI555" s="582"/>
      <c r="BJ555" s="582"/>
      <c r="BK555" s="582"/>
      <c r="BL555" s="780">
        <v>0.36000001430511475</v>
      </c>
      <c r="BN555" s="581" t="s">
        <v>204</v>
      </c>
      <c r="BO555" s="582"/>
      <c r="BP555" s="582"/>
      <c r="BQ555" s="159"/>
      <c r="BR555" s="780">
        <v>0</v>
      </c>
      <c r="BT555" s="581" t="s">
        <v>51</v>
      </c>
      <c r="BU555" s="582"/>
      <c r="BV555" s="582"/>
      <c r="BW555" s="582"/>
      <c r="BX555" s="780">
        <v>0.36000001430511475</v>
      </c>
      <c r="BZ555" s="581" t="s">
        <v>67</v>
      </c>
      <c r="CA555" s="582"/>
      <c r="CB555" s="582"/>
      <c r="CC555" s="174"/>
      <c r="CD555" s="780">
        <v>0</v>
      </c>
      <c r="CF555" s="172" t="s">
        <v>61</v>
      </c>
      <c r="CG555" s="172"/>
      <c r="CH555" s="173"/>
      <c r="CI555" s="173"/>
      <c r="CJ555" s="780">
        <v>0</v>
      </c>
      <c r="CL555" s="581" t="s">
        <v>854</v>
      </c>
      <c r="CM555" s="582"/>
      <c r="CN555" s="582"/>
      <c r="CO555" s="174"/>
      <c r="CP555" s="780">
        <v>0.33</v>
      </c>
      <c r="CR555" s="581" t="s">
        <v>59</v>
      </c>
      <c r="CS555" s="582"/>
      <c r="CT555" s="582"/>
      <c r="CU555" s="174"/>
      <c r="CV555" s="780">
        <v>0.05</v>
      </c>
      <c r="CX555" s="581" t="s">
        <v>59</v>
      </c>
      <c r="CY555" s="582"/>
      <c r="CZ555" s="582"/>
      <c r="DA555" s="174"/>
      <c r="DB555" s="780">
        <v>0.14000000059604645</v>
      </c>
      <c r="DD555" s="581" t="s">
        <v>858</v>
      </c>
      <c r="DE555" s="582"/>
      <c r="DF555" s="582"/>
      <c r="DG555" s="174"/>
      <c r="DH555" s="780">
        <v>0.04</v>
      </c>
      <c r="DJ555" s="172" t="s">
        <v>857</v>
      </c>
      <c r="DK555" s="582"/>
      <c r="DL555" s="582"/>
      <c r="DM555" s="174"/>
      <c r="DN555" s="780">
        <v>0.35</v>
      </c>
    </row>
    <row r="556" spans="1:118" x14ac:dyDescent="0.3">
      <c r="E556" s="1122" t="s">
        <v>1183</v>
      </c>
      <c r="F556" s="1120"/>
      <c r="G556" s="1119"/>
      <c r="H556" s="900"/>
      <c r="I556" s="1121">
        <v>0.25800000000000001</v>
      </c>
      <c r="K556" s="899" t="s">
        <v>1078</v>
      </c>
      <c r="L556" s="629"/>
      <c r="M556" s="629"/>
      <c r="N556" s="900"/>
      <c r="O556" s="824">
        <v>0.28299999999999997</v>
      </c>
      <c r="Q556" s="899" t="s">
        <v>1184</v>
      </c>
      <c r="R556" s="629"/>
      <c r="S556" s="629"/>
      <c r="T556" s="900"/>
      <c r="U556" s="824">
        <v>0.25900000000000001</v>
      </c>
      <c r="W556" s="265" t="s">
        <v>1187</v>
      </c>
      <c r="X556" s="208"/>
      <c r="Y556" s="208"/>
      <c r="Z556" s="263"/>
      <c r="AA556" s="824">
        <v>0.26900000000000002</v>
      </c>
      <c r="AC556" s="265" t="s">
        <v>1191</v>
      </c>
      <c r="AD556" s="629"/>
      <c r="AE556" s="208"/>
      <c r="AF556" s="263"/>
      <c r="AG556" s="693">
        <v>0</v>
      </c>
      <c r="AI556" s="265" t="s">
        <v>292</v>
      </c>
      <c r="AJ556" s="629"/>
      <c r="AK556" s="208"/>
      <c r="AL556" s="263"/>
      <c r="AM556" s="693">
        <v>0</v>
      </c>
      <c r="AP556" s="581" t="s">
        <v>408</v>
      </c>
      <c r="AQ556" s="582"/>
      <c r="AR556" s="582"/>
      <c r="AS556" s="159"/>
      <c r="AT556" s="779">
        <v>0.31000000238418579</v>
      </c>
      <c r="AV556" s="581" t="s">
        <v>1078</v>
      </c>
      <c r="AW556" s="582"/>
      <c r="AX556" s="582"/>
      <c r="AY556" s="582"/>
      <c r="AZ556" s="779">
        <v>0.30000001192092896</v>
      </c>
      <c r="BB556" s="581" t="s">
        <v>56</v>
      </c>
      <c r="BC556" s="630"/>
      <c r="BD556" s="582"/>
      <c r="BE556" s="158"/>
      <c r="BF556" s="780">
        <v>5.9999998658895493E-2</v>
      </c>
      <c r="BH556" s="581" t="s">
        <v>202</v>
      </c>
      <c r="BI556" s="582"/>
      <c r="BJ556" s="582"/>
      <c r="BK556" s="582"/>
      <c r="BL556" s="780">
        <v>0</v>
      </c>
      <c r="BN556" s="581" t="s">
        <v>128</v>
      </c>
      <c r="BO556" s="582"/>
      <c r="BP556" s="582"/>
      <c r="BQ556" s="159"/>
      <c r="BR556" s="780">
        <v>0</v>
      </c>
      <c r="BT556" s="581" t="s">
        <v>381</v>
      </c>
      <c r="BU556" s="582"/>
      <c r="BV556" s="582"/>
      <c r="BW556" s="582"/>
      <c r="BX556" s="780">
        <v>0</v>
      </c>
      <c r="BZ556" s="581" t="s">
        <v>385</v>
      </c>
      <c r="CA556" s="582"/>
      <c r="CB556" s="582"/>
      <c r="CC556" s="174"/>
      <c r="CD556" s="780">
        <v>0.31000000238418579</v>
      </c>
      <c r="CF556" s="172" t="s">
        <v>54</v>
      </c>
      <c r="CG556" s="172"/>
      <c r="CH556" s="173"/>
      <c r="CI556" s="173"/>
      <c r="CJ556" s="780">
        <v>0.25</v>
      </c>
      <c r="CL556" s="581" t="s">
        <v>61</v>
      </c>
      <c r="CM556" s="582"/>
      <c r="CN556" s="582"/>
      <c r="CO556" s="174"/>
      <c r="CP556" s="780">
        <v>0</v>
      </c>
      <c r="CR556" s="581" t="s">
        <v>64</v>
      </c>
      <c r="CS556" s="582"/>
      <c r="CT556" s="582"/>
      <c r="CU556" s="174"/>
      <c r="CV556" s="780">
        <v>0</v>
      </c>
      <c r="CX556" s="581" t="s">
        <v>862</v>
      </c>
      <c r="CY556" s="582"/>
      <c r="CZ556" s="582"/>
      <c r="DA556" s="174"/>
      <c r="DB556" s="780">
        <v>0.27000001072883606</v>
      </c>
      <c r="DD556" s="581" t="s">
        <v>138</v>
      </c>
      <c r="DE556" s="582"/>
      <c r="DF556" s="582"/>
      <c r="DG556" s="174"/>
      <c r="DH556" s="780">
        <v>0.35</v>
      </c>
      <c r="DJ556" s="172" t="s">
        <v>858</v>
      </c>
      <c r="DK556" s="582"/>
      <c r="DL556" s="582"/>
      <c r="DM556" s="174"/>
      <c r="DN556" s="780">
        <v>0</v>
      </c>
    </row>
    <row r="557" spans="1:118" x14ac:dyDescent="0.3">
      <c r="E557" s="1122" t="s">
        <v>1184</v>
      </c>
      <c r="F557" s="1120"/>
      <c r="G557" s="1119"/>
      <c r="H557" s="900"/>
      <c r="I557" s="1121">
        <v>0.25600000000000001</v>
      </c>
      <c r="K557" s="899" t="s">
        <v>1183</v>
      </c>
      <c r="L557" s="629"/>
      <c r="M557" s="629"/>
      <c r="N557" s="900"/>
      <c r="O557" s="824">
        <v>0.28299999999999997</v>
      </c>
      <c r="Q557" s="899" t="s">
        <v>1187</v>
      </c>
      <c r="R557" s="629"/>
      <c r="S557" s="629"/>
      <c r="T557" s="900"/>
      <c r="U557" s="824">
        <v>0.26</v>
      </c>
      <c r="W557" s="265" t="s">
        <v>1188</v>
      </c>
      <c r="X557" s="208"/>
      <c r="Y557" s="208"/>
      <c r="Z557" s="263"/>
      <c r="AA557" s="824">
        <v>0.27300000000000002</v>
      </c>
      <c r="AC557" s="265" t="s">
        <v>1192</v>
      </c>
      <c r="AD557" s="629"/>
      <c r="AE557" s="208"/>
      <c r="AF557" s="263"/>
      <c r="AG557" s="693">
        <v>0.20699999999999999</v>
      </c>
      <c r="AI557" s="265" t="s">
        <v>408</v>
      </c>
      <c r="AJ557" s="629"/>
      <c r="AK557" s="208"/>
      <c r="AL557" s="263"/>
      <c r="AM557" s="693">
        <v>0.25</v>
      </c>
      <c r="AP557" s="581" t="s">
        <v>467</v>
      </c>
      <c r="AQ557" s="582"/>
      <c r="AR557" s="582"/>
      <c r="AS557" s="159"/>
      <c r="AT557" s="779">
        <v>0</v>
      </c>
      <c r="AV557" s="581" t="s">
        <v>222</v>
      </c>
      <c r="AW557" s="582"/>
      <c r="AX557" s="582"/>
      <c r="AY557" s="582"/>
      <c r="AZ557" s="779">
        <v>0.40000000596046448</v>
      </c>
      <c r="BB557" s="581" t="s">
        <v>223</v>
      </c>
      <c r="BC557" s="630"/>
      <c r="BD557" s="582"/>
      <c r="BE557" s="158"/>
      <c r="BF557" s="780">
        <v>1.9999999552965164E-2</v>
      </c>
      <c r="BH557" s="581" t="s">
        <v>203</v>
      </c>
      <c r="BI557" s="582"/>
      <c r="BJ557" s="582"/>
      <c r="BK557" s="582"/>
      <c r="BL557" s="780">
        <v>0.15000000596046448</v>
      </c>
      <c r="BN557" s="581" t="s">
        <v>51</v>
      </c>
      <c r="BO557" s="582"/>
      <c r="BP557" s="582"/>
      <c r="BQ557" s="159"/>
      <c r="BR557" s="780">
        <v>0.40000000596046448</v>
      </c>
      <c r="BT557" s="581" t="s">
        <v>505</v>
      </c>
      <c r="BU557" s="582"/>
      <c r="BV557" s="582"/>
      <c r="BW557" s="582"/>
      <c r="BX557" s="780">
        <v>0.27000001072883606</v>
      </c>
      <c r="BZ557" s="581" t="s">
        <v>130</v>
      </c>
      <c r="CA557" s="582"/>
      <c r="CB557" s="582"/>
      <c r="CC557" s="174"/>
      <c r="CD557" s="780">
        <v>0.2800000011920929</v>
      </c>
      <c r="CF557" s="172" t="s">
        <v>58</v>
      </c>
      <c r="CG557" s="172"/>
      <c r="CH557" s="173"/>
      <c r="CI557" s="173"/>
      <c r="CJ557" s="780">
        <v>0.14000000059604645</v>
      </c>
      <c r="CL557" s="581" t="s">
        <v>863</v>
      </c>
      <c r="CM557" s="582"/>
      <c r="CN557" s="582"/>
      <c r="CO557" s="174"/>
      <c r="CP557" s="780">
        <v>0.23</v>
      </c>
      <c r="CR557" s="581" t="s">
        <v>857</v>
      </c>
      <c r="CS557" s="582"/>
      <c r="CT557" s="582"/>
      <c r="CU557" s="174"/>
      <c r="CV557" s="780">
        <v>0.21</v>
      </c>
      <c r="CX557" s="581" t="s">
        <v>64</v>
      </c>
      <c r="CY557" s="582"/>
      <c r="CZ557" s="582"/>
      <c r="DA557" s="174"/>
      <c r="DB557" s="780">
        <v>0</v>
      </c>
      <c r="DD557" s="581" t="s">
        <v>57</v>
      </c>
      <c r="DE557" s="582"/>
      <c r="DF557" s="582"/>
      <c r="DG557" s="174"/>
      <c r="DH557" s="780">
        <v>0.36</v>
      </c>
      <c r="DJ557" s="172" t="s">
        <v>138</v>
      </c>
      <c r="DK557" s="582"/>
      <c r="DL557" s="582"/>
      <c r="DM557" s="174"/>
      <c r="DN557" s="780">
        <v>0.35</v>
      </c>
    </row>
    <row r="558" spans="1:118" ht="14.45" customHeight="1" x14ac:dyDescent="0.3">
      <c r="E558" s="1122" t="s">
        <v>1710</v>
      </c>
      <c r="F558" s="1120"/>
      <c r="G558" s="1119"/>
      <c r="H558" s="900"/>
      <c r="I558" s="1121">
        <v>0.25700000000000001</v>
      </c>
      <c r="K558" s="899" t="s">
        <v>1184</v>
      </c>
      <c r="L558" s="629"/>
      <c r="M558" s="629"/>
      <c r="N558" s="900"/>
      <c r="O558" s="824">
        <v>0.26200000000000001</v>
      </c>
      <c r="Q558" s="899" t="s">
        <v>1189</v>
      </c>
      <c r="R558" s="629"/>
      <c r="S558" s="629"/>
      <c r="T558" s="900"/>
      <c r="U558" s="824">
        <v>0.25700000000000001</v>
      </c>
      <c r="W558" s="265" t="s">
        <v>1190</v>
      </c>
      <c r="X558" s="208"/>
      <c r="Y558" s="208"/>
      <c r="Z558" s="263"/>
      <c r="AA558" s="824">
        <v>0.27200000000000002</v>
      </c>
      <c r="AC558" s="265" t="s">
        <v>1193</v>
      </c>
      <c r="AD558" s="629"/>
      <c r="AE558" s="208"/>
      <c r="AF558" s="263"/>
      <c r="AG558" s="693">
        <v>0.16800000000000001</v>
      </c>
      <c r="AI558" s="265" t="s">
        <v>467</v>
      </c>
      <c r="AJ558" s="629"/>
      <c r="AK558" s="208"/>
      <c r="AL558" s="263"/>
      <c r="AM558" s="693">
        <v>0</v>
      </c>
      <c r="AP558" s="581" t="s">
        <v>527</v>
      </c>
      <c r="AQ558" s="582"/>
      <c r="AR558" s="582"/>
      <c r="AS558" s="159"/>
      <c r="AT558" s="779">
        <v>0.31000000238418579</v>
      </c>
      <c r="AV558" s="581" t="s">
        <v>409</v>
      </c>
      <c r="AW558" s="582"/>
      <c r="AX558" s="582"/>
      <c r="AY558" s="582"/>
      <c r="AZ558" s="779">
        <v>0</v>
      </c>
      <c r="BB558" s="581" t="s">
        <v>361</v>
      </c>
      <c r="BC558" s="630"/>
      <c r="BD558" s="582"/>
      <c r="BE558" s="158"/>
      <c r="BF558" s="780">
        <v>0</v>
      </c>
      <c r="BH558" s="581" t="s">
        <v>126</v>
      </c>
      <c r="BI558" s="582"/>
      <c r="BJ558" s="582"/>
      <c r="BK558" s="582"/>
      <c r="BL558" s="780">
        <v>0</v>
      </c>
      <c r="BN558" s="581" t="s">
        <v>226</v>
      </c>
      <c r="BO558" s="581"/>
      <c r="BP558" s="158"/>
      <c r="BQ558" s="159"/>
      <c r="BR558" s="780">
        <v>0.40000000596046448</v>
      </c>
      <c r="BT558" s="581" t="s">
        <v>129</v>
      </c>
      <c r="BU558" s="582"/>
      <c r="BV558" s="582"/>
      <c r="BW558" s="582"/>
      <c r="BX558" s="780">
        <v>0.25999999046325684</v>
      </c>
      <c r="BZ558" s="581" t="s">
        <v>131</v>
      </c>
      <c r="CA558" s="582"/>
      <c r="CB558" s="582"/>
      <c r="CC558" s="174"/>
      <c r="CD558" s="780">
        <v>0.36000001430511475</v>
      </c>
      <c r="CF558" s="172" t="s">
        <v>59</v>
      </c>
      <c r="CG558" s="172"/>
      <c r="CH558" s="173"/>
      <c r="CI558" s="173"/>
      <c r="CJ558" s="780">
        <v>0.12999999523162842</v>
      </c>
      <c r="CL558" s="581" t="s">
        <v>58</v>
      </c>
      <c r="CM558" s="582"/>
      <c r="CN558" s="582"/>
      <c r="CO558" s="174"/>
      <c r="CP558" s="780">
        <v>0.08</v>
      </c>
      <c r="CR558" s="581" t="s">
        <v>66</v>
      </c>
      <c r="CS558" s="582"/>
      <c r="CT558" s="582"/>
      <c r="CU558" s="174"/>
      <c r="CV558" s="780">
        <v>0.28000000000000003</v>
      </c>
      <c r="CX558" s="581" t="s">
        <v>857</v>
      </c>
      <c r="CY558" s="582"/>
      <c r="CZ558" s="582"/>
      <c r="DA558" s="174"/>
      <c r="DB558" s="780">
        <v>0.23999999463558197</v>
      </c>
      <c r="DD558" s="1391" t="s">
        <v>1631</v>
      </c>
      <c r="DE558" s="1391"/>
      <c r="DF558" s="1391"/>
      <c r="DG558" s="1391"/>
      <c r="DH558" s="1391"/>
      <c r="DJ558" s="172" t="s">
        <v>859</v>
      </c>
      <c r="DK558" s="582"/>
      <c r="DL558" s="582"/>
      <c r="DM558" s="174"/>
      <c r="DN558" s="780">
        <v>0.4</v>
      </c>
    </row>
    <row r="559" spans="1:118" x14ac:dyDescent="0.3">
      <c r="E559" s="1122" t="s">
        <v>1187</v>
      </c>
      <c r="F559" s="1120"/>
      <c r="G559" s="1119"/>
      <c r="H559" s="900"/>
      <c r="I559" s="1121">
        <v>0.25800000000000001</v>
      </c>
      <c r="K559" s="899" t="s">
        <v>1710</v>
      </c>
      <c r="L559" s="629"/>
      <c r="M559" s="629"/>
      <c r="N559" s="900"/>
      <c r="O559" s="824">
        <v>0.28199999999999997</v>
      </c>
      <c r="Q559" s="899" t="s">
        <v>1190</v>
      </c>
      <c r="R559" s="629"/>
      <c r="S559" s="629"/>
      <c r="T559" s="900"/>
      <c r="U559" s="824">
        <v>0.26</v>
      </c>
      <c r="W559" s="265" t="s">
        <v>1191</v>
      </c>
      <c r="X559" s="208"/>
      <c r="Y559" s="208"/>
      <c r="Z559" s="263"/>
      <c r="AA559" s="824">
        <v>0</v>
      </c>
      <c r="AC559" s="265" t="s">
        <v>613</v>
      </c>
      <c r="AD559" s="629"/>
      <c r="AE559" s="208"/>
      <c r="AF559" s="263"/>
      <c r="AG559" s="693">
        <v>0.25800000000000001</v>
      </c>
      <c r="AI559" s="265" t="s">
        <v>527</v>
      </c>
      <c r="AJ559" s="629"/>
      <c r="AK559" s="208"/>
      <c r="AL559" s="263"/>
      <c r="AM559" s="693">
        <v>0.22</v>
      </c>
      <c r="AP559" s="581" t="s">
        <v>378</v>
      </c>
      <c r="AQ559" s="582"/>
      <c r="AR559" s="582"/>
      <c r="AS559" s="159"/>
      <c r="AT559" s="779">
        <v>0</v>
      </c>
      <c r="AV559" s="581" t="s">
        <v>1079</v>
      </c>
      <c r="AW559" s="582"/>
      <c r="AX559" s="582"/>
      <c r="AY559" s="582"/>
      <c r="AZ559" s="779">
        <v>0.11999999731779099</v>
      </c>
      <c r="BB559" s="581" t="s">
        <v>293</v>
      </c>
      <c r="BC559" s="630"/>
      <c r="BD559" s="582"/>
      <c r="BE559" s="158"/>
      <c r="BF559" s="780">
        <v>0</v>
      </c>
      <c r="BH559" s="581" t="s">
        <v>225</v>
      </c>
      <c r="BI559" s="582"/>
      <c r="BJ559" s="582"/>
      <c r="BK559" s="582"/>
      <c r="BL559" s="780">
        <v>0</v>
      </c>
      <c r="BN559" s="581" t="s">
        <v>227</v>
      </c>
      <c r="BO559" s="581"/>
      <c r="BP559" s="158"/>
      <c r="BQ559" s="159"/>
      <c r="BR559" s="780">
        <v>0</v>
      </c>
      <c r="BT559" s="581" t="s">
        <v>67</v>
      </c>
      <c r="BU559" s="582"/>
      <c r="BV559" s="582"/>
      <c r="BW559" s="582"/>
      <c r="BX559" s="780">
        <v>0</v>
      </c>
      <c r="BZ559" s="581" t="s">
        <v>132</v>
      </c>
      <c r="CA559" s="582"/>
      <c r="CB559" s="582"/>
      <c r="CC559" s="174"/>
      <c r="CD559" s="780">
        <v>0.31999999284744263</v>
      </c>
      <c r="CF559" s="172" t="s">
        <v>55</v>
      </c>
      <c r="CG559" s="172"/>
      <c r="CH559" s="173"/>
      <c r="CI559" s="173"/>
      <c r="CJ559" s="780">
        <v>9.9999997764825821E-3</v>
      </c>
      <c r="CL559" s="581" t="s">
        <v>59</v>
      </c>
      <c r="CM559" s="582"/>
      <c r="CN559" s="582"/>
      <c r="CO559" s="174"/>
      <c r="CP559" s="780">
        <v>0.08</v>
      </c>
      <c r="CR559" s="581" t="s">
        <v>864</v>
      </c>
      <c r="CS559" s="582"/>
      <c r="CT559" s="582"/>
      <c r="CU559" s="174"/>
      <c r="CV559" s="780">
        <v>0</v>
      </c>
      <c r="CX559" s="581" t="s">
        <v>52</v>
      </c>
      <c r="CY559" s="582"/>
      <c r="CZ559" s="582"/>
      <c r="DA559" s="174"/>
      <c r="DB559" s="780">
        <v>0.12999999523162842</v>
      </c>
      <c r="DD559" s="1392"/>
      <c r="DE559" s="1392"/>
      <c r="DF559" s="1392"/>
      <c r="DG559" s="1392"/>
      <c r="DH559" s="1392"/>
      <c r="DJ559" s="172" t="s">
        <v>57</v>
      </c>
      <c r="DK559" s="582"/>
      <c r="DL559" s="582"/>
      <c r="DM559" s="174"/>
      <c r="DN559" s="780">
        <v>0.31</v>
      </c>
    </row>
    <row r="560" spans="1:118" ht="14.45" customHeight="1" x14ac:dyDescent="0.3">
      <c r="E560" s="1122" t="s">
        <v>1188</v>
      </c>
      <c r="F560" s="1120"/>
      <c r="G560" s="1119"/>
      <c r="H560" s="900"/>
      <c r="I560" s="1121">
        <v>0.25700000000000001</v>
      </c>
      <c r="K560" s="899" t="s">
        <v>1187</v>
      </c>
      <c r="L560" s="629"/>
      <c r="M560" s="629"/>
      <c r="N560" s="900"/>
      <c r="O560" s="824">
        <v>0.28299999999999997</v>
      </c>
      <c r="Q560" s="899" t="s">
        <v>1191</v>
      </c>
      <c r="R560" s="629"/>
      <c r="S560" s="629"/>
      <c r="T560" s="900"/>
      <c r="U560" s="824">
        <v>0</v>
      </c>
      <c r="W560" s="265" t="s">
        <v>1192</v>
      </c>
      <c r="X560" s="208"/>
      <c r="Y560" s="208"/>
      <c r="Z560" s="263"/>
      <c r="AA560" s="824">
        <v>0.20399999999999999</v>
      </c>
      <c r="AC560" s="265" t="s">
        <v>1197</v>
      </c>
      <c r="AD560" s="629"/>
      <c r="AE560" s="208"/>
      <c r="AF560" s="263"/>
      <c r="AG560" s="693">
        <v>0</v>
      </c>
      <c r="AI560" s="265" t="s">
        <v>606</v>
      </c>
      <c r="AJ560" s="629"/>
      <c r="AK560" s="208"/>
      <c r="AL560" s="263"/>
      <c r="AM560" s="693">
        <v>0</v>
      </c>
      <c r="AP560" s="581" t="s">
        <v>222</v>
      </c>
      <c r="AQ560" s="582"/>
      <c r="AR560" s="582"/>
      <c r="AS560" s="159"/>
      <c r="AT560" s="779">
        <v>0.30000001192092896</v>
      </c>
      <c r="AV560" s="581" t="s">
        <v>223</v>
      </c>
      <c r="AW560" s="582"/>
      <c r="AX560" s="582"/>
      <c r="AY560" s="582"/>
      <c r="AZ560" s="779">
        <v>0.34999999403953552</v>
      </c>
      <c r="BB560" s="581" t="s">
        <v>376</v>
      </c>
      <c r="BC560" s="630"/>
      <c r="BD560" s="582"/>
      <c r="BE560" s="158"/>
      <c r="BF560" s="780">
        <v>0</v>
      </c>
      <c r="BH560" s="581" t="s">
        <v>294</v>
      </c>
      <c r="BI560" s="582"/>
      <c r="BJ560" s="582"/>
      <c r="BK560" s="582"/>
      <c r="BL560" s="780">
        <v>0</v>
      </c>
      <c r="BN560" s="581" t="s">
        <v>228</v>
      </c>
      <c r="BO560" s="581"/>
      <c r="BP560" s="158"/>
      <c r="BQ560" s="159"/>
      <c r="BR560" s="780">
        <v>0</v>
      </c>
      <c r="BT560" s="581" t="s">
        <v>385</v>
      </c>
      <c r="BU560" s="582"/>
      <c r="BV560" s="582"/>
      <c r="BW560" s="582"/>
      <c r="BX560" s="780">
        <v>0.33000001311302185</v>
      </c>
      <c r="BZ560" s="581" t="s">
        <v>61</v>
      </c>
      <c r="CA560" s="582"/>
      <c r="CB560" s="582"/>
      <c r="CC560" s="174"/>
      <c r="CD560" s="780">
        <v>0</v>
      </c>
      <c r="CF560" s="172" t="s">
        <v>63</v>
      </c>
      <c r="CG560" s="173"/>
      <c r="CH560" s="173"/>
      <c r="CI560" s="173"/>
      <c r="CJ560" s="780">
        <v>0</v>
      </c>
      <c r="CL560" s="581" t="s">
        <v>55</v>
      </c>
      <c r="CM560" s="582"/>
      <c r="CN560" s="582"/>
      <c r="CO560" s="174"/>
      <c r="CP560" s="780">
        <v>0</v>
      </c>
      <c r="CR560" s="581" t="s">
        <v>52</v>
      </c>
      <c r="CS560" s="582"/>
      <c r="CT560" s="582"/>
      <c r="CU560" s="174"/>
      <c r="CV560" s="780">
        <v>0.1</v>
      </c>
      <c r="CX560" s="581" t="s">
        <v>138</v>
      </c>
      <c r="CY560" s="582"/>
      <c r="CZ560" s="582"/>
      <c r="DA560" s="174"/>
      <c r="DB560" s="780">
        <v>0.28999999165534973</v>
      </c>
      <c r="DJ560" s="1391" t="s">
        <v>1631</v>
      </c>
      <c r="DK560" s="1391"/>
      <c r="DL560" s="1391"/>
      <c r="DM560" s="1391"/>
      <c r="DN560" s="1391"/>
    </row>
    <row r="561" spans="5:118" x14ac:dyDescent="0.3">
      <c r="E561" s="1122" t="s">
        <v>1189</v>
      </c>
      <c r="F561" s="1120"/>
      <c r="G561" s="1119"/>
      <c r="H561" s="900"/>
      <c r="I561" s="1121">
        <v>0.247</v>
      </c>
      <c r="K561" s="899" t="s">
        <v>1189</v>
      </c>
      <c r="L561" s="629"/>
      <c r="M561" s="629"/>
      <c r="N561" s="900"/>
      <c r="O561" s="824">
        <v>0.28100000000000003</v>
      </c>
      <c r="Q561" s="899" t="s">
        <v>1191</v>
      </c>
      <c r="R561" s="629"/>
      <c r="S561" s="629"/>
      <c r="T561" s="900"/>
      <c r="U561" s="824">
        <v>0</v>
      </c>
      <c r="W561" s="265" t="s">
        <v>1193</v>
      </c>
      <c r="X561" s="208"/>
      <c r="Y561" s="208"/>
      <c r="Z561" s="263"/>
      <c r="AA561" s="824">
        <v>0.26400000000000001</v>
      </c>
      <c r="AC561" s="265" t="s">
        <v>1202</v>
      </c>
      <c r="AD561" s="629"/>
      <c r="AE561" s="208"/>
      <c r="AF561" s="263"/>
      <c r="AG561" s="693">
        <v>0.13100000000000001</v>
      </c>
      <c r="AI561" s="265" t="s">
        <v>607</v>
      </c>
      <c r="AJ561" s="629"/>
      <c r="AK561" s="208"/>
      <c r="AL561" s="263"/>
      <c r="AM561" s="693">
        <v>0</v>
      </c>
      <c r="AP561" s="581" t="s">
        <v>528</v>
      </c>
      <c r="AQ561" s="582"/>
      <c r="AR561" s="582"/>
      <c r="AS561" s="159"/>
      <c r="AT561" s="779">
        <v>0</v>
      </c>
      <c r="AV561" s="581" t="s">
        <v>293</v>
      </c>
      <c r="AW561" s="582"/>
      <c r="AX561" s="582"/>
      <c r="AY561" s="582"/>
      <c r="AZ561" s="779">
        <v>0</v>
      </c>
      <c r="BB561" s="581" t="s">
        <v>224</v>
      </c>
      <c r="BC561" s="630"/>
      <c r="BD561" s="582"/>
      <c r="BE561" s="158"/>
      <c r="BF561" s="780">
        <v>0.40999999642372131</v>
      </c>
      <c r="BH561" s="581" t="s">
        <v>295</v>
      </c>
      <c r="BI561" s="582"/>
      <c r="BJ561" s="582"/>
      <c r="BK561" s="582"/>
      <c r="BL561" s="780">
        <v>0.18000000715255737</v>
      </c>
      <c r="BN561" s="581" t="s">
        <v>381</v>
      </c>
      <c r="BO561" s="582"/>
      <c r="BP561" s="582"/>
      <c r="BQ561" s="159"/>
      <c r="BR561" s="780">
        <v>2.9999999329447746E-2</v>
      </c>
      <c r="BT561" s="581" t="s">
        <v>130</v>
      </c>
      <c r="BU561" s="582"/>
      <c r="BV561" s="582"/>
      <c r="BW561" s="582"/>
      <c r="BX561" s="780">
        <v>0</v>
      </c>
      <c r="BZ561" s="581" t="s">
        <v>54</v>
      </c>
      <c r="CA561" s="582"/>
      <c r="CB561" s="582"/>
      <c r="CC561" s="174"/>
      <c r="CD561" s="780">
        <v>0.23999999463558197</v>
      </c>
      <c r="CF561" s="172" t="s">
        <v>64</v>
      </c>
      <c r="CG561" s="173"/>
      <c r="CH561" s="173"/>
      <c r="CI561" s="173"/>
      <c r="CJ561" s="780">
        <v>0</v>
      </c>
      <c r="CL561" s="581" t="s">
        <v>64</v>
      </c>
      <c r="CM561" s="582"/>
      <c r="CN561" s="582"/>
      <c r="CO561" s="174"/>
      <c r="CP561" s="780">
        <v>0</v>
      </c>
      <c r="CR561" s="581" t="s">
        <v>138</v>
      </c>
      <c r="CS561" s="582"/>
      <c r="CT561" s="582"/>
      <c r="CU561" s="174"/>
      <c r="CV561" s="780">
        <v>0.23</v>
      </c>
      <c r="CX561" s="581" t="s">
        <v>859</v>
      </c>
      <c r="CY561" s="582"/>
      <c r="CZ561" s="582"/>
      <c r="DA561" s="174"/>
      <c r="DB561" s="780">
        <v>0.27000001072883606</v>
      </c>
      <c r="DJ561" s="1392"/>
      <c r="DK561" s="1392"/>
      <c r="DL561" s="1392"/>
      <c r="DM561" s="1392"/>
      <c r="DN561" s="1392"/>
    </row>
    <row r="562" spans="5:118" x14ac:dyDescent="0.3">
      <c r="E562" s="1122" t="s">
        <v>1190</v>
      </c>
      <c r="F562" s="1120"/>
      <c r="G562" s="1119"/>
      <c r="H562" s="900"/>
      <c r="I562" s="1121">
        <v>0.25700000000000001</v>
      </c>
      <c r="K562" s="899" t="s">
        <v>1190</v>
      </c>
      <c r="L562" s="629"/>
      <c r="M562" s="629"/>
      <c r="N562" s="900"/>
      <c r="O562" s="824">
        <v>0.28199999999999997</v>
      </c>
      <c r="Q562" s="899" t="s">
        <v>362</v>
      </c>
      <c r="R562" s="629"/>
      <c r="S562" s="629"/>
      <c r="T562" s="900"/>
      <c r="U562" s="824">
        <v>0.26</v>
      </c>
      <c r="W562" s="265" t="s">
        <v>613</v>
      </c>
      <c r="X562" s="208"/>
      <c r="Y562" s="208"/>
      <c r="Z562" s="263"/>
      <c r="AA562" s="824">
        <v>0.27</v>
      </c>
      <c r="AC562" s="265" t="s">
        <v>1203</v>
      </c>
      <c r="AD562" s="629"/>
      <c r="AE562" s="208"/>
      <c r="AF562" s="263"/>
      <c r="AG562" s="693">
        <v>0.25900000000000001</v>
      </c>
      <c r="AI562" s="265" t="s">
        <v>378</v>
      </c>
      <c r="AJ562" s="629"/>
      <c r="AK562" s="208"/>
      <c r="AL562" s="263"/>
      <c r="AM562" s="693">
        <v>0</v>
      </c>
      <c r="AP562" s="581" t="s">
        <v>56</v>
      </c>
      <c r="AQ562" s="582"/>
      <c r="AR562" s="582"/>
      <c r="AS562" s="159"/>
      <c r="AT562" s="779">
        <v>0.18000000715255737</v>
      </c>
      <c r="AV562" s="581" t="s">
        <v>1080</v>
      </c>
      <c r="AW562" s="582"/>
      <c r="AX562" s="582"/>
      <c r="AY562" s="582"/>
      <c r="AZ562" s="779">
        <v>0</v>
      </c>
      <c r="BB562" s="581" t="s">
        <v>202</v>
      </c>
      <c r="BC562" s="630"/>
      <c r="BD562" s="582"/>
      <c r="BE562" s="158"/>
      <c r="BF562" s="780">
        <v>0</v>
      </c>
      <c r="BH562" s="581" t="s">
        <v>204</v>
      </c>
      <c r="BI562" s="582"/>
      <c r="BJ562" s="582"/>
      <c r="BK562" s="582"/>
      <c r="BL562" s="780">
        <v>0</v>
      </c>
      <c r="BN562" s="581" t="s">
        <v>229</v>
      </c>
      <c r="BO562" s="582"/>
      <c r="BP562" s="582"/>
      <c r="BQ562" s="159"/>
      <c r="BR562" s="780">
        <v>1.9999999552965164E-2</v>
      </c>
      <c r="BT562" s="581" t="s">
        <v>206</v>
      </c>
      <c r="BU562" s="582"/>
      <c r="BV562" s="582"/>
      <c r="BW562" s="582"/>
      <c r="BX562" s="780">
        <v>0</v>
      </c>
      <c r="BZ562" s="581" t="s">
        <v>509</v>
      </c>
      <c r="CA562" s="582"/>
      <c r="CB562" s="582"/>
      <c r="CC562" s="174"/>
      <c r="CD562" s="780">
        <v>0.34999999403953552</v>
      </c>
      <c r="CF562" s="172" t="s">
        <v>508</v>
      </c>
      <c r="CG562" s="173"/>
      <c r="CH562" s="173"/>
      <c r="CI562" s="173"/>
      <c r="CJ562" s="780">
        <v>0.23999999463558197</v>
      </c>
      <c r="CL562" s="581" t="s">
        <v>857</v>
      </c>
      <c r="CM562" s="582"/>
      <c r="CN562" s="582"/>
      <c r="CO562" s="174"/>
      <c r="CP562" s="780">
        <v>0.23</v>
      </c>
      <c r="CR562" s="581" t="s">
        <v>859</v>
      </c>
      <c r="CS562" s="582"/>
      <c r="CT562" s="582"/>
      <c r="CU562" s="174"/>
      <c r="CV562" s="780">
        <v>0.28000000000000003</v>
      </c>
      <c r="CX562" s="581" t="s">
        <v>57</v>
      </c>
      <c r="CY562" s="582"/>
      <c r="CZ562" s="582"/>
      <c r="DA562" s="174"/>
      <c r="DB562" s="780">
        <v>0.30000001192092896</v>
      </c>
    </row>
    <row r="563" spans="5:118" ht="14.45" customHeight="1" x14ac:dyDescent="0.3">
      <c r="E563" s="1122" t="s">
        <v>1191</v>
      </c>
      <c r="F563" s="1120"/>
      <c r="G563" s="1119"/>
      <c r="H563" s="900"/>
      <c r="I563" s="1121">
        <v>0.25800000000000001</v>
      </c>
      <c r="K563" s="899" t="s">
        <v>1191</v>
      </c>
      <c r="L563" s="629"/>
      <c r="M563" s="629"/>
      <c r="N563" s="900"/>
      <c r="O563" s="824">
        <v>0.26400000000000001</v>
      </c>
      <c r="Q563" s="899" t="s">
        <v>1192</v>
      </c>
      <c r="R563" s="629"/>
      <c r="S563" s="629"/>
      <c r="T563" s="900"/>
      <c r="U563" s="824">
        <v>0.14000000000000001</v>
      </c>
      <c r="W563" s="265" t="s">
        <v>1448</v>
      </c>
      <c r="X563" s="208"/>
      <c r="Y563" s="208"/>
      <c r="Z563" s="263"/>
      <c r="AA563" s="824">
        <v>0</v>
      </c>
      <c r="AC563" s="265" t="s">
        <v>1209</v>
      </c>
      <c r="AD563" s="629"/>
      <c r="AE563" s="208"/>
      <c r="AF563" s="263"/>
      <c r="AG563" s="693">
        <v>0.25600000000000001</v>
      </c>
      <c r="AI563" s="265" t="s">
        <v>222</v>
      </c>
      <c r="AJ563" s="629"/>
      <c r="AK563" s="208"/>
      <c r="AL563" s="263"/>
      <c r="AM563" s="693">
        <v>0</v>
      </c>
      <c r="AP563" s="581" t="s">
        <v>223</v>
      </c>
      <c r="AQ563" s="582"/>
      <c r="AR563" s="582"/>
      <c r="AS563" s="159"/>
      <c r="AT563" s="779">
        <v>0</v>
      </c>
      <c r="AV563" s="581" t="s">
        <v>224</v>
      </c>
      <c r="AW563" s="582"/>
      <c r="AX563" s="582"/>
      <c r="AY563" s="582"/>
      <c r="AZ563" s="779">
        <v>0.28999999165534973</v>
      </c>
      <c r="BB563" s="581" t="s">
        <v>362</v>
      </c>
      <c r="BC563" s="630"/>
      <c r="BD563" s="582"/>
      <c r="BE563" s="158"/>
      <c r="BF563" s="780">
        <v>0</v>
      </c>
      <c r="BH563" s="581" t="s">
        <v>128</v>
      </c>
      <c r="BI563" s="582"/>
      <c r="BJ563" s="582"/>
      <c r="BK563" s="582"/>
      <c r="BL563" s="780">
        <v>0</v>
      </c>
      <c r="BN563" s="581" t="s">
        <v>505</v>
      </c>
      <c r="BO563" s="582"/>
      <c r="BP563" s="582"/>
      <c r="BQ563" s="159"/>
      <c r="BR563" s="780">
        <v>0.34000000357627869</v>
      </c>
      <c r="BT563" s="581" t="s">
        <v>131</v>
      </c>
      <c r="BU563" s="582"/>
      <c r="BV563" s="582"/>
      <c r="BW563" s="582"/>
      <c r="BX563" s="780">
        <v>0.31000000238418579</v>
      </c>
      <c r="BZ563" s="581" t="s">
        <v>58</v>
      </c>
      <c r="CA563" s="582"/>
      <c r="CB563" s="582"/>
      <c r="CC563" s="174"/>
      <c r="CD563" s="780">
        <v>0.23000000417232513</v>
      </c>
      <c r="CF563" s="172" t="s">
        <v>66</v>
      </c>
      <c r="CG563" s="173"/>
      <c r="CH563" s="173"/>
      <c r="CI563" s="173"/>
      <c r="CJ563" s="780">
        <v>0</v>
      </c>
      <c r="CL563" s="581" t="s">
        <v>66</v>
      </c>
      <c r="CM563" s="582"/>
      <c r="CN563" s="582"/>
      <c r="CO563" s="174"/>
      <c r="CP563" s="780">
        <v>0.33</v>
      </c>
      <c r="CR563" s="581" t="s">
        <v>65</v>
      </c>
      <c r="CS563" s="582"/>
      <c r="CT563" s="582"/>
      <c r="CU563" s="174"/>
      <c r="CV563" s="780">
        <v>0</v>
      </c>
      <c r="CX563" s="1391" t="s">
        <v>1631</v>
      </c>
      <c r="CY563" s="1391"/>
      <c r="CZ563" s="1391"/>
      <c r="DA563" s="1391"/>
      <c r="DB563" s="1391"/>
    </row>
    <row r="564" spans="5:118" x14ac:dyDescent="0.3">
      <c r="E564" s="1122" t="s">
        <v>362</v>
      </c>
      <c r="F564" s="1120"/>
      <c r="G564" s="1119"/>
      <c r="H564" s="900"/>
      <c r="I564" s="1121">
        <v>0.25800000000000001</v>
      </c>
      <c r="K564" s="899" t="s">
        <v>362</v>
      </c>
      <c r="L564" s="629"/>
      <c r="M564" s="629"/>
      <c r="N564" s="900"/>
      <c r="O564" s="824">
        <v>0.28299999999999997</v>
      </c>
      <c r="Q564" s="899" t="s">
        <v>1193</v>
      </c>
      <c r="R564" s="629"/>
      <c r="S564" s="629"/>
      <c r="T564" s="900"/>
      <c r="U564" s="824">
        <v>0.25700000000000001</v>
      </c>
      <c r="W564" s="265" t="s">
        <v>1199</v>
      </c>
      <c r="X564" s="208"/>
      <c r="Y564" s="208"/>
      <c r="Z564" s="263"/>
      <c r="AA564" s="824">
        <v>0</v>
      </c>
      <c r="AC564" s="265" t="s">
        <v>1220</v>
      </c>
      <c r="AD564" s="629"/>
      <c r="AE564" s="208"/>
      <c r="AF564" s="263"/>
      <c r="AG564" s="693">
        <v>0</v>
      </c>
      <c r="AI564" s="265" t="s">
        <v>608</v>
      </c>
      <c r="AJ564" s="629"/>
      <c r="AK564" s="208"/>
      <c r="AL564" s="263"/>
      <c r="AM564" s="693">
        <v>0</v>
      </c>
      <c r="AP564" s="581" t="s">
        <v>293</v>
      </c>
      <c r="AQ564" s="582"/>
      <c r="AR564" s="582"/>
      <c r="AS564" s="159"/>
      <c r="AT564" s="779">
        <v>0</v>
      </c>
      <c r="AV564" s="581" t="s">
        <v>202</v>
      </c>
      <c r="AW564" s="582"/>
      <c r="AX564" s="582"/>
      <c r="AY564" s="582"/>
      <c r="AZ564" s="779">
        <v>0</v>
      </c>
      <c r="BB564" s="581" t="s">
        <v>203</v>
      </c>
      <c r="BC564" s="630"/>
      <c r="BD564" s="582"/>
      <c r="BE564" s="158"/>
      <c r="BF564" s="780">
        <v>0.10999999940395355</v>
      </c>
      <c r="BH564" s="581" t="s">
        <v>296</v>
      </c>
      <c r="BI564" s="582"/>
      <c r="BJ564" s="582"/>
      <c r="BK564" s="582"/>
      <c r="BL564" s="780">
        <v>0</v>
      </c>
      <c r="BN564" s="581" t="s">
        <v>230</v>
      </c>
      <c r="BO564" s="158"/>
      <c r="BP564" s="158"/>
      <c r="BQ564" s="159"/>
      <c r="BR564" s="780">
        <v>0</v>
      </c>
      <c r="BT564" s="581" t="s">
        <v>61</v>
      </c>
      <c r="BU564" s="582"/>
      <c r="BV564" s="582"/>
      <c r="BW564" s="582"/>
      <c r="BX564" s="780">
        <v>0</v>
      </c>
      <c r="BZ564" s="581" t="s">
        <v>59</v>
      </c>
      <c r="CA564" s="582"/>
      <c r="CB564" s="582"/>
      <c r="CC564" s="174"/>
      <c r="CD564" s="780">
        <v>0.23000000417232513</v>
      </c>
      <c r="CF564" s="172" t="s">
        <v>52</v>
      </c>
      <c r="CG564" s="173"/>
      <c r="CH564" s="173"/>
      <c r="CI564" s="173"/>
      <c r="CJ564" s="780">
        <v>0.23999999463558197</v>
      </c>
      <c r="CL564" s="581" t="s">
        <v>52</v>
      </c>
      <c r="CM564" s="582"/>
      <c r="CN564" s="582"/>
      <c r="CO564" s="174"/>
      <c r="CP564" s="780">
        <v>0.17</v>
      </c>
      <c r="CR564" s="581" t="s">
        <v>57</v>
      </c>
      <c r="CS564" s="582"/>
      <c r="CT564" s="582"/>
      <c r="CU564" s="174"/>
      <c r="CV564" s="780">
        <v>0.26</v>
      </c>
      <c r="CX564" s="1392"/>
      <c r="CY564" s="1392"/>
      <c r="CZ564" s="1392"/>
      <c r="DA564" s="1392"/>
      <c r="DB564" s="1392"/>
    </row>
    <row r="565" spans="5:118" ht="14.45" customHeight="1" x14ac:dyDescent="0.3">
      <c r="E565" s="1122" t="s">
        <v>1192</v>
      </c>
      <c r="F565" s="1120"/>
      <c r="G565" s="1119"/>
      <c r="H565" s="900"/>
      <c r="I565" s="1121">
        <v>0.127</v>
      </c>
      <c r="K565" s="899" t="s">
        <v>1192</v>
      </c>
      <c r="L565" s="629"/>
      <c r="M565" s="629"/>
      <c r="N565" s="900"/>
      <c r="O565" s="824">
        <v>0.16</v>
      </c>
      <c r="Q565" s="899" t="s">
        <v>613</v>
      </c>
      <c r="R565" s="629"/>
      <c r="S565" s="629"/>
      <c r="T565" s="900"/>
      <c r="U565" s="824">
        <v>0.25600000000000001</v>
      </c>
      <c r="W565" s="265" t="s">
        <v>1202</v>
      </c>
      <c r="X565" s="208"/>
      <c r="Y565" s="208"/>
      <c r="Z565" s="263"/>
      <c r="AA565" s="824">
        <v>0.19500000000000001</v>
      </c>
      <c r="AC565" s="265" t="s">
        <v>1222</v>
      </c>
      <c r="AD565" s="629"/>
      <c r="AE565" s="208"/>
      <c r="AF565" s="263"/>
      <c r="AG565" s="693">
        <v>0.254</v>
      </c>
      <c r="AI565" s="581" t="s">
        <v>56</v>
      </c>
      <c r="AJ565" s="630"/>
      <c r="AK565" s="263"/>
      <c r="AL565" s="263"/>
      <c r="AM565" s="693">
        <v>0.14000000000000001</v>
      </c>
      <c r="AP565" s="581" t="s">
        <v>376</v>
      </c>
      <c r="AQ565" s="582"/>
      <c r="AR565" s="582"/>
      <c r="AS565" s="159"/>
      <c r="AT565" s="779">
        <v>0</v>
      </c>
      <c r="AV565" s="581" t="s">
        <v>362</v>
      </c>
      <c r="AW565" s="582"/>
      <c r="AX565" s="582"/>
      <c r="AY565" s="582"/>
      <c r="AZ565" s="779">
        <v>0</v>
      </c>
      <c r="BB565" s="581" t="s">
        <v>126</v>
      </c>
      <c r="BC565" s="630"/>
      <c r="BD565" s="582"/>
      <c r="BE565" s="158"/>
      <c r="BF565" s="780">
        <v>0</v>
      </c>
      <c r="BH565" s="581" t="s">
        <v>51</v>
      </c>
      <c r="BI565" s="582"/>
      <c r="BJ565" s="582"/>
      <c r="BK565" s="582"/>
      <c r="BL565" s="780">
        <v>5.000000074505806E-2</v>
      </c>
      <c r="BN565" s="581" t="s">
        <v>231</v>
      </c>
      <c r="BO565" s="158"/>
      <c r="BP565" s="158"/>
      <c r="BQ565" s="159"/>
      <c r="BR565" s="780">
        <v>0</v>
      </c>
      <c r="BT565" s="581" t="s">
        <v>54</v>
      </c>
      <c r="BU565" s="582"/>
      <c r="BV565" s="582"/>
      <c r="BW565" s="582"/>
      <c r="BX565" s="780">
        <v>0.27000001072883606</v>
      </c>
      <c r="BZ565" s="581" t="s">
        <v>55</v>
      </c>
      <c r="CA565" s="582"/>
      <c r="CB565" s="582"/>
      <c r="CC565" s="174"/>
      <c r="CD565" s="780">
        <v>0.31999999284744263</v>
      </c>
      <c r="CF565" s="172" t="s">
        <v>53</v>
      </c>
      <c r="CG565" s="173"/>
      <c r="CH565" s="173"/>
      <c r="CI565" s="173"/>
      <c r="CJ565" s="780">
        <v>0.34999999403953552</v>
      </c>
      <c r="CL565" s="581" t="s">
        <v>138</v>
      </c>
      <c r="CM565" s="582"/>
      <c r="CN565" s="582"/>
      <c r="CO565" s="174"/>
      <c r="CP565" s="780">
        <v>0.26</v>
      </c>
      <c r="CR565" s="1391" t="s">
        <v>1631</v>
      </c>
      <c r="CS565" s="1391"/>
      <c r="CT565" s="1391"/>
      <c r="CU565" s="1391"/>
      <c r="CV565" s="1391"/>
    </row>
    <row r="566" spans="5:118" x14ac:dyDescent="0.3">
      <c r="E566" s="1122" t="s">
        <v>1193</v>
      </c>
      <c r="F566" s="1120"/>
      <c r="G566" s="1119"/>
      <c r="H566" s="900"/>
      <c r="I566" s="1121">
        <v>0.25600000000000001</v>
      </c>
      <c r="K566" s="899" t="s">
        <v>1193</v>
      </c>
      <c r="L566" s="629"/>
      <c r="M566" s="629"/>
      <c r="N566" s="900"/>
      <c r="O566" s="824">
        <v>0.28299999999999997</v>
      </c>
      <c r="Q566" s="899" t="s">
        <v>1463</v>
      </c>
      <c r="R566" s="629"/>
      <c r="S566" s="629"/>
      <c r="T566" s="900"/>
      <c r="U566" s="824">
        <v>0.25600000000000001</v>
      </c>
      <c r="W566" s="265" t="s">
        <v>1204</v>
      </c>
      <c r="X566" s="208"/>
      <c r="Y566" s="208"/>
      <c r="Z566" s="263"/>
      <c r="AA566" s="824">
        <v>0.27200000000000002</v>
      </c>
      <c r="AC566" s="265" t="s">
        <v>1223</v>
      </c>
      <c r="AD566" s="629"/>
      <c r="AE566" s="208"/>
      <c r="AF566" s="263"/>
      <c r="AG566" s="693">
        <v>0.25900000000000001</v>
      </c>
      <c r="AI566" s="581" t="s">
        <v>609</v>
      </c>
      <c r="AJ566" s="630"/>
      <c r="AK566" s="263"/>
      <c r="AL566" s="263"/>
      <c r="AM566" s="693">
        <v>0</v>
      </c>
      <c r="AP566" s="581" t="s">
        <v>529</v>
      </c>
      <c r="AQ566" s="582"/>
      <c r="AR566" s="582"/>
      <c r="AS566" s="159"/>
      <c r="AT566" s="779">
        <v>0.2800000011920929</v>
      </c>
      <c r="AV566" s="581" t="s">
        <v>203</v>
      </c>
      <c r="AW566" s="582"/>
      <c r="AX566" s="582"/>
      <c r="AY566" s="582"/>
      <c r="AZ566" s="779">
        <v>0.25</v>
      </c>
      <c r="BB566" s="581" t="s">
        <v>225</v>
      </c>
      <c r="BC566" s="630"/>
      <c r="BD566" s="582"/>
      <c r="BE566" s="158"/>
      <c r="BF566" s="780">
        <v>0</v>
      </c>
      <c r="BH566" s="581" t="s">
        <v>227</v>
      </c>
      <c r="BI566" s="582"/>
      <c r="BJ566" s="582"/>
      <c r="BK566" s="582"/>
      <c r="BL566" s="780">
        <v>0</v>
      </c>
      <c r="BN566" s="581" t="s">
        <v>129</v>
      </c>
      <c r="BO566" s="158"/>
      <c r="BP566" s="158"/>
      <c r="BQ566" s="159"/>
      <c r="BR566" s="780">
        <v>0.33000001311302185</v>
      </c>
      <c r="BT566" s="581" t="s">
        <v>509</v>
      </c>
      <c r="BU566" s="582"/>
      <c r="BV566" s="582"/>
      <c r="BW566" s="582"/>
      <c r="BX566" s="780">
        <v>0.31999999284744263</v>
      </c>
      <c r="BZ566" s="581" t="s">
        <v>63</v>
      </c>
      <c r="CA566" s="582"/>
      <c r="CB566" s="582"/>
      <c r="CC566" s="174"/>
      <c r="CD566" s="780">
        <v>0</v>
      </c>
      <c r="CF566" s="172" t="s">
        <v>60</v>
      </c>
      <c r="CG566" s="173"/>
      <c r="CH566" s="173"/>
      <c r="CI566" s="173"/>
      <c r="CJ566" s="780">
        <v>0.25</v>
      </c>
      <c r="CL566" s="581" t="s">
        <v>859</v>
      </c>
      <c r="CM566" s="582"/>
      <c r="CN566" s="582"/>
      <c r="CO566" s="174"/>
      <c r="CP566" s="780">
        <v>0.36</v>
      </c>
      <c r="CR566" s="1392"/>
      <c r="CS566" s="1392"/>
      <c r="CT566" s="1392"/>
      <c r="CU566" s="1392"/>
      <c r="CV566" s="1392"/>
    </row>
    <row r="567" spans="5:118" x14ac:dyDescent="0.3">
      <c r="E567" s="1122" t="s">
        <v>613</v>
      </c>
      <c r="F567" s="1120"/>
      <c r="G567" s="1119"/>
      <c r="H567" s="900"/>
      <c r="I567" s="1121">
        <v>0.252</v>
      </c>
      <c r="K567" s="899" t="s">
        <v>613</v>
      </c>
      <c r="L567" s="629"/>
      <c r="M567" s="629"/>
      <c r="N567" s="900"/>
      <c r="O567" s="824">
        <v>0.27400000000000002</v>
      </c>
      <c r="Q567" s="899" t="s">
        <v>1448</v>
      </c>
      <c r="R567" s="629"/>
      <c r="S567" s="629"/>
      <c r="T567" s="900"/>
      <c r="U567" s="824">
        <v>0</v>
      </c>
      <c r="W567" s="265" t="s">
        <v>1449</v>
      </c>
      <c r="X567" s="208"/>
      <c r="Y567" s="208"/>
      <c r="Z567" s="263"/>
      <c r="AA567" s="824">
        <v>0.26800000000000002</v>
      </c>
      <c r="AC567" s="265" t="s">
        <v>625</v>
      </c>
      <c r="AD567" s="629"/>
      <c r="AE567" s="208"/>
      <c r="AF567" s="263"/>
      <c r="AG567" s="693">
        <v>0.253</v>
      </c>
      <c r="AI567" s="581" t="s">
        <v>223</v>
      </c>
      <c r="AJ567" s="630"/>
      <c r="AK567" s="263"/>
      <c r="AL567" s="263"/>
      <c r="AM567" s="693">
        <v>0</v>
      </c>
      <c r="AP567" s="581" t="s">
        <v>224</v>
      </c>
      <c r="AQ567" s="582"/>
      <c r="AR567" s="582"/>
      <c r="AS567" s="159"/>
      <c r="AT567" s="779">
        <v>0</v>
      </c>
      <c r="AV567" s="581" t="s">
        <v>126</v>
      </c>
      <c r="AW567" s="582"/>
      <c r="AX567" s="582"/>
      <c r="AY567" s="582"/>
      <c r="AZ567" s="779">
        <v>0</v>
      </c>
      <c r="BB567" s="581" t="s">
        <v>204</v>
      </c>
      <c r="BC567" s="630"/>
      <c r="BD567" s="582"/>
      <c r="BE567" s="158"/>
      <c r="BF567" s="780">
        <v>0</v>
      </c>
      <c r="BH567" s="581" t="s">
        <v>297</v>
      </c>
      <c r="BI567" s="582"/>
      <c r="BJ567" s="582"/>
      <c r="BK567" s="582"/>
      <c r="BL567" s="780">
        <v>1.9999999552965164E-2</v>
      </c>
      <c r="BN567" s="581" t="s">
        <v>232</v>
      </c>
      <c r="BO567" s="158"/>
      <c r="BP567" s="158"/>
      <c r="BQ567" s="159"/>
      <c r="BR567" s="780">
        <v>0</v>
      </c>
      <c r="BT567" s="581" t="s">
        <v>58</v>
      </c>
      <c r="BU567" s="582"/>
      <c r="BV567" s="582"/>
      <c r="BW567" s="582"/>
      <c r="BX567" s="780">
        <v>0.28999999165534973</v>
      </c>
      <c r="BZ567" s="581" t="s">
        <v>64</v>
      </c>
      <c r="CA567" s="582"/>
      <c r="CB567" s="582"/>
      <c r="CC567" s="174"/>
      <c r="CD567" s="780">
        <v>0</v>
      </c>
      <c r="CF567" s="172" t="s">
        <v>506</v>
      </c>
      <c r="CG567" s="173"/>
      <c r="CH567" s="173"/>
      <c r="CI567" s="173"/>
      <c r="CJ567" s="780">
        <v>0.30000001192092896</v>
      </c>
      <c r="CL567" s="581" t="s">
        <v>65</v>
      </c>
      <c r="CM567" s="582"/>
      <c r="CN567" s="582"/>
      <c r="CO567" s="174"/>
      <c r="CP567" s="780">
        <v>0</v>
      </c>
    </row>
    <row r="568" spans="5:118" x14ac:dyDescent="0.3">
      <c r="E568" s="1122" t="s">
        <v>614</v>
      </c>
      <c r="F568" s="1120"/>
      <c r="G568" s="1119"/>
      <c r="H568" s="900"/>
      <c r="I568" s="1121">
        <v>0</v>
      </c>
      <c r="K568" s="899" t="s">
        <v>614</v>
      </c>
      <c r="L568" s="629"/>
      <c r="M568" s="629"/>
      <c r="N568" s="900"/>
      <c r="O568" s="824">
        <v>0</v>
      </c>
      <c r="Q568" s="899" t="s">
        <v>1202</v>
      </c>
      <c r="R568" s="629"/>
      <c r="S568" s="629"/>
      <c r="T568" s="900"/>
      <c r="U568" s="824">
        <v>0.25</v>
      </c>
      <c r="W568" s="265" t="s">
        <v>1209</v>
      </c>
      <c r="X568" s="208"/>
      <c r="Y568" s="208"/>
      <c r="Z568" s="263"/>
      <c r="AA568" s="824">
        <v>0.27300000000000002</v>
      </c>
      <c r="AC568" s="265" t="s">
        <v>1224</v>
      </c>
      <c r="AD568" s="629"/>
      <c r="AE568" s="208"/>
      <c r="AF568" s="263"/>
      <c r="AG568" s="693">
        <v>0.25900000000000001</v>
      </c>
      <c r="AI568" s="581" t="s">
        <v>293</v>
      </c>
      <c r="AJ568" s="630"/>
      <c r="AK568" s="263"/>
      <c r="AL568" s="263"/>
      <c r="AM568" s="693">
        <v>0</v>
      </c>
      <c r="AP568" s="581" t="s">
        <v>202</v>
      </c>
      <c r="AQ568" s="582"/>
      <c r="AR568" s="582"/>
      <c r="AS568" s="159"/>
      <c r="AT568" s="779">
        <v>0</v>
      </c>
      <c r="AV568" s="581" t="s">
        <v>225</v>
      </c>
      <c r="AW568" s="582"/>
      <c r="AX568" s="582"/>
      <c r="AY568" s="582"/>
      <c r="AZ568" s="779">
        <v>0</v>
      </c>
      <c r="BB568" s="581" t="s">
        <v>128</v>
      </c>
      <c r="BC568" s="630"/>
      <c r="BD568" s="582"/>
      <c r="BE568" s="158"/>
      <c r="BF568" s="780">
        <v>0</v>
      </c>
      <c r="BH568" s="581" t="s">
        <v>298</v>
      </c>
      <c r="BI568" s="582"/>
      <c r="BJ568" s="582"/>
      <c r="BK568" s="582"/>
      <c r="BL568" s="780">
        <v>0</v>
      </c>
      <c r="BN568" s="581" t="s">
        <v>233</v>
      </c>
      <c r="BO568" s="158"/>
      <c r="BP568" s="158"/>
      <c r="BQ568" s="159"/>
      <c r="BR568" s="780">
        <v>0</v>
      </c>
      <c r="BT568" s="581" t="s">
        <v>59</v>
      </c>
      <c r="BU568" s="582"/>
      <c r="BV568" s="582"/>
      <c r="BW568" s="582"/>
      <c r="BX568" s="780">
        <v>0.28999999165534973</v>
      </c>
      <c r="BZ568" s="581" t="s">
        <v>133</v>
      </c>
      <c r="CA568" s="582"/>
      <c r="CB568" s="582"/>
      <c r="CC568" s="174"/>
      <c r="CD568" s="780">
        <v>0</v>
      </c>
      <c r="CF568" s="172" t="s">
        <v>65</v>
      </c>
      <c r="CG568" s="173"/>
      <c r="CH568" s="173"/>
      <c r="CI568" s="173"/>
      <c r="CJ568" s="780">
        <v>9.9999997764825821E-3</v>
      </c>
      <c r="CL568" s="581" t="s">
        <v>68</v>
      </c>
      <c r="CM568" s="582"/>
      <c r="CN568" s="582"/>
      <c r="CO568" s="174"/>
      <c r="CP568" s="780">
        <v>0</v>
      </c>
    </row>
    <row r="569" spans="5:118" x14ac:dyDescent="0.3">
      <c r="E569" s="1122" t="s">
        <v>1713</v>
      </c>
      <c r="F569" s="1120"/>
      <c r="G569" s="1119"/>
      <c r="H569" s="900"/>
      <c r="I569" s="1121">
        <v>0.25800000000000001</v>
      </c>
      <c r="K569" s="899" t="s">
        <v>1448</v>
      </c>
      <c r="L569" s="629"/>
      <c r="M569" s="629"/>
      <c r="N569" s="900"/>
      <c r="O569" s="824">
        <v>0</v>
      </c>
      <c r="Q569" s="899" t="s">
        <v>1203</v>
      </c>
      <c r="R569" s="629"/>
      <c r="S569" s="629"/>
      <c r="T569" s="900"/>
      <c r="U569" s="824">
        <v>0.249</v>
      </c>
      <c r="W569" s="265" t="s">
        <v>1218</v>
      </c>
      <c r="X569" s="208"/>
      <c r="Y569" s="208"/>
      <c r="Z569" s="263"/>
      <c r="AA569" s="824">
        <v>0.27200000000000002</v>
      </c>
      <c r="AC569" s="265" t="s">
        <v>1228</v>
      </c>
      <c r="AD569" s="629"/>
      <c r="AE569" s="208"/>
      <c r="AF569" s="263"/>
      <c r="AG569" s="693">
        <v>0.25800000000000001</v>
      </c>
      <c r="AI569" s="581" t="s">
        <v>610</v>
      </c>
      <c r="AJ569" s="630"/>
      <c r="AK569" s="263"/>
      <c r="AL569" s="263"/>
      <c r="AM569" s="693">
        <v>0.24</v>
      </c>
      <c r="AP569" s="581" t="s">
        <v>362</v>
      </c>
      <c r="AQ569" s="582"/>
      <c r="AR569" s="582"/>
      <c r="AS569" s="159"/>
      <c r="AT569" s="779">
        <v>0</v>
      </c>
      <c r="AV569" s="581" t="s">
        <v>410</v>
      </c>
      <c r="AW569" s="582"/>
      <c r="AX569" s="582"/>
      <c r="AY569" s="582"/>
      <c r="AZ569" s="779">
        <v>0.40000000596046448</v>
      </c>
      <c r="BB569" s="581" t="s">
        <v>379</v>
      </c>
      <c r="BC569" s="630"/>
      <c r="BD569" s="582"/>
      <c r="BE569" s="158"/>
      <c r="BF569" s="780">
        <v>0</v>
      </c>
      <c r="BH569" s="581" t="s">
        <v>299</v>
      </c>
      <c r="BI569" s="582"/>
      <c r="BJ569" s="582"/>
      <c r="BK569" s="582"/>
      <c r="BL569" s="780">
        <v>0</v>
      </c>
      <c r="BN569" s="581" t="s">
        <v>234</v>
      </c>
      <c r="BO569" s="158"/>
      <c r="BP569" s="158"/>
      <c r="BQ569" s="159"/>
      <c r="BR569" s="780">
        <v>0.20999999344348907</v>
      </c>
      <c r="BT569" s="581" t="s">
        <v>207</v>
      </c>
      <c r="BU569" s="582"/>
      <c r="BV569" s="582"/>
      <c r="BW569" s="582"/>
      <c r="BX569" s="780">
        <v>0.34000000357627869</v>
      </c>
      <c r="BZ569" s="581" t="s">
        <v>508</v>
      </c>
      <c r="CA569" s="582"/>
      <c r="CB569" s="582"/>
      <c r="CC569" s="174"/>
      <c r="CD569" s="780">
        <v>0.17000000178813934</v>
      </c>
      <c r="CF569" s="172" t="s">
        <v>68</v>
      </c>
      <c r="CG569" s="173"/>
      <c r="CH569" s="173"/>
      <c r="CI569" s="173"/>
      <c r="CJ569" s="780">
        <v>0</v>
      </c>
      <c r="CL569" s="581" t="s">
        <v>57</v>
      </c>
      <c r="CM569" s="582"/>
      <c r="CN569" s="582"/>
      <c r="CO569" s="174"/>
      <c r="CP569" s="780">
        <v>0.33</v>
      </c>
    </row>
    <row r="570" spans="5:118" ht="14.45" customHeight="1" x14ac:dyDescent="0.3">
      <c r="E570" s="1122" t="s">
        <v>1860</v>
      </c>
      <c r="F570" s="1120"/>
      <c r="G570" s="1119"/>
      <c r="H570" s="900"/>
      <c r="I570" s="1121">
        <v>0.25800000000000001</v>
      </c>
      <c r="K570" s="899" t="s">
        <v>1712</v>
      </c>
      <c r="L570" s="629"/>
      <c r="M570" s="629"/>
      <c r="N570" s="900"/>
      <c r="O570" s="824">
        <v>0.28299999999999997</v>
      </c>
      <c r="Q570" s="899" t="s">
        <v>1204</v>
      </c>
      <c r="R570" s="629"/>
      <c r="S570" s="629"/>
      <c r="T570" s="900"/>
      <c r="U570" s="824">
        <v>0.26</v>
      </c>
      <c r="W570" s="265" t="s">
        <v>1220</v>
      </c>
      <c r="X570" s="208"/>
      <c r="Y570" s="208"/>
      <c r="Z570" s="263"/>
      <c r="AA570" s="824">
        <v>0</v>
      </c>
      <c r="AC570" s="265" t="s">
        <v>1231</v>
      </c>
      <c r="AD570" s="629"/>
      <c r="AE570" s="208"/>
      <c r="AF570" s="263"/>
      <c r="AG570" s="693">
        <v>0.247</v>
      </c>
      <c r="AI570" s="581" t="s">
        <v>611</v>
      </c>
      <c r="AJ570" s="630"/>
      <c r="AK570" s="263"/>
      <c r="AL570" s="263"/>
      <c r="AM570" s="693">
        <v>0.25</v>
      </c>
      <c r="AP570" s="581" t="s">
        <v>203</v>
      </c>
      <c r="AQ570" s="582"/>
      <c r="AR570" s="582"/>
      <c r="AS570" s="582"/>
      <c r="AT570" s="779">
        <v>0.18999999761581421</v>
      </c>
      <c r="AV570" s="581" t="s">
        <v>295</v>
      </c>
      <c r="AW570" s="582"/>
      <c r="AX570" s="582"/>
      <c r="AY570" s="582"/>
      <c r="AZ570" s="779">
        <v>0.37999999523162842</v>
      </c>
      <c r="BB570" s="581" t="s">
        <v>363</v>
      </c>
      <c r="BC570" s="630"/>
      <c r="BD570" s="582"/>
      <c r="BE570" s="158"/>
      <c r="BF570" s="780">
        <v>0</v>
      </c>
      <c r="BH570" s="581" t="s">
        <v>300</v>
      </c>
      <c r="BI570" s="582"/>
      <c r="BJ570" s="582"/>
      <c r="BK570" s="582"/>
      <c r="BL570" s="780">
        <v>0</v>
      </c>
      <c r="BN570" s="581" t="s">
        <v>235</v>
      </c>
      <c r="BO570" s="158"/>
      <c r="BP570" s="158"/>
      <c r="BQ570" s="159"/>
      <c r="BR570" s="780">
        <v>0</v>
      </c>
      <c r="BT570" s="581" t="s">
        <v>63</v>
      </c>
      <c r="BU570" s="582"/>
      <c r="BV570" s="582"/>
      <c r="BW570" s="582"/>
      <c r="BX570" s="780">
        <v>0</v>
      </c>
      <c r="BZ570" s="581" t="s">
        <v>134</v>
      </c>
      <c r="CA570" s="582"/>
      <c r="CB570" s="582"/>
      <c r="CC570" s="174"/>
      <c r="CD570" s="780">
        <v>0.14000000059604645</v>
      </c>
      <c r="CF570" s="172" t="s">
        <v>57</v>
      </c>
      <c r="CG570" s="173"/>
      <c r="CH570" s="173"/>
      <c r="CI570" s="173"/>
      <c r="CJ570" s="780">
        <v>0.38999998569488525</v>
      </c>
      <c r="CL570" s="1391" t="s">
        <v>1631</v>
      </c>
      <c r="CM570" s="1391"/>
      <c r="CN570" s="1391"/>
      <c r="CO570" s="1391"/>
      <c r="CP570" s="1391"/>
    </row>
    <row r="571" spans="5:118" x14ac:dyDescent="0.3">
      <c r="E571" s="1122" t="s">
        <v>1203</v>
      </c>
      <c r="F571" s="1120"/>
      <c r="G571" s="1119"/>
      <c r="H571" s="900"/>
      <c r="I571" s="1121">
        <v>0.25800000000000001</v>
      </c>
      <c r="K571" s="899" t="s">
        <v>1714</v>
      </c>
      <c r="L571" s="629"/>
      <c r="M571" s="629"/>
      <c r="N571" s="900"/>
      <c r="O571" s="824">
        <v>0.27800000000000002</v>
      </c>
      <c r="Q571" s="899" t="s">
        <v>1449</v>
      </c>
      <c r="R571" s="629"/>
      <c r="S571" s="629"/>
      <c r="T571" s="900"/>
      <c r="U571" s="824">
        <v>0.26</v>
      </c>
      <c r="W571" s="265" t="s">
        <v>625</v>
      </c>
      <c r="X571" s="208"/>
      <c r="Y571" s="208"/>
      <c r="Z571" s="263"/>
      <c r="AA571" s="824">
        <v>0.27200000000000002</v>
      </c>
      <c r="AC571" s="265" t="s">
        <v>1234</v>
      </c>
      <c r="AD571" s="629"/>
      <c r="AE571" s="208"/>
      <c r="AF571" s="263"/>
      <c r="AG571" s="693">
        <v>0.255</v>
      </c>
      <c r="AI571" s="581" t="s">
        <v>376</v>
      </c>
      <c r="AJ571" s="630"/>
      <c r="AK571" s="263"/>
      <c r="AL571" s="263"/>
      <c r="AM571" s="693">
        <v>0</v>
      </c>
      <c r="AP571" s="581" t="s">
        <v>126</v>
      </c>
      <c r="AQ571" s="582"/>
      <c r="AR571" s="582"/>
      <c r="AS571" s="582"/>
      <c r="AT571" s="779">
        <v>0</v>
      </c>
      <c r="AV571" s="581" t="s">
        <v>411</v>
      </c>
      <c r="AW571" s="582"/>
      <c r="AX571" s="582"/>
      <c r="AY571" s="582"/>
      <c r="AZ571" s="779">
        <v>0</v>
      </c>
      <c r="BB571" s="581" t="s">
        <v>51</v>
      </c>
      <c r="BC571" s="630"/>
      <c r="BD571" s="582"/>
      <c r="BE571" s="158"/>
      <c r="BF571" s="780">
        <v>0</v>
      </c>
      <c r="BH571" s="581" t="s">
        <v>301</v>
      </c>
      <c r="BI571" s="582"/>
      <c r="BJ571" s="582"/>
      <c r="BK571" s="582"/>
      <c r="BL571" s="780">
        <v>0</v>
      </c>
      <c r="BN571" s="581" t="s">
        <v>67</v>
      </c>
      <c r="BO571" s="158"/>
      <c r="BP571" s="158"/>
      <c r="BQ571" s="159"/>
      <c r="BR571" s="780">
        <v>0</v>
      </c>
      <c r="BT571" s="581" t="s">
        <v>64</v>
      </c>
      <c r="BU571" s="582"/>
      <c r="BV571" s="582"/>
      <c r="BW571" s="582"/>
      <c r="BX571" s="780">
        <v>0</v>
      </c>
      <c r="BZ571" s="581" t="s">
        <v>66</v>
      </c>
      <c r="CA571" s="582"/>
      <c r="CB571" s="582"/>
      <c r="CC571" s="174"/>
      <c r="CD571" s="780">
        <v>0</v>
      </c>
      <c r="CF571" s="172" t="s">
        <v>69</v>
      </c>
      <c r="CG571" s="172"/>
      <c r="CH571" s="173"/>
      <c r="CI571" s="173"/>
      <c r="CJ571" s="780">
        <v>0</v>
      </c>
      <c r="CL571" s="1392"/>
      <c r="CM571" s="1392"/>
      <c r="CN571" s="1392"/>
      <c r="CO571" s="1392"/>
      <c r="CP571" s="1392"/>
    </row>
    <row r="572" spans="5:118" ht="14.45" customHeight="1" x14ac:dyDescent="0.3">
      <c r="E572" s="1122" t="s">
        <v>1204</v>
      </c>
      <c r="F572" s="1120"/>
      <c r="G572" s="1119"/>
      <c r="H572" s="900"/>
      <c r="I572" s="1121">
        <v>0</v>
      </c>
      <c r="K572" s="899" t="s">
        <v>1202</v>
      </c>
      <c r="L572" s="629"/>
      <c r="M572" s="629"/>
      <c r="N572" s="900"/>
      <c r="O572" s="824">
        <v>0.27900000000000003</v>
      </c>
      <c r="Q572" s="899" t="s">
        <v>1211</v>
      </c>
      <c r="R572" s="629"/>
      <c r="S572" s="629"/>
      <c r="T572" s="900"/>
      <c r="U572" s="824">
        <v>0.26</v>
      </c>
      <c r="W572" s="265" t="s">
        <v>1224</v>
      </c>
      <c r="X572" s="208"/>
      <c r="Y572" s="208"/>
      <c r="Z572" s="263"/>
      <c r="AA572" s="824">
        <v>0.27300000000000002</v>
      </c>
      <c r="AC572" s="265" t="s">
        <v>423</v>
      </c>
      <c r="AD572" s="629"/>
      <c r="AE572" s="208"/>
      <c r="AF572" s="263"/>
      <c r="AG572" s="693">
        <v>0.249</v>
      </c>
      <c r="AI572" s="581" t="s">
        <v>612</v>
      </c>
      <c r="AJ572" s="630"/>
      <c r="AK572" s="263"/>
      <c r="AL572" s="263"/>
      <c r="AM572" s="693">
        <v>0</v>
      </c>
      <c r="AP572" s="581" t="s">
        <v>225</v>
      </c>
      <c r="AQ572" s="582"/>
      <c r="AR572" s="582"/>
      <c r="AS572" s="582"/>
      <c r="AT572" s="779">
        <v>0</v>
      </c>
      <c r="AV572" s="581" t="s">
        <v>204</v>
      </c>
      <c r="AW572" s="582"/>
      <c r="AX572" s="582"/>
      <c r="AY572" s="582"/>
      <c r="AZ572" s="779">
        <v>0</v>
      </c>
      <c r="BB572" s="581" t="s">
        <v>227</v>
      </c>
      <c r="BC572" s="630"/>
      <c r="BD572" s="582"/>
      <c r="BE572" s="158"/>
      <c r="BF572" s="780">
        <v>0</v>
      </c>
      <c r="BH572" s="581" t="s">
        <v>381</v>
      </c>
      <c r="BI572" s="582"/>
      <c r="BJ572" s="582"/>
      <c r="BK572" s="582"/>
      <c r="BL572" s="780">
        <v>0</v>
      </c>
      <c r="BN572" s="581" t="s">
        <v>385</v>
      </c>
      <c r="BO572" s="158"/>
      <c r="BP572" s="158"/>
      <c r="BQ572" s="159"/>
      <c r="BR572" s="780">
        <v>0.37999999523162842</v>
      </c>
      <c r="BT572" s="581" t="s">
        <v>133</v>
      </c>
      <c r="BU572" s="582"/>
      <c r="BV572" s="582"/>
      <c r="BW572" s="582"/>
      <c r="BX572" s="780">
        <v>0</v>
      </c>
      <c r="BZ572" s="581" t="s">
        <v>52</v>
      </c>
      <c r="CA572" s="582"/>
      <c r="CB572" s="582"/>
      <c r="CC572" s="174"/>
      <c r="CD572" s="780">
        <v>0.15999999642372131</v>
      </c>
      <c r="CF572" s="1391" t="s">
        <v>1631</v>
      </c>
      <c r="CG572" s="1391"/>
      <c r="CH572" s="1391"/>
      <c r="CI572" s="1391"/>
      <c r="CJ572" s="1391"/>
    </row>
    <row r="573" spans="5:118" x14ac:dyDescent="0.3">
      <c r="E573" s="1122" t="s">
        <v>1449</v>
      </c>
      <c r="F573" s="1120"/>
      <c r="G573" s="1119"/>
      <c r="H573" s="900"/>
      <c r="I573" s="1121">
        <v>0.25800000000000001</v>
      </c>
      <c r="K573" s="899" t="s">
        <v>1203</v>
      </c>
      <c r="L573" s="629"/>
      <c r="M573" s="629"/>
      <c r="N573" s="900"/>
      <c r="O573" s="824">
        <v>0.28299999999999997</v>
      </c>
      <c r="Q573" s="899" t="s">
        <v>1213</v>
      </c>
      <c r="R573" s="629"/>
      <c r="S573" s="629"/>
      <c r="T573" s="900"/>
      <c r="U573" s="824">
        <v>0.25900000000000001</v>
      </c>
      <c r="W573" s="265" t="s">
        <v>1231</v>
      </c>
      <c r="X573" s="208"/>
      <c r="Y573" s="208"/>
      <c r="Z573" s="263"/>
      <c r="AA573" s="824">
        <v>0.25600000000000001</v>
      </c>
      <c r="AC573" s="265" t="s">
        <v>473</v>
      </c>
      <c r="AD573" s="629"/>
      <c r="AE573" s="208"/>
      <c r="AF573" s="263"/>
      <c r="AG573" s="693">
        <v>0.25900000000000001</v>
      </c>
      <c r="AI573" s="581" t="s">
        <v>529</v>
      </c>
      <c r="AJ573" s="630"/>
      <c r="AK573" s="263"/>
      <c r="AL573" s="263"/>
      <c r="AM573" s="693">
        <v>0.21</v>
      </c>
      <c r="AP573" s="581" t="s">
        <v>468</v>
      </c>
      <c r="AQ573" s="582"/>
      <c r="AR573" s="582"/>
      <c r="AS573" s="582"/>
      <c r="AT573" s="779">
        <v>0</v>
      </c>
      <c r="AV573" s="581" t="s">
        <v>412</v>
      </c>
      <c r="AW573" s="582"/>
      <c r="AX573" s="582"/>
      <c r="AY573" s="582"/>
      <c r="AZ573" s="779">
        <v>0</v>
      </c>
      <c r="BB573" s="581" t="s">
        <v>298</v>
      </c>
      <c r="BC573" s="630"/>
      <c r="BD573" s="582"/>
      <c r="BE573" s="158"/>
      <c r="BF573" s="780">
        <v>0</v>
      </c>
      <c r="BH573" s="581" t="s">
        <v>302</v>
      </c>
      <c r="BI573" s="582"/>
      <c r="BJ573" s="582"/>
      <c r="BK573" s="582"/>
      <c r="BL573" s="780">
        <v>0.36000001430511475</v>
      </c>
      <c r="BN573" s="581" t="s">
        <v>131</v>
      </c>
      <c r="BO573" s="158"/>
      <c r="BP573" s="158"/>
      <c r="BQ573" s="159"/>
      <c r="BR573" s="780">
        <v>0.33000001311302185</v>
      </c>
      <c r="BT573" s="581" t="s">
        <v>508</v>
      </c>
      <c r="BU573" s="582"/>
      <c r="BV573" s="582"/>
      <c r="BW573" s="582"/>
      <c r="BX573" s="780">
        <v>0.18999999761581421</v>
      </c>
      <c r="BZ573" s="581" t="s">
        <v>53</v>
      </c>
      <c r="CA573" s="582"/>
      <c r="CB573" s="582"/>
      <c r="CC573" s="174"/>
      <c r="CD573" s="780">
        <v>0</v>
      </c>
      <c r="CF573" s="1392"/>
      <c r="CG573" s="1392"/>
      <c r="CH573" s="1392"/>
      <c r="CI573" s="1392"/>
      <c r="CJ573" s="1392"/>
    </row>
    <row r="574" spans="5:118" x14ac:dyDescent="0.3">
      <c r="E574" s="1122" t="s">
        <v>1206</v>
      </c>
      <c r="F574" s="1120"/>
      <c r="G574" s="1119"/>
      <c r="H574" s="900"/>
      <c r="I574" s="1121">
        <v>0.25600000000000001</v>
      </c>
      <c r="K574" s="899" t="s">
        <v>1204</v>
      </c>
      <c r="L574" s="629"/>
      <c r="M574" s="629"/>
      <c r="N574" s="900"/>
      <c r="O574" s="824">
        <v>0.28299999999999997</v>
      </c>
      <c r="Q574" s="899" t="s">
        <v>1214</v>
      </c>
      <c r="R574" s="629"/>
      <c r="S574" s="629"/>
      <c r="T574" s="900"/>
      <c r="U574" s="824">
        <v>0.25800000000000001</v>
      </c>
      <c r="W574" s="265" t="s">
        <v>1234</v>
      </c>
      <c r="X574" s="208"/>
      <c r="Y574" s="208"/>
      <c r="Z574" s="263"/>
      <c r="AA574" s="824">
        <v>0.27300000000000002</v>
      </c>
      <c r="AC574" s="265" t="s">
        <v>424</v>
      </c>
      <c r="AD574" s="629"/>
      <c r="AE574" s="208"/>
      <c r="AF574" s="263"/>
      <c r="AG574" s="693">
        <v>0.23400000000000001</v>
      </c>
      <c r="AI574" s="581" t="s">
        <v>224</v>
      </c>
      <c r="AJ574" s="630"/>
      <c r="AK574" s="263"/>
      <c r="AL574" s="263"/>
      <c r="AM574" s="693">
        <v>0</v>
      </c>
      <c r="AP574" s="581" t="s">
        <v>530</v>
      </c>
      <c r="AQ574" s="582"/>
      <c r="AR574" s="582"/>
      <c r="AS574" s="582"/>
      <c r="AT574" s="779">
        <v>0.28999999165534973</v>
      </c>
      <c r="AV574" s="581" t="s">
        <v>128</v>
      </c>
      <c r="AW574" s="582"/>
      <c r="AX574" s="582"/>
      <c r="AY574" s="582"/>
      <c r="AZ574" s="779">
        <v>0</v>
      </c>
      <c r="BB574" s="581" t="s">
        <v>299</v>
      </c>
      <c r="BC574" s="630"/>
      <c r="BD574" s="582"/>
      <c r="BE574" s="158"/>
      <c r="BF574" s="780">
        <v>0</v>
      </c>
      <c r="BH574" s="581" t="s">
        <v>229</v>
      </c>
      <c r="BI574" s="582"/>
      <c r="BJ574" s="582"/>
      <c r="BK574" s="582"/>
      <c r="BL574" s="780">
        <v>0</v>
      </c>
      <c r="BN574" s="581" t="s">
        <v>236</v>
      </c>
      <c r="BO574" s="158"/>
      <c r="BP574" s="158"/>
      <c r="BQ574" s="159"/>
      <c r="BR574" s="780">
        <v>0.40000000596046448</v>
      </c>
      <c r="BT574" s="581" t="s">
        <v>134</v>
      </c>
      <c r="BU574" s="582"/>
      <c r="BV574" s="582"/>
      <c r="BW574" s="582"/>
      <c r="BX574" s="780">
        <v>0.14000000059604645</v>
      </c>
      <c r="BZ574" s="581" t="s">
        <v>60</v>
      </c>
      <c r="CA574" s="582"/>
      <c r="CB574" s="582"/>
      <c r="CC574" s="174"/>
      <c r="CD574" s="780">
        <v>0.20999999344348907</v>
      </c>
    </row>
    <row r="575" spans="5:118" x14ac:dyDescent="0.3">
      <c r="E575" s="1122" t="s">
        <v>1715</v>
      </c>
      <c r="F575" s="1120"/>
      <c r="G575" s="1119"/>
      <c r="H575" s="900"/>
      <c r="I575" s="1121">
        <v>0</v>
      </c>
      <c r="K575" s="899" t="s">
        <v>1449</v>
      </c>
      <c r="L575" s="629"/>
      <c r="M575" s="629"/>
      <c r="N575" s="900"/>
      <c r="O575" s="824">
        <v>0.28299999999999997</v>
      </c>
      <c r="Q575" s="899" t="s">
        <v>1218</v>
      </c>
      <c r="R575" s="629"/>
      <c r="S575" s="629"/>
      <c r="T575" s="900"/>
      <c r="U575" s="824">
        <v>0.25800000000000001</v>
      </c>
      <c r="W575" s="265" t="s">
        <v>423</v>
      </c>
      <c r="X575" s="208"/>
      <c r="Y575" s="208"/>
      <c r="Z575" s="263"/>
      <c r="AA575" s="824">
        <v>0.27200000000000002</v>
      </c>
      <c r="AC575" s="265" t="s">
        <v>633</v>
      </c>
      <c r="AD575" s="629"/>
      <c r="AE575" s="208"/>
      <c r="AF575" s="263"/>
      <c r="AG575" s="693">
        <v>0</v>
      </c>
      <c r="AI575" s="581" t="s">
        <v>202</v>
      </c>
      <c r="AJ575" s="630"/>
      <c r="AK575" s="263"/>
      <c r="AL575" s="263"/>
      <c r="AM575" s="693">
        <v>0</v>
      </c>
      <c r="AP575" s="581" t="s">
        <v>531</v>
      </c>
      <c r="AQ575" s="582"/>
      <c r="AR575" s="582"/>
      <c r="AS575" s="582"/>
      <c r="AT575" s="779">
        <v>0</v>
      </c>
      <c r="AV575" s="581" t="s">
        <v>413</v>
      </c>
      <c r="AW575" s="582"/>
      <c r="AX575" s="582"/>
      <c r="AY575" s="582"/>
      <c r="AZ575" s="779">
        <v>0</v>
      </c>
      <c r="BB575" s="581" t="s">
        <v>300</v>
      </c>
      <c r="BC575" s="630"/>
      <c r="BD575" s="582"/>
      <c r="BE575" s="158"/>
      <c r="BF575" s="780">
        <v>0</v>
      </c>
      <c r="BH575" s="581" t="s">
        <v>303</v>
      </c>
      <c r="BI575" s="582"/>
      <c r="BJ575" s="582"/>
      <c r="BK575" s="582"/>
      <c r="BL575" s="780">
        <v>0</v>
      </c>
      <c r="BN575" s="581" t="s">
        <v>237</v>
      </c>
      <c r="BO575" s="158"/>
      <c r="BP575" s="158"/>
      <c r="BQ575" s="159"/>
      <c r="BR575" s="780">
        <v>0</v>
      </c>
      <c r="BT575" s="581" t="s">
        <v>66</v>
      </c>
      <c r="BU575" s="582"/>
      <c r="BV575" s="582"/>
      <c r="BW575" s="582"/>
      <c r="BX575" s="780">
        <v>0</v>
      </c>
      <c r="BZ575" s="581" t="s">
        <v>506</v>
      </c>
      <c r="CA575" s="582"/>
      <c r="CB575" s="582"/>
      <c r="CC575" s="174"/>
      <c r="CD575" s="780">
        <v>0.11999999731779099</v>
      </c>
    </row>
    <row r="576" spans="5:118" x14ac:dyDescent="0.3">
      <c r="E576" s="1122" t="s">
        <v>1214</v>
      </c>
      <c r="F576" s="1120"/>
      <c r="G576" s="1119"/>
      <c r="H576" s="900"/>
      <c r="I576" s="1121">
        <v>0.248</v>
      </c>
      <c r="K576" s="899" t="s">
        <v>1211</v>
      </c>
      <c r="L576" s="629"/>
      <c r="M576" s="629"/>
      <c r="N576" s="900"/>
      <c r="O576" s="824">
        <v>0.28299999999999997</v>
      </c>
      <c r="Q576" s="899" t="s">
        <v>1219</v>
      </c>
      <c r="R576" s="629"/>
      <c r="S576" s="629"/>
      <c r="T576" s="900"/>
      <c r="U576" s="824">
        <v>0.26</v>
      </c>
      <c r="W576" s="265" t="s">
        <v>473</v>
      </c>
      <c r="X576" s="208"/>
      <c r="Y576" s="208"/>
      <c r="Z576" s="263"/>
      <c r="AA576" s="824">
        <v>0.27300000000000002</v>
      </c>
      <c r="AC576" s="265" t="s">
        <v>1241</v>
      </c>
      <c r="AD576" s="629"/>
      <c r="AE576" s="208"/>
      <c r="AF576" s="263"/>
      <c r="AG576" s="693">
        <v>0.25800000000000001</v>
      </c>
      <c r="AI576" s="581" t="s">
        <v>362</v>
      </c>
      <c r="AJ576" s="630"/>
      <c r="AK576" s="263"/>
      <c r="AL576" s="263"/>
      <c r="AM576" s="693">
        <v>0</v>
      </c>
      <c r="AP576" s="581" t="s">
        <v>410</v>
      </c>
      <c r="AQ576" s="582"/>
      <c r="AR576" s="582"/>
      <c r="AS576" s="582"/>
      <c r="AT576" s="779">
        <v>0</v>
      </c>
      <c r="AV576" s="581" t="s">
        <v>414</v>
      </c>
      <c r="AW576" s="582"/>
      <c r="AX576" s="582"/>
      <c r="AY576" s="582"/>
      <c r="AZ576" s="779">
        <v>0</v>
      </c>
      <c r="BB576" s="581" t="s">
        <v>301</v>
      </c>
      <c r="BC576" s="630"/>
      <c r="BD576" s="582"/>
      <c r="BE576" s="158"/>
      <c r="BF576" s="780">
        <v>0</v>
      </c>
      <c r="BH576" s="581" t="s">
        <v>304</v>
      </c>
      <c r="BI576" s="582"/>
      <c r="BJ576" s="582"/>
      <c r="BK576" s="582"/>
      <c r="BL576" s="780">
        <v>0.23999999463558197</v>
      </c>
      <c r="BN576" s="581" t="s">
        <v>238</v>
      </c>
      <c r="BO576" s="158"/>
      <c r="BP576" s="158"/>
      <c r="BQ576" s="159"/>
      <c r="BR576" s="780">
        <v>9.9999997764825821E-3</v>
      </c>
      <c r="BT576" s="581" t="s">
        <v>208</v>
      </c>
      <c r="BU576" s="582"/>
      <c r="BV576" s="582"/>
      <c r="BW576" s="582"/>
      <c r="BX576" s="780">
        <v>0.119999997317791</v>
      </c>
      <c r="BZ576" s="581" t="s">
        <v>65</v>
      </c>
      <c r="CA576" s="582"/>
      <c r="CB576" s="582"/>
      <c r="CC576" s="174"/>
      <c r="CD576" s="780">
        <v>0</v>
      </c>
    </row>
    <row r="577" spans="5:82" x14ac:dyDescent="0.3">
      <c r="E577" s="1122" t="s">
        <v>621</v>
      </c>
      <c r="F577" s="1120"/>
      <c r="G577" s="1119"/>
      <c r="H577" s="900"/>
      <c r="I577" s="1121">
        <v>0.25900000000000001</v>
      </c>
      <c r="K577" s="899" t="s">
        <v>1214</v>
      </c>
      <c r="L577" s="629"/>
      <c r="M577" s="629"/>
      <c r="N577" s="900"/>
      <c r="O577" s="824">
        <v>0.27600000000000002</v>
      </c>
      <c r="Q577" s="899" t="s">
        <v>1220</v>
      </c>
      <c r="R577" s="629"/>
      <c r="S577" s="629"/>
      <c r="T577" s="900"/>
      <c r="U577" s="824">
        <v>0.23699999999999999</v>
      </c>
      <c r="W577" s="265" t="s">
        <v>424</v>
      </c>
      <c r="X577" s="208"/>
      <c r="Y577" s="208"/>
      <c r="Z577" s="263"/>
      <c r="AA577" s="824">
        <v>0.27300000000000002</v>
      </c>
      <c r="AC577" s="265" t="s">
        <v>1243</v>
      </c>
      <c r="AD577" s="629"/>
      <c r="AE577" s="208"/>
      <c r="AF577" s="263"/>
      <c r="AG577" s="693">
        <v>0.255</v>
      </c>
      <c r="AI577" s="581" t="s">
        <v>203</v>
      </c>
      <c r="AJ577" s="630"/>
      <c r="AK577" s="263"/>
      <c r="AL577" s="263"/>
      <c r="AM577" s="693">
        <v>0.2</v>
      </c>
      <c r="AP577" s="581" t="s">
        <v>489</v>
      </c>
      <c r="AQ577" s="582"/>
      <c r="AR577" s="582"/>
      <c r="AS577" s="582"/>
      <c r="AT577" s="779">
        <v>0</v>
      </c>
      <c r="AV577" s="581" t="s">
        <v>415</v>
      </c>
      <c r="AW577" s="582"/>
      <c r="AX577" s="582"/>
      <c r="AY577" s="582"/>
      <c r="AZ577" s="779">
        <v>0</v>
      </c>
      <c r="BB577" s="581" t="s">
        <v>364</v>
      </c>
      <c r="BC577" s="630"/>
      <c r="BD577" s="582"/>
      <c r="BE577" s="158"/>
      <c r="BF577" s="780">
        <v>0</v>
      </c>
      <c r="BH577" s="581" t="s">
        <v>305</v>
      </c>
      <c r="BI577" s="582"/>
      <c r="BJ577" s="582"/>
      <c r="BK577" s="582"/>
      <c r="BL577" s="780">
        <v>0.23999999463558197</v>
      </c>
      <c r="BN577" s="581" t="s">
        <v>61</v>
      </c>
      <c r="BO577" s="158"/>
      <c r="BP577" s="158"/>
      <c r="BQ577" s="159"/>
      <c r="BR577" s="780">
        <v>0</v>
      </c>
      <c r="BT577" s="581" t="s">
        <v>53</v>
      </c>
      <c r="BU577" s="582"/>
      <c r="BV577" s="582"/>
      <c r="BW577" s="582"/>
      <c r="BX577" s="780">
        <v>3.9999999105930328E-2</v>
      </c>
      <c r="BZ577" s="581" t="s">
        <v>135</v>
      </c>
      <c r="CA577" s="582"/>
      <c r="CB577" s="582"/>
      <c r="CC577" s="174"/>
      <c r="CD577" s="780">
        <v>0.34000000357627869</v>
      </c>
    </row>
    <row r="578" spans="5:82" x14ac:dyDescent="0.3">
      <c r="E578" s="1122" t="s">
        <v>1716</v>
      </c>
      <c r="F578" s="1120"/>
      <c r="G578" s="1119"/>
      <c r="H578" s="900"/>
      <c r="I578" s="1121">
        <v>0</v>
      </c>
      <c r="K578" s="899" t="s">
        <v>1716</v>
      </c>
      <c r="L578" s="629"/>
      <c r="M578" s="629"/>
      <c r="N578" s="900"/>
      <c r="O578" s="824">
        <v>0</v>
      </c>
      <c r="Q578" s="899" t="s">
        <v>1525</v>
      </c>
      <c r="R578" s="629"/>
      <c r="S578" s="629"/>
      <c r="T578" s="900"/>
      <c r="U578" s="824">
        <v>0.26</v>
      </c>
      <c r="W578" s="265" t="s">
        <v>633</v>
      </c>
      <c r="X578" s="208"/>
      <c r="Y578" s="208"/>
      <c r="Z578" s="263"/>
      <c r="AA578" s="824">
        <v>0</v>
      </c>
      <c r="AC578" s="265" t="s">
        <v>1244</v>
      </c>
      <c r="AD578" s="629"/>
      <c r="AE578" s="208"/>
      <c r="AF578" s="263"/>
      <c r="AG578" s="693">
        <v>0.25900000000000001</v>
      </c>
      <c r="AI578" s="581" t="s">
        <v>126</v>
      </c>
      <c r="AJ578" s="630"/>
      <c r="AK578" s="263"/>
      <c r="AL578" s="263"/>
      <c r="AM578" s="693">
        <v>0</v>
      </c>
      <c r="AP578" s="581" t="s">
        <v>204</v>
      </c>
      <c r="AQ578" s="582"/>
      <c r="AR578" s="582"/>
      <c r="AS578" s="582"/>
      <c r="AT578" s="779">
        <v>0</v>
      </c>
      <c r="AV578" s="581" t="s">
        <v>363</v>
      </c>
      <c r="AW578" s="582"/>
      <c r="AX578" s="582"/>
      <c r="AY578" s="582"/>
      <c r="AZ578" s="779">
        <v>0</v>
      </c>
      <c r="BB578" s="581" t="s">
        <v>380</v>
      </c>
      <c r="BC578" s="630"/>
      <c r="BD578" s="582"/>
      <c r="BE578" s="158"/>
      <c r="BF578" s="780">
        <v>0</v>
      </c>
      <c r="BH578" s="581" t="s">
        <v>306</v>
      </c>
      <c r="BI578" s="582"/>
      <c r="BJ578" s="582"/>
      <c r="BK578" s="582"/>
      <c r="BL578" s="780">
        <v>0</v>
      </c>
      <c r="BN578" s="581" t="s">
        <v>54</v>
      </c>
      <c r="BO578" s="158"/>
      <c r="BP578" s="158"/>
      <c r="BQ578" s="159"/>
      <c r="BR578" s="780">
        <v>0.31000000238418579</v>
      </c>
      <c r="BT578" s="581" t="s">
        <v>60</v>
      </c>
      <c r="BU578" s="582"/>
      <c r="BV578" s="582"/>
      <c r="BW578" s="582"/>
      <c r="BX578" s="780">
        <v>0.20000000298023224</v>
      </c>
      <c r="BZ578" s="581" t="s">
        <v>68</v>
      </c>
      <c r="CA578" s="582"/>
      <c r="CB578" s="582"/>
      <c r="CC578" s="174"/>
      <c r="CD578" s="780">
        <v>0</v>
      </c>
    </row>
    <row r="579" spans="5:82" x14ac:dyDescent="0.3">
      <c r="E579" s="1122" t="s">
        <v>1218</v>
      </c>
      <c r="F579" s="1120"/>
      <c r="G579" s="1119"/>
      <c r="H579" s="900"/>
      <c r="I579" s="1121">
        <v>0.25600000000000001</v>
      </c>
      <c r="K579" s="899" t="s">
        <v>1218</v>
      </c>
      <c r="L579" s="629"/>
      <c r="M579" s="629"/>
      <c r="N579" s="900"/>
      <c r="O579" s="824">
        <v>0.28000000000000003</v>
      </c>
      <c r="Q579" s="899" t="s">
        <v>1526</v>
      </c>
      <c r="R579" s="629"/>
      <c r="S579" s="629"/>
      <c r="T579" s="900"/>
      <c r="U579" s="824">
        <v>0.26</v>
      </c>
      <c r="W579" s="265" t="s">
        <v>1241</v>
      </c>
      <c r="X579" s="208"/>
      <c r="Y579" s="208"/>
      <c r="Z579" s="263"/>
      <c r="AA579" s="824">
        <v>0.27200000000000002</v>
      </c>
      <c r="AC579" s="265" t="s">
        <v>1249</v>
      </c>
      <c r="AD579" s="629"/>
      <c r="AE579" s="208"/>
      <c r="AF579" s="263"/>
      <c r="AG579" s="693">
        <v>0.23699999999999999</v>
      </c>
      <c r="AI579" s="581" t="s">
        <v>225</v>
      </c>
      <c r="AJ579" s="630"/>
      <c r="AK579" s="263"/>
      <c r="AL579" s="263"/>
      <c r="AM579" s="693">
        <v>0</v>
      </c>
      <c r="AP579" s="581" t="s">
        <v>205</v>
      </c>
      <c r="AQ579" s="582"/>
      <c r="AR579" s="582"/>
      <c r="AS579" s="582"/>
      <c r="AT579" s="779">
        <v>0.31000000238418579</v>
      </c>
      <c r="AV579" s="581" t="s">
        <v>51</v>
      </c>
      <c r="AW579" s="582"/>
      <c r="AX579" s="582"/>
      <c r="AY579" s="582"/>
      <c r="AZ579" s="779">
        <v>0</v>
      </c>
      <c r="BB579" s="581" t="s">
        <v>381</v>
      </c>
      <c r="BC579" s="630"/>
      <c r="BD579" s="582"/>
      <c r="BE579" s="158"/>
      <c r="BF579" s="780">
        <v>0</v>
      </c>
      <c r="BH579" s="581" t="s">
        <v>511</v>
      </c>
      <c r="BI579" s="582"/>
      <c r="BJ579" s="582"/>
      <c r="BK579" s="582"/>
      <c r="BL579" s="780">
        <v>0</v>
      </c>
      <c r="BN579" s="581" t="s">
        <v>509</v>
      </c>
      <c r="BO579" s="158"/>
      <c r="BP579" s="158"/>
      <c r="BQ579" s="159"/>
      <c r="BR579" s="780">
        <v>0.36000001430511475</v>
      </c>
      <c r="BT579" s="581" t="s">
        <v>506</v>
      </c>
      <c r="BU579" s="582"/>
      <c r="BV579" s="582"/>
      <c r="BW579" s="582"/>
      <c r="BX579" s="780">
        <v>0.12999999523162842</v>
      </c>
      <c r="BZ579" s="581" t="s">
        <v>136</v>
      </c>
      <c r="CA579" s="582"/>
      <c r="CB579" s="582"/>
      <c r="CC579" s="174"/>
      <c r="CD579" s="780">
        <v>0</v>
      </c>
    </row>
    <row r="580" spans="5:82" x14ac:dyDescent="0.3">
      <c r="E580" s="1122" t="s">
        <v>1219</v>
      </c>
      <c r="F580" s="1120"/>
      <c r="G580" s="1119"/>
      <c r="H580" s="900"/>
      <c r="I580" s="1121">
        <v>0.25700000000000001</v>
      </c>
      <c r="K580" s="899" t="s">
        <v>1219</v>
      </c>
      <c r="L580" s="629"/>
      <c r="M580" s="629"/>
      <c r="N580" s="900"/>
      <c r="O580" s="824">
        <v>0.28299999999999997</v>
      </c>
      <c r="Q580" s="899" t="s">
        <v>1527</v>
      </c>
      <c r="R580" s="629"/>
      <c r="S580" s="629"/>
      <c r="T580" s="900"/>
      <c r="U580" s="824">
        <v>0.25900000000000001</v>
      </c>
      <c r="W580" s="265" t="s">
        <v>1242</v>
      </c>
      <c r="X580" s="208"/>
      <c r="Y580" s="208"/>
      <c r="Z580" s="263"/>
      <c r="AA580" s="824">
        <v>0.26700000000000002</v>
      </c>
      <c r="AC580" s="265" t="s">
        <v>1250</v>
      </c>
      <c r="AD580" s="629"/>
      <c r="AE580" s="208"/>
      <c r="AF580" s="263"/>
      <c r="AG580" s="693">
        <v>0.11899999999999999</v>
      </c>
      <c r="AI580" s="581" t="s">
        <v>468</v>
      </c>
      <c r="AJ580" s="630"/>
      <c r="AK580" s="263"/>
      <c r="AL580" s="263"/>
      <c r="AM580" s="693">
        <v>0</v>
      </c>
      <c r="AP580" s="581" t="s">
        <v>128</v>
      </c>
      <c r="AQ580" s="582"/>
      <c r="AR580" s="582"/>
      <c r="AS580" s="582"/>
      <c r="AT580" s="779">
        <v>0</v>
      </c>
      <c r="AV580" s="581" t="s">
        <v>1081</v>
      </c>
      <c r="AW580" s="582"/>
      <c r="AX580" s="582"/>
      <c r="AY580" s="582"/>
      <c r="AZ580" s="779">
        <v>0</v>
      </c>
      <c r="BB580" s="581" t="s">
        <v>302</v>
      </c>
      <c r="BC580" s="630"/>
      <c r="BD580" s="582"/>
      <c r="BE580" s="158"/>
      <c r="BF580" s="780">
        <v>0</v>
      </c>
      <c r="BH580" s="581" t="s">
        <v>307</v>
      </c>
      <c r="BI580" s="582"/>
      <c r="BJ580" s="582"/>
      <c r="BK580" s="582"/>
      <c r="BL580" s="780">
        <v>0</v>
      </c>
      <c r="BN580" s="581" t="s">
        <v>58</v>
      </c>
      <c r="BO580" s="158"/>
      <c r="BP580" s="158"/>
      <c r="BQ580" s="159"/>
      <c r="BR580" s="780">
        <v>0.34999999403953552</v>
      </c>
      <c r="BT580" s="581" t="s">
        <v>65</v>
      </c>
      <c r="BU580" s="582"/>
      <c r="BV580" s="582"/>
      <c r="BW580" s="582"/>
      <c r="BX580" s="780">
        <v>0</v>
      </c>
      <c r="BZ580" s="581" t="s">
        <v>57</v>
      </c>
      <c r="CA580" s="582"/>
      <c r="CB580" s="582"/>
      <c r="CC580" s="174"/>
      <c r="CD580" s="780">
        <v>0.36000001430511475</v>
      </c>
    </row>
    <row r="581" spans="5:82" x14ac:dyDescent="0.3">
      <c r="E581" s="1122" t="s">
        <v>1220</v>
      </c>
      <c r="F581" s="1120"/>
      <c r="G581" s="1119"/>
      <c r="H581" s="900"/>
      <c r="I581" s="1121">
        <v>0</v>
      </c>
      <c r="K581" s="899" t="s">
        <v>1220</v>
      </c>
      <c r="L581" s="629"/>
      <c r="M581" s="629"/>
      <c r="N581" s="900"/>
      <c r="O581" s="824">
        <v>0</v>
      </c>
      <c r="Q581" s="899" t="s">
        <v>625</v>
      </c>
      <c r="R581" s="629"/>
      <c r="S581" s="629"/>
      <c r="T581" s="900"/>
      <c r="U581" s="824">
        <v>0.25900000000000001</v>
      </c>
      <c r="W581" s="265" t="s">
        <v>1244</v>
      </c>
      <c r="X581" s="208"/>
      <c r="Y581" s="208"/>
      <c r="Z581" s="263"/>
      <c r="AA581" s="824">
        <v>0.27300000000000002</v>
      </c>
      <c r="AC581" s="265" t="s">
        <v>1251</v>
      </c>
      <c r="AD581" s="629"/>
      <c r="AE581" s="208"/>
      <c r="AF581" s="263"/>
      <c r="AG581" s="693">
        <v>0.25900000000000001</v>
      </c>
      <c r="AI581" s="581" t="s">
        <v>613</v>
      </c>
      <c r="AJ581" s="630"/>
      <c r="AK581" s="263"/>
      <c r="AL581" s="263"/>
      <c r="AM581" s="693">
        <v>0.24</v>
      </c>
      <c r="AP581" s="581" t="s">
        <v>413</v>
      </c>
      <c r="AQ581" s="582"/>
      <c r="AR581" s="582"/>
      <c r="AS581" s="582"/>
      <c r="AT581" s="779">
        <v>0</v>
      </c>
      <c r="AV581" s="581" t="s">
        <v>228</v>
      </c>
      <c r="AW581" s="582"/>
      <c r="AX581" s="582"/>
      <c r="AY581" s="582"/>
      <c r="AZ581" s="779">
        <v>0</v>
      </c>
      <c r="BB581" s="581" t="s">
        <v>382</v>
      </c>
      <c r="BC581" s="630"/>
      <c r="BD581" s="582"/>
      <c r="BE581" s="158"/>
      <c r="BF581" s="780">
        <v>0</v>
      </c>
      <c r="BH581" s="581" t="s">
        <v>308</v>
      </c>
      <c r="BI581" s="582"/>
      <c r="BJ581" s="582"/>
      <c r="BK581" s="582"/>
      <c r="BL581" s="780">
        <v>0</v>
      </c>
      <c r="BN581" s="581" t="s">
        <v>59</v>
      </c>
      <c r="BO581" s="158"/>
      <c r="BP581" s="158"/>
      <c r="BQ581" s="159"/>
      <c r="BR581" s="780">
        <v>0.36000001430511475</v>
      </c>
      <c r="BT581" s="581" t="s">
        <v>135</v>
      </c>
      <c r="BU581" s="582"/>
      <c r="BV581" s="582"/>
      <c r="BW581" s="582"/>
      <c r="BX581" s="780">
        <v>0.34000000357627869</v>
      </c>
      <c r="BZ581" s="581" t="s">
        <v>69</v>
      </c>
      <c r="CA581" s="582"/>
      <c r="CB581" s="582"/>
      <c r="CC581" s="261"/>
      <c r="CD581" s="780">
        <v>0</v>
      </c>
    </row>
    <row r="582" spans="5:82" ht="14.45" customHeight="1" x14ac:dyDescent="0.3">
      <c r="E582" s="1122" t="s">
        <v>1525</v>
      </c>
      <c r="F582" s="1120"/>
      <c r="G582" s="1119"/>
      <c r="H582" s="900"/>
      <c r="I582" s="1121">
        <v>0.25800000000000001</v>
      </c>
      <c r="K582" s="899" t="s">
        <v>1525</v>
      </c>
      <c r="L582" s="629"/>
      <c r="M582" s="629"/>
      <c r="N582" s="900"/>
      <c r="O582" s="824">
        <v>0.28299999999999997</v>
      </c>
      <c r="Q582" s="899" t="s">
        <v>1224</v>
      </c>
      <c r="R582" s="629"/>
      <c r="S582" s="629"/>
      <c r="T582" s="900"/>
      <c r="U582" s="824">
        <v>0.26</v>
      </c>
      <c r="W582" s="265" t="s">
        <v>1249</v>
      </c>
      <c r="X582" s="208"/>
      <c r="Y582" s="208"/>
      <c r="Z582" s="263"/>
      <c r="AA582" s="824">
        <v>0.27100000000000002</v>
      </c>
      <c r="AC582" s="265" t="s">
        <v>1253</v>
      </c>
      <c r="AD582" s="629"/>
      <c r="AE582" s="208"/>
      <c r="AF582" s="263"/>
      <c r="AG582" s="693">
        <v>0</v>
      </c>
      <c r="AI582" s="581" t="s">
        <v>614</v>
      </c>
      <c r="AJ582" s="630"/>
      <c r="AK582" s="263"/>
      <c r="AL582" s="263"/>
      <c r="AM582" s="693">
        <v>0</v>
      </c>
      <c r="AP582" s="581" t="s">
        <v>415</v>
      </c>
      <c r="AQ582" s="582"/>
      <c r="AR582" s="582"/>
      <c r="AS582" s="582"/>
      <c r="AT582" s="779">
        <v>0</v>
      </c>
      <c r="AV582" s="581" t="s">
        <v>299</v>
      </c>
      <c r="AW582" s="582"/>
      <c r="AX582" s="582"/>
      <c r="AY582" s="582"/>
      <c r="AZ582" s="779">
        <v>0</v>
      </c>
      <c r="BB582" s="581" t="s">
        <v>229</v>
      </c>
      <c r="BC582" s="630"/>
      <c r="BD582" s="582"/>
      <c r="BE582" s="158"/>
      <c r="BF582" s="780">
        <v>0.25999999046325684</v>
      </c>
      <c r="BH582" s="581" t="s">
        <v>309</v>
      </c>
      <c r="BI582" s="582"/>
      <c r="BJ582" s="582"/>
      <c r="BK582" s="582"/>
      <c r="BL582" s="780">
        <v>2.9999999329447746E-2</v>
      </c>
      <c r="BN582" s="581" t="s">
        <v>207</v>
      </c>
      <c r="BO582" s="158"/>
      <c r="BP582" s="158"/>
      <c r="BQ582" s="159"/>
      <c r="BR582" s="780">
        <v>0.34999999403953552</v>
      </c>
      <c r="BT582" s="581" t="s">
        <v>209</v>
      </c>
      <c r="BU582" s="582"/>
      <c r="BV582" s="582"/>
      <c r="BW582" s="582"/>
      <c r="BX582" s="780">
        <v>0.37000000476837158</v>
      </c>
      <c r="BZ582" s="1391" t="s">
        <v>1631</v>
      </c>
      <c r="CA582" s="1391"/>
      <c r="CB582" s="1391"/>
      <c r="CC582" s="1391"/>
      <c r="CD582" s="1391"/>
    </row>
    <row r="583" spans="5:82" x14ac:dyDescent="0.3">
      <c r="E583" s="1122" t="s">
        <v>625</v>
      </c>
      <c r="F583" s="1120"/>
      <c r="G583" s="1119"/>
      <c r="H583" s="900"/>
      <c r="I583" s="1121">
        <v>0.25800000000000001</v>
      </c>
      <c r="K583" s="899" t="s">
        <v>625</v>
      </c>
      <c r="L583" s="629"/>
      <c r="M583" s="629"/>
      <c r="N583" s="900"/>
      <c r="O583" s="824">
        <v>0.28299999999999997</v>
      </c>
      <c r="Q583" s="899" t="s">
        <v>1230</v>
      </c>
      <c r="R583" s="629"/>
      <c r="S583" s="629"/>
      <c r="T583" s="900"/>
      <c r="U583" s="824">
        <v>0.253</v>
      </c>
      <c r="W583" s="265" t="s">
        <v>1250</v>
      </c>
      <c r="X583" s="208"/>
      <c r="Y583" s="208"/>
      <c r="Z583" s="263"/>
      <c r="AA583" s="824">
        <v>0.27200000000000002</v>
      </c>
      <c r="AC583" s="265" t="s">
        <v>1254</v>
      </c>
      <c r="AD583" s="629"/>
      <c r="AE583" s="208"/>
      <c r="AF583" s="263"/>
      <c r="AG583" s="693">
        <v>0.25800000000000001</v>
      </c>
      <c r="AI583" s="581" t="s">
        <v>615</v>
      </c>
      <c r="AJ583" s="630"/>
      <c r="AK583" s="263"/>
      <c r="AL583" s="263"/>
      <c r="AM583" s="693">
        <v>0</v>
      </c>
      <c r="AP583" s="581" t="s">
        <v>539</v>
      </c>
      <c r="AQ583" s="582"/>
      <c r="AR583" s="582"/>
      <c r="AS583" s="582"/>
      <c r="AT583" s="779">
        <v>0.31000000238418579</v>
      </c>
      <c r="AV583" s="581" t="s">
        <v>300</v>
      </c>
      <c r="AW583" s="582"/>
      <c r="AX583" s="582"/>
      <c r="AY583" s="582"/>
      <c r="AZ583" s="779">
        <v>0</v>
      </c>
      <c r="BB583" s="581" t="s">
        <v>303</v>
      </c>
      <c r="BC583" s="630"/>
      <c r="BD583" s="582"/>
      <c r="BE583" s="158"/>
      <c r="BF583" s="780">
        <v>1.9999999552965164E-2</v>
      </c>
      <c r="BH583" s="581" t="s">
        <v>310</v>
      </c>
      <c r="BI583" s="582"/>
      <c r="BJ583" s="582"/>
      <c r="BK583" s="582"/>
      <c r="BL583" s="780">
        <v>0</v>
      </c>
      <c r="BN583" s="581" t="s">
        <v>63</v>
      </c>
      <c r="BO583" s="158"/>
      <c r="BP583" s="158"/>
      <c r="BQ583" s="159"/>
      <c r="BR583" s="780">
        <v>0.14000000059604645</v>
      </c>
      <c r="BT583" s="581" t="s">
        <v>68</v>
      </c>
      <c r="BU583" s="582"/>
      <c r="BV583" s="582"/>
      <c r="BW583" s="582"/>
      <c r="BX583" s="780">
        <v>0</v>
      </c>
      <c r="BZ583" s="1392"/>
      <c r="CA583" s="1392"/>
      <c r="CB583" s="1392"/>
      <c r="CC583" s="1392"/>
      <c r="CD583" s="1392"/>
    </row>
    <row r="584" spans="5:82" x14ac:dyDescent="0.3">
      <c r="E584" s="1122" t="s">
        <v>1224</v>
      </c>
      <c r="F584" s="1120"/>
      <c r="G584" s="1119"/>
      <c r="H584" s="900"/>
      <c r="I584" s="1121">
        <v>0.25800000000000001</v>
      </c>
      <c r="K584" s="899" t="s">
        <v>1224</v>
      </c>
      <c r="L584" s="629"/>
      <c r="M584" s="629"/>
      <c r="N584" s="900"/>
      <c r="O584" s="824">
        <v>0.28299999999999997</v>
      </c>
      <c r="Q584" s="899" t="s">
        <v>1231</v>
      </c>
      <c r="R584" s="629"/>
      <c r="S584" s="629"/>
      <c r="T584" s="900"/>
      <c r="U584" s="824">
        <v>0.24299999999999999</v>
      </c>
      <c r="W584" s="265" t="s">
        <v>1251</v>
      </c>
      <c r="X584" s="208"/>
      <c r="Y584" s="208"/>
      <c r="Z584" s="263"/>
      <c r="AA584" s="824">
        <v>0.27300000000000002</v>
      </c>
      <c r="AC584" s="265" t="s">
        <v>1255</v>
      </c>
      <c r="AD584" s="629"/>
      <c r="AE584" s="208"/>
      <c r="AF584" s="263"/>
      <c r="AG584" s="693">
        <v>0.25800000000000001</v>
      </c>
      <c r="AI584" s="581" t="s">
        <v>616</v>
      </c>
      <c r="AJ584" s="630"/>
      <c r="AK584" s="263"/>
      <c r="AL584" s="263"/>
      <c r="AM584" s="693">
        <v>0</v>
      </c>
      <c r="AP584" s="581" t="s">
        <v>363</v>
      </c>
      <c r="AQ584" s="582"/>
      <c r="AR584" s="582"/>
      <c r="AS584" s="582"/>
      <c r="AT584" s="779">
        <v>7.0000000298023224E-2</v>
      </c>
      <c r="AV584" s="581" t="s">
        <v>301</v>
      </c>
      <c r="AW584" s="582"/>
      <c r="AX584" s="582"/>
      <c r="AY584" s="582"/>
      <c r="AZ584" s="779">
        <v>0</v>
      </c>
      <c r="BB584" s="581" t="s">
        <v>365</v>
      </c>
      <c r="BC584" s="630"/>
      <c r="BD584" s="582"/>
      <c r="BE584" s="158"/>
      <c r="BF584" s="780">
        <v>0</v>
      </c>
      <c r="BH584" s="581" t="s">
        <v>311</v>
      </c>
      <c r="BI584" s="582"/>
      <c r="BJ584" s="582"/>
      <c r="BK584" s="582"/>
      <c r="BL584" s="780">
        <v>0</v>
      </c>
      <c r="BN584" s="581" t="s">
        <v>64</v>
      </c>
      <c r="BO584" s="158"/>
      <c r="BP584" s="158"/>
      <c r="BQ584" s="159"/>
      <c r="BR584" s="780">
        <v>0</v>
      </c>
      <c r="BT584" s="581" t="s">
        <v>210</v>
      </c>
      <c r="BU584" s="582"/>
      <c r="BV584" s="582"/>
      <c r="BW584" s="582"/>
      <c r="BX584" s="780">
        <v>0</v>
      </c>
    </row>
    <row r="585" spans="5:82" x14ac:dyDescent="0.3">
      <c r="E585" s="1122" t="s">
        <v>1225</v>
      </c>
      <c r="F585" s="1120"/>
      <c r="G585" s="1119"/>
      <c r="H585" s="900"/>
      <c r="I585" s="1121">
        <v>0</v>
      </c>
      <c r="K585" s="899" t="s">
        <v>1087</v>
      </c>
      <c r="L585" s="629"/>
      <c r="M585" s="629"/>
      <c r="N585" s="900"/>
      <c r="O585" s="824">
        <v>0.22900000000000001</v>
      </c>
      <c r="Q585" s="899" t="s">
        <v>1234</v>
      </c>
      <c r="R585" s="629"/>
      <c r="S585" s="629"/>
      <c r="T585" s="900"/>
      <c r="U585" s="824">
        <v>0.26</v>
      </c>
      <c r="W585" s="265" t="s">
        <v>1253</v>
      </c>
      <c r="X585" s="208"/>
      <c r="Y585" s="208"/>
      <c r="Z585" s="263"/>
      <c r="AA585" s="824">
        <v>0.24</v>
      </c>
      <c r="AC585" s="265" t="s">
        <v>1256</v>
      </c>
      <c r="AD585" s="629"/>
      <c r="AE585" s="208"/>
      <c r="AF585" s="263"/>
      <c r="AG585" s="693">
        <v>0.255</v>
      </c>
      <c r="AI585" s="581" t="s">
        <v>410</v>
      </c>
      <c r="AJ585" s="630"/>
      <c r="AK585" s="263"/>
      <c r="AL585" s="263"/>
      <c r="AM585" s="693">
        <v>0</v>
      </c>
      <c r="AP585" s="581" t="s">
        <v>469</v>
      </c>
      <c r="AQ585" s="582"/>
      <c r="AR585" s="582"/>
      <c r="AS585" s="582"/>
      <c r="AT585" s="779">
        <v>0</v>
      </c>
      <c r="AV585" s="581" t="s">
        <v>364</v>
      </c>
      <c r="AW585" s="582"/>
      <c r="AX585" s="582"/>
      <c r="AY585" s="582"/>
      <c r="AZ585" s="779">
        <v>0</v>
      </c>
      <c r="BB585" s="581" t="s">
        <v>304</v>
      </c>
      <c r="BC585" s="630"/>
      <c r="BD585" s="582"/>
      <c r="BE585" s="158"/>
      <c r="BF585" s="780">
        <v>0.25999999046325684</v>
      </c>
      <c r="BH585" s="581" t="s">
        <v>312</v>
      </c>
      <c r="BI585" s="582"/>
      <c r="BJ585" s="582"/>
      <c r="BK585" s="582"/>
      <c r="BL585" s="780">
        <v>0</v>
      </c>
      <c r="BN585" s="581" t="s">
        <v>512</v>
      </c>
      <c r="BO585" s="158"/>
      <c r="BP585" s="158"/>
      <c r="BQ585" s="159"/>
      <c r="BR585" s="780">
        <v>0</v>
      </c>
      <c r="BT585" s="581" t="s">
        <v>211</v>
      </c>
      <c r="BU585" s="582"/>
      <c r="BV585" s="582"/>
      <c r="BW585" s="582"/>
      <c r="BX585" s="780">
        <v>0</v>
      </c>
    </row>
    <row r="586" spans="5:82" x14ac:dyDescent="0.3">
      <c r="E586" s="1122" t="s">
        <v>1087</v>
      </c>
      <c r="F586" s="1120"/>
      <c r="G586" s="1119"/>
      <c r="H586" s="900"/>
      <c r="I586" s="1121">
        <v>0.17899999999999999</v>
      </c>
      <c r="K586" s="899" t="s">
        <v>1230</v>
      </c>
      <c r="L586" s="629"/>
      <c r="M586" s="629"/>
      <c r="N586" s="900"/>
      <c r="O586" s="824">
        <v>0.27100000000000002</v>
      </c>
      <c r="Q586" s="899" t="s">
        <v>423</v>
      </c>
      <c r="R586" s="629"/>
      <c r="S586" s="629"/>
      <c r="T586" s="900"/>
      <c r="U586" s="824">
        <v>0.26</v>
      </c>
      <c r="W586" s="265" t="s">
        <v>319</v>
      </c>
      <c r="X586" s="208"/>
      <c r="Y586" s="208"/>
      <c r="Z586" s="263"/>
      <c r="AA586" s="824">
        <v>0.27100000000000002</v>
      </c>
      <c r="AC586" s="265" t="s">
        <v>428</v>
      </c>
      <c r="AD586" s="629"/>
      <c r="AE586" s="208"/>
      <c r="AF586" s="263"/>
      <c r="AG586" s="693">
        <v>0.22500000000000001</v>
      </c>
      <c r="AI586" s="581" t="s">
        <v>411</v>
      </c>
      <c r="AJ586" s="630"/>
      <c r="AK586" s="263"/>
      <c r="AL586" s="263"/>
      <c r="AM586" s="693">
        <v>0</v>
      </c>
      <c r="AP586" s="581" t="s">
        <v>51</v>
      </c>
      <c r="AQ586" s="582"/>
      <c r="AR586" s="582"/>
      <c r="AS586" s="582"/>
      <c r="AT586" s="779">
        <v>9.9999997764825821E-3</v>
      </c>
      <c r="AV586" s="581" t="s">
        <v>1082</v>
      </c>
      <c r="AW586" s="582"/>
      <c r="AX586" s="582"/>
      <c r="AY586" s="582"/>
      <c r="AZ586" s="779">
        <v>0</v>
      </c>
      <c r="BB586" s="581" t="s">
        <v>366</v>
      </c>
      <c r="BC586" s="630"/>
      <c r="BD586" s="582"/>
      <c r="BE586" s="158"/>
      <c r="BF586" s="780">
        <v>0.25</v>
      </c>
      <c r="BH586" s="581" t="s">
        <v>313</v>
      </c>
      <c r="BI586" s="582"/>
      <c r="BJ586" s="582"/>
      <c r="BK586" s="582"/>
      <c r="BL586" s="780">
        <v>0</v>
      </c>
      <c r="BN586" s="581" t="s">
        <v>133</v>
      </c>
      <c r="BO586" s="158"/>
      <c r="BP586" s="158"/>
      <c r="BQ586" s="159"/>
      <c r="BR586" s="780">
        <v>9.9999997764825821E-3</v>
      </c>
      <c r="BT586" s="581" t="s">
        <v>510</v>
      </c>
      <c r="BU586" s="582"/>
      <c r="BV586" s="582"/>
      <c r="BW586" s="582"/>
      <c r="BX586" s="780">
        <v>1.9999999552965164E-2</v>
      </c>
    </row>
    <row r="587" spans="5:82" x14ac:dyDescent="0.3">
      <c r="E587" s="1122" t="s">
        <v>1230</v>
      </c>
      <c r="F587" s="1120"/>
      <c r="G587" s="1119"/>
      <c r="H587" s="900"/>
      <c r="I587" s="1121">
        <v>0.24199999999999999</v>
      </c>
      <c r="K587" s="899" t="s">
        <v>1234</v>
      </c>
      <c r="L587" s="629"/>
      <c r="M587" s="629"/>
      <c r="N587" s="900"/>
      <c r="O587" s="824">
        <v>0.28000000000000003</v>
      </c>
      <c r="Q587" s="899" t="s">
        <v>129</v>
      </c>
      <c r="R587" s="629"/>
      <c r="S587" s="629"/>
      <c r="T587" s="900"/>
      <c r="U587" s="824">
        <v>0.25900000000000001</v>
      </c>
      <c r="W587" s="265" t="s">
        <v>1254</v>
      </c>
      <c r="X587" s="208"/>
      <c r="Y587" s="208"/>
      <c r="Z587" s="263"/>
      <c r="AA587" s="824">
        <v>0.27300000000000002</v>
      </c>
      <c r="AC587" s="265" t="s">
        <v>323</v>
      </c>
      <c r="AD587" s="629"/>
      <c r="AE587" s="208"/>
      <c r="AF587" s="263"/>
      <c r="AG587" s="693">
        <v>0.25900000000000001</v>
      </c>
      <c r="AI587" s="581" t="s">
        <v>204</v>
      </c>
      <c r="AJ587" s="630"/>
      <c r="AK587" s="263"/>
      <c r="AL587" s="263"/>
      <c r="AM587" s="693">
        <v>0</v>
      </c>
      <c r="AP587" s="581" t="s">
        <v>227</v>
      </c>
      <c r="AQ587" s="582"/>
      <c r="AR587" s="582"/>
      <c r="AS587" s="582"/>
      <c r="AT587" s="779">
        <v>0</v>
      </c>
      <c r="AV587" s="581" t="s">
        <v>1083</v>
      </c>
      <c r="AW587" s="582"/>
      <c r="AX587" s="582"/>
      <c r="AY587" s="582"/>
      <c r="AZ587" s="779">
        <v>9.9999997764825821E-3</v>
      </c>
      <c r="BB587" s="581" t="s">
        <v>306</v>
      </c>
      <c r="BC587" s="630"/>
      <c r="BD587" s="582"/>
      <c r="BE587" s="158"/>
      <c r="BF587" s="780">
        <v>0</v>
      </c>
      <c r="BH587" s="581" t="s">
        <v>314</v>
      </c>
      <c r="BI587" s="582"/>
      <c r="BJ587" s="582"/>
      <c r="BK587" s="582"/>
      <c r="BL587" s="780">
        <v>0</v>
      </c>
      <c r="BN587" s="581" t="s">
        <v>508</v>
      </c>
      <c r="BO587" s="158"/>
      <c r="BP587" s="158"/>
      <c r="BQ587" s="159"/>
      <c r="BR587" s="780">
        <v>0.23000000417232513</v>
      </c>
      <c r="BT587" s="581" t="s">
        <v>69</v>
      </c>
      <c r="BU587" s="582"/>
      <c r="BV587" s="582"/>
      <c r="BW587" s="582"/>
      <c r="BX587" s="780">
        <v>0.15999999642372131</v>
      </c>
    </row>
    <row r="588" spans="5:82" ht="14.45" customHeight="1" x14ac:dyDescent="0.3">
      <c r="E588" s="1122" t="s">
        <v>1234</v>
      </c>
      <c r="F588" s="1120"/>
      <c r="G588" s="1119"/>
      <c r="H588" s="900"/>
      <c r="I588" s="1121">
        <v>0.253</v>
      </c>
      <c r="K588" s="899" t="s">
        <v>423</v>
      </c>
      <c r="L588" s="629"/>
      <c r="M588" s="629"/>
      <c r="N588" s="900"/>
      <c r="O588" s="824">
        <v>0.28299999999999997</v>
      </c>
      <c r="Q588" s="899" t="s">
        <v>473</v>
      </c>
      <c r="R588" s="629"/>
      <c r="S588" s="629"/>
      <c r="T588" s="900"/>
      <c r="U588" s="824">
        <v>0.26</v>
      </c>
      <c r="W588" s="265" t="s">
        <v>1450</v>
      </c>
      <c r="X588" s="208"/>
      <c r="Y588" s="208"/>
      <c r="Z588" s="263"/>
      <c r="AA588" s="824">
        <v>0.27300000000000002</v>
      </c>
      <c r="AC588" s="265" t="s">
        <v>1260</v>
      </c>
      <c r="AD588" s="629"/>
      <c r="AE588" s="208"/>
      <c r="AF588" s="263"/>
      <c r="AG588" s="693">
        <v>0.251</v>
      </c>
      <c r="AI588" s="581" t="s">
        <v>412</v>
      </c>
      <c r="AJ588" s="630"/>
      <c r="AK588" s="263"/>
      <c r="AL588" s="263"/>
      <c r="AM588" s="693">
        <v>0.25</v>
      </c>
      <c r="AP588" s="581" t="s">
        <v>299</v>
      </c>
      <c r="AQ588" s="582"/>
      <c r="AR588" s="582"/>
      <c r="AS588" s="582"/>
      <c r="AT588" s="779">
        <v>0</v>
      </c>
      <c r="AV588" s="581" t="s">
        <v>302</v>
      </c>
      <c r="AW588" s="582"/>
      <c r="AX588" s="582"/>
      <c r="AY588" s="582"/>
      <c r="AZ588" s="779">
        <v>0</v>
      </c>
      <c r="BB588" s="581" t="s">
        <v>518</v>
      </c>
      <c r="BC588" s="630"/>
      <c r="BD588" s="582"/>
      <c r="BE588" s="158"/>
      <c r="BF588" s="780">
        <v>0</v>
      </c>
      <c r="BH588" s="581" t="s">
        <v>315</v>
      </c>
      <c r="BI588" s="582"/>
      <c r="BJ588" s="582"/>
      <c r="BK588" s="582"/>
      <c r="BL588" s="780">
        <v>0</v>
      </c>
      <c r="BN588" s="581" t="s">
        <v>134</v>
      </c>
      <c r="BO588" s="158"/>
      <c r="BP588" s="158"/>
      <c r="BQ588" s="159"/>
      <c r="BR588" s="780">
        <v>0.30000001192092896</v>
      </c>
      <c r="BT588" s="1391" t="s">
        <v>1631</v>
      </c>
      <c r="BU588" s="1391"/>
      <c r="BV588" s="1391"/>
      <c r="BW588" s="1391"/>
      <c r="BX588" s="1391"/>
    </row>
    <row r="589" spans="5:82" x14ac:dyDescent="0.3">
      <c r="E589" s="1122" t="s">
        <v>423</v>
      </c>
      <c r="F589" s="1120"/>
      <c r="G589" s="1119"/>
      <c r="H589" s="900"/>
      <c r="I589" s="1121">
        <v>0.25800000000000001</v>
      </c>
      <c r="K589" s="899" t="s">
        <v>129</v>
      </c>
      <c r="L589" s="629"/>
      <c r="M589" s="629"/>
      <c r="N589" s="900"/>
      <c r="O589" s="824">
        <v>0.28299999999999997</v>
      </c>
      <c r="Q589" s="899" t="s">
        <v>1529</v>
      </c>
      <c r="R589" s="629"/>
      <c r="S589" s="629"/>
      <c r="T589" s="900"/>
      <c r="U589" s="824">
        <v>0.26</v>
      </c>
      <c r="W589" s="265" t="s">
        <v>1245</v>
      </c>
      <c r="X589" s="208"/>
      <c r="Y589" s="208"/>
      <c r="Z589" s="263"/>
      <c r="AA589" s="824">
        <v>0.27</v>
      </c>
      <c r="AC589" s="265" t="s">
        <v>54</v>
      </c>
      <c r="AD589" s="629"/>
      <c r="AE589" s="208"/>
      <c r="AF589" s="263"/>
      <c r="AG589" s="693">
        <v>0.215</v>
      </c>
      <c r="AI589" s="581" t="s">
        <v>205</v>
      </c>
      <c r="AJ589" s="630"/>
      <c r="AK589" s="263"/>
      <c r="AL589" s="263"/>
      <c r="AM589" s="693">
        <v>0.25</v>
      </c>
      <c r="AP589" s="581" t="s">
        <v>300</v>
      </c>
      <c r="AQ589" s="582"/>
      <c r="AR589" s="582"/>
      <c r="AS589" s="582"/>
      <c r="AT589" s="779">
        <v>9.9999997764825821E-3</v>
      </c>
      <c r="AV589" s="581" t="s">
        <v>1084</v>
      </c>
      <c r="AW589" s="582"/>
      <c r="AX589" s="582"/>
      <c r="AY589" s="582"/>
      <c r="AZ589" s="779">
        <v>0</v>
      </c>
      <c r="BB589" s="581" t="s">
        <v>511</v>
      </c>
      <c r="BC589" s="630"/>
      <c r="BD589" s="582"/>
      <c r="BE589" s="158"/>
      <c r="BF589" s="780">
        <v>0</v>
      </c>
      <c r="BH589" s="581" t="s">
        <v>232</v>
      </c>
      <c r="BI589" s="582"/>
      <c r="BJ589" s="582"/>
      <c r="BK589" s="582"/>
      <c r="BL589" s="780">
        <v>0</v>
      </c>
      <c r="BN589" s="581" t="s">
        <v>66</v>
      </c>
      <c r="BO589" s="158"/>
      <c r="BP589" s="158"/>
      <c r="BQ589" s="159"/>
      <c r="BR589" s="780">
        <v>0</v>
      </c>
      <c r="BT589" s="1392"/>
      <c r="BU589" s="1392"/>
      <c r="BV589" s="1392"/>
      <c r="BW589" s="1392"/>
      <c r="BX589" s="1392"/>
    </row>
    <row r="590" spans="5:82" x14ac:dyDescent="0.3">
      <c r="E590" s="1122" t="s">
        <v>129</v>
      </c>
      <c r="F590" s="1120"/>
      <c r="G590" s="1119"/>
      <c r="H590" s="900"/>
      <c r="I590" s="1121">
        <v>0.25700000000000001</v>
      </c>
      <c r="K590" s="899" t="s">
        <v>473</v>
      </c>
      <c r="L590" s="629"/>
      <c r="M590" s="629"/>
      <c r="N590" s="900"/>
      <c r="O590" s="824">
        <v>0.27600000000000002</v>
      </c>
      <c r="Q590" s="899" t="s">
        <v>1531</v>
      </c>
      <c r="R590" s="629"/>
      <c r="S590" s="629"/>
      <c r="T590" s="900"/>
      <c r="U590" s="824">
        <v>0.26</v>
      </c>
      <c r="W590" s="265" t="s">
        <v>1451</v>
      </c>
      <c r="X590" s="208"/>
      <c r="Y590" s="208"/>
      <c r="Z590" s="263"/>
      <c r="AA590" s="824">
        <v>0.27300000000000002</v>
      </c>
      <c r="AC590" s="265" t="s">
        <v>1262</v>
      </c>
      <c r="AD590" s="629"/>
      <c r="AE590" s="208"/>
      <c r="AF590" s="263"/>
      <c r="AG590" s="693">
        <v>0</v>
      </c>
      <c r="AI590" s="581" t="s">
        <v>413</v>
      </c>
      <c r="AJ590" s="630"/>
      <c r="AK590" s="263"/>
      <c r="AL590" s="263"/>
      <c r="AM590" s="693">
        <v>0</v>
      </c>
      <c r="AP590" s="581" t="s">
        <v>228</v>
      </c>
      <c r="AQ590" s="582"/>
      <c r="AR590" s="582"/>
      <c r="AS590" s="582"/>
      <c r="AT590" s="779">
        <v>0</v>
      </c>
      <c r="AV590" s="581" t="s">
        <v>229</v>
      </c>
      <c r="AW590" s="582"/>
      <c r="AX590" s="582"/>
      <c r="AY590" s="582"/>
      <c r="AZ590" s="779">
        <v>0.40000000596046448</v>
      </c>
      <c r="BB590" s="581" t="s">
        <v>307</v>
      </c>
      <c r="BC590" s="630"/>
      <c r="BD590" s="582"/>
      <c r="BE590" s="158"/>
      <c r="BF590" s="780">
        <v>0</v>
      </c>
      <c r="BH590" s="581" t="s">
        <v>233</v>
      </c>
      <c r="BI590" s="582"/>
      <c r="BJ590" s="582"/>
      <c r="BK590" s="582"/>
      <c r="BL590" s="780">
        <v>0</v>
      </c>
      <c r="BN590" s="581" t="s">
        <v>208</v>
      </c>
      <c r="BO590" s="158"/>
      <c r="BP590" s="158"/>
      <c r="BQ590" s="159"/>
      <c r="BR590" s="780">
        <v>0.20999999344348907</v>
      </c>
    </row>
    <row r="591" spans="5:82" x14ac:dyDescent="0.3">
      <c r="E591" s="1122" t="s">
        <v>473</v>
      </c>
      <c r="F591" s="1120"/>
      <c r="G591" s="1119"/>
      <c r="H591" s="900"/>
      <c r="I591" s="1121">
        <v>0.25600000000000001</v>
      </c>
      <c r="K591" s="899" t="s">
        <v>1529</v>
      </c>
      <c r="L591" s="629"/>
      <c r="M591" s="629"/>
      <c r="N591" s="900"/>
      <c r="O591" s="824">
        <v>0.28199999999999997</v>
      </c>
      <c r="Q591" s="899" t="s">
        <v>424</v>
      </c>
      <c r="R591" s="629"/>
      <c r="S591" s="629"/>
      <c r="T591" s="900"/>
      <c r="U591" s="824">
        <v>0.26</v>
      </c>
      <c r="W591" s="265" t="s">
        <v>1255</v>
      </c>
      <c r="X591" s="208"/>
      <c r="Y591" s="208"/>
      <c r="Z591" s="263"/>
      <c r="AA591" s="824">
        <v>0.27300000000000002</v>
      </c>
      <c r="AC591" s="265" t="s">
        <v>646</v>
      </c>
      <c r="AD591" s="629"/>
      <c r="AE591" s="208"/>
      <c r="AF591" s="263"/>
      <c r="AG591" s="693">
        <v>0.24099999999999999</v>
      </c>
      <c r="AI591" s="581" t="s">
        <v>414</v>
      </c>
      <c r="AJ591" s="630"/>
      <c r="AK591" s="263"/>
      <c r="AL591" s="263"/>
      <c r="AM591" s="693">
        <v>0</v>
      </c>
      <c r="AP591" s="581" t="s">
        <v>301</v>
      </c>
      <c r="AQ591" s="582"/>
      <c r="AR591" s="582"/>
      <c r="AS591" s="582"/>
      <c r="AT591" s="779">
        <v>0</v>
      </c>
      <c r="AV591" s="581" t="s">
        <v>303</v>
      </c>
      <c r="AW591" s="582"/>
      <c r="AX591" s="582"/>
      <c r="AY591" s="582"/>
      <c r="AZ591" s="779">
        <v>0</v>
      </c>
      <c r="BB591" s="581" t="s">
        <v>309</v>
      </c>
      <c r="BC591" s="630"/>
      <c r="BD591" s="582"/>
      <c r="BE591" s="158"/>
      <c r="BF591" s="780">
        <v>0</v>
      </c>
      <c r="BH591" s="581" t="s">
        <v>234</v>
      </c>
      <c r="BI591" s="582"/>
      <c r="BJ591" s="582"/>
      <c r="BK591" s="582"/>
      <c r="BL591" s="780">
        <v>3.9999999105930328E-2</v>
      </c>
      <c r="BN591" s="581" t="s">
        <v>388</v>
      </c>
      <c r="BO591" s="158"/>
      <c r="BP591" s="158"/>
      <c r="BQ591" s="159"/>
      <c r="BR591" s="780">
        <v>0.10000000149011612</v>
      </c>
    </row>
    <row r="592" spans="5:82" x14ac:dyDescent="0.3">
      <c r="E592" s="1122" t="s">
        <v>1529</v>
      </c>
      <c r="F592" s="1120"/>
      <c r="G592" s="1119"/>
      <c r="H592" s="900"/>
      <c r="I592" s="1121">
        <v>0.25600000000000001</v>
      </c>
      <c r="K592" s="899" t="s">
        <v>1531</v>
      </c>
      <c r="L592" s="629"/>
      <c r="M592" s="629"/>
      <c r="N592" s="900"/>
      <c r="O592" s="824">
        <v>0.28299999999999997</v>
      </c>
      <c r="Q592" s="899" t="s">
        <v>633</v>
      </c>
      <c r="R592" s="629"/>
      <c r="S592" s="629"/>
      <c r="T592" s="900"/>
      <c r="U592" s="824">
        <v>0</v>
      </c>
      <c r="W592" s="265" t="s">
        <v>1256</v>
      </c>
      <c r="X592" s="208"/>
      <c r="Y592" s="208"/>
      <c r="Z592" s="263"/>
      <c r="AA592" s="824">
        <v>0.27200000000000002</v>
      </c>
      <c r="AC592" s="265" t="s">
        <v>1263</v>
      </c>
      <c r="AD592" s="629"/>
      <c r="AE592" s="208"/>
      <c r="AF592" s="263"/>
      <c r="AG592" s="693">
        <v>0.25900000000000001</v>
      </c>
      <c r="AI592" s="581" t="s">
        <v>296</v>
      </c>
      <c r="AJ592" s="630"/>
      <c r="AK592" s="263"/>
      <c r="AL592" s="263"/>
      <c r="AM592" s="693">
        <v>0</v>
      </c>
      <c r="AP592" s="581" t="s">
        <v>364</v>
      </c>
      <c r="AQ592" s="582"/>
      <c r="AR592" s="582"/>
      <c r="AS592" s="582"/>
      <c r="AT592" s="779">
        <v>0</v>
      </c>
      <c r="AV592" s="581" t="s">
        <v>416</v>
      </c>
      <c r="AW592" s="582"/>
      <c r="AX592" s="582"/>
      <c r="AY592" s="582"/>
      <c r="AZ592" s="779">
        <v>0.40000000596046448</v>
      </c>
      <c r="BB592" s="581" t="s">
        <v>310</v>
      </c>
      <c r="BC592" s="630"/>
      <c r="BD592" s="582"/>
      <c r="BE592" s="158"/>
      <c r="BF592" s="780">
        <v>0</v>
      </c>
      <c r="BH592" s="581" t="s">
        <v>316</v>
      </c>
      <c r="BI592" s="582"/>
      <c r="BJ592" s="582"/>
      <c r="BK592" s="582"/>
      <c r="BL592" s="780">
        <v>0</v>
      </c>
      <c r="BN592" s="581" t="s">
        <v>239</v>
      </c>
      <c r="BO592" s="158"/>
      <c r="BP592" s="158"/>
      <c r="BQ592" s="159"/>
      <c r="BR592" s="780">
        <v>0</v>
      </c>
    </row>
    <row r="593" spans="5:70" x14ac:dyDescent="0.3">
      <c r="E593" s="1122" t="s">
        <v>1531</v>
      </c>
      <c r="F593" s="1120"/>
      <c r="G593" s="1119"/>
      <c r="H593" s="900"/>
      <c r="I593" s="1121">
        <v>0.25800000000000001</v>
      </c>
      <c r="K593" s="899" t="s">
        <v>1241</v>
      </c>
      <c r="L593" s="629"/>
      <c r="M593" s="629"/>
      <c r="N593" s="900"/>
      <c r="O593" s="824">
        <v>0.27500000000000002</v>
      </c>
      <c r="Q593" s="899" t="s">
        <v>1241</v>
      </c>
      <c r="R593" s="629"/>
      <c r="S593" s="629"/>
      <c r="T593" s="900"/>
      <c r="U593" s="824">
        <v>0.25900000000000001</v>
      </c>
      <c r="W593" s="265" t="s">
        <v>1452</v>
      </c>
      <c r="X593" s="208"/>
      <c r="Y593" s="208"/>
      <c r="Z593" s="263"/>
      <c r="AA593" s="824">
        <v>0</v>
      </c>
      <c r="AC593" s="265" t="s">
        <v>1265</v>
      </c>
      <c r="AD593" s="629"/>
      <c r="AE593" s="208"/>
      <c r="AF593" s="263"/>
      <c r="AG593" s="693">
        <v>0.25600000000000001</v>
      </c>
      <c r="AI593" s="581" t="s">
        <v>617</v>
      </c>
      <c r="AJ593" s="630"/>
      <c r="AK593" s="263"/>
      <c r="AL593" s="263"/>
      <c r="AM593" s="693">
        <v>0</v>
      </c>
      <c r="AP593" s="581" t="s">
        <v>380</v>
      </c>
      <c r="AQ593" s="582"/>
      <c r="AR593" s="582"/>
      <c r="AS593" s="582"/>
      <c r="AT593" s="779">
        <v>0</v>
      </c>
      <c r="AV593" s="581" t="s">
        <v>365</v>
      </c>
      <c r="AW593" s="582"/>
      <c r="AX593" s="582"/>
      <c r="AY593" s="582"/>
      <c r="AZ593" s="779">
        <v>0.15000000596046448</v>
      </c>
      <c r="BB593" s="581" t="s">
        <v>311</v>
      </c>
      <c r="BC593" s="630"/>
      <c r="BD593" s="582"/>
      <c r="BE593" s="158"/>
      <c r="BF593" s="780">
        <v>0</v>
      </c>
      <c r="BH593" s="581" t="s">
        <v>317</v>
      </c>
      <c r="BI593" s="582"/>
      <c r="BJ593" s="582"/>
      <c r="BK593" s="582"/>
      <c r="BL593" s="780">
        <v>0</v>
      </c>
      <c r="BN593" s="581" t="s">
        <v>53</v>
      </c>
      <c r="BO593" s="158"/>
      <c r="BP593" s="158"/>
      <c r="BQ593" s="159"/>
      <c r="BR593" s="780">
        <v>0</v>
      </c>
    </row>
    <row r="594" spans="5:70" x14ac:dyDescent="0.3">
      <c r="E594" s="1122" t="s">
        <v>1241</v>
      </c>
      <c r="F594" s="1120"/>
      <c r="G594" s="1119"/>
      <c r="H594" s="900"/>
      <c r="I594" s="1121">
        <v>0.255</v>
      </c>
      <c r="K594" s="899" t="s">
        <v>1720</v>
      </c>
      <c r="L594" s="629"/>
      <c r="M594" s="629"/>
      <c r="N594" s="900"/>
      <c r="O594" s="824">
        <v>0</v>
      </c>
      <c r="Q594" s="899" t="s">
        <v>1242</v>
      </c>
      <c r="R594" s="629"/>
      <c r="S594" s="629"/>
      <c r="T594" s="900"/>
      <c r="U594" s="824">
        <v>0.253</v>
      </c>
      <c r="W594" s="265" t="s">
        <v>1258</v>
      </c>
      <c r="X594" s="208"/>
      <c r="Y594" s="208"/>
      <c r="Z594" s="263"/>
      <c r="AA594" s="824">
        <v>0.27100000000000002</v>
      </c>
      <c r="AC594" s="265" t="s">
        <v>1267</v>
      </c>
      <c r="AD594" s="629"/>
      <c r="AE594" s="208"/>
      <c r="AF594" s="263"/>
      <c r="AG594" s="693">
        <v>0.254</v>
      </c>
      <c r="AI594" s="581" t="s">
        <v>363</v>
      </c>
      <c r="AJ594" s="630"/>
      <c r="AK594" s="263"/>
      <c r="AL594" s="263"/>
      <c r="AM594" s="693">
        <v>0</v>
      </c>
      <c r="AP594" s="581" t="s">
        <v>381</v>
      </c>
      <c r="AQ594" s="582"/>
      <c r="AR594" s="582"/>
      <c r="AS594" s="582"/>
      <c r="AT594" s="779">
        <v>0</v>
      </c>
      <c r="AV594" s="581" t="s">
        <v>417</v>
      </c>
      <c r="AW594" s="582"/>
      <c r="AX594" s="582"/>
      <c r="AY594" s="582"/>
      <c r="AZ594" s="779">
        <v>0</v>
      </c>
      <c r="BB594" s="581" t="s">
        <v>383</v>
      </c>
      <c r="BC594" s="630"/>
      <c r="BD594" s="582"/>
      <c r="BE594" s="158"/>
      <c r="BF594" s="780">
        <v>0.30000001192092896</v>
      </c>
      <c r="BH594" s="581" t="s">
        <v>235</v>
      </c>
      <c r="BI594" s="582"/>
      <c r="BJ594" s="582"/>
      <c r="BK594" s="582"/>
      <c r="BL594" s="780">
        <v>0</v>
      </c>
      <c r="BN594" s="581" t="s">
        <v>240</v>
      </c>
      <c r="BO594" s="158"/>
      <c r="BP594" s="158"/>
      <c r="BQ594" s="159"/>
      <c r="BR594" s="780">
        <v>0</v>
      </c>
    </row>
    <row r="595" spans="5:70" x14ac:dyDescent="0.3">
      <c r="E595" s="1122" t="s">
        <v>1245</v>
      </c>
      <c r="F595" s="1120"/>
      <c r="G595" s="1119"/>
      <c r="H595" s="900"/>
      <c r="I595" s="1121">
        <v>0</v>
      </c>
      <c r="K595" s="899" t="s">
        <v>1245</v>
      </c>
      <c r="L595" s="629"/>
      <c r="M595" s="629"/>
      <c r="N595" s="900"/>
      <c r="O595" s="824">
        <v>0.28299999999999997</v>
      </c>
      <c r="Q595" s="899" t="s">
        <v>1532</v>
      </c>
      <c r="R595" s="629"/>
      <c r="S595" s="629"/>
      <c r="T595" s="900"/>
      <c r="U595" s="824">
        <v>0.26</v>
      </c>
      <c r="W595" s="265" t="s">
        <v>323</v>
      </c>
      <c r="X595" s="208"/>
      <c r="Y595" s="208"/>
      <c r="Z595" s="263"/>
      <c r="AA595" s="824">
        <v>0.27200000000000002</v>
      </c>
      <c r="AC595" s="265" t="s">
        <v>1268</v>
      </c>
      <c r="AD595" s="629"/>
      <c r="AE595" s="208"/>
      <c r="AF595" s="263"/>
      <c r="AG595" s="693">
        <v>0.25900000000000001</v>
      </c>
      <c r="AI595" s="581" t="s">
        <v>469</v>
      </c>
      <c r="AJ595" s="630"/>
      <c r="AK595" s="263"/>
      <c r="AL595" s="263"/>
      <c r="AM595" s="693">
        <v>0</v>
      </c>
      <c r="AP595" s="581" t="s">
        <v>302</v>
      </c>
      <c r="AQ595" s="582"/>
      <c r="AR595" s="582"/>
      <c r="AS595" s="582"/>
      <c r="AT595" s="779">
        <v>0</v>
      </c>
      <c r="AV595" s="581" t="s">
        <v>304</v>
      </c>
      <c r="AW595" s="582"/>
      <c r="AX595" s="582"/>
      <c r="AY595" s="582"/>
      <c r="AZ595" s="779">
        <v>0.23000000417232513</v>
      </c>
      <c r="BB595" s="581" t="s">
        <v>312</v>
      </c>
      <c r="BC595" s="630"/>
      <c r="BD595" s="582"/>
      <c r="BE595" s="158"/>
      <c r="BF595" s="780">
        <v>5.9999998658895493E-2</v>
      </c>
      <c r="BH595" s="581" t="s">
        <v>67</v>
      </c>
      <c r="BI595" s="582"/>
      <c r="BJ595" s="582"/>
      <c r="BK595" s="582"/>
      <c r="BL595" s="780">
        <v>0</v>
      </c>
      <c r="BN595" s="581" t="s">
        <v>241</v>
      </c>
      <c r="BO595" s="158"/>
      <c r="BP595" s="158"/>
      <c r="BQ595" s="159"/>
      <c r="BR595" s="780">
        <v>0.17000000178813934</v>
      </c>
    </row>
    <row r="596" spans="5:70" x14ac:dyDescent="0.3">
      <c r="E596" s="1122" t="s">
        <v>1247</v>
      </c>
      <c r="F596" s="1120"/>
      <c r="G596" s="1119"/>
      <c r="H596" s="900"/>
      <c r="I596" s="1121">
        <v>0.25700000000000001</v>
      </c>
      <c r="K596" s="899" t="s">
        <v>1247</v>
      </c>
      <c r="L596" s="629"/>
      <c r="M596" s="629"/>
      <c r="N596" s="900"/>
      <c r="O596" s="824">
        <v>0.28299999999999997</v>
      </c>
      <c r="Q596" s="899" t="s">
        <v>1245</v>
      </c>
      <c r="R596" s="629"/>
      <c r="S596" s="629"/>
      <c r="T596" s="900"/>
      <c r="U596" s="824">
        <v>0.26</v>
      </c>
      <c r="W596" s="265" t="s">
        <v>1260</v>
      </c>
      <c r="X596" s="208"/>
      <c r="Y596" s="208"/>
      <c r="Z596" s="263"/>
      <c r="AA596" s="824">
        <v>0.27200000000000002</v>
      </c>
      <c r="AC596" s="265" t="s">
        <v>1271</v>
      </c>
      <c r="AD596" s="629"/>
      <c r="AE596" s="208"/>
      <c r="AF596" s="263"/>
      <c r="AG596" s="693">
        <v>0</v>
      </c>
      <c r="AI596" s="581" t="s">
        <v>51</v>
      </c>
      <c r="AJ596" s="630"/>
      <c r="AK596" s="263"/>
      <c r="AL596" s="263"/>
      <c r="AM596" s="693">
        <v>0</v>
      </c>
      <c r="AP596" s="581" t="s">
        <v>382</v>
      </c>
      <c r="AQ596" s="582"/>
      <c r="AR596" s="582"/>
      <c r="AS596" s="582"/>
      <c r="AT596" s="779">
        <v>0</v>
      </c>
      <c r="AV596" s="581" t="s">
        <v>366</v>
      </c>
      <c r="AW596" s="582"/>
      <c r="AX596" s="582"/>
      <c r="AY596" s="582"/>
      <c r="AZ596" s="779">
        <v>0.23000000417232513</v>
      </c>
      <c r="BB596" s="581" t="s">
        <v>313</v>
      </c>
      <c r="BC596" s="630"/>
      <c r="BD596" s="582"/>
      <c r="BE596" s="158"/>
      <c r="BF596" s="780">
        <v>0</v>
      </c>
      <c r="BH596" s="581" t="s">
        <v>385</v>
      </c>
      <c r="BI596" s="582"/>
      <c r="BJ596" s="582"/>
      <c r="BK596" s="582"/>
      <c r="BL596" s="780">
        <v>0.34000000357627869</v>
      </c>
      <c r="BN596" s="581" t="s">
        <v>60</v>
      </c>
      <c r="BO596" s="158"/>
      <c r="BP596" s="158"/>
      <c r="BQ596" s="159"/>
      <c r="BR596" s="780">
        <v>0.23000000417232513</v>
      </c>
    </row>
    <row r="597" spans="5:70" x14ac:dyDescent="0.3">
      <c r="E597" s="1122" t="s">
        <v>1249</v>
      </c>
      <c r="F597" s="1120"/>
      <c r="G597" s="1119"/>
      <c r="H597" s="900"/>
      <c r="I597" s="1121">
        <v>0.254</v>
      </c>
      <c r="K597" s="899" t="s">
        <v>1249</v>
      </c>
      <c r="L597" s="629"/>
      <c r="M597" s="629"/>
      <c r="N597" s="900"/>
      <c r="O597" s="824">
        <v>0.26800000000000002</v>
      </c>
      <c r="Q597" s="899" t="s">
        <v>1247</v>
      </c>
      <c r="R597" s="629"/>
      <c r="S597" s="629"/>
      <c r="T597" s="900"/>
      <c r="U597" s="824">
        <v>0.25900000000000001</v>
      </c>
      <c r="W597" s="265" t="s">
        <v>54</v>
      </c>
      <c r="X597" s="208"/>
      <c r="Y597" s="208"/>
      <c r="Z597" s="263"/>
      <c r="AA597" s="824">
        <v>0.255</v>
      </c>
      <c r="AC597" s="265" t="s">
        <v>1272</v>
      </c>
      <c r="AD597" s="629"/>
      <c r="AE597" s="208"/>
      <c r="AF597" s="263"/>
      <c r="AG597" s="693">
        <v>0</v>
      </c>
      <c r="AI597" s="581" t="s">
        <v>618</v>
      </c>
      <c r="AJ597" s="630"/>
      <c r="AK597" s="263"/>
      <c r="AL597" s="263"/>
      <c r="AM597" s="693">
        <v>0</v>
      </c>
      <c r="AP597" s="581" t="s">
        <v>229</v>
      </c>
      <c r="AQ597" s="582"/>
      <c r="AR597" s="582"/>
      <c r="AS597" s="582"/>
      <c r="AT597" s="779">
        <v>0.2800000011920929</v>
      </c>
      <c r="AV597" s="581" t="s">
        <v>306</v>
      </c>
      <c r="AW597" s="582"/>
      <c r="AX597" s="582"/>
      <c r="AY597" s="582"/>
      <c r="AZ597" s="779">
        <v>0.34999999403953552</v>
      </c>
      <c r="BB597" s="581" t="s">
        <v>232</v>
      </c>
      <c r="BC597" s="630"/>
      <c r="BD597" s="582"/>
      <c r="BE597" s="158"/>
      <c r="BF597" s="780">
        <v>0</v>
      </c>
      <c r="BH597" s="581" t="s">
        <v>131</v>
      </c>
      <c r="BI597" s="582"/>
      <c r="BJ597" s="582"/>
      <c r="BK597" s="582"/>
      <c r="BL597" s="780">
        <v>0.30000001192092896</v>
      </c>
      <c r="BN597" s="581" t="s">
        <v>506</v>
      </c>
      <c r="BO597" s="158"/>
      <c r="BP597" s="158"/>
      <c r="BQ597" s="159"/>
      <c r="BR597" s="780">
        <v>0.11999999731779099</v>
      </c>
    </row>
    <row r="598" spans="5:70" x14ac:dyDescent="0.3">
      <c r="E598" s="1122" t="s">
        <v>1864</v>
      </c>
      <c r="F598" s="1120"/>
      <c r="G598" s="1119"/>
      <c r="H598" s="900"/>
      <c r="I598" s="1121">
        <v>0.104</v>
      </c>
      <c r="K598" s="899" t="s">
        <v>1533</v>
      </c>
      <c r="L598" s="629"/>
      <c r="M598" s="629"/>
      <c r="N598" s="900"/>
      <c r="O598" s="824">
        <v>0.28299999999999997</v>
      </c>
      <c r="Q598" s="899" t="s">
        <v>1249</v>
      </c>
      <c r="R598" s="629"/>
      <c r="S598" s="629"/>
      <c r="T598" s="900"/>
      <c r="U598" s="824">
        <v>0.26</v>
      </c>
      <c r="W598" s="265" t="s">
        <v>1262</v>
      </c>
      <c r="X598" s="208"/>
      <c r="Y598" s="208"/>
      <c r="Z598" s="263"/>
      <c r="AA598" s="824">
        <v>0.26700000000000002</v>
      </c>
      <c r="AC598" s="265" t="s">
        <v>478</v>
      </c>
      <c r="AD598" s="629"/>
      <c r="AE598" s="208"/>
      <c r="AF598" s="263"/>
      <c r="AG598" s="693">
        <v>0.25900000000000001</v>
      </c>
      <c r="AI598" s="581" t="s">
        <v>227</v>
      </c>
      <c r="AJ598" s="630"/>
      <c r="AK598" s="263"/>
      <c r="AL598" s="263"/>
      <c r="AM598" s="693">
        <v>0</v>
      </c>
      <c r="AP598" s="581" t="s">
        <v>303</v>
      </c>
      <c r="AQ598" s="582"/>
      <c r="AR598" s="582"/>
      <c r="AS598" s="582"/>
      <c r="AT598" s="779">
        <v>0.23000000417232513</v>
      </c>
      <c r="AV598" s="581" t="s">
        <v>1085</v>
      </c>
      <c r="AW598" s="582"/>
      <c r="AX598" s="582"/>
      <c r="AY598" s="582"/>
      <c r="AZ598" s="779">
        <v>0.40999999642372131</v>
      </c>
      <c r="BB598" s="581" t="s">
        <v>233</v>
      </c>
      <c r="BC598" s="630"/>
      <c r="BD598" s="582"/>
      <c r="BE598" s="158"/>
      <c r="BF598" s="780">
        <v>0</v>
      </c>
      <c r="BH598" s="581" t="s">
        <v>318</v>
      </c>
      <c r="BI598" s="582"/>
      <c r="BJ598" s="582"/>
      <c r="BK598" s="582"/>
      <c r="BL598" s="780">
        <v>0</v>
      </c>
      <c r="BN598" s="581" t="s">
        <v>65</v>
      </c>
      <c r="BO598" s="158"/>
      <c r="BP598" s="158"/>
      <c r="BQ598" s="159"/>
      <c r="BR598" s="780">
        <v>1.9999999552965164E-2</v>
      </c>
    </row>
    <row r="599" spans="5:70" x14ac:dyDescent="0.3">
      <c r="E599" s="1122" t="s">
        <v>1533</v>
      </c>
      <c r="F599" s="1120"/>
      <c r="G599" s="1119"/>
      <c r="H599" s="900"/>
      <c r="I599" s="1121">
        <v>0.25800000000000001</v>
      </c>
      <c r="K599" s="899" t="s">
        <v>639</v>
      </c>
      <c r="L599" s="629"/>
      <c r="M599" s="629"/>
      <c r="N599" s="900"/>
      <c r="O599" s="824">
        <v>0.28299999999999997</v>
      </c>
      <c r="Q599" s="899" t="s">
        <v>1533</v>
      </c>
      <c r="R599" s="629"/>
      <c r="S599" s="629"/>
      <c r="T599" s="900"/>
      <c r="U599" s="824">
        <v>0.26</v>
      </c>
      <c r="W599" s="265" t="s">
        <v>646</v>
      </c>
      <c r="X599" s="208"/>
      <c r="Y599" s="208"/>
      <c r="Z599" s="263"/>
      <c r="AA599" s="824">
        <v>0.27200000000000002</v>
      </c>
      <c r="AC599" s="265" t="s">
        <v>332</v>
      </c>
      <c r="AD599" s="629"/>
      <c r="AE599" s="208"/>
      <c r="AF599" s="263"/>
      <c r="AG599" s="693">
        <v>0</v>
      </c>
      <c r="AI599" s="581" t="s">
        <v>619</v>
      </c>
      <c r="AJ599" s="630"/>
      <c r="AK599" s="263"/>
      <c r="AL599" s="263"/>
      <c r="AM599" s="693">
        <v>0</v>
      </c>
      <c r="AP599" s="581" t="s">
        <v>416</v>
      </c>
      <c r="AQ599" s="582"/>
      <c r="AR599" s="582"/>
      <c r="AS599" s="582"/>
      <c r="AT599" s="779">
        <v>0.15999999642372131</v>
      </c>
      <c r="AV599" s="581" t="s">
        <v>1086</v>
      </c>
      <c r="AW599" s="582"/>
      <c r="AX599" s="582"/>
      <c r="AY599" s="582"/>
      <c r="AZ599" s="779">
        <v>0</v>
      </c>
      <c r="BB599" s="581" t="s">
        <v>234</v>
      </c>
      <c r="BC599" s="630"/>
      <c r="BD599" s="582"/>
      <c r="BE599" s="158"/>
      <c r="BF599" s="780">
        <v>5.9999998658895493E-2</v>
      </c>
      <c r="BH599" s="581" t="s">
        <v>513</v>
      </c>
      <c r="BI599" s="582"/>
      <c r="BJ599" s="582"/>
      <c r="BK599" s="582"/>
      <c r="BL599" s="780">
        <v>0</v>
      </c>
      <c r="BN599" s="581" t="s">
        <v>209</v>
      </c>
      <c r="BO599" s="158"/>
      <c r="BP599" s="158"/>
      <c r="BQ599" s="159"/>
      <c r="BR599" s="780">
        <v>3.9999999105930328E-2</v>
      </c>
    </row>
    <row r="600" spans="5:70" x14ac:dyDescent="0.3">
      <c r="E600" s="1122" t="s">
        <v>639</v>
      </c>
      <c r="F600" s="1120"/>
      <c r="G600" s="1119"/>
      <c r="H600" s="900"/>
      <c r="I600" s="1121">
        <v>0.25</v>
      </c>
      <c r="K600" s="899" t="s">
        <v>1721</v>
      </c>
      <c r="L600" s="629"/>
      <c r="M600" s="629"/>
      <c r="N600" s="900"/>
      <c r="O600" s="824">
        <v>0.28100000000000003</v>
      </c>
      <c r="Q600" s="899" t="s">
        <v>1251</v>
      </c>
      <c r="R600" s="629"/>
      <c r="S600" s="629"/>
      <c r="T600" s="900"/>
      <c r="U600" s="824">
        <v>0.26</v>
      </c>
      <c r="W600" s="265" t="s">
        <v>1263</v>
      </c>
      <c r="X600" s="208"/>
      <c r="Y600" s="208"/>
      <c r="Z600" s="263"/>
      <c r="AA600" s="824">
        <v>0.27200000000000002</v>
      </c>
      <c r="AC600" s="265" t="s">
        <v>1278</v>
      </c>
      <c r="AD600" s="629"/>
      <c r="AE600" s="208"/>
      <c r="AF600" s="263"/>
      <c r="AG600" s="693">
        <v>0</v>
      </c>
      <c r="AI600" s="581" t="s">
        <v>298</v>
      </c>
      <c r="AJ600" s="630"/>
      <c r="AK600" s="263"/>
      <c r="AL600" s="263"/>
      <c r="AM600" s="693">
        <v>0</v>
      </c>
      <c r="AP600" s="581" t="s">
        <v>365</v>
      </c>
      <c r="AQ600" s="582"/>
      <c r="AR600" s="582"/>
      <c r="AS600" s="582"/>
      <c r="AT600" s="779">
        <v>0.30000001192092896</v>
      </c>
      <c r="AV600" s="581" t="s">
        <v>418</v>
      </c>
      <c r="AW600" s="582"/>
      <c r="AX600" s="582"/>
      <c r="AY600" s="582"/>
      <c r="AZ600" s="779">
        <v>0.40999999642372131</v>
      </c>
      <c r="BB600" s="581" t="s">
        <v>235</v>
      </c>
      <c r="BC600" s="630"/>
      <c r="BD600" s="582"/>
      <c r="BE600" s="158"/>
      <c r="BF600" s="780">
        <v>0</v>
      </c>
      <c r="BH600" s="581" t="s">
        <v>236</v>
      </c>
      <c r="BI600" s="582"/>
      <c r="BJ600" s="582"/>
      <c r="BK600" s="582"/>
      <c r="BL600" s="780">
        <v>0.31999999284744263</v>
      </c>
      <c r="BN600" s="581" t="s">
        <v>242</v>
      </c>
      <c r="BO600" s="158"/>
      <c r="BP600" s="158"/>
      <c r="BQ600" s="159"/>
      <c r="BR600" s="780">
        <v>0</v>
      </c>
    </row>
    <row r="601" spans="5:70" x14ac:dyDescent="0.3">
      <c r="E601" s="1122" t="s">
        <v>1721</v>
      </c>
      <c r="F601" s="1120"/>
      <c r="G601" s="1119"/>
      <c r="H601" s="900"/>
      <c r="I601" s="1121">
        <v>0.25700000000000001</v>
      </c>
      <c r="K601" s="899" t="s">
        <v>1253</v>
      </c>
      <c r="L601" s="629"/>
      <c r="M601" s="629"/>
      <c r="N601" s="900"/>
      <c r="O601" s="824">
        <v>0.20699999999999999</v>
      </c>
      <c r="Q601" s="899" t="s">
        <v>1253</v>
      </c>
      <c r="R601" s="629"/>
      <c r="S601" s="629"/>
      <c r="T601" s="900"/>
      <c r="U601" s="824">
        <v>0.24</v>
      </c>
      <c r="W601" s="265" t="s">
        <v>645</v>
      </c>
      <c r="X601" s="208"/>
      <c r="Y601" s="208"/>
      <c r="Z601" s="263"/>
      <c r="AA601" s="824">
        <v>0.27</v>
      </c>
      <c r="AC601" s="265" t="s">
        <v>208</v>
      </c>
      <c r="AD601" s="629"/>
      <c r="AE601" s="208"/>
      <c r="AF601" s="263"/>
      <c r="AG601" s="693">
        <v>0.23200000000000001</v>
      </c>
      <c r="AI601" s="581" t="s">
        <v>299</v>
      </c>
      <c r="AJ601" s="630"/>
      <c r="AK601" s="263"/>
      <c r="AL601" s="263"/>
      <c r="AM601" s="693">
        <v>0</v>
      </c>
      <c r="AP601" s="581" t="s">
        <v>417</v>
      </c>
      <c r="AQ601" s="582"/>
      <c r="AR601" s="582"/>
      <c r="AS601" s="582"/>
      <c r="AT601" s="779">
        <v>0</v>
      </c>
      <c r="AV601" s="581" t="s">
        <v>1087</v>
      </c>
      <c r="AW601" s="582"/>
      <c r="AX601" s="582"/>
      <c r="AY601" s="582"/>
      <c r="AZ601" s="779">
        <v>0</v>
      </c>
      <c r="BB601" s="581" t="s">
        <v>384</v>
      </c>
      <c r="BC601" s="630"/>
      <c r="BD601" s="582"/>
      <c r="BE601" s="158"/>
      <c r="BF601" s="780">
        <v>0.41999998688697815</v>
      </c>
      <c r="BH601" s="581" t="s">
        <v>319</v>
      </c>
      <c r="BI601" s="582"/>
      <c r="BJ601" s="582"/>
      <c r="BK601" s="582"/>
      <c r="BL601" s="780">
        <v>0.34000000357627869</v>
      </c>
      <c r="BN601" s="581" t="s">
        <v>243</v>
      </c>
      <c r="BO601" s="158"/>
      <c r="BP601" s="158"/>
      <c r="BQ601" s="159"/>
      <c r="BR601" s="780">
        <v>0</v>
      </c>
    </row>
    <row r="602" spans="5:70" x14ac:dyDescent="0.3">
      <c r="E602" s="1122" t="s">
        <v>1535</v>
      </c>
      <c r="F602" s="1120"/>
      <c r="G602" s="1119"/>
      <c r="H602" s="900"/>
      <c r="I602" s="1121">
        <v>0.25800000000000001</v>
      </c>
      <c r="K602" s="899" t="s">
        <v>319</v>
      </c>
      <c r="L602" s="629"/>
      <c r="M602" s="629"/>
      <c r="N602" s="900"/>
      <c r="O602" s="824">
        <v>0.28299999999999997</v>
      </c>
      <c r="Q602" s="899" t="s">
        <v>1254</v>
      </c>
      <c r="R602" s="629"/>
      <c r="S602" s="629"/>
      <c r="T602" s="900"/>
      <c r="U602" s="824">
        <v>0.25800000000000001</v>
      </c>
      <c r="W602" s="265" t="s">
        <v>1265</v>
      </c>
      <c r="X602" s="208"/>
      <c r="Y602" s="208"/>
      <c r="Z602" s="263"/>
      <c r="AA602" s="824">
        <v>0.27300000000000002</v>
      </c>
      <c r="AC602" s="265" t="s">
        <v>435</v>
      </c>
      <c r="AD602" s="629"/>
      <c r="AE602" s="208"/>
      <c r="AF602" s="263"/>
      <c r="AG602" s="693">
        <v>0</v>
      </c>
      <c r="AI602" s="581" t="s">
        <v>300</v>
      </c>
      <c r="AJ602" s="630"/>
      <c r="AK602" s="263"/>
      <c r="AL602" s="263"/>
      <c r="AM602" s="693">
        <v>0</v>
      </c>
      <c r="AP602" s="581" t="s">
        <v>304</v>
      </c>
      <c r="AQ602" s="582"/>
      <c r="AR602" s="582"/>
      <c r="AS602" s="582"/>
      <c r="AT602" s="779">
        <v>0.23000000417232513</v>
      </c>
      <c r="AV602" s="581" t="s">
        <v>1088</v>
      </c>
      <c r="AW602" s="582"/>
      <c r="AX602" s="582"/>
      <c r="AY602" s="582"/>
      <c r="AZ602" s="779">
        <v>0.37000000476837158</v>
      </c>
      <c r="BB602" s="581" t="s">
        <v>67</v>
      </c>
      <c r="BC602" s="630"/>
      <c r="BD602" s="582"/>
      <c r="BE602" s="158"/>
      <c r="BF602" s="780">
        <v>0</v>
      </c>
      <c r="BH602" s="581" t="s">
        <v>237</v>
      </c>
      <c r="BI602" s="582"/>
      <c r="BJ602" s="582"/>
      <c r="BK602" s="582"/>
      <c r="BL602" s="780">
        <v>0</v>
      </c>
      <c r="BN602" s="581" t="s">
        <v>244</v>
      </c>
      <c r="BO602" s="158"/>
      <c r="BP602" s="158"/>
      <c r="BQ602" s="159"/>
      <c r="BR602" s="780">
        <v>0.31000000238418579</v>
      </c>
    </row>
    <row r="603" spans="5:70" x14ac:dyDescent="0.3">
      <c r="E603" s="1122" t="s">
        <v>1253</v>
      </c>
      <c r="F603" s="1120"/>
      <c r="G603" s="1119"/>
      <c r="H603" s="900"/>
      <c r="I603" s="1121">
        <v>0.16400000000000001</v>
      </c>
      <c r="K603" s="899" t="s">
        <v>1254</v>
      </c>
      <c r="L603" s="629"/>
      <c r="M603" s="629"/>
      <c r="N603" s="900"/>
      <c r="O603" s="824">
        <v>0.28299999999999997</v>
      </c>
      <c r="Q603" s="899" t="s">
        <v>1536</v>
      </c>
      <c r="R603" s="629"/>
      <c r="S603" s="629"/>
      <c r="T603" s="900"/>
      <c r="U603" s="824">
        <v>0.26</v>
      </c>
      <c r="W603" s="265" t="s">
        <v>1267</v>
      </c>
      <c r="X603" s="208"/>
      <c r="Y603" s="208"/>
      <c r="Z603" s="263"/>
      <c r="AA603" s="824">
        <v>0.26200000000000001</v>
      </c>
      <c r="AC603" s="265" t="s">
        <v>1282</v>
      </c>
      <c r="AD603" s="629"/>
      <c r="AE603" s="208"/>
      <c r="AF603" s="263"/>
      <c r="AG603" s="693">
        <v>0.251</v>
      </c>
      <c r="AI603" s="581" t="s">
        <v>301</v>
      </c>
      <c r="AJ603" s="630"/>
      <c r="AK603" s="263"/>
      <c r="AL603" s="263"/>
      <c r="AM603" s="693">
        <v>0</v>
      </c>
      <c r="AP603" s="581" t="s">
        <v>538</v>
      </c>
      <c r="AQ603" s="582"/>
      <c r="AR603" s="582"/>
      <c r="AS603" s="582"/>
      <c r="AT603" s="779">
        <v>0.11999999731779099</v>
      </c>
      <c r="AV603" s="581" t="s">
        <v>419</v>
      </c>
      <c r="AW603" s="582"/>
      <c r="AX603" s="582"/>
      <c r="AY603" s="582"/>
      <c r="AZ603" s="779">
        <v>0.40999999642372131</v>
      </c>
      <c r="BB603" s="581" t="s">
        <v>385</v>
      </c>
      <c r="BC603" s="630"/>
      <c r="BD603" s="582"/>
      <c r="BE603" s="158"/>
      <c r="BF603" s="780">
        <v>0.38999998569488525</v>
      </c>
      <c r="BH603" s="581" t="s">
        <v>320</v>
      </c>
      <c r="BI603" s="582"/>
      <c r="BJ603" s="582"/>
      <c r="BK603" s="582"/>
      <c r="BL603" s="780">
        <v>0.36000001430511475</v>
      </c>
      <c r="BN603" s="581" t="s">
        <v>68</v>
      </c>
      <c r="BO603" s="158"/>
      <c r="BP603" s="158"/>
      <c r="BQ603" s="159"/>
      <c r="BR603" s="780">
        <v>0</v>
      </c>
    </row>
    <row r="604" spans="5:70" x14ac:dyDescent="0.3">
      <c r="E604" s="1122" t="s">
        <v>319</v>
      </c>
      <c r="F604" s="1120"/>
      <c r="G604" s="1119"/>
      <c r="H604" s="900"/>
      <c r="I604" s="1121">
        <v>0.25800000000000001</v>
      </c>
      <c r="K604" s="899" t="s">
        <v>1536</v>
      </c>
      <c r="L604" s="629"/>
      <c r="M604" s="629"/>
      <c r="N604" s="900"/>
      <c r="O604" s="824">
        <v>0.27200000000000002</v>
      </c>
      <c r="Q604" s="899" t="s">
        <v>1451</v>
      </c>
      <c r="R604" s="629"/>
      <c r="S604" s="629"/>
      <c r="T604" s="900"/>
      <c r="U604" s="824">
        <v>0.26</v>
      </c>
      <c r="W604" s="265" t="s">
        <v>1268</v>
      </c>
      <c r="X604" s="208"/>
      <c r="Y604" s="208"/>
      <c r="Z604" s="263"/>
      <c r="AA604" s="824">
        <v>0.27300000000000002</v>
      </c>
      <c r="AC604" s="265" t="s">
        <v>1102</v>
      </c>
      <c r="AD604" s="629"/>
      <c r="AE604" s="208"/>
      <c r="AF604" s="263"/>
      <c r="AG604" s="693">
        <v>0.25900000000000001</v>
      </c>
      <c r="AI604" s="581" t="s">
        <v>364</v>
      </c>
      <c r="AJ604" s="630"/>
      <c r="AK604" s="263"/>
      <c r="AL604" s="263"/>
      <c r="AM604" s="693">
        <v>0</v>
      </c>
      <c r="AP604" s="581" t="s">
        <v>306</v>
      </c>
      <c r="AQ604" s="582"/>
      <c r="AR604" s="582"/>
      <c r="AS604" s="582"/>
      <c r="AT604" s="779">
        <v>0</v>
      </c>
      <c r="AV604" s="581" t="s">
        <v>420</v>
      </c>
      <c r="AW604" s="582"/>
      <c r="AX604" s="582"/>
      <c r="AY604" s="582"/>
      <c r="AZ604" s="779">
        <v>0</v>
      </c>
      <c r="BB604" s="581" t="s">
        <v>131</v>
      </c>
      <c r="BC604" s="630"/>
      <c r="BD604" s="582"/>
      <c r="BE604" s="158"/>
      <c r="BF604" s="780">
        <v>0</v>
      </c>
      <c r="BH604" s="581" t="s">
        <v>238</v>
      </c>
      <c r="BI604" s="582"/>
      <c r="BJ604" s="582"/>
      <c r="BK604" s="582"/>
      <c r="BL604" s="780">
        <v>0</v>
      </c>
      <c r="BN604" s="581" t="s">
        <v>245</v>
      </c>
      <c r="BO604" s="158"/>
      <c r="BP604" s="158"/>
      <c r="BQ604" s="159"/>
      <c r="BR604" s="780">
        <v>0</v>
      </c>
    </row>
    <row r="605" spans="5:70" x14ac:dyDescent="0.3">
      <c r="E605" s="1122" t="s">
        <v>1254</v>
      </c>
      <c r="F605" s="1120"/>
      <c r="G605" s="1119"/>
      <c r="H605" s="900"/>
      <c r="I605" s="1121">
        <v>0.253</v>
      </c>
      <c r="K605" s="899" t="s">
        <v>1451</v>
      </c>
      <c r="L605" s="629"/>
      <c r="M605" s="629"/>
      <c r="N605" s="900"/>
      <c r="O605" s="824">
        <v>0.28299999999999997</v>
      </c>
      <c r="Q605" s="899" t="s">
        <v>1255</v>
      </c>
      <c r="R605" s="629"/>
      <c r="S605" s="629"/>
      <c r="T605" s="900"/>
      <c r="U605" s="824">
        <v>0.26</v>
      </c>
      <c r="W605" s="265" t="s">
        <v>1269</v>
      </c>
      <c r="X605" s="208"/>
      <c r="Y605" s="208"/>
      <c r="Z605" s="263"/>
      <c r="AA605" s="824">
        <v>0.27300000000000002</v>
      </c>
      <c r="AC605" s="265" t="s">
        <v>658</v>
      </c>
      <c r="AD605" s="629"/>
      <c r="AE605" s="208"/>
      <c r="AF605" s="263"/>
      <c r="AG605" s="693">
        <v>0.21099999999999999</v>
      </c>
      <c r="AI605" s="581" t="s">
        <v>620</v>
      </c>
      <c r="AJ605" s="630"/>
      <c r="AK605" s="263"/>
      <c r="AL605" s="263"/>
      <c r="AM605" s="693">
        <v>0.19</v>
      </c>
      <c r="AP605" s="581" t="s">
        <v>470</v>
      </c>
      <c r="AQ605" s="582"/>
      <c r="AR605" s="582"/>
      <c r="AS605" s="582"/>
      <c r="AT605" s="779">
        <v>0</v>
      </c>
      <c r="AV605" s="581" t="s">
        <v>421</v>
      </c>
      <c r="AW605" s="582"/>
      <c r="AX605" s="582"/>
      <c r="AY605" s="582"/>
      <c r="AZ605" s="779">
        <v>0</v>
      </c>
      <c r="BB605" s="581" t="s">
        <v>318</v>
      </c>
      <c r="BC605" s="630"/>
      <c r="BD605" s="582"/>
      <c r="BE605" s="158"/>
      <c r="BF605" s="780">
        <v>0</v>
      </c>
      <c r="BH605" s="581" t="s">
        <v>321</v>
      </c>
      <c r="BI605" s="582"/>
      <c r="BJ605" s="582"/>
      <c r="BK605" s="582"/>
      <c r="BL605" s="780">
        <v>0.34000000357627869</v>
      </c>
      <c r="BN605" s="581" t="s">
        <v>246</v>
      </c>
      <c r="BO605" s="158"/>
      <c r="BP605" s="158"/>
      <c r="BQ605" s="159"/>
      <c r="BR605" s="780">
        <v>0</v>
      </c>
    </row>
    <row r="606" spans="5:70" x14ac:dyDescent="0.3">
      <c r="E606" s="1122" t="s">
        <v>1536</v>
      </c>
      <c r="F606" s="1120"/>
      <c r="G606" s="1119"/>
      <c r="H606" s="900"/>
      <c r="I606" s="1121">
        <v>0</v>
      </c>
      <c r="K606" s="899" t="s">
        <v>1255</v>
      </c>
      <c r="L606" s="629"/>
      <c r="M606" s="629"/>
      <c r="N606" s="900"/>
      <c r="O606" s="824">
        <v>0.26</v>
      </c>
      <c r="Q606" s="899" t="s">
        <v>1256</v>
      </c>
      <c r="R606" s="629"/>
      <c r="S606" s="629"/>
      <c r="T606" s="900"/>
      <c r="U606" s="824">
        <v>0.25800000000000001</v>
      </c>
      <c r="W606" s="265" t="s">
        <v>1271</v>
      </c>
      <c r="X606" s="208"/>
      <c r="Y606" s="208"/>
      <c r="Z606" s="263"/>
      <c r="AA606" s="824">
        <v>0.191</v>
      </c>
      <c r="AC606" s="265" t="s">
        <v>1290</v>
      </c>
      <c r="AD606" s="629"/>
      <c r="AE606" s="208"/>
      <c r="AF606" s="263"/>
      <c r="AG606" s="693">
        <v>0</v>
      </c>
      <c r="AI606" s="581" t="s">
        <v>621</v>
      </c>
      <c r="AJ606" s="630"/>
      <c r="AK606" s="263"/>
      <c r="AL606" s="263"/>
      <c r="AM606" s="693">
        <v>0.28999999999999998</v>
      </c>
      <c r="AP606" s="581" t="s">
        <v>518</v>
      </c>
      <c r="AQ606" s="582"/>
      <c r="AR606" s="582"/>
      <c r="AS606" s="582"/>
      <c r="AT606" s="779">
        <v>0</v>
      </c>
      <c r="AV606" s="581" t="s">
        <v>230</v>
      </c>
      <c r="AW606" s="582"/>
      <c r="AX606" s="582"/>
      <c r="AY606" s="582"/>
      <c r="AZ606" s="779">
        <v>0</v>
      </c>
      <c r="BB606" s="581" t="s">
        <v>236</v>
      </c>
      <c r="BC606" s="630"/>
      <c r="BD606" s="582"/>
      <c r="BE606" s="158"/>
      <c r="BF606" s="780">
        <v>0.37000000476837158</v>
      </c>
      <c r="BH606" s="581" t="s">
        <v>61</v>
      </c>
      <c r="BI606" s="582"/>
      <c r="BJ606" s="582"/>
      <c r="BK606" s="582"/>
      <c r="BL606" s="780">
        <v>0</v>
      </c>
      <c r="BN606" s="581" t="s">
        <v>247</v>
      </c>
      <c r="BO606" s="158"/>
      <c r="BP606" s="158"/>
      <c r="BQ606" s="159"/>
      <c r="BR606" s="780">
        <v>5.000000074505806E-2</v>
      </c>
    </row>
    <row r="607" spans="5:70" x14ac:dyDescent="0.3">
      <c r="E607" s="1122" t="s">
        <v>1451</v>
      </c>
      <c r="F607" s="1120"/>
      <c r="G607" s="1119"/>
      <c r="H607" s="900"/>
      <c r="I607" s="1121">
        <v>0</v>
      </c>
      <c r="K607" s="899" t="s">
        <v>1256</v>
      </c>
      <c r="L607" s="629"/>
      <c r="M607" s="629"/>
      <c r="N607" s="900"/>
      <c r="O607" s="824">
        <v>0.26900000000000002</v>
      </c>
      <c r="Q607" s="899" t="s">
        <v>1452</v>
      </c>
      <c r="R607" s="629"/>
      <c r="S607" s="629"/>
      <c r="T607" s="900"/>
      <c r="U607" s="824">
        <v>0.252</v>
      </c>
      <c r="W607" s="265" t="s">
        <v>1272</v>
      </c>
      <c r="X607" s="208"/>
      <c r="Y607" s="208"/>
      <c r="Z607" s="263"/>
      <c r="AA607" s="824">
        <v>0</v>
      </c>
      <c r="AC607" s="265" t="s">
        <v>1293</v>
      </c>
      <c r="AD607" s="629"/>
      <c r="AE607" s="208"/>
      <c r="AF607" s="263"/>
      <c r="AG607" s="693">
        <v>0.25900000000000001</v>
      </c>
      <c r="AI607" s="581" t="s">
        <v>622</v>
      </c>
      <c r="AJ607" s="630"/>
      <c r="AK607" s="263"/>
      <c r="AL607" s="263"/>
      <c r="AM607" s="693">
        <v>0</v>
      </c>
      <c r="AP607" s="581" t="s">
        <v>511</v>
      </c>
      <c r="AQ607" s="582"/>
      <c r="AR607" s="582"/>
      <c r="AS607" s="582"/>
      <c r="AT607" s="779">
        <v>0</v>
      </c>
      <c r="AV607" s="581" t="s">
        <v>231</v>
      </c>
      <c r="AW607" s="582"/>
      <c r="AX607" s="582"/>
      <c r="AY607" s="582"/>
      <c r="AZ607" s="779">
        <v>0</v>
      </c>
      <c r="BB607" s="581" t="s">
        <v>237</v>
      </c>
      <c r="BC607" s="630"/>
      <c r="BD607" s="582"/>
      <c r="BE607" s="158"/>
      <c r="BF607" s="780">
        <v>0</v>
      </c>
      <c r="BH607" s="581" t="s">
        <v>514</v>
      </c>
      <c r="BI607" s="582"/>
      <c r="BJ607" s="582"/>
      <c r="BK607" s="582"/>
      <c r="BL607" s="780">
        <v>0</v>
      </c>
      <c r="BN607" s="581" t="s">
        <v>210</v>
      </c>
      <c r="BO607" s="158"/>
      <c r="BP607" s="158"/>
      <c r="BQ607" s="159"/>
      <c r="BR607" s="780">
        <v>0</v>
      </c>
    </row>
    <row r="608" spans="5:70" x14ac:dyDescent="0.3">
      <c r="E608" s="1122" t="s">
        <v>1255</v>
      </c>
      <c r="F608" s="1120"/>
      <c r="G608" s="1119"/>
      <c r="H608" s="900"/>
      <c r="I608" s="1121">
        <v>0.25800000000000001</v>
      </c>
      <c r="K608" s="899" t="s">
        <v>1452</v>
      </c>
      <c r="L608" s="629"/>
      <c r="M608" s="629"/>
      <c r="N608" s="900"/>
      <c r="O608" s="824">
        <v>0</v>
      </c>
      <c r="Q608" s="899" t="s">
        <v>428</v>
      </c>
      <c r="R608" s="629"/>
      <c r="S608" s="629"/>
      <c r="T608" s="900"/>
      <c r="U608" s="824">
        <v>0.252</v>
      </c>
      <c r="W608" s="265" t="s">
        <v>1098</v>
      </c>
      <c r="X608" s="208"/>
      <c r="Y608" s="208"/>
      <c r="Z608" s="263"/>
      <c r="AA608" s="824">
        <v>0.27300000000000002</v>
      </c>
      <c r="AC608" s="265" t="s">
        <v>484</v>
      </c>
      <c r="AD608" s="629"/>
      <c r="AE608" s="208"/>
      <c r="AF608" s="263"/>
      <c r="AG608" s="693">
        <v>0.25900000000000001</v>
      </c>
      <c r="AI608" s="581" t="s">
        <v>381</v>
      </c>
      <c r="AJ608" s="630"/>
      <c r="AK608" s="263"/>
      <c r="AL608" s="263"/>
      <c r="AM608" s="693">
        <v>0</v>
      </c>
      <c r="AP608" s="581" t="s">
        <v>521</v>
      </c>
      <c r="AQ608" s="582"/>
      <c r="AR608" s="582"/>
      <c r="AS608" s="582"/>
      <c r="AT608" s="779">
        <v>0</v>
      </c>
      <c r="AV608" s="581" t="s">
        <v>1089</v>
      </c>
      <c r="AW608" s="582"/>
      <c r="AX608" s="582"/>
      <c r="AY608" s="582"/>
      <c r="AZ608" s="779">
        <v>0.34999999403953552</v>
      </c>
      <c r="BB608" s="581" t="s">
        <v>320</v>
      </c>
      <c r="BC608" s="630"/>
      <c r="BD608" s="582"/>
      <c r="BE608" s="158"/>
      <c r="BF608" s="780">
        <v>0.43000000715255737</v>
      </c>
      <c r="BH608" s="581" t="s">
        <v>322</v>
      </c>
      <c r="BI608" s="582"/>
      <c r="BJ608" s="582"/>
      <c r="BK608" s="582"/>
      <c r="BL608" s="780">
        <v>0</v>
      </c>
      <c r="BN608" s="581" t="s">
        <v>211</v>
      </c>
      <c r="BO608" s="158"/>
      <c r="BP608" s="158"/>
      <c r="BQ608" s="159"/>
      <c r="BR608" s="780">
        <v>0</v>
      </c>
    </row>
    <row r="609" spans="5:70" x14ac:dyDescent="0.3">
      <c r="E609" s="1122" t="s">
        <v>1256</v>
      </c>
      <c r="F609" s="1120"/>
      <c r="G609" s="1119"/>
      <c r="H609" s="900"/>
      <c r="I609" s="1121">
        <v>0.245</v>
      </c>
      <c r="K609" s="899" t="s">
        <v>428</v>
      </c>
      <c r="L609" s="629"/>
      <c r="M609" s="629"/>
      <c r="N609" s="900"/>
      <c r="O609" s="824">
        <v>0.28299999999999997</v>
      </c>
      <c r="Q609" s="899" t="s">
        <v>1258</v>
      </c>
      <c r="R609" s="629"/>
      <c r="S609" s="629"/>
      <c r="T609" s="900"/>
      <c r="U609" s="824">
        <v>0.25900000000000001</v>
      </c>
      <c r="W609" s="265" t="s">
        <v>332</v>
      </c>
      <c r="X609" s="208"/>
      <c r="Y609" s="208"/>
      <c r="Z609" s="263"/>
      <c r="AA609" s="824">
        <v>0.27300000000000002</v>
      </c>
      <c r="AC609" s="265" t="s">
        <v>664</v>
      </c>
      <c r="AD609" s="629"/>
      <c r="AE609" s="208"/>
      <c r="AF609" s="263"/>
      <c r="AG609" s="693">
        <v>0.254</v>
      </c>
      <c r="AI609" s="581" t="s">
        <v>302</v>
      </c>
      <c r="AJ609" s="630"/>
      <c r="AK609" s="263"/>
      <c r="AL609" s="263"/>
      <c r="AM609" s="693">
        <v>0</v>
      </c>
      <c r="AP609" s="581" t="s">
        <v>419</v>
      </c>
      <c r="AQ609" s="582"/>
      <c r="AR609" s="582"/>
      <c r="AS609" s="582"/>
      <c r="AT609" s="779">
        <v>0.28999999165534973</v>
      </c>
      <c r="AV609" s="581" t="s">
        <v>422</v>
      </c>
      <c r="AW609" s="582"/>
      <c r="AX609" s="582"/>
      <c r="AY609" s="582"/>
      <c r="AZ609" s="779">
        <v>0</v>
      </c>
      <c r="BB609" s="581" t="s">
        <v>238</v>
      </c>
      <c r="BC609" s="630"/>
      <c r="BD609" s="582"/>
      <c r="BE609" s="158"/>
      <c r="BF609" s="780">
        <v>0.33000001311302185</v>
      </c>
      <c r="BH609" s="581" t="s">
        <v>323</v>
      </c>
      <c r="BI609" s="582"/>
      <c r="BJ609" s="582"/>
      <c r="BK609" s="582"/>
      <c r="BL609" s="780">
        <v>0.2800000011920929</v>
      </c>
      <c r="BN609" s="581" t="s">
        <v>510</v>
      </c>
      <c r="BO609" s="158"/>
      <c r="BP609" s="158"/>
      <c r="BQ609" s="159"/>
      <c r="BR609" s="780">
        <v>0</v>
      </c>
    </row>
    <row r="610" spans="5:70" x14ac:dyDescent="0.3">
      <c r="E610" s="1122" t="s">
        <v>1452</v>
      </c>
      <c r="F610" s="1120"/>
      <c r="G610" s="1119"/>
      <c r="H610" s="900"/>
      <c r="I610" s="1121">
        <v>0</v>
      </c>
      <c r="K610" s="899" t="s">
        <v>1258</v>
      </c>
      <c r="L610" s="629"/>
      <c r="M610" s="629"/>
      <c r="N610" s="900"/>
      <c r="O610" s="824">
        <v>0.28299999999999997</v>
      </c>
      <c r="Q610" s="899" t="s">
        <v>323</v>
      </c>
      <c r="R610" s="629"/>
      <c r="S610" s="629"/>
      <c r="T610" s="900"/>
      <c r="U610" s="824">
        <v>0.26</v>
      </c>
      <c r="W610" s="265" t="s">
        <v>1278</v>
      </c>
      <c r="X610" s="208"/>
      <c r="Y610" s="208"/>
      <c r="Z610" s="263"/>
      <c r="AA610" s="824">
        <v>0</v>
      </c>
      <c r="AC610" s="265" t="s">
        <v>1296</v>
      </c>
      <c r="AD610" s="629"/>
      <c r="AE610" s="208"/>
      <c r="AF610" s="263"/>
      <c r="AG610" s="693">
        <v>0</v>
      </c>
      <c r="AI610" s="581" t="s">
        <v>382</v>
      </c>
      <c r="AJ610" s="630"/>
      <c r="AK610" s="263"/>
      <c r="AL610" s="263"/>
      <c r="AM610" s="693">
        <v>0</v>
      </c>
      <c r="AP610" s="581" t="s">
        <v>420</v>
      </c>
      <c r="AQ610" s="582"/>
      <c r="AR610" s="582"/>
      <c r="AS610" s="582"/>
      <c r="AT610" s="779">
        <v>0</v>
      </c>
      <c r="AV610" s="581" t="s">
        <v>423</v>
      </c>
      <c r="AW610" s="582"/>
      <c r="AX610" s="582"/>
      <c r="AY610" s="582"/>
      <c r="AZ610" s="779">
        <v>0.38999998569488525</v>
      </c>
      <c r="BB610" s="581" t="s">
        <v>321</v>
      </c>
      <c r="BC610" s="630"/>
      <c r="BD610" s="582"/>
      <c r="BE610" s="158"/>
      <c r="BF610" s="780">
        <v>0.37999999523162842</v>
      </c>
      <c r="BH610" s="581" t="s">
        <v>324</v>
      </c>
      <c r="BI610" s="582"/>
      <c r="BJ610" s="582"/>
      <c r="BK610" s="582"/>
      <c r="BL610" s="780">
        <v>0</v>
      </c>
      <c r="BN610" s="581" t="s">
        <v>248</v>
      </c>
      <c r="BO610" s="158"/>
      <c r="BP610" s="158"/>
      <c r="BQ610" s="159"/>
      <c r="BR610" s="780">
        <v>0</v>
      </c>
    </row>
    <row r="611" spans="5:70" x14ac:dyDescent="0.3">
      <c r="E611" s="1122" t="s">
        <v>428</v>
      </c>
      <c r="F611" s="1120"/>
      <c r="G611" s="1119"/>
      <c r="H611" s="900"/>
      <c r="I611" s="1121">
        <v>0.25800000000000001</v>
      </c>
      <c r="K611" s="899" t="s">
        <v>1259</v>
      </c>
      <c r="L611" s="629"/>
      <c r="M611" s="629"/>
      <c r="N611" s="900"/>
      <c r="O611" s="824">
        <v>0</v>
      </c>
      <c r="Q611" s="899" t="s">
        <v>1260</v>
      </c>
      <c r="R611" s="629"/>
      <c r="S611" s="629"/>
      <c r="T611" s="900"/>
      <c r="U611" s="824">
        <v>0.26</v>
      </c>
      <c r="W611" s="265" t="s">
        <v>208</v>
      </c>
      <c r="X611" s="208"/>
      <c r="Y611" s="208"/>
      <c r="Z611" s="263"/>
      <c r="AA611" s="824">
        <v>0.27</v>
      </c>
      <c r="AC611" s="265" t="s">
        <v>1300</v>
      </c>
      <c r="AD611" s="629"/>
      <c r="AE611" s="208"/>
      <c r="AF611" s="263"/>
      <c r="AG611" s="693">
        <v>0.25600000000000001</v>
      </c>
      <c r="AI611" s="581" t="s">
        <v>623</v>
      </c>
      <c r="AJ611" s="630"/>
      <c r="AK611" s="263"/>
      <c r="AL611" s="263"/>
      <c r="AM611" s="693">
        <v>0</v>
      </c>
      <c r="AP611" s="581" t="s">
        <v>421</v>
      </c>
      <c r="AQ611" s="582"/>
      <c r="AR611" s="582"/>
      <c r="AS611" s="582"/>
      <c r="AT611" s="779">
        <v>0</v>
      </c>
      <c r="AV611" s="581" t="s">
        <v>129</v>
      </c>
      <c r="AW611" s="582"/>
      <c r="AX611" s="582"/>
      <c r="AY611" s="582"/>
      <c r="AZ611" s="779">
        <v>0</v>
      </c>
      <c r="BB611" s="581" t="s">
        <v>61</v>
      </c>
      <c r="BC611" s="630"/>
      <c r="BD611" s="582"/>
      <c r="BE611" s="158"/>
      <c r="BF611" s="780">
        <v>0</v>
      </c>
      <c r="BH611" s="581" t="s">
        <v>54</v>
      </c>
      <c r="BI611" s="582"/>
      <c r="BJ611" s="582"/>
      <c r="BK611" s="582"/>
      <c r="BL611" s="780">
        <v>0.28999999165534973</v>
      </c>
      <c r="BN611" s="581" t="s">
        <v>69</v>
      </c>
      <c r="BO611" s="160"/>
      <c r="BP611" s="160"/>
      <c r="BQ611" s="159"/>
      <c r="BR611" s="780">
        <v>0</v>
      </c>
    </row>
    <row r="612" spans="5:70" ht="14.45" customHeight="1" x14ac:dyDescent="0.3">
      <c r="E612" s="1122" t="s">
        <v>1258</v>
      </c>
      <c r="F612" s="1120"/>
      <c r="G612" s="1119"/>
      <c r="H612" s="900"/>
      <c r="I612" s="1121">
        <v>0.25800000000000001</v>
      </c>
      <c r="K612" s="899" t="s">
        <v>323</v>
      </c>
      <c r="L612" s="629"/>
      <c r="M612" s="629"/>
      <c r="N612" s="900"/>
      <c r="O612" s="824">
        <v>0.28299999999999997</v>
      </c>
      <c r="Q612" s="899" t="s">
        <v>54</v>
      </c>
      <c r="R612" s="629"/>
      <c r="S612" s="629"/>
      <c r="T612" s="900"/>
      <c r="U612" s="824">
        <v>0.25900000000000001</v>
      </c>
      <c r="W612" s="265" t="s">
        <v>435</v>
      </c>
      <c r="X612" s="208"/>
      <c r="Y612" s="208"/>
      <c r="Z612" s="263"/>
      <c r="AA612" s="824">
        <v>0</v>
      </c>
      <c r="AC612" s="265" t="s">
        <v>1302</v>
      </c>
      <c r="AD612" s="629"/>
      <c r="AE612" s="208"/>
      <c r="AF612" s="263"/>
      <c r="AG612" s="693">
        <v>0.18</v>
      </c>
      <c r="AI612" s="581" t="s">
        <v>229</v>
      </c>
      <c r="AJ612" s="630"/>
      <c r="AK612" s="263"/>
      <c r="AL612" s="263"/>
      <c r="AM612" s="693">
        <v>0.21</v>
      </c>
      <c r="AP612" s="581" t="s">
        <v>230</v>
      </c>
      <c r="AQ612" s="582"/>
      <c r="AR612" s="582"/>
      <c r="AS612" s="582"/>
      <c r="AT612" s="779">
        <v>0</v>
      </c>
      <c r="AV612" s="581" t="s">
        <v>1090</v>
      </c>
      <c r="AW612" s="582"/>
      <c r="AX612" s="582"/>
      <c r="AY612" s="582"/>
      <c r="AZ612" s="779">
        <v>0</v>
      </c>
      <c r="BB612" s="581" t="s">
        <v>322</v>
      </c>
      <c r="BC612" s="630"/>
      <c r="BD612" s="582"/>
      <c r="BE612" s="158"/>
      <c r="BF612" s="780">
        <v>0</v>
      </c>
      <c r="BH612" s="581" t="s">
        <v>509</v>
      </c>
      <c r="BI612" s="582"/>
      <c r="BJ612" s="582"/>
      <c r="BK612" s="582"/>
      <c r="BL612" s="780">
        <v>0</v>
      </c>
      <c r="BN612" s="1391" t="s">
        <v>1631</v>
      </c>
      <c r="BO612" s="1391"/>
      <c r="BP612" s="1391"/>
      <c r="BQ612" s="1391"/>
      <c r="BR612" s="1391"/>
    </row>
    <row r="613" spans="5:70" x14ac:dyDescent="0.3">
      <c r="E613" s="1122" t="s">
        <v>323</v>
      </c>
      <c r="F613" s="1120"/>
      <c r="G613" s="1119"/>
      <c r="H613" s="900"/>
      <c r="I613" s="1121">
        <v>0.25800000000000001</v>
      </c>
      <c r="K613" s="899" t="s">
        <v>1722</v>
      </c>
      <c r="L613" s="629"/>
      <c r="M613" s="629"/>
      <c r="N613" s="900"/>
      <c r="O613" s="824">
        <v>0.28299999999999997</v>
      </c>
      <c r="Q613" s="899" t="s">
        <v>1095</v>
      </c>
      <c r="R613" s="629"/>
      <c r="S613" s="629"/>
      <c r="T613" s="900"/>
      <c r="U613" s="824">
        <v>0.25</v>
      </c>
      <c r="W613" s="265" t="s">
        <v>1282</v>
      </c>
      <c r="X613" s="208"/>
      <c r="Y613" s="208"/>
      <c r="Z613" s="263"/>
      <c r="AA613" s="824">
        <v>0.27</v>
      </c>
      <c r="AC613" s="265" t="s">
        <v>1104</v>
      </c>
      <c r="AD613" s="629"/>
      <c r="AE613" s="208"/>
      <c r="AF613" s="263"/>
      <c r="AG613" s="693">
        <v>0.25900000000000001</v>
      </c>
      <c r="AI613" s="581" t="s">
        <v>303</v>
      </c>
      <c r="AJ613" s="630"/>
      <c r="AK613" s="263"/>
      <c r="AL613" s="263"/>
      <c r="AM613" s="693">
        <v>0</v>
      </c>
      <c r="AP613" s="581" t="s">
        <v>231</v>
      </c>
      <c r="AQ613" s="582"/>
      <c r="AR613" s="582"/>
      <c r="AS613" s="582"/>
      <c r="AT613" s="779">
        <v>0</v>
      </c>
      <c r="AV613" s="581" t="s">
        <v>232</v>
      </c>
      <c r="AW613" s="582"/>
      <c r="AX613" s="582"/>
      <c r="AY613" s="582"/>
      <c r="AZ613" s="779">
        <v>0</v>
      </c>
      <c r="BB613" s="581" t="s">
        <v>323</v>
      </c>
      <c r="BC613" s="630"/>
      <c r="BD613" s="582"/>
      <c r="BE613" s="158"/>
      <c r="BF613" s="780">
        <v>0.31999999284744263</v>
      </c>
      <c r="BH613" s="581" t="s">
        <v>325</v>
      </c>
      <c r="BI613" s="582"/>
      <c r="BJ613" s="582"/>
      <c r="BK613" s="582"/>
      <c r="BL613" s="780">
        <v>0</v>
      </c>
      <c r="BN613" s="1392"/>
      <c r="BO613" s="1392"/>
      <c r="BP613" s="1392"/>
      <c r="BQ613" s="1392"/>
      <c r="BR613" s="1392"/>
    </row>
    <row r="614" spans="5:70" x14ac:dyDescent="0.3">
      <c r="E614" s="1122" t="s">
        <v>1866</v>
      </c>
      <c r="F614" s="1120"/>
      <c r="G614" s="1119"/>
      <c r="H614" s="900"/>
      <c r="I614" s="1121">
        <v>0.25800000000000001</v>
      </c>
      <c r="K614" s="899" t="s">
        <v>1260</v>
      </c>
      <c r="L614" s="629"/>
      <c r="M614" s="629"/>
      <c r="N614" s="900"/>
      <c r="O614" s="824">
        <v>0.28000000000000003</v>
      </c>
      <c r="Q614" s="899" t="s">
        <v>646</v>
      </c>
      <c r="R614" s="629"/>
      <c r="S614" s="629"/>
      <c r="T614" s="900"/>
      <c r="U614" s="824">
        <v>0.26</v>
      </c>
      <c r="W614" s="265" t="s">
        <v>1453</v>
      </c>
      <c r="X614" s="208"/>
      <c r="Y614" s="208"/>
      <c r="Z614" s="263"/>
      <c r="AA614" s="824">
        <v>0.26600000000000001</v>
      </c>
      <c r="AC614" s="265" t="s">
        <v>667</v>
      </c>
      <c r="AD614" s="629"/>
      <c r="AE614" s="208"/>
      <c r="AF614" s="263"/>
      <c r="AG614" s="693">
        <v>0.25900000000000001</v>
      </c>
      <c r="AI614" s="581" t="s">
        <v>624</v>
      </c>
      <c r="AJ614" s="630"/>
      <c r="AK614" s="263"/>
      <c r="AL614" s="263"/>
      <c r="AM614" s="693">
        <v>0</v>
      </c>
      <c r="AP614" s="581" t="s">
        <v>451</v>
      </c>
      <c r="AQ614" s="582"/>
      <c r="AR614" s="582"/>
      <c r="AS614" s="582"/>
      <c r="AT614" s="779">
        <v>0.18000000715255737</v>
      </c>
      <c r="AV614" s="581" t="s">
        <v>233</v>
      </c>
      <c r="AW614" s="582"/>
      <c r="AX614" s="582"/>
      <c r="AY614" s="582"/>
      <c r="AZ614" s="779">
        <v>0</v>
      </c>
      <c r="BB614" s="581" t="s">
        <v>54</v>
      </c>
      <c r="BC614" s="630"/>
      <c r="BD614" s="582"/>
      <c r="BE614" s="158"/>
      <c r="BF614" s="780">
        <v>0.31999999284744263</v>
      </c>
      <c r="BH614" s="581" t="s">
        <v>326</v>
      </c>
      <c r="BI614" s="582"/>
      <c r="BJ614" s="582"/>
      <c r="BK614" s="582"/>
      <c r="BL614" s="780">
        <v>0.36000001430511475</v>
      </c>
    </row>
    <row r="615" spans="5:70" x14ac:dyDescent="0.3">
      <c r="E615" s="1122" t="s">
        <v>1260</v>
      </c>
      <c r="F615" s="1120"/>
      <c r="G615" s="1119"/>
      <c r="H615" s="900"/>
      <c r="I615" s="1121">
        <v>0.25800000000000001</v>
      </c>
      <c r="K615" s="899" t="s">
        <v>54</v>
      </c>
      <c r="L615" s="629"/>
      <c r="M615" s="629"/>
      <c r="N615" s="900"/>
      <c r="O615" s="824">
        <v>0.27500000000000002</v>
      </c>
      <c r="Q615" s="899" t="s">
        <v>1263</v>
      </c>
      <c r="R615" s="629"/>
      <c r="S615" s="629"/>
      <c r="T615" s="900"/>
      <c r="U615" s="824">
        <v>0.26</v>
      </c>
      <c r="W615" s="265" t="s">
        <v>1102</v>
      </c>
      <c r="X615" s="208"/>
      <c r="Y615" s="208"/>
      <c r="Z615" s="263"/>
      <c r="AA615" s="824">
        <v>0.27300000000000002</v>
      </c>
      <c r="AC615" s="265" t="s">
        <v>1307</v>
      </c>
      <c r="AD615" s="629"/>
      <c r="AE615" s="208"/>
      <c r="AF615" s="263"/>
      <c r="AG615" s="693">
        <v>0.25900000000000001</v>
      </c>
      <c r="AI615" s="581" t="s">
        <v>416</v>
      </c>
      <c r="AJ615" s="630"/>
      <c r="AK615" s="263"/>
      <c r="AL615" s="263"/>
      <c r="AM615" s="693">
        <v>0.24</v>
      </c>
      <c r="AP615" s="581" t="s">
        <v>232</v>
      </c>
      <c r="AQ615" s="582"/>
      <c r="AR615" s="582"/>
      <c r="AS615" s="582"/>
      <c r="AT615" s="779">
        <v>0</v>
      </c>
      <c r="AV615" s="581" t="s">
        <v>234</v>
      </c>
      <c r="AW615" s="582"/>
      <c r="AX615" s="582"/>
      <c r="AY615" s="582"/>
      <c r="AZ615" s="779">
        <v>0</v>
      </c>
      <c r="BB615" s="581" t="s">
        <v>509</v>
      </c>
      <c r="BC615" s="630"/>
      <c r="BD615" s="582"/>
      <c r="BE615" s="158"/>
      <c r="BF615" s="780">
        <v>0</v>
      </c>
      <c r="BH615" s="581" t="s">
        <v>327</v>
      </c>
      <c r="BI615" s="582"/>
      <c r="BJ615" s="582"/>
      <c r="BK615" s="582"/>
      <c r="BL615" s="780">
        <v>0</v>
      </c>
    </row>
    <row r="616" spans="5:70" x14ac:dyDescent="0.3">
      <c r="E616" s="1122" t="s">
        <v>54</v>
      </c>
      <c r="F616" s="1120"/>
      <c r="G616" s="1119"/>
      <c r="H616" s="900"/>
      <c r="I616" s="1121">
        <v>0.25600000000000001</v>
      </c>
      <c r="K616" s="899" t="s">
        <v>1095</v>
      </c>
      <c r="L616" s="629"/>
      <c r="M616" s="629"/>
      <c r="N616" s="900"/>
      <c r="O616" s="824">
        <v>0.28000000000000003</v>
      </c>
      <c r="Q616" s="899" t="s">
        <v>645</v>
      </c>
      <c r="R616" s="629"/>
      <c r="S616" s="629"/>
      <c r="T616" s="900"/>
      <c r="U616" s="824">
        <v>0.25800000000000001</v>
      </c>
      <c r="W616" s="265" t="s">
        <v>1283</v>
      </c>
      <c r="X616" s="208"/>
      <c r="Y616" s="208"/>
      <c r="Z616" s="263"/>
      <c r="AA616" s="824">
        <v>0.26900000000000002</v>
      </c>
      <c r="AC616" s="265" t="s">
        <v>1309</v>
      </c>
      <c r="AD616" s="629"/>
      <c r="AE616" s="208"/>
      <c r="AF616" s="263"/>
      <c r="AG616" s="693">
        <v>0.25900000000000001</v>
      </c>
      <c r="AI616" s="581" t="s">
        <v>365</v>
      </c>
      <c r="AJ616" s="630"/>
      <c r="AK616" s="263"/>
      <c r="AL616" s="263"/>
      <c r="AM616" s="693">
        <v>0.25</v>
      </c>
      <c r="AP616" s="581" t="s">
        <v>233</v>
      </c>
      <c r="AQ616" s="582"/>
      <c r="AR616" s="582"/>
      <c r="AS616" s="582"/>
      <c r="AT616" s="779">
        <v>0</v>
      </c>
      <c r="AV616" s="581" t="s">
        <v>317</v>
      </c>
      <c r="AW616" s="582"/>
      <c r="AX616" s="582"/>
      <c r="AY616" s="582"/>
      <c r="AZ616" s="779">
        <v>0.37000000476837158</v>
      </c>
      <c r="BB616" s="581" t="s">
        <v>326</v>
      </c>
      <c r="BC616" s="630"/>
      <c r="BD616" s="582"/>
      <c r="BE616" s="158"/>
      <c r="BF616" s="780">
        <v>0.36000001430511475</v>
      </c>
      <c r="BH616" s="581" t="s">
        <v>328</v>
      </c>
      <c r="BI616" s="582"/>
      <c r="BJ616" s="582"/>
      <c r="BK616" s="582"/>
      <c r="BL616" s="780">
        <v>0.34000000357627869</v>
      </c>
    </row>
    <row r="617" spans="5:70" x14ac:dyDescent="0.3">
      <c r="E617" s="1122" t="s">
        <v>1867</v>
      </c>
      <c r="F617" s="1120"/>
      <c r="G617" s="1119"/>
      <c r="H617" s="900"/>
      <c r="I617" s="1121">
        <v>0</v>
      </c>
      <c r="K617" s="899" t="s">
        <v>646</v>
      </c>
      <c r="L617" s="629"/>
      <c r="M617" s="629"/>
      <c r="N617" s="900"/>
      <c r="O617" s="824">
        <v>0.27900000000000003</v>
      </c>
      <c r="Q617" s="899" t="s">
        <v>1265</v>
      </c>
      <c r="R617" s="629"/>
      <c r="S617" s="629"/>
      <c r="T617" s="900"/>
      <c r="U617" s="824">
        <v>0.25900000000000001</v>
      </c>
      <c r="W617" s="265" t="s">
        <v>1284</v>
      </c>
      <c r="X617" s="208"/>
      <c r="Y617" s="208"/>
      <c r="Z617" s="263"/>
      <c r="AA617" s="824">
        <v>0.26700000000000002</v>
      </c>
      <c r="AC617" s="265" t="s">
        <v>1311</v>
      </c>
      <c r="AD617" s="629"/>
      <c r="AE617" s="208"/>
      <c r="AF617" s="263"/>
      <c r="AG617" s="693">
        <v>0</v>
      </c>
      <c r="AI617" s="581" t="s">
        <v>417</v>
      </c>
      <c r="AJ617" s="630"/>
      <c r="AK617" s="263"/>
      <c r="AL617" s="263"/>
      <c r="AM617" s="693">
        <v>0</v>
      </c>
      <c r="AP617" s="581" t="s">
        <v>423</v>
      </c>
      <c r="AQ617" s="582"/>
      <c r="AR617" s="582"/>
      <c r="AS617" s="582"/>
      <c r="AT617" s="779">
        <v>0.28999999165534973</v>
      </c>
      <c r="AV617" s="581" t="s">
        <v>235</v>
      </c>
      <c r="AW617" s="582"/>
      <c r="AX617" s="582"/>
      <c r="AY617" s="582"/>
      <c r="AZ617" s="779">
        <v>0</v>
      </c>
      <c r="BB617" s="581" t="s">
        <v>386</v>
      </c>
      <c r="BC617" s="630"/>
      <c r="BD617" s="582"/>
      <c r="BE617" s="158"/>
      <c r="BF617" s="780">
        <v>0.40999999642372131</v>
      </c>
      <c r="BH617" s="581" t="s">
        <v>58</v>
      </c>
      <c r="BI617" s="582"/>
      <c r="BJ617" s="582"/>
      <c r="BK617" s="582"/>
      <c r="BL617" s="780">
        <v>0.28999999165534973</v>
      </c>
    </row>
    <row r="618" spans="5:70" x14ac:dyDescent="0.3">
      <c r="E618" s="1122" t="s">
        <v>1095</v>
      </c>
      <c r="F618" s="1120"/>
      <c r="G618" s="1119"/>
      <c r="H618" s="900"/>
      <c r="I618" s="1121">
        <v>0.25</v>
      </c>
      <c r="K618" s="899" t="s">
        <v>1263</v>
      </c>
      <c r="L618" s="629"/>
      <c r="M618" s="629"/>
      <c r="N618" s="900"/>
      <c r="O618" s="824">
        <v>0.28299999999999997</v>
      </c>
      <c r="Q618" s="899" t="s">
        <v>1267</v>
      </c>
      <c r="R618" s="629"/>
      <c r="S618" s="629"/>
      <c r="T618" s="900"/>
      <c r="U618" s="824">
        <v>0.249</v>
      </c>
      <c r="W618" s="265" t="s">
        <v>658</v>
      </c>
      <c r="X618" s="208"/>
      <c r="Y618" s="208"/>
      <c r="Z618" s="263"/>
      <c r="AA618" s="824">
        <v>0.223</v>
      </c>
      <c r="AC618" s="265" t="s">
        <v>1314</v>
      </c>
      <c r="AD618" s="629"/>
      <c r="AE618" s="208"/>
      <c r="AF618" s="263"/>
      <c r="AG618" s="693">
        <v>0.25900000000000001</v>
      </c>
      <c r="AI618" s="581" t="s">
        <v>625</v>
      </c>
      <c r="AJ618" s="630"/>
      <c r="AK618" s="263"/>
      <c r="AL618" s="263"/>
      <c r="AM618" s="693">
        <v>0.12</v>
      </c>
      <c r="AP618" s="581" t="s">
        <v>129</v>
      </c>
      <c r="AQ618" s="582"/>
      <c r="AR618" s="582"/>
      <c r="AS618" s="582"/>
      <c r="AT618" s="779">
        <v>0</v>
      </c>
      <c r="AV618" s="581" t="s">
        <v>424</v>
      </c>
      <c r="AW618" s="582"/>
      <c r="AX618" s="582"/>
      <c r="AY618" s="582"/>
      <c r="AZ618" s="779">
        <v>0.40999999642372131</v>
      </c>
      <c r="BB618" s="581" t="s">
        <v>328</v>
      </c>
      <c r="BC618" s="630"/>
      <c r="BD618" s="582"/>
      <c r="BE618" s="158"/>
      <c r="BF618" s="780">
        <v>0</v>
      </c>
      <c r="BH618" s="581" t="s">
        <v>59</v>
      </c>
      <c r="BI618" s="582"/>
      <c r="BJ618" s="582"/>
      <c r="BK618" s="582"/>
      <c r="BL618" s="780">
        <v>0.28999999165534973</v>
      </c>
    </row>
    <row r="619" spans="5:70" x14ac:dyDescent="0.3">
      <c r="E619" s="1122" t="s">
        <v>646</v>
      </c>
      <c r="F619" s="1120"/>
      <c r="G619" s="1119"/>
      <c r="H619" s="900"/>
      <c r="I619" s="1121">
        <v>0.25800000000000001</v>
      </c>
      <c r="K619" s="899" t="s">
        <v>645</v>
      </c>
      <c r="L619" s="629"/>
      <c r="M619" s="629"/>
      <c r="N619" s="900"/>
      <c r="O619" s="824">
        <v>0.28299999999999997</v>
      </c>
      <c r="Q619" s="899" t="s">
        <v>1268</v>
      </c>
      <c r="R619" s="629"/>
      <c r="S619" s="629"/>
      <c r="T619" s="900"/>
      <c r="U619" s="824">
        <v>0.25900000000000001</v>
      </c>
      <c r="W619" s="265" t="s">
        <v>1294</v>
      </c>
      <c r="X619" s="208"/>
      <c r="Y619" s="208"/>
      <c r="Z619" s="263"/>
      <c r="AA619" s="824">
        <v>0.26600000000000001</v>
      </c>
      <c r="AC619" s="265" t="s">
        <v>1316</v>
      </c>
      <c r="AD619" s="629"/>
      <c r="AE619" s="208"/>
      <c r="AF619" s="263"/>
      <c r="AG619" s="693">
        <v>0.25900000000000001</v>
      </c>
      <c r="AI619" s="581" t="s">
        <v>304</v>
      </c>
      <c r="AJ619" s="630"/>
      <c r="AK619" s="263"/>
      <c r="AL619" s="263"/>
      <c r="AM619" s="693">
        <v>0.21</v>
      </c>
      <c r="AP619" s="581" t="s">
        <v>490</v>
      </c>
      <c r="AQ619" s="582"/>
      <c r="AR619" s="582"/>
      <c r="AS619" s="582"/>
      <c r="AT619" s="779">
        <v>0</v>
      </c>
      <c r="AV619" s="581" t="s">
        <v>67</v>
      </c>
      <c r="AW619" s="582"/>
      <c r="AX619" s="582"/>
      <c r="AY619" s="582"/>
      <c r="AZ619" s="779">
        <v>0</v>
      </c>
      <c r="BB619" s="581" t="s">
        <v>58</v>
      </c>
      <c r="BC619" s="630"/>
      <c r="BD619" s="582"/>
      <c r="BE619" s="158"/>
      <c r="BF619" s="780">
        <v>0.34999999403953552</v>
      </c>
      <c r="BH619" s="581" t="s">
        <v>329</v>
      </c>
      <c r="BI619" s="582"/>
      <c r="BJ619" s="582"/>
      <c r="BK619" s="582"/>
      <c r="BL619" s="780">
        <v>0</v>
      </c>
    </row>
    <row r="620" spans="5:70" x14ac:dyDescent="0.3">
      <c r="E620" s="1122" t="s">
        <v>1263</v>
      </c>
      <c r="F620" s="1120"/>
      <c r="G620" s="1119"/>
      <c r="H620" s="900"/>
      <c r="I620" s="1121">
        <v>0.25800000000000001</v>
      </c>
      <c r="K620" s="899" t="s">
        <v>1265</v>
      </c>
      <c r="L620" s="629"/>
      <c r="M620" s="629"/>
      <c r="N620" s="900"/>
      <c r="O620" s="824">
        <v>0.28199999999999997</v>
      </c>
      <c r="Q620" s="899" t="s">
        <v>1269</v>
      </c>
      <c r="R620" s="629"/>
      <c r="S620" s="629"/>
      <c r="T620" s="900"/>
      <c r="U620" s="824">
        <v>0.25800000000000001</v>
      </c>
      <c r="W620" s="265" t="s">
        <v>1454</v>
      </c>
      <c r="X620" s="208"/>
      <c r="Y620" s="208"/>
      <c r="Z620" s="263"/>
      <c r="AA620" s="824">
        <v>0</v>
      </c>
      <c r="AC620" s="265" t="s">
        <v>1317</v>
      </c>
      <c r="AD620" s="629"/>
      <c r="AE620" s="208"/>
      <c r="AF620" s="263"/>
      <c r="AG620" s="693">
        <v>0.252</v>
      </c>
      <c r="AI620" s="581" t="s">
        <v>366</v>
      </c>
      <c r="AJ620" s="630"/>
      <c r="AK620" s="263"/>
      <c r="AL620" s="263"/>
      <c r="AM620" s="693">
        <v>0.22</v>
      </c>
      <c r="AP620" s="581" t="s">
        <v>471</v>
      </c>
      <c r="AQ620" s="582"/>
      <c r="AR620" s="582"/>
      <c r="AS620" s="582"/>
      <c r="AT620" s="779">
        <v>0</v>
      </c>
      <c r="AV620" s="581" t="s">
        <v>854</v>
      </c>
      <c r="AW620" s="582"/>
      <c r="AX620" s="582"/>
      <c r="AY620" s="582"/>
      <c r="AZ620" s="779">
        <v>0.37999999523162842</v>
      </c>
      <c r="BB620" s="581" t="s">
        <v>367</v>
      </c>
      <c r="BC620" s="630"/>
      <c r="BD620" s="582"/>
      <c r="BE620" s="158"/>
      <c r="BF620" s="780">
        <v>0</v>
      </c>
      <c r="BH620" s="581" t="s">
        <v>63</v>
      </c>
      <c r="BI620" s="582"/>
      <c r="BJ620" s="582"/>
      <c r="BK620" s="582"/>
      <c r="BL620" s="780">
        <v>0</v>
      </c>
    </row>
    <row r="621" spans="5:70" x14ac:dyDescent="0.3">
      <c r="E621" s="1122" t="s">
        <v>645</v>
      </c>
      <c r="F621" s="1120"/>
      <c r="G621" s="1119"/>
      <c r="H621" s="900"/>
      <c r="I621" s="1121">
        <v>0.25800000000000001</v>
      </c>
      <c r="K621" s="899" t="s">
        <v>1267</v>
      </c>
      <c r="L621" s="629"/>
      <c r="M621" s="629"/>
      <c r="N621" s="900"/>
      <c r="O621" s="824">
        <v>0.26500000000000001</v>
      </c>
      <c r="Q621" s="899" t="s">
        <v>1272</v>
      </c>
      <c r="R621" s="629"/>
      <c r="S621" s="629"/>
      <c r="T621" s="900"/>
      <c r="U621" s="824">
        <v>0</v>
      </c>
      <c r="W621" s="265" t="s">
        <v>484</v>
      </c>
      <c r="X621" s="208"/>
      <c r="Y621" s="208"/>
      <c r="Z621" s="263"/>
      <c r="AA621" s="824">
        <v>0.27100000000000002</v>
      </c>
      <c r="AC621" s="265" t="s">
        <v>1318</v>
      </c>
      <c r="AD621" s="629"/>
      <c r="AE621" s="208"/>
      <c r="AF621" s="263"/>
      <c r="AG621" s="693">
        <v>0.254</v>
      </c>
      <c r="AI621" s="581" t="s">
        <v>306</v>
      </c>
      <c r="AJ621" s="630"/>
      <c r="AK621" s="263"/>
      <c r="AL621" s="263"/>
      <c r="AM621" s="693">
        <v>0.23</v>
      </c>
      <c r="AP621" s="581" t="s">
        <v>472</v>
      </c>
      <c r="AQ621" s="582"/>
      <c r="AR621" s="582"/>
      <c r="AS621" s="582"/>
      <c r="AT621" s="779">
        <v>0</v>
      </c>
      <c r="AV621" s="581" t="s">
        <v>130</v>
      </c>
      <c r="AW621" s="582"/>
      <c r="AX621" s="582"/>
      <c r="AY621" s="582"/>
      <c r="AZ621" s="779">
        <v>0</v>
      </c>
      <c r="BB621" s="581" t="s">
        <v>59</v>
      </c>
      <c r="BC621" s="630"/>
      <c r="BD621" s="582"/>
      <c r="BE621" s="158"/>
      <c r="BF621" s="780">
        <v>0.38999998569488525</v>
      </c>
      <c r="BH621" s="581" t="s">
        <v>64</v>
      </c>
      <c r="BI621" s="582"/>
      <c r="BJ621" s="582"/>
      <c r="BK621" s="582"/>
      <c r="BL621" s="780">
        <v>0</v>
      </c>
    </row>
    <row r="622" spans="5:70" x14ac:dyDescent="0.3">
      <c r="E622" s="1122" t="s">
        <v>1265</v>
      </c>
      <c r="F622" s="1120"/>
      <c r="G622" s="1119"/>
      <c r="H622" s="900"/>
      <c r="I622" s="1121">
        <v>0.25700000000000001</v>
      </c>
      <c r="K622" s="899" t="s">
        <v>1268</v>
      </c>
      <c r="L622" s="629"/>
      <c r="M622" s="629"/>
      <c r="N622" s="900"/>
      <c r="O622" s="824">
        <v>0.28299999999999997</v>
      </c>
      <c r="Q622" s="899" t="s">
        <v>648</v>
      </c>
      <c r="R622" s="629"/>
      <c r="S622" s="629"/>
      <c r="T622" s="900"/>
      <c r="U622" s="824">
        <v>0.26</v>
      </c>
      <c r="W622" s="265" t="s">
        <v>1455</v>
      </c>
      <c r="X622" s="208"/>
      <c r="Y622" s="208"/>
      <c r="Z622" s="263"/>
      <c r="AA622" s="824">
        <v>0.27300000000000002</v>
      </c>
      <c r="AC622" s="265" t="s">
        <v>1319</v>
      </c>
      <c r="AD622" s="629"/>
      <c r="AE622" s="208"/>
      <c r="AF622" s="263"/>
      <c r="AG622" s="693">
        <v>0.25900000000000001</v>
      </c>
      <c r="AI622" s="581" t="s">
        <v>470</v>
      </c>
      <c r="AJ622" s="630"/>
      <c r="AK622" s="263"/>
      <c r="AL622" s="263"/>
      <c r="AM622" s="693">
        <v>0</v>
      </c>
      <c r="AP622" s="581" t="s">
        <v>473</v>
      </c>
      <c r="AQ622" s="582"/>
      <c r="AR622" s="582"/>
      <c r="AS622" s="582"/>
      <c r="AT622" s="779">
        <v>0</v>
      </c>
      <c r="AV622" s="581" t="s">
        <v>131</v>
      </c>
      <c r="AW622" s="582"/>
      <c r="AX622" s="582"/>
      <c r="AY622" s="582"/>
      <c r="AZ622" s="779">
        <v>0.15999999642372131</v>
      </c>
      <c r="BB622" s="581" t="s">
        <v>329</v>
      </c>
      <c r="BC622" s="630"/>
      <c r="BD622" s="582"/>
      <c r="BE622" s="158"/>
      <c r="BF622" s="780">
        <v>0</v>
      </c>
      <c r="BH622" s="581" t="s">
        <v>330</v>
      </c>
      <c r="BI622" s="582"/>
      <c r="BJ622" s="582"/>
      <c r="BK622" s="582"/>
      <c r="BL622" s="780">
        <v>7.0000000298023224E-2</v>
      </c>
    </row>
    <row r="623" spans="5:70" x14ac:dyDescent="0.3">
      <c r="E623" s="1122" t="s">
        <v>1725</v>
      </c>
      <c r="F623" s="1120"/>
      <c r="G623" s="1119"/>
      <c r="H623" s="900"/>
      <c r="I623" s="1121">
        <v>0</v>
      </c>
      <c r="K623" s="899" t="s">
        <v>647</v>
      </c>
      <c r="L623" s="629"/>
      <c r="M623" s="629"/>
      <c r="N623" s="900"/>
      <c r="O623" s="824">
        <v>0</v>
      </c>
      <c r="Q623" s="899" t="s">
        <v>1467</v>
      </c>
      <c r="R623" s="629"/>
      <c r="S623" s="629"/>
      <c r="T623" s="900"/>
      <c r="U623" s="824">
        <v>0.254</v>
      </c>
      <c r="W623" s="265" t="s">
        <v>1296</v>
      </c>
      <c r="X623" s="208"/>
      <c r="Y623" s="208"/>
      <c r="Z623" s="263"/>
      <c r="AA623" s="824">
        <v>0</v>
      </c>
      <c r="AC623" s="265" t="s">
        <v>1320</v>
      </c>
      <c r="AD623" s="629"/>
      <c r="AE623" s="208"/>
      <c r="AF623" s="263"/>
      <c r="AG623" s="693">
        <v>0.25900000000000001</v>
      </c>
      <c r="AI623" s="581" t="s">
        <v>518</v>
      </c>
      <c r="AJ623" s="630"/>
      <c r="AK623" s="263"/>
      <c r="AL623" s="263"/>
      <c r="AM623" s="693">
        <v>0</v>
      </c>
      <c r="AP623" s="581" t="s">
        <v>532</v>
      </c>
      <c r="AQ623" s="582"/>
      <c r="AR623" s="582"/>
      <c r="AS623" s="582"/>
      <c r="AT623" s="779">
        <v>0.23999999463558197</v>
      </c>
      <c r="AV623" s="581" t="s">
        <v>318</v>
      </c>
      <c r="AW623" s="582"/>
      <c r="AX623" s="582"/>
      <c r="AY623" s="582"/>
      <c r="AZ623" s="779">
        <v>0</v>
      </c>
      <c r="BB623" s="581" t="s">
        <v>63</v>
      </c>
      <c r="BC623" s="630"/>
      <c r="BD623" s="582"/>
      <c r="BE623" s="158"/>
      <c r="BF623" s="780">
        <v>0</v>
      </c>
      <c r="BH623" s="581" t="s">
        <v>331</v>
      </c>
      <c r="BI623" s="582"/>
      <c r="BJ623" s="582"/>
      <c r="BK623" s="582"/>
      <c r="BL623" s="780">
        <v>0.31999999284744263</v>
      </c>
    </row>
    <row r="624" spans="5:70" x14ac:dyDescent="0.3">
      <c r="E624" s="1122" t="s">
        <v>1267</v>
      </c>
      <c r="F624" s="1120"/>
      <c r="G624" s="1119"/>
      <c r="H624" s="900"/>
      <c r="I624" s="1121">
        <v>0.23699999999999999</v>
      </c>
      <c r="K624" s="899" t="s">
        <v>1269</v>
      </c>
      <c r="L624" s="629"/>
      <c r="M624" s="629"/>
      <c r="N624" s="900"/>
      <c r="O624" s="824">
        <v>0.27800000000000002</v>
      </c>
      <c r="Q624" s="899" t="s">
        <v>478</v>
      </c>
      <c r="R624" s="629"/>
      <c r="S624" s="629"/>
      <c r="T624" s="900"/>
      <c r="U624" s="824">
        <v>0.254</v>
      </c>
      <c r="W624" s="265" t="s">
        <v>1297</v>
      </c>
      <c r="X624" s="208"/>
      <c r="Y624" s="208"/>
      <c r="Z624" s="263"/>
      <c r="AA624" s="824">
        <v>0.27100000000000002</v>
      </c>
      <c r="AC624" s="265" t="s">
        <v>1321</v>
      </c>
      <c r="AD624" s="629"/>
      <c r="AE624" s="208"/>
      <c r="AF624" s="263"/>
      <c r="AG624" s="693">
        <v>0.25800000000000001</v>
      </c>
      <c r="AI624" s="581" t="s">
        <v>511</v>
      </c>
      <c r="AJ624" s="630"/>
      <c r="AK624" s="263"/>
      <c r="AL624" s="263"/>
      <c r="AM624" s="693">
        <v>0</v>
      </c>
      <c r="AP624" s="581" t="s">
        <v>491</v>
      </c>
      <c r="AQ624" s="582"/>
      <c r="AR624" s="582"/>
      <c r="AS624" s="582"/>
      <c r="AT624" s="779">
        <v>0</v>
      </c>
      <c r="AV624" s="581" t="s">
        <v>1091</v>
      </c>
      <c r="AW624" s="582"/>
      <c r="AX624" s="582"/>
      <c r="AY624" s="582"/>
      <c r="AZ624" s="779">
        <v>0.25</v>
      </c>
      <c r="BB624" s="581" t="s">
        <v>64</v>
      </c>
      <c r="BC624" s="630"/>
      <c r="BD624" s="582"/>
      <c r="BE624" s="158"/>
      <c r="BF624" s="780">
        <v>0</v>
      </c>
      <c r="BH624" s="581" t="s">
        <v>515</v>
      </c>
      <c r="BI624" s="582"/>
      <c r="BJ624" s="582"/>
      <c r="BK624" s="582"/>
      <c r="BL624" s="780">
        <v>0</v>
      </c>
    </row>
    <row r="625" spans="5:64" x14ac:dyDescent="0.3">
      <c r="E625" s="1122" t="s">
        <v>1268</v>
      </c>
      <c r="F625" s="1120"/>
      <c r="G625" s="1119"/>
      <c r="H625" s="900"/>
      <c r="I625" s="1121">
        <v>0.25800000000000001</v>
      </c>
      <c r="K625" s="899" t="s">
        <v>1272</v>
      </c>
      <c r="L625" s="629"/>
      <c r="M625" s="629"/>
      <c r="N625" s="900"/>
      <c r="O625" s="824">
        <v>0</v>
      </c>
      <c r="Q625" s="899" t="s">
        <v>650</v>
      </c>
      <c r="R625" s="629"/>
      <c r="S625" s="629"/>
      <c r="T625" s="900"/>
      <c r="U625" s="824">
        <v>0</v>
      </c>
      <c r="W625" s="265" t="s">
        <v>1300</v>
      </c>
      <c r="X625" s="208"/>
      <c r="Y625" s="208"/>
      <c r="Z625" s="263"/>
      <c r="AA625" s="824">
        <v>0.26800000000000002</v>
      </c>
      <c r="AC625" s="265" t="s">
        <v>1328</v>
      </c>
      <c r="AD625" s="629"/>
      <c r="AE625" s="208"/>
      <c r="AF625" s="263"/>
      <c r="AG625" s="693">
        <v>0.20100000000000001</v>
      </c>
      <c r="AI625" s="581" t="s">
        <v>521</v>
      </c>
      <c r="AJ625" s="630"/>
      <c r="AK625" s="263"/>
      <c r="AL625" s="263"/>
      <c r="AM625" s="693">
        <v>0</v>
      </c>
      <c r="AP625" s="581" t="s">
        <v>235</v>
      </c>
      <c r="AQ625" s="582"/>
      <c r="AR625" s="582"/>
      <c r="AS625" s="582"/>
      <c r="AT625" s="779">
        <v>0</v>
      </c>
      <c r="AV625" s="581" t="s">
        <v>236</v>
      </c>
      <c r="AW625" s="582"/>
      <c r="AX625" s="582"/>
      <c r="AY625" s="582"/>
      <c r="AZ625" s="779">
        <v>0.20000000298023224</v>
      </c>
      <c r="BB625" s="581" t="s">
        <v>330</v>
      </c>
      <c r="BC625" s="630"/>
      <c r="BD625" s="582"/>
      <c r="BE625" s="158"/>
      <c r="BF625" s="780">
        <v>0</v>
      </c>
      <c r="BH625" s="581" t="s">
        <v>133</v>
      </c>
      <c r="BI625" s="582"/>
      <c r="BJ625" s="582"/>
      <c r="BK625" s="582"/>
      <c r="BL625" s="780">
        <v>0</v>
      </c>
    </row>
    <row r="626" spans="5:64" x14ac:dyDescent="0.3">
      <c r="E626" s="1122" t="s">
        <v>647</v>
      </c>
      <c r="F626" s="1120"/>
      <c r="G626" s="1119"/>
      <c r="H626" s="900"/>
      <c r="I626" s="1121">
        <v>0</v>
      </c>
      <c r="K626" s="899" t="s">
        <v>1467</v>
      </c>
      <c r="L626" s="629"/>
      <c r="M626" s="629"/>
      <c r="N626" s="900"/>
      <c r="O626" s="824">
        <v>0.28299999999999997</v>
      </c>
      <c r="Q626" s="899" t="s">
        <v>1098</v>
      </c>
      <c r="R626" s="629"/>
      <c r="S626" s="629"/>
      <c r="T626" s="900"/>
      <c r="U626" s="824">
        <v>0.222</v>
      </c>
      <c r="W626" s="265" t="s">
        <v>1302</v>
      </c>
      <c r="X626" s="208"/>
      <c r="Y626" s="208"/>
      <c r="Z626" s="263"/>
      <c r="AA626" s="824">
        <v>0.27200000000000002</v>
      </c>
      <c r="AC626" s="265" t="s">
        <v>1330</v>
      </c>
      <c r="AD626" s="629"/>
      <c r="AE626" s="208"/>
      <c r="AF626" s="263"/>
      <c r="AG626" s="693">
        <v>0</v>
      </c>
      <c r="AI626" s="581" t="s">
        <v>419</v>
      </c>
      <c r="AJ626" s="630"/>
      <c r="AK626" s="263"/>
      <c r="AL626" s="263"/>
      <c r="AM626" s="693">
        <v>0.23</v>
      </c>
      <c r="AP626" s="581" t="s">
        <v>67</v>
      </c>
      <c r="AQ626" s="582"/>
      <c r="AR626" s="582"/>
      <c r="AS626" s="582"/>
      <c r="AT626" s="779">
        <v>0</v>
      </c>
      <c r="AV626" s="581" t="s">
        <v>319</v>
      </c>
      <c r="AW626" s="582"/>
      <c r="AX626" s="582"/>
      <c r="AY626" s="582"/>
      <c r="AZ626" s="779">
        <v>0.40999999642372131</v>
      </c>
      <c r="BB626" s="581" t="s">
        <v>387</v>
      </c>
      <c r="BC626" s="630"/>
      <c r="BD626" s="582"/>
      <c r="BE626" s="158"/>
      <c r="BF626" s="780">
        <v>0</v>
      </c>
      <c r="BH626" s="581" t="s">
        <v>332</v>
      </c>
      <c r="BI626" s="582"/>
      <c r="BJ626" s="582"/>
      <c r="BK626" s="582"/>
      <c r="BL626" s="780">
        <v>0</v>
      </c>
    </row>
    <row r="627" spans="5:64" x14ac:dyDescent="0.3">
      <c r="E627" s="1122" t="s">
        <v>1269</v>
      </c>
      <c r="F627" s="1120"/>
      <c r="G627" s="1119"/>
      <c r="H627" s="900"/>
      <c r="I627" s="1121">
        <v>0.25700000000000001</v>
      </c>
      <c r="K627" s="899" t="s">
        <v>478</v>
      </c>
      <c r="L627" s="629"/>
      <c r="M627" s="629"/>
      <c r="N627" s="900"/>
      <c r="O627" s="824">
        <v>0.28199999999999997</v>
      </c>
      <c r="Q627" s="899" t="s">
        <v>332</v>
      </c>
      <c r="R627" s="629"/>
      <c r="S627" s="629"/>
      <c r="T627" s="900"/>
      <c r="U627" s="824">
        <v>0.26</v>
      </c>
      <c r="W627" s="265" t="s">
        <v>1456</v>
      </c>
      <c r="X627" s="208"/>
      <c r="Y627" s="208"/>
      <c r="Z627" s="263"/>
      <c r="AA627" s="824">
        <v>0</v>
      </c>
      <c r="AC627" s="265" t="s">
        <v>1331</v>
      </c>
      <c r="AD627" s="629"/>
      <c r="AE627" s="208"/>
      <c r="AF627" s="263"/>
      <c r="AG627" s="693">
        <v>0</v>
      </c>
      <c r="AI627" s="581" t="s">
        <v>626</v>
      </c>
      <c r="AJ627" s="630"/>
      <c r="AK627" s="263"/>
      <c r="AL627" s="263"/>
      <c r="AM627" s="693">
        <v>0</v>
      </c>
      <c r="AP627" s="581" t="s">
        <v>385</v>
      </c>
      <c r="AQ627" s="582"/>
      <c r="AR627" s="582"/>
      <c r="AS627" s="582"/>
      <c r="AT627" s="779">
        <v>0.27000001072883606</v>
      </c>
      <c r="AV627" s="581" t="s">
        <v>1092</v>
      </c>
      <c r="AW627" s="582"/>
      <c r="AX627" s="582"/>
      <c r="AY627" s="582"/>
      <c r="AZ627" s="779">
        <v>0</v>
      </c>
      <c r="BB627" s="581" t="s">
        <v>133</v>
      </c>
      <c r="BC627" s="630"/>
      <c r="BD627" s="582"/>
      <c r="BE627" s="158"/>
      <c r="BF627" s="780">
        <v>0</v>
      </c>
      <c r="BH627" s="581" t="s">
        <v>66</v>
      </c>
      <c r="BI627" s="582"/>
      <c r="BJ627" s="582"/>
      <c r="BK627" s="582"/>
      <c r="BL627" s="780">
        <v>0</v>
      </c>
    </row>
    <row r="628" spans="5:64" x14ac:dyDescent="0.3">
      <c r="E628" s="1122" t="s">
        <v>1271</v>
      </c>
      <c r="F628" s="1120"/>
      <c r="G628" s="1119"/>
      <c r="H628" s="900"/>
      <c r="I628" s="1121">
        <v>0</v>
      </c>
      <c r="K628" s="899" t="s">
        <v>1726</v>
      </c>
      <c r="L628" s="629"/>
      <c r="M628" s="629"/>
      <c r="N628" s="900"/>
      <c r="O628" s="824">
        <v>0.28299999999999997</v>
      </c>
      <c r="Q628" s="899" t="s">
        <v>1278</v>
      </c>
      <c r="R628" s="629"/>
      <c r="S628" s="629"/>
      <c r="T628" s="900"/>
      <c r="U628" s="824">
        <v>0</v>
      </c>
      <c r="W628" s="265" t="s">
        <v>1104</v>
      </c>
      <c r="X628" s="208"/>
      <c r="Y628" s="208"/>
      <c r="Z628" s="263"/>
      <c r="AA628" s="824">
        <v>0.25</v>
      </c>
      <c r="AC628" s="265" t="s">
        <v>1332</v>
      </c>
      <c r="AD628" s="629"/>
      <c r="AE628" s="208"/>
      <c r="AF628" s="263"/>
      <c r="AG628" s="693">
        <v>0.25900000000000001</v>
      </c>
      <c r="AI628" s="581" t="s">
        <v>307</v>
      </c>
      <c r="AJ628" s="630"/>
      <c r="AK628" s="263"/>
      <c r="AL628" s="263"/>
      <c r="AM628" s="693">
        <v>0</v>
      </c>
      <c r="AP628" s="581" t="s">
        <v>130</v>
      </c>
      <c r="AQ628" s="582"/>
      <c r="AR628" s="582"/>
      <c r="AS628" s="582"/>
      <c r="AT628" s="779">
        <v>0.31000000238418579</v>
      </c>
      <c r="AV628" s="581" t="s">
        <v>237</v>
      </c>
      <c r="AW628" s="582"/>
      <c r="AX628" s="582"/>
      <c r="AY628" s="582"/>
      <c r="AZ628" s="779">
        <v>0</v>
      </c>
      <c r="BB628" s="581" t="s">
        <v>332</v>
      </c>
      <c r="BC628" s="630"/>
      <c r="BD628" s="582"/>
      <c r="BE628" s="158"/>
      <c r="BF628" s="780">
        <v>0</v>
      </c>
      <c r="BH628" s="581" t="s">
        <v>208</v>
      </c>
      <c r="BI628" s="582"/>
      <c r="BJ628" s="582"/>
      <c r="BK628" s="582"/>
      <c r="BL628" s="780">
        <v>0.15000000596046448</v>
      </c>
    </row>
    <row r="629" spans="5:64" x14ac:dyDescent="0.3">
      <c r="E629" s="1122" t="s">
        <v>1272</v>
      </c>
      <c r="F629" s="1120"/>
      <c r="G629" s="1119"/>
      <c r="H629" s="900"/>
      <c r="I629" s="1121">
        <v>0</v>
      </c>
      <c r="K629" s="899" t="s">
        <v>650</v>
      </c>
      <c r="L629" s="629"/>
      <c r="M629" s="629"/>
      <c r="N629" s="900"/>
      <c r="O629" s="824">
        <v>0</v>
      </c>
      <c r="Q629" s="899" t="s">
        <v>208</v>
      </c>
      <c r="R629" s="629"/>
      <c r="S629" s="629"/>
      <c r="T629" s="900"/>
      <c r="U629" s="824">
        <v>0.24099999999999999</v>
      </c>
      <c r="W629" s="265" t="s">
        <v>667</v>
      </c>
      <c r="X629" s="208"/>
      <c r="Y629" s="208"/>
      <c r="Z629" s="263"/>
      <c r="AA629" s="824">
        <v>0.27300000000000002</v>
      </c>
      <c r="AC629" s="265" t="s">
        <v>1333</v>
      </c>
      <c r="AD629" s="629"/>
      <c r="AE629" s="208"/>
      <c r="AF629" s="263"/>
      <c r="AG629" s="693">
        <v>0.25900000000000001</v>
      </c>
      <c r="AI629" s="581" t="s">
        <v>309</v>
      </c>
      <c r="AJ629" s="630"/>
      <c r="AK629" s="263"/>
      <c r="AL629" s="263"/>
      <c r="AM629" s="693">
        <v>0</v>
      </c>
      <c r="AP629" s="581" t="s">
        <v>492</v>
      </c>
      <c r="AQ629" s="582"/>
      <c r="AR629" s="582"/>
      <c r="AS629" s="582"/>
      <c r="AT629" s="779">
        <v>0</v>
      </c>
      <c r="AV629" s="581" t="s">
        <v>320</v>
      </c>
      <c r="AW629" s="582"/>
      <c r="AX629" s="582"/>
      <c r="AY629" s="582"/>
      <c r="AZ629" s="779">
        <v>0.40999999642372131</v>
      </c>
      <c r="BB629" s="581" t="s">
        <v>66</v>
      </c>
      <c r="BC629" s="630"/>
      <c r="BD629" s="582"/>
      <c r="BE629" s="158"/>
      <c r="BF629" s="780">
        <v>0</v>
      </c>
      <c r="BH629" s="581" t="s">
        <v>388</v>
      </c>
      <c r="BI629" s="582"/>
      <c r="BJ629" s="582"/>
      <c r="BK629" s="582"/>
      <c r="BL629" s="780">
        <v>0.10999999940395355</v>
      </c>
    </row>
    <row r="630" spans="5:64" x14ac:dyDescent="0.3">
      <c r="E630" s="1122" t="s">
        <v>1467</v>
      </c>
      <c r="F630" s="1120"/>
      <c r="G630" s="1119"/>
      <c r="H630" s="900"/>
      <c r="I630" s="1121">
        <v>0.25800000000000001</v>
      </c>
      <c r="K630" s="899" t="s">
        <v>332</v>
      </c>
      <c r="L630" s="629"/>
      <c r="M630" s="629"/>
      <c r="N630" s="900"/>
      <c r="O630" s="824">
        <v>0.245</v>
      </c>
      <c r="Q630" s="899" t="s">
        <v>435</v>
      </c>
      <c r="R630" s="629"/>
      <c r="S630" s="629"/>
      <c r="T630" s="900"/>
      <c r="U630" s="824">
        <v>0</v>
      </c>
      <c r="W630" s="265" t="s">
        <v>1307</v>
      </c>
      <c r="X630" s="208"/>
      <c r="Y630" s="208"/>
      <c r="Z630" s="263"/>
      <c r="AA630" s="824">
        <v>0.27300000000000002</v>
      </c>
      <c r="AC630" s="265" t="s">
        <v>1334</v>
      </c>
      <c r="AD630" s="629"/>
      <c r="AE630" s="208"/>
      <c r="AF630" s="263"/>
      <c r="AG630" s="693">
        <v>0.25900000000000001</v>
      </c>
      <c r="AI630" s="581" t="s">
        <v>310</v>
      </c>
      <c r="AJ630" s="630"/>
      <c r="AK630" s="263"/>
      <c r="AL630" s="263"/>
      <c r="AM630" s="693">
        <v>0</v>
      </c>
      <c r="AP630" s="581" t="s">
        <v>474</v>
      </c>
      <c r="AQ630" s="582"/>
      <c r="AR630" s="582"/>
      <c r="AS630" s="582"/>
      <c r="AT630" s="779">
        <v>0</v>
      </c>
      <c r="AV630" s="581" t="s">
        <v>425</v>
      </c>
      <c r="AW630" s="582"/>
      <c r="AX630" s="582"/>
      <c r="AY630" s="582"/>
      <c r="AZ630" s="779">
        <v>0</v>
      </c>
      <c r="BB630" s="581" t="s">
        <v>208</v>
      </c>
      <c r="BC630" s="630"/>
      <c r="BD630" s="582"/>
      <c r="BE630" s="158"/>
      <c r="BF630" s="780">
        <v>0.2800000011920929</v>
      </c>
      <c r="BH630" s="581" t="s">
        <v>239</v>
      </c>
      <c r="BI630" s="582"/>
      <c r="BJ630" s="582"/>
      <c r="BK630" s="582"/>
      <c r="BL630" s="780">
        <v>0</v>
      </c>
    </row>
    <row r="631" spans="5:64" x14ac:dyDescent="0.3">
      <c r="E631" s="1122" t="s">
        <v>478</v>
      </c>
      <c r="F631" s="1120"/>
      <c r="G631" s="1119"/>
      <c r="H631" s="900"/>
      <c r="I631" s="1121">
        <v>0.25700000000000001</v>
      </c>
      <c r="K631" s="899" t="s">
        <v>208</v>
      </c>
      <c r="L631" s="629"/>
      <c r="M631" s="629"/>
      <c r="N631" s="900"/>
      <c r="O631" s="824">
        <v>0.27500000000000002</v>
      </c>
      <c r="Q631" s="899" t="s">
        <v>1280</v>
      </c>
      <c r="R631" s="629"/>
      <c r="S631" s="629"/>
      <c r="T631" s="900"/>
      <c r="U631" s="824">
        <v>0.252</v>
      </c>
      <c r="W631" s="265" t="s">
        <v>1309</v>
      </c>
      <c r="X631" s="208"/>
      <c r="Y631" s="208"/>
      <c r="Z631" s="263"/>
      <c r="AA631" s="824">
        <v>0.26900000000000002</v>
      </c>
      <c r="AC631" s="265" t="s">
        <v>1335</v>
      </c>
      <c r="AD631" s="629"/>
      <c r="AE631" s="208"/>
      <c r="AF631" s="263"/>
      <c r="AG631" s="693">
        <v>0.23300000000000001</v>
      </c>
      <c r="AI631" s="581" t="s">
        <v>311</v>
      </c>
      <c r="AJ631" s="630"/>
      <c r="AK631" s="263"/>
      <c r="AL631" s="263"/>
      <c r="AM631" s="693">
        <v>0</v>
      </c>
      <c r="AP631" s="581" t="s">
        <v>131</v>
      </c>
      <c r="AQ631" s="582"/>
      <c r="AR631" s="582"/>
      <c r="AS631" s="582"/>
      <c r="AT631" s="779">
        <v>0.25999999046325684</v>
      </c>
      <c r="AV631" s="581" t="s">
        <v>426</v>
      </c>
      <c r="AW631" s="582"/>
      <c r="AX631" s="582"/>
      <c r="AY631" s="582"/>
      <c r="AZ631" s="779">
        <v>0</v>
      </c>
      <c r="BB631" s="581" t="s">
        <v>368</v>
      </c>
      <c r="BC631" s="630"/>
      <c r="BD631" s="582"/>
      <c r="BE631" s="158"/>
      <c r="BF631" s="780">
        <v>0</v>
      </c>
      <c r="BH631" s="581" t="s">
        <v>375</v>
      </c>
      <c r="BI631" s="582"/>
      <c r="BJ631" s="582"/>
      <c r="BK631" s="582"/>
      <c r="BL631" s="780">
        <v>0.36000001430511475</v>
      </c>
    </row>
    <row r="632" spans="5:64" x14ac:dyDescent="0.3">
      <c r="E632" s="1122" t="s">
        <v>1726</v>
      </c>
      <c r="F632" s="1120"/>
      <c r="G632" s="1119"/>
      <c r="H632" s="900"/>
      <c r="I632" s="1121">
        <v>0.25800000000000001</v>
      </c>
      <c r="K632" s="899" t="s">
        <v>435</v>
      </c>
      <c r="L632" s="629"/>
      <c r="M632" s="629"/>
      <c r="N632" s="900"/>
      <c r="O632" s="824">
        <v>0</v>
      </c>
      <c r="Q632" s="899" t="s">
        <v>1281</v>
      </c>
      <c r="R632" s="629"/>
      <c r="S632" s="629"/>
      <c r="T632" s="900"/>
      <c r="U632" s="824">
        <v>0.23300000000000001</v>
      </c>
      <c r="W632" s="265" t="s">
        <v>1311</v>
      </c>
      <c r="X632" s="208"/>
      <c r="Y632" s="208"/>
      <c r="Z632" s="263"/>
      <c r="AA632" s="824">
        <v>0</v>
      </c>
      <c r="AC632" s="265" t="s">
        <v>1336</v>
      </c>
      <c r="AD632" s="629"/>
      <c r="AE632" s="208"/>
      <c r="AF632" s="263"/>
      <c r="AG632" s="693">
        <v>0</v>
      </c>
      <c r="AI632" s="581" t="s">
        <v>627</v>
      </c>
      <c r="AJ632" s="630"/>
      <c r="AK632" s="263"/>
      <c r="AL632" s="263"/>
      <c r="AM632" s="693">
        <v>0.17</v>
      </c>
      <c r="AP632" s="581" t="s">
        <v>493</v>
      </c>
      <c r="AQ632" s="582"/>
      <c r="AR632" s="582"/>
      <c r="AS632" s="582"/>
      <c r="AT632" s="779">
        <v>0</v>
      </c>
      <c r="AV632" s="581" t="s">
        <v>238</v>
      </c>
      <c r="AW632" s="582"/>
      <c r="AX632" s="582"/>
      <c r="AY632" s="582"/>
      <c r="AZ632" s="779">
        <v>0.2800000011920929</v>
      </c>
      <c r="BB632" s="581" t="s">
        <v>388</v>
      </c>
      <c r="BC632" s="630"/>
      <c r="BD632" s="582"/>
      <c r="BE632" s="158"/>
      <c r="BF632" s="780">
        <v>0.23000000417232513</v>
      </c>
      <c r="BH632" s="581" t="s">
        <v>53</v>
      </c>
      <c r="BI632" s="582"/>
      <c r="BJ632" s="582"/>
      <c r="BK632" s="582"/>
      <c r="BL632" s="780">
        <v>0</v>
      </c>
    </row>
    <row r="633" spans="5:64" x14ac:dyDescent="0.3">
      <c r="E633" s="1122" t="s">
        <v>1869</v>
      </c>
      <c r="F633" s="1120"/>
      <c r="G633" s="1119"/>
      <c r="H633" s="900"/>
      <c r="I633" s="1121">
        <v>0.25800000000000001</v>
      </c>
      <c r="K633" s="899" t="s">
        <v>1279</v>
      </c>
      <c r="L633" s="629"/>
      <c r="M633" s="629"/>
      <c r="N633" s="900"/>
      <c r="O633" s="824">
        <v>0.28299999999999997</v>
      </c>
      <c r="Q633" s="899" t="s">
        <v>1282</v>
      </c>
      <c r="R633" s="629"/>
      <c r="S633" s="629"/>
      <c r="T633" s="900"/>
      <c r="U633" s="824">
        <v>0.25700000000000001</v>
      </c>
      <c r="W633" s="265" t="s">
        <v>1312</v>
      </c>
      <c r="X633" s="208"/>
      <c r="Y633" s="208"/>
      <c r="Z633" s="263"/>
      <c r="AA633" s="824">
        <v>0.27200000000000002</v>
      </c>
      <c r="AC633" s="265" t="s">
        <v>1339</v>
      </c>
      <c r="AD633" s="629"/>
      <c r="AE633" s="208"/>
      <c r="AF633" s="263"/>
      <c r="AG633" s="693">
        <v>0.25900000000000001</v>
      </c>
      <c r="AI633" s="581" t="s">
        <v>313</v>
      </c>
      <c r="AJ633" s="630"/>
      <c r="AK633" s="263"/>
      <c r="AL633" s="263"/>
      <c r="AM633" s="693">
        <v>0</v>
      </c>
      <c r="AP633" s="581" t="s">
        <v>237</v>
      </c>
      <c r="AQ633" s="582"/>
      <c r="AR633" s="582"/>
      <c r="AS633" s="582"/>
      <c r="AT633" s="779">
        <v>0</v>
      </c>
      <c r="AV633" s="581" t="s">
        <v>427</v>
      </c>
      <c r="AW633" s="582"/>
      <c r="AX633" s="582"/>
      <c r="AY633" s="582"/>
      <c r="AZ633" s="779">
        <v>0</v>
      </c>
      <c r="BB633" s="581" t="s">
        <v>239</v>
      </c>
      <c r="BC633" s="630"/>
      <c r="BD633" s="582"/>
      <c r="BE633" s="158"/>
      <c r="BF633" s="780">
        <v>9.9999997764825821E-3</v>
      </c>
      <c r="BH633" s="581" t="s">
        <v>333</v>
      </c>
      <c r="BI633" s="582"/>
      <c r="BJ633" s="582"/>
      <c r="BK633" s="582"/>
      <c r="BL633" s="780">
        <v>0.28999999165534973</v>
      </c>
    </row>
    <row r="634" spans="5:64" x14ac:dyDescent="0.3">
      <c r="E634" s="1122" t="s">
        <v>650</v>
      </c>
      <c r="F634" s="1120"/>
      <c r="G634" s="1119"/>
      <c r="H634" s="900"/>
      <c r="I634" s="1121">
        <v>0</v>
      </c>
      <c r="K634" s="899" t="s">
        <v>1280</v>
      </c>
      <c r="L634" s="629"/>
      <c r="M634" s="629"/>
      <c r="N634" s="900"/>
      <c r="O634" s="824">
        <v>0.27300000000000002</v>
      </c>
      <c r="Q634" s="899" t="s">
        <v>1453</v>
      </c>
      <c r="R634" s="629"/>
      <c r="S634" s="629"/>
      <c r="T634" s="900"/>
      <c r="U634" s="824">
        <v>0.23400000000000001</v>
      </c>
      <c r="W634" s="265" t="s">
        <v>1313</v>
      </c>
      <c r="X634" s="208"/>
      <c r="Y634" s="208"/>
      <c r="Z634" s="263"/>
      <c r="AA634" s="824">
        <v>0.112</v>
      </c>
      <c r="AC634" s="265" t="s">
        <v>1340</v>
      </c>
      <c r="AD634" s="629"/>
      <c r="AE634" s="208"/>
      <c r="AF634" s="263"/>
      <c r="AG634" s="693">
        <v>0.25800000000000001</v>
      </c>
      <c r="AI634" s="581" t="s">
        <v>628</v>
      </c>
      <c r="AJ634" s="630"/>
      <c r="AK634" s="263"/>
      <c r="AL634" s="263"/>
      <c r="AM634" s="693">
        <v>0</v>
      </c>
      <c r="AP634" s="581" t="s">
        <v>320</v>
      </c>
      <c r="AQ634" s="582"/>
      <c r="AR634" s="582"/>
      <c r="AS634" s="582"/>
      <c r="AT634" s="779">
        <v>0.30000001192092896</v>
      </c>
      <c r="AV634" s="581" t="s">
        <v>1093</v>
      </c>
      <c r="AW634" s="582"/>
      <c r="AX634" s="582"/>
      <c r="AY634" s="582"/>
      <c r="AZ634" s="779">
        <v>0.34999999403953552</v>
      </c>
      <c r="BB634" s="581" t="s">
        <v>389</v>
      </c>
      <c r="BC634" s="630"/>
      <c r="BD634" s="582"/>
      <c r="BE634" s="158"/>
      <c r="BF634" s="780">
        <v>0.43000000715255737</v>
      </c>
      <c r="BH634" s="581" t="s">
        <v>334</v>
      </c>
      <c r="BI634" s="582"/>
      <c r="BJ634" s="582"/>
      <c r="BK634" s="582"/>
      <c r="BL634" s="780">
        <v>0</v>
      </c>
    </row>
    <row r="635" spans="5:64" x14ac:dyDescent="0.3">
      <c r="E635" s="1122" t="s">
        <v>1098</v>
      </c>
      <c r="F635" s="1120"/>
      <c r="G635" s="1119"/>
      <c r="H635" s="900"/>
      <c r="I635" s="1121">
        <v>0</v>
      </c>
      <c r="K635" s="899" t="s">
        <v>1281</v>
      </c>
      <c r="L635" s="629"/>
      <c r="M635" s="629"/>
      <c r="N635" s="900"/>
      <c r="O635" s="824">
        <v>0</v>
      </c>
      <c r="Q635" s="899" t="s">
        <v>1538</v>
      </c>
      <c r="R635" s="629"/>
      <c r="S635" s="629"/>
      <c r="T635" s="900"/>
      <c r="U635" s="824">
        <v>0.26</v>
      </c>
      <c r="W635" s="265" t="s">
        <v>1314</v>
      </c>
      <c r="X635" s="208"/>
      <c r="Y635" s="208"/>
      <c r="Z635" s="263"/>
      <c r="AA635" s="824">
        <v>0.27300000000000002</v>
      </c>
      <c r="AC635" s="265" t="s">
        <v>1343</v>
      </c>
      <c r="AD635" s="629"/>
      <c r="AE635" s="208"/>
      <c r="AF635" s="263"/>
      <c r="AG635" s="693">
        <v>0.25900000000000001</v>
      </c>
      <c r="AI635" s="581" t="s">
        <v>629</v>
      </c>
      <c r="AJ635" s="630"/>
      <c r="AK635" s="263"/>
      <c r="AL635" s="263"/>
      <c r="AM635" s="693">
        <v>0</v>
      </c>
      <c r="AP635" s="581" t="s">
        <v>425</v>
      </c>
      <c r="AQ635" s="582"/>
      <c r="AR635" s="582"/>
      <c r="AS635" s="582"/>
      <c r="AT635" s="779">
        <v>0</v>
      </c>
      <c r="AV635" s="581" t="s">
        <v>428</v>
      </c>
      <c r="AW635" s="582"/>
      <c r="AX635" s="582"/>
      <c r="AY635" s="582"/>
      <c r="AZ635" s="779">
        <v>0.40000000596046448</v>
      </c>
      <c r="BB635" s="581" t="s">
        <v>375</v>
      </c>
      <c r="BC635" s="630"/>
      <c r="BD635" s="582"/>
      <c r="BE635" s="158"/>
      <c r="BF635" s="780">
        <v>0.43000000715255737</v>
      </c>
      <c r="BH635" s="581" t="s">
        <v>506</v>
      </c>
      <c r="BI635" s="582"/>
      <c r="BJ635" s="582"/>
      <c r="BK635" s="582"/>
      <c r="BL635" s="780">
        <v>1.9999999552965164E-2</v>
      </c>
    </row>
    <row r="636" spans="5:64" x14ac:dyDescent="0.3">
      <c r="E636" s="1122" t="s">
        <v>332</v>
      </c>
      <c r="F636" s="1120"/>
      <c r="G636" s="1119"/>
      <c r="H636" s="900"/>
      <c r="I636" s="1121">
        <v>0.216</v>
      </c>
      <c r="K636" s="899" t="s">
        <v>1282</v>
      </c>
      <c r="L636" s="629"/>
      <c r="M636" s="629"/>
      <c r="N636" s="900"/>
      <c r="O636" s="824">
        <v>0.27800000000000002</v>
      </c>
      <c r="Q636" s="899" t="s">
        <v>1102</v>
      </c>
      <c r="R636" s="629"/>
      <c r="S636" s="629"/>
      <c r="T636" s="900"/>
      <c r="U636" s="824">
        <v>0.25900000000000001</v>
      </c>
      <c r="W636" s="265" t="s">
        <v>1316</v>
      </c>
      <c r="X636" s="208"/>
      <c r="Y636" s="208"/>
      <c r="Z636" s="263"/>
      <c r="AA636" s="824">
        <v>0.27100000000000002</v>
      </c>
      <c r="AC636" s="265" t="s">
        <v>248</v>
      </c>
      <c r="AD636" s="629"/>
      <c r="AE636" s="208"/>
      <c r="AF636" s="263"/>
      <c r="AG636" s="693">
        <v>0.25900000000000001</v>
      </c>
      <c r="AI636" s="581" t="s">
        <v>473</v>
      </c>
      <c r="AJ636" s="630"/>
      <c r="AK636" s="263"/>
      <c r="AL636" s="263"/>
      <c r="AM636" s="693">
        <v>0.17</v>
      </c>
      <c r="AP636" s="581" t="s">
        <v>513</v>
      </c>
      <c r="AQ636" s="582"/>
      <c r="AR636" s="582"/>
      <c r="AS636" s="582"/>
      <c r="AT636" s="779">
        <v>0</v>
      </c>
      <c r="AV636" s="581" t="s">
        <v>61</v>
      </c>
      <c r="AW636" s="582"/>
      <c r="AX636" s="582"/>
      <c r="AY636" s="582"/>
      <c r="AZ636" s="779">
        <v>0.14000000059604645</v>
      </c>
      <c r="BB636" s="581" t="s">
        <v>369</v>
      </c>
      <c r="BC636" s="630"/>
      <c r="BD636" s="582"/>
      <c r="BE636" s="158"/>
      <c r="BF636" s="780">
        <v>0.11999999731779099</v>
      </c>
      <c r="BH636" s="581" t="s">
        <v>65</v>
      </c>
      <c r="BI636" s="582"/>
      <c r="BJ636" s="582"/>
      <c r="BK636" s="582"/>
      <c r="BL636" s="780">
        <v>0</v>
      </c>
    </row>
    <row r="637" spans="5:64" x14ac:dyDescent="0.3">
      <c r="E637" s="1122" t="s">
        <v>208</v>
      </c>
      <c r="F637" s="1120"/>
      <c r="G637" s="1119"/>
      <c r="H637" s="900"/>
      <c r="I637" s="1121">
        <v>0.251</v>
      </c>
      <c r="K637" s="899" t="s">
        <v>1453</v>
      </c>
      <c r="L637" s="629"/>
      <c r="M637" s="629"/>
      <c r="N637" s="900"/>
      <c r="O637" s="824">
        <v>0.27400000000000002</v>
      </c>
      <c r="Q637" s="899" t="s">
        <v>495</v>
      </c>
      <c r="R637" s="629"/>
      <c r="S637" s="629"/>
      <c r="T637" s="900"/>
      <c r="U637" s="824">
        <v>0.248</v>
      </c>
      <c r="W637" s="265" t="s">
        <v>1317</v>
      </c>
      <c r="X637" s="208"/>
      <c r="Y637" s="208"/>
      <c r="Z637" s="263"/>
      <c r="AA637" s="824">
        <v>0.26900000000000002</v>
      </c>
      <c r="AC637" s="265" t="s">
        <v>1344</v>
      </c>
      <c r="AD637" s="629"/>
      <c r="AE637" s="208"/>
      <c r="AF637" s="263"/>
      <c r="AG637" s="693">
        <v>0.25900000000000001</v>
      </c>
      <c r="AI637" s="581" t="s">
        <v>630</v>
      </c>
      <c r="AJ637" s="630"/>
      <c r="AK637" s="263"/>
      <c r="AL637" s="263"/>
      <c r="AM637" s="693">
        <v>0</v>
      </c>
      <c r="AP637" s="581" t="s">
        <v>452</v>
      </c>
      <c r="AQ637" s="582"/>
      <c r="AR637" s="582"/>
      <c r="AS637" s="582"/>
      <c r="AT637" s="779">
        <v>0.25999999046325684</v>
      </c>
      <c r="AV637" s="581" t="s">
        <v>1094</v>
      </c>
      <c r="AW637" s="582"/>
      <c r="AX637" s="582"/>
      <c r="AY637" s="582"/>
      <c r="AZ637" s="779">
        <v>0</v>
      </c>
      <c r="BB637" s="581" t="s">
        <v>390</v>
      </c>
      <c r="BC637" s="630"/>
      <c r="BD637" s="582"/>
      <c r="BE637" s="158"/>
      <c r="BF637" s="780">
        <v>0</v>
      </c>
      <c r="BH637" s="581" t="s">
        <v>335</v>
      </c>
      <c r="BI637" s="582"/>
      <c r="BJ637" s="582"/>
      <c r="BK637" s="582"/>
      <c r="BL637" s="780">
        <v>0.27000001072883606</v>
      </c>
    </row>
    <row r="638" spans="5:64" ht="14.45" customHeight="1" x14ac:dyDescent="0.3">
      <c r="E638" s="1122" t="s">
        <v>435</v>
      </c>
      <c r="F638" s="1120"/>
      <c r="G638" s="1119"/>
      <c r="H638" s="900"/>
      <c r="I638" s="1121">
        <v>0</v>
      </c>
      <c r="K638" s="899" t="s">
        <v>1538</v>
      </c>
      <c r="L638" s="629"/>
      <c r="M638" s="629"/>
      <c r="N638" s="900"/>
      <c r="O638" s="824">
        <v>0.28299999999999997</v>
      </c>
      <c r="Q638" s="899" t="s">
        <v>1283</v>
      </c>
      <c r="R638" s="629"/>
      <c r="S638" s="629"/>
      <c r="T638" s="900"/>
      <c r="U638" s="824">
        <v>0.26</v>
      </c>
      <c r="W638" s="265" t="s">
        <v>1318</v>
      </c>
      <c r="X638" s="208"/>
      <c r="Y638" s="208"/>
      <c r="Z638" s="263"/>
      <c r="AA638" s="824">
        <v>0.26700000000000002</v>
      </c>
      <c r="AC638" s="1391" t="s">
        <v>1631</v>
      </c>
      <c r="AD638" s="1391"/>
      <c r="AE638" s="1391"/>
      <c r="AF638" s="1391"/>
      <c r="AG638" s="1391"/>
      <c r="AI638" s="581" t="s">
        <v>631</v>
      </c>
      <c r="AJ638" s="630"/>
      <c r="AK638" s="263"/>
      <c r="AL638" s="263"/>
      <c r="AM638" s="693">
        <v>0.21</v>
      </c>
      <c r="AP638" s="581" t="s">
        <v>533</v>
      </c>
      <c r="AQ638" s="582"/>
      <c r="AR638" s="582"/>
      <c r="AS638" s="582"/>
      <c r="AT638" s="779">
        <v>0.27000001072883606</v>
      </c>
      <c r="AV638" s="581" t="s">
        <v>322</v>
      </c>
      <c r="AW638" s="582"/>
      <c r="AX638" s="582"/>
      <c r="AY638" s="582"/>
      <c r="AZ638" s="779">
        <v>0</v>
      </c>
      <c r="BB638" s="581" t="s">
        <v>333</v>
      </c>
      <c r="BC638" s="630"/>
      <c r="BD638" s="582"/>
      <c r="BE638" s="158"/>
      <c r="BF638" s="780">
        <v>0.31000000238418579</v>
      </c>
      <c r="BH638" s="581" t="s">
        <v>336</v>
      </c>
      <c r="BI638" s="582"/>
      <c r="BJ638" s="582"/>
      <c r="BK638" s="582"/>
      <c r="BL638" s="780">
        <v>0</v>
      </c>
    </row>
    <row r="639" spans="5:64" x14ac:dyDescent="0.3">
      <c r="E639" s="1122" t="s">
        <v>1279</v>
      </c>
      <c r="F639" s="1120"/>
      <c r="G639" s="1119"/>
      <c r="H639" s="900"/>
      <c r="I639" s="1121">
        <v>0.25800000000000001</v>
      </c>
      <c r="K639" s="899" t="s">
        <v>1102</v>
      </c>
      <c r="L639" s="629"/>
      <c r="M639" s="629"/>
      <c r="N639" s="900"/>
      <c r="O639" s="824">
        <v>0.28299999999999997</v>
      </c>
      <c r="Q639" s="899" t="s">
        <v>1284</v>
      </c>
      <c r="R639" s="629"/>
      <c r="S639" s="629"/>
      <c r="T639" s="900"/>
      <c r="U639" s="824">
        <v>0.26</v>
      </c>
      <c r="W639" s="265" t="s">
        <v>1321</v>
      </c>
      <c r="X639" s="208"/>
      <c r="Y639" s="208"/>
      <c r="Z639" s="263"/>
      <c r="AA639" s="824">
        <v>0.27300000000000002</v>
      </c>
      <c r="AC639" s="1392"/>
      <c r="AD639" s="1392"/>
      <c r="AE639" s="1392"/>
      <c r="AF639" s="1392"/>
      <c r="AG639" s="1392"/>
      <c r="AI639" s="581" t="s">
        <v>632</v>
      </c>
      <c r="AJ639" s="630"/>
      <c r="AK639" s="263"/>
      <c r="AL639" s="263"/>
      <c r="AM639" s="693">
        <v>0</v>
      </c>
      <c r="AP639" s="581" t="s">
        <v>236</v>
      </c>
      <c r="AQ639" s="582"/>
      <c r="AR639" s="582"/>
      <c r="AS639" s="582"/>
      <c r="AT639" s="779">
        <v>0.10000000149011612</v>
      </c>
      <c r="AV639" s="581" t="s">
        <v>323</v>
      </c>
      <c r="AW639" s="582"/>
      <c r="AX639" s="582"/>
      <c r="AY639" s="582"/>
      <c r="AZ639" s="779">
        <v>7.9999998211860657E-2</v>
      </c>
      <c r="BB639" s="581" t="s">
        <v>370</v>
      </c>
      <c r="BC639" s="630"/>
      <c r="BD639" s="582"/>
      <c r="BE639" s="158"/>
      <c r="BF639" s="780">
        <v>0</v>
      </c>
      <c r="BH639" s="581" t="s">
        <v>337</v>
      </c>
      <c r="BI639" s="582"/>
      <c r="BJ639" s="582"/>
      <c r="BK639" s="582"/>
      <c r="BL639" s="780">
        <v>0</v>
      </c>
    </row>
    <row r="640" spans="5:64" x14ac:dyDescent="0.3">
      <c r="E640" s="1122" t="s">
        <v>1280</v>
      </c>
      <c r="F640" s="1120"/>
      <c r="G640" s="1119"/>
      <c r="H640" s="900"/>
      <c r="I640" s="1121">
        <v>0.22500000000000001</v>
      </c>
      <c r="K640" s="899" t="s">
        <v>495</v>
      </c>
      <c r="L640" s="629"/>
      <c r="M640" s="629"/>
      <c r="N640" s="900"/>
      <c r="O640" s="824">
        <v>0.27100000000000002</v>
      </c>
      <c r="Q640" s="899" t="s">
        <v>658</v>
      </c>
      <c r="R640" s="629"/>
      <c r="S640" s="629"/>
      <c r="T640" s="900"/>
      <c r="U640" s="824">
        <v>0.20399999999999999</v>
      </c>
      <c r="W640" s="265" t="s">
        <v>1457</v>
      </c>
      <c r="X640" s="208"/>
      <c r="Y640" s="208"/>
      <c r="Z640" s="263"/>
      <c r="AA640" s="824">
        <v>0</v>
      </c>
      <c r="AI640" s="581" t="s">
        <v>232</v>
      </c>
      <c r="AJ640" s="630"/>
      <c r="AK640" s="263"/>
      <c r="AL640" s="263"/>
      <c r="AM640" s="693">
        <v>0</v>
      </c>
      <c r="AP640" s="581" t="s">
        <v>61</v>
      </c>
      <c r="AQ640" s="582"/>
      <c r="AR640" s="582"/>
      <c r="AS640" s="582"/>
      <c r="AT640" s="779">
        <v>0.17000000178813934</v>
      </c>
      <c r="AV640" s="581" t="s">
        <v>429</v>
      </c>
      <c r="AW640" s="582"/>
      <c r="AX640" s="582"/>
      <c r="AY640" s="582"/>
      <c r="AZ640" s="779">
        <v>0.40000000596046448</v>
      </c>
      <c r="BB640" s="581" t="s">
        <v>522</v>
      </c>
      <c r="BC640" s="630"/>
      <c r="BD640" s="582"/>
      <c r="BE640" s="158"/>
      <c r="BF640" s="780">
        <v>0.34000000357627869</v>
      </c>
      <c r="BH640" s="581" t="s">
        <v>338</v>
      </c>
      <c r="BI640" s="582"/>
      <c r="BJ640" s="582"/>
      <c r="BK640" s="582"/>
      <c r="BL640" s="780">
        <v>0</v>
      </c>
    </row>
    <row r="641" spans="5:64" x14ac:dyDescent="0.3">
      <c r="E641" s="1122" t="s">
        <v>1281</v>
      </c>
      <c r="F641" s="1120"/>
      <c r="G641" s="1119"/>
      <c r="H641" s="900"/>
      <c r="I641" s="1121">
        <v>0</v>
      </c>
      <c r="K641" s="899" t="s">
        <v>1283</v>
      </c>
      <c r="L641" s="629"/>
      <c r="M641" s="629"/>
      <c r="N641" s="900"/>
      <c r="O641" s="824">
        <v>0.28299999999999997</v>
      </c>
      <c r="Q641" s="899" t="s">
        <v>659</v>
      </c>
      <c r="R641" s="629"/>
      <c r="S641" s="629"/>
      <c r="T641" s="900"/>
      <c r="U641" s="824">
        <v>0</v>
      </c>
      <c r="W641" s="265" t="s">
        <v>1458</v>
      </c>
      <c r="X641" s="208"/>
      <c r="Y641" s="208"/>
      <c r="Z641" s="263"/>
      <c r="AA641" s="824">
        <v>0.25</v>
      </c>
      <c r="AC641" s="1394" t="s">
        <v>1348</v>
      </c>
      <c r="AD641" s="1394"/>
      <c r="AE641" s="1394"/>
      <c r="AF641" s="1394"/>
      <c r="AG641" s="1394"/>
      <c r="AI641" s="581" t="s">
        <v>233</v>
      </c>
      <c r="AJ641" s="630"/>
      <c r="AK641" s="263"/>
      <c r="AL641" s="263"/>
      <c r="AM641" s="693">
        <v>0</v>
      </c>
      <c r="AP641" s="581" t="s">
        <v>427</v>
      </c>
      <c r="AQ641" s="582"/>
      <c r="AR641" s="582"/>
      <c r="AS641" s="582"/>
      <c r="AT641" s="779">
        <v>0</v>
      </c>
      <c r="AV641" s="581" t="s">
        <v>54</v>
      </c>
      <c r="AW641" s="582"/>
      <c r="AX641" s="582"/>
      <c r="AY641" s="582"/>
      <c r="AZ641" s="779">
        <v>0.2800000011920929</v>
      </c>
      <c r="BB641" s="581" t="s">
        <v>506</v>
      </c>
      <c r="BC641" s="630"/>
      <c r="BD641" s="582"/>
      <c r="BE641" s="158"/>
      <c r="BF641" s="780">
        <v>0</v>
      </c>
      <c r="BH641" s="581" t="s">
        <v>339</v>
      </c>
      <c r="BI641" s="582"/>
      <c r="BJ641" s="582"/>
      <c r="BK641" s="582"/>
      <c r="BL641" s="780">
        <v>0</v>
      </c>
    </row>
    <row r="642" spans="5:64" ht="16.5" customHeight="1" x14ac:dyDescent="0.3">
      <c r="E642" s="1122" t="s">
        <v>1282</v>
      </c>
      <c r="F642" s="1120"/>
      <c r="G642" s="1119"/>
      <c r="H642" s="900"/>
      <c r="I642" s="1121">
        <v>0.254</v>
      </c>
      <c r="K642" s="899" t="s">
        <v>1284</v>
      </c>
      <c r="L642" s="629"/>
      <c r="M642" s="629"/>
      <c r="N642" s="900"/>
      <c r="O642" s="824">
        <v>0</v>
      </c>
      <c r="Q642" s="899" t="s">
        <v>1290</v>
      </c>
      <c r="R642" s="629"/>
      <c r="S642" s="629"/>
      <c r="T642" s="900"/>
      <c r="U642" s="824">
        <v>0.25900000000000001</v>
      </c>
      <c r="W642" s="265" t="s">
        <v>1326</v>
      </c>
      <c r="X642" s="208"/>
      <c r="Y642" s="208"/>
      <c r="Z642" s="263"/>
      <c r="AA642" s="824">
        <v>0.27300000000000002</v>
      </c>
      <c r="AC642" s="1395"/>
      <c r="AD642" s="1395"/>
      <c r="AE642" s="1395"/>
      <c r="AF642" s="1395"/>
      <c r="AG642" s="1395"/>
      <c r="AI642" s="581" t="s">
        <v>235</v>
      </c>
      <c r="AJ642" s="630"/>
      <c r="AK642" s="263"/>
      <c r="AL642" s="263"/>
      <c r="AM642" s="693">
        <v>0</v>
      </c>
      <c r="AP642" s="581" t="s">
        <v>321</v>
      </c>
      <c r="AQ642" s="582"/>
      <c r="AR642" s="582"/>
      <c r="AS642" s="582"/>
      <c r="AT642" s="779">
        <v>0.25999999046325684</v>
      </c>
      <c r="AV642" s="581" t="s">
        <v>1095</v>
      </c>
      <c r="AW642" s="582"/>
      <c r="AX642" s="582"/>
      <c r="AY642" s="582"/>
      <c r="AZ642" s="779">
        <v>0</v>
      </c>
      <c r="BB642" s="581" t="s">
        <v>335</v>
      </c>
      <c r="BC642" s="630"/>
      <c r="BD642" s="582"/>
      <c r="BE642" s="158"/>
      <c r="BF642" s="780">
        <v>0.40000000596046448</v>
      </c>
      <c r="BH642" s="581" t="s">
        <v>340</v>
      </c>
      <c r="BI642" s="582"/>
      <c r="BJ642" s="582"/>
      <c r="BK642" s="582"/>
      <c r="BL642" s="780">
        <v>0</v>
      </c>
    </row>
    <row r="643" spans="5:64" x14ac:dyDescent="0.3">
      <c r="E643" s="1122" t="s">
        <v>1453</v>
      </c>
      <c r="F643" s="1120"/>
      <c r="G643" s="1119"/>
      <c r="H643" s="900"/>
      <c r="I643" s="1121">
        <v>0.252</v>
      </c>
      <c r="K643" s="899" t="s">
        <v>658</v>
      </c>
      <c r="L643" s="629"/>
      <c r="M643" s="629"/>
      <c r="N643" s="900"/>
      <c r="O643" s="824">
        <v>0.22600000000000001</v>
      </c>
      <c r="Q643" s="899" t="s">
        <v>1541</v>
      </c>
      <c r="R643" s="629"/>
      <c r="S643" s="629"/>
      <c r="T643" s="900"/>
      <c r="U643" s="824">
        <v>0</v>
      </c>
      <c r="W643" s="265" t="s">
        <v>1328</v>
      </c>
      <c r="X643" s="208"/>
      <c r="Y643" s="208"/>
      <c r="Z643" s="263"/>
      <c r="AA643" s="824">
        <v>0.25800000000000001</v>
      </c>
      <c r="AC643" s="1385" t="s">
        <v>50</v>
      </c>
      <c r="AD643" s="1386"/>
      <c r="AE643" s="1386"/>
      <c r="AF643" s="1387"/>
      <c r="AG643" s="631" t="s">
        <v>1111</v>
      </c>
      <c r="AI643" s="581" t="s">
        <v>424</v>
      </c>
      <c r="AJ643" s="630"/>
      <c r="AK643" s="263"/>
      <c r="AL643" s="263"/>
      <c r="AM643" s="693">
        <v>0.25</v>
      </c>
      <c r="AP643" s="581" t="s">
        <v>428</v>
      </c>
      <c r="AQ643" s="582"/>
      <c r="AR643" s="582"/>
      <c r="AS643" s="582"/>
      <c r="AT643" s="779">
        <v>0.30000001192092896</v>
      </c>
      <c r="AV643" s="581" t="s">
        <v>326</v>
      </c>
      <c r="AW643" s="582"/>
      <c r="AX643" s="582"/>
      <c r="AY643" s="582"/>
      <c r="AZ643" s="779">
        <v>0.36000001430511475</v>
      </c>
      <c r="BB643" s="581" t="s">
        <v>336</v>
      </c>
      <c r="BC643" s="630"/>
      <c r="BD643" s="582"/>
      <c r="BE643" s="158"/>
      <c r="BF643" s="780">
        <v>0</v>
      </c>
      <c r="BH643" s="581" t="s">
        <v>391</v>
      </c>
      <c r="BI643" s="582"/>
      <c r="BJ643" s="582"/>
      <c r="BK643" s="582"/>
      <c r="BL643" s="780">
        <v>0.25999999046325684</v>
      </c>
    </row>
    <row r="644" spans="5:64" x14ac:dyDescent="0.3">
      <c r="E644" s="1122" t="s">
        <v>1538</v>
      </c>
      <c r="F644" s="1120"/>
      <c r="G644" s="1119"/>
      <c r="H644" s="900"/>
      <c r="I644" s="1121">
        <v>0.16600000000000001</v>
      </c>
      <c r="K644" s="899" t="s">
        <v>1289</v>
      </c>
      <c r="L644" s="629"/>
      <c r="M644" s="629"/>
      <c r="N644" s="900"/>
      <c r="O644" s="824">
        <v>0.28299999999999997</v>
      </c>
      <c r="Q644" s="899" t="s">
        <v>662</v>
      </c>
      <c r="R644" s="629"/>
      <c r="S644" s="629"/>
      <c r="T644" s="900"/>
      <c r="U644" s="824">
        <v>0.26</v>
      </c>
      <c r="W644" s="265" t="s">
        <v>1330</v>
      </c>
      <c r="X644" s="208"/>
      <c r="Y644" s="208"/>
      <c r="Z644" s="263"/>
      <c r="AA644" s="824">
        <v>0</v>
      </c>
      <c r="AC644" s="581" t="s">
        <v>1175</v>
      </c>
      <c r="AD644" s="630"/>
      <c r="AE644" s="263"/>
      <c r="AF644" s="263"/>
      <c r="AG644" s="693">
        <v>6.8000000000000005E-2</v>
      </c>
      <c r="AI644" s="581" t="s">
        <v>67</v>
      </c>
      <c r="AJ644" s="630"/>
      <c r="AK644" s="263"/>
      <c r="AL644" s="263"/>
      <c r="AM644" s="693">
        <v>0</v>
      </c>
      <c r="AP644" s="581" t="s">
        <v>322</v>
      </c>
      <c r="AQ644" s="582"/>
      <c r="AR644" s="582"/>
      <c r="AS644" s="582"/>
      <c r="AT644" s="779">
        <v>0</v>
      </c>
      <c r="AV644" s="581" t="s">
        <v>430</v>
      </c>
      <c r="AW644" s="582"/>
      <c r="AX644" s="582"/>
      <c r="AY644" s="582"/>
      <c r="AZ644" s="779">
        <v>9.0000003576278687E-2</v>
      </c>
      <c r="BB644" s="581" t="s">
        <v>337</v>
      </c>
      <c r="BC644" s="630"/>
      <c r="BD644" s="582"/>
      <c r="BE644" s="158"/>
      <c r="BF644" s="780">
        <v>0</v>
      </c>
      <c r="BH644" s="581" t="s">
        <v>341</v>
      </c>
      <c r="BI644" s="582"/>
      <c r="BJ644" s="582"/>
      <c r="BK644" s="582"/>
      <c r="BL644" s="780">
        <v>0</v>
      </c>
    </row>
    <row r="645" spans="5:64" x14ac:dyDescent="0.3">
      <c r="E645" s="1122" t="s">
        <v>1871</v>
      </c>
      <c r="F645" s="1120"/>
      <c r="G645" s="1119"/>
      <c r="H645" s="900"/>
      <c r="I645" s="1121">
        <v>0.25700000000000001</v>
      </c>
      <c r="K645" s="899" t="s">
        <v>659</v>
      </c>
      <c r="L645" s="629"/>
      <c r="M645" s="629"/>
      <c r="N645" s="900"/>
      <c r="O645" s="824">
        <v>0.28299999999999997</v>
      </c>
      <c r="Q645" s="899" t="s">
        <v>1469</v>
      </c>
      <c r="R645" s="629"/>
      <c r="S645" s="629"/>
      <c r="T645" s="900"/>
      <c r="U645" s="824">
        <v>0.26</v>
      </c>
      <c r="W645" s="265" t="s">
        <v>1332</v>
      </c>
      <c r="X645" s="208"/>
      <c r="Y645" s="208"/>
      <c r="Z645" s="263"/>
      <c r="AA645" s="824">
        <v>0.27300000000000002</v>
      </c>
      <c r="AC645" s="581" t="s">
        <v>377</v>
      </c>
      <c r="AD645" s="630"/>
      <c r="AE645" s="263"/>
      <c r="AF645" s="263"/>
      <c r="AG645" s="693">
        <v>0</v>
      </c>
      <c r="AI645" s="581" t="s">
        <v>385</v>
      </c>
      <c r="AJ645" s="630"/>
      <c r="AK645" s="263"/>
      <c r="AL645" s="263"/>
      <c r="AM645" s="693">
        <v>0.2</v>
      </c>
      <c r="AP645" s="581" t="s">
        <v>323</v>
      </c>
      <c r="AQ645" s="582"/>
      <c r="AR645" s="582"/>
      <c r="AS645" s="582"/>
      <c r="AT645" s="779">
        <v>0.17000000178813934</v>
      </c>
      <c r="AV645" s="581" t="s">
        <v>327</v>
      </c>
      <c r="AW645" s="582"/>
      <c r="AX645" s="582"/>
      <c r="AY645" s="582"/>
      <c r="AZ645" s="779">
        <v>0</v>
      </c>
      <c r="BB645" s="581" t="s">
        <v>371</v>
      </c>
      <c r="BC645" s="630"/>
      <c r="BD645" s="582"/>
      <c r="BE645" s="158"/>
      <c r="BF645" s="780">
        <v>0.40000000596046448</v>
      </c>
      <c r="BH645" s="581" t="s">
        <v>242</v>
      </c>
      <c r="BI645" s="582"/>
      <c r="BJ645" s="582"/>
      <c r="BK645" s="582"/>
      <c r="BL645" s="780">
        <v>0</v>
      </c>
    </row>
    <row r="646" spans="5:64" x14ac:dyDescent="0.3">
      <c r="E646" s="1122" t="s">
        <v>1102</v>
      </c>
      <c r="F646" s="1120"/>
      <c r="G646" s="1119"/>
      <c r="H646" s="900"/>
      <c r="I646" s="1121">
        <v>0.25800000000000001</v>
      </c>
      <c r="K646" s="899" t="s">
        <v>1290</v>
      </c>
      <c r="L646" s="629"/>
      <c r="M646" s="629"/>
      <c r="N646" s="900"/>
      <c r="O646" s="824">
        <v>0.27600000000000002</v>
      </c>
      <c r="Q646" s="899" t="s">
        <v>1293</v>
      </c>
      <c r="R646" s="629"/>
      <c r="S646" s="629"/>
      <c r="T646" s="900"/>
      <c r="U646" s="824">
        <v>0.21199999999999999</v>
      </c>
      <c r="W646" s="265" t="s">
        <v>1333</v>
      </c>
      <c r="X646" s="208"/>
      <c r="Y646" s="208"/>
      <c r="Z646" s="263"/>
      <c r="AA646" s="824">
        <v>5.0999999999999997E-2</v>
      </c>
      <c r="AC646" s="581" t="s">
        <v>1177</v>
      </c>
      <c r="AD646" s="630"/>
      <c r="AE646" s="263"/>
      <c r="AF646" s="263"/>
      <c r="AG646" s="693">
        <v>0.16900000000000001</v>
      </c>
      <c r="AI646" s="581" t="s">
        <v>633</v>
      </c>
      <c r="AJ646" s="630"/>
      <c r="AK646" s="263"/>
      <c r="AL646" s="263"/>
      <c r="AM646" s="693">
        <v>0</v>
      </c>
      <c r="AP646" s="581" t="s">
        <v>429</v>
      </c>
      <c r="AQ646" s="582"/>
      <c r="AR646" s="582"/>
      <c r="AS646" s="582"/>
      <c r="AT646" s="779">
        <v>0.31000000238418579</v>
      </c>
      <c r="AV646" s="581" t="s">
        <v>1096</v>
      </c>
      <c r="AW646" s="582"/>
      <c r="AX646" s="582"/>
      <c r="AY646" s="582"/>
      <c r="AZ646" s="779">
        <v>0.34999999403953552</v>
      </c>
      <c r="BB646" s="581" t="s">
        <v>338</v>
      </c>
      <c r="BC646" s="630"/>
      <c r="BD646" s="582"/>
      <c r="BE646" s="158"/>
      <c r="BF646" s="780">
        <v>0</v>
      </c>
      <c r="BH646" s="581" t="s">
        <v>342</v>
      </c>
      <c r="BI646" s="582"/>
      <c r="BJ646" s="582"/>
      <c r="BK646" s="582"/>
      <c r="BL646" s="780">
        <v>0</v>
      </c>
    </row>
    <row r="647" spans="5:64" x14ac:dyDescent="0.3">
      <c r="E647" s="1122" t="s">
        <v>495</v>
      </c>
      <c r="F647" s="1120"/>
      <c r="G647" s="1119"/>
      <c r="H647" s="900"/>
      <c r="I647" s="1121">
        <v>0.23799999999999999</v>
      </c>
      <c r="K647" s="899" t="s">
        <v>1541</v>
      </c>
      <c r="L647" s="629"/>
      <c r="M647" s="629"/>
      <c r="N647" s="900"/>
      <c r="O647" s="824">
        <v>0</v>
      </c>
      <c r="Q647" s="899" t="s">
        <v>1294</v>
      </c>
      <c r="R647" s="629"/>
      <c r="S647" s="629"/>
      <c r="T647" s="900"/>
      <c r="U647" s="824">
        <v>0.26</v>
      </c>
      <c r="W647" s="265" t="s">
        <v>1334</v>
      </c>
      <c r="X647" s="208"/>
      <c r="Y647" s="208"/>
      <c r="Z647" s="263"/>
      <c r="AA647" s="824">
        <v>0.27</v>
      </c>
      <c r="AC647" s="581" t="s">
        <v>1180</v>
      </c>
      <c r="AD647" s="630"/>
      <c r="AE647" s="263"/>
      <c r="AF647" s="263"/>
      <c r="AG647" s="693">
        <v>0</v>
      </c>
      <c r="AI647" s="581" t="s">
        <v>634</v>
      </c>
      <c r="AJ647" s="630"/>
      <c r="AK647" s="263"/>
      <c r="AL647" s="263"/>
      <c r="AM647" s="693">
        <v>0</v>
      </c>
      <c r="AP647" s="581" t="s">
        <v>54</v>
      </c>
      <c r="AQ647" s="582"/>
      <c r="AR647" s="582"/>
      <c r="AS647" s="582"/>
      <c r="AT647" s="779">
        <v>0.20999999344348907</v>
      </c>
      <c r="AV647" s="581" t="s">
        <v>328</v>
      </c>
      <c r="AW647" s="582"/>
      <c r="AX647" s="582"/>
      <c r="AY647" s="582"/>
      <c r="AZ647" s="779">
        <v>0</v>
      </c>
      <c r="BB647" s="581" t="s">
        <v>339</v>
      </c>
      <c r="BC647" s="630"/>
      <c r="BD647" s="582"/>
      <c r="BE647" s="158"/>
      <c r="BF647" s="780">
        <v>5.9999998658895493E-2</v>
      </c>
      <c r="BH647" s="581" t="s">
        <v>243</v>
      </c>
      <c r="BI647" s="582"/>
      <c r="BJ647" s="582"/>
      <c r="BK647" s="582"/>
      <c r="BL647" s="780">
        <v>0</v>
      </c>
    </row>
    <row r="648" spans="5:64" x14ac:dyDescent="0.3">
      <c r="E648" s="1122" t="s">
        <v>1283</v>
      </c>
      <c r="F648" s="1120"/>
      <c r="G648" s="1119"/>
      <c r="H648" s="900"/>
      <c r="I648" s="1121">
        <v>0.25800000000000001</v>
      </c>
      <c r="K648" s="899" t="s">
        <v>662</v>
      </c>
      <c r="L648" s="629"/>
      <c r="M648" s="629"/>
      <c r="N648" s="900"/>
      <c r="O648" s="824">
        <v>0.28299999999999997</v>
      </c>
      <c r="Q648" s="899" t="s">
        <v>1454</v>
      </c>
      <c r="R648" s="629"/>
      <c r="S648" s="629"/>
      <c r="T648" s="900"/>
      <c r="U648" s="824">
        <v>0</v>
      </c>
      <c r="W648" s="265" t="s">
        <v>1335</v>
      </c>
      <c r="X648" s="208"/>
      <c r="Y648" s="208"/>
      <c r="Z648" s="263"/>
      <c r="AA648" s="824">
        <v>0.23</v>
      </c>
      <c r="AC648" s="581" t="s">
        <v>1181</v>
      </c>
      <c r="AD648" s="630"/>
      <c r="AE648" s="263"/>
      <c r="AF648" s="263"/>
      <c r="AG648" s="693">
        <v>0</v>
      </c>
      <c r="AI648" s="581" t="s">
        <v>474</v>
      </c>
      <c r="AJ648" s="630"/>
      <c r="AK648" s="263"/>
      <c r="AL648" s="263"/>
      <c r="AM648" s="693">
        <v>0</v>
      </c>
      <c r="AP648" s="581" t="s">
        <v>475</v>
      </c>
      <c r="AQ648" s="582"/>
      <c r="AR648" s="582"/>
      <c r="AS648" s="582"/>
      <c r="AT648" s="779">
        <v>0</v>
      </c>
      <c r="AV648" s="581" t="s">
        <v>58</v>
      </c>
      <c r="AW648" s="582"/>
      <c r="AX648" s="582"/>
      <c r="AY648" s="582"/>
      <c r="AZ648" s="779">
        <v>0.25</v>
      </c>
      <c r="BB648" s="581" t="s">
        <v>340</v>
      </c>
      <c r="BC648" s="630"/>
      <c r="BD648" s="582"/>
      <c r="BE648" s="158"/>
      <c r="BF648" s="780">
        <v>0</v>
      </c>
      <c r="BH648" s="581" t="s">
        <v>516</v>
      </c>
      <c r="BI648" s="582"/>
      <c r="BJ648" s="582"/>
      <c r="BK648" s="582"/>
      <c r="BL648" s="780">
        <v>7.0000000298023224E-2</v>
      </c>
    </row>
    <row r="649" spans="5:64" x14ac:dyDescent="0.3">
      <c r="E649" s="1122" t="s">
        <v>1284</v>
      </c>
      <c r="F649" s="1120"/>
      <c r="G649" s="1119"/>
      <c r="H649" s="900"/>
      <c r="I649" s="1121">
        <v>0</v>
      </c>
      <c r="K649" s="899" t="s">
        <v>1469</v>
      </c>
      <c r="L649" s="629"/>
      <c r="M649" s="629"/>
      <c r="N649" s="900"/>
      <c r="O649" s="824">
        <v>0.28299999999999997</v>
      </c>
      <c r="Q649" s="899" t="s">
        <v>484</v>
      </c>
      <c r="R649" s="629"/>
      <c r="S649" s="629"/>
      <c r="T649" s="900"/>
      <c r="U649" s="824">
        <v>0.215</v>
      </c>
      <c r="W649" s="265" t="s">
        <v>1340</v>
      </c>
      <c r="X649" s="208"/>
      <c r="Y649" s="208"/>
      <c r="Z649" s="263"/>
      <c r="AA649" s="824">
        <v>0.27300000000000002</v>
      </c>
      <c r="AC649" s="581" t="s">
        <v>1182</v>
      </c>
      <c r="AD649" s="630"/>
      <c r="AE649" s="263"/>
      <c r="AF649" s="263"/>
      <c r="AG649" s="693">
        <v>0</v>
      </c>
      <c r="AI649" s="581" t="s">
        <v>131</v>
      </c>
      <c r="AJ649" s="630"/>
      <c r="AK649" s="263"/>
      <c r="AL649" s="263"/>
      <c r="AM649" s="693">
        <v>0.21</v>
      </c>
      <c r="AP649" s="581" t="s">
        <v>509</v>
      </c>
      <c r="AQ649" s="582"/>
      <c r="AR649" s="582"/>
      <c r="AS649" s="582"/>
      <c r="AT649" s="779">
        <v>0</v>
      </c>
      <c r="AV649" s="581" t="s">
        <v>367</v>
      </c>
      <c r="AW649" s="582"/>
      <c r="AX649" s="582"/>
      <c r="AY649" s="582"/>
      <c r="AZ649" s="779">
        <v>0</v>
      </c>
      <c r="BB649" s="581" t="s">
        <v>372</v>
      </c>
      <c r="BC649" s="630"/>
      <c r="BD649" s="582"/>
      <c r="BE649" s="158"/>
      <c r="BF649" s="780">
        <v>0</v>
      </c>
      <c r="BH649" s="581" t="s">
        <v>343</v>
      </c>
      <c r="BI649" s="582"/>
      <c r="BJ649" s="582"/>
      <c r="BK649" s="582"/>
      <c r="BL649" s="780">
        <v>0</v>
      </c>
    </row>
    <row r="650" spans="5:64" x14ac:dyDescent="0.3">
      <c r="E650" s="1122" t="s">
        <v>658</v>
      </c>
      <c r="F650" s="1120"/>
      <c r="G650" s="1119"/>
      <c r="H650" s="900"/>
      <c r="I650" s="1121">
        <v>0.246</v>
      </c>
      <c r="K650" s="899" t="s">
        <v>1293</v>
      </c>
      <c r="L650" s="629"/>
      <c r="M650" s="629"/>
      <c r="N650" s="900"/>
      <c r="O650" s="824">
        <v>0.24299999999999999</v>
      </c>
      <c r="Q650" s="899" t="s">
        <v>1455</v>
      </c>
      <c r="R650" s="629"/>
      <c r="S650" s="629"/>
      <c r="T650" s="900"/>
      <c r="U650" s="824">
        <v>0.25900000000000001</v>
      </c>
      <c r="W650" s="265" t="s">
        <v>1341</v>
      </c>
      <c r="X650" s="208"/>
      <c r="Y650" s="208"/>
      <c r="Z650" s="263"/>
      <c r="AA650" s="824">
        <v>0.27200000000000002</v>
      </c>
      <c r="AC650" s="581" t="s">
        <v>467</v>
      </c>
      <c r="AD650" s="630"/>
      <c r="AE650" s="263"/>
      <c r="AF650" s="263"/>
      <c r="AG650" s="693">
        <v>0</v>
      </c>
      <c r="AI650" s="581" t="s">
        <v>635</v>
      </c>
      <c r="AJ650" s="630"/>
      <c r="AK650" s="263"/>
      <c r="AL650" s="263"/>
      <c r="AM650" s="693">
        <v>0</v>
      </c>
      <c r="AP650" s="581" t="s">
        <v>476</v>
      </c>
      <c r="AQ650" s="582"/>
      <c r="AR650" s="582"/>
      <c r="AS650" s="582"/>
      <c r="AT650" s="779">
        <v>0.2800000011920929</v>
      </c>
      <c r="AV650" s="581" t="s">
        <v>59</v>
      </c>
      <c r="AW650" s="582"/>
      <c r="AX650" s="582"/>
      <c r="AY650" s="582"/>
      <c r="AZ650" s="779">
        <v>0.40999999642372131</v>
      </c>
      <c r="BB650" s="581" t="s">
        <v>391</v>
      </c>
      <c r="BC650" s="630"/>
      <c r="BD650" s="582"/>
      <c r="BE650" s="158"/>
      <c r="BF650" s="780">
        <v>0.38999998569488525</v>
      </c>
      <c r="BH650" s="581" t="s">
        <v>244</v>
      </c>
      <c r="BI650" s="582"/>
      <c r="BJ650" s="582"/>
      <c r="BK650" s="582"/>
      <c r="BL650" s="780">
        <v>0.30000001192092896</v>
      </c>
    </row>
    <row r="651" spans="5:64" x14ac:dyDescent="0.3">
      <c r="E651" s="1122" t="s">
        <v>1289</v>
      </c>
      <c r="F651" s="1120"/>
      <c r="G651" s="1119"/>
      <c r="H651" s="900"/>
      <c r="I651" s="1121">
        <v>0.25700000000000001</v>
      </c>
      <c r="K651" s="899" t="s">
        <v>1294</v>
      </c>
      <c r="L651" s="629"/>
      <c r="M651" s="629"/>
      <c r="N651" s="900"/>
      <c r="O651" s="824">
        <v>0.28299999999999997</v>
      </c>
      <c r="Q651" s="899" t="s">
        <v>1296</v>
      </c>
      <c r="R651" s="629"/>
      <c r="S651" s="629"/>
      <c r="T651" s="900"/>
      <c r="U651" s="824">
        <v>0</v>
      </c>
      <c r="W651" s="265" t="s">
        <v>1343</v>
      </c>
      <c r="X651" s="208"/>
      <c r="Y651" s="208"/>
      <c r="Z651" s="263"/>
      <c r="AA651" s="824">
        <v>0.27300000000000002</v>
      </c>
      <c r="AC651" s="581" t="s">
        <v>606</v>
      </c>
      <c r="AD651" s="630"/>
      <c r="AE651" s="263"/>
      <c r="AF651" s="263"/>
      <c r="AG651" s="693">
        <v>0</v>
      </c>
      <c r="AI651" s="581" t="s">
        <v>636</v>
      </c>
      <c r="AJ651" s="630"/>
      <c r="AK651" s="263"/>
      <c r="AL651" s="263"/>
      <c r="AM651" s="693">
        <v>0.03</v>
      </c>
      <c r="AP651" s="581" t="s">
        <v>430</v>
      </c>
      <c r="AQ651" s="582"/>
      <c r="AR651" s="582"/>
      <c r="AS651" s="582"/>
      <c r="AT651" s="779">
        <v>0</v>
      </c>
      <c r="AV651" s="581" t="s">
        <v>329</v>
      </c>
      <c r="AW651" s="582"/>
      <c r="AX651" s="582"/>
      <c r="AY651" s="582"/>
      <c r="AZ651" s="779">
        <v>0</v>
      </c>
      <c r="BB651" s="581" t="s">
        <v>392</v>
      </c>
      <c r="BC651" s="630"/>
      <c r="BD651" s="582"/>
      <c r="BE651" s="158"/>
      <c r="BF651" s="780">
        <v>0</v>
      </c>
      <c r="BH651" s="581" t="s">
        <v>68</v>
      </c>
      <c r="BI651" s="582"/>
      <c r="BJ651" s="582"/>
      <c r="BK651" s="582"/>
      <c r="BL651" s="780">
        <v>0</v>
      </c>
    </row>
    <row r="652" spans="5:64" x14ac:dyDescent="0.3">
      <c r="E652" s="1122" t="s">
        <v>659</v>
      </c>
      <c r="F652" s="1120"/>
      <c r="G652" s="1119"/>
      <c r="H652" s="900"/>
      <c r="I652" s="1121">
        <v>0.25800000000000001</v>
      </c>
      <c r="K652" s="899" t="s">
        <v>1454</v>
      </c>
      <c r="L652" s="629"/>
      <c r="M652" s="629"/>
      <c r="N652" s="900"/>
      <c r="O652" s="824">
        <v>0</v>
      </c>
      <c r="Q652" s="899" t="s">
        <v>1300</v>
      </c>
      <c r="R652" s="629"/>
      <c r="S652" s="629"/>
      <c r="T652" s="900"/>
      <c r="U652" s="824">
        <v>0</v>
      </c>
      <c r="W652" s="265" t="s">
        <v>248</v>
      </c>
      <c r="X652" s="208"/>
      <c r="Y652" s="208"/>
      <c r="Z652" s="263"/>
      <c r="AA652" s="824">
        <v>0.27300000000000002</v>
      </c>
      <c r="AC652" s="581" t="s">
        <v>607</v>
      </c>
      <c r="AD652" s="630"/>
      <c r="AE652" s="263"/>
      <c r="AF652" s="263"/>
      <c r="AG652" s="693">
        <v>0.25900000000000001</v>
      </c>
      <c r="AI652" s="581" t="s">
        <v>533</v>
      </c>
      <c r="AJ652" s="630"/>
      <c r="AK652" s="263"/>
      <c r="AL652" s="263"/>
      <c r="AM652" s="693">
        <v>0</v>
      </c>
      <c r="AP652" s="581" t="s">
        <v>494</v>
      </c>
      <c r="AQ652" s="582"/>
      <c r="AR652" s="582"/>
      <c r="AS652" s="582"/>
      <c r="AT652" s="779">
        <v>0.31000000238418579</v>
      </c>
      <c r="AV652" s="581" t="s">
        <v>63</v>
      </c>
      <c r="AW652" s="582"/>
      <c r="AX652" s="582"/>
      <c r="AY652" s="582"/>
      <c r="AZ652" s="779">
        <v>0</v>
      </c>
      <c r="BB652" s="581" t="s">
        <v>242</v>
      </c>
      <c r="BC652" s="630"/>
      <c r="BD652" s="582"/>
      <c r="BE652" s="158"/>
      <c r="BF652" s="780">
        <v>0</v>
      </c>
      <c r="BH652" s="581" t="s">
        <v>245</v>
      </c>
      <c r="BI652" s="582"/>
      <c r="BJ652" s="582"/>
      <c r="BK652" s="582"/>
      <c r="BL652" s="780">
        <v>0</v>
      </c>
    </row>
    <row r="653" spans="5:64" x14ac:dyDescent="0.3">
      <c r="E653" s="1122" t="s">
        <v>1290</v>
      </c>
      <c r="F653" s="1120"/>
      <c r="G653" s="1119"/>
      <c r="H653" s="900"/>
      <c r="I653" s="1121">
        <v>0.25800000000000001</v>
      </c>
      <c r="K653" s="899" t="s">
        <v>484</v>
      </c>
      <c r="L653" s="629"/>
      <c r="M653" s="629"/>
      <c r="N653" s="900"/>
      <c r="O653" s="824">
        <v>0.27800000000000002</v>
      </c>
      <c r="Q653" s="899" t="s">
        <v>1302</v>
      </c>
      <c r="R653" s="629"/>
      <c r="S653" s="629"/>
      <c r="T653" s="900"/>
      <c r="U653" s="824">
        <v>0.254</v>
      </c>
      <c r="W653" s="265" t="s">
        <v>1344</v>
      </c>
      <c r="X653" s="208"/>
      <c r="Y653" s="208"/>
      <c r="Z653" s="263"/>
      <c r="AA653" s="824">
        <v>0.26100000000000001</v>
      </c>
      <c r="AC653" s="581" t="s">
        <v>1078</v>
      </c>
      <c r="AD653" s="630"/>
      <c r="AE653" s="263"/>
      <c r="AF653" s="263"/>
      <c r="AG653" s="693">
        <v>7.0000000000000001E-3</v>
      </c>
      <c r="AI653" s="581" t="s">
        <v>637</v>
      </c>
      <c r="AJ653" s="630"/>
      <c r="AK653" s="263"/>
      <c r="AL653" s="263"/>
      <c r="AM653" s="693">
        <v>0</v>
      </c>
      <c r="AP653" s="581" t="s">
        <v>327</v>
      </c>
      <c r="AQ653" s="582"/>
      <c r="AR653" s="582"/>
      <c r="AS653" s="582"/>
      <c r="AT653" s="779">
        <v>0</v>
      </c>
      <c r="AV653" s="581" t="s">
        <v>431</v>
      </c>
      <c r="AW653" s="582"/>
      <c r="AX653" s="582"/>
      <c r="AY653" s="582"/>
      <c r="AZ653" s="779">
        <v>0</v>
      </c>
      <c r="BB653" s="581" t="s">
        <v>393</v>
      </c>
      <c r="BC653" s="630"/>
      <c r="BD653" s="582"/>
      <c r="BE653" s="158"/>
      <c r="BF653" s="780">
        <v>0</v>
      </c>
      <c r="BH653" s="581" t="s">
        <v>344</v>
      </c>
      <c r="BI653" s="582"/>
      <c r="BJ653" s="582"/>
      <c r="BK653" s="582"/>
      <c r="BL653" s="780">
        <v>0.31000000238418579</v>
      </c>
    </row>
    <row r="654" spans="5:64" ht="16.5" customHeight="1" x14ac:dyDescent="0.3">
      <c r="E654" s="1122" t="s">
        <v>1541</v>
      </c>
      <c r="F654" s="1120"/>
      <c r="G654" s="1119"/>
      <c r="H654" s="900"/>
      <c r="I654" s="1121">
        <v>0</v>
      </c>
      <c r="K654" s="899" t="s">
        <v>1455</v>
      </c>
      <c r="L654" s="629"/>
      <c r="M654" s="629"/>
      <c r="N654" s="900"/>
      <c r="O654" s="824">
        <v>0.28299999999999997</v>
      </c>
      <c r="Q654" s="899" t="s">
        <v>1456</v>
      </c>
      <c r="R654" s="629"/>
      <c r="S654" s="629"/>
      <c r="T654" s="900"/>
      <c r="U654" s="824">
        <v>0.26</v>
      </c>
      <c r="W654" s="1391" t="s">
        <v>1631</v>
      </c>
      <c r="X654" s="1391"/>
      <c r="Y654" s="1391"/>
      <c r="Z654" s="1391"/>
      <c r="AA654" s="1391"/>
      <c r="AC654" s="581" t="s">
        <v>1183</v>
      </c>
      <c r="AD654" s="630"/>
      <c r="AE654" s="263"/>
      <c r="AF654" s="263"/>
      <c r="AG654" s="693">
        <v>0</v>
      </c>
      <c r="AI654" s="581" t="s">
        <v>132</v>
      </c>
      <c r="AJ654" s="630"/>
      <c r="AK654" s="263"/>
      <c r="AL654" s="263"/>
      <c r="AM654" s="693">
        <v>0.26</v>
      </c>
      <c r="AP654" s="581" t="s">
        <v>477</v>
      </c>
      <c r="AQ654" s="582"/>
      <c r="AR654" s="582"/>
      <c r="AS654" s="582"/>
      <c r="AT654" s="779">
        <v>0</v>
      </c>
      <c r="AV654" s="581" t="s">
        <v>64</v>
      </c>
      <c r="AW654" s="582"/>
      <c r="AX654" s="582"/>
      <c r="AY654" s="582"/>
      <c r="AZ654" s="779">
        <v>0</v>
      </c>
      <c r="BB654" s="581" t="s">
        <v>243</v>
      </c>
      <c r="BC654" s="630"/>
      <c r="BD654" s="582"/>
      <c r="BE654" s="158"/>
      <c r="BF654" s="780">
        <v>0</v>
      </c>
      <c r="BH654" s="581" t="s">
        <v>246</v>
      </c>
      <c r="BI654" s="582"/>
      <c r="BJ654" s="582"/>
      <c r="BK654" s="582"/>
      <c r="BL654" s="780">
        <v>0</v>
      </c>
    </row>
    <row r="655" spans="5:64" x14ac:dyDescent="0.3">
      <c r="E655" s="1122" t="s">
        <v>662</v>
      </c>
      <c r="F655" s="1120"/>
      <c r="G655" s="1119"/>
      <c r="H655" s="900"/>
      <c r="I655" s="1121">
        <v>0</v>
      </c>
      <c r="K655" s="899" t="s">
        <v>1728</v>
      </c>
      <c r="L655" s="629"/>
      <c r="M655" s="629"/>
      <c r="N655" s="900"/>
      <c r="O655" s="824">
        <v>0.28299999999999997</v>
      </c>
      <c r="Q655" s="899" t="s">
        <v>1104</v>
      </c>
      <c r="R655" s="629"/>
      <c r="S655" s="629"/>
      <c r="T655" s="900"/>
      <c r="U655" s="824">
        <v>0.26</v>
      </c>
      <c r="W655" s="1392"/>
      <c r="X655" s="1392"/>
      <c r="Y655" s="1392"/>
      <c r="Z655" s="1392"/>
      <c r="AA655" s="1392"/>
      <c r="AC655" s="581" t="s">
        <v>609</v>
      </c>
      <c r="AD655" s="630"/>
      <c r="AE655" s="263"/>
      <c r="AF655" s="263"/>
      <c r="AG655" s="693">
        <v>0</v>
      </c>
      <c r="AI655" s="581" t="s">
        <v>236</v>
      </c>
      <c r="AJ655" s="630"/>
      <c r="AK655" s="263"/>
      <c r="AL655" s="263"/>
      <c r="AM655" s="693">
        <v>0</v>
      </c>
      <c r="AP655" s="581" t="s">
        <v>386</v>
      </c>
      <c r="AQ655" s="582"/>
      <c r="AR655" s="582"/>
      <c r="AS655" s="582"/>
      <c r="AT655" s="779">
        <v>0.27000001072883606</v>
      </c>
      <c r="AV655" s="581" t="s">
        <v>331</v>
      </c>
      <c r="AW655" s="582"/>
      <c r="AX655" s="582"/>
      <c r="AY655" s="582"/>
      <c r="AZ655" s="779">
        <v>0</v>
      </c>
      <c r="BB655" s="581" t="s">
        <v>244</v>
      </c>
      <c r="BC655" s="630"/>
      <c r="BD655" s="582"/>
      <c r="BE655" s="158"/>
      <c r="BF655" s="780">
        <v>0.31999999284744263</v>
      </c>
      <c r="BH655" s="581" t="s">
        <v>247</v>
      </c>
      <c r="BI655" s="582"/>
      <c r="BJ655" s="582"/>
      <c r="BK655" s="582"/>
      <c r="BL655" s="780">
        <v>0</v>
      </c>
    </row>
    <row r="656" spans="5:64" x14ac:dyDescent="0.3">
      <c r="E656" s="1122" t="s">
        <v>1469</v>
      </c>
      <c r="F656" s="1120"/>
      <c r="G656" s="1119"/>
      <c r="H656" s="900"/>
      <c r="I656" s="1121">
        <v>0.25700000000000001</v>
      </c>
      <c r="K656" s="899" t="s">
        <v>1296</v>
      </c>
      <c r="L656" s="629"/>
      <c r="M656" s="629"/>
      <c r="N656" s="900"/>
      <c r="O656" s="824">
        <v>0</v>
      </c>
      <c r="Q656" s="899" t="s">
        <v>1305</v>
      </c>
      <c r="R656" s="629"/>
      <c r="S656" s="629"/>
      <c r="T656" s="900"/>
      <c r="U656" s="824">
        <v>0.25900000000000001</v>
      </c>
      <c r="AC656" s="581" t="s">
        <v>1185</v>
      </c>
      <c r="AD656" s="630"/>
      <c r="AE656" s="263"/>
      <c r="AF656" s="263"/>
      <c r="AG656" s="693">
        <v>0</v>
      </c>
      <c r="AI656" s="581" t="s">
        <v>237</v>
      </c>
      <c r="AJ656" s="630"/>
      <c r="AK656" s="263"/>
      <c r="AL656" s="263"/>
      <c r="AM656" s="693">
        <v>0</v>
      </c>
      <c r="AP656" s="581" t="s">
        <v>328</v>
      </c>
      <c r="AQ656" s="582"/>
      <c r="AR656" s="582"/>
      <c r="AS656" s="582"/>
      <c r="AT656" s="779">
        <v>0</v>
      </c>
      <c r="AV656" s="581" t="s">
        <v>1097</v>
      </c>
      <c r="AW656" s="582"/>
      <c r="AX656" s="582"/>
      <c r="AY656" s="582"/>
      <c r="AZ656" s="779">
        <v>0</v>
      </c>
      <c r="BB656" s="581" t="s">
        <v>68</v>
      </c>
      <c r="BC656" s="630"/>
      <c r="BD656" s="582"/>
      <c r="BE656" s="158"/>
      <c r="BF656" s="780">
        <v>0</v>
      </c>
      <c r="BH656" s="581" t="s">
        <v>210</v>
      </c>
      <c r="BI656" s="582"/>
      <c r="BJ656" s="582"/>
      <c r="BK656" s="582"/>
      <c r="BL656" s="780">
        <v>0</v>
      </c>
    </row>
    <row r="657" spans="5:64" x14ac:dyDescent="0.3">
      <c r="E657" s="1122" t="s">
        <v>1876</v>
      </c>
      <c r="F657" s="1120"/>
      <c r="G657" s="1119"/>
      <c r="H657" s="900"/>
      <c r="I657" s="1121">
        <v>0.26700000000000002</v>
      </c>
      <c r="K657" s="899" t="s">
        <v>1729</v>
      </c>
      <c r="L657" s="629"/>
      <c r="M657" s="629"/>
      <c r="N657" s="900"/>
      <c r="O657" s="824">
        <v>0.28299999999999997</v>
      </c>
      <c r="Q657" s="899" t="s">
        <v>667</v>
      </c>
      <c r="R657" s="629"/>
      <c r="S657" s="629"/>
      <c r="T657" s="900"/>
      <c r="U657" s="824">
        <v>0.26</v>
      </c>
      <c r="AC657" s="581" t="s">
        <v>1186</v>
      </c>
      <c r="AD657" s="630"/>
      <c r="AE657" s="263"/>
      <c r="AF657" s="263"/>
      <c r="AG657" s="693">
        <v>0.23799999999999999</v>
      </c>
      <c r="AI657" s="581" t="s">
        <v>638</v>
      </c>
      <c r="AJ657" s="630"/>
      <c r="AK657" s="263"/>
      <c r="AL657" s="263"/>
      <c r="AM657" s="693">
        <v>0</v>
      </c>
      <c r="AP657" s="581" t="s">
        <v>58</v>
      </c>
      <c r="AQ657" s="582"/>
      <c r="AR657" s="582"/>
      <c r="AS657" s="582"/>
      <c r="AT657" s="779">
        <v>0.20999999344348907</v>
      </c>
      <c r="AV657" s="581" t="s">
        <v>133</v>
      </c>
      <c r="AW657" s="582"/>
      <c r="AX657" s="582"/>
      <c r="AY657" s="582"/>
      <c r="AZ657" s="779">
        <v>0</v>
      </c>
      <c r="BB657" s="581" t="s">
        <v>394</v>
      </c>
      <c r="BC657" s="630"/>
      <c r="BD657" s="582"/>
      <c r="BE657" s="158"/>
      <c r="BF657" s="780">
        <v>0</v>
      </c>
      <c r="BH657" s="581" t="s">
        <v>345</v>
      </c>
      <c r="BI657" s="582"/>
      <c r="BJ657" s="582"/>
      <c r="BK657" s="582"/>
      <c r="BL657" s="780">
        <v>0</v>
      </c>
    </row>
    <row r="658" spans="5:64" ht="15" customHeight="1" x14ac:dyDescent="0.3">
      <c r="E658" s="1122" t="s">
        <v>1878</v>
      </c>
      <c r="F658" s="1120"/>
      <c r="G658" s="1119"/>
      <c r="H658" s="900"/>
      <c r="I658" s="1121">
        <v>0.25800000000000001</v>
      </c>
      <c r="K658" s="899" t="s">
        <v>1730</v>
      </c>
      <c r="L658" s="629"/>
      <c r="M658" s="629"/>
      <c r="N658" s="900"/>
      <c r="O658" s="824">
        <v>0.28299999999999997</v>
      </c>
      <c r="Q658" s="899" t="s">
        <v>1307</v>
      </c>
      <c r="R658" s="629"/>
      <c r="S658" s="629"/>
      <c r="T658" s="900"/>
      <c r="U658" s="824">
        <v>0.26</v>
      </c>
      <c r="W658" s="1383" t="s">
        <v>1348</v>
      </c>
      <c r="X658" s="1383"/>
      <c r="Y658" s="1383"/>
      <c r="Z658" s="1383"/>
      <c r="AA658" s="1383"/>
      <c r="AC658" s="581" t="s">
        <v>1189</v>
      </c>
      <c r="AD658" s="630"/>
      <c r="AE658" s="263"/>
      <c r="AF658" s="263"/>
      <c r="AG658" s="693">
        <v>0</v>
      </c>
      <c r="AI658" s="581" t="s">
        <v>320</v>
      </c>
      <c r="AJ658" s="630"/>
      <c r="AK658" s="263"/>
      <c r="AL658" s="263"/>
      <c r="AM658" s="693">
        <v>0.22</v>
      </c>
      <c r="AP658" s="581" t="s">
        <v>329</v>
      </c>
      <c r="AQ658" s="582"/>
      <c r="AR658" s="582"/>
      <c r="AS658" s="582"/>
      <c r="AT658" s="779">
        <v>0</v>
      </c>
      <c r="AV658" s="581" t="s">
        <v>432</v>
      </c>
      <c r="AW658" s="582"/>
      <c r="AX658" s="582"/>
      <c r="AY658" s="582"/>
      <c r="AZ658" s="779">
        <v>0.40999999642372131</v>
      </c>
      <c r="BB658" s="581" t="s">
        <v>245</v>
      </c>
      <c r="BC658" s="630"/>
      <c r="BD658" s="582"/>
      <c r="BE658" s="158"/>
      <c r="BF658" s="780">
        <v>0</v>
      </c>
      <c r="BH658" s="581" t="s">
        <v>346</v>
      </c>
      <c r="BI658" s="582"/>
      <c r="BJ658" s="582"/>
      <c r="BK658" s="582"/>
      <c r="BL658" s="780">
        <v>0</v>
      </c>
    </row>
    <row r="659" spans="5:64" x14ac:dyDescent="0.3">
      <c r="E659" s="1122" t="s">
        <v>1293</v>
      </c>
      <c r="F659" s="1120"/>
      <c r="G659" s="1119"/>
      <c r="H659" s="900"/>
      <c r="I659" s="1121">
        <v>0.215</v>
      </c>
      <c r="K659" s="899" t="s">
        <v>1299</v>
      </c>
      <c r="L659" s="629"/>
      <c r="M659" s="629"/>
      <c r="N659" s="900"/>
      <c r="O659" s="824">
        <v>0</v>
      </c>
      <c r="Q659" s="899" t="s">
        <v>1308</v>
      </c>
      <c r="R659" s="629"/>
      <c r="S659" s="629"/>
      <c r="T659" s="900"/>
      <c r="U659" s="824">
        <v>0.25800000000000001</v>
      </c>
      <c r="W659" s="1393"/>
      <c r="X659" s="1393"/>
      <c r="Y659" s="1393"/>
      <c r="Z659" s="1393"/>
      <c r="AA659" s="1393"/>
      <c r="AC659" s="581" t="s">
        <v>1194</v>
      </c>
      <c r="AD659" s="630"/>
      <c r="AE659" s="263"/>
      <c r="AF659" s="263"/>
      <c r="AG659" s="693">
        <v>0.113</v>
      </c>
      <c r="AI659" s="581" t="s">
        <v>425</v>
      </c>
      <c r="AJ659" s="630"/>
      <c r="AK659" s="263"/>
      <c r="AL659" s="263"/>
      <c r="AM659" s="693">
        <v>0</v>
      </c>
      <c r="AP659" s="581" t="s">
        <v>63</v>
      </c>
      <c r="AQ659" s="582"/>
      <c r="AR659" s="582"/>
      <c r="AS659" s="582"/>
      <c r="AT659" s="779">
        <v>0</v>
      </c>
      <c r="AV659" s="581" t="s">
        <v>433</v>
      </c>
      <c r="AW659" s="582"/>
      <c r="AX659" s="582"/>
      <c r="AY659" s="582"/>
      <c r="AZ659" s="779">
        <v>0</v>
      </c>
      <c r="BB659" s="581" t="s">
        <v>395</v>
      </c>
      <c r="BC659" s="630"/>
      <c r="BD659" s="582"/>
      <c r="BE659" s="158"/>
      <c r="BF659" s="780">
        <v>0.38999998569488525</v>
      </c>
      <c r="BH659" s="581" t="s">
        <v>211</v>
      </c>
      <c r="BI659" s="582"/>
      <c r="BJ659" s="582"/>
      <c r="BK659" s="582"/>
      <c r="BL659" s="780">
        <v>0</v>
      </c>
    </row>
    <row r="660" spans="5:64" ht="15" customHeight="1" x14ac:dyDescent="0.3">
      <c r="E660" s="1122" t="s">
        <v>1294</v>
      </c>
      <c r="F660" s="1120"/>
      <c r="G660" s="1119"/>
      <c r="H660" s="900"/>
      <c r="I660" s="1121">
        <v>0.25800000000000001</v>
      </c>
      <c r="K660" s="899" t="s">
        <v>1300</v>
      </c>
      <c r="L660" s="629"/>
      <c r="M660" s="629"/>
      <c r="N660" s="900"/>
      <c r="O660" s="824">
        <v>0</v>
      </c>
      <c r="Q660" s="899" t="s">
        <v>1311</v>
      </c>
      <c r="R660" s="629"/>
      <c r="S660" s="629"/>
      <c r="T660" s="900"/>
      <c r="U660" s="824">
        <v>0.25900000000000001</v>
      </c>
      <c r="W660" s="1385" t="s">
        <v>50</v>
      </c>
      <c r="X660" s="1386"/>
      <c r="Y660" s="1386"/>
      <c r="Z660" s="1387"/>
      <c r="AA660" s="825" t="s">
        <v>1110</v>
      </c>
      <c r="AC660" s="581" t="s">
        <v>1195</v>
      </c>
      <c r="AD660" s="630"/>
      <c r="AE660" s="263"/>
      <c r="AF660" s="263"/>
      <c r="AG660" s="693">
        <v>0</v>
      </c>
      <c r="AI660" s="581" t="s">
        <v>452</v>
      </c>
      <c r="AJ660" s="630"/>
      <c r="AK660" s="263"/>
      <c r="AL660" s="263"/>
      <c r="AM660" s="693">
        <v>0.25</v>
      </c>
      <c r="AP660" s="581" t="s">
        <v>431</v>
      </c>
      <c r="AQ660" s="582"/>
      <c r="AR660" s="582"/>
      <c r="AS660" s="582"/>
      <c r="AT660" s="779">
        <v>0</v>
      </c>
      <c r="AV660" s="581" t="s">
        <v>1098</v>
      </c>
      <c r="AW660" s="582"/>
      <c r="AX660" s="582"/>
      <c r="AY660" s="582"/>
      <c r="AZ660" s="779">
        <v>0</v>
      </c>
      <c r="BB660" s="581" t="s">
        <v>246</v>
      </c>
      <c r="BC660" s="630"/>
      <c r="BD660" s="582"/>
      <c r="BE660" s="158"/>
      <c r="BF660" s="780">
        <v>0</v>
      </c>
      <c r="BH660" s="581" t="s">
        <v>347</v>
      </c>
      <c r="BI660" s="582"/>
      <c r="BJ660" s="582"/>
      <c r="BK660" s="582"/>
      <c r="BL660" s="780">
        <v>0.2800000011920929</v>
      </c>
    </row>
    <row r="661" spans="5:64" x14ac:dyDescent="0.3">
      <c r="E661" s="1122" t="s">
        <v>1454</v>
      </c>
      <c r="F661" s="1120"/>
      <c r="G661" s="1119"/>
      <c r="H661" s="900"/>
      <c r="I661" s="1121">
        <v>0</v>
      </c>
      <c r="K661" s="899" t="s">
        <v>1302</v>
      </c>
      <c r="L661" s="629"/>
      <c r="M661" s="629"/>
      <c r="N661" s="900"/>
      <c r="O661" s="824">
        <v>0.28100000000000003</v>
      </c>
      <c r="Q661" s="899" t="s">
        <v>1312</v>
      </c>
      <c r="R661" s="629"/>
      <c r="S661" s="629"/>
      <c r="T661" s="900"/>
      <c r="U661" s="824">
        <v>0</v>
      </c>
      <c r="W661" s="581" t="s">
        <v>1180</v>
      </c>
      <c r="X661" s="582"/>
      <c r="Y661" s="263"/>
      <c r="Z661" s="263"/>
      <c r="AA661" s="824">
        <v>1E-3</v>
      </c>
      <c r="AC661" s="581" t="s">
        <v>1196</v>
      </c>
      <c r="AD661" s="630"/>
      <c r="AE661" s="263"/>
      <c r="AF661" s="263"/>
      <c r="AG661" s="693">
        <v>0</v>
      </c>
      <c r="AI661" s="581" t="s">
        <v>639</v>
      </c>
      <c r="AJ661" s="630"/>
      <c r="AK661" s="263"/>
      <c r="AL661" s="263"/>
      <c r="AM661" s="693">
        <v>0</v>
      </c>
      <c r="AP661" s="581" t="s">
        <v>64</v>
      </c>
      <c r="AQ661" s="582"/>
      <c r="AR661" s="582"/>
      <c r="AS661" s="582"/>
      <c r="AT661" s="779">
        <v>0</v>
      </c>
      <c r="AV661" s="581" t="s">
        <v>134</v>
      </c>
      <c r="AW661" s="582"/>
      <c r="AX661" s="582"/>
      <c r="AY661" s="582"/>
      <c r="AZ661" s="779">
        <v>0</v>
      </c>
      <c r="BB661" s="581" t="s">
        <v>247</v>
      </c>
      <c r="BC661" s="630"/>
      <c r="BD661" s="582"/>
      <c r="BE661" s="158"/>
      <c r="BF661" s="780">
        <v>0</v>
      </c>
      <c r="BH661" s="581" t="s">
        <v>348</v>
      </c>
      <c r="BI661" s="582"/>
      <c r="BJ661" s="582"/>
      <c r="BK661" s="582"/>
      <c r="BL661" s="780">
        <v>0.25999999046325684</v>
      </c>
    </row>
    <row r="662" spans="5:64" x14ac:dyDescent="0.3">
      <c r="E662" s="1122" t="s">
        <v>484</v>
      </c>
      <c r="F662" s="1120"/>
      <c r="G662" s="1119"/>
      <c r="H662" s="900"/>
      <c r="I662" s="1121">
        <v>0.252</v>
      </c>
      <c r="K662" s="899" t="s">
        <v>1456</v>
      </c>
      <c r="L662" s="629"/>
      <c r="M662" s="629"/>
      <c r="N662" s="900"/>
      <c r="O662" s="824">
        <v>0.28299999999999997</v>
      </c>
      <c r="Q662" s="899" t="s">
        <v>1544</v>
      </c>
      <c r="R662" s="629"/>
      <c r="S662" s="629"/>
      <c r="T662" s="900"/>
      <c r="U662" s="824">
        <v>8.9999999999999993E-3</v>
      </c>
      <c r="W662" s="581" t="s">
        <v>1459</v>
      </c>
      <c r="X662" s="582"/>
      <c r="Y662" s="263"/>
      <c r="Z662" s="263"/>
      <c r="AA662" s="824">
        <v>0</v>
      </c>
      <c r="AC662" s="581" t="s">
        <v>614</v>
      </c>
      <c r="AD662" s="630"/>
      <c r="AE662" s="263"/>
      <c r="AF662" s="263"/>
      <c r="AG662" s="693">
        <v>0</v>
      </c>
      <c r="AI662" s="581" t="s">
        <v>238</v>
      </c>
      <c r="AJ662" s="630"/>
      <c r="AK662" s="263"/>
      <c r="AL662" s="263"/>
      <c r="AM662" s="693">
        <v>0.23</v>
      </c>
      <c r="AP662" s="581" t="s">
        <v>331</v>
      </c>
      <c r="AQ662" s="582"/>
      <c r="AR662" s="582"/>
      <c r="AS662" s="582"/>
      <c r="AT662" s="779">
        <v>0</v>
      </c>
      <c r="AV662" s="581" t="s">
        <v>66</v>
      </c>
      <c r="AW662" s="582"/>
      <c r="AX662" s="582"/>
      <c r="AY662" s="582"/>
      <c r="AZ662" s="779">
        <v>0</v>
      </c>
      <c r="BB662" s="581" t="s">
        <v>210</v>
      </c>
      <c r="BC662" s="630"/>
      <c r="BD662" s="582"/>
      <c r="BE662" s="158"/>
      <c r="BF662" s="780">
        <v>0</v>
      </c>
      <c r="BH662" s="581" t="s">
        <v>248</v>
      </c>
      <c r="BI662" s="582"/>
      <c r="BJ662" s="582"/>
      <c r="BK662" s="582"/>
      <c r="BL662" s="780">
        <v>0</v>
      </c>
    </row>
    <row r="663" spans="5:64" x14ac:dyDescent="0.3">
      <c r="E663" s="1122" t="s">
        <v>1455</v>
      </c>
      <c r="F663" s="1120"/>
      <c r="G663" s="1119"/>
      <c r="H663" s="900"/>
      <c r="I663" s="1121">
        <v>0.255</v>
      </c>
      <c r="K663" s="899" t="s">
        <v>1305</v>
      </c>
      <c r="L663" s="629"/>
      <c r="M663" s="629"/>
      <c r="N663" s="900"/>
      <c r="O663" s="824">
        <v>0.28299999999999997</v>
      </c>
      <c r="Q663" s="899" t="s">
        <v>1314</v>
      </c>
      <c r="R663" s="629"/>
      <c r="S663" s="629"/>
      <c r="T663" s="900"/>
      <c r="U663" s="824">
        <v>0.26300000000000001</v>
      </c>
      <c r="W663" s="581" t="s">
        <v>1185</v>
      </c>
      <c r="X663" s="582"/>
      <c r="Y663" s="263"/>
      <c r="Z663" s="263"/>
      <c r="AA663" s="824">
        <v>0</v>
      </c>
      <c r="AC663" s="581" t="s">
        <v>1198</v>
      </c>
      <c r="AD663" s="630"/>
      <c r="AE663" s="263"/>
      <c r="AF663" s="263"/>
      <c r="AG663" s="693">
        <v>0</v>
      </c>
      <c r="AI663" s="581" t="s">
        <v>321</v>
      </c>
      <c r="AJ663" s="630"/>
      <c r="AK663" s="263"/>
      <c r="AL663" s="263"/>
      <c r="AM663" s="693">
        <v>0.2</v>
      </c>
      <c r="AP663" s="581" t="s">
        <v>478</v>
      </c>
      <c r="AQ663" s="582"/>
      <c r="AR663" s="582"/>
      <c r="AS663" s="582"/>
      <c r="AT663" s="779">
        <v>0.2199999988079071</v>
      </c>
      <c r="AV663" s="581" t="s">
        <v>208</v>
      </c>
      <c r="AW663" s="582"/>
      <c r="AX663" s="582"/>
      <c r="AY663" s="582"/>
      <c r="AZ663" s="779">
        <v>0.27000001072883606</v>
      </c>
      <c r="BB663" s="581" t="s">
        <v>345</v>
      </c>
      <c r="BC663" s="630"/>
      <c r="BD663" s="582"/>
      <c r="BE663" s="158"/>
      <c r="BF663" s="780">
        <v>0</v>
      </c>
      <c r="BH663" s="581" t="s">
        <v>349</v>
      </c>
      <c r="BI663" s="582"/>
      <c r="BJ663" s="582"/>
      <c r="BK663" s="582"/>
      <c r="BL663" s="780">
        <v>0</v>
      </c>
    </row>
    <row r="664" spans="5:64" x14ac:dyDescent="0.3">
      <c r="E664" s="1122" t="s">
        <v>1728</v>
      </c>
      <c r="F664" s="1120"/>
      <c r="G664" s="1119"/>
      <c r="H664" s="900"/>
      <c r="I664" s="1121">
        <v>0.25800000000000001</v>
      </c>
      <c r="K664" s="899" t="s">
        <v>667</v>
      </c>
      <c r="L664" s="629"/>
      <c r="M664" s="629"/>
      <c r="N664" s="900"/>
      <c r="O664" s="824">
        <v>0</v>
      </c>
      <c r="Q664" s="899" t="s">
        <v>1316</v>
      </c>
      <c r="R664" s="629"/>
      <c r="S664" s="629"/>
      <c r="T664" s="900"/>
      <c r="U664" s="824">
        <v>0.25</v>
      </c>
      <c r="W664" s="581" t="s">
        <v>1460</v>
      </c>
      <c r="X664" s="582"/>
      <c r="Y664" s="263"/>
      <c r="Z664" s="263"/>
      <c r="AA664" s="824">
        <v>0</v>
      </c>
      <c r="AC664" s="581" t="s">
        <v>616</v>
      </c>
      <c r="AD664" s="630"/>
      <c r="AE664" s="263"/>
      <c r="AF664" s="263"/>
      <c r="AG664" s="693">
        <v>0</v>
      </c>
      <c r="AI664" s="581" t="s">
        <v>428</v>
      </c>
      <c r="AJ664" s="630"/>
      <c r="AK664" s="263"/>
      <c r="AL664" s="263"/>
      <c r="AM664" s="693">
        <v>0.24</v>
      </c>
      <c r="AP664" s="581" t="s">
        <v>512</v>
      </c>
      <c r="AQ664" s="582"/>
      <c r="AR664" s="582"/>
      <c r="AS664" s="582"/>
      <c r="AT664" s="779">
        <v>0</v>
      </c>
      <c r="AV664" s="581" t="s">
        <v>434</v>
      </c>
      <c r="AW664" s="582"/>
      <c r="AX664" s="582"/>
      <c r="AY664" s="582"/>
      <c r="AZ664" s="779">
        <v>0</v>
      </c>
      <c r="BB664" s="581" t="s">
        <v>211</v>
      </c>
      <c r="BC664" s="630"/>
      <c r="BD664" s="582"/>
      <c r="BE664" s="158"/>
      <c r="BF664" s="780">
        <v>0</v>
      </c>
      <c r="BH664" s="581" t="s">
        <v>69</v>
      </c>
      <c r="BI664" s="582"/>
      <c r="BJ664" s="582"/>
      <c r="BK664" s="582"/>
      <c r="BL664" s="780">
        <v>0</v>
      </c>
    </row>
    <row r="665" spans="5:64" ht="14.45" customHeight="1" x14ac:dyDescent="0.3">
      <c r="E665" s="1122" t="s">
        <v>1296</v>
      </c>
      <c r="F665" s="1120"/>
      <c r="G665" s="1119"/>
      <c r="H665" s="900"/>
      <c r="I665" s="1121">
        <v>0</v>
      </c>
      <c r="K665" s="899" t="s">
        <v>1307</v>
      </c>
      <c r="L665" s="629"/>
      <c r="M665" s="629"/>
      <c r="N665" s="900"/>
      <c r="O665" s="824">
        <v>0.28299999999999997</v>
      </c>
      <c r="Q665" s="899" t="s">
        <v>1317</v>
      </c>
      <c r="R665" s="629"/>
      <c r="S665" s="629"/>
      <c r="T665" s="900"/>
      <c r="U665" s="824">
        <v>0</v>
      </c>
      <c r="W665" s="581" t="s">
        <v>1461</v>
      </c>
      <c r="X665" s="582"/>
      <c r="Y665" s="263"/>
      <c r="Z665" s="263"/>
      <c r="AA665" s="824">
        <v>0</v>
      </c>
      <c r="AC665" s="581" t="s">
        <v>1199</v>
      </c>
      <c r="AD665" s="630"/>
      <c r="AE665" s="263"/>
      <c r="AF665" s="263"/>
      <c r="AG665" s="693">
        <v>0</v>
      </c>
      <c r="AI665" s="581" t="s">
        <v>640</v>
      </c>
      <c r="AJ665" s="630"/>
      <c r="AK665" s="263"/>
      <c r="AL665" s="263"/>
      <c r="AM665" s="693">
        <v>0.2</v>
      </c>
      <c r="AP665" s="581" t="s">
        <v>133</v>
      </c>
      <c r="AQ665" s="582"/>
      <c r="AR665" s="582"/>
      <c r="AS665" s="582"/>
      <c r="AT665" s="779">
        <v>0</v>
      </c>
      <c r="AV665" s="581" t="s">
        <v>435</v>
      </c>
      <c r="AW665" s="582"/>
      <c r="AX665" s="582"/>
      <c r="AY665" s="582"/>
      <c r="AZ665" s="779">
        <v>0</v>
      </c>
      <c r="BB665" s="581" t="s">
        <v>347</v>
      </c>
      <c r="BC665" s="630"/>
      <c r="BD665" s="582"/>
      <c r="BE665" s="158"/>
      <c r="BF665" s="780">
        <v>0.37000000476837158</v>
      </c>
      <c r="BH665" s="1391" t="s">
        <v>1631</v>
      </c>
      <c r="BI665" s="1391"/>
      <c r="BJ665" s="1391"/>
      <c r="BK665" s="1391"/>
      <c r="BL665" s="1391"/>
    </row>
    <row r="666" spans="5:64" x14ac:dyDescent="0.3">
      <c r="E666" s="1122" t="s">
        <v>1729</v>
      </c>
      <c r="F666" s="1120"/>
      <c r="G666" s="1119"/>
      <c r="H666" s="900"/>
      <c r="I666" s="1121">
        <v>0.25700000000000001</v>
      </c>
      <c r="K666" s="899" t="s">
        <v>1308</v>
      </c>
      <c r="L666" s="629"/>
      <c r="M666" s="629"/>
      <c r="N666" s="900"/>
      <c r="O666" s="824">
        <v>0.27100000000000002</v>
      </c>
      <c r="Q666" s="899" t="s">
        <v>1318</v>
      </c>
      <c r="R666" s="629"/>
      <c r="S666" s="629"/>
      <c r="T666" s="900"/>
      <c r="U666" s="824">
        <v>0.25700000000000001</v>
      </c>
      <c r="W666" s="581" t="s">
        <v>1462</v>
      </c>
      <c r="X666" s="582"/>
      <c r="Y666" s="263"/>
      <c r="Z666" s="263"/>
      <c r="AA666" s="824">
        <v>3.5999999999999997E-2</v>
      </c>
      <c r="AC666" s="581" t="s">
        <v>1200</v>
      </c>
      <c r="AD666" s="630"/>
      <c r="AE666" s="263"/>
      <c r="AF666" s="263"/>
      <c r="AG666" s="693">
        <v>0.25900000000000001</v>
      </c>
      <c r="AI666" s="581" t="s">
        <v>514</v>
      </c>
      <c r="AJ666" s="630"/>
      <c r="AK666" s="263"/>
      <c r="AL666" s="263"/>
      <c r="AM666" s="693">
        <v>0</v>
      </c>
      <c r="AP666" s="581" t="s">
        <v>432</v>
      </c>
      <c r="AQ666" s="582"/>
      <c r="AR666" s="582"/>
      <c r="AS666" s="582"/>
      <c r="AT666" s="779">
        <v>0.31000000238418579</v>
      </c>
      <c r="AV666" s="581" t="s">
        <v>436</v>
      </c>
      <c r="AW666" s="582"/>
      <c r="AX666" s="582"/>
      <c r="AY666" s="582"/>
      <c r="AZ666" s="779">
        <v>0.40999999642372131</v>
      </c>
      <c r="BB666" s="581" t="s">
        <v>373</v>
      </c>
      <c r="BC666" s="630"/>
      <c r="BD666" s="582"/>
      <c r="BE666" s="158"/>
      <c r="BF666" s="780">
        <v>0.31999999284744263</v>
      </c>
      <c r="BH666" s="1392"/>
      <c r="BI666" s="1392"/>
      <c r="BJ666" s="1392"/>
      <c r="BK666" s="1392"/>
      <c r="BL666" s="1392"/>
    </row>
    <row r="667" spans="5:64" x14ac:dyDescent="0.3">
      <c r="E667" s="1122" t="s">
        <v>1730</v>
      </c>
      <c r="F667" s="1120"/>
      <c r="G667" s="1119"/>
      <c r="H667" s="900"/>
      <c r="I667" s="1121">
        <v>0.25700000000000001</v>
      </c>
      <c r="K667" s="899" t="s">
        <v>1311</v>
      </c>
      <c r="L667" s="629"/>
      <c r="M667" s="629"/>
      <c r="N667" s="900"/>
      <c r="O667" s="824">
        <v>7.3999999999999996E-2</v>
      </c>
      <c r="Q667" s="899" t="s">
        <v>1319</v>
      </c>
      <c r="R667" s="629"/>
      <c r="S667" s="629"/>
      <c r="T667" s="900"/>
      <c r="U667" s="824">
        <v>0.26</v>
      </c>
      <c r="W667" s="581" t="s">
        <v>1195</v>
      </c>
      <c r="X667" s="582"/>
      <c r="Y667" s="263"/>
      <c r="Z667" s="263"/>
      <c r="AA667" s="824">
        <v>0</v>
      </c>
      <c r="AC667" s="581" t="s">
        <v>1201</v>
      </c>
      <c r="AD667" s="630"/>
      <c r="AE667" s="263"/>
      <c r="AF667" s="263"/>
      <c r="AG667" s="693">
        <v>0</v>
      </c>
      <c r="AI667" s="581" t="s">
        <v>322</v>
      </c>
      <c r="AJ667" s="630"/>
      <c r="AK667" s="263"/>
      <c r="AL667" s="263"/>
      <c r="AM667" s="693">
        <v>0</v>
      </c>
      <c r="AP667" s="581" t="s">
        <v>433</v>
      </c>
      <c r="AQ667" s="582"/>
      <c r="AR667" s="582"/>
      <c r="AS667" s="582"/>
      <c r="AT667" s="779">
        <v>0</v>
      </c>
      <c r="AV667" s="581" t="s">
        <v>368</v>
      </c>
      <c r="AW667" s="582"/>
      <c r="AX667" s="582"/>
      <c r="AY667" s="582"/>
      <c r="AZ667" s="779">
        <v>0.31000000238418579</v>
      </c>
      <c r="BB667" s="581" t="s">
        <v>248</v>
      </c>
      <c r="BC667" s="630"/>
      <c r="BD667" s="582"/>
      <c r="BE667" s="158"/>
      <c r="BF667" s="780">
        <v>0</v>
      </c>
    </row>
    <row r="668" spans="5:64" x14ac:dyDescent="0.3">
      <c r="E668" s="1122" t="s">
        <v>1299</v>
      </c>
      <c r="F668" s="1120"/>
      <c r="G668" s="1119"/>
      <c r="H668" s="900"/>
      <c r="I668" s="1121">
        <v>0</v>
      </c>
      <c r="K668" s="899" t="s">
        <v>1312</v>
      </c>
      <c r="L668" s="629"/>
      <c r="M668" s="629"/>
      <c r="N668" s="900"/>
      <c r="O668" s="824">
        <v>0</v>
      </c>
      <c r="Q668" s="899" t="s">
        <v>1458</v>
      </c>
      <c r="R668" s="629"/>
      <c r="S668" s="629"/>
      <c r="T668" s="900"/>
      <c r="U668" s="824">
        <v>0.25600000000000001</v>
      </c>
      <c r="W668" s="581" t="s">
        <v>1463</v>
      </c>
      <c r="X668" s="582"/>
      <c r="Y668" s="263"/>
      <c r="Z668" s="263"/>
      <c r="AA668" s="824">
        <v>0.193</v>
      </c>
      <c r="AC668" s="581" t="s">
        <v>1204</v>
      </c>
      <c r="AD668" s="630"/>
      <c r="AE668" s="263"/>
      <c r="AF668" s="263"/>
      <c r="AG668" s="693">
        <v>0</v>
      </c>
      <c r="AI668" s="581" t="s">
        <v>323</v>
      </c>
      <c r="AJ668" s="630"/>
      <c r="AK668" s="263"/>
      <c r="AL668" s="263"/>
      <c r="AM668" s="693">
        <v>0.18</v>
      </c>
      <c r="AP668" s="581" t="s">
        <v>523</v>
      </c>
      <c r="AQ668" s="582"/>
      <c r="AR668" s="582"/>
      <c r="AS668" s="582"/>
      <c r="AT668" s="779">
        <v>0</v>
      </c>
      <c r="AV668" s="581" t="s">
        <v>1099</v>
      </c>
      <c r="AW668" s="582"/>
      <c r="AX668" s="582"/>
      <c r="AY668" s="582"/>
      <c r="AZ668" s="779">
        <v>0.31000000238418579</v>
      </c>
      <c r="BB668" s="581" t="s">
        <v>349</v>
      </c>
      <c r="BC668" s="630"/>
      <c r="BD668" s="582"/>
      <c r="BE668" s="582"/>
      <c r="BF668" s="780">
        <v>0.18000000715255737</v>
      </c>
    </row>
    <row r="669" spans="5:64" ht="14.45" customHeight="1" x14ac:dyDescent="0.3">
      <c r="E669" s="1122" t="s">
        <v>1300</v>
      </c>
      <c r="F669" s="1120"/>
      <c r="G669" s="1119"/>
      <c r="H669" s="900"/>
      <c r="I669" s="1121">
        <v>0</v>
      </c>
      <c r="K669" s="899" t="s">
        <v>1544</v>
      </c>
      <c r="L669" s="629"/>
      <c r="M669" s="629"/>
      <c r="N669" s="900"/>
      <c r="O669" s="824">
        <v>0</v>
      </c>
      <c r="Q669" s="899" t="s">
        <v>1547</v>
      </c>
      <c r="R669" s="629"/>
      <c r="S669" s="629"/>
      <c r="T669" s="900"/>
      <c r="U669" s="824">
        <v>0.26</v>
      </c>
      <c r="W669" s="581" t="s">
        <v>614</v>
      </c>
      <c r="X669" s="582"/>
      <c r="Y669" s="263"/>
      <c r="Z669" s="263"/>
      <c r="AA669" s="824">
        <v>0</v>
      </c>
      <c r="AC669" s="581" t="s">
        <v>1205</v>
      </c>
      <c r="AD669" s="630"/>
      <c r="AE669" s="263"/>
      <c r="AF669" s="263"/>
      <c r="AG669" s="693">
        <v>0</v>
      </c>
      <c r="AI669" s="581" t="s">
        <v>641</v>
      </c>
      <c r="AJ669" s="630"/>
      <c r="AK669" s="263"/>
      <c r="AL669" s="263"/>
      <c r="AM669" s="693">
        <v>0</v>
      </c>
      <c r="AP669" s="581" t="s">
        <v>134</v>
      </c>
      <c r="AQ669" s="582"/>
      <c r="AR669" s="582"/>
      <c r="AS669" s="582"/>
      <c r="AT669" s="779">
        <v>0</v>
      </c>
      <c r="AV669" s="581" t="s">
        <v>1100</v>
      </c>
      <c r="AW669" s="582"/>
      <c r="AX669" s="582"/>
      <c r="AY669" s="582"/>
      <c r="AZ669" s="779">
        <v>0.40999999642372131</v>
      </c>
      <c r="BB669" s="1391" t="s">
        <v>1631</v>
      </c>
      <c r="BC669" s="1391"/>
      <c r="BD669" s="1391"/>
      <c r="BE669" s="1391"/>
      <c r="BF669" s="1391"/>
    </row>
    <row r="670" spans="5:64" x14ac:dyDescent="0.3">
      <c r="E670" s="1122" t="s">
        <v>1302</v>
      </c>
      <c r="F670" s="1120"/>
      <c r="G670" s="1119"/>
      <c r="H670" s="900"/>
      <c r="I670" s="1121">
        <v>0.253</v>
      </c>
      <c r="K670" s="899" t="s">
        <v>1314</v>
      </c>
      <c r="L670" s="629"/>
      <c r="M670" s="629"/>
      <c r="N670" s="900"/>
      <c r="O670" s="824">
        <v>0.28100000000000003</v>
      </c>
      <c r="Q670" s="899" t="s">
        <v>1328</v>
      </c>
      <c r="R670" s="629"/>
      <c r="S670" s="629"/>
      <c r="T670" s="900"/>
      <c r="U670" s="824">
        <v>0.26</v>
      </c>
      <c r="W670" s="581" t="s">
        <v>1203</v>
      </c>
      <c r="X670" s="582"/>
      <c r="Y670" s="263"/>
      <c r="Z670" s="263"/>
      <c r="AA670" s="824">
        <v>0.26500000000000001</v>
      </c>
      <c r="AC670" s="581" t="s">
        <v>1206</v>
      </c>
      <c r="AD670" s="630"/>
      <c r="AE670" s="263"/>
      <c r="AF670" s="263"/>
      <c r="AG670" s="693">
        <v>3.0000000000000001E-3</v>
      </c>
      <c r="AI670" s="581" t="s">
        <v>429</v>
      </c>
      <c r="AJ670" s="630"/>
      <c r="AK670" s="263"/>
      <c r="AL670" s="263"/>
      <c r="AM670" s="693">
        <v>0.25</v>
      </c>
      <c r="AP670" s="581" t="s">
        <v>66</v>
      </c>
      <c r="AQ670" s="582"/>
      <c r="AR670" s="582"/>
      <c r="AS670" s="582"/>
      <c r="AT670" s="779">
        <v>0</v>
      </c>
      <c r="AV670" s="581" t="s">
        <v>239</v>
      </c>
      <c r="AW670" s="582"/>
      <c r="AX670" s="582"/>
      <c r="AY670" s="582"/>
      <c r="AZ670" s="779">
        <v>0</v>
      </c>
      <c r="BB670" s="1392"/>
      <c r="BC670" s="1392"/>
      <c r="BD670" s="1392"/>
      <c r="BE670" s="1392"/>
      <c r="BF670" s="1392"/>
    </row>
    <row r="671" spans="5:64" x14ac:dyDescent="0.3">
      <c r="E671" s="1122" t="s">
        <v>1456</v>
      </c>
      <c r="F671" s="1120"/>
      <c r="G671" s="1119"/>
      <c r="H671" s="900"/>
      <c r="I671" s="1121">
        <v>0.25800000000000001</v>
      </c>
      <c r="K671" s="899" t="s">
        <v>1316</v>
      </c>
      <c r="L671" s="629"/>
      <c r="M671" s="629"/>
      <c r="N671" s="900"/>
      <c r="O671" s="824">
        <v>0.26600000000000001</v>
      </c>
      <c r="Q671" s="899" t="s">
        <v>1331</v>
      </c>
      <c r="R671" s="629"/>
      <c r="S671" s="629"/>
      <c r="T671" s="900"/>
      <c r="U671" s="824">
        <v>0</v>
      </c>
      <c r="W671" s="581" t="s">
        <v>1464</v>
      </c>
      <c r="X671" s="582"/>
      <c r="Y671" s="263"/>
      <c r="Z671" s="263"/>
      <c r="AA671" s="824">
        <v>0</v>
      </c>
      <c r="AC671" s="581" t="s">
        <v>1207</v>
      </c>
      <c r="AD671" s="630"/>
      <c r="AE671" s="263"/>
      <c r="AF671" s="263"/>
      <c r="AG671" s="693">
        <v>0</v>
      </c>
      <c r="AI671" s="581" t="s">
        <v>54</v>
      </c>
      <c r="AJ671" s="630"/>
      <c r="AK671" s="263"/>
      <c r="AL671" s="263"/>
      <c r="AM671" s="693">
        <v>0.16</v>
      </c>
      <c r="AP671" s="581" t="s">
        <v>534</v>
      </c>
      <c r="AQ671" s="582"/>
      <c r="AR671" s="582"/>
      <c r="AS671" s="582"/>
      <c r="AT671" s="779">
        <v>0</v>
      </c>
      <c r="AV671" s="581" t="s">
        <v>1101</v>
      </c>
      <c r="AW671" s="582"/>
      <c r="AX671" s="582"/>
      <c r="AY671" s="582"/>
      <c r="AZ671" s="779">
        <v>0.40999999642372131</v>
      </c>
    </row>
    <row r="672" spans="5:64" x14ac:dyDescent="0.3">
      <c r="E672" s="1122" t="s">
        <v>1882</v>
      </c>
      <c r="F672" s="1120"/>
      <c r="G672" s="1119"/>
      <c r="H672" s="900"/>
      <c r="I672" s="1121">
        <v>0.25800000000000001</v>
      </c>
      <c r="K672" s="899" t="s">
        <v>1317</v>
      </c>
      <c r="L672" s="629"/>
      <c r="M672" s="629"/>
      <c r="N672" s="900"/>
      <c r="O672" s="824">
        <v>0</v>
      </c>
      <c r="Q672" s="899" t="s">
        <v>674</v>
      </c>
      <c r="R672" s="629"/>
      <c r="S672" s="629"/>
      <c r="T672" s="900"/>
      <c r="U672" s="824">
        <v>0.26</v>
      </c>
      <c r="W672" s="581" t="s">
        <v>1205</v>
      </c>
      <c r="X672" s="582"/>
      <c r="Y672" s="263"/>
      <c r="Z672" s="263"/>
      <c r="AA672" s="824">
        <v>0</v>
      </c>
      <c r="AC672" s="581" t="s">
        <v>1208</v>
      </c>
      <c r="AD672" s="630"/>
      <c r="AE672" s="263"/>
      <c r="AF672" s="263"/>
      <c r="AG672" s="693">
        <v>0.14099999999999999</v>
      </c>
      <c r="AI672" s="581" t="s">
        <v>642</v>
      </c>
      <c r="AJ672" s="630"/>
      <c r="AK672" s="263"/>
      <c r="AL672" s="263"/>
      <c r="AM672" s="693">
        <v>0</v>
      </c>
      <c r="AP672" s="581" t="s">
        <v>208</v>
      </c>
      <c r="AQ672" s="582"/>
      <c r="AR672" s="582"/>
      <c r="AS672" s="582"/>
      <c r="AT672" s="779">
        <v>0.20000000298023224</v>
      </c>
      <c r="AV672" s="581" t="s">
        <v>1102</v>
      </c>
      <c r="AW672" s="582"/>
      <c r="AX672" s="582"/>
      <c r="AY672" s="582"/>
      <c r="AZ672" s="779">
        <v>0.40999999642372131</v>
      </c>
    </row>
    <row r="673" spans="5:52" x14ac:dyDescent="0.3">
      <c r="E673" s="1122" t="s">
        <v>1305</v>
      </c>
      <c r="F673" s="1120"/>
      <c r="G673" s="1119"/>
      <c r="H673" s="900"/>
      <c r="I673" s="1121">
        <v>0.25800000000000001</v>
      </c>
      <c r="K673" s="899" t="s">
        <v>1318</v>
      </c>
      <c r="L673" s="629"/>
      <c r="M673" s="629"/>
      <c r="N673" s="900"/>
      <c r="O673" s="824">
        <v>0.28299999999999997</v>
      </c>
      <c r="Q673" s="899" t="s">
        <v>1332</v>
      </c>
      <c r="R673" s="629"/>
      <c r="S673" s="629"/>
      <c r="T673" s="900"/>
      <c r="U673" s="824">
        <v>0.26</v>
      </c>
      <c r="W673" s="581" t="s">
        <v>1207</v>
      </c>
      <c r="X673" s="582"/>
      <c r="Y673" s="263"/>
      <c r="Z673" s="263"/>
      <c r="AA673" s="824">
        <v>0</v>
      </c>
      <c r="AC673" s="581" t="s">
        <v>1210</v>
      </c>
      <c r="AD673" s="630"/>
      <c r="AE673" s="263"/>
      <c r="AF673" s="263"/>
      <c r="AG673" s="693">
        <v>0</v>
      </c>
      <c r="AI673" s="581" t="s">
        <v>643</v>
      </c>
      <c r="AJ673" s="630"/>
      <c r="AK673" s="263"/>
      <c r="AL673" s="263"/>
      <c r="AM673" s="693">
        <v>0</v>
      </c>
      <c r="AP673" s="581" t="s">
        <v>434</v>
      </c>
      <c r="AQ673" s="582"/>
      <c r="AR673" s="582"/>
      <c r="AS673" s="582"/>
      <c r="AT673" s="779">
        <v>0</v>
      </c>
      <c r="AV673" s="581" t="s">
        <v>369</v>
      </c>
      <c r="AW673" s="582"/>
      <c r="AX673" s="582"/>
      <c r="AY673" s="582"/>
      <c r="AZ673" s="779">
        <v>9.9999997764825821E-3</v>
      </c>
    </row>
    <row r="674" spans="5:52" x14ac:dyDescent="0.3">
      <c r="E674" s="1122" t="s">
        <v>667</v>
      </c>
      <c r="F674" s="1120"/>
      <c r="G674" s="1119"/>
      <c r="H674" s="900"/>
      <c r="I674" s="1121">
        <v>0</v>
      </c>
      <c r="K674" s="899" t="s">
        <v>1319</v>
      </c>
      <c r="L674" s="629"/>
      <c r="M674" s="629"/>
      <c r="N674" s="900"/>
      <c r="O674" s="824">
        <v>0.28199999999999997</v>
      </c>
      <c r="Q674" s="899" t="s">
        <v>1333</v>
      </c>
      <c r="R674" s="629"/>
      <c r="S674" s="629"/>
      <c r="T674" s="900"/>
      <c r="U674" s="824">
        <v>0</v>
      </c>
      <c r="W674" s="581" t="s">
        <v>469</v>
      </c>
      <c r="X674" s="582"/>
      <c r="Y674" s="263"/>
      <c r="Z674" s="263"/>
      <c r="AA674" s="824">
        <v>0</v>
      </c>
      <c r="AC674" s="581" t="s">
        <v>469</v>
      </c>
      <c r="AD674" s="630"/>
      <c r="AE674" s="263"/>
      <c r="AF674" s="263"/>
      <c r="AG674" s="693">
        <v>0</v>
      </c>
      <c r="AI674" s="581" t="s">
        <v>509</v>
      </c>
      <c r="AJ674" s="630"/>
      <c r="AK674" s="263"/>
      <c r="AL674" s="263"/>
      <c r="AM674" s="693">
        <v>0</v>
      </c>
      <c r="AP674" s="581" t="s">
        <v>435</v>
      </c>
      <c r="AQ674" s="582"/>
      <c r="AR674" s="582"/>
      <c r="AS674" s="582"/>
      <c r="AT674" s="779">
        <v>0</v>
      </c>
      <c r="AV674" s="581" t="s">
        <v>437</v>
      </c>
      <c r="AW674" s="582"/>
      <c r="AX674" s="582"/>
      <c r="AY674" s="582"/>
      <c r="AZ674" s="779">
        <v>0</v>
      </c>
    </row>
    <row r="675" spans="5:52" x14ac:dyDescent="0.3">
      <c r="E675" s="1122" t="s">
        <v>1307</v>
      </c>
      <c r="F675" s="1120"/>
      <c r="G675" s="1119"/>
      <c r="H675" s="900"/>
      <c r="I675" s="1121">
        <v>0.25600000000000001</v>
      </c>
      <c r="K675" s="899" t="s">
        <v>1458</v>
      </c>
      <c r="L675" s="629"/>
      <c r="M675" s="629"/>
      <c r="N675" s="900"/>
      <c r="O675" s="824">
        <v>0.219</v>
      </c>
      <c r="Q675" s="899" t="s">
        <v>1334</v>
      </c>
      <c r="R675" s="629"/>
      <c r="S675" s="629"/>
      <c r="T675" s="900"/>
      <c r="U675" s="824">
        <v>0.249</v>
      </c>
      <c r="W675" s="581" t="s">
        <v>1214</v>
      </c>
      <c r="X675" s="582"/>
      <c r="Y675" s="263"/>
      <c r="Z675" s="263"/>
      <c r="AA675" s="824">
        <v>0.215</v>
      </c>
      <c r="AC675" s="581" t="s">
        <v>1211</v>
      </c>
      <c r="AD675" s="630"/>
      <c r="AE675" s="263"/>
      <c r="AF675" s="263"/>
      <c r="AG675" s="693">
        <v>0</v>
      </c>
      <c r="AI675" s="581" t="s">
        <v>644</v>
      </c>
      <c r="AJ675" s="630"/>
      <c r="AK675" s="263"/>
      <c r="AL675" s="263"/>
      <c r="AM675" s="693">
        <v>0.24</v>
      </c>
      <c r="AP675" s="581" t="s">
        <v>436</v>
      </c>
      <c r="AQ675" s="582"/>
      <c r="AR675" s="582"/>
      <c r="AS675" s="582"/>
      <c r="AT675" s="779">
        <v>0.31000000238418579</v>
      </c>
      <c r="AV675" s="581" t="s">
        <v>438</v>
      </c>
      <c r="AW675" s="582"/>
      <c r="AX675" s="582"/>
      <c r="AY675" s="582"/>
      <c r="AZ675" s="779">
        <v>0</v>
      </c>
    </row>
    <row r="676" spans="5:52" x14ac:dyDescent="0.3">
      <c r="E676" s="1122" t="s">
        <v>1308</v>
      </c>
      <c r="F676" s="1120"/>
      <c r="G676" s="1119"/>
      <c r="H676" s="900"/>
      <c r="I676" s="1121">
        <v>0.25800000000000001</v>
      </c>
      <c r="K676" s="899" t="s">
        <v>1547</v>
      </c>
      <c r="L676" s="629"/>
      <c r="M676" s="629"/>
      <c r="N676" s="900"/>
      <c r="O676" s="824">
        <v>0.28299999999999997</v>
      </c>
      <c r="Q676" s="899" t="s">
        <v>1335</v>
      </c>
      <c r="R676" s="629"/>
      <c r="S676" s="629"/>
      <c r="T676" s="900"/>
      <c r="U676" s="824">
        <v>0.247</v>
      </c>
      <c r="W676" s="581" t="s">
        <v>1216</v>
      </c>
      <c r="X676" s="582"/>
      <c r="Y676" s="263"/>
      <c r="Z676" s="263"/>
      <c r="AA676" s="824">
        <v>0</v>
      </c>
      <c r="AC676" s="581" t="s">
        <v>1212</v>
      </c>
      <c r="AD676" s="630"/>
      <c r="AE676" s="263"/>
      <c r="AF676" s="263"/>
      <c r="AG676" s="693">
        <v>0</v>
      </c>
      <c r="AI676" s="581" t="s">
        <v>430</v>
      </c>
      <c r="AJ676" s="630"/>
      <c r="AK676" s="263"/>
      <c r="AL676" s="263"/>
      <c r="AM676" s="693">
        <v>0</v>
      </c>
      <c r="AP676" s="581" t="s">
        <v>368</v>
      </c>
      <c r="AQ676" s="582"/>
      <c r="AR676" s="582"/>
      <c r="AS676" s="582"/>
      <c r="AT676" s="779">
        <v>0</v>
      </c>
      <c r="AV676" s="581" t="s">
        <v>333</v>
      </c>
      <c r="AW676" s="582"/>
      <c r="AX676" s="582"/>
      <c r="AY676" s="582"/>
      <c r="AZ676" s="779">
        <v>0.34000000357627869</v>
      </c>
    </row>
    <row r="677" spans="5:52" x14ac:dyDescent="0.3">
      <c r="E677" s="1122" t="s">
        <v>1310</v>
      </c>
      <c r="F677" s="1120"/>
      <c r="G677" s="1119"/>
      <c r="H677" s="900"/>
      <c r="I677" s="1121">
        <v>0.255</v>
      </c>
      <c r="K677" s="899" t="s">
        <v>1331</v>
      </c>
      <c r="L677" s="629"/>
      <c r="M677" s="629"/>
      <c r="N677" s="900"/>
      <c r="O677" s="824">
        <v>0</v>
      </c>
      <c r="Q677" s="899" t="s">
        <v>1548</v>
      </c>
      <c r="R677" s="629"/>
      <c r="S677" s="629"/>
      <c r="T677" s="900"/>
      <c r="U677" s="824">
        <v>0.26</v>
      </c>
      <c r="W677" s="581" t="s">
        <v>300</v>
      </c>
      <c r="X677" s="582"/>
      <c r="Y677" s="263"/>
      <c r="Z677" s="263"/>
      <c r="AA677" s="824">
        <v>0.23799999999999999</v>
      </c>
      <c r="AC677" s="581" t="s">
        <v>1213</v>
      </c>
      <c r="AD677" s="630"/>
      <c r="AE677" s="263"/>
      <c r="AF677" s="263"/>
      <c r="AG677" s="693">
        <v>0</v>
      </c>
      <c r="AI677" s="581" t="s">
        <v>645</v>
      </c>
      <c r="AJ677" s="630"/>
      <c r="AK677" s="263"/>
      <c r="AL677" s="263"/>
      <c r="AM677" s="693">
        <v>0.31</v>
      </c>
      <c r="AP677" s="581" t="s">
        <v>388</v>
      </c>
      <c r="AQ677" s="582"/>
      <c r="AR677" s="582"/>
      <c r="AS677" s="582"/>
      <c r="AT677" s="779">
        <v>0.12999999523162842</v>
      </c>
      <c r="AV677" s="581" t="s">
        <v>370</v>
      </c>
      <c r="AW677" s="582"/>
      <c r="AX677" s="582"/>
      <c r="AY677" s="582"/>
      <c r="AZ677" s="779">
        <v>0</v>
      </c>
    </row>
    <row r="678" spans="5:52" x14ac:dyDescent="0.3">
      <c r="E678" s="1122" t="s">
        <v>1311</v>
      </c>
      <c r="F678" s="1120"/>
      <c r="G678" s="1119"/>
      <c r="H678" s="900"/>
      <c r="I678" s="1121">
        <v>8.6999999999999994E-2</v>
      </c>
      <c r="K678" s="899" t="s">
        <v>674</v>
      </c>
      <c r="L678" s="629"/>
      <c r="M678" s="629"/>
      <c r="N678" s="900"/>
      <c r="O678" s="824">
        <v>0.28299999999999997</v>
      </c>
      <c r="Q678" s="899" t="s">
        <v>1341</v>
      </c>
      <c r="R678" s="629"/>
      <c r="S678" s="629"/>
      <c r="T678" s="900"/>
      <c r="U678" s="824">
        <v>0.26</v>
      </c>
      <c r="W678" s="581" t="s">
        <v>1217</v>
      </c>
      <c r="X678" s="582"/>
      <c r="Y678" s="263"/>
      <c r="Z678" s="263"/>
      <c r="AA678" s="824">
        <v>0</v>
      </c>
      <c r="AC678" s="581" t="s">
        <v>1214</v>
      </c>
      <c r="AD678" s="630"/>
      <c r="AE678" s="263"/>
      <c r="AF678" s="263"/>
      <c r="AG678" s="693">
        <v>0.219</v>
      </c>
      <c r="AI678" s="581" t="s">
        <v>327</v>
      </c>
      <c r="AJ678" s="630"/>
      <c r="AK678" s="263"/>
      <c r="AL678" s="263"/>
      <c r="AM678" s="693">
        <v>0</v>
      </c>
      <c r="AP678" s="581" t="s">
        <v>524</v>
      </c>
      <c r="AQ678" s="582"/>
      <c r="AR678" s="582"/>
      <c r="AS678" s="582"/>
      <c r="AT678" s="779">
        <v>0.28999999165534973</v>
      </c>
      <c r="AV678" s="581" t="s">
        <v>439</v>
      </c>
      <c r="AW678" s="582"/>
      <c r="AX678" s="582"/>
      <c r="AY678" s="582"/>
      <c r="AZ678" s="779">
        <v>0</v>
      </c>
    </row>
    <row r="679" spans="5:52" x14ac:dyDescent="0.3">
      <c r="E679" s="1122" t="s">
        <v>1312</v>
      </c>
      <c r="F679" s="1120"/>
      <c r="G679" s="1119"/>
      <c r="H679" s="900"/>
      <c r="I679" s="1121">
        <v>0</v>
      </c>
      <c r="K679" s="899" t="s">
        <v>1332</v>
      </c>
      <c r="L679" s="629"/>
      <c r="M679" s="629"/>
      <c r="N679" s="900"/>
      <c r="O679" s="824">
        <v>0.28299999999999997</v>
      </c>
      <c r="Q679" s="899" t="s">
        <v>1343</v>
      </c>
      <c r="R679" s="629"/>
      <c r="S679" s="629"/>
      <c r="T679" s="900"/>
      <c r="U679" s="824">
        <v>0.26</v>
      </c>
      <c r="W679" s="581" t="s">
        <v>1219</v>
      </c>
      <c r="X679" s="582"/>
      <c r="Y679" s="263"/>
      <c r="Z679" s="263"/>
      <c r="AA679" s="824">
        <v>0.214</v>
      </c>
      <c r="AC679" s="581" t="s">
        <v>1215</v>
      </c>
      <c r="AD679" s="630"/>
      <c r="AE679" s="263"/>
      <c r="AF679" s="263"/>
      <c r="AG679" s="693">
        <v>0</v>
      </c>
      <c r="AI679" s="581" t="s">
        <v>646</v>
      </c>
      <c r="AJ679" s="630"/>
      <c r="AK679" s="263"/>
      <c r="AL679" s="263"/>
      <c r="AM679" s="693">
        <v>0.21</v>
      </c>
      <c r="AP679" s="581" t="s">
        <v>239</v>
      </c>
      <c r="AQ679" s="582"/>
      <c r="AR679" s="582"/>
      <c r="AS679" s="582"/>
      <c r="AT679" s="779">
        <v>0</v>
      </c>
      <c r="AV679" s="581" t="s">
        <v>440</v>
      </c>
      <c r="AW679" s="582"/>
      <c r="AX679" s="582"/>
      <c r="AY679" s="582"/>
      <c r="AZ679" s="779">
        <v>2.9999999329447746E-2</v>
      </c>
    </row>
    <row r="680" spans="5:52" x14ac:dyDescent="0.3">
      <c r="E680" s="1122" t="s">
        <v>1544</v>
      </c>
      <c r="F680" s="1120"/>
      <c r="G680" s="1119"/>
      <c r="H680" s="900"/>
      <c r="I680" s="1121">
        <v>0</v>
      </c>
      <c r="K680" s="899" t="s">
        <v>1333</v>
      </c>
      <c r="L680" s="629"/>
      <c r="M680" s="629"/>
      <c r="N680" s="900"/>
      <c r="O680" s="824">
        <v>0</v>
      </c>
      <c r="Q680" s="899" t="s">
        <v>248</v>
      </c>
      <c r="R680" s="629"/>
      <c r="S680" s="629"/>
      <c r="T680" s="900"/>
      <c r="U680" s="824">
        <v>0.26</v>
      </c>
      <c r="W680" s="581" t="s">
        <v>1221</v>
      </c>
      <c r="X680" s="582"/>
      <c r="Y680" s="263"/>
      <c r="Z680" s="263"/>
      <c r="AA680" s="824">
        <v>0</v>
      </c>
      <c r="AC680" s="581" t="s">
        <v>300</v>
      </c>
      <c r="AD680" s="630"/>
      <c r="AE680" s="263"/>
      <c r="AF680" s="263"/>
      <c r="AG680" s="693">
        <v>0</v>
      </c>
      <c r="AI680" s="581" t="s">
        <v>477</v>
      </c>
      <c r="AJ680" s="630"/>
      <c r="AK680" s="263"/>
      <c r="AL680" s="263"/>
      <c r="AM680" s="693">
        <v>0</v>
      </c>
      <c r="AP680" s="581" t="s">
        <v>479</v>
      </c>
      <c r="AQ680" s="582"/>
      <c r="AR680" s="582"/>
      <c r="AS680" s="582"/>
      <c r="AT680" s="779">
        <v>0</v>
      </c>
      <c r="AV680" s="581" t="s">
        <v>1103</v>
      </c>
      <c r="AW680" s="582"/>
      <c r="AX680" s="582"/>
      <c r="AY680" s="582"/>
      <c r="AZ680" s="779">
        <v>0.31000000238418579</v>
      </c>
    </row>
    <row r="681" spans="5:52" x14ac:dyDescent="0.3">
      <c r="E681" s="1122" t="s">
        <v>1314</v>
      </c>
      <c r="F681" s="1120"/>
      <c r="G681" s="1119"/>
      <c r="H681" s="900"/>
      <c r="I681" s="1121">
        <v>0.25800000000000001</v>
      </c>
      <c r="K681" s="899" t="s">
        <v>1334</v>
      </c>
      <c r="L681" s="629"/>
      <c r="M681" s="629"/>
      <c r="N681" s="900"/>
      <c r="O681" s="824">
        <v>0.28299999999999997</v>
      </c>
      <c r="Q681" s="899" t="s">
        <v>1344</v>
      </c>
      <c r="R681" s="629"/>
      <c r="S681" s="629"/>
      <c r="T681" s="900"/>
      <c r="U681" s="824">
        <v>0.254</v>
      </c>
      <c r="W681" s="581" t="s">
        <v>1240</v>
      </c>
      <c r="X681" s="582"/>
      <c r="Y681" s="263"/>
      <c r="Z681" s="263"/>
      <c r="AA681" s="824">
        <v>0.128</v>
      </c>
      <c r="AC681" s="581" t="s">
        <v>1216</v>
      </c>
      <c r="AD681" s="630"/>
      <c r="AE681" s="263"/>
      <c r="AF681" s="263"/>
      <c r="AG681" s="693">
        <v>0</v>
      </c>
      <c r="AI681" s="581" t="s">
        <v>386</v>
      </c>
      <c r="AJ681" s="630"/>
      <c r="AK681" s="263"/>
      <c r="AL681" s="263"/>
      <c r="AM681" s="693">
        <v>0.24</v>
      </c>
      <c r="AP681" s="581" t="s">
        <v>375</v>
      </c>
      <c r="AQ681" s="582"/>
      <c r="AR681" s="582"/>
      <c r="AS681" s="582"/>
      <c r="AT681" s="779">
        <v>0.31000000238418579</v>
      </c>
      <c r="AV681" s="581" t="s">
        <v>859</v>
      </c>
      <c r="AW681" s="582"/>
      <c r="AX681" s="582"/>
      <c r="AY681" s="582"/>
      <c r="AZ681" s="779">
        <v>0</v>
      </c>
    </row>
    <row r="682" spans="5:52" ht="16.5" customHeight="1" x14ac:dyDescent="0.3">
      <c r="E682" s="1122" t="s">
        <v>1316</v>
      </c>
      <c r="F682" s="1120"/>
      <c r="G682" s="1119"/>
      <c r="H682" s="900"/>
      <c r="I682" s="1121">
        <v>0.23699999999999999</v>
      </c>
      <c r="K682" s="899" t="s">
        <v>1735</v>
      </c>
      <c r="L682" s="629"/>
      <c r="M682" s="629"/>
      <c r="N682" s="900"/>
      <c r="O682" s="824">
        <v>0.26</v>
      </c>
      <c r="Q682" s="1391" t="s">
        <v>1631</v>
      </c>
      <c r="R682" s="1391"/>
      <c r="S682" s="1391"/>
      <c r="T682" s="1391"/>
      <c r="U682" s="1391"/>
      <c r="W682" s="581" t="s">
        <v>365</v>
      </c>
      <c r="X682" s="582"/>
      <c r="Y682" s="263"/>
      <c r="Z682" s="263"/>
      <c r="AA682" s="824">
        <v>0.254</v>
      </c>
      <c r="AC682" s="581" t="s">
        <v>1217</v>
      </c>
      <c r="AD682" s="630"/>
      <c r="AE682" s="263"/>
      <c r="AF682" s="263"/>
      <c r="AG682" s="693">
        <v>0</v>
      </c>
      <c r="AI682" s="581" t="s">
        <v>328</v>
      </c>
      <c r="AJ682" s="630"/>
      <c r="AK682" s="263"/>
      <c r="AL682" s="263"/>
      <c r="AM682" s="693">
        <v>0</v>
      </c>
      <c r="AP682" s="581" t="s">
        <v>525</v>
      </c>
      <c r="AQ682" s="582"/>
      <c r="AR682" s="582"/>
      <c r="AS682" s="582"/>
      <c r="AT682" s="779">
        <v>0.30000001192092896</v>
      </c>
      <c r="AV682" s="581" t="s">
        <v>335</v>
      </c>
      <c r="AW682" s="582"/>
      <c r="AX682" s="582"/>
      <c r="AY682" s="582"/>
      <c r="AZ682" s="779">
        <v>0.37000000476837158</v>
      </c>
    </row>
    <row r="683" spans="5:52" x14ac:dyDescent="0.3">
      <c r="E683" s="1122" t="s">
        <v>1317</v>
      </c>
      <c r="F683" s="1120"/>
      <c r="G683" s="1119"/>
      <c r="H683" s="900"/>
      <c r="I683" s="1121">
        <v>0</v>
      </c>
      <c r="K683" s="899" t="s">
        <v>1548</v>
      </c>
      <c r="L683" s="629"/>
      <c r="M683" s="629"/>
      <c r="N683" s="900"/>
      <c r="O683" s="824">
        <v>0.28299999999999997</v>
      </c>
      <c r="Q683" s="1392"/>
      <c r="R683" s="1392"/>
      <c r="S683" s="1392"/>
      <c r="T683" s="1392"/>
      <c r="U683" s="1392"/>
      <c r="W683" s="581" t="s">
        <v>1225</v>
      </c>
      <c r="X683" s="582"/>
      <c r="Y683" s="263"/>
      <c r="Z683" s="263"/>
      <c r="AA683" s="824">
        <v>0</v>
      </c>
      <c r="AC683" s="581" t="s">
        <v>1218</v>
      </c>
      <c r="AD683" s="630"/>
      <c r="AE683" s="263"/>
      <c r="AF683" s="263"/>
      <c r="AG683" s="693">
        <v>0</v>
      </c>
      <c r="AI683" s="581" t="s">
        <v>58</v>
      </c>
      <c r="AJ683" s="630"/>
      <c r="AK683" s="263"/>
      <c r="AL683" s="263"/>
      <c r="AM683" s="693">
        <v>0.14000000000000001</v>
      </c>
      <c r="AP683" s="581" t="s">
        <v>495</v>
      </c>
      <c r="AQ683" s="582"/>
      <c r="AR683" s="582"/>
      <c r="AS683" s="582"/>
      <c r="AT683" s="779">
        <v>0</v>
      </c>
      <c r="AV683" s="581" t="s">
        <v>336</v>
      </c>
      <c r="AW683" s="582"/>
      <c r="AX683" s="582"/>
      <c r="AY683" s="582"/>
      <c r="AZ683" s="779">
        <v>0</v>
      </c>
    </row>
    <row r="684" spans="5:52" ht="15" customHeight="1" x14ac:dyDescent="0.3">
      <c r="E684" s="1122" t="s">
        <v>1887</v>
      </c>
      <c r="F684" s="1120"/>
      <c r="G684" s="1119"/>
      <c r="H684" s="900"/>
      <c r="I684" s="1121">
        <v>0.25</v>
      </c>
      <c r="K684" s="899" t="s">
        <v>1337</v>
      </c>
      <c r="L684" s="629"/>
      <c r="M684" s="629"/>
      <c r="N684" s="900"/>
      <c r="O684" s="824">
        <v>7.0999999999999994E-2</v>
      </c>
      <c r="W684" s="581" t="s">
        <v>1226</v>
      </c>
      <c r="X684" s="582"/>
      <c r="Y684" s="263"/>
      <c r="Z684" s="263"/>
      <c r="AA684" s="824">
        <v>0.26900000000000002</v>
      </c>
      <c r="AC684" s="581" t="s">
        <v>1219</v>
      </c>
      <c r="AD684" s="630"/>
      <c r="AE684" s="263"/>
      <c r="AF684" s="263"/>
      <c r="AG684" s="693">
        <v>0</v>
      </c>
      <c r="AI684" s="581" t="s">
        <v>647</v>
      </c>
      <c r="AJ684" s="630"/>
      <c r="AK684" s="263"/>
      <c r="AL684" s="263"/>
      <c r="AM684" s="693">
        <v>0</v>
      </c>
      <c r="AP684" s="581" t="s">
        <v>369</v>
      </c>
      <c r="AQ684" s="582"/>
      <c r="AR684" s="582"/>
      <c r="AS684" s="582"/>
      <c r="AT684" s="779">
        <v>0.10999999940395355</v>
      </c>
      <c r="AV684" s="581" t="s">
        <v>337</v>
      </c>
      <c r="AW684" s="582"/>
      <c r="AX684" s="582"/>
      <c r="AY684" s="582"/>
      <c r="AZ684" s="779">
        <v>0</v>
      </c>
    </row>
    <row r="685" spans="5:52" ht="16.5" customHeight="1" x14ac:dyDescent="0.3">
      <c r="E685" s="1122" t="s">
        <v>1318</v>
      </c>
      <c r="F685" s="1120"/>
      <c r="G685" s="1119"/>
      <c r="H685" s="900"/>
      <c r="I685" s="1121">
        <v>0.25800000000000001</v>
      </c>
      <c r="K685" s="899" t="s">
        <v>1340</v>
      </c>
      <c r="L685" s="629"/>
      <c r="M685" s="629"/>
      <c r="N685" s="900"/>
      <c r="O685" s="824">
        <v>0</v>
      </c>
      <c r="Q685" s="1383" t="s">
        <v>1348</v>
      </c>
      <c r="R685" s="1383"/>
      <c r="S685" s="1383"/>
      <c r="T685" s="1383"/>
      <c r="U685" s="1383"/>
      <c r="W685" s="581" t="s">
        <v>1229</v>
      </c>
      <c r="X685" s="582"/>
      <c r="Y685" s="263"/>
      <c r="Z685" s="263"/>
      <c r="AA685" s="824">
        <v>0</v>
      </c>
      <c r="AC685" s="581" t="s">
        <v>1221</v>
      </c>
      <c r="AD685" s="630"/>
      <c r="AE685" s="263"/>
      <c r="AF685" s="263"/>
      <c r="AG685" s="693">
        <v>0</v>
      </c>
      <c r="AI685" s="581" t="s">
        <v>329</v>
      </c>
      <c r="AJ685" s="630"/>
      <c r="AK685" s="263"/>
      <c r="AL685" s="263"/>
      <c r="AM685" s="693">
        <v>0</v>
      </c>
      <c r="AP685" s="581" t="s">
        <v>480</v>
      </c>
      <c r="AQ685" s="582"/>
      <c r="AR685" s="582"/>
      <c r="AS685" s="582"/>
      <c r="AT685" s="779">
        <v>0</v>
      </c>
      <c r="AV685" s="581" t="s">
        <v>338</v>
      </c>
      <c r="AW685" s="582"/>
      <c r="AX685" s="582"/>
      <c r="AY685" s="582"/>
      <c r="AZ685" s="779">
        <v>0</v>
      </c>
    </row>
    <row r="686" spans="5:52" x14ac:dyDescent="0.3">
      <c r="E686" s="1122" t="s">
        <v>1319</v>
      </c>
      <c r="F686" s="1120"/>
      <c r="G686" s="1119"/>
      <c r="H686" s="900"/>
      <c r="I686" s="1121">
        <v>0.25700000000000001</v>
      </c>
      <c r="K686" s="899" t="s">
        <v>1341</v>
      </c>
      <c r="L686" s="629"/>
      <c r="M686" s="629"/>
      <c r="N686" s="900"/>
      <c r="O686" s="824">
        <v>0.28299999999999997</v>
      </c>
      <c r="Q686" s="1393"/>
      <c r="R686" s="1393"/>
      <c r="S686" s="1393"/>
      <c r="T686" s="1393"/>
      <c r="U686" s="1393"/>
      <c r="W686" s="581" t="s">
        <v>1086</v>
      </c>
      <c r="X686" s="582"/>
      <c r="Y686" s="263"/>
      <c r="Z686" s="263"/>
      <c r="AA686" s="824">
        <v>0</v>
      </c>
      <c r="AC686" s="581" t="s">
        <v>365</v>
      </c>
      <c r="AD686" s="630"/>
      <c r="AE686" s="263"/>
      <c r="AF686" s="263"/>
      <c r="AG686" s="693">
        <v>0.24399999999999999</v>
      </c>
      <c r="AI686" s="581" t="s">
        <v>63</v>
      </c>
      <c r="AJ686" s="630"/>
      <c r="AK686" s="263"/>
      <c r="AL686" s="263"/>
      <c r="AM686" s="693">
        <v>0</v>
      </c>
      <c r="AP686" s="581" t="s">
        <v>481</v>
      </c>
      <c r="AQ686" s="582"/>
      <c r="AR686" s="582"/>
      <c r="AS686" s="582"/>
      <c r="AT686" s="779">
        <v>0</v>
      </c>
      <c r="AV686" s="581" t="s">
        <v>339</v>
      </c>
      <c r="AW686" s="582"/>
      <c r="AX686" s="582"/>
      <c r="AY686" s="582"/>
      <c r="AZ686" s="779">
        <v>0</v>
      </c>
    </row>
    <row r="687" spans="5:52" x14ac:dyDescent="0.3">
      <c r="E687" s="1122" t="s">
        <v>1324</v>
      </c>
      <c r="F687" s="1120"/>
      <c r="G687" s="1119"/>
      <c r="H687" s="900"/>
      <c r="I687" s="1121">
        <v>0.254</v>
      </c>
      <c r="K687" s="899" t="s">
        <v>1736</v>
      </c>
      <c r="L687" s="629"/>
      <c r="M687" s="629"/>
      <c r="N687" s="900"/>
      <c r="O687" s="824">
        <v>0.26800000000000002</v>
      </c>
      <c r="Q687" s="1385" t="s">
        <v>50</v>
      </c>
      <c r="R687" s="1386"/>
      <c r="S687" s="1386"/>
      <c r="T687" s="1387"/>
      <c r="U687" s="898" t="s">
        <v>1111</v>
      </c>
      <c r="W687" s="581" t="s">
        <v>1087</v>
      </c>
      <c r="X687" s="582"/>
      <c r="Y687" s="263"/>
      <c r="Z687" s="263"/>
      <c r="AA687" s="824">
        <v>0.249</v>
      </c>
      <c r="AC687" s="581" t="s">
        <v>1225</v>
      </c>
      <c r="AD687" s="630"/>
      <c r="AE687" s="263"/>
      <c r="AF687" s="263"/>
      <c r="AG687" s="693">
        <v>0</v>
      </c>
      <c r="AI687" s="581" t="s">
        <v>431</v>
      </c>
      <c r="AJ687" s="630"/>
      <c r="AK687" s="263"/>
      <c r="AL687" s="263"/>
      <c r="AM687" s="693">
        <v>0</v>
      </c>
      <c r="AP687" s="581" t="s">
        <v>437</v>
      </c>
      <c r="AQ687" s="582"/>
      <c r="AR687" s="582"/>
      <c r="AS687" s="582"/>
      <c r="AT687" s="779">
        <v>0</v>
      </c>
      <c r="AV687" s="581" t="s">
        <v>340</v>
      </c>
      <c r="AW687" s="582"/>
      <c r="AX687" s="582"/>
      <c r="AY687" s="582"/>
      <c r="AZ687" s="779">
        <v>0</v>
      </c>
    </row>
    <row r="688" spans="5:52" x14ac:dyDescent="0.3">
      <c r="E688" s="1122" t="s">
        <v>1325</v>
      </c>
      <c r="F688" s="1120"/>
      <c r="G688" s="1119"/>
      <c r="H688" s="900"/>
      <c r="I688" s="1121">
        <v>0</v>
      </c>
      <c r="K688" s="899" t="s">
        <v>1344</v>
      </c>
      <c r="L688" s="629"/>
      <c r="M688" s="629"/>
      <c r="N688" s="900"/>
      <c r="O688" s="824">
        <v>0.19600000000000001</v>
      </c>
      <c r="Q688" s="901" t="s">
        <v>1518</v>
      </c>
      <c r="R688" s="413"/>
      <c r="S688" s="900"/>
      <c r="T688" s="900"/>
      <c r="U688" s="824">
        <v>0</v>
      </c>
      <c r="W688" s="581" t="s">
        <v>1230</v>
      </c>
      <c r="X688" s="582"/>
      <c r="Y688" s="263"/>
      <c r="Z688" s="263"/>
      <c r="AA688" s="824">
        <v>0.27</v>
      </c>
      <c r="AC688" s="581" t="s">
        <v>1226</v>
      </c>
      <c r="AD688" s="630"/>
      <c r="AE688" s="263"/>
      <c r="AF688" s="263"/>
      <c r="AG688" s="693">
        <v>0.23499999999999999</v>
      </c>
      <c r="AI688" s="581" t="s">
        <v>64</v>
      </c>
      <c r="AJ688" s="630"/>
      <c r="AK688" s="263"/>
      <c r="AL688" s="263"/>
      <c r="AM688" s="693">
        <v>0</v>
      </c>
      <c r="AP688" s="581" t="s">
        <v>333</v>
      </c>
      <c r="AQ688" s="582"/>
      <c r="AR688" s="582"/>
      <c r="AS688" s="582"/>
      <c r="AT688" s="779">
        <v>0.25</v>
      </c>
      <c r="AV688" s="581" t="s">
        <v>372</v>
      </c>
      <c r="AW688" s="582"/>
      <c r="AX688" s="582"/>
      <c r="AY688" s="582"/>
      <c r="AZ688" s="779">
        <v>0</v>
      </c>
    </row>
    <row r="689" spans="5:52" ht="16.5" customHeight="1" x14ac:dyDescent="0.3">
      <c r="E689" s="1122" t="s">
        <v>1326</v>
      </c>
      <c r="F689" s="1120"/>
      <c r="G689" s="1119"/>
      <c r="H689" s="900"/>
      <c r="I689" s="1121">
        <v>0.25800000000000001</v>
      </c>
      <c r="K689" s="1391" t="s">
        <v>1631</v>
      </c>
      <c r="L689" s="1391"/>
      <c r="M689" s="1391"/>
      <c r="N689" s="1391"/>
      <c r="O689" s="1391"/>
      <c r="Q689" s="899" t="s">
        <v>1179</v>
      </c>
      <c r="R689" s="629"/>
      <c r="S689" s="629"/>
      <c r="T689" s="900"/>
      <c r="U689" s="824">
        <v>0</v>
      </c>
      <c r="W689" s="581" t="s">
        <v>1465</v>
      </c>
      <c r="X689" s="582"/>
      <c r="Y689" s="263"/>
      <c r="Z689" s="263"/>
      <c r="AA689" s="824">
        <v>0</v>
      </c>
      <c r="AC689" s="581" t="s">
        <v>1227</v>
      </c>
      <c r="AD689" s="630"/>
      <c r="AE689" s="263"/>
      <c r="AF689" s="263"/>
      <c r="AG689" s="693">
        <v>0.25900000000000001</v>
      </c>
      <c r="AI689" s="581" t="s">
        <v>648</v>
      </c>
      <c r="AJ689" s="630"/>
      <c r="AK689" s="263"/>
      <c r="AL689" s="263"/>
      <c r="AM689" s="693">
        <v>0</v>
      </c>
      <c r="AP689" s="581" t="s">
        <v>482</v>
      </c>
      <c r="AQ689" s="582"/>
      <c r="AR689" s="582"/>
      <c r="AS689" s="582"/>
      <c r="AT689" s="779">
        <v>0</v>
      </c>
      <c r="AV689" s="581" t="s">
        <v>1104</v>
      </c>
      <c r="AW689" s="582"/>
      <c r="AX689" s="582"/>
      <c r="AY689" s="582"/>
      <c r="AZ689" s="779">
        <v>0.38999998569488525</v>
      </c>
    </row>
    <row r="690" spans="5:52" x14ac:dyDescent="0.3">
      <c r="E690" s="1122" t="s">
        <v>1889</v>
      </c>
      <c r="F690" s="1120"/>
      <c r="G690" s="1119"/>
      <c r="H690" s="900"/>
      <c r="I690" s="1121">
        <v>0.25800000000000001</v>
      </c>
      <c r="K690" s="1392"/>
      <c r="L690" s="1392"/>
      <c r="M690" s="1392"/>
      <c r="N690" s="1392"/>
      <c r="O690" s="1392"/>
      <c r="Q690" s="899" t="s">
        <v>1459</v>
      </c>
      <c r="R690" s="629"/>
      <c r="S690" s="629"/>
      <c r="T690" s="900"/>
      <c r="U690" s="824">
        <v>0</v>
      </c>
      <c r="W690" s="581" t="s">
        <v>1236</v>
      </c>
      <c r="X690" s="582"/>
      <c r="Y690" s="263"/>
      <c r="Z690" s="263"/>
      <c r="AA690" s="824">
        <v>0</v>
      </c>
      <c r="AC690" s="581" t="s">
        <v>1229</v>
      </c>
      <c r="AD690" s="630"/>
      <c r="AE690" s="263"/>
      <c r="AF690" s="263"/>
      <c r="AG690" s="693">
        <v>0</v>
      </c>
      <c r="AI690" s="581" t="s">
        <v>331</v>
      </c>
      <c r="AJ690" s="630"/>
      <c r="AK690" s="263"/>
      <c r="AL690" s="263"/>
      <c r="AM690" s="693">
        <v>0</v>
      </c>
      <c r="AP690" s="581" t="s">
        <v>370</v>
      </c>
      <c r="AQ690" s="582"/>
      <c r="AR690" s="582"/>
      <c r="AS690" s="582"/>
      <c r="AT690" s="779">
        <v>0</v>
      </c>
      <c r="AV690" s="581" t="s">
        <v>341</v>
      </c>
      <c r="AW690" s="582"/>
      <c r="AX690" s="582"/>
      <c r="AY690" s="582"/>
      <c r="AZ690" s="779">
        <v>0</v>
      </c>
    </row>
    <row r="691" spans="5:52" x14ac:dyDescent="0.3">
      <c r="E691" s="1122" t="s">
        <v>1547</v>
      </c>
      <c r="F691" s="1120"/>
      <c r="G691" s="1119"/>
      <c r="H691" s="900"/>
      <c r="I691" s="1121">
        <v>0.25700000000000001</v>
      </c>
      <c r="Q691" s="899" t="s">
        <v>1520</v>
      </c>
      <c r="R691" s="629"/>
      <c r="S691" s="629"/>
      <c r="T691" s="900"/>
      <c r="U691" s="824">
        <v>0</v>
      </c>
      <c r="W691" s="581" t="s">
        <v>129</v>
      </c>
      <c r="X691" s="582"/>
      <c r="Y691" s="263"/>
      <c r="Z691" s="263"/>
      <c r="AA691" s="824">
        <v>0</v>
      </c>
      <c r="AC691" s="581" t="s">
        <v>1086</v>
      </c>
      <c r="AD691" s="630"/>
      <c r="AE691" s="263"/>
      <c r="AF691" s="263"/>
      <c r="AG691" s="693">
        <v>0</v>
      </c>
      <c r="AI691" s="581" t="s">
        <v>478</v>
      </c>
      <c r="AJ691" s="630"/>
      <c r="AK691" s="263"/>
      <c r="AL691" s="263"/>
      <c r="AM691" s="693">
        <v>0.23</v>
      </c>
      <c r="AP691" s="581" t="s">
        <v>483</v>
      </c>
      <c r="AQ691" s="582"/>
      <c r="AR691" s="582"/>
      <c r="AS691" s="582"/>
      <c r="AT691" s="779">
        <v>0.2800000011920929</v>
      </c>
      <c r="AV691" s="581" t="s">
        <v>242</v>
      </c>
      <c r="AW691" s="582"/>
      <c r="AX691" s="582"/>
      <c r="AY691" s="582"/>
      <c r="AZ691" s="779">
        <v>0</v>
      </c>
    </row>
    <row r="692" spans="5:52" ht="16.5" customHeight="1" x14ac:dyDescent="0.3">
      <c r="E692" s="1122" t="s">
        <v>1331</v>
      </c>
      <c r="F692" s="1120"/>
      <c r="G692" s="1119"/>
      <c r="H692" s="900"/>
      <c r="I692" s="1121">
        <v>0</v>
      </c>
      <c r="K692" s="1383" t="s">
        <v>1348</v>
      </c>
      <c r="L692" s="1383"/>
      <c r="M692" s="1383"/>
      <c r="N692" s="1383"/>
      <c r="O692" s="1383"/>
      <c r="Q692" s="899" t="s">
        <v>1185</v>
      </c>
      <c r="R692" s="629"/>
      <c r="S692" s="629"/>
      <c r="T692" s="900"/>
      <c r="U692" s="824">
        <v>0</v>
      </c>
      <c r="W692" s="581" t="s">
        <v>1239</v>
      </c>
      <c r="X692" s="582"/>
      <c r="Y692" s="263"/>
      <c r="Z692" s="263"/>
      <c r="AA692" s="824">
        <v>0</v>
      </c>
      <c r="AC692" s="581" t="s">
        <v>1087</v>
      </c>
      <c r="AD692" s="630"/>
      <c r="AE692" s="263"/>
      <c r="AF692" s="263"/>
      <c r="AG692" s="693">
        <v>0</v>
      </c>
      <c r="AI692" s="581" t="s">
        <v>387</v>
      </c>
      <c r="AJ692" s="630"/>
      <c r="AK692" s="263"/>
      <c r="AL692" s="263"/>
      <c r="AM692" s="693">
        <v>0</v>
      </c>
      <c r="AP692" s="581" t="s">
        <v>439</v>
      </c>
      <c r="AQ692" s="582"/>
      <c r="AR692" s="582"/>
      <c r="AS692" s="582"/>
      <c r="AT692" s="779">
        <v>0</v>
      </c>
      <c r="AV692" s="581" t="s">
        <v>342</v>
      </c>
      <c r="AW692" s="582"/>
      <c r="AX692" s="582"/>
      <c r="AY692" s="582"/>
      <c r="AZ692" s="779">
        <v>0</v>
      </c>
    </row>
    <row r="693" spans="5:52" x14ac:dyDescent="0.3">
      <c r="E693" s="1122" t="s">
        <v>674</v>
      </c>
      <c r="F693" s="1120"/>
      <c r="G693" s="1119"/>
      <c r="H693" s="900"/>
      <c r="I693" s="1121">
        <v>0.25800000000000001</v>
      </c>
      <c r="K693" s="1393"/>
      <c r="L693" s="1393"/>
      <c r="M693" s="1393"/>
      <c r="N693" s="1393"/>
      <c r="O693" s="1393"/>
      <c r="Q693" s="899" t="s">
        <v>1521</v>
      </c>
      <c r="R693" s="629"/>
      <c r="S693" s="629"/>
      <c r="T693" s="900"/>
      <c r="U693" s="824">
        <v>0.215</v>
      </c>
      <c r="W693" s="581" t="s">
        <v>1237</v>
      </c>
      <c r="X693" s="582"/>
      <c r="Y693" s="263"/>
      <c r="Z693" s="263"/>
      <c r="AA693" s="824">
        <v>0.25</v>
      </c>
      <c r="AC693" s="581" t="s">
        <v>1230</v>
      </c>
      <c r="AD693" s="630"/>
      <c r="AE693" s="263"/>
      <c r="AF693" s="263"/>
      <c r="AG693" s="693">
        <v>0</v>
      </c>
      <c r="AI693" s="581" t="s">
        <v>133</v>
      </c>
      <c r="AJ693" s="630"/>
      <c r="AK693" s="263"/>
      <c r="AL693" s="263"/>
      <c r="AM693" s="693">
        <v>0</v>
      </c>
      <c r="AP693" s="581" t="s">
        <v>440</v>
      </c>
      <c r="AQ693" s="582"/>
      <c r="AR693" s="582"/>
      <c r="AS693" s="582"/>
      <c r="AT693" s="779">
        <v>0</v>
      </c>
      <c r="AV693" s="581" t="s">
        <v>441</v>
      </c>
      <c r="AW693" s="582"/>
      <c r="AX693" s="582"/>
      <c r="AY693" s="582"/>
      <c r="AZ693" s="779">
        <v>0.23999999463558197</v>
      </c>
    </row>
    <row r="694" spans="5:52" x14ac:dyDescent="0.3">
      <c r="E694" s="1122" t="s">
        <v>1332</v>
      </c>
      <c r="F694" s="1120"/>
      <c r="G694" s="1119"/>
      <c r="H694" s="900"/>
      <c r="I694" s="1121">
        <v>0.25800000000000001</v>
      </c>
      <c r="K694" s="1385" t="s">
        <v>50</v>
      </c>
      <c r="L694" s="1386"/>
      <c r="M694" s="1386"/>
      <c r="N694" s="1387"/>
      <c r="O694" s="898" t="s">
        <v>1111</v>
      </c>
      <c r="Q694" s="899" t="s">
        <v>1461</v>
      </c>
      <c r="R694" s="629"/>
      <c r="S694" s="629"/>
      <c r="T694" s="900"/>
      <c r="U694" s="824">
        <v>0</v>
      </c>
      <c r="W694" s="581" t="s">
        <v>67</v>
      </c>
      <c r="X694" s="582"/>
      <c r="Y694" s="263"/>
      <c r="Z694" s="263"/>
      <c r="AA694" s="824">
        <v>0</v>
      </c>
      <c r="AC694" s="581" t="s">
        <v>1232</v>
      </c>
      <c r="AD694" s="630"/>
      <c r="AE694" s="263"/>
      <c r="AF694" s="263"/>
      <c r="AG694" s="693">
        <v>0</v>
      </c>
      <c r="AI694" s="581" t="s">
        <v>649</v>
      </c>
      <c r="AJ694" s="630"/>
      <c r="AK694" s="263"/>
      <c r="AL694" s="263"/>
      <c r="AM694" s="693">
        <v>0</v>
      </c>
      <c r="AP694" s="581" t="s">
        <v>522</v>
      </c>
      <c r="AQ694" s="582"/>
      <c r="AR694" s="582"/>
      <c r="AS694" s="582"/>
      <c r="AT694" s="779">
        <v>0.14000000059604645</v>
      </c>
      <c r="AV694" s="581" t="s">
        <v>243</v>
      </c>
      <c r="AW694" s="582"/>
      <c r="AX694" s="582"/>
      <c r="AY694" s="582"/>
      <c r="AZ694" s="779">
        <v>0</v>
      </c>
    </row>
    <row r="695" spans="5:52" x14ac:dyDescent="0.3">
      <c r="E695" s="1122" t="s">
        <v>1333</v>
      </c>
      <c r="F695" s="1120"/>
      <c r="G695" s="1119"/>
      <c r="H695" s="900"/>
      <c r="I695" s="1121">
        <v>0.25600000000000001</v>
      </c>
      <c r="K695" s="901" t="s">
        <v>1707</v>
      </c>
      <c r="L695" s="629"/>
      <c r="M695" s="900"/>
      <c r="N695" s="900"/>
      <c r="O695" s="824">
        <v>0</v>
      </c>
      <c r="Q695" s="899" t="s">
        <v>1462</v>
      </c>
      <c r="R695" s="629"/>
      <c r="S695" s="629"/>
      <c r="T695" s="900"/>
      <c r="U695" s="824">
        <v>0</v>
      </c>
      <c r="W695" s="581" t="s">
        <v>1243</v>
      </c>
      <c r="X695" s="582"/>
      <c r="Y695" s="263"/>
      <c r="Z695" s="263"/>
      <c r="AA695" s="824">
        <v>0.27300000000000002</v>
      </c>
      <c r="AC695" s="581" t="s">
        <v>1233</v>
      </c>
      <c r="AD695" s="630"/>
      <c r="AE695" s="263"/>
      <c r="AF695" s="263"/>
      <c r="AG695" s="693">
        <v>0</v>
      </c>
      <c r="AI695" s="581" t="s">
        <v>432</v>
      </c>
      <c r="AJ695" s="630"/>
      <c r="AK695" s="263"/>
      <c r="AL695" s="263"/>
      <c r="AM695" s="693">
        <v>0.25</v>
      </c>
      <c r="AP695" s="581" t="s">
        <v>484</v>
      </c>
      <c r="AQ695" s="582"/>
      <c r="AR695" s="582"/>
      <c r="AS695" s="582"/>
      <c r="AT695" s="779">
        <v>0.30000001192092896</v>
      </c>
      <c r="AV695" s="581" t="s">
        <v>1105</v>
      </c>
      <c r="AW695" s="582"/>
      <c r="AX695" s="582"/>
      <c r="AY695" s="582"/>
      <c r="AZ695" s="779">
        <v>2.9999999329447746E-2</v>
      </c>
    </row>
    <row r="696" spans="5:52" x14ac:dyDescent="0.3">
      <c r="E696" s="1122" t="s">
        <v>1334</v>
      </c>
      <c r="F696" s="1120"/>
      <c r="G696" s="1119"/>
      <c r="H696" s="900"/>
      <c r="I696" s="1121">
        <v>0.254</v>
      </c>
      <c r="K696" s="901" t="s">
        <v>1708</v>
      </c>
      <c r="L696" s="629"/>
      <c r="M696" s="900"/>
      <c r="N696" s="900"/>
      <c r="O696" s="824">
        <v>0</v>
      </c>
      <c r="Q696" s="899" t="s">
        <v>1195</v>
      </c>
      <c r="R696" s="629"/>
      <c r="S696" s="629"/>
      <c r="T696" s="900"/>
      <c r="U696" s="824">
        <v>0</v>
      </c>
      <c r="W696" s="581" t="s">
        <v>237</v>
      </c>
      <c r="X696" s="582"/>
      <c r="Y696" s="263"/>
      <c r="Z696" s="263"/>
      <c r="AA696" s="824">
        <v>0</v>
      </c>
      <c r="AC696" s="581" t="s">
        <v>232</v>
      </c>
      <c r="AD696" s="630"/>
      <c r="AE696" s="263"/>
      <c r="AF696" s="263"/>
      <c r="AG696" s="693">
        <v>0</v>
      </c>
      <c r="AI696" s="581" t="s">
        <v>650</v>
      </c>
      <c r="AJ696" s="630"/>
      <c r="AK696" s="263"/>
      <c r="AL696" s="263"/>
      <c r="AM696" s="693">
        <v>0</v>
      </c>
      <c r="AP696" s="581" t="s">
        <v>485</v>
      </c>
      <c r="AQ696" s="582"/>
      <c r="AR696" s="582"/>
      <c r="AS696" s="582"/>
      <c r="AT696" s="779">
        <v>0</v>
      </c>
      <c r="AV696" s="581" t="s">
        <v>442</v>
      </c>
      <c r="AW696" s="582"/>
      <c r="AX696" s="582"/>
      <c r="AY696" s="582"/>
      <c r="AZ696" s="779">
        <v>0.37000000476837158</v>
      </c>
    </row>
    <row r="697" spans="5:52" x14ac:dyDescent="0.3">
      <c r="E697" s="1122" t="s">
        <v>1548</v>
      </c>
      <c r="F697" s="1120"/>
      <c r="G697" s="1119"/>
      <c r="H697" s="900"/>
      <c r="I697" s="1121">
        <v>0.25800000000000001</v>
      </c>
      <c r="K697" s="901" t="s">
        <v>1518</v>
      </c>
      <c r="L697" s="629"/>
      <c r="M697" s="900"/>
      <c r="N697" s="900"/>
      <c r="O697" s="824">
        <v>0</v>
      </c>
      <c r="Q697" s="899" t="s">
        <v>614</v>
      </c>
      <c r="R697" s="629"/>
      <c r="S697" s="629"/>
      <c r="T697" s="900"/>
      <c r="U697" s="824">
        <v>0</v>
      </c>
      <c r="W697" s="581" t="s">
        <v>428</v>
      </c>
      <c r="X697" s="582"/>
      <c r="Y697" s="263"/>
      <c r="Z697" s="263"/>
      <c r="AA697" s="824">
        <v>0.22800000000000001</v>
      </c>
      <c r="AC697" s="581" t="s">
        <v>1235</v>
      </c>
      <c r="AD697" s="630"/>
      <c r="AE697" s="263"/>
      <c r="AF697" s="263"/>
      <c r="AG697" s="693">
        <v>0</v>
      </c>
      <c r="AI697" s="581" t="s">
        <v>433</v>
      </c>
      <c r="AJ697" s="630"/>
      <c r="AK697" s="263"/>
      <c r="AL697" s="263"/>
      <c r="AM697" s="693">
        <v>0</v>
      </c>
      <c r="AP697" s="581" t="s">
        <v>496</v>
      </c>
      <c r="AQ697" s="582"/>
      <c r="AR697" s="582"/>
      <c r="AS697" s="582"/>
      <c r="AT697" s="779">
        <v>0</v>
      </c>
      <c r="AV697" s="581" t="s">
        <v>1106</v>
      </c>
      <c r="AW697" s="582"/>
      <c r="AX697" s="582"/>
      <c r="AY697" s="582"/>
      <c r="AZ697" s="779">
        <v>0.36000001430511475</v>
      </c>
    </row>
    <row r="698" spans="5:52" x14ac:dyDescent="0.3">
      <c r="E698" s="1122" t="s">
        <v>1337</v>
      </c>
      <c r="F698" s="1120"/>
      <c r="G698" s="1119"/>
      <c r="H698" s="900"/>
      <c r="I698" s="1121">
        <v>0.25800000000000001</v>
      </c>
      <c r="K698" s="901" t="s">
        <v>1179</v>
      </c>
      <c r="L698" s="629"/>
      <c r="M698" s="900"/>
      <c r="N698" s="900"/>
      <c r="O698" s="824">
        <v>0</v>
      </c>
      <c r="Q698" s="899" t="s">
        <v>1522</v>
      </c>
      <c r="R698" s="629"/>
      <c r="S698" s="629"/>
      <c r="T698" s="900"/>
      <c r="U698" s="824">
        <v>0.254</v>
      </c>
      <c r="W698" s="581" t="s">
        <v>1257</v>
      </c>
      <c r="X698" s="582"/>
      <c r="Y698" s="263"/>
      <c r="Z698" s="263"/>
      <c r="AA698" s="824">
        <v>0</v>
      </c>
      <c r="AC698" s="581" t="s">
        <v>1236</v>
      </c>
      <c r="AD698" s="630"/>
      <c r="AE698" s="263"/>
      <c r="AF698" s="263"/>
      <c r="AG698" s="693">
        <v>0</v>
      </c>
      <c r="AI698" s="581" t="s">
        <v>651</v>
      </c>
      <c r="AJ698" s="630"/>
      <c r="AK698" s="263"/>
      <c r="AL698" s="263"/>
      <c r="AM698" s="693">
        <v>0</v>
      </c>
      <c r="AP698" s="581" t="s">
        <v>506</v>
      </c>
      <c r="AQ698" s="582"/>
      <c r="AR698" s="582"/>
      <c r="AS698" s="582"/>
      <c r="AT698" s="779">
        <v>0</v>
      </c>
      <c r="AV698" s="581" t="s">
        <v>244</v>
      </c>
      <c r="AW698" s="582"/>
      <c r="AX698" s="582"/>
      <c r="AY698" s="582"/>
      <c r="AZ698" s="779">
        <v>0.33000001311302185</v>
      </c>
    </row>
    <row r="699" spans="5:52" x14ac:dyDescent="0.3">
      <c r="E699" s="1122" t="s">
        <v>1340</v>
      </c>
      <c r="F699" s="1120"/>
      <c r="G699" s="1119"/>
      <c r="H699" s="900"/>
      <c r="I699" s="1121">
        <v>0.25800000000000001</v>
      </c>
      <c r="K699" s="901" t="s">
        <v>1459</v>
      </c>
      <c r="L699" s="629"/>
      <c r="M699" s="900"/>
      <c r="N699" s="900"/>
      <c r="O699" s="824">
        <v>0</v>
      </c>
      <c r="Q699" s="899" t="s">
        <v>1199</v>
      </c>
      <c r="R699" s="629"/>
      <c r="S699" s="629"/>
      <c r="T699" s="900"/>
      <c r="U699" s="824">
        <v>0</v>
      </c>
      <c r="W699" s="581" t="s">
        <v>1259</v>
      </c>
      <c r="X699" s="582"/>
      <c r="Y699" s="263"/>
      <c r="Z699" s="263"/>
      <c r="AA699" s="824">
        <v>0</v>
      </c>
      <c r="AC699" s="581" t="s">
        <v>129</v>
      </c>
      <c r="AD699" s="630"/>
      <c r="AE699" s="263"/>
      <c r="AF699" s="263"/>
      <c r="AG699" s="693">
        <v>0</v>
      </c>
      <c r="AI699" s="581" t="s">
        <v>332</v>
      </c>
      <c r="AJ699" s="630"/>
      <c r="AK699" s="263"/>
      <c r="AL699" s="263"/>
      <c r="AM699" s="693">
        <v>0</v>
      </c>
      <c r="AP699" s="581" t="s">
        <v>335</v>
      </c>
      <c r="AQ699" s="582"/>
      <c r="AR699" s="582"/>
      <c r="AS699" s="582"/>
      <c r="AT699" s="779">
        <v>0.28999999165534973</v>
      </c>
      <c r="AV699" s="581" t="s">
        <v>1107</v>
      </c>
      <c r="AW699" s="582"/>
      <c r="AX699" s="582"/>
      <c r="AY699" s="582"/>
      <c r="AZ699" s="779">
        <v>0</v>
      </c>
    </row>
    <row r="700" spans="5:52" x14ac:dyDescent="0.3">
      <c r="E700" s="1122" t="s">
        <v>1341</v>
      </c>
      <c r="F700" s="1120"/>
      <c r="G700" s="1119"/>
      <c r="H700" s="900"/>
      <c r="I700" s="1121">
        <v>0.25800000000000001</v>
      </c>
      <c r="K700" s="901" t="s">
        <v>1185</v>
      </c>
      <c r="L700" s="629"/>
      <c r="M700" s="900"/>
      <c r="N700" s="900"/>
      <c r="O700" s="824">
        <v>0</v>
      </c>
      <c r="Q700" s="899" t="s">
        <v>1200</v>
      </c>
      <c r="R700" s="629"/>
      <c r="S700" s="629"/>
      <c r="T700" s="900"/>
      <c r="U700" s="824">
        <v>0</v>
      </c>
      <c r="W700" s="581" t="s">
        <v>1264</v>
      </c>
      <c r="X700" s="582"/>
      <c r="Y700" s="263"/>
      <c r="Z700" s="263"/>
      <c r="AA700" s="824">
        <v>0</v>
      </c>
      <c r="AC700" s="581" t="s">
        <v>1237</v>
      </c>
      <c r="AD700" s="630"/>
      <c r="AE700" s="263"/>
      <c r="AF700" s="263"/>
      <c r="AG700" s="693">
        <v>0</v>
      </c>
      <c r="AI700" s="581" t="s">
        <v>652</v>
      </c>
      <c r="AJ700" s="630"/>
      <c r="AK700" s="263"/>
      <c r="AL700" s="263"/>
      <c r="AM700" s="693">
        <v>0.25</v>
      </c>
      <c r="AP700" s="581" t="s">
        <v>336</v>
      </c>
      <c r="AQ700" s="582"/>
      <c r="AR700" s="582"/>
      <c r="AS700" s="582"/>
      <c r="AT700" s="779">
        <v>0</v>
      </c>
      <c r="AV700" s="581" t="s">
        <v>68</v>
      </c>
      <c r="AW700" s="582"/>
      <c r="AX700" s="582"/>
      <c r="AY700" s="582"/>
      <c r="AZ700" s="779">
        <v>0</v>
      </c>
    </row>
    <row r="701" spans="5:52" x14ac:dyDescent="0.3">
      <c r="E701" s="1122" t="s">
        <v>1736</v>
      </c>
      <c r="F701" s="1120"/>
      <c r="G701" s="1119"/>
      <c r="H701" s="900"/>
      <c r="I701" s="1121">
        <v>0.25800000000000001</v>
      </c>
      <c r="K701" s="901" t="s">
        <v>1711</v>
      </c>
      <c r="L701" s="629"/>
      <c r="M701" s="900"/>
      <c r="N701" s="900"/>
      <c r="O701" s="824">
        <v>0</v>
      </c>
      <c r="Q701" s="899" t="s">
        <v>1464</v>
      </c>
      <c r="R701" s="629"/>
      <c r="S701" s="629"/>
      <c r="T701" s="900"/>
      <c r="U701" s="824">
        <v>0</v>
      </c>
      <c r="W701" s="581" t="s">
        <v>1466</v>
      </c>
      <c r="X701" s="582"/>
      <c r="Y701" s="263"/>
      <c r="Z701" s="263"/>
      <c r="AA701" s="824">
        <v>0</v>
      </c>
      <c r="AC701" s="581" t="s">
        <v>1238</v>
      </c>
      <c r="AD701" s="630"/>
      <c r="AE701" s="263"/>
      <c r="AF701" s="263"/>
      <c r="AG701" s="693">
        <v>0</v>
      </c>
      <c r="AI701" s="581" t="s">
        <v>66</v>
      </c>
      <c r="AJ701" s="630"/>
      <c r="AK701" s="263"/>
      <c r="AL701" s="263"/>
      <c r="AM701" s="693">
        <v>0</v>
      </c>
      <c r="AP701" s="581" t="s">
        <v>337</v>
      </c>
      <c r="AQ701" s="582"/>
      <c r="AR701" s="582"/>
      <c r="AS701" s="582"/>
      <c r="AT701" s="779">
        <v>0</v>
      </c>
      <c r="AV701" s="581" t="s">
        <v>443</v>
      </c>
      <c r="AW701" s="582"/>
      <c r="AX701" s="582"/>
      <c r="AY701" s="582"/>
      <c r="AZ701" s="779">
        <v>0.38999998569488525</v>
      </c>
    </row>
    <row r="702" spans="5:52" x14ac:dyDescent="0.3">
      <c r="E702" s="1122" t="s">
        <v>1344</v>
      </c>
      <c r="F702" s="1120"/>
      <c r="G702" s="1119"/>
      <c r="H702" s="900"/>
      <c r="I702" s="1121">
        <v>0.246</v>
      </c>
      <c r="K702" s="901" t="s">
        <v>1461</v>
      </c>
      <c r="L702" s="629"/>
      <c r="M702" s="900"/>
      <c r="N702" s="900"/>
      <c r="O702" s="824">
        <v>0</v>
      </c>
      <c r="Q702" s="899" t="s">
        <v>1523</v>
      </c>
      <c r="R702" s="629"/>
      <c r="S702" s="629"/>
      <c r="T702" s="900"/>
      <c r="U702" s="824">
        <v>0.251</v>
      </c>
      <c r="W702" s="581" t="s">
        <v>647</v>
      </c>
      <c r="X702" s="582"/>
      <c r="Y702" s="263"/>
      <c r="Z702" s="263"/>
      <c r="AA702" s="824">
        <v>0</v>
      </c>
      <c r="AC702" s="581" t="s">
        <v>1239</v>
      </c>
      <c r="AD702" s="630"/>
      <c r="AE702" s="263"/>
      <c r="AF702" s="263"/>
      <c r="AG702" s="693">
        <v>0</v>
      </c>
      <c r="AI702" s="581" t="s">
        <v>653</v>
      </c>
      <c r="AJ702" s="630"/>
      <c r="AK702" s="263"/>
      <c r="AL702" s="263"/>
      <c r="AM702" s="693">
        <v>0</v>
      </c>
      <c r="AP702" s="581" t="s">
        <v>338</v>
      </c>
      <c r="AQ702" s="582"/>
      <c r="AR702" s="582"/>
      <c r="AS702" s="582"/>
      <c r="AT702" s="779">
        <v>0</v>
      </c>
      <c r="AV702" s="581" t="s">
        <v>444</v>
      </c>
      <c r="AW702" s="582"/>
      <c r="AX702" s="582"/>
      <c r="AY702" s="582"/>
      <c r="AZ702" s="779">
        <v>0</v>
      </c>
    </row>
    <row r="703" spans="5:52" x14ac:dyDescent="0.3">
      <c r="E703" s="1396" t="s">
        <v>1585</v>
      </c>
      <c r="F703" s="1396"/>
      <c r="G703" s="1396"/>
      <c r="H703" s="1396"/>
      <c r="I703" s="1396"/>
      <c r="K703" s="901" t="s">
        <v>1462</v>
      </c>
      <c r="L703" s="629"/>
      <c r="M703" s="900"/>
      <c r="N703" s="900"/>
      <c r="O703" s="824">
        <v>0</v>
      </c>
      <c r="Q703" s="899" t="s">
        <v>1205</v>
      </c>
      <c r="R703" s="629"/>
      <c r="S703" s="629"/>
      <c r="T703" s="900"/>
      <c r="U703" s="824">
        <v>0</v>
      </c>
      <c r="W703" s="581" t="s">
        <v>1270</v>
      </c>
      <c r="X703" s="582"/>
      <c r="Y703" s="263"/>
      <c r="Z703" s="263"/>
      <c r="AA703" s="824">
        <v>0</v>
      </c>
      <c r="AC703" s="581" t="s">
        <v>1240</v>
      </c>
      <c r="AD703" s="630"/>
      <c r="AE703" s="263"/>
      <c r="AF703" s="263"/>
      <c r="AG703" s="693">
        <v>0</v>
      </c>
      <c r="AI703" s="581" t="s">
        <v>654</v>
      </c>
      <c r="AJ703" s="630"/>
      <c r="AK703" s="263"/>
      <c r="AL703" s="263"/>
      <c r="AM703" s="693">
        <v>0</v>
      </c>
      <c r="AP703" s="581" t="s">
        <v>339</v>
      </c>
      <c r="AQ703" s="582"/>
      <c r="AR703" s="582"/>
      <c r="AS703" s="582"/>
      <c r="AT703" s="779">
        <v>0</v>
      </c>
      <c r="AV703" s="581" t="s">
        <v>245</v>
      </c>
      <c r="AW703" s="582"/>
      <c r="AX703" s="582"/>
      <c r="AY703" s="582"/>
      <c r="AZ703" s="779">
        <v>0</v>
      </c>
    </row>
    <row r="704" spans="5:52" x14ac:dyDescent="0.3">
      <c r="K704" s="901" t="s">
        <v>1195</v>
      </c>
      <c r="L704" s="629"/>
      <c r="M704" s="900"/>
      <c r="N704" s="900"/>
      <c r="O704" s="824">
        <v>0</v>
      </c>
      <c r="Q704" s="899" t="s">
        <v>1207</v>
      </c>
      <c r="R704" s="629"/>
      <c r="S704" s="629"/>
      <c r="T704" s="900"/>
      <c r="U704" s="824">
        <v>0</v>
      </c>
      <c r="W704" s="581" t="s">
        <v>1467</v>
      </c>
      <c r="X704" s="582"/>
      <c r="Y704" s="263"/>
      <c r="Z704" s="263"/>
      <c r="AA704" s="824">
        <v>2.3E-2</v>
      </c>
      <c r="AC704" s="581" t="s">
        <v>67</v>
      </c>
      <c r="AD704" s="630"/>
      <c r="AE704" s="263"/>
      <c r="AF704" s="263"/>
      <c r="AG704" s="693">
        <v>0</v>
      </c>
      <c r="AI704" s="581" t="s">
        <v>534</v>
      </c>
      <c r="AJ704" s="630"/>
      <c r="AK704" s="263"/>
      <c r="AL704" s="263"/>
      <c r="AM704" s="693">
        <v>0</v>
      </c>
      <c r="AP704" s="581" t="s">
        <v>497</v>
      </c>
      <c r="AQ704" s="582"/>
      <c r="AR704" s="582"/>
      <c r="AS704" s="582"/>
      <c r="AT704" s="779">
        <v>0</v>
      </c>
      <c r="AV704" s="581" t="s">
        <v>344</v>
      </c>
      <c r="AW704" s="582"/>
      <c r="AX704" s="582"/>
      <c r="AY704" s="582"/>
      <c r="AZ704" s="779">
        <v>0.37999999523162842</v>
      </c>
    </row>
    <row r="705" spans="5:52" x14ac:dyDescent="0.3">
      <c r="E705" s="1123" t="s">
        <v>1348</v>
      </c>
      <c r="F705" s="1124"/>
      <c r="G705" s="1125"/>
      <c r="H705" s="1125"/>
      <c r="I705" s="1125"/>
      <c r="K705" s="901" t="s">
        <v>1522</v>
      </c>
      <c r="L705" s="629"/>
      <c r="M705" s="900"/>
      <c r="N705" s="900"/>
      <c r="O705" s="824">
        <v>0.28299999999999997</v>
      </c>
      <c r="Q705" s="899" t="s">
        <v>469</v>
      </c>
      <c r="R705" s="629"/>
      <c r="S705" s="629"/>
      <c r="T705" s="900"/>
      <c r="U705" s="824">
        <v>0.04</v>
      </c>
      <c r="W705" s="581" t="s">
        <v>478</v>
      </c>
      <c r="X705" s="582"/>
      <c r="Y705" s="263"/>
      <c r="Z705" s="263"/>
      <c r="AA705" s="824">
        <v>0.24099999999999999</v>
      </c>
      <c r="AC705" s="581" t="s">
        <v>1242</v>
      </c>
      <c r="AD705" s="630"/>
      <c r="AE705" s="263"/>
      <c r="AF705" s="263"/>
      <c r="AG705" s="693">
        <v>0</v>
      </c>
      <c r="AI705" s="581" t="s">
        <v>208</v>
      </c>
      <c r="AJ705" s="630"/>
      <c r="AK705" s="263"/>
      <c r="AL705" s="263"/>
      <c r="AM705" s="693">
        <v>0.15</v>
      </c>
      <c r="AP705" s="581" t="s">
        <v>340</v>
      </c>
      <c r="AQ705" s="582"/>
      <c r="AR705" s="582"/>
      <c r="AS705" s="582"/>
      <c r="AT705" s="779">
        <v>0</v>
      </c>
      <c r="AV705" s="581" t="s">
        <v>445</v>
      </c>
      <c r="AW705" s="582"/>
      <c r="AX705" s="582"/>
      <c r="AY705" s="582"/>
      <c r="AZ705" s="779">
        <v>0.20000000298023224</v>
      </c>
    </row>
    <row r="706" spans="5:52" x14ac:dyDescent="0.3">
      <c r="E706" s="1385" t="s">
        <v>50</v>
      </c>
      <c r="F706" s="1386"/>
      <c r="G706" s="1386"/>
      <c r="H706" s="1387"/>
      <c r="I706" s="898" t="s">
        <v>1111</v>
      </c>
      <c r="K706" s="901" t="s">
        <v>1713</v>
      </c>
      <c r="L706" s="629"/>
      <c r="M706" s="900"/>
      <c r="N706" s="900"/>
      <c r="O706" s="824">
        <v>0.28199999999999997</v>
      </c>
      <c r="Q706" s="899" t="s">
        <v>300</v>
      </c>
      <c r="R706" s="629"/>
      <c r="S706" s="629"/>
      <c r="T706" s="900"/>
      <c r="U706" s="824">
        <v>0</v>
      </c>
      <c r="W706" s="581" t="s">
        <v>1097</v>
      </c>
      <c r="X706" s="582"/>
      <c r="Y706" s="263"/>
      <c r="Z706" s="263"/>
      <c r="AA706" s="824">
        <v>0.05</v>
      </c>
      <c r="AC706" s="581" t="s">
        <v>237</v>
      </c>
      <c r="AD706" s="630"/>
      <c r="AE706" s="263"/>
      <c r="AF706" s="263"/>
      <c r="AG706" s="693">
        <v>0</v>
      </c>
      <c r="AI706" s="581" t="s">
        <v>435</v>
      </c>
      <c r="AJ706" s="630"/>
      <c r="AK706" s="263"/>
      <c r="AL706" s="263"/>
      <c r="AM706" s="693">
        <v>0</v>
      </c>
      <c r="AP706" s="581" t="s">
        <v>372</v>
      </c>
      <c r="AQ706" s="582"/>
      <c r="AR706" s="582"/>
      <c r="AS706" s="582"/>
      <c r="AT706" s="779">
        <v>0</v>
      </c>
      <c r="AV706" s="581" t="s">
        <v>246</v>
      </c>
      <c r="AW706" s="582"/>
      <c r="AX706" s="582"/>
      <c r="AY706" s="582"/>
      <c r="AZ706" s="779">
        <v>0</v>
      </c>
    </row>
    <row r="707" spans="5:52" x14ac:dyDescent="0.3">
      <c r="E707" s="1122" t="s">
        <v>1707</v>
      </c>
      <c r="F707" s="1126"/>
      <c r="G707" s="1119"/>
      <c r="H707" s="1126"/>
      <c r="I707" s="1121">
        <v>0</v>
      </c>
      <c r="K707" s="901" t="s">
        <v>1199</v>
      </c>
      <c r="L707" s="629"/>
      <c r="M707" s="900"/>
      <c r="N707" s="900"/>
      <c r="O707" s="824">
        <v>0</v>
      </c>
      <c r="Q707" s="899" t="s">
        <v>1216</v>
      </c>
      <c r="R707" s="629"/>
      <c r="S707" s="629"/>
      <c r="T707" s="900"/>
      <c r="U707" s="824">
        <v>0</v>
      </c>
      <c r="W707" s="581" t="s">
        <v>133</v>
      </c>
      <c r="X707" s="582"/>
      <c r="Y707" s="263"/>
      <c r="Z707" s="263"/>
      <c r="AA707" s="824">
        <v>0</v>
      </c>
      <c r="AC707" s="581" t="s">
        <v>638</v>
      </c>
      <c r="AD707" s="630"/>
      <c r="AE707" s="263"/>
      <c r="AF707" s="263"/>
      <c r="AG707" s="693">
        <v>0</v>
      </c>
      <c r="AI707" s="581" t="s">
        <v>368</v>
      </c>
      <c r="AJ707" s="630"/>
      <c r="AK707" s="263"/>
      <c r="AL707" s="263"/>
      <c r="AM707" s="693">
        <v>0</v>
      </c>
      <c r="AP707" s="581" t="s">
        <v>392</v>
      </c>
      <c r="AQ707" s="582"/>
      <c r="AR707" s="582"/>
      <c r="AS707" s="582"/>
      <c r="AT707" s="779">
        <v>0</v>
      </c>
      <c r="AV707" s="581" t="s">
        <v>446</v>
      </c>
      <c r="AW707" s="582"/>
      <c r="AX707" s="582"/>
      <c r="AY707" s="582"/>
      <c r="AZ707" s="779">
        <v>0.20000000298023224</v>
      </c>
    </row>
    <row r="708" spans="5:52" x14ac:dyDescent="0.3">
      <c r="E708" s="1122" t="s">
        <v>1708</v>
      </c>
      <c r="F708" s="1126"/>
      <c r="G708" s="1126"/>
      <c r="H708" s="1126"/>
      <c r="I708" s="1121">
        <v>0</v>
      </c>
      <c r="K708" s="901" t="s">
        <v>1200</v>
      </c>
      <c r="L708" s="629"/>
      <c r="M708" s="900"/>
      <c r="N708" s="900"/>
      <c r="O708" s="824">
        <v>0</v>
      </c>
      <c r="Q708" s="899" t="s">
        <v>1217</v>
      </c>
      <c r="R708" s="629"/>
      <c r="S708" s="629"/>
      <c r="T708" s="900"/>
      <c r="U708" s="824">
        <v>0</v>
      </c>
      <c r="W708" s="581" t="s">
        <v>1273</v>
      </c>
      <c r="X708" s="582"/>
      <c r="Y708" s="263"/>
      <c r="Z708" s="263"/>
      <c r="AA708" s="824">
        <v>0</v>
      </c>
      <c r="AC708" s="581" t="s">
        <v>1245</v>
      </c>
      <c r="AD708" s="630"/>
      <c r="AE708" s="263"/>
      <c r="AF708" s="263"/>
      <c r="AG708" s="693">
        <v>0</v>
      </c>
      <c r="AI708" s="581" t="s">
        <v>388</v>
      </c>
      <c r="AJ708" s="630"/>
      <c r="AK708" s="263"/>
      <c r="AL708" s="263"/>
      <c r="AM708" s="693">
        <v>0.04</v>
      </c>
      <c r="AP708" s="581" t="s">
        <v>498</v>
      </c>
      <c r="AQ708" s="582"/>
      <c r="AR708" s="582"/>
      <c r="AS708" s="582"/>
      <c r="AT708" s="779">
        <v>0</v>
      </c>
      <c r="AV708" s="581" t="s">
        <v>210</v>
      </c>
      <c r="AW708" s="582"/>
      <c r="AX708" s="582"/>
      <c r="AY708" s="582"/>
      <c r="AZ708" s="779">
        <v>0</v>
      </c>
    </row>
    <row r="709" spans="5:52" x14ac:dyDescent="0.3">
      <c r="E709" s="1122" t="s">
        <v>1518</v>
      </c>
      <c r="F709" s="1126"/>
      <c r="G709" s="1126"/>
      <c r="H709" s="1126"/>
      <c r="I709" s="1121">
        <v>0</v>
      </c>
      <c r="K709" s="901" t="s">
        <v>1464</v>
      </c>
      <c r="L709" s="629"/>
      <c r="M709" s="900"/>
      <c r="N709" s="900"/>
      <c r="O709" s="824">
        <v>0</v>
      </c>
      <c r="Q709" s="899" t="s">
        <v>1524</v>
      </c>
      <c r="R709" s="629"/>
      <c r="S709" s="629"/>
      <c r="T709" s="900"/>
      <c r="U709" s="824">
        <v>0.186</v>
      </c>
      <c r="W709" s="581" t="s">
        <v>1274</v>
      </c>
      <c r="X709" s="582"/>
      <c r="Y709" s="263"/>
      <c r="Z709" s="263"/>
      <c r="AA709" s="824">
        <v>0</v>
      </c>
      <c r="AC709" s="581" t="s">
        <v>1246</v>
      </c>
      <c r="AD709" s="630"/>
      <c r="AE709" s="263"/>
      <c r="AF709" s="263"/>
      <c r="AG709" s="693">
        <v>0.219</v>
      </c>
      <c r="AI709" s="581" t="s">
        <v>524</v>
      </c>
      <c r="AJ709" s="630"/>
      <c r="AK709" s="263"/>
      <c r="AL709" s="263"/>
      <c r="AM709" s="693">
        <v>0</v>
      </c>
      <c r="AP709" s="581" t="s">
        <v>242</v>
      </c>
      <c r="AQ709" s="582"/>
      <c r="AR709" s="582"/>
      <c r="AS709" s="582"/>
      <c r="AT709" s="779">
        <v>0</v>
      </c>
      <c r="AV709" s="581" t="s">
        <v>1108</v>
      </c>
      <c r="AW709" s="582"/>
      <c r="AX709" s="582"/>
      <c r="AY709" s="582"/>
      <c r="AZ709" s="779">
        <v>0.37999999523162842</v>
      </c>
    </row>
    <row r="710" spans="5:52" x14ac:dyDescent="0.3">
      <c r="E710" s="1122" t="s">
        <v>1179</v>
      </c>
      <c r="F710" s="1126"/>
      <c r="G710" s="1126"/>
      <c r="H710" s="1126"/>
      <c r="I710" s="1121">
        <v>0</v>
      </c>
      <c r="K710" s="901" t="s">
        <v>1523</v>
      </c>
      <c r="L710" s="629"/>
      <c r="M710" s="900"/>
      <c r="N710" s="900"/>
      <c r="O710" s="824">
        <v>0.223</v>
      </c>
      <c r="Q710" s="899" t="s">
        <v>1221</v>
      </c>
      <c r="R710" s="629"/>
      <c r="S710" s="629"/>
      <c r="T710" s="900"/>
      <c r="U710" s="824">
        <v>0</v>
      </c>
      <c r="W710" s="581" t="s">
        <v>650</v>
      </c>
      <c r="X710" s="582"/>
      <c r="Y710" s="263"/>
      <c r="Z710" s="263"/>
      <c r="AA710" s="824">
        <v>0</v>
      </c>
      <c r="AC710" s="581" t="s">
        <v>1247</v>
      </c>
      <c r="AD710" s="630"/>
      <c r="AE710" s="263"/>
      <c r="AF710" s="263"/>
      <c r="AG710" s="693">
        <v>8.9999999999999993E-3</v>
      </c>
      <c r="AI710" s="581" t="s">
        <v>239</v>
      </c>
      <c r="AJ710" s="630"/>
      <c r="AK710" s="263"/>
      <c r="AL710" s="263"/>
      <c r="AM710" s="693">
        <v>0</v>
      </c>
      <c r="AP710" s="581" t="s">
        <v>499</v>
      </c>
      <c r="AQ710" s="582"/>
      <c r="AR710" s="582"/>
      <c r="AS710" s="582"/>
      <c r="AT710" s="779">
        <v>0</v>
      </c>
      <c r="AV710" s="581" t="s">
        <v>1109</v>
      </c>
      <c r="AW710" s="582"/>
      <c r="AX710" s="582"/>
      <c r="AY710" s="582"/>
      <c r="AZ710" s="779">
        <v>0</v>
      </c>
    </row>
    <row r="711" spans="5:52" x14ac:dyDescent="0.3">
      <c r="E711" s="1122" t="s">
        <v>1180</v>
      </c>
      <c r="F711" s="1126"/>
      <c r="G711" s="1126"/>
      <c r="H711" s="1126"/>
      <c r="I711" s="1121">
        <v>0</v>
      </c>
      <c r="K711" s="901" t="s">
        <v>1205</v>
      </c>
      <c r="L711" s="629"/>
      <c r="M711" s="900"/>
      <c r="N711" s="900"/>
      <c r="O711" s="824">
        <v>0</v>
      </c>
      <c r="Q711" s="899" t="s">
        <v>1225</v>
      </c>
      <c r="R711" s="629"/>
      <c r="S711" s="629"/>
      <c r="T711" s="900"/>
      <c r="U711" s="824">
        <v>0</v>
      </c>
      <c r="W711" s="581" t="s">
        <v>1276</v>
      </c>
      <c r="X711" s="582"/>
      <c r="Y711" s="263"/>
      <c r="Z711" s="263"/>
      <c r="AA711" s="824">
        <v>0</v>
      </c>
      <c r="AC711" s="581" t="s">
        <v>1248</v>
      </c>
      <c r="AD711" s="630"/>
      <c r="AE711" s="263"/>
      <c r="AF711" s="263"/>
      <c r="AG711" s="693">
        <v>0.05</v>
      </c>
      <c r="AI711" s="581" t="s">
        <v>479</v>
      </c>
      <c r="AJ711" s="630"/>
      <c r="AK711" s="263"/>
      <c r="AL711" s="263"/>
      <c r="AM711" s="693">
        <v>0</v>
      </c>
      <c r="AP711" s="581" t="s">
        <v>441</v>
      </c>
      <c r="AQ711" s="582"/>
      <c r="AR711" s="582"/>
      <c r="AS711" s="582"/>
      <c r="AT711" s="779">
        <v>0.20999999344348907</v>
      </c>
      <c r="AV711" s="581" t="s">
        <v>345</v>
      </c>
      <c r="AW711" s="582"/>
      <c r="AX711" s="582"/>
      <c r="AY711" s="582"/>
      <c r="AZ711" s="779">
        <v>0</v>
      </c>
    </row>
    <row r="712" spans="5:52" x14ac:dyDescent="0.3">
      <c r="E712" s="1122" t="s">
        <v>1459</v>
      </c>
      <c r="F712" s="1126"/>
      <c r="G712" s="1126"/>
      <c r="H712" s="1126"/>
      <c r="I712" s="1121">
        <v>0</v>
      </c>
      <c r="K712" s="901" t="s">
        <v>1206</v>
      </c>
      <c r="L712" s="629"/>
      <c r="M712" s="900"/>
      <c r="N712" s="900"/>
      <c r="O712" s="824">
        <v>0</v>
      </c>
      <c r="Q712" s="899" t="s">
        <v>1226</v>
      </c>
      <c r="R712" s="629"/>
      <c r="S712" s="629"/>
      <c r="T712" s="900"/>
      <c r="U712" s="824">
        <v>0.17199999999999999</v>
      </c>
      <c r="W712" s="581" t="s">
        <v>1468</v>
      </c>
      <c r="X712" s="582"/>
      <c r="Y712" s="263"/>
      <c r="Z712" s="263"/>
      <c r="AA712" s="824">
        <v>0.27300000000000002</v>
      </c>
      <c r="AC712" s="581" t="s">
        <v>639</v>
      </c>
      <c r="AD712" s="630"/>
      <c r="AE712" s="263"/>
      <c r="AF712" s="263"/>
      <c r="AG712" s="693">
        <v>0</v>
      </c>
      <c r="AI712" s="581" t="s">
        <v>655</v>
      </c>
      <c r="AJ712" s="630"/>
      <c r="AK712" s="263"/>
      <c r="AL712" s="263"/>
      <c r="AM712" s="693">
        <v>0.25</v>
      </c>
      <c r="AP712" s="581" t="s">
        <v>243</v>
      </c>
      <c r="AQ712" s="582"/>
      <c r="AR712" s="582"/>
      <c r="AS712" s="582"/>
      <c r="AT712" s="779">
        <v>0</v>
      </c>
      <c r="AV712" s="581" t="s">
        <v>211</v>
      </c>
      <c r="AW712" s="582"/>
      <c r="AX712" s="582"/>
      <c r="AY712" s="582"/>
      <c r="AZ712" s="779">
        <v>0</v>
      </c>
    </row>
    <row r="713" spans="5:52" x14ac:dyDescent="0.3">
      <c r="E713" s="1122" t="s">
        <v>1709</v>
      </c>
      <c r="F713" s="1126"/>
      <c r="G713" s="1126"/>
      <c r="H713" s="1126"/>
      <c r="I713" s="1121">
        <v>0</v>
      </c>
      <c r="K713" s="901" t="s">
        <v>1207</v>
      </c>
      <c r="L713" s="629"/>
      <c r="M713" s="900"/>
      <c r="N713" s="900"/>
      <c r="O713" s="824">
        <v>5.1999999999999998E-2</v>
      </c>
      <c r="Q713" s="899" t="s">
        <v>1229</v>
      </c>
      <c r="R713" s="629"/>
      <c r="S713" s="629"/>
      <c r="T713" s="900"/>
      <c r="U713" s="824">
        <v>0</v>
      </c>
      <c r="W713" s="581" t="s">
        <v>1281</v>
      </c>
      <c r="X713" s="582"/>
      <c r="Y713" s="263"/>
      <c r="Z713" s="263"/>
      <c r="AA713" s="824">
        <v>0.246</v>
      </c>
      <c r="AC713" s="581" t="s">
        <v>1252</v>
      </c>
      <c r="AD713" s="630"/>
      <c r="AE713" s="263"/>
      <c r="AF713" s="263"/>
      <c r="AG713" s="693">
        <v>0</v>
      </c>
      <c r="AI713" s="581" t="s">
        <v>525</v>
      </c>
      <c r="AJ713" s="630"/>
      <c r="AK713" s="263"/>
      <c r="AL713" s="263"/>
      <c r="AM713" s="693">
        <v>0.25</v>
      </c>
      <c r="AP713" s="581" t="s">
        <v>486</v>
      </c>
      <c r="AQ713" s="582"/>
      <c r="AR713" s="582"/>
      <c r="AS713" s="582"/>
      <c r="AT713" s="779">
        <v>1.9999999552965164E-2</v>
      </c>
      <c r="AV713" s="581" t="s">
        <v>347</v>
      </c>
      <c r="AW713" s="582"/>
      <c r="AX713" s="582"/>
      <c r="AY713" s="582"/>
      <c r="AZ713" s="779">
        <v>0.30000001192092896</v>
      </c>
    </row>
    <row r="714" spans="5:52" x14ac:dyDescent="0.3">
      <c r="E714" s="1122" t="s">
        <v>1857</v>
      </c>
      <c r="F714" s="1126"/>
      <c r="G714" s="1126"/>
      <c r="H714" s="1126"/>
      <c r="I714" s="1121">
        <v>0</v>
      </c>
      <c r="K714" s="901" t="s">
        <v>1210</v>
      </c>
      <c r="L714" s="629"/>
      <c r="M714" s="900"/>
      <c r="N714" s="900"/>
      <c r="O714" s="824">
        <v>0</v>
      </c>
      <c r="Q714" s="899" t="s">
        <v>1086</v>
      </c>
      <c r="R714" s="629"/>
      <c r="S714" s="629"/>
      <c r="T714" s="900"/>
      <c r="U714" s="824">
        <v>0</v>
      </c>
      <c r="W714" s="581" t="s">
        <v>495</v>
      </c>
      <c r="X714" s="582"/>
      <c r="Y714" s="263"/>
      <c r="Z714" s="263"/>
      <c r="AA714" s="824">
        <v>0.251</v>
      </c>
      <c r="AC714" s="581" t="s">
        <v>1257</v>
      </c>
      <c r="AD714" s="630"/>
      <c r="AE714" s="263"/>
      <c r="AF714" s="263"/>
      <c r="AG714" s="693">
        <v>0</v>
      </c>
      <c r="AI714" s="581" t="s">
        <v>375</v>
      </c>
      <c r="AJ714" s="630"/>
      <c r="AK714" s="263"/>
      <c r="AL714" s="263"/>
      <c r="AM714" s="693">
        <v>0.05</v>
      </c>
      <c r="AP714" s="581" t="s">
        <v>442</v>
      </c>
      <c r="AQ714" s="582"/>
      <c r="AR714" s="582"/>
      <c r="AS714" s="582"/>
      <c r="AT714" s="779">
        <v>0.31000000238418579</v>
      </c>
      <c r="AV714" s="581" t="s">
        <v>373</v>
      </c>
      <c r="AW714" s="582"/>
      <c r="AX714" s="582"/>
      <c r="AY714" s="582"/>
      <c r="AZ714" s="779">
        <v>0.20999999344348907</v>
      </c>
    </row>
    <row r="715" spans="5:52" x14ac:dyDescent="0.3">
      <c r="E715" s="1122" t="s">
        <v>1858</v>
      </c>
      <c r="F715" s="1126"/>
      <c r="G715" s="1126"/>
      <c r="H715" s="1126"/>
      <c r="I715" s="1121">
        <v>0</v>
      </c>
      <c r="K715" s="901" t="s">
        <v>469</v>
      </c>
      <c r="L715" s="629"/>
      <c r="M715" s="900"/>
      <c r="N715" s="900"/>
      <c r="O715" s="824">
        <v>0</v>
      </c>
      <c r="Q715" s="899" t="s">
        <v>1087</v>
      </c>
      <c r="R715" s="629"/>
      <c r="S715" s="629"/>
      <c r="T715" s="900"/>
      <c r="U715" s="824">
        <v>0.24399999999999999</v>
      </c>
      <c r="W715" s="581" t="s">
        <v>480</v>
      </c>
      <c r="X715" s="582"/>
      <c r="Y715" s="263"/>
      <c r="Z715" s="263"/>
      <c r="AA715" s="824">
        <v>0</v>
      </c>
      <c r="AC715" s="581" t="s">
        <v>1258</v>
      </c>
      <c r="AD715" s="630"/>
      <c r="AE715" s="263"/>
      <c r="AF715" s="263"/>
      <c r="AG715" s="693">
        <v>0</v>
      </c>
      <c r="AI715" s="581" t="s">
        <v>656</v>
      </c>
      <c r="AJ715" s="630"/>
      <c r="AK715" s="263"/>
      <c r="AL715" s="263"/>
      <c r="AM715" s="693">
        <v>0</v>
      </c>
      <c r="AP715" s="581" t="s">
        <v>526</v>
      </c>
      <c r="AQ715" s="582"/>
      <c r="AR715" s="582"/>
      <c r="AS715" s="582"/>
      <c r="AT715" s="779">
        <v>5.000000074505806E-2</v>
      </c>
      <c r="AV715" s="581" t="s">
        <v>447</v>
      </c>
      <c r="AW715" s="582"/>
      <c r="AX715" s="582"/>
      <c r="AY715" s="582"/>
      <c r="AZ715" s="779">
        <v>0</v>
      </c>
    </row>
    <row r="716" spans="5:52" x14ac:dyDescent="0.3">
      <c r="E716" s="1122" t="s">
        <v>1859</v>
      </c>
      <c r="F716" s="1126"/>
      <c r="G716" s="1126"/>
      <c r="H716" s="1126"/>
      <c r="I716" s="1121">
        <v>0</v>
      </c>
      <c r="K716" s="901" t="s">
        <v>1715</v>
      </c>
      <c r="L716" s="629"/>
      <c r="M716" s="900"/>
      <c r="N716" s="900"/>
      <c r="O716" s="824">
        <v>0</v>
      </c>
      <c r="Q716" s="899" t="s">
        <v>1528</v>
      </c>
      <c r="R716" s="629"/>
      <c r="S716" s="629"/>
      <c r="T716" s="900"/>
      <c r="U716" s="824">
        <v>0</v>
      </c>
      <c r="W716" s="581" t="s">
        <v>481</v>
      </c>
      <c r="X716" s="582"/>
      <c r="Y716" s="263"/>
      <c r="Z716" s="263"/>
      <c r="AA716" s="824">
        <v>0</v>
      </c>
      <c r="AC716" s="581" t="s">
        <v>1259</v>
      </c>
      <c r="AD716" s="630"/>
      <c r="AE716" s="263"/>
      <c r="AF716" s="263"/>
      <c r="AG716" s="693">
        <v>0</v>
      </c>
      <c r="AI716" s="581" t="s">
        <v>369</v>
      </c>
      <c r="AJ716" s="630"/>
      <c r="AK716" s="263"/>
      <c r="AL716" s="263"/>
      <c r="AM716" s="693">
        <v>0</v>
      </c>
      <c r="AP716" s="581" t="s">
        <v>535</v>
      </c>
      <c r="AQ716" s="582"/>
      <c r="AR716" s="582"/>
      <c r="AS716" s="582"/>
      <c r="AT716" s="779">
        <v>0.30000001192092896</v>
      </c>
      <c r="AV716" s="581" t="s">
        <v>448</v>
      </c>
      <c r="AW716" s="582"/>
      <c r="AX716" s="582"/>
      <c r="AY716" s="582"/>
      <c r="AZ716" s="779">
        <v>0.40999999642372131</v>
      </c>
    </row>
    <row r="717" spans="5:52" x14ac:dyDescent="0.3">
      <c r="E717" s="1122" t="s">
        <v>1185</v>
      </c>
      <c r="F717" s="1126"/>
      <c r="G717" s="1126"/>
      <c r="H717" s="1126"/>
      <c r="I717" s="1121">
        <v>0</v>
      </c>
      <c r="K717" s="901" t="s">
        <v>1213</v>
      </c>
      <c r="L717" s="629"/>
      <c r="M717" s="900"/>
      <c r="N717" s="900"/>
      <c r="O717" s="824">
        <v>6.7000000000000004E-2</v>
      </c>
      <c r="Q717" s="899" t="s">
        <v>1237</v>
      </c>
      <c r="R717" s="629"/>
      <c r="S717" s="629"/>
      <c r="T717" s="900"/>
      <c r="U717" s="824">
        <v>0</v>
      </c>
      <c r="W717" s="581" t="s">
        <v>1286</v>
      </c>
      <c r="X717" s="582"/>
      <c r="Y717" s="263"/>
      <c r="Z717" s="263"/>
      <c r="AA717" s="824">
        <v>0</v>
      </c>
      <c r="AC717" s="581" t="s">
        <v>641</v>
      </c>
      <c r="AD717" s="630"/>
      <c r="AE717" s="263"/>
      <c r="AF717" s="263"/>
      <c r="AG717" s="693">
        <v>0</v>
      </c>
      <c r="AI717" s="581" t="s">
        <v>657</v>
      </c>
      <c r="AJ717" s="630"/>
      <c r="AK717" s="263"/>
      <c r="AL717" s="263"/>
      <c r="AM717" s="693">
        <v>0</v>
      </c>
      <c r="AP717" s="581" t="s">
        <v>343</v>
      </c>
      <c r="AQ717" s="582"/>
      <c r="AR717" s="582"/>
      <c r="AS717" s="582"/>
      <c r="AT717" s="779">
        <v>0.28999999165534973</v>
      </c>
      <c r="AV717" s="581" t="s">
        <v>449</v>
      </c>
      <c r="AW717" s="582"/>
      <c r="AX717" s="582"/>
      <c r="AY717" s="582"/>
      <c r="AZ717" s="779">
        <v>0.38999998569488525</v>
      </c>
    </row>
    <row r="718" spans="5:52" x14ac:dyDescent="0.3">
      <c r="E718" s="1122" t="s">
        <v>1461</v>
      </c>
      <c r="F718" s="1126"/>
      <c r="G718" s="1126"/>
      <c r="H718" s="1126"/>
      <c r="I718" s="1121">
        <v>0</v>
      </c>
      <c r="K718" s="901" t="s">
        <v>300</v>
      </c>
      <c r="L718" s="629"/>
      <c r="M718" s="900"/>
      <c r="N718" s="900"/>
      <c r="O718" s="824">
        <v>3.5999999999999997E-2</v>
      </c>
      <c r="Q718" s="899" t="s">
        <v>1239</v>
      </c>
      <c r="R718" s="629"/>
      <c r="S718" s="629"/>
      <c r="T718" s="900"/>
      <c r="U718" s="824">
        <v>0</v>
      </c>
      <c r="W718" s="581" t="s">
        <v>659</v>
      </c>
      <c r="X718" s="582"/>
      <c r="Y718" s="263"/>
      <c r="Z718" s="263"/>
      <c r="AA718" s="824">
        <v>0</v>
      </c>
      <c r="AC718" s="581" t="s">
        <v>1261</v>
      </c>
      <c r="AD718" s="630"/>
      <c r="AE718" s="263"/>
      <c r="AF718" s="263"/>
      <c r="AG718" s="693">
        <v>0</v>
      </c>
      <c r="AI718" s="581" t="s">
        <v>480</v>
      </c>
      <c r="AJ718" s="630"/>
      <c r="AK718" s="263"/>
      <c r="AL718" s="263"/>
      <c r="AM718" s="693">
        <v>0</v>
      </c>
      <c r="AP718" s="581" t="s">
        <v>244</v>
      </c>
      <c r="AQ718" s="582"/>
      <c r="AR718" s="582"/>
      <c r="AS718" s="582"/>
      <c r="AT718" s="779">
        <v>0.18000000715255737</v>
      </c>
      <c r="AV718" s="581" t="s">
        <v>248</v>
      </c>
      <c r="AW718" s="582"/>
      <c r="AX718" s="582"/>
      <c r="AY718" s="582"/>
      <c r="AZ718" s="779">
        <v>0.34999999403953552</v>
      </c>
    </row>
    <row r="719" spans="5:52" x14ac:dyDescent="0.3">
      <c r="E719" s="1122" t="s">
        <v>1195</v>
      </c>
      <c r="F719" s="1126"/>
      <c r="G719" s="1126"/>
      <c r="H719" s="1126"/>
      <c r="I719" s="1121">
        <v>0</v>
      </c>
      <c r="K719" s="901" t="s">
        <v>1216</v>
      </c>
      <c r="L719" s="629"/>
      <c r="M719" s="900"/>
      <c r="N719" s="900"/>
      <c r="O719" s="824">
        <v>0</v>
      </c>
      <c r="Q719" s="899" t="s">
        <v>1240</v>
      </c>
      <c r="R719" s="629"/>
      <c r="S719" s="629"/>
      <c r="T719" s="900"/>
      <c r="U719" s="824">
        <v>0</v>
      </c>
      <c r="W719" s="581" t="s">
        <v>661</v>
      </c>
      <c r="X719" s="582"/>
      <c r="Y719" s="263"/>
      <c r="Z719" s="263"/>
      <c r="AA719" s="824">
        <v>0</v>
      </c>
      <c r="AC719" s="581" t="s">
        <v>1264</v>
      </c>
      <c r="AD719" s="630"/>
      <c r="AE719" s="263"/>
      <c r="AF719" s="263"/>
      <c r="AG719" s="693">
        <v>0</v>
      </c>
      <c r="AI719" s="581" t="s">
        <v>481</v>
      </c>
      <c r="AJ719" s="630"/>
      <c r="AK719" s="263"/>
      <c r="AL719" s="263"/>
      <c r="AM719" s="693">
        <v>0</v>
      </c>
      <c r="AP719" s="581" t="s">
        <v>454</v>
      </c>
      <c r="AQ719" s="582"/>
      <c r="AR719" s="582"/>
      <c r="AS719" s="582"/>
      <c r="AT719" s="779">
        <v>0</v>
      </c>
      <c r="AV719" s="581" t="s">
        <v>349</v>
      </c>
      <c r="AW719" s="582"/>
      <c r="AX719" s="582"/>
      <c r="AY719" s="582"/>
      <c r="AZ719" s="779">
        <v>0.20000000298023224</v>
      </c>
    </row>
    <row r="720" spans="5:52" ht="14.45" customHeight="1" x14ac:dyDescent="0.3">
      <c r="E720" s="1122" t="s">
        <v>1448</v>
      </c>
      <c r="F720" s="1126"/>
      <c r="G720" s="1126"/>
      <c r="H720" s="1126"/>
      <c r="I720" s="1121">
        <v>0.18</v>
      </c>
      <c r="K720" s="901" t="s">
        <v>1217</v>
      </c>
      <c r="L720" s="629"/>
      <c r="M720" s="900"/>
      <c r="N720" s="900"/>
      <c r="O720" s="824">
        <v>0</v>
      </c>
      <c r="Q720" s="899" t="s">
        <v>1530</v>
      </c>
      <c r="R720" s="629"/>
      <c r="S720" s="629"/>
      <c r="T720" s="900"/>
      <c r="U720" s="824">
        <v>0</v>
      </c>
      <c r="W720" s="581" t="s">
        <v>662</v>
      </c>
      <c r="X720" s="582"/>
      <c r="Y720" s="263"/>
      <c r="Z720" s="263"/>
      <c r="AA720" s="824">
        <v>0</v>
      </c>
      <c r="AC720" s="581" t="s">
        <v>645</v>
      </c>
      <c r="AD720" s="630"/>
      <c r="AE720" s="263"/>
      <c r="AF720" s="263"/>
      <c r="AG720" s="693">
        <v>0</v>
      </c>
      <c r="AI720" s="581" t="s">
        <v>390</v>
      </c>
      <c r="AJ720" s="630"/>
      <c r="AK720" s="263"/>
      <c r="AL720" s="263"/>
      <c r="AM720" s="693">
        <v>0</v>
      </c>
      <c r="AP720" s="581" t="s">
        <v>68</v>
      </c>
      <c r="AQ720" s="582"/>
      <c r="AR720" s="582"/>
      <c r="AS720" s="582"/>
      <c r="AT720" s="779">
        <v>0</v>
      </c>
      <c r="AV720" s="1391" t="s">
        <v>1631</v>
      </c>
      <c r="AW720" s="1391"/>
      <c r="AX720" s="1391"/>
      <c r="AY720" s="1391"/>
      <c r="AZ720" s="1391"/>
    </row>
    <row r="721" spans="5:52" x14ac:dyDescent="0.3">
      <c r="E721" s="1122" t="s">
        <v>1522</v>
      </c>
      <c r="F721" s="1126"/>
      <c r="G721" s="1126"/>
      <c r="H721" s="1126"/>
      <c r="I721" s="1121">
        <v>0.25800000000000001</v>
      </c>
      <c r="K721" s="901" t="s">
        <v>1221</v>
      </c>
      <c r="L721" s="629"/>
      <c r="M721" s="900"/>
      <c r="N721" s="900"/>
      <c r="O721" s="824">
        <v>0</v>
      </c>
      <c r="Q721" s="899" t="s">
        <v>67</v>
      </c>
      <c r="R721" s="629"/>
      <c r="S721" s="629"/>
      <c r="T721" s="900"/>
      <c r="U721" s="824">
        <v>0</v>
      </c>
      <c r="W721" s="581" t="s">
        <v>1291</v>
      </c>
      <c r="X721" s="582"/>
      <c r="Y721" s="263"/>
      <c r="Z721" s="263"/>
      <c r="AA721" s="824">
        <v>0</v>
      </c>
      <c r="AC721" s="581" t="s">
        <v>1266</v>
      </c>
      <c r="AD721" s="630"/>
      <c r="AE721" s="263"/>
      <c r="AF721" s="263"/>
      <c r="AG721" s="693">
        <v>0</v>
      </c>
      <c r="AI721" s="581" t="s">
        <v>658</v>
      </c>
      <c r="AJ721" s="630"/>
      <c r="AK721" s="263"/>
      <c r="AL721" s="263"/>
      <c r="AM721" s="693">
        <v>0.21</v>
      </c>
      <c r="AP721" s="581" t="s">
        <v>443</v>
      </c>
      <c r="AQ721" s="582"/>
      <c r="AR721" s="582"/>
      <c r="AS721" s="582"/>
      <c r="AT721" s="779">
        <v>0.23999999463558197</v>
      </c>
      <c r="AV721" s="1392"/>
      <c r="AW721" s="1392"/>
      <c r="AX721" s="1392"/>
      <c r="AY721" s="1392"/>
      <c r="AZ721" s="1392"/>
    </row>
    <row r="722" spans="5:52" x14ac:dyDescent="0.3">
      <c r="E722" s="1122" t="s">
        <v>1712</v>
      </c>
      <c r="F722" s="1126"/>
      <c r="G722" s="1126"/>
      <c r="H722" s="1126"/>
      <c r="I722" s="1121">
        <v>0.24</v>
      </c>
      <c r="K722" s="901" t="s">
        <v>1717</v>
      </c>
      <c r="L722" s="629"/>
      <c r="M722" s="900"/>
      <c r="N722" s="900"/>
      <c r="O722" s="824">
        <v>0</v>
      </c>
      <c r="Q722" s="899" t="s">
        <v>237</v>
      </c>
      <c r="R722" s="629"/>
      <c r="S722" s="629"/>
      <c r="T722" s="900"/>
      <c r="U722" s="824">
        <v>0</v>
      </c>
      <c r="W722" s="581" t="s">
        <v>1469</v>
      </c>
      <c r="X722" s="582"/>
      <c r="Y722" s="263"/>
      <c r="Z722" s="263"/>
      <c r="AA722" s="824">
        <v>0.27300000000000002</v>
      </c>
      <c r="AC722" s="581" t="s">
        <v>1269</v>
      </c>
      <c r="AD722" s="630"/>
      <c r="AE722" s="263"/>
      <c r="AF722" s="263"/>
      <c r="AG722" s="693">
        <v>0</v>
      </c>
      <c r="AI722" s="581" t="s">
        <v>482</v>
      </c>
      <c r="AJ722" s="630"/>
      <c r="AK722" s="263"/>
      <c r="AL722" s="263"/>
      <c r="AM722" s="693">
        <v>0</v>
      </c>
      <c r="AP722" s="581" t="s">
        <v>500</v>
      </c>
      <c r="AQ722" s="582"/>
      <c r="AR722" s="582"/>
      <c r="AS722" s="582"/>
      <c r="AT722" s="779">
        <v>0</v>
      </c>
    </row>
    <row r="723" spans="5:52" x14ac:dyDescent="0.3">
      <c r="E723" s="1122" t="s">
        <v>1714</v>
      </c>
      <c r="F723" s="1126"/>
      <c r="G723" s="1126"/>
      <c r="H723" s="1126"/>
      <c r="I723" s="1121">
        <v>0.23799999999999999</v>
      </c>
      <c r="K723" s="901" t="s">
        <v>1718</v>
      </c>
      <c r="L723" s="629"/>
      <c r="M723" s="900"/>
      <c r="N723" s="900"/>
      <c r="O723" s="824">
        <v>0</v>
      </c>
      <c r="Q723" s="899" t="s">
        <v>1534</v>
      </c>
      <c r="R723" s="629"/>
      <c r="S723" s="629"/>
      <c r="T723" s="900"/>
      <c r="U723" s="824">
        <v>0</v>
      </c>
      <c r="W723" s="581" t="s">
        <v>1293</v>
      </c>
      <c r="X723" s="582"/>
      <c r="Y723" s="263"/>
      <c r="Z723" s="263"/>
      <c r="AA723" s="824">
        <v>0.26</v>
      </c>
      <c r="AC723" s="581" t="s">
        <v>1270</v>
      </c>
      <c r="AD723" s="630"/>
      <c r="AE723" s="263"/>
      <c r="AF723" s="263"/>
      <c r="AG723" s="693">
        <v>0</v>
      </c>
      <c r="AI723" s="581" t="s">
        <v>659</v>
      </c>
      <c r="AJ723" s="630"/>
      <c r="AK723" s="263"/>
      <c r="AL723" s="263"/>
      <c r="AM723" s="693">
        <v>0</v>
      </c>
      <c r="AP723" s="581" t="s">
        <v>245</v>
      </c>
      <c r="AQ723" s="582"/>
      <c r="AR723" s="582"/>
      <c r="AS723" s="582"/>
      <c r="AT723" s="779">
        <v>0</v>
      </c>
    </row>
    <row r="724" spans="5:52" x14ac:dyDescent="0.3">
      <c r="E724" s="1122" t="s">
        <v>1200</v>
      </c>
      <c r="F724" s="1126"/>
      <c r="G724" s="1126"/>
      <c r="H724" s="1126"/>
      <c r="I724" s="1121">
        <v>0</v>
      </c>
      <c r="K724" s="901" t="s">
        <v>1225</v>
      </c>
      <c r="L724" s="629"/>
      <c r="M724" s="900"/>
      <c r="N724" s="900"/>
      <c r="O724" s="824">
        <v>0.05</v>
      </c>
      <c r="Q724" s="899" t="s">
        <v>1535</v>
      </c>
      <c r="R724" s="629"/>
      <c r="S724" s="629"/>
      <c r="T724" s="900"/>
      <c r="U724" s="824">
        <v>0</v>
      </c>
      <c r="W724" s="581" t="s">
        <v>1295</v>
      </c>
      <c r="X724" s="582"/>
      <c r="Y724" s="263"/>
      <c r="Z724" s="263"/>
      <c r="AA724" s="824">
        <v>0</v>
      </c>
      <c r="AC724" s="581" t="s">
        <v>648</v>
      </c>
      <c r="AD724" s="630"/>
      <c r="AE724" s="263"/>
      <c r="AF724" s="263"/>
      <c r="AG724" s="693">
        <v>7.6999999999999999E-2</v>
      </c>
      <c r="AI724" s="581" t="s">
        <v>660</v>
      </c>
      <c r="AJ724" s="630"/>
      <c r="AK724" s="263"/>
      <c r="AL724" s="263"/>
      <c r="AM724" s="693">
        <v>0</v>
      </c>
      <c r="AP724" s="581" t="s">
        <v>344</v>
      </c>
      <c r="AQ724" s="582"/>
      <c r="AR724" s="582"/>
      <c r="AS724" s="582"/>
      <c r="AT724" s="779">
        <v>0</v>
      </c>
    </row>
    <row r="725" spans="5:52" x14ac:dyDescent="0.3">
      <c r="E725" s="1122" t="s">
        <v>1861</v>
      </c>
      <c r="F725" s="1126"/>
      <c r="G725" s="1126"/>
      <c r="H725" s="1126"/>
      <c r="I725" s="1121">
        <v>0</v>
      </c>
      <c r="K725" s="901" t="s">
        <v>1719</v>
      </c>
      <c r="L725" s="629"/>
      <c r="M725" s="900"/>
      <c r="N725" s="900"/>
      <c r="O725" s="824">
        <v>0</v>
      </c>
      <c r="Q725" s="899" t="s">
        <v>1257</v>
      </c>
      <c r="R725" s="629"/>
      <c r="S725" s="629"/>
      <c r="T725" s="900"/>
      <c r="U725" s="824">
        <v>1.2E-2</v>
      </c>
      <c r="W725" s="581" t="s">
        <v>1298</v>
      </c>
      <c r="X725" s="582"/>
      <c r="Y725" s="263"/>
      <c r="Z725" s="263"/>
      <c r="AA725" s="824">
        <v>0</v>
      </c>
      <c r="AC725" s="581" t="s">
        <v>1097</v>
      </c>
      <c r="AD725" s="630"/>
      <c r="AE725" s="263"/>
      <c r="AF725" s="263"/>
      <c r="AG725" s="693">
        <v>0</v>
      </c>
      <c r="AI725" s="581" t="s">
        <v>483</v>
      </c>
      <c r="AJ725" s="630"/>
      <c r="AK725" s="263"/>
      <c r="AL725" s="263"/>
      <c r="AM725" s="693">
        <v>0.2</v>
      </c>
      <c r="AP725" s="581" t="s">
        <v>445</v>
      </c>
      <c r="AQ725" s="582"/>
      <c r="AR725" s="582"/>
      <c r="AS725" s="582"/>
      <c r="AT725" s="779">
        <v>0</v>
      </c>
    </row>
    <row r="726" spans="5:52" x14ac:dyDescent="0.3">
      <c r="E726" s="1122" t="s">
        <v>1205</v>
      </c>
      <c r="F726" s="1126"/>
      <c r="G726" s="1126"/>
      <c r="H726" s="1126"/>
      <c r="I726" s="1121">
        <v>0</v>
      </c>
      <c r="K726" s="901" t="s">
        <v>1226</v>
      </c>
      <c r="L726" s="629"/>
      <c r="M726" s="900"/>
      <c r="N726" s="900"/>
      <c r="O726" s="824">
        <v>0</v>
      </c>
      <c r="Q726" s="899" t="s">
        <v>1259</v>
      </c>
      <c r="R726" s="629"/>
      <c r="S726" s="629"/>
      <c r="T726" s="900"/>
      <c r="U726" s="824">
        <v>0</v>
      </c>
      <c r="W726" s="581" t="s">
        <v>1299</v>
      </c>
      <c r="X726" s="582"/>
      <c r="Y726" s="263"/>
      <c r="Z726" s="263"/>
      <c r="AA726" s="824">
        <v>0</v>
      </c>
      <c r="AC726" s="581" t="s">
        <v>133</v>
      </c>
      <c r="AD726" s="630"/>
      <c r="AE726" s="263"/>
      <c r="AF726" s="263"/>
      <c r="AG726" s="693">
        <v>0</v>
      </c>
      <c r="AI726" s="581" t="s">
        <v>661</v>
      </c>
      <c r="AJ726" s="630"/>
      <c r="AK726" s="263"/>
      <c r="AL726" s="263"/>
      <c r="AM726" s="693">
        <v>0</v>
      </c>
      <c r="AP726" s="581" t="s">
        <v>246</v>
      </c>
      <c r="AQ726" s="582"/>
      <c r="AR726" s="582"/>
      <c r="AS726" s="582"/>
      <c r="AT726" s="779">
        <v>0</v>
      </c>
    </row>
    <row r="727" spans="5:52" x14ac:dyDescent="0.3">
      <c r="E727" s="1122" t="s">
        <v>1210</v>
      </c>
      <c r="F727" s="1126"/>
      <c r="G727" s="1126"/>
      <c r="H727" s="1126"/>
      <c r="I727" s="1121">
        <v>0</v>
      </c>
      <c r="K727" s="901" t="s">
        <v>1227</v>
      </c>
      <c r="L727" s="629"/>
      <c r="M727" s="900"/>
      <c r="N727" s="900"/>
      <c r="O727" s="824">
        <v>0</v>
      </c>
      <c r="Q727" s="899" t="s">
        <v>1264</v>
      </c>
      <c r="R727" s="629"/>
      <c r="S727" s="629"/>
      <c r="T727" s="900"/>
      <c r="U727" s="824">
        <v>0.25900000000000001</v>
      </c>
      <c r="W727" s="581" t="s">
        <v>1303</v>
      </c>
      <c r="X727" s="582"/>
      <c r="Y727" s="263"/>
      <c r="Z727" s="263"/>
      <c r="AA727" s="824">
        <v>0</v>
      </c>
      <c r="AC727" s="581" t="s">
        <v>1273</v>
      </c>
      <c r="AD727" s="630"/>
      <c r="AE727" s="263"/>
      <c r="AF727" s="263"/>
      <c r="AG727" s="693">
        <v>0</v>
      </c>
      <c r="AI727" s="581" t="s">
        <v>662</v>
      </c>
      <c r="AJ727" s="630"/>
      <c r="AK727" s="263"/>
      <c r="AL727" s="263"/>
      <c r="AM727" s="693">
        <v>0</v>
      </c>
      <c r="AP727" s="581" t="s">
        <v>446</v>
      </c>
      <c r="AQ727" s="582"/>
      <c r="AR727" s="582"/>
      <c r="AS727" s="582"/>
      <c r="AT727" s="779">
        <v>0</v>
      </c>
    </row>
    <row r="728" spans="5:52" x14ac:dyDescent="0.3">
      <c r="E728" s="1122" t="s">
        <v>469</v>
      </c>
      <c r="F728" s="1126"/>
      <c r="G728" s="1126"/>
      <c r="H728" s="1126"/>
      <c r="I728" s="1121">
        <v>0</v>
      </c>
      <c r="K728" s="901" t="s">
        <v>1229</v>
      </c>
      <c r="L728" s="629"/>
      <c r="M728" s="900"/>
      <c r="N728" s="900"/>
      <c r="O728" s="824">
        <v>0</v>
      </c>
      <c r="Q728" s="899" t="s">
        <v>1466</v>
      </c>
      <c r="R728" s="629"/>
      <c r="S728" s="629"/>
      <c r="T728" s="900"/>
      <c r="U728" s="824">
        <v>0</v>
      </c>
      <c r="W728" s="581" t="s">
        <v>1304</v>
      </c>
      <c r="X728" s="582"/>
      <c r="Y728" s="263"/>
      <c r="Z728" s="263"/>
      <c r="AA728" s="824">
        <v>0</v>
      </c>
      <c r="AC728" s="581" t="s">
        <v>1274</v>
      </c>
      <c r="AD728" s="630"/>
      <c r="AE728" s="263"/>
      <c r="AF728" s="263"/>
      <c r="AG728" s="693">
        <v>0</v>
      </c>
      <c r="AI728" s="581" t="s">
        <v>439</v>
      </c>
      <c r="AJ728" s="630"/>
      <c r="AK728" s="263"/>
      <c r="AL728" s="263"/>
      <c r="AM728" s="693">
        <v>0</v>
      </c>
      <c r="AP728" s="581" t="s">
        <v>501</v>
      </c>
      <c r="AQ728" s="582"/>
      <c r="AR728" s="582"/>
      <c r="AS728" s="582"/>
      <c r="AT728" s="779">
        <v>0</v>
      </c>
    </row>
    <row r="729" spans="5:52" x14ac:dyDescent="0.3">
      <c r="E729" s="1122" t="s">
        <v>1862</v>
      </c>
      <c r="F729" s="1126"/>
      <c r="G729" s="1126"/>
      <c r="H729" s="1126"/>
      <c r="I729" s="1121">
        <v>0.25800000000000001</v>
      </c>
      <c r="K729" s="901" t="s">
        <v>1086</v>
      </c>
      <c r="L729" s="629"/>
      <c r="M729" s="900"/>
      <c r="N729" s="900"/>
      <c r="O729" s="824">
        <v>0</v>
      </c>
      <c r="Q729" s="899" t="s">
        <v>647</v>
      </c>
      <c r="R729" s="629"/>
      <c r="S729" s="629"/>
      <c r="T729" s="900"/>
      <c r="U729" s="824">
        <v>4.0000000000000001E-3</v>
      </c>
      <c r="W729" s="581" t="s">
        <v>1305</v>
      </c>
      <c r="X729" s="582"/>
      <c r="Y729" s="263"/>
      <c r="Z729" s="263"/>
      <c r="AA729" s="824">
        <v>0.26900000000000002</v>
      </c>
      <c r="AC729" s="581" t="s">
        <v>650</v>
      </c>
      <c r="AD729" s="630"/>
      <c r="AE729" s="263"/>
      <c r="AF729" s="263"/>
      <c r="AG729" s="693">
        <v>0</v>
      </c>
      <c r="AI729" s="581" t="s">
        <v>663</v>
      </c>
      <c r="AJ729" s="630"/>
      <c r="AK729" s="263"/>
      <c r="AL729" s="263"/>
      <c r="AM729" s="693">
        <v>0</v>
      </c>
      <c r="AP729" s="581" t="s">
        <v>487</v>
      </c>
      <c r="AQ729" s="582"/>
      <c r="AR729" s="582"/>
      <c r="AS729" s="582"/>
      <c r="AT729" s="779">
        <v>0</v>
      </c>
    </row>
    <row r="730" spans="5:52" x14ac:dyDescent="0.3">
      <c r="E730" s="1122" t="s">
        <v>300</v>
      </c>
      <c r="F730" s="1126"/>
      <c r="G730" s="1126"/>
      <c r="H730" s="1126"/>
      <c r="I730" s="1121">
        <v>0</v>
      </c>
      <c r="K730" s="901" t="s">
        <v>1231</v>
      </c>
      <c r="L730" s="629"/>
      <c r="M730" s="900"/>
      <c r="N730" s="900"/>
      <c r="O730" s="824">
        <v>0</v>
      </c>
      <c r="Q730" s="899" t="s">
        <v>1270</v>
      </c>
      <c r="R730" s="629"/>
      <c r="S730" s="629"/>
      <c r="T730" s="900"/>
      <c r="U730" s="824">
        <v>0</v>
      </c>
      <c r="W730" s="581" t="s">
        <v>1306</v>
      </c>
      <c r="X730" s="582"/>
      <c r="Y730" s="263"/>
      <c r="Z730" s="263"/>
      <c r="AA730" s="824">
        <v>0</v>
      </c>
      <c r="AC730" s="581" t="s">
        <v>433</v>
      </c>
      <c r="AD730" s="630"/>
      <c r="AE730" s="263"/>
      <c r="AF730" s="263"/>
      <c r="AG730" s="693">
        <v>4.2999999999999997E-2</v>
      </c>
      <c r="AI730" s="581" t="s">
        <v>440</v>
      </c>
      <c r="AJ730" s="630"/>
      <c r="AK730" s="263"/>
      <c r="AL730" s="263"/>
      <c r="AM730" s="693">
        <v>0</v>
      </c>
      <c r="AP730" s="581" t="s">
        <v>210</v>
      </c>
      <c r="AQ730" s="582"/>
      <c r="AR730" s="582"/>
      <c r="AS730" s="582"/>
      <c r="AT730" s="779">
        <v>0</v>
      </c>
    </row>
    <row r="731" spans="5:52" x14ac:dyDescent="0.3">
      <c r="E731" s="1122" t="s">
        <v>1216</v>
      </c>
      <c r="F731" s="1126"/>
      <c r="G731" s="1126"/>
      <c r="H731" s="1126"/>
      <c r="I731" s="1121">
        <v>0</v>
      </c>
      <c r="K731" s="901" t="s">
        <v>626</v>
      </c>
      <c r="L731" s="629"/>
      <c r="M731" s="900"/>
      <c r="N731" s="900"/>
      <c r="O731" s="824">
        <v>0</v>
      </c>
      <c r="Q731" s="899" t="s">
        <v>1271</v>
      </c>
      <c r="R731" s="629"/>
      <c r="S731" s="629"/>
      <c r="T731" s="900"/>
      <c r="U731" s="824">
        <v>0</v>
      </c>
      <c r="W731" s="581" t="s">
        <v>1319</v>
      </c>
      <c r="X731" s="582"/>
      <c r="Y731" s="263"/>
      <c r="Z731" s="263"/>
      <c r="AA731" s="824">
        <v>0.27300000000000002</v>
      </c>
      <c r="AC731" s="581" t="s">
        <v>1098</v>
      </c>
      <c r="AD731" s="630"/>
      <c r="AE731" s="263"/>
      <c r="AF731" s="263"/>
      <c r="AG731" s="693">
        <v>0</v>
      </c>
      <c r="AI731" s="581" t="s">
        <v>522</v>
      </c>
      <c r="AJ731" s="630"/>
      <c r="AK731" s="263"/>
      <c r="AL731" s="263"/>
      <c r="AM731" s="693">
        <v>0</v>
      </c>
      <c r="AP731" s="581" t="s">
        <v>502</v>
      </c>
      <c r="AQ731" s="582"/>
      <c r="AR731" s="582"/>
      <c r="AS731" s="582"/>
      <c r="AT731" s="779">
        <v>0.30000001192092896</v>
      </c>
    </row>
    <row r="732" spans="5:52" x14ac:dyDescent="0.3">
      <c r="E732" s="1122" t="s">
        <v>1217</v>
      </c>
      <c r="F732" s="1126"/>
      <c r="G732" s="1126"/>
      <c r="H732" s="1126"/>
      <c r="I732" s="1121">
        <v>0</v>
      </c>
      <c r="K732" s="901" t="s">
        <v>1232</v>
      </c>
      <c r="L732" s="629"/>
      <c r="M732" s="900"/>
      <c r="N732" s="900"/>
      <c r="O732" s="824">
        <v>0</v>
      </c>
      <c r="Q732" s="899" t="s">
        <v>1097</v>
      </c>
      <c r="R732" s="629"/>
      <c r="S732" s="629"/>
      <c r="T732" s="900"/>
      <c r="U732" s="824">
        <v>0.20799999999999999</v>
      </c>
      <c r="W732" s="581" t="s">
        <v>1322</v>
      </c>
      <c r="X732" s="582"/>
      <c r="Y732" s="263"/>
      <c r="Z732" s="263"/>
      <c r="AA732" s="824">
        <v>4.0000000000000001E-3</v>
      </c>
      <c r="AC732" s="581" t="s">
        <v>1275</v>
      </c>
      <c r="AD732" s="630"/>
      <c r="AE732" s="263"/>
      <c r="AF732" s="263"/>
      <c r="AG732" s="693">
        <v>0</v>
      </c>
      <c r="AI732" s="581" t="s">
        <v>484</v>
      </c>
      <c r="AJ732" s="630"/>
      <c r="AK732" s="263"/>
      <c r="AL732" s="263"/>
      <c r="AM732" s="693">
        <v>0.25</v>
      </c>
      <c r="AP732" s="581" t="s">
        <v>456</v>
      </c>
      <c r="AQ732" s="582"/>
      <c r="AR732" s="582"/>
      <c r="AS732" s="582"/>
      <c r="AT732" s="779">
        <v>0</v>
      </c>
    </row>
    <row r="733" spans="5:52" x14ac:dyDescent="0.3">
      <c r="E733" s="1122" t="s">
        <v>1221</v>
      </c>
      <c r="F733" s="1126"/>
      <c r="G733" s="1126"/>
      <c r="H733" s="1126"/>
      <c r="I733" s="1121">
        <v>0</v>
      </c>
      <c r="K733" s="901" t="s">
        <v>1235</v>
      </c>
      <c r="L733" s="629"/>
      <c r="M733" s="900"/>
      <c r="N733" s="900"/>
      <c r="O733" s="824">
        <v>0</v>
      </c>
      <c r="Q733" s="899" t="s">
        <v>133</v>
      </c>
      <c r="R733" s="629"/>
      <c r="S733" s="629"/>
      <c r="T733" s="900"/>
      <c r="U733" s="824">
        <v>0</v>
      </c>
      <c r="W733" s="581" t="s">
        <v>1470</v>
      </c>
      <c r="X733" s="582"/>
      <c r="Y733" s="263"/>
      <c r="Z733" s="263"/>
      <c r="AA733" s="824">
        <v>0</v>
      </c>
      <c r="AC733" s="581" t="s">
        <v>1276</v>
      </c>
      <c r="AD733" s="630"/>
      <c r="AE733" s="263"/>
      <c r="AF733" s="263"/>
      <c r="AG733" s="693">
        <v>0</v>
      </c>
      <c r="AI733" s="581" t="s">
        <v>485</v>
      </c>
      <c r="AJ733" s="630"/>
      <c r="AK733" s="263"/>
      <c r="AL733" s="263"/>
      <c r="AM733" s="693">
        <v>0</v>
      </c>
      <c r="AP733" s="581" t="s">
        <v>345</v>
      </c>
      <c r="AQ733" s="582"/>
      <c r="AR733" s="582"/>
      <c r="AS733" s="582"/>
      <c r="AT733" s="779">
        <v>0</v>
      </c>
    </row>
    <row r="734" spans="5:52" x14ac:dyDescent="0.3">
      <c r="E734" s="1122" t="s">
        <v>1717</v>
      </c>
      <c r="F734" s="1126"/>
      <c r="G734" s="1126"/>
      <c r="H734" s="1126"/>
      <c r="I734" s="1121">
        <v>0</v>
      </c>
      <c r="K734" s="901" t="s">
        <v>1236</v>
      </c>
      <c r="L734" s="629"/>
      <c r="M734" s="900"/>
      <c r="N734" s="900"/>
      <c r="O734" s="824">
        <v>0</v>
      </c>
      <c r="Q734" s="899" t="s">
        <v>1274</v>
      </c>
      <c r="R734" s="629"/>
      <c r="S734" s="629"/>
      <c r="T734" s="900"/>
      <c r="U734" s="824">
        <v>0</v>
      </c>
      <c r="W734" s="581" t="s">
        <v>1471</v>
      </c>
      <c r="X734" s="582"/>
      <c r="Y734" s="263"/>
      <c r="Z734" s="263"/>
      <c r="AA734" s="824">
        <v>0</v>
      </c>
      <c r="AC734" s="581" t="s">
        <v>1277</v>
      </c>
      <c r="AD734" s="630"/>
      <c r="AE734" s="263"/>
      <c r="AF734" s="263"/>
      <c r="AG734" s="693">
        <v>0.24299999999999999</v>
      </c>
      <c r="AI734" s="581" t="s">
        <v>664</v>
      </c>
      <c r="AJ734" s="630"/>
      <c r="AK734" s="263"/>
      <c r="AL734" s="263"/>
      <c r="AM734" s="693">
        <v>0.24</v>
      </c>
      <c r="AP734" s="581" t="s">
        <v>211</v>
      </c>
      <c r="AQ734" s="582"/>
      <c r="AR734" s="582"/>
      <c r="AS734" s="582"/>
      <c r="AT734" s="779">
        <v>0</v>
      </c>
    </row>
    <row r="735" spans="5:52" x14ac:dyDescent="0.3">
      <c r="E735" s="1122" t="s">
        <v>1526</v>
      </c>
      <c r="F735" s="1126"/>
      <c r="G735" s="1126"/>
      <c r="H735" s="1126"/>
      <c r="I735" s="1121">
        <v>0</v>
      </c>
      <c r="K735" s="901" t="s">
        <v>1237</v>
      </c>
      <c r="L735" s="629"/>
      <c r="M735" s="900"/>
      <c r="N735" s="900"/>
      <c r="O735" s="824">
        <v>0</v>
      </c>
      <c r="Q735" s="899" t="s">
        <v>1276</v>
      </c>
      <c r="R735" s="629"/>
      <c r="S735" s="629"/>
      <c r="T735" s="900"/>
      <c r="U735" s="824">
        <v>0</v>
      </c>
      <c r="W735" s="581" t="s">
        <v>1323</v>
      </c>
      <c r="X735" s="582"/>
      <c r="Y735" s="263"/>
      <c r="Z735" s="263"/>
      <c r="AA735" s="824">
        <v>0</v>
      </c>
      <c r="AC735" s="581" t="s">
        <v>1279</v>
      </c>
      <c r="AD735" s="630"/>
      <c r="AE735" s="263"/>
      <c r="AF735" s="263"/>
      <c r="AG735" s="693">
        <v>0.25700000000000001</v>
      </c>
      <c r="AI735" s="581" t="s">
        <v>665</v>
      </c>
      <c r="AJ735" s="630"/>
      <c r="AK735" s="263"/>
      <c r="AL735" s="263"/>
      <c r="AM735" s="693">
        <v>0</v>
      </c>
      <c r="AP735" s="581" t="s">
        <v>503</v>
      </c>
      <c r="AQ735" s="582"/>
      <c r="AR735" s="582"/>
      <c r="AS735" s="582"/>
      <c r="AT735" s="779">
        <v>0</v>
      </c>
    </row>
    <row r="736" spans="5:52" x14ac:dyDescent="0.3">
      <c r="E736" s="1122" t="s">
        <v>1718</v>
      </c>
      <c r="F736" s="1126"/>
      <c r="G736" s="1126"/>
      <c r="H736" s="1126"/>
      <c r="I736" s="1121">
        <v>0</v>
      </c>
      <c r="K736" s="901" t="s">
        <v>1238</v>
      </c>
      <c r="L736" s="629"/>
      <c r="M736" s="900"/>
      <c r="N736" s="900"/>
      <c r="O736" s="824">
        <v>0</v>
      </c>
      <c r="Q736" s="899" t="s">
        <v>1537</v>
      </c>
      <c r="R736" s="629"/>
      <c r="S736" s="629"/>
      <c r="T736" s="900"/>
      <c r="U736" s="824">
        <v>0</v>
      </c>
      <c r="W736" s="581" t="s">
        <v>1324</v>
      </c>
      <c r="X736" s="582"/>
      <c r="Y736" s="263"/>
      <c r="Z736" s="263"/>
      <c r="AA736" s="824">
        <v>0.27300000000000002</v>
      </c>
      <c r="AC736" s="581" t="s">
        <v>1280</v>
      </c>
      <c r="AD736" s="630"/>
      <c r="AE736" s="263"/>
      <c r="AF736" s="263"/>
      <c r="AG736" s="693">
        <v>0.25900000000000001</v>
      </c>
      <c r="AI736" s="581" t="s">
        <v>506</v>
      </c>
      <c r="AJ736" s="630"/>
      <c r="AK736" s="263"/>
      <c r="AL736" s="263"/>
      <c r="AM736" s="693">
        <v>0</v>
      </c>
      <c r="AP736" s="581" t="s">
        <v>536</v>
      </c>
      <c r="AQ736" s="582"/>
      <c r="AR736" s="582"/>
      <c r="AS736" s="582"/>
      <c r="AT736" s="779">
        <v>0</v>
      </c>
    </row>
    <row r="737" spans="5:47" x14ac:dyDescent="0.3">
      <c r="E737" s="1122" t="s">
        <v>1226</v>
      </c>
      <c r="F737" s="1126"/>
      <c r="G737" s="1126"/>
      <c r="H737" s="1126"/>
      <c r="I737" s="1121">
        <v>0</v>
      </c>
      <c r="K737" s="901" t="s">
        <v>1239</v>
      </c>
      <c r="L737" s="629"/>
      <c r="M737" s="900"/>
      <c r="N737" s="900"/>
      <c r="O737" s="824">
        <v>0</v>
      </c>
      <c r="Q737" s="899" t="s">
        <v>1285</v>
      </c>
      <c r="R737" s="629"/>
      <c r="S737" s="629"/>
      <c r="T737" s="900"/>
      <c r="U737" s="824">
        <v>0.17</v>
      </c>
      <c r="W737" s="581" t="s">
        <v>456</v>
      </c>
      <c r="X737" s="582"/>
      <c r="Y737" s="263"/>
      <c r="Z737" s="263"/>
      <c r="AA737" s="824">
        <v>0</v>
      </c>
      <c r="AC737" s="581" t="s">
        <v>1281</v>
      </c>
      <c r="AD737" s="630"/>
      <c r="AE737" s="263"/>
      <c r="AF737" s="263"/>
      <c r="AG737" s="693">
        <v>0.247</v>
      </c>
      <c r="AI737" s="581" t="s">
        <v>335</v>
      </c>
      <c r="AJ737" s="630"/>
      <c r="AK737" s="263"/>
      <c r="AL737" s="263"/>
      <c r="AM737" s="693">
        <v>0</v>
      </c>
      <c r="AP737" s="581" t="s">
        <v>504</v>
      </c>
      <c r="AQ737" s="582"/>
      <c r="AR737" s="582"/>
      <c r="AS737" s="582"/>
      <c r="AT737" s="779">
        <v>0</v>
      </c>
    </row>
    <row r="738" spans="5:47" x14ac:dyDescent="0.3">
      <c r="E738" s="1122" t="s">
        <v>1227</v>
      </c>
      <c r="F738" s="1126"/>
      <c r="G738" s="1126"/>
      <c r="H738" s="1126"/>
      <c r="I738" s="1121">
        <v>0</v>
      </c>
      <c r="K738" s="901" t="s">
        <v>1240</v>
      </c>
      <c r="L738" s="629"/>
      <c r="M738" s="900"/>
      <c r="N738" s="900"/>
      <c r="O738" s="824">
        <v>0</v>
      </c>
      <c r="Q738" s="899" t="s">
        <v>480</v>
      </c>
      <c r="R738" s="629"/>
      <c r="S738" s="629"/>
      <c r="T738" s="900"/>
      <c r="U738" s="824">
        <v>0</v>
      </c>
      <c r="W738" s="581" t="s">
        <v>1336</v>
      </c>
      <c r="X738" s="582"/>
      <c r="Y738" s="263"/>
      <c r="Z738" s="263"/>
      <c r="AA738" s="824">
        <v>0</v>
      </c>
      <c r="AC738" s="581" t="s">
        <v>495</v>
      </c>
      <c r="AD738" s="630"/>
      <c r="AE738" s="263"/>
      <c r="AF738" s="263"/>
      <c r="AG738" s="693">
        <v>0.24299999999999999</v>
      </c>
      <c r="AI738" s="581" t="s">
        <v>336</v>
      </c>
      <c r="AJ738" s="630"/>
      <c r="AK738" s="263"/>
      <c r="AL738" s="263"/>
      <c r="AM738" s="693">
        <v>0</v>
      </c>
      <c r="AP738" s="581" t="s">
        <v>537</v>
      </c>
      <c r="AQ738" s="582"/>
      <c r="AR738" s="582"/>
      <c r="AS738" s="582"/>
      <c r="AT738" s="779">
        <v>0</v>
      </c>
    </row>
    <row r="739" spans="5:47" x14ac:dyDescent="0.3">
      <c r="E739" s="1122" t="s">
        <v>1229</v>
      </c>
      <c r="F739" s="1126"/>
      <c r="G739" s="1126"/>
      <c r="H739" s="1126"/>
      <c r="I739" s="1121">
        <v>0</v>
      </c>
      <c r="K739" s="901" t="s">
        <v>1530</v>
      </c>
      <c r="L739" s="629"/>
      <c r="M739" s="900"/>
      <c r="N739" s="900"/>
      <c r="O739" s="824">
        <v>0</v>
      </c>
      <c r="Q739" s="899" t="s">
        <v>481</v>
      </c>
      <c r="R739" s="629"/>
      <c r="S739" s="629"/>
      <c r="T739" s="900"/>
      <c r="U739" s="824">
        <v>0</v>
      </c>
      <c r="W739" s="581" t="s">
        <v>1337</v>
      </c>
      <c r="X739" s="582"/>
      <c r="Y739" s="263"/>
      <c r="Z739" s="263"/>
      <c r="AA739" s="824">
        <v>0</v>
      </c>
      <c r="AC739" s="581" t="s">
        <v>1283</v>
      </c>
      <c r="AD739" s="630"/>
      <c r="AE739" s="263"/>
      <c r="AF739" s="263"/>
      <c r="AG739" s="693">
        <v>0</v>
      </c>
      <c r="AI739" s="581" t="s">
        <v>337</v>
      </c>
      <c r="AJ739" s="630"/>
      <c r="AK739" s="263"/>
      <c r="AL739" s="263"/>
      <c r="AM739" s="693">
        <v>0</v>
      </c>
      <c r="AP739" s="581" t="s">
        <v>488</v>
      </c>
      <c r="AQ739" s="582"/>
      <c r="AR739" s="582"/>
      <c r="AS739" s="582"/>
      <c r="AT739" s="779">
        <v>0</v>
      </c>
    </row>
    <row r="740" spans="5:47" x14ac:dyDescent="0.3">
      <c r="E740" s="1122" t="s">
        <v>1086</v>
      </c>
      <c r="F740" s="1126"/>
      <c r="G740" s="1126"/>
      <c r="H740" s="1126"/>
      <c r="I740" s="1121">
        <v>0</v>
      </c>
      <c r="K740" s="901" t="s">
        <v>67</v>
      </c>
      <c r="L740" s="629"/>
      <c r="M740" s="900"/>
      <c r="N740" s="900"/>
      <c r="O740" s="824">
        <v>0</v>
      </c>
      <c r="Q740" s="899" t="s">
        <v>1286</v>
      </c>
      <c r="R740" s="629"/>
      <c r="S740" s="629"/>
      <c r="T740" s="900"/>
      <c r="U740" s="824">
        <v>0</v>
      </c>
      <c r="W740" s="581" t="s">
        <v>1338</v>
      </c>
      <c r="X740" s="582"/>
      <c r="Y740" s="263"/>
      <c r="Z740" s="263"/>
      <c r="AA740" s="824">
        <v>0</v>
      </c>
      <c r="AC740" s="581" t="s">
        <v>1284</v>
      </c>
      <c r="AD740" s="630"/>
      <c r="AE740" s="263"/>
      <c r="AF740" s="263"/>
      <c r="AG740" s="693">
        <v>0</v>
      </c>
      <c r="AI740" s="581" t="s">
        <v>371</v>
      </c>
      <c r="AJ740" s="630"/>
      <c r="AK740" s="263"/>
      <c r="AL740" s="263"/>
      <c r="AM740" s="693">
        <v>0.02</v>
      </c>
      <c r="AP740" s="581" t="s">
        <v>347</v>
      </c>
      <c r="AQ740" s="582"/>
      <c r="AR740" s="582"/>
      <c r="AS740" s="582"/>
      <c r="AT740" s="779">
        <v>5.000000074505806E-2</v>
      </c>
    </row>
    <row r="741" spans="5:47" ht="14.45" customHeight="1" x14ac:dyDescent="0.3">
      <c r="E741" s="1122" t="s">
        <v>1231</v>
      </c>
      <c r="F741" s="1126"/>
      <c r="G741" s="1126"/>
      <c r="H741" s="1126"/>
      <c r="I741" s="1121">
        <v>0</v>
      </c>
      <c r="K741" s="901" t="s">
        <v>1242</v>
      </c>
      <c r="L741" s="629"/>
      <c r="M741" s="900"/>
      <c r="N741" s="900"/>
      <c r="O741" s="824">
        <v>0</v>
      </c>
      <c r="Q741" s="899" t="s">
        <v>1539</v>
      </c>
      <c r="R741" s="629"/>
      <c r="S741" s="629"/>
      <c r="T741" s="900"/>
      <c r="U741" s="824">
        <v>0</v>
      </c>
      <c r="W741" s="581" t="s">
        <v>1472</v>
      </c>
      <c r="X741" s="582"/>
      <c r="Y741" s="263"/>
      <c r="Z741" s="263"/>
      <c r="AA741" s="824">
        <v>0</v>
      </c>
      <c r="AC741" s="581" t="s">
        <v>1285</v>
      </c>
      <c r="AD741" s="630"/>
      <c r="AE741" s="263"/>
      <c r="AF741" s="263"/>
      <c r="AG741" s="693">
        <v>0.14399999999999999</v>
      </c>
      <c r="AI741" s="581" t="s">
        <v>338</v>
      </c>
      <c r="AJ741" s="630"/>
      <c r="AK741" s="263"/>
      <c r="AL741" s="263"/>
      <c r="AM741" s="693">
        <v>0</v>
      </c>
      <c r="AP741" s="581" t="s">
        <v>449</v>
      </c>
      <c r="AQ741" s="582"/>
      <c r="AR741" s="582"/>
      <c r="AS741" s="582"/>
      <c r="AT741" s="779">
        <v>0.27000001072883606</v>
      </c>
    </row>
    <row r="742" spans="5:47" ht="16.5" customHeight="1" x14ac:dyDescent="0.3">
      <c r="E742" s="1122" t="s">
        <v>1863</v>
      </c>
      <c r="F742" s="1126"/>
      <c r="G742" s="1126"/>
      <c r="H742" s="1126"/>
      <c r="I742" s="1121">
        <v>0</v>
      </c>
      <c r="K742" s="901" t="s">
        <v>237</v>
      </c>
      <c r="L742" s="629"/>
      <c r="M742" s="900"/>
      <c r="N742" s="900"/>
      <c r="O742" s="824">
        <v>0</v>
      </c>
      <c r="Q742" s="899" t="s">
        <v>1540</v>
      </c>
      <c r="R742" s="629"/>
      <c r="S742" s="629"/>
      <c r="T742" s="900"/>
      <c r="U742" s="824">
        <v>0</v>
      </c>
      <c r="W742" s="1391" t="s">
        <v>1631</v>
      </c>
      <c r="X742" s="1391"/>
      <c r="Y742" s="1391"/>
      <c r="Z742" s="1391"/>
      <c r="AA742" s="1391"/>
      <c r="AC742" s="581" t="s">
        <v>657</v>
      </c>
      <c r="AD742" s="630"/>
      <c r="AE742" s="263"/>
      <c r="AF742" s="263"/>
      <c r="AG742" s="693">
        <v>0.2</v>
      </c>
      <c r="AI742" s="581" t="s">
        <v>339</v>
      </c>
      <c r="AJ742" s="630"/>
      <c r="AK742" s="263"/>
      <c r="AL742" s="263"/>
      <c r="AM742" s="693">
        <v>0</v>
      </c>
      <c r="AP742" s="581" t="s">
        <v>248</v>
      </c>
      <c r="AQ742" s="582"/>
      <c r="AR742" s="582"/>
      <c r="AS742" s="582"/>
      <c r="AT742" s="779">
        <v>0.2800000011920929</v>
      </c>
    </row>
    <row r="743" spans="5:47" x14ac:dyDescent="0.3">
      <c r="E743" s="1122" t="s">
        <v>1232</v>
      </c>
      <c r="F743" s="1126"/>
      <c r="G743" s="1126"/>
      <c r="H743" s="1126"/>
      <c r="I743" s="1121">
        <v>0</v>
      </c>
      <c r="K743" s="901" t="s">
        <v>1248</v>
      </c>
      <c r="L743" s="629"/>
      <c r="M743" s="900"/>
      <c r="N743" s="900"/>
      <c r="O743" s="824">
        <v>0.248</v>
      </c>
      <c r="Q743" s="899" t="s">
        <v>661</v>
      </c>
      <c r="R743" s="629"/>
      <c r="S743" s="629"/>
      <c r="T743" s="900"/>
      <c r="U743" s="824">
        <v>0</v>
      </c>
      <c r="W743" s="1392"/>
      <c r="X743" s="1392"/>
      <c r="Y743" s="1392"/>
      <c r="Z743" s="1392"/>
      <c r="AA743" s="1392"/>
      <c r="AC743" s="581" t="s">
        <v>480</v>
      </c>
      <c r="AD743" s="630"/>
      <c r="AE743" s="263"/>
      <c r="AF743" s="263"/>
      <c r="AG743" s="693">
        <v>0</v>
      </c>
      <c r="AI743" s="581" t="s">
        <v>666</v>
      </c>
      <c r="AJ743" s="630"/>
      <c r="AK743" s="263"/>
      <c r="AL743" s="263"/>
      <c r="AM743" s="693">
        <v>0</v>
      </c>
      <c r="AP743" s="581" t="s">
        <v>349</v>
      </c>
      <c r="AQ743" s="582"/>
      <c r="AR743" s="582"/>
      <c r="AS743" s="582"/>
      <c r="AT743" s="779">
        <v>0.20999999344348907</v>
      </c>
    </row>
    <row r="744" spans="5:47" x14ac:dyDescent="0.3">
      <c r="E744" s="1122" t="s">
        <v>1235</v>
      </c>
      <c r="F744" s="1126"/>
      <c r="G744" s="1126"/>
      <c r="H744" s="1126"/>
      <c r="I744" s="1121">
        <v>0</v>
      </c>
      <c r="K744" s="901" t="s">
        <v>1534</v>
      </c>
      <c r="L744" s="629"/>
      <c r="M744" s="900"/>
      <c r="N744" s="900"/>
      <c r="O744" s="824">
        <v>0</v>
      </c>
      <c r="Q744" s="899" t="s">
        <v>1291</v>
      </c>
      <c r="R744" s="629"/>
      <c r="S744" s="629"/>
      <c r="T744" s="900"/>
      <c r="U744" s="824">
        <v>0</v>
      </c>
      <c r="W744" s="613"/>
      <c r="X744" s="613"/>
      <c r="Y744" s="613"/>
      <c r="Z744" s="613"/>
      <c r="AA744" s="613"/>
      <c r="AC744" s="581" t="s">
        <v>481</v>
      </c>
      <c r="AD744" s="630"/>
      <c r="AE744" s="263"/>
      <c r="AF744" s="263"/>
      <c r="AG744" s="693">
        <v>0</v>
      </c>
      <c r="AI744" s="581" t="s">
        <v>340</v>
      </c>
      <c r="AJ744" s="630"/>
      <c r="AK744" s="263"/>
      <c r="AL744" s="263"/>
      <c r="AM744" s="693">
        <v>0</v>
      </c>
      <c r="AP744" s="581" t="s">
        <v>407</v>
      </c>
      <c r="AQ744" s="582"/>
      <c r="AR744" s="582"/>
      <c r="AS744" s="582"/>
      <c r="AT744" s="779">
        <v>0</v>
      </c>
    </row>
    <row r="745" spans="5:47" ht="14.45" customHeight="1" x14ac:dyDescent="0.3">
      <c r="E745" s="1122" t="s">
        <v>1236</v>
      </c>
      <c r="F745" s="1126"/>
      <c r="G745" s="1126"/>
      <c r="H745" s="1126"/>
      <c r="I745" s="1121">
        <v>0</v>
      </c>
      <c r="K745" s="901" t="s">
        <v>1251</v>
      </c>
      <c r="L745" s="629"/>
      <c r="M745" s="900"/>
      <c r="N745" s="900"/>
      <c r="O745" s="824">
        <v>0.105</v>
      </c>
      <c r="Q745" s="899" t="s">
        <v>1542</v>
      </c>
      <c r="R745" s="629"/>
      <c r="S745" s="629"/>
      <c r="T745" s="900"/>
      <c r="U745" s="824">
        <v>0</v>
      </c>
      <c r="W745" s="613"/>
      <c r="X745" s="613"/>
      <c r="Y745" s="613"/>
      <c r="Z745" s="613"/>
      <c r="AA745" s="613"/>
      <c r="AC745" s="581" t="s">
        <v>1286</v>
      </c>
      <c r="AD745" s="630"/>
      <c r="AE745" s="263"/>
      <c r="AF745" s="263"/>
      <c r="AG745" s="693">
        <v>0</v>
      </c>
      <c r="AI745" s="581" t="s">
        <v>372</v>
      </c>
      <c r="AJ745" s="630"/>
      <c r="AK745" s="263"/>
      <c r="AL745" s="263"/>
      <c r="AM745" s="693">
        <v>0.22</v>
      </c>
      <c r="AP745" s="1391" t="s">
        <v>1631</v>
      </c>
      <c r="AQ745" s="1391"/>
      <c r="AR745" s="1391"/>
      <c r="AS745" s="1391"/>
      <c r="AT745" s="1391"/>
    </row>
    <row r="746" spans="5:47" x14ac:dyDescent="0.3">
      <c r="E746" s="1122" t="s">
        <v>1237</v>
      </c>
      <c r="F746" s="1126"/>
      <c r="G746" s="1126"/>
      <c r="H746" s="1126"/>
      <c r="I746" s="1121">
        <v>0</v>
      </c>
      <c r="K746" s="901" t="s">
        <v>1535</v>
      </c>
      <c r="L746" s="629"/>
      <c r="M746" s="900"/>
      <c r="N746" s="900"/>
      <c r="O746" s="824">
        <v>0</v>
      </c>
      <c r="Q746" s="899" t="s">
        <v>1298</v>
      </c>
      <c r="R746" s="629"/>
      <c r="S746" s="629"/>
      <c r="T746" s="900"/>
      <c r="U746" s="824">
        <v>0</v>
      </c>
      <c r="W746" s="613"/>
      <c r="X746" s="613"/>
      <c r="Y746" s="613"/>
      <c r="Z746" s="613"/>
      <c r="AA746" s="613"/>
      <c r="AC746" s="581" t="s">
        <v>1287</v>
      </c>
      <c r="AD746" s="630"/>
      <c r="AE746" s="263"/>
      <c r="AF746" s="263"/>
      <c r="AG746" s="693">
        <v>0</v>
      </c>
      <c r="AI746" s="581" t="s">
        <v>391</v>
      </c>
      <c r="AJ746" s="630"/>
      <c r="AK746" s="263"/>
      <c r="AL746" s="263"/>
      <c r="AM746" s="693">
        <v>0.24</v>
      </c>
      <c r="AP746" s="1392"/>
      <c r="AQ746" s="1392"/>
      <c r="AR746" s="1392"/>
      <c r="AS746" s="1392"/>
      <c r="AT746" s="1392"/>
      <c r="AU746" s="107"/>
    </row>
    <row r="747" spans="5:47" x14ac:dyDescent="0.3">
      <c r="E747" s="1122" t="s">
        <v>1238</v>
      </c>
      <c r="F747" s="1126"/>
      <c r="G747" s="1126"/>
      <c r="H747" s="1126"/>
      <c r="I747" s="1121">
        <v>0</v>
      </c>
      <c r="K747" s="901" t="s">
        <v>1257</v>
      </c>
      <c r="L747" s="629"/>
      <c r="M747" s="900"/>
      <c r="N747" s="900"/>
      <c r="O747" s="824">
        <v>0</v>
      </c>
      <c r="Q747" s="899" t="s">
        <v>1299</v>
      </c>
      <c r="R747" s="629"/>
      <c r="S747" s="629"/>
      <c r="T747" s="900"/>
      <c r="U747" s="824">
        <v>0</v>
      </c>
      <c r="W747" s="613"/>
      <c r="X747" s="613"/>
      <c r="Y747" s="613"/>
      <c r="Z747" s="613"/>
      <c r="AA747" s="613"/>
      <c r="AC747" s="581" t="s">
        <v>1288</v>
      </c>
      <c r="AD747" s="630"/>
      <c r="AE747" s="263"/>
      <c r="AF747" s="263"/>
      <c r="AG747" s="693">
        <v>0</v>
      </c>
      <c r="AI747" s="581" t="s">
        <v>667</v>
      </c>
      <c r="AJ747" s="630"/>
      <c r="AK747" s="263"/>
      <c r="AL747" s="263"/>
      <c r="AM747" s="693">
        <v>0</v>
      </c>
      <c r="AU747" s="107"/>
    </row>
    <row r="748" spans="5:47" x14ac:dyDescent="0.3">
      <c r="E748" s="1122" t="s">
        <v>1239</v>
      </c>
      <c r="F748" s="1126"/>
      <c r="G748" s="1126"/>
      <c r="H748" s="1126"/>
      <c r="I748" s="1121">
        <v>0</v>
      </c>
      <c r="K748" s="901" t="s">
        <v>1723</v>
      </c>
      <c r="L748" s="629"/>
      <c r="M748" s="900"/>
      <c r="N748" s="900"/>
      <c r="O748" s="824">
        <v>0</v>
      </c>
      <c r="Q748" s="899" t="s">
        <v>1543</v>
      </c>
      <c r="R748" s="629"/>
      <c r="S748" s="629"/>
      <c r="T748" s="900"/>
      <c r="U748" s="824">
        <v>0</v>
      </c>
      <c r="W748" s="613"/>
      <c r="X748" s="613"/>
      <c r="Y748" s="613"/>
      <c r="Z748" s="613"/>
      <c r="AA748" s="613"/>
      <c r="AC748" s="581" t="s">
        <v>1289</v>
      </c>
      <c r="AD748" s="630"/>
      <c r="AE748" s="263"/>
      <c r="AF748" s="263"/>
      <c r="AG748" s="693">
        <v>0</v>
      </c>
      <c r="AI748" s="581" t="s">
        <v>242</v>
      </c>
      <c r="AJ748" s="630"/>
      <c r="AK748" s="263"/>
      <c r="AL748" s="263"/>
      <c r="AM748" s="693">
        <v>0</v>
      </c>
      <c r="AU748" s="107"/>
    </row>
    <row r="749" spans="5:47" x14ac:dyDescent="0.3">
      <c r="E749" s="1122" t="s">
        <v>1240</v>
      </c>
      <c r="F749" s="1126"/>
      <c r="G749" s="1126"/>
      <c r="H749" s="1126"/>
      <c r="I749" s="1121">
        <v>4.5999999999999999E-2</v>
      </c>
      <c r="K749" s="901" t="s">
        <v>1466</v>
      </c>
      <c r="L749" s="629"/>
      <c r="M749" s="900"/>
      <c r="N749" s="900"/>
      <c r="O749" s="824">
        <v>0</v>
      </c>
      <c r="Q749" s="899" t="s">
        <v>1303</v>
      </c>
      <c r="R749" s="629"/>
      <c r="S749" s="629"/>
      <c r="T749" s="900"/>
      <c r="U749" s="824">
        <v>0</v>
      </c>
      <c r="W749" s="613"/>
      <c r="X749" s="613"/>
      <c r="Y749" s="613"/>
      <c r="Z749" s="613"/>
      <c r="AA749" s="613"/>
      <c r="AC749" s="581" t="s">
        <v>659</v>
      </c>
      <c r="AD749" s="630"/>
      <c r="AE749" s="263"/>
      <c r="AF749" s="263"/>
      <c r="AG749" s="693">
        <v>0</v>
      </c>
      <c r="AI749" s="581" t="s">
        <v>342</v>
      </c>
      <c r="AJ749" s="630"/>
      <c r="AK749" s="263"/>
      <c r="AL749" s="263"/>
      <c r="AM749" s="693">
        <v>0</v>
      </c>
      <c r="AU749" s="107"/>
    </row>
    <row r="750" spans="5:47" x14ac:dyDescent="0.3">
      <c r="E750" s="1122" t="s">
        <v>1530</v>
      </c>
      <c r="F750" s="1126"/>
      <c r="G750" s="1126"/>
      <c r="H750" s="1126"/>
      <c r="I750" s="1121">
        <v>0</v>
      </c>
      <c r="K750" s="901" t="s">
        <v>1724</v>
      </c>
      <c r="L750" s="629"/>
      <c r="M750" s="900"/>
      <c r="N750" s="900"/>
      <c r="O750" s="824">
        <v>0</v>
      </c>
      <c r="Q750" s="899" t="s">
        <v>1306</v>
      </c>
      <c r="R750" s="629"/>
      <c r="S750" s="629"/>
      <c r="T750" s="900"/>
      <c r="U750" s="824">
        <v>4.0000000000000001E-3</v>
      </c>
      <c r="W750" s="613"/>
      <c r="X750" s="613"/>
      <c r="Y750" s="613"/>
      <c r="Z750" s="613"/>
      <c r="AA750" s="613"/>
      <c r="AC750" s="581" t="s">
        <v>661</v>
      </c>
      <c r="AD750" s="630"/>
      <c r="AE750" s="263"/>
      <c r="AF750" s="263"/>
      <c r="AG750" s="693">
        <v>0</v>
      </c>
      <c r="AI750" s="581" t="s">
        <v>668</v>
      </c>
      <c r="AJ750" s="630"/>
      <c r="AK750" s="263"/>
      <c r="AL750" s="263"/>
      <c r="AM750" s="693">
        <v>0</v>
      </c>
      <c r="AU750" s="107"/>
    </row>
    <row r="751" spans="5:47" x14ac:dyDescent="0.3">
      <c r="E751" s="1122" t="s">
        <v>67</v>
      </c>
      <c r="F751" s="1126"/>
      <c r="G751" s="1126"/>
      <c r="H751" s="1126"/>
      <c r="I751" s="1121">
        <v>0</v>
      </c>
      <c r="K751" s="901" t="s">
        <v>1725</v>
      </c>
      <c r="L751" s="629"/>
      <c r="M751" s="900"/>
      <c r="N751" s="900"/>
      <c r="O751" s="824">
        <v>1.0999999999999999E-2</v>
      </c>
      <c r="Q751" s="899" t="s">
        <v>1545</v>
      </c>
      <c r="R751" s="629"/>
      <c r="S751" s="629"/>
      <c r="T751" s="900"/>
      <c r="U751" s="824">
        <v>0</v>
      </c>
      <c r="W751" s="613"/>
      <c r="X751" s="613"/>
      <c r="Y751" s="613"/>
      <c r="Z751" s="613"/>
      <c r="AA751" s="613"/>
      <c r="AC751" s="581" t="s">
        <v>662</v>
      </c>
      <c r="AD751" s="630"/>
      <c r="AE751" s="263"/>
      <c r="AF751" s="263"/>
      <c r="AG751" s="693">
        <v>0</v>
      </c>
      <c r="AI751" s="581" t="s">
        <v>243</v>
      </c>
      <c r="AJ751" s="630"/>
      <c r="AK751" s="263"/>
      <c r="AL751" s="263"/>
      <c r="AM751" s="693">
        <v>0</v>
      </c>
      <c r="AU751" s="107"/>
    </row>
    <row r="752" spans="5:47" x14ac:dyDescent="0.3">
      <c r="E752" s="1122" t="s">
        <v>1242</v>
      </c>
      <c r="F752" s="1126"/>
      <c r="G752" s="1126"/>
      <c r="H752" s="1126"/>
      <c r="I752" s="1121">
        <v>0</v>
      </c>
      <c r="K752" s="901" t="s">
        <v>1270</v>
      </c>
      <c r="L752" s="629"/>
      <c r="M752" s="900"/>
      <c r="N752" s="900"/>
      <c r="O752" s="824">
        <v>0</v>
      </c>
      <c r="Q752" s="899" t="s">
        <v>1321</v>
      </c>
      <c r="R752" s="629"/>
      <c r="S752" s="629"/>
      <c r="T752" s="900"/>
      <c r="U752" s="824">
        <v>0.25900000000000001</v>
      </c>
      <c r="W752" s="613"/>
      <c r="X752" s="613"/>
      <c r="Y752" s="613"/>
      <c r="Z752" s="613"/>
      <c r="AA752" s="613"/>
      <c r="AC752" s="581" t="s">
        <v>1291</v>
      </c>
      <c r="AD752" s="630"/>
      <c r="AE752" s="263"/>
      <c r="AF752" s="263"/>
      <c r="AG752" s="693">
        <v>0</v>
      </c>
      <c r="AI752" s="581" t="s">
        <v>486</v>
      </c>
      <c r="AJ752" s="630"/>
      <c r="AK752" s="263"/>
      <c r="AL752" s="263"/>
      <c r="AM752" s="693">
        <v>0</v>
      </c>
      <c r="AU752" s="107"/>
    </row>
    <row r="753" spans="5:47" x14ac:dyDescent="0.3">
      <c r="E753" s="1122" t="s">
        <v>1720</v>
      </c>
      <c r="F753" s="1126"/>
      <c r="G753" s="1126"/>
      <c r="H753" s="1126"/>
      <c r="I753" s="1121">
        <v>0</v>
      </c>
      <c r="K753" s="901" t="s">
        <v>1271</v>
      </c>
      <c r="L753" s="629"/>
      <c r="M753" s="900"/>
      <c r="N753" s="900"/>
      <c r="O753" s="824">
        <v>0</v>
      </c>
      <c r="Q753" s="899" t="s">
        <v>1322</v>
      </c>
      <c r="R753" s="629"/>
      <c r="S753" s="629"/>
      <c r="T753" s="900"/>
      <c r="U753" s="824">
        <v>0</v>
      </c>
      <c r="W753" s="613"/>
      <c r="X753" s="613"/>
      <c r="Y753" s="613"/>
      <c r="Z753" s="613"/>
      <c r="AA753" s="613"/>
      <c r="AC753" s="581" t="s">
        <v>1292</v>
      </c>
      <c r="AD753" s="630"/>
      <c r="AE753" s="263"/>
      <c r="AF753" s="263"/>
      <c r="AG753" s="693">
        <v>0.25600000000000001</v>
      </c>
      <c r="AI753" s="581" t="s">
        <v>526</v>
      </c>
      <c r="AJ753" s="630"/>
      <c r="AK753" s="263"/>
      <c r="AL753" s="263"/>
      <c r="AM753" s="693">
        <v>0.02</v>
      </c>
      <c r="AU753" s="107"/>
    </row>
    <row r="754" spans="5:47" x14ac:dyDescent="0.3">
      <c r="E754" s="1122" t="s">
        <v>237</v>
      </c>
      <c r="F754" s="1126"/>
      <c r="G754" s="1126"/>
      <c r="H754" s="1126"/>
      <c r="I754" s="1121">
        <v>0</v>
      </c>
      <c r="K754" s="901" t="s">
        <v>1097</v>
      </c>
      <c r="L754" s="629"/>
      <c r="M754" s="900"/>
      <c r="N754" s="900"/>
      <c r="O754" s="824">
        <v>0</v>
      </c>
      <c r="Q754" s="899" t="s">
        <v>1470</v>
      </c>
      <c r="R754" s="629"/>
      <c r="S754" s="629"/>
      <c r="T754" s="900"/>
      <c r="U754" s="824">
        <v>0</v>
      </c>
      <c r="W754" s="613"/>
      <c r="X754" s="613"/>
      <c r="Y754" s="613"/>
      <c r="Z754" s="613"/>
      <c r="AA754" s="613"/>
      <c r="AC754" s="581" t="s">
        <v>1294</v>
      </c>
      <c r="AD754" s="630"/>
      <c r="AE754" s="263"/>
      <c r="AF754" s="263"/>
      <c r="AG754" s="693">
        <v>0</v>
      </c>
      <c r="AI754" s="581" t="s">
        <v>442</v>
      </c>
      <c r="AJ754" s="630"/>
      <c r="AK754" s="263"/>
      <c r="AL754" s="263"/>
      <c r="AM754" s="693">
        <v>0.01</v>
      </c>
      <c r="AU754" s="107"/>
    </row>
    <row r="755" spans="5:47" x14ac:dyDescent="0.3">
      <c r="E755" s="1122" t="s">
        <v>1534</v>
      </c>
      <c r="F755" s="1126"/>
      <c r="G755" s="1126"/>
      <c r="H755" s="1126"/>
      <c r="I755" s="1121">
        <v>0</v>
      </c>
      <c r="K755" s="901" t="s">
        <v>133</v>
      </c>
      <c r="L755" s="629"/>
      <c r="M755" s="900"/>
      <c r="N755" s="900"/>
      <c r="O755" s="824">
        <v>0</v>
      </c>
      <c r="Q755" s="899" t="s">
        <v>1471</v>
      </c>
      <c r="R755" s="629"/>
      <c r="S755" s="629"/>
      <c r="T755" s="900"/>
      <c r="U755" s="824">
        <v>0</v>
      </c>
      <c r="W755" s="613"/>
      <c r="X755" s="613"/>
      <c r="Y755" s="613"/>
      <c r="Z755" s="613"/>
      <c r="AA755" s="613"/>
      <c r="AC755" s="581" t="s">
        <v>1295</v>
      </c>
      <c r="AD755" s="630"/>
      <c r="AE755" s="263"/>
      <c r="AF755" s="263"/>
      <c r="AG755" s="693">
        <v>0</v>
      </c>
      <c r="AI755" s="581" t="s">
        <v>535</v>
      </c>
      <c r="AJ755" s="630"/>
      <c r="AK755" s="263"/>
      <c r="AL755" s="263"/>
      <c r="AM755" s="693">
        <v>0.21</v>
      </c>
      <c r="AU755" s="107"/>
    </row>
    <row r="756" spans="5:47" x14ac:dyDescent="0.3">
      <c r="E756" s="1122" t="s">
        <v>1865</v>
      </c>
      <c r="F756" s="1126"/>
      <c r="G756" s="1126"/>
      <c r="H756" s="1126"/>
      <c r="I756" s="1121">
        <v>0</v>
      </c>
      <c r="K756" s="901" t="s">
        <v>1274</v>
      </c>
      <c r="L756" s="629"/>
      <c r="M756" s="900"/>
      <c r="N756" s="900"/>
      <c r="O756" s="824">
        <v>0</v>
      </c>
      <c r="Q756" s="899" t="s">
        <v>1546</v>
      </c>
      <c r="R756" s="629"/>
      <c r="S756" s="629"/>
      <c r="T756" s="900"/>
      <c r="U756" s="824">
        <v>0</v>
      </c>
      <c r="W756" s="613"/>
      <c r="X756" s="613"/>
      <c r="Y756" s="613"/>
      <c r="Z756" s="613"/>
      <c r="AA756" s="613"/>
      <c r="AC756" s="581" t="s">
        <v>1297</v>
      </c>
      <c r="AD756" s="630"/>
      <c r="AE756" s="263"/>
      <c r="AF756" s="263"/>
      <c r="AG756" s="693">
        <v>0</v>
      </c>
      <c r="AI756" s="581" t="s">
        <v>343</v>
      </c>
      <c r="AJ756" s="630"/>
      <c r="AK756" s="263"/>
      <c r="AL756" s="263"/>
      <c r="AM756" s="693">
        <v>0.24</v>
      </c>
      <c r="AU756" s="107"/>
    </row>
    <row r="757" spans="5:47" x14ac:dyDescent="0.3">
      <c r="E757" s="1122" t="s">
        <v>1257</v>
      </c>
      <c r="F757" s="1126"/>
      <c r="G757" s="1126"/>
      <c r="H757" s="1126"/>
      <c r="I757" s="1121">
        <v>4.4999999999999998E-2</v>
      </c>
      <c r="K757" s="901" t="s">
        <v>433</v>
      </c>
      <c r="L757" s="629"/>
      <c r="M757" s="900"/>
      <c r="N757" s="900"/>
      <c r="O757" s="824">
        <v>0</v>
      </c>
      <c r="Q757" s="899" t="s">
        <v>1323</v>
      </c>
      <c r="R757" s="629"/>
      <c r="S757" s="629"/>
      <c r="T757" s="900"/>
      <c r="U757" s="824">
        <v>0</v>
      </c>
      <c r="W757" s="613"/>
      <c r="X757" s="613"/>
      <c r="Y757" s="613"/>
      <c r="Z757" s="613"/>
      <c r="AA757" s="613"/>
      <c r="AC757" s="581" t="s">
        <v>1298</v>
      </c>
      <c r="AD757" s="630"/>
      <c r="AE757" s="263"/>
      <c r="AF757" s="263"/>
      <c r="AG757" s="693">
        <v>0</v>
      </c>
      <c r="AI757" s="581" t="s">
        <v>244</v>
      </c>
      <c r="AJ757" s="630"/>
      <c r="AK757" s="263"/>
      <c r="AL757" s="263"/>
      <c r="AM757" s="693">
        <v>0.05</v>
      </c>
      <c r="AU757" s="107"/>
    </row>
    <row r="758" spans="5:47" x14ac:dyDescent="0.3">
      <c r="E758" s="1122" t="s">
        <v>1259</v>
      </c>
      <c r="F758" s="1126"/>
      <c r="G758" s="1126"/>
      <c r="H758" s="1126"/>
      <c r="I758" s="1121">
        <v>0</v>
      </c>
      <c r="K758" s="901" t="s">
        <v>1098</v>
      </c>
      <c r="L758" s="629"/>
      <c r="M758" s="900"/>
      <c r="N758" s="900"/>
      <c r="O758" s="824">
        <v>0</v>
      </c>
      <c r="Q758" s="899" t="s">
        <v>1324</v>
      </c>
      <c r="R758" s="629"/>
      <c r="S758" s="629"/>
      <c r="T758" s="900"/>
      <c r="U758" s="824">
        <v>0.25900000000000001</v>
      </c>
      <c r="W758" s="613"/>
      <c r="X758" s="613"/>
      <c r="Y758" s="613"/>
      <c r="Z758" s="613"/>
      <c r="AA758" s="613"/>
      <c r="AC758" s="581" t="s">
        <v>1299</v>
      </c>
      <c r="AD758" s="630"/>
      <c r="AE758" s="263"/>
      <c r="AF758" s="263"/>
      <c r="AG758" s="693">
        <v>0</v>
      </c>
      <c r="AI758" s="581" t="s">
        <v>454</v>
      </c>
      <c r="AJ758" s="630"/>
      <c r="AK758" s="263"/>
      <c r="AL758" s="263"/>
      <c r="AM758" s="693">
        <v>0</v>
      </c>
      <c r="AU758" s="107"/>
    </row>
    <row r="759" spans="5:47" x14ac:dyDescent="0.3">
      <c r="E759" s="1122" t="s">
        <v>1723</v>
      </c>
      <c r="F759" s="1126"/>
      <c r="G759" s="1126"/>
      <c r="H759" s="1126"/>
      <c r="I759" s="1121">
        <v>0</v>
      </c>
      <c r="K759" s="901" t="s">
        <v>1276</v>
      </c>
      <c r="L759" s="629"/>
      <c r="M759" s="900"/>
      <c r="N759" s="900"/>
      <c r="O759" s="824">
        <v>0</v>
      </c>
      <c r="Q759" s="899" t="s">
        <v>1330</v>
      </c>
      <c r="R759" s="629"/>
      <c r="S759" s="629"/>
      <c r="T759" s="900"/>
      <c r="U759" s="824">
        <v>0</v>
      </c>
      <c r="W759" s="613"/>
      <c r="X759" s="613"/>
      <c r="Y759" s="613"/>
      <c r="Z759" s="613"/>
      <c r="AA759" s="613"/>
      <c r="AC759" s="581" t="s">
        <v>1301</v>
      </c>
      <c r="AD759" s="630"/>
      <c r="AE759" s="263"/>
      <c r="AF759" s="263"/>
      <c r="AG759" s="693">
        <v>0</v>
      </c>
      <c r="AI759" s="581" t="s">
        <v>669</v>
      </c>
      <c r="AJ759" s="630"/>
      <c r="AK759" s="263"/>
      <c r="AL759" s="263"/>
      <c r="AM759" s="693">
        <v>0.24</v>
      </c>
      <c r="AU759" s="107"/>
    </row>
    <row r="760" spans="5:47" x14ac:dyDescent="0.3">
      <c r="E760" s="1122" t="s">
        <v>1466</v>
      </c>
      <c r="F760" s="1126"/>
      <c r="G760" s="1126"/>
      <c r="H760" s="1126"/>
      <c r="I760" s="1121">
        <v>0</v>
      </c>
      <c r="K760" s="901" t="s">
        <v>1278</v>
      </c>
      <c r="L760" s="629"/>
      <c r="M760" s="900"/>
      <c r="N760" s="900"/>
      <c r="O760" s="824">
        <v>0</v>
      </c>
      <c r="Q760" s="899" t="s">
        <v>456</v>
      </c>
      <c r="R760" s="629"/>
      <c r="S760" s="629"/>
      <c r="T760" s="900"/>
      <c r="U760" s="824">
        <v>0</v>
      </c>
      <c r="W760" s="613"/>
      <c r="X760" s="613"/>
      <c r="Y760" s="613"/>
      <c r="Z760" s="613"/>
      <c r="AA760" s="613"/>
      <c r="AC760" s="581" t="s">
        <v>666</v>
      </c>
      <c r="AD760" s="630"/>
      <c r="AE760" s="263"/>
      <c r="AF760" s="263"/>
      <c r="AG760" s="693">
        <v>0</v>
      </c>
      <c r="AI760" s="581" t="s">
        <v>670</v>
      </c>
      <c r="AJ760" s="630"/>
      <c r="AK760" s="263"/>
      <c r="AL760" s="263"/>
      <c r="AM760" s="693">
        <v>0.2</v>
      </c>
      <c r="AU760" s="107"/>
    </row>
    <row r="761" spans="5:47" x14ac:dyDescent="0.3">
      <c r="E761" s="1122" t="s">
        <v>1724</v>
      </c>
      <c r="F761" s="1126"/>
      <c r="G761" s="1126"/>
      <c r="H761" s="1126"/>
      <c r="I761" s="1121">
        <v>0</v>
      </c>
      <c r="K761" s="901" t="s">
        <v>1727</v>
      </c>
      <c r="L761" s="629"/>
      <c r="M761" s="900"/>
      <c r="N761" s="900"/>
      <c r="O761" s="824">
        <v>0</v>
      </c>
      <c r="Q761" s="899" t="s">
        <v>1337</v>
      </c>
      <c r="R761" s="629"/>
      <c r="S761" s="629"/>
      <c r="T761" s="900"/>
      <c r="U761" s="824">
        <v>0</v>
      </c>
      <c r="W761" s="613"/>
      <c r="X761" s="613"/>
      <c r="Y761" s="613"/>
      <c r="Z761" s="613"/>
      <c r="AA761" s="613"/>
      <c r="AC761" s="581" t="s">
        <v>1303</v>
      </c>
      <c r="AD761" s="630"/>
      <c r="AE761" s="263"/>
      <c r="AF761" s="263"/>
      <c r="AG761" s="693">
        <v>0</v>
      </c>
      <c r="AI761" s="581" t="s">
        <v>671</v>
      </c>
      <c r="AJ761" s="630"/>
      <c r="AK761" s="263"/>
      <c r="AL761" s="263"/>
      <c r="AM761" s="693">
        <v>0</v>
      </c>
      <c r="AU761" s="107"/>
    </row>
    <row r="762" spans="5:47" x14ac:dyDescent="0.3">
      <c r="E762" s="1122" t="s">
        <v>1270</v>
      </c>
      <c r="F762" s="1126"/>
      <c r="G762" s="1126"/>
      <c r="H762" s="1126"/>
      <c r="I762" s="1121">
        <v>0</v>
      </c>
      <c r="K762" s="901" t="s">
        <v>1537</v>
      </c>
      <c r="L762" s="629"/>
      <c r="M762" s="900"/>
      <c r="N762" s="900"/>
      <c r="O762" s="824">
        <v>0</v>
      </c>
      <c r="Q762" s="899" t="s">
        <v>1472</v>
      </c>
      <c r="R762" s="629"/>
      <c r="S762" s="629"/>
      <c r="T762" s="900"/>
      <c r="U762" s="824">
        <v>0</v>
      </c>
      <c r="W762" s="613"/>
      <c r="X762" s="613"/>
      <c r="Y762" s="613"/>
      <c r="Z762" s="613"/>
      <c r="AA762" s="613"/>
      <c r="AC762" s="581" t="s">
        <v>1304</v>
      </c>
      <c r="AD762" s="630"/>
      <c r="AE762" s="263"/>
      <c r="AF762" s="263"/>
      <c r="AG762" s="693">
        <v>0</v>
      </c>
      <c r="AI762" s="581" t="s">
        <v>672</v>
      </c>
      <c r="AJ762" s="630"/>
      <c r="AK762" s="263"/>
      <c r="AL762" s="263"/>
      <c r="AM762" s="693">
        <v>0.25</v>
      </c>
      <c r="AU762" s="107"/>
    </row>
    <row r="763" spans="5:47" ht="16.5" customHeight="1" x14ac:dyDescent="0.3">
      <c r="E763" s="1122" t="s">
        <v>1097</v>
      </c>
      <c r="F763" s="1126"/>
      <c r="G763" s="1126"/>
      <c r="H763" s="1126"/>
      <c r="I763" s="1121">
        <v>0</v>
      </c>
      <c r="K763" s="901" t="s">
        <v>1285</v>
      </c>
      <c r="L763" s="629"/>
      <c r="M763" s="900"/>
      <c r="N763" s="900"/>
      <c r="O763" s="824">
        <v>0</v>
      </c>
      <c r="Q763" s="1391" t="s">
        <v>1631</v>
      </c>
      <c r="R763" s="1391"/>
      <c r="S763" s="1391"/>
      <c r="T763" s="1391"/>
      <c r="U763" s="1391"/>
      <c r="W763" s="613"/>
      <c r="X763" s="613"/>
      <c r="Y763" s="613"/>
      <c r="Z763" s="613"/>
      <c r="AA763" s="613"/>
      <c r="AC763" s="581" t="s">
        <v>1305</v>
      </c>
      <c r="AD763" s="630"/>
      <c r="AE763" s="263"/>
      <c r="AF763" s="263"/>
      <c r="AG763" s="693">
        <v>0.22</v>
      </c>
      <c r="AI763" s="581" t="s">
        <v>68</v>
      </c>
      <c r="AJ763" s="630"/>
      <c r="AK763" s="263"/>
      <c r="AL763" s="263"/>
      <c r="AM763" s="693">
        <v>0</v>
      </c>
      <c r="AU763" s="107"/>
    </row>
    <row r="764" spans="5:47" x14ac:dyDescent="0.3">
      <c r="E764" s="1122" t="s">
        <v>133</v>
      </c>
      <c r="F764" s="1126"/>
      <c r="G764" s="1126"/>
      <c r="H764" s="1126"/>
      <c r="I764" s="1121">
        <v>0</v>
      </c>
      <c r="K764" s="901" t="s">
        <v>481</v>
      </c>
      <c r="L764" s="629"/>
      <c r="M764" s="900"/>
      <c r="N764" s="900"/>
      <c r="O764" s="824">
        <v>0</v>
      </c>
      <c r="Q764" s="1392"/>
      <c r="R764" s="1392"/>
      <c r="S764" s="1392"/>
      <c r="T764" s="1392"/>
      <c r="U764" s="1392"/>
      <c r="W764" s="613"/>
      <c r="X764" s="613"/>
      <c r="Y764" s="613"/>
      <c r="Z764" s="613"/>
      <c r="AA764" s="613"/>
      <c r="AC764" s="581" t="s">
        <v>1306</v>
      </c>
      <c r="AD764" s="630"/>
      <c r="AE764" s="263"/>
      <c r="AF764" s="263"/>
      <c r="AG764" s="693">
        <v>0</v>
      </c>
      <c r="AI764" s="581" t="s">
        <v>443</v>
      </c>
      <c r="AJ764" s="630"/>
      <c r="AK764" s="263"/>
      <c r="AL764" s="263"/>
      <c r="AM764" s="693">
        <v>0.23</v>
      </c>
      <c r="AU764" s="107"/>
    </row>
    <row r="765" spans="5:47" x14ac:dyDescent="0.3">
      <c r="E765" s="1122" t="s">
        <v>1868</v>
      </c>
      <c r="F765" s="1126"/>
      <c r="G765" s="1126"/>
      <c r="H765" s="1126"/>
      <c r="I765" s="1121">
        <v>0.21</v>
      </c>
      <c r="K765" s="901" t="s">
        <v>1286</v>
      </c>
      <c r="L765" s="629"/>
      <c r="M765" s="900"/>
      <c r="N765" s="900"/>
      <c r="O765" s="824">
        <v>0</v>
      </c>
      <c r="W765" s="613"/>
      <c r="X765" s="613"/>
      <c r="Y765" s="613"/>
      <c r="Z765" s="613"/>
      <c r="AA765" s="613"/>
      <c r="AC765" s="581" t="s">
        <v>393</v>
      </c>
      <c r="AD765" s="630"/>
      <c r="AE765" s="263"/>
      <c r="AF765" s="263"/>
      <c r="AG765" s="693">
        <v>0</v>
      </c>
      <c r="AI765" s="581" t="s">
        <v>245</v>
      </c>
      <c r="AJ765" s="630"/>
      <c r="AK765" s="263"/>
      <c r="AL765" s="263"/>
      <c r="AM765" s="693">
        <v>0</v>
      </c>
      <c r="AU765" s="107"/>
    </row>
    <row r="766" spans="5:47" x14ac:dyDescent="0.3">
      <c r="E766" s="1122" t="s">
        <v>1274</v>
      </c>
      <c r="F766" s="1126"/>
      <c r="G766" s="1126"/>
      <c r="H766" s="1126"/>
      <c r="I766" s="1121">
        <v>0</v>
      </c>
      <c r="K766" s="901" t="s">
        <v>1539</v>
      </c>
      <c r="L766" s="629"/>
      <c r="M766" s="900"/>
      <c r="N766" s="900"/>
      <c r="O766" s="824">
        <v>0</v>
      </c>
      <c r="W766" s="613"/>
      <c r="X766" s="613"/>
      <c r="Y766" s="613"/>
      <c r="Z766" s="613"/>
      <c r="AA766" s="613"/>
      <c r="AC766" s="581" t="s">
        <v>1308</v>
      </c>
      <c r="AD766" s="630"/>
      <c r="AE766" s="263"/>
      <c r="AF766" s="263"/>
      <c r="AG766" s="693">
        <v>0</v>
      </c>
      <c r="AI766" s="581" t="s">
        <v>673</v>
      </c>
      <c r="AJ766" s="630"/>
      <c r="AK766" s="263"/>
      <c r="AL766" s="263"/>
      <c r="AM766" s="693">
        <v>0</v>
      </c>
      <c r="AU766" s="107"/>
    </row>
    <row r="767" spans="5:47" x14ac:dyDescent="0.3">
      <c r="E767" s="1122" t="s">
        <v>433</v>
      </c>
      <c r="F767" s="1126"/>
      <c r="G767" s="1126"/>
      <c r="H767" s="1126"/>
      <c r="I767" s="1121">
        <v>4.3999999999999997E-2</v>
      </c>
      <c r="K767" s="901" t="s">
        <v>1540</v>
      </c>
      <c r="L767" s="629"/>
      <c r="M767" s="900"/>
      <c r="N767" s="900"/>
      <c r="O767" s="824">
        <v>0</v>
      </c>
      <c r="W767" s="613"/>
      <c r="X767" s="613"/>
      <c r="Y767" s="613"/>
      <c r="Z767" s="613"/>
      <c r="AA767" s="613"/>
      <c r="AC767" s="581" t="s">
        <v>1310</v>
      </c>
      <c r="AD767" s="630"/>
      <c r="AE767" s="263"/>
      <c r="AF767" s="263"/>
      <c r="AG767" s="693">
        <v>0</v>
      </c>
      <c r="AI767" s="581" t="s">
        <v>344</v>
      </c>
      <c r="AJ767" s="630"/>
      <c r="AK767" s="263"/>
      <c r="AL767" s="263"/>
      <c r="AM767" s="693">
        <v>0</v>
      </c>
      <c r="AU767" s="107"/>
    </row>
    <row r="768" spans="5:47" x14ac:dyDescent="0.3">
      <c r="E768" s="1122" t="s">
        <v>1276</v>
      </c>
      <c r="F768" s="1126"/>
      <c r="G768" s="1126"/>
      <c r="H768" s="1126"/>
      <c r="I768" s="1121">
        <v>0</v>
      </c>
      <c r="K768" s="901" t="s">
        <v>661</v>
      </c>
      <c r="L768" s="629"/>
      <c r="M768" s="900"/>
      <c r="N768" s="900"/>
      <c r="O768" s="824">
        <v>0</v>
      </c>
      <c r="W768" s="613"/>
      <c r="X768" s="613"/>
      <c r="Y768" s="613"/>
      <c r="Z768" s="613"/>
      <c r="AA768" s="613"/>
      <c r="AC768" s="581" t="s">
        <v>1312</v>
      </c>
      <c r="AD768" s="630"/>
      <c r="AE768" s="263"/>
      <c r="AF768" s="263"/>
      <c r="AG768" s="693">
        <v>0.246</v>
      </c>
      <c r="AI768" s="581" t="s">
        <v>445</v>
      </c>
      <c r="AJ768" s="630"/>
      <c r="AK768" s="263"/>
      <c r="AL768" s="263"/>
      <c r="AM768" s="693">
        <v>0</v>
      </c>
      <c r="AU768" s="107"/>
    </row>
    <row r="769" spans="5:47" x14ac:dyDescent="0.3">
      <c r="E769" s="1122" t="s">
        <v>1278</v>
      </c>
      <c r="F769" s="1126"/>
      <c r="G769" s="1126"/>
      <c r="H769" s="1126"/>
      <c r="I769" s="1121">
        <v>0</v>
      </c>
      <c r="K769" s="901" t="s">
        <v>1291</v>
      </c>
      <c r="L769" s="629"/>
      <c r="M769" s="900"/>
      <c r="N769" s="900"/>
      <c r="O769" s="824">
        <v>0</v>
      </c>
      <c r="W769" s="613"/>
      <c r="X769" s="613"/>
      <c r="Y769" s="613"/>
      <c r="Z769" s="613"/>
      <c r="AA769" s="613"/>
      <c r="AC769" s="581" t="s">
        <v>1313</v>
      </c>
      <c r="AD769" s="630"/>
      <c r="AE769" s="263"/>
      <c r="AF769" s="263"/>
      <c r="AG769" s="693">
        <v>9.1999999999999998E-2</v>
      </c>
      <c r="AI769" s="581" t="s">
        <v>246</v>
      </c>
      <c r="AJ769" s="630"/>
      <c r="AK769" s="263"/>
      <c r="AL769" s="263"/>
      <c r="AM769" s="693">
        <v>0</v>
      </c>
      <c r="AU769" s="107"/>
    </row>
    <row r="770" spans="5:47" x14ac:dyDescent="0.3">
      <c r="E770" s="1122" t="s">
        <v>1537</v>
      </c>
      <c r="F770" s="1126"/>
      <c r="G770" s="1126"/>
      <c r="H770" s="1126"/>
      <c r="I770" s="1121">
        <v>0</v>
      </c>
      <c r="K770" s="901" t="s">
        <v>1542</v>
      </c>
      <c r="L770" s="629"/>
      <c r="M770" s="900"/>
      <c r="N770" s="900"/>
      <c r="O770" s="824">
        <v>0</v>
      </c>
      <c r="W770" s="613"/>
      <c r="X770" s="613"/>
      <c r="Y770" s="613"/>
      <c r="Z770" s="613"/>
      <c r="AA770" s="613"/>
      <c r="AC770" s="581" t="s">
        <v>1315</v>
      </c>
      <c r="AD770" s="630"/>
      <c r="AE770" s="263"/>
      <c r="AF770" s="263"/>
      <c r="AG770" s="693">
        <v>1.4E-2</v>
      </c>
      <c r="AI770" s="581" t="s">
        <v>446</v>
      </c>
      <c r="AJ770" s="630"/>
      <c r="AK770" s="263"/>
      <c r="AL770" s="263"/>
      <c r="AM770" s="693">
        <v>0</v>
      </c>
      <c r="AU770" s="107"/>
    </row>
    <row r="771" spans="5:47" x14ac:dyDescent="0.3">
      <c r="E771" s="1122" t="s">
        <v>1870</v>
      </c>
      <c r="F771" s="1126"/>
      <c r="G771" s="1126"/>
      <c r="H771" s="1126"/>
      <c r="I771" s="1121">
        <v>0</v>
      </c>
      <c r="K771" s="901" t="s">
        <v>1298</v>
      </c>
      <c r="L771" s="629"/>
      <c r="M771" s="900"/>
      <c r="N771" s="900"/>
      <c r="O771" s="824">
        <v>0</v>
      </c>
      <c r="W771" s="613"/>
      <c r="X771" s="613"/>
      <c r="Y771" s="613"/>
      <c r="Z771" s="613"/>
      <c r="AA771" s="613"/>
      <c r="AC771" s="581" t="s">
        <v>1322</v>
      </c>
      <c r="AD771" s="630"/>
      <c r="AE771" s="263"/>
      <c r="AF771" s="263"/>
      <c r="AG771" s="693">
        <v>0</v>
      </c>
      <c r="AI771" s="581" t="s">
        <v>674</v>
      </c>
      <c r="AJ771" s="630"/>
      <c r="AK771" s="263"/>
      <c r="AL771" s="263"/>
      <c r="AM771" s="693">
        <v>0</v>
      </c>
      <c r="AU771" s="107"/>
    </row>
    <row r="772" spans="5:47" x14ac:dyDescent="0.3">
      <c r="E772" s="1122" t="s">
        <v>1872</v>
      </c>
      <c r="F772" s="1126"/>
      <c r="G772" s="1126"/>
      <c r="H772" s="1126"/>
      <c r="I772" s="1121">
        <v>0</v>
      </c>
      <c r="K772" s="901" t="s">
        <v>1731</v>
      </c>
      <c r="L772" s="629"/>
      <c r="M772" s="900"/>
      <c r="N772" s="900"/>
      <c r="O772" s="824">
        <v>0</v>
      </c>
      <c r="W772" s="613"/>
      <c r="X772" s="613"/>
      <c r="Y772" s="613"/>
      <c r="Z772" s="613"/>
      <c r="AA772" s="613"/>
      <c r="AC772" s="581" t="s">
        <v>1323</v>
      </c>
      <c r="AD772" s="630"/>
      <c r="AE772" s="263"/>
      <c r="AF772" s="263"/>
      <c r="AG772" s="693">
        <v>0</v>
      </c>
      <c r="AI772" s="581" t="s">
        <v>210</v>
      </c>
      <c r="AJ772" s="630"/>
      <c r="AK772" s="263"/>
      <c r="AL772" s="263"/>
      <c r="AM772" s="693">
        <v>0</v>
      </c>
      <c r="AU772" s="107"/>
    </row>
    <row r="773" spans="5:47" x14ac:dyDescent="0.3">
      <c r="E773" s="1122" t="s">
        <v>1873</v>
      </c>
      <c r="F773" s="1126"/>
      <c r="G773" s="1126"/>
      <c r="H773" s="1126"/>
      <c r="I773" s="1121">
        <v>0</v>
      </c>
      <c r="K773" s="901" t="s">
        <v>1732</v>
      </c>
      <c r="L773" s="629"/>
      <c r="M773" s="900"/>
      <c r="N773" s="900"/>
      <c r="O773" s="824">
        <v>6.0000000000000001E-3</v>
      </c>
      <c r="W773" s="613"/>
      <c r="X773" s="613"/>
      <c r="Y773" s="613"/>
      <c r="Z773" s="613"/>
      <c r="AA773" s="613"/>
      <c r="AC773" s="581" t="s">
        <v>1324</v>
      </c>
      <c r="AD773" s="630"/>
      <c r="AE773" s="263"/>
      <c r="AF773" s="263"/>
      <c r="AG773" s="693">
        <v>0.245</v>
      </c>
      <c r="AI773" s="581" t="s">
        <v>455</v>
      </c>
      <c r="AJ773" s="630"/>
      <c r="AK773" s="263"/>
      <c r="AL773" s="263"/>
      <c r="AM773" s="693">
        <v>0.19</v>
      </c>
      <c r="AU773" s="107"/>
    </row>
    <row r="774" spans="5:47" x14ac:dyDescent="0.3">
      <c r="E774" s="1122" t="s">
        <v>1874</v>
      </c>
      <c r="F774" s="1126"/>
      <c r="G774" s="1126"/>
      <c r="H774" s="1126"/>
      <c r="I774" s="1121">
        <v>0</v>
      </c>
      <c r="K774" s="901" t="s">
        <v>1306</v>
      </c>
      <c r="L774" s="629"/>
      <c r="M774" s="900"/>
      <c r="N774" s="900"/>
      <c r="O774" s="824">
        <v>0</v>
      </c>
      <c r="W774" s="613"/>
      <c r="X774" s="613"/>
      <c r="Y774" s="613"/>
      <c r="Z774" s="613"/>
      <c r="AA774" s="613"/>
      <c r="AC774" s="581" t="s">
        <v>1325</v>
      </c>
      <c r="AD774" s="630"/>
      <c r="AE774" s="263"/>
      <c r="AF774" s="263"/>
      <c r="AG774" s="693">
        <v>0</v>
      </c>
      <c r="AI774" s="581" t="s">
        <v>456</v>
      </c>
      <c r="AJ774" s="630"/>
      <c r="AK774" s="263"/>
      <c r="AL774" s="263"/>
      <c r="AM774" s="693">
        <v>0</v>
      </c>
      <c r="AU774" s="107"/>
    </row>
    <row r="775" spans="5:47" x14ac:dyDescent="0.3">
      <c r="E775" s="1122" t="s">
        <v>1285</v>
      </c>
      <c r="F775" s="1126"/>
      <c r="G775" s="1126"/>
      <c r="H775" s="1126"/>
      <c r="I775" s="1121">
        <v>8.9999999999999993E-3</v>
      </c>
      <c r="K775" s="901" t="s">
        <v>1545</v>
      </c>
      <c r="L775" s="629"/>
      <c r="M775" s="900"/>
      <c r="N775" s="900"/>
      <c r="O775" s="824">
        <v>0</v>
      </c>
      <c r="W775" s="613"/>
      <c r="X775" s="613"/>
      <c r="Y775" s="613"/>
      <c r="Z775" s="613"/>
      <c r="AA775" s="613"/>
      <c r="AC775" s="581" t="s">
        <v>1326</v>
      </c>
      <c r="AD775" s="630"/>
      <c r="AE775" s="263"/>
      <c r="AF775" s="263"/>
      <c r="AG775" s="693">
        <v>0</v>
      </c>
      <c r="AI775" s="581" t="s">
        <v>345</v>
      </c>
      <c r="AJ775" s="630"/>
      <c r="AK775" s="263"/>
      <c r="AL775" s="263"/>
      <c r="AM775" s="693">
        <v>0</v>
      </c>
      <c r="AU775" s="107"/>
    </row>
    <row r="776" spans="5:47" x14ac:dyDescent="0.3">
      <c r="E776" s="1122" t="s">
        <v>481</v>
      </c>
      <c r="F776" s="1126"/>
      <c r="G776" s="1126"/>
      <c r="H776" s="1126"/>
      <c r="I776" s="1121">
        <v>0</v>
      </c>
      <c r="K776" s="901" t="s">
        <v>1733</v>
      </c>
      <c r="L776" s="629"/>
      <c r="M776" s="900"/>
      <c r="N776" s="900"/>
      <c r="O776" s="824">
        <v>0</v>
      </c>
      <c r="W776" s="613"/>
      <c r="X776" s="613"/>
      <c r="Y776" s="613"/>
      <c r="Z776" s="613"/>
      <c r="AA776" s="613"/>
      <c r="AC776" s="581" t="s">
        <v>1327</v>
      </c>
      <c r="AD776" s="630"/>
      <c r="AE776" s="263"/>
      <c r="AF776" s="263"/>
      <c r="AG776" s="693">
        <v>0</v>
      </c>
      <c r="AI776" s="581" t="s">
        <v>675</v>
      </c>
      <c r="AJ776" s="630"/>
      <c r="AK776" s="263"/>
      <c r="AL776" s="263"/>
      <c r="AM776" s="693">
        <v>0.19</v>
      </c>
      <c r="AU776" s="107"/>
    </row>
    <row r="777" spans="5:47" x14ac:dyDescent="0.3">
      <c r="E777" s="1122" t="s">
        <v>1286</v>
      </c>
      <c r="F777" s="1126"/>
      <c r="G777" s="1126"/>
      <c r="H777" s="1126"/>
      <c r="I777" s="1121">
        <v>0</v>
      </c>
      <c r="K777" s="901" t="s">
        <v>1322</v>
      </c>
      <c r="L777" s="629"/>
      <c r="M777" s="900"/>
      <c r="N777" s="900"/>
      <c r="O777" s="824">
        <v>0</v>
      </c>
      <c r="W777" s="613"/>
      <c r="X777" s="613"/>
      <c r="Y777" s="613"/>
      <c r="Z777" s="613"/>
      <c r="AA777" s="613"/>
      <c r="AC777" s="581" t="s">
        <v>1329</v>
      </c>
      <c r="AD777" s="630"/>
      <c r="AE777" s="263"/>
      <c r="AF777" s="263"/>
      <c r="AG777" s="693">
        <v>8.5999999999999993E-2</v>
      </c>
      <c r="AI777" s="581" t="s">
        <v>211</v>
      </c>
      <c r="AJ777" s="630"/>
      <c r="AK777" s="263"/>
      <c r="AL777" s="263"/>
      <c r="AM777" s="693">
        <v>0</v>
      </c>
      <c r="AU777" s="107"/>
    </row>
    <row r="778" spans="5:47" x14ac:dyDescent="0.3">
      <c r="E778" s="1122" t="s">
        <v>1539</v>
      </c>
      <c r="F778" s="1126"/>
      <c r="G778" s="1126"/>
      <c r="H778" s="1126"/>
      <c r="I778" s="1121">
        <v>0</v>
      </c>
      <c r="K778" s="901" t="s">
        <v>1471</v>
      </c>
      <c r="L778" s="629"/>
      <c r="M778" s="900"/>
      <c r="N778" s="900"/>
      <c r="O778" s="824">
        <v>0</v>
      </c>
      <c r="W778" s="613"/>
      <c r="X778" s="613"/>
      <c r="Y778" s="613"/>
      <c r="Z778" s="613"/>
      <c r="AA778" s="613"/>
      <c r="AC778" s="581" t="s">
        <v>456</v>
      </c>
      <c r="AD778" s="630"/>
      <c r="AE778" s="263"/>
      <c r="AF778" s="263"/>
      <c r="AG778" s="693">
        <v>0</v>
      </c>
      <c r="AI778" s="581" t="s">
        <v>676</v>
      </c>
      <c r="AJ778" s="630"/>
      <c r="AK778" s="263"/>
      <c r="AL778" s="263"/>
      <c r="AM778" s="693">
        <v>0.01</v>
      </c>
      <c r="AU778" s="107"/>
    </row>
    <row r="779" spans="5:47" x14ac:dyDescent="0.3">
      <c r="E779" s="1122" t="s">
        <v>1540</v>
      </c>
      <c r="F779" s="1126"/>
      <c r="G779" s="1126"/>
      <c r="H779" s="1126"/>
      <c r="I779" s="1121">
        <v>0</v>
      </c>
      <c r="K779" s="901" t="s">
        <v>1734</v>
      </c>
      <c r="L779" s="629"/>
      <c r="M779" s="900"/>
      <c r="N779" s="900"/>
      <c r="O779" s="824">
        <v>0</v>
      </c>
      <c r="W779" s="613"/>
      <c r="X779" s="613"/>
      <c r="Y779" s="613"/>
      <c r="Z779" s="613"/>
      <c r="AA779" s="613"/>
      <c r="AC779" s="581" t="s">
        <v>345</v>
      </c>
      <c r="AD779" s="630"/>
      <c r="AE779" s="263"/>
      <c r="AF779" s="263"/>
      <c r="AG779" s="693">
        <v>0.191</v>
      </c>
      <c r="AI779" s="581" t="s">
        <v>677</v>
      </c>
      <c r="AJ779" s="630"/>
      <c r="AK779" s="263"/>
      <c r="AL779" s="263"/>
      <c r="AM779" s="693">
        <v>0.24</v>
      </c>
      <c r="AU779" s="107"/>
    </row>
    <row r="780" spans="5:47" x14ac:dyDescent="0.3">
      <c r="E780" s="1122" t="s">
        <v>661</v>
      </c>
      <c r="F780" s="1126"/>
      <c r="G780" s="1126"/>
      <c r="H780" s="1126"/>
      <c r="I780" s="1121">
        <v>0</v>
      </c>
      <c r="K780" s="901" t="s">
        <v>1323</v>
      </c>
      <c r="L780" s="629"/>
      <c r="M780" s="900"/>
      <c r="N780" s="900"/>
      <c r="O780" s="824">
        <v>0</v>
      </c>
      <c r="W780" s="613"/>
      <c r="X780" s="613"/>
      <c r="Y780" s="613"/>
      <c r="Z780" s="613"/>
      <c r="AA780" s="613"/>
      <c r="AC780" s="581" t="s">
        <v>1337</v>
      </c>
      <c r="AD780" s="630"/>
      <c r="AE780" s="263"/>
      <c r="AF780" s="263"/>
      <c r="AG780" s="693">
        <v>0</v>
      </c>
      <c r="AI780" s="581" t="s">
        <v>447</v>
      </c>
      <c r="AJ780" s="630"/>
      <c r="AK780" s="263"/>
      <c r="AL780" s="263"/>
      <c r="AM780" s="693">
        <v>0</v>
      </c>
      <c r="AU780" s="107"/>
    </row>
    <row r="781" spans="5:47" x14ac:dyDescent="0.3">
      <c r="E781" s="1122" t="s">
        <v>1875</v>
      </c>
      <c r="F781" s="1126"/>
      <c r="G781" s="1126"/>
      <c r="H781" s="1126"/>
      <c r="I781" s="1121">
        <v>0</v>
      </c>
      <c r="K781" s="901" t="s">
        <v>1324</v>
      </c>
      <c r="L781" s="629"/>
      <c r="M781" s="900"/>
      <c r="N781" s="900"/>
      <c r="O781" s="824">
        <v>0.28299999999999997</v>
      </c>
      <c r="W781" s="613"/>
      <c r="X781" s="613"/>
      <c r="Y781" s="613"/>
      <c r="Z781" s="613"/>
      <c r="AA781" s="613"/>
      <c r="AC781" s="581" t="s">
        <v>447</v>
      </c>
      <c r="AD781" s="630"/>
      <c r="AE781" s="263"/>
      <c r="AF781" s="263"/>
      <c r="AG781" s="693">
        <v>0.25900000000000001</v>
      </c>
      <c r="AI781" s="581" t="s">
        <v>678</v>
      </c>
      <c r="AJ781" s="630"/>
      <c r="AK781" s="263"/>
      <c r="AL781" s="263"/>
      <c r="AM781" s="693">
        <v>0.2</v>
      </c>
      <c r="AU781" s="107"/>
    </row>
    <row r="782" spans="5:47" x14ac:dyDescent="0.3">
      <c r="E782" s="1122" t="s">
        <v>1291</v>
      </c>
      <c r="F782" s="1126"/>
      <c r="G782" s="1126"/>
      <c r="H782" s="1126"/>
      <c r="I782" s="1121">
        <v>0</v>
      </c>
      <c r="K782" s="901" t="s">
        <v>1325</v>
      </c>
      <c r="L782" s="629"/>
      <c r="M782" s="900"/>
      <c r="N782" s="900"/>
      <c r="O782" s="824">
        <v>0</v>
      </c>
      <c r="W782" s="613"/>
      <c r="X782" s="613"/>
      <c r="Y782" s="613"/>
      <c r="Z782" s="613"/>
      <c r="AA782" s="613"/>
      <c r="AC782" s="581" t="s">
        <v>1341</v>
      </c>
      <c r="AD782" s="630"/>
      <c r="AE782" s="263"/>
      <c r="AF782" s="263"/>
      <c r="AG782" s="693">
        <v>0</v>
      </c>
      <c r="AI782" s="581" t="s">
        <v>679</v>
      </c>
      <c r="AJ782" s="630"/>
      <c r="AK782" s="263"/>
      <c r="AL782" s="263"/>
      <c r="AM782" s="693">
        <v>0</v>
      </c>
      <c r="AU782" s="107"/>
    </row>
    <row r="783" spans="5:47" x14ac:dyDescent="0.3">
      <c r="E783" s="1122" t="s">
        <v>1877</v>
      </c>
      <c r="F783" s="1126"/>
      <c r="G783" s="1126"/>
      <c r="H783" s="1126"/>
      <c r="I783" s="1121">
        <v>0</v>
      </c>
      <c r="K783" s="901" t="s">
        <v>1330</v>
      </c>
      <c r="L783" s="629"/>
      <c r="M783" s="900"/>
      <c r="N783" s="900"/>
      <c r="O783" s="824">
        <v>0</v>
      </c>
      <c r="W783" s="613"/>
      <c r="X783" s="613"/>
      <c r="Y783" s="613"/>
      <c r="Z783" s="613"/>
      <c r="AA783" s="613"/>
      <c r="AC783" s="581" t="s">
        <v>1342</v>
      </c>
      <c r="AD783" s="630"/>
      <c r="AE783" s="263"/>
      <c r="AF783" s="263"/>
      <c r="AG783" s="693">
        <v>0</v>
      </c>
      <c r="AI783" s="581" t="s">
        <v>448</v>
      </c>
      <c r="AJ783" s="630"/>
      <c r="AK783" s="263"/>
      <c r="AL783" s="263"/>
      <c r="AM783" s="693">
        <v>0</v>
      </c>
      <c r="AU783" s="107"/>
    </row>
    <row r="784" spans="5:47" x14ac:dyDescent="0.3">
      <c r="E784" s="1122" t="s">
        <v>1879</v>
      </c>
      <c r="F784" s="1126"/>
      <c r="G784" s="1126"/>
      <c r="H784" s="1126"/>
      <c r="I784" s="1121">
        <v>0</v>
      </c>
      <c r="K784" s="901" t="s">
        <v>456</v>
      </c>
      <c r="L784" s="629"/>
      <c r="M784" s="900"/>
      <c r="N784" s="900"/>
      <c r="O784" s="824">
        <v>0</v>
      </c>
      <c r="W784" s="613"/>
      <c r="X784" s="613"/>
      <c r="Y784" s="613"/>
      <c r="Z784" s="613"/>
      <c r="AA784" s="613"/>
      <c r="AC784" s="581" t="s">
        <v>1338</v>
      </c>
      <c r="AD784" s="630"/>
      <c r="AE784" s="263"/>
      <c r="AF784" s="263"/>
      <c r="AG784" s="693">
        <v>0</v>
      </c>
      <c r="AI784" s="581" t="s">
        <v>680</v>
      </c>
      <c r="AJ784" s="630"/>
      <c r="AK784" s="263"/>
      <c r="AL784" s="263"/>
      <c r="AM784" s="693">
        <v>0</v>
      </c>
      <c r="AU784" s="107"/>
    </row>
    <row r="785" spans="3:47" x14ac:dyDescent="0.3">
      <c r="E785" s="1122" t="s">
        <v>1298</v>
      </c>
      <c r="F785" s="1126"/>
      <c r="G785" s="1126"/>
      <c r="H785" s="1126"/>
      <c r="I785" s="1121">
        <v>0</v>
      </c>
      <c r="K785" s="901" t="s">
        <v>1737</v>
      </c>
      <c r="L785" s="629"/>
      <c r="M785" s="900"/>
      <c r="N785" s="900"/>
      <c r="O785" s="824">
        <v>0</v>
      </c>
      <c r="W785" s="613"/>
      <c r="X785" s="613"/>
      <c r="Y785" s="613"/>
      <c r="Z785" s="613"/>
      <c r="AA785" s="613"/>
      <c r="AC785" s="581" t="s">
        <v>1345</v>
      </c>
      <c r="AD785" s="630"/>
      <c r="AE785" s="263"/>
      <c r="AF785" s="263"/>
      <c r="AG785" s="693">
        <v>0</v>
      </c>
      <c r="AI785" s="581" t="s">
        <v>488</v>
      </c>
      <c r="AJ785" s="630"/>
      <c r="AK785" s="263"/>
      <c r="AL785" s="263"/>
      <c r="AM785" s="693">
        <v>0</v>
      </c>
      <c r="AU785" s="107"/>
    </row>
    <row r="786" spans="3:47" ht="14.45" customHeight="1" x14ac:dyDescent="0.3">
      <c r="E786" s="1122" t="s">
        <v>1880</v>
      </c>
      <c r="F786" s="1126"/>
      <c r="G786" s="1126"/>
      <c r="H786" s="1126"/>
      <c r="I786" s="1121">
        <v>0</v>
      </c>
      <c r="K786" s="1391" t="s">
        <v>1631</v>
      </c>
      <c r="L786" s="1391"/>
      <c r="M786" s="1391"/>
      <c r="N786" s="1391"/>
      <c r="O786" s="1391"/>
      <c r="W786" s="613"/>
      <c r="X786" s="613"/>
      <c r="Y786" s="613"/>
      <c r="Z786" s="613"/>
      <c r="AA786" s="613"/>
      <c r="AC786" s="581" t="s">
        <v>1346</v>
      </c>
      <c r="AD786" s="630"/>
      <c r="AE786" s="263"/>
      <c r="AF786" s="263"/>
      <c r="AG786" s="693">
        <v>5.3999999999999999E-2</v>
      </c>
      <c r="AI786" s="581" t="s">
        <v>449</v>
      </c>
      <c r="AJ786" s="630"/>
      <c r="AK786" s="263"/>
      <c r="AL786" s="263"/>
      <c r="AM786" s="693">
        <v>0.17</v>
      </c>
      <c r="AU786" s="107"/>
    </row>
    <row r="787" spans="3:47" ht="16.5" customHeight="1" x14ac:dyDescent="0.3">
      <c r="E787" s="1122" t="s">
        <v>1731</v>
      </c>
      <c r="F787" s="1126"/>
      <c r="G787" s="1126"/>
      <c r="H787" s="1126"/>
      <c r="I787" s="1121">
        <v>0</v>
      </c>
      <c r="K787" s="1392"/>
      <c r="L787" s="1392"/>
      <c r="M787" s="1392"/>
      <c r="N787" s="1392"/>
      <c r="O787" s="1392"/>
      <c r="W787" s="613"/>
      <c r="X787" s="613"/>
      <c r="Y787" s="613"/>
      <c r="Z787" s="613"/>
      <c r="AA787" s="613"/>
      <c r="AC787" s="1391" t="s">
        <v>1631</v>
      </c>
      <c r="AD787" s="1391"/>
      <c r="AE787" s="1391"/>
      <c r="AF787" s="1391"/>
      <c r="AG787" s="1391"/>
      <c r="AI787" s="581" t="s">
        <v>248</v>
      </c>
      <c r="AJ787" s="630"/>
      <c r="AK787" s="263"/>
      <c r="AL787" s="263"/>
      <c r="AM787" s="693">
        <v>0.25</v>
      </c>
      <c r="AU787" s="107"/>
    </row>
    <row r="788" spans="3:47" x14ac:dyDescent="0.3">
      <c r="E788" s="1122" t="s">
        <v>1881</v>
      </c>
      <c r="F788" s="1126"/>
      <c r="G788" s="1126"/>
      <c r="H788" s="1126"/>
      <c r="I788" s="1121">
        <v>0</v>
      </c>
      <c r="W788" s="613"/>
      <c r="X788" s="613"/>
      <c r="Y788" s="613"/>
      <c r="Z788" s="613"/>
      <c r="AA788" s="613"/>
      <c r="AC788" s="1392"/>
      <c r="AD788" s="1392"/>
      <c r="AE788" s="1392"/>
      <c r="AF788" s="1392"/>
      <c r="AG788" s="1392"/>
      <c r="AI788" s="581" t="s">
        <v>349</v>
      </c>
      <c r="AJ788" s="630"/>
      <c r="AK788" s="263"/>
      <c r="AL788" s="263"/>
      <c r="AM788" s="693">
        <v>0.16</v>
      </c>
      <c r="AU788" s="107"/>
    </row>
    <row r="789" spans="3:47" x14ac:dyDescent="0.3">
      <c r="E789" s="1122" t="s">
        <v>1732</v>
      </c>
      <c r="F789" s="1126"/>
      <c r="G789" s="1126"/>
      <c r="H789" s="1126"/>
      <c r="I789" s="1121">
        <v>0</v>
      </c>
      <c r="W789" s="613"/>
      <c r="X789" s="613"/>
      <c r="Y789" s="613"/>
      <c r="Z789" s="613"/>
      <c r="AA789" s="613"/>
      <c r="AC789" s="613"/>
      <c r="AD789" s="613"/>
      <c r="AE789" s="613"/>
      <c r="AF789" s="613"/>
      <c r="AG789" s="613"/>
      <c r="AI789" s="581" t="s">
        <v>681</v>
      </c>
      <c r="AJ789" s="630"/>
      <c r="AK789" s="263"/>
      <c r="AL789" s="263"/>
      <c r="AM789" s="693">
        <v>0.24</v>
      </c>
      <c r="AU789" s="107"/>
    </row>
    <row r="790" spans="3:47" ht="13.9" customHeight="1" x14ac:dyDescent="0.3">
      <c r="E790" s="1122" t="s">
        <v>1306</v>
      </c>
      <c r="F790" s="1126"/>
      <c r="G790" s="1126"/>
      <c r="H790" s="1126"/>
      <c r="I790" s="1121">
        <v>0</v>
      </c>
      <c r="W790" s="613"/>
      <c r="X790" s="613"/>
      <c r="Y790" s="613"/>
      <c r="Z790" s="613"/>
      <c r="AA790" s="613"/>
      <c r="AC790" s="613"/>
      <c r="AD790" s="613"/>
      <c r="AE790" s="613"/>
      <c r="AF790" s="613"/>
      <c r="AG790" s="613"/>
      <c r="AI790" s="1391" t="s">
        <v>1631</v>
      </c>
      <c r="AJ790" s="1391"/>
      <c r="AK790" s="1391"/>
      <c r="AL790" s="1391"/>
      <c r="AM790" s="1391"/>
      <c r="AU790" s="107"/>
    </row>
    <row r="791" spans="3:47" ht="16.5" customHeight="1" x14ac:dyDescent="0.3">
      <c r="E791" s="1122" t="s">
        <v>1883</v>
      </c>
      <c r="F791" s="1126"/>
      <c r="G791" s="1126"/>
      <c r="H791" s="1126"/>
      <c r="I791" s="1121">
        <v>0</v>
      </c>
      <c r="W791" s="613"/>
      <c r="X791" s="613"/>
      <c r="Y791" s="613"/>
      <c r="Z791" s="613"/>
      <c r="AA791" s="613"/>
      <c r="AC791" s="613"/>
      <c r="AD791" s="613"/>
      <c r="AE791" s="613"/>
      <c r="AF791" s="613"/>
      <c r="AG791" s="613"/>
      <c r="AI791" s="1392"/>
      <c r="AJ791" s="1392"/>
      <c r="AK791" s="1392"/>
      <c r="AL791" s="1392"/>
      <c r="AM791" s="1392"/>
    </row>
    <row r="792" spans="3:47" x14ac:dyDescent="0.3">
      <c r="C792" s="1"/>
      <c r="E792" s="1122" t="s">
        <v>1884</v>
      </c>
      <c r="F792" s="1126"/>
      <c r="G792" s="1126"/>
      <c r="H792" s="1126"/>
      <c r="I792" s="1121">
        <v>0</v>
      </c>
      <c r="W792" s="613"/>
      <c r="X792" s="613"/>
      <c r="Y792" s="613"/>
      <c r="Z792" s="613"/>
      <c r="AA792" s="613"/>
    </row>
    <row r="793" spans="3:47" x14ac:dyDescent="0.3">
      <c r="E793" s="1122" t="s">
        <v>1885</v>
      </c>
      <c r="F793" s="1126"/>
      <c r="G793" s="1126"/>
      <c r="H793" s="1126"/>
      <c r="I793" s="1121">
        <v>0</v>
      </c>
      <c r="K793" s="613"/>
      <c r="L793" s="613"/>
      <c r="M793" s="613"/>
      <c r="N793" s="613"/>
      <c r="O793" s="613"/>
    </row>
    <row r="794" spans="3:47" x14ac:dyDescent="0.3">
      <c r="E794" s="1122" t="s">
        <v>1545</v>
      </c>
      <c r="F794" s="1126"/>
      <c r="G794" s="1126"/>
      <c r="H794" s="1126"/>
      <c r="I794" s="1121">
        <v>0</v>
      </c>
      <c r="K794" s="613"/>
      <c r="L794" s="613"/>
      <c r="M794" s="613"/>
      <c r="N794" s="613"/>
      <c r="O794" s="613"/>
    </row>
    <row r="795" spans="3:47" x14ac:dyDescent="0.3">
      <c r="E795" s="1122" t="s">
        <v>1886</v>
      </c>
      <c r="F795" s="1126"/>
      <c r="G795" s="1126"/>
      <c r="H795" s="1126"/>
      <c r="I795" s="1121">
        <v>0</v>
      </c>
      <c r="K795" s="613"/>
      <c r="L795" s="613"/>
      <c r="M795" s="613"/>
      <c r="N795" s="613"/>
      <c r="O795" s="613"/>
    </row>
    <row r="796" spans="3:47" x14ac:dyDescent="0.3">
      <c r="E796" s="1122" t="s">
        <v>1888</v>
      </c>
      <c r="F796" s="1126"/>
      <c r="G796" s="1126"/>
      <c r="H796" s="1126"/>
      <c r="I796" s="1121">
        <v>0</v>
      </c>
    </row>
    <row r="797" spans="3:47" x14ac:dyDescent="0.3">
      <c r="E797" s="1122" t="s">
        <v>1733</v>
      </c>
      <c r="F797" s="1126"/>
      <c r="G797" s="1126"/>
      <c r="H797" s="1126"/>
      <c r="I797" s="1121">
        <v>0</v>
      </c>
    </row>
    <row r="798" spans="3:47" x14ac:dyDescent="0.3">
      <c r="E798" s="1122" t="s">
        <v>1322</v>
      </c>
      <c r="F798" s="1126"/>
      <c r="G798" s="1126"/>
      <c r="H798" s="1126"/>
      <c r="I798" s="1121">
        <v>0</v>
      </c>
    </row>
    <row r="799" spans="3:47" x14ac:dyDescent="0.3">
      <c r="E799" s="1122" t="s">
        <v>1734</v>
      </c>
      <c r="F799" s="1126"/>
      <c r="G799" s="1126"/>
      <c r="H799" s="1126"/>
      <c r="I799" s="1121">
        <v>0</v>
      </c>
    </row>
    <row r="800" spans="3:47" x14ac:dyDescent="0.3">
      <c r="E800" s="1122" t="s">
        <v>1323</v>
      </c>
      <c r="F800" s="1126"/>
      <c r="G800" s="1126"/>
      <c r="H800" s="1126"/>
      <c r="I800" s="1121">
        <v>0</v>
      </c>
    </row>
    <row r="801" spans="5:9" x14ac:dyDescent="0.3">
      <c r="E801" s="1122" t="s">
        <v>1330</v>
      </c>
      <c r="F801" s="1126"/>
      <c r="G801" s="1126"/>
      <c r="H801" s="1126"/>
      <c r="I801" s="1121">
        <v>0</v>
      </c>
    </row>
    <row r="802" spans="5:9" x14ac:dyDescent="0.3">
      <c r="E802" s="1122" t="s">
        <v>1890</v>
      </c>
      <c r="F802" s="1126"/>
      <c r="G802" s="1126"/>
      <c r="H802" s="1126"/>
      <c r="I802" s="1121">
        <v>0.17199999999999999</v>
      </c>
    </row>
    <row r="803" spans="5:9" x14ac:dyDescent="0.3">
      <c r="E803" s="1122" t="s">
        <v>456</v>
      </c>
      <c r="F803" s="1126"/>
      <c r="G803" s="1126"/>
      <c r="H803" s="1126"/>
      <c r="I803" s="1121">
        <v>0</v>
      </c>
    </row>
    <row r="804" spans="5:9" x14ac:dyDescent="0.3">
      <c r="E804" s="1122" t="s">
        <v>1891</v>
      </c>
      <c r="F804" s="1126"/>
      <c r="G804" s="1126"/>
      <c r="H804" s="1126"/>
      <c r="I804" s="1121">
        <v>0.248</v>
      </c>
    </row>
    <row r="805" spans="5:9" x14ac:dyDescent="0.3">
      <c r="E805" s="1122" t="s">
        <v>1892</v>
      </c>
      <c r="F805" s="1126"/>
      <c r="G805" s="1126"/>
      <c r="H805" s="1126"/>
      <c r="I805" s="1121">
        <v>0</v>
      </c>
    </row>
    <row r="806" spans="5:9" x14ac:dyDescent="0.3">
      <c r="E806" s="1122" t="s">
        <v>1737</v>
      </c>
      <c r="F806" s="1126"/>
      <c r="G806" s="1126"/>
      <c r="H806" s="1126"/>
      <c r="I806" s="1121">
        <v>0</v>
      </c>
    </row>
    <row r="807" spans="5:9" x14ac:dyDescent="0.3">
      <c r="E807" s="1396" t="s">
        <v>1585</v>
      </c>
      <c r="F807" s="1396"/>
      <c r="G807" s="1396"/>
      <c r="H807" s="1396"/>
      <c r="I807" s="1396"/>
    </row>
    <row r="808" spans="5:9" x14ac:dyDescent="0.3">
      <c r="E808" s="613"/>
      <c r="F808" s="613"/>
      <c r="G808" s="613"/>
      <c r="H808" s="613"/>
      <c r="I808" s="613"/>
    </row>
    <row r="809" spans="5:9" x14ac:dyDescent="0.3">
      <c r="E809" s="613"/>
      <c r="F809" s="613"/>
      <c r="G809" s="613"/>
      <c r="H809" s="613"/>
      <c r="I809" s="613"/>
    </row>
    <row r="810" spans="5:9" x14ac:dyDescent="0.3">
      <c r="E810" s="613"/>
      <c r="F810" s="613"/>
      <c r="G810" s="613"/>
      <c r="H810" s="613"/>
      <c r="I810" s="613"/>
    </row>
    <row r="811" spans="5:9" x14ac:dyDescent="0.3">
      <c r="E811" s="613"/>
      <c r="F811" s="613"/>
      <c r="G811" s="613"/>
      <c r="H811" s="613"/>
      <c r="I811" s="613"/>
    </row>
    <row r="812" spans="5:9" x14ac:dyDescent="0.3">
      <c r="E812" s="613"/>
      <c r="F812" s="613"/>
      <c r="G812" s="613"/>
      <c r="H812" s="613"/>
      <c r="I812" s="613"/>
    </row>
    <row r="813" spans="5:9" x14ac:dyDescent="0.3">
      <c r="E813" s="613"/>
      <c r="F813" s="613"/>
      <c r="G813" s="613"/>
      <c r="H813" s="613"/>
      <c r="I813" s="613"/>
    </row>
    <row r="814" spans="5:9" x14ac:dyDescent="0.3">
      <c r="E814" s="613"/>
      <c r="F814" s="613"/>
      <c r="G814" s="613"/>
      <c r="H814" s="613"/>
      <c r="I814" s="613"/>
    </row>
    <row r="815" spans="5:9" x14ac:dyDescent="0.3">
      <c r="E815" s="613"/>
      <c r="F815" s="613"/>
      <c r="G815" s="613"/>
      <c r="H815" s="613"/>
      <c r="I815" s="613"/>
    </row>
    <row r="816" spans="5:9" x14ac:dyDescent="0.3">
      <c r="E816" s="613"/>
      <c r="F816" s="613"/>
      <c r="G816" s="613"/>
      <c r="H816" s="613"/>
      <c r="I816" s="613"/>
    </row>
    <row r="817" spans="5:9" x14ac:dyDescent="0.3">
      <c r="E817" s="613"/>
      <c r="F817" s="613"/>
      <c r="G817" s="613"/>
      <c r="H817" s="613"/>
      <c r="I817" s="613"/>
    </row>
    <row r="818" spans="5:9" x14ac:dyDescent="0.3">
      <c r="E818" s="613"/>
      <c r="F818" s="613"/>
      <c r="G818" s="613"/>
      <c r="H818" s="613"/>
      <c r="I818" s="613"/>
    </row>
    <row r="819" spans="5:9" x14ac:dyDescent="0.3">
      <c r="E819" s="613"/>
      <c r="F819" s="613"/>
      <c r="G819" s="613"/>
      <c r="H819" s="613"/>
      <c r="I819" s="613"/>
    </row>
    <row r="820" spans="5:9" x14ac:dyDescent="0.3">
      <c r="E820" s="613"/>
      <c r="F820" s="613"/>
      <c r="G820" s="613"/>
      <c r="H820" s="613"/>
      <c r="I820" s="613"/>
    </row>
    <row r="821" spans="5:9" x14ac:dyDescent="0.3">
      <c r="E821" s="613"/>
      <c r="F821" s="613"/>
      <c r="G821" s="613"/>
      <c r="H821" s="613"/>
      <c r="I821" s="613"/>
    </row>
    <row r="822" spans="5:9" x14ac:dyDescent="0.3">
      <c r="E822" s="613"/>
      <c r="F822" s="613"/>
      <c r="G822" s="613"/>
      <c r="H822" s="613"/>
      <c r="I822" s="613"/>
    </row>
    <row r="823" spans="5:9" x14ac:dyDescent="0.3">
      <c r="E823" s="613"/>
      <c r="F823" s="613"/>
      <c r="G823" s="613"/>
      <c r="H823" s="613"/>
      <c r="I823" s="613"/>
    </row>
    <row r="824" spans="5:9" x14ac:dyDescent="0.3">
      <c r="E824" s="613"/>
      <c r="F824" s="613"/>
      <c r="G824" s="613"/>
      <c r="H824" s="613"/>
      <c r="I824" s="613"/>
    </row>
    <row r="825" spans="5:9" x14ac:dyDescent="0.3">
      <c r="E825" s="613"/>
      <c r="F825" s="613"/>
      <c r="G825" s="613"/>
      <c r="H825" s="613"/>
      <c r="I825" s="613"/>
    </row>
    <row r="826" spans="5:9" x14ac:dyDescent="0.3">
      <c r="E826" s="613"/>
      <c r="F826" s="613"/>
      <c r="G826" s="613"/>
      <c r="H826" s="613"/>
      <c r="I826" s="613"/>
    </row>
    <row r="827" spans="5:9" x14ac:dyDescent="0.3">
      <c r="E827" s="613"/>
      <c r="F827" s="613"/>
      <c r="G827" s="613"/>
      <c r="H827" s="613"/>
      <c r="I827" s="613"/>
    </row>
    <row r="828" spans="5:9" x14ac:dyDescent="0.3">
      <c r="E828" s="613"/>
      <c r="F828" s="613"/>
      <c r="G828" s="613"/>
      <c r="H828" s="613"/>
      <c r="I828" s="613"/>
    </row>
    <row r="829" spans="5:9" x14ac:dyDescent="0.3">
      <c r="E829" s="613"/>
      <c r="F829" s="613"/>
      <c r="G829" s="613"/>
      <c r="H829" s="613"/>
      <c r="I829" s="613"/>
    </row>
    <row r="830" spans="5:9" x14ac:dyDescent="0.3">
      <c r="E830" s="613"/>
      <c r="F830" s="613"/>
      <c r="G830" s="613"/>
      <c r="H830" s="613"/>
      <c r="I830" s="613"/>
    </row>
    <row r="831" spans="5:9" x14ac:dyDescent="0.3">
      <c r="E831" s="613"/>
      <c r="F831" s="613"/>
      <c r="G831" s="613"/>
      <c r="H831" s="613"/>
      <c r="I831" s="613"/>
    </row>
    <row r="832" spans="5:9" x14ac:dyDescent="0.3">
      <c r="E832" s="613"/>
      <c r="F832" s="613"/>
      <c r="G832" s="613"/>
      <c r="H832" s="613"/>
      <c r="I832" s="613"/>
    </row>
    <row r="833" spans="5:9" x14ac:dyDescent="0.3">
      <c r="E833" s="613"/>
      <c r="F833" s="613"/>
      <c r="G833" s="613"/>
      <c r="H833" s="613"/>
      <c r="I833" s="613"/>
    </row>
    <row r="834" spans="5:9" x14ac:dyDescent="0.3">
      <c r="E834" s="613"/>
      <c r="F834" s="613"/>
      <c r="G834" s="613"/>
      <c r="H834" s="613"/>
      <c r="I834" s="613"/>
    </row>
    <row r="835" spans="5:9" x14ac:dyDescent="0.3">
      <c r="E835" s="613"/>
      <c r="F835" s="613"/>
      <c r="G835" s="613"/>
      <c r="H835" s="613"/>
      <c r="I835" s="613"/>
    </row>
    <row r="836" spans="5:9" x14ac:dyDescent="0.3">
      <c r="E836" s="613"/>
      <c r="F836" s="613"/>
      <c r="G836" s="613"/>
      <c r="H836" s="613"/>
      <c r="I836" s="613"/>
    </row>
    <row r="837" spans="5:9" x14ac:dyDescent="0.3">
      <c r="E837" s="613"/>
      <c r="F837" s="613"/>
      <c r="G837" s="613"/>
      <c r="H837" s="613"/>
      <c r="I837" s="613"/>
    </row>
    <row r="838" spans="5:9" x14ac:dyDescent="0.3">
      <c r="E838" s="613"/>
      <c r="F838" s="613"/>
      <c r="G838" s="613"/>
      <c r="H838" s="613"/>
      <c r="I838" s="613"/>
    </row>
    <row r="839" spans="5:9" x14ac:dyDescent="0.3">
      <c r="E839" s="613"/>
      <c r="F839" s="613"/>
      <c r="G839" s="613"/>
      <c r="H839" s="613"/>
      <c r="I839" s="613"/>
    </row>
    <row r="840" spans="5:9" x14ac:dyDescent="0.3">
      <c r="E840" s="613"/>
      <c r="F840" s="613"/>
      <c r="G840" s="613"/>
      <c r="H840" s="613"/>
      <c r="I840" s="613"/>
    </row>
    <row r="841" spans="5:9" x14ac:dyDescent="0.3">
      <c r="E841" s="613"/>
      <c r="F841" s="613"/>
      <c r="G841" s="613"/>
      <c r="H841" s="613"/>
      <c r="I841" s="613"/>
    </row>
    <row r="842" spans="5:9" x14ac:dyDescent="0.3">
      <c r="E842" s="613"/>
      <c r="F842" s="613"/>
      <c r="G842" s="613"/>
      <c r="H842" s="613"/>
      <c r="I842" s="613"/>
    </row>
    <row r="843" spans="5:9" x14ac:dyDescent="0.3">
      <c r="E843" s="613"/>
      <c r="F843" s="613"/>
      <c r="G843" s="613"/>
      <c r="H843" s="613"/>
      <c r="I843" s="613"/>
    </row>
    <row r="844" spans="5:9" x14ac:dyDescent="0.3">
      <c r="E844" s="613"/>
      <c r="F844" s="613"/>
      <c r="G844" s="613"/>
      <c r="H844" s="613"/>
      <c r="I844" s="613"/>
    </row>
    <row r="845" spans="5:9" x14ac:dyDescent="0.3">
      <c r="E845" s="613"/>
      <c r="F845" s="613"/>
      <c r="G845" s="613"/>
      <c r="H845" s="613"/>
      <c r="I845" s="613"/>
    </row>
    <row r="846" spans="5:9" x14ac:dyDescent="0.3">
      <c r="E846" s="613"/>
      <c r="F846" s="613"/>
      <c r="G846" s="613"/>
      <c r="H846" s="613"/>
      <c r="I846" s="613"/>
    </row>
    <row r="847" spans="5:9" x14ac:dyDescent="0.3">
      <c r="E847" s="613"/>
      <c r="F847" s="613"/>
      <c r="G847" s="613"/>
      <c r="H847" s="613"/>
      <c r="I847" s="613"/>
    </row>
    <row r="848" spans="5:9" x14ac:dyDescent="0.3">
      <c r="E848" s="613"/>
      <c r="F848" s="613"/>
      <c r="G848" s="613"/>
      <c r="H848" s="613"/>
      <c r="I848" s="613"/>
    </row>
    <row r="849" spans="5:9" x14ac:dyDescent="0.3">
      <c r="E849" s="613"/>
      <c r="F849" s="613"/>
      <c r="G849" s="613"/>
      <c r="H849" s="613"/>
      <c r="I849" s="613"/>
    </row>
    <row r="850" spans="5:9" x14ac:dyDescent="0.3">
      <c r="E850" s="613"/>
      <c r="F850" s="613"/>
      <c r="G850" s="613"/>
      <c r="H850" s="613"/>
      <c r="I850" s="613"/>
    </row>
    <row r="851" spans="5:9" x14ac:dyDescent="0.3">
      <c r="E851" s="613"/>
      <c r="F851" s="613"/>
      <c r="G851" s="613"/>
      <c r="H851" s="613"/>
      <c r="I851" s="613"/>
    </row>
    <row r="852" spans="5:9" x14ac:dyDescent="0.3">
      <c r="E852" s="613"/>
      <c r="F852" s="613"/>
      <c r="G852" s="613"/>
      <c r="H852" s="613"/>
      <c r="I852" s="613"/>
    </row>
    <row r="853" spans="5:9" x14ac:dyDescent="0.3">
      <c r="E853" s="613"/>
      <c r="F853" s="613"/>
      <c r="G853" s="613"/>
      <c r="H853" s="613"/>
      <c r="I853" s="613"/>
    </row>
    <row r="854" spans="5:9" x14ac:dyDescent="0.3">
      <c r="E854" s="613"/>
      <c r="F854" s="613"/>
      <c r="G854" s="613"/>
      <c r="H854" s="613"/>
      <c r="I854" s="613"/>
    </row>
    <row r="855" spans="5:9" x14ac:dyDescent="0.3">
      <c r="E855" s="613"/>
      <c r="F855" s="613"/>
      <c r="G855" s="613"/>
      <c r="H855" s="613"/>
      <c r="I855" s="613"/>
    </row>
    <row r="856" spans="5:9" x14ac:dyDescent="0.3">
      <c r="E856" s="613"/>
      <c r="F856" s="613"/>
      <c r="G856" s="613"/>
      <c r="H856" s="613"/>
      <c r="I856" s="613"/>
    </row>
    <row r="857" spans="5:9" x14ac:dyDescent="0.3">
      <c r="E857" s="613"/>
      <c r="F857" s="613"/>
      <c r="G857" s="613"/>
      <c r="H857" s="613"/>
      <c r="I857" s="613"/>
    </row>
    <row r="858" spans="5:9" x14ac:dyDescent="0.3">
      <c r="E858" s="613"/>
      <c r="F858" s="613"/>
      <c r="G858" s="613"/>
      <c r="H858" s="613"/>
      <c r="I858" s="613"/>
    </row>
    <row r="859" spans="5:9" x14ac:dyDescent="0.3">
      <c r="E859" s="613"/>
      <c r="F859" s="613"/>
      <c r="G859" s="613"/>
      <c r="H859" s="613"/>
      <c r="I859" s="613"/>
    </row>
    <row r="860" spans="5:9" x14ac:dyDescent="0.3">
      <c r="E860" s="613"/>
      <c r="F860" s="613"/>
      <c r="G860" s="613"/>
      <c r="H860" s="613"/>
      <c r="I860" s="613"/>
    </row>
    <row r="861" spans="5:9" x14ac:dyDescent="0.3">
      <c r="E861" s="613"/>
      <c r="F861" s="613"/>
      <c r="G861" s="613"/>
      <c r="H861" s="613"/>
      <c r="I861" s="613"/>
    </row>
    <row r="862" spans="5:9" x14ac:dyDescent="0.3">
      <c r="E862" s="613"/>
      <c r="F862" s="613"/>
      <c r="G862" s="613"/>
      <c r="H862" s="613"/>
      <c r="I862" s="613"/>
    </row>
    <row r="863" spans="5:9" x14ac:dyDescent="0.3">
      <c r="E863" s="613"/>
      <c r="F863" s="613"/>
      <c r="G863" s="613"/>
      <c r="H863" s="613"/>
      <c r="I863" s="613"/>
    </row>
    <row r="864" spans="5:9" x14ac:dyDescent="0.3">
      <c r="E864" s="613"/>
      <c r="F864" s="613"/>
      <c r="G864" s="613"/>
      <c r="H864" s="613"/>
      <c r="I864" s="613"/>
    </row>
    <row r="865" spans="3:16" x14ac:dyDescent="0.3">
      <c r="E865" s="613"/>
      <c r="F865" s="613"/>
      <c r="G865" s="613"/>
      <c r="H865" s="613"/>
      <c r="I865" s="613"/>
    </row>
    <row r="866" spans="3:16" x14ac:dyDescent="0.3">
      <c r="E866" s="613"/>
      <c r="F866" s="613"/>
      <c r="G866" s="613"/>
      <c r="H866" s="613"/>
      <c r="I866" s="613"/>
    </row>
    <row r="867" spans="3:16" x14ac:dyDescent="0.3">
      <c r="E867" s="613"/>
      <c r="F867" s="613"/>
      <c r="G867" s="613"/>
      <c r="H867" s="613"/>
      <c r="I867" s="613"/>
    </row>
    <row r="868" spans="3:16" x14ac:dyDescent="0.3">
      <c r="E868" s="613"/>
      <c r="F868" s="613"/>
      <c r="G868" s="613"/>
      <c r="H868" s="613"/>
      <c r="I868" s="613"/>
    </row>
    <row r="869" spans="3:16" x14ac:dyDescent="0.3">
      <c r="E869" s="613"/>
      <c r="F869" s="613"/>
      <c r="G869" s="613"/>
      <c r="H869" s="613"/>
      <c r="I869" s="613"/>
    </row>
    <row r="870" spans="3:16" x14ac:dyDescent="0.3">
      <c r="E870" s="613"/>
      <c r="F870" s="613"/>
      <c r="G870" s="613"/>
      <c r="H870" s="613"/>
      <c r="I870" s="613"/>
    </row>
    <row r="871" spans="3:16" x14ac:dyDescent="0.3">
      <c r="E871" s="613"/>
      <c r="F871" s="613"/>
      <c r="G871" s="613"/>
      <c r="H871" s="613"/>
      <c r="I871" s="613"/>
    </row>
    <row r="872" spans="3:16" x14ac:dyDescent="0.3">
      <c r="E872" s="613"/>
      <c r="F872" s="613"/>
      <c r="G872" s="613"/>
      <c r="H872" s="613"/>
      <c r="I872" s="613"/>
    </row>
    <row r="873" spans="3:16" x14ac:dyDescent="0.3">
      <c r="E873" s="613"/>
      <c r="F873" s="613"/>
      <c r="G873" s="613"/>
      <c r="H873" s="613"/>
      <c r="I873" s="613"/>
    </row>
    <row r="874" spans="3:16" x14ac:dyDescent="0.3">
      <c r="E874" s="613"/>
      <c r="F874" s="613"/>
      <c r="G874" s="613"/>
      <c r="H874" s="613"/>
      <c r="I874" s="613"/>
    </row>
    <row r="875" spans="3:16" x14ac:dyDescent="0.3">
      <c r="E875" s="613"/>
      <c r="F875" s="613"/>
      <c r="G875" s="613"/>
      <c r="H875" s="613"/>
      <c r="I875" s="613"/>
    </row>
    <row r="876" spans="3:16" x14ac:dyDescent="0.3">
      <c r="E876" s="613"/>
      <c r="F876" s="613"/>
      <c r="G876" s="613"/>
      <c r="H876" s="613"/>
      <c r="I876" s="613"/>
    </row>
    <row r="877" spans="3:16" x14ac:dyDescent="0.3">
      <c r="E877" s="613"/>
      <c r="F877" s="613"/>
      <c r="G877" s="613"/>
      <c r="H877" s="613"/>
      <c r="I877" s="613"/>
    </row>
    <row r="878" spans="3:16" ht="9" customHeight="1" x14ac:dyDescent="0.3">
      <c r="E878" s="613"/>
      <c r="F878" s="613"/>
      <c r="G878" s="613"/>
      <c r="H878" s="613"/>
      <c r="I878" s="613"/>
    </row>
    <row r="879" spans="3:16" x14ac:dyDescent="0.3">
      <c r="C879" s="1"/>
      <c r="E879" s="613"/>
      <c r="F879" s="613"/>
      <c r="G879" s="613"/>
      <c r="H879" s="613"/>
      <c r="I879" s="613"/>
      <c r="P879" s="199"/>
    </row>
    <row r="880" spans="3:16" ht="16.5" customHeight="1" x14ac:dyDescent="0.3">
      <c r="E880" s="613"/>
      <c r="F880" s="613"/>
      <c r="G880" s="613"/>
      <c r="H880" s="613"/>
      <c r="I880" s="613"/>
    </row>
    <row r="881" spans="5:16" ht="4.5" customHeight="1" x14ac:dyDescent="0.3">
      <c r="E881" s="613"/>
      <c r="F881" s="613"/>
      <c r="G881" s="613"/>
      <c r="H881" s="613"/>
      <c r="I881" s="613"/>
      <c r="P881" s="165"/>
    </row>
    <row r="882" spans="5:16" ht="16.5" customHeight="1" x14ac:dyDescent="0.3">
      <c r="E882" s="613"/>
      <c r="F882" s="613"/>
      <c r="G882" s="613"/>
      <c r="H882" s="613"/>
      <c r="I882" s="613"/>
    </row>
    <row r="883" spans="5:16" ht="4.5" customHeight="1" x14ac:dyDescent="0.3">
      <c r="E883" s="613"/>
      <c r="F883" s="613"/>
      <c r="G883" s="613"/>
      <c r="H883" s="613"/>
      <c r="I883" s="613"/>
      <c r="P883" s="199"/>
    </row>
    <row r="884" spans="5:16" ht="16.5" customHeight="1" x14ac:dyDescent="0.3">
      <c r="E884" s="613"/>
      <c r="F884" s="613"/>
      <c r="G884" s="613"/>
      <c r="H884" s="613"/>
      <c r="I884" s="613"/>
    </row>
    <row r="885" spans="5:16" ht="9" customHeight="1" x14ac:dyDescent="0.3">
      <c r="E885" s="613"/>
      <c r="F885" s="613"/>
      <c r="G885" s="613"/>
      <c r="H885" s="613"/>
      <c r="I885" s="613"/>
    </row>
    <row r="886" spans="5:16" x14ac:dyDescent="0.3">
      <c r="E886" s="613"/>
      <c r="F886" s="613"/>
      <c r="G886" s="613"/>
      <c r="H886" s="613"/>
      <c r="I886" s="613"/>
    </row>
    <row r="887" spans="5:16" x14ac:dyDescent="0.3">
      <c r="E887" s="613"/>
      <c r="F887" s="613"/>
      <c r="G887" s="613"/>
      <c r="H887" s="613"/>
      <c r="I887" s="613"/>
    </row>
    <row r="888" spans="5:16" x14ac:dyDescent="0.3">
      <c r="E888" s="613"/>
      <c r="F888" s="613"/>
      <c r="G888" s="613"/>
      <c r="H888" s="613"/>
      <c r="I888" s="613"/>
    </row>
    <row r="889" spans="5:16" x14ac:dyDescent="0.3">
      <c r="E889" s="613"/>
      <c r="F889" s="613"/>
      <c r="G889" s="613"/>
      <c r="H889" s="613"/>
      <c r="I889" s="613"/>
    </row>
    <row r="890" spans="5:16" x14ac:dyDescent="0.3">
      <c r="E890" s="613"/>
      <c r="F890" s="613"/>
      <c r="G890" s="613"/>
      <c r="H890" s="613"/>
      <c r="I890" s="613"/>
    </row>
    <row r="891" spans="5:16" x14ac:dyDescent="0.3">
      <c r="E891" s="613"/>
      <c r="F891" s="613"/>
      <c r="G891" s="613"/>
      <c r="H891" s="613"/>
      <c r="I891" s="613"/>
    </row>
    <row r="892" spans="5:16" x14ac:dyDescent="0.3">
      <c r="E892" s="613"/>
      <c r="F892" s="613"/>
      <c r="G892" s="613"/>
      <c r="H892" s="613"/>
      <c r="I892" s="613"/>
    </row>
    <row r="893" spans="5:16" x14ac:dyDescent="0.3">
      <c r="E893" s="613"/>
      <c r="F893" s="613"/>
      <c r="G893" s="613"/>
      <c r="H893" s="613"/>
      <c r="I893" s="613"/>
    </row>
    <row r="894" spans="5:16" x14ac:dyDescent="0.3">
      <c r="E894" s="613"/>
      <c r="F894" s="613"/>
      <c r="G894" s="613"/>
      <c r="H894" s="613"/>
      <c r="I894" s="613"/>
    </row>
    <row r="1006" spans="3:4" ht="7.5" customHeight="1" x14ac:dyDescent="0.3"/>
    <row r="1007" spans="3:4" x14ac:dyDescent="0.3">
      <c r="C1007" s="1"/>
      <c r="D1007" s="1"/>
    </row>
    <row r="1008" spans="3:4" ht="16.5" customHeight="1" x14ac:dyDescent="0.3"/>
    <row r="1009" spans="3:16" ht="4.5" customHeight="1" x14ac:dyDescent="0.3">
      <c r="P1009" s="165"/>
    </row>
    <row r="1010" spans="3:16" ht="16.5" customHeight="1" x14ac:dyDescent="0.3"/>
    <row r="1011" spans="3:16" ht="4.5" customHeight="1" x14ac:dyDescent="0.3">
      <c r="P1011" s="199"/>
    </row>
    <row r="1012" spans="3:16" ht="16.5" customHeight="1" x14ac:dyDescent="0.3"/>
    <row r="1013" spans="3:16" ht="9" customHeight="1" x14ac:dyDescent="0.3">
      <c r="C1013" s="1"/>
      <c r="D1013" s="1"/>
    </row>
    <row r="1014" spans="3:16" x14ac:dyDescent="0.3">
      <c r="C1014" s="1"/>
      <c r="D1014" s="1"/>
      <c r="P1014" s="199"/>
    </row>
    <row r="1015" spans="3:16" x14ac:dyDescent="0.3">
      <c r="D1015" s="1"/>
    </row>
    <row r="1016" spans="3:16" x14ac:dyDescent="0.3">
      <c r="D1016" s="1"/>
    </row>
    <row r="1017" spans="3:16" x14ac:dyDescent="0.3">
      <c r="D1017" s="1"/>
    </row>
    <row r="1018" spans="3:16" x14ac:dyDescent="0.3">
      <c r="D1018" s="1"/>
    </row>
    <row r="1019" spans="3:16" x14ac:dyDescent="0.3">
      <c r="D1019" s="1"/>
    </row>
    <row r="1020" spans="3:16" x14ac:dyDescent="0.3">
      <c r="D1020" s="1"/>
    </row>
    <row r="1021" spans="3:16" x14ac:dyDescent="0.3">
      <c r="D1021" s="1"/>
    </row>
    <row r="1022" spans="3:16" x14ac:dyDescent="0.3">
      <c r="D1022" s="1"/>
    </row>
    <row r="1023" spans="3:16" x14ac:dyDescent="0.3">
      <c r="D1023" s="1"/>
    </row>
    <row r="1024" spans="3:16" x14ac:dyDescent="0.3">
      <c r="D1024" s="1"/>
    </row>
    <row r="1025" spans="4:4" x14ac:dyDescent="0.3">
      <c r="D1025" s="1"/>
    </row>
    <row r="1026" spans="4:4" x14ac:dyDescent="0.3">
      <c r="D1026" s="1"/>
    </row>
    <row r="1027" spans="4:4" x14ac:dyDescent="0.3">
      <c r="D1027" s="1"/>
    </row>
    <row r="1028" spans="4:4" x14ac:dyDescent="0.3">
      <c r="D1028" s="1"/>
    </row>
    <row r="1029" spans="4:4" x14ac:dyDescent="0.3">
      <c r="D1029" s="1"/>
    </row>
    <row r="1030" spans="4:4" x14ac:dyDescent="0.3">
      <c r="D1030" s="1"/>
    </row>
    <row r="1031" spans="4:4" x14ac:dyDescent="0.3">
      <c r="D1031" s="1"/>
    </row>
    <row r="1032" spans="4:4" x14ac:dyDescent="0.3">
      <c r="D1032" s="1"/>
    </row>
    <row r="1033" spans="4:4" x14ac:dyDescent="0.3">
      <c r="D1033" s="1"/>
    </row>
    <row r="1034" spans="4:4" x14ac:dyDescent="0.3">
      <c r="D1034" s="1"/>
    </row>
    <row r="1035" spans="4:4" x14ac:dyDescent="0.3">
      <c r="D1035" s="1"/>
    </row>
    <row r="1036" spans="4:4" x14ac:dyDescent="0.3">
      <c r="D1036" s="1"/>
    </row>
    <row r="1037" spans="4:4" x14ac:dyDescent="0.3">
      <c r="D1037" s="1"/>
    </row>
    <row r="1038" spans="4:4" x14ac:dyDescent="0.3">
      <c r="D1038" s="1"/>
    </row>
    <row r="1039" spans="4:4" x14ac:dyDescent="0.3">
      <c r="D1039" s="1"/>
    </row>
    <row r="1040" spans="4:4" x14ac:dyDescent="0.3">
      <c r="D1040" s="1"/>
    </row>
    <row r="1041" spans="4:4" x14ac:dyDescent="0.3">
      <c r="D1041" s="1"/>
    </row>
    <row r="1042" spans="4:4" x14ac:dyDescent="0.3">
      <c r="D1042" s="1"/>
    </row>
    <row r="1043" spans="4:4" x14ac:dyDescent="0.3">
      <c r="D1043" s="1"/>
    </row>
    <row r="1044" spans="4:4" x14ac:dyDescent="0.3">
      <c r="D1044" s="1"/>
    </row>
    <row r="1045" spans="4:4" x14ac:dyDescent="0.3">
      <c r="D1045" s="1"/>
    </row>
    <row r="1046" spans="4:4" x14ac:dyDescent="0.3">
      <c r="D1046" s="1"/>
    </row>
    <row r="1047" spans="4:4" x14ac:dyDescent="0.3">
      <c r="D1047" s="1"/>
    </row>
    <row r="1048" spans="4:4" x14ac:dyDescent="0.3">
      <c r="D1048" s="1"/>
    </row>
    <row r="1049" spans="4:4" x14ac:dyDescent="0.3">
      <c r="D1049" s="1"/>
    </row>
    <row r="1050" spans="4:4" x14ac:dyDescent="0.3">
      <c r="D1050" s="1"/>
    </row>
    <row r="1051" spans="4:4" x14ac:dyDescent="0.3">
      <c r="D1051" s="1"/>
    </row>
    <row r="1052" spans="4:4" x14ac:dyDescent="0.3">
      <c r="D1052" s="1"/>
    </row>
    <row r="1053" spans="4:4" x14ac:dyDescent="0.3">
      <c r="D1053" s="1"/>
    </row>
    <row r="1054" spans="4:4" x14ac:dyDescent="0.3">
      <c r="D1054" s="1"/>
    </row>
    <row r="1055" spans="4:4" x14ac:dyDescent="0.3">
      <c r="D1055" s="1"/>
    </row>
    <row r="1056" spans="4:4" x14ac:dyDescent="0.3">
      <c r="D1056" s="1"/>
    </row>
    <row r="1057" spans="3:16" ht="15" customHeight="1" x14ac:dyDescent="0.3">
      <c r="C1057" s="1"/>
      <c r="D1057" s="1"/>
    </row>
    <row r="1058" spans="3:16" x14ac:dyDescent="0.3">
      <c r="D1058" s="1"/>
    </row>
    <row r="1059" spans="3:16" ht="16.5" customHeight="1" x14ac:dyDescent="0.3"/>
    <row r="1060" spans="3:16" ht="4.5" customHeight="1" x14ac:dyDescent="0.3">
      <c r="P1060" s="165"/>
    </row>
    <row r="1061" spans="3:16" ht="16.5" customHeight="1" x14ac:dyDescent="0.3"/>
    <row r="1062" spans="3:16" ht="4.5" customHeight="1" x14ac:dyDescent="0.3">
      <c r="P1062" s="199"/>
    </row>
    <row r="1063" spans="3:16" ht="16.5" customHeight="1" x14ac:dyDescent="0.3"/>
    <row r="1064" spans="3:16" ht="11.25" customHeight="1" x14ac:dyDescent="0.3">
      <c r="D1064" s="1"/>
    </row>
  </sheetData>
  <sheetProtection algorithmName="SHA-512" hashValue="XKYZHuleawZ/VDEnKfWyT75Xs6YRvWabijHuzrl/SgLslCTKMlWLTV0cFi2CMUsmyCi1LF7NtjCE/Xovu55U3w==" saltValue="cvLFxKUxNkN2a3tyohIBeA==" spinCount="100000" sheet="1" objects="1" scenarios="1"/>
  <protectedRanges>
    <protectedRange sqref="F278:F281 F311:F314" name="Rango1_2"/>
    <protectedRange sqref="F282:F286 F315:F319" name="Rango1_2_1"/>
    <protectedRange sqref="F287:F291 F320:F324" name="Rango1_2_2"/>
    <protectedRange sqref="BE325:BE326" name="Rango1"/>
  </protectedRanges>
  <mergeCells count="303">
    <mergeCell ref="E703:I703"/>
    <mergeCell ref="E706:H706"/>
    <mergeCell ref="E807:I807"/>
    <mergeCell ref="CL570:CP571"/>
    <mergeCell ref="CR565:CV566"/>
    <mergeCell ref="CX563:DB564"/>
    <mergeCell ref="DD558:DH559"/>
    <mergeCell ref="DJ560:DN561"/>
    <mergeCell ref="E545:I545"/>
    <mergeCell ref="E546:H546"/>
    <mergeCell ref="AI790:AM791"/>
    <mergeCell ref="AP745:AT746"/>
    <mergeCell ref="AV720:AZ721"/>
    <mergeCell ref="BB669:BF670"/>
    <mergeCell ref="BH665:BL666"/>
    <mergeCell ref="BN612:BR613"/>
    <mergeCell ref="BT588:BX589"/>
    <mergeCell ref="BZ582:CD583"/>
    <mergeCell ref="CF572:CJ573"/>
    <mergeCell ref="AP546:AS546"/>
    <mergeCell ref="AI546:AL546"/>
    <mergeCell ref="K689:O690"/>
    <mergeCell ref="Q685:U686"/>
    <mergeCell ref="K692:O693"/>
    <mergeCell ref="Q682:U683"/>
    <mergeCell ref="Q763:U764"/>
    <mergeCell ref="K786:O787"/>
    <mergeCell ref="Q687:T687"/>
    <mergeCell ref="K694:N694"/>
    <mergeCell ref="W660:Z660"/>
    <mergeCell ref="W658:AA659"/>
    <mergeCell ref="W654:AA655"/>
    <mergeCell ref="AC638:AG639"/>
    <mergeCell ref="AC643:AF643"/>
    <mergeCell ref="AC787:AG788"/>
    <mergeCell ref="W742:AA743"/>
    <mergeCell ref="AC641:AG642"/>
    <mergeCell ref="BB546:BE546"/>
    <mergeCell ref="AV546:AY546"/>
    <mergeCell ref="DD546:DG546"/>
    <mergeCell ref="BN546:BQ546"/>
    <mergeCell ref="BT546:BW546"/>
    <mergeCell ref="BZ546:CC546"/>
    <mergeCell ref="CF546:CI546"/>
    <mergeCell ref="CL546:CO546"/>
    <mergeCell ref="CR546:CU546"/>
    <mergeCell ref="CX546:DA546"/>
    <mergeCell ref="BZ545:CD545"/>
    <mergeCell ref="CF545:CJ545"/>
    <mergeCell ref="CL545:CP545"/>
    <mergeCell ref="CR545:CV545"/>
    <mergeCell ref="CX545:DB545"/>
    <mergeCell ref="DD545:DH545"/>
    <mergeCell ref="DJ545:DN545"/>
    <mergeCell ref="DJ546:DM546"/>
    <mergeCell ref="BH546:BK546"/>
    <mergeCell ref="AC545:AG545"/>
    <mergeCell ref="W545:AA545"/>
    <mergeCell ref="AI545:AM545"/>
    <mergeCell ref="AP545:AT545"/>
    <mergeCell ref="AV545:AZ545"/>
    <mergeCell ref="BB545:BF545"/>
    <mergeCell ref="BH545:BL545"/>
    <mergeCell ref="BN545:BR545"/>
    <mergeCell ref="BT545:BX545"/>
    <mergeCell ref="AB426:AD426"/>
    <mergeCell ref="AK426:AM426"/>
    <mergeCell ref="BI208:BK208"/>
    <mergeCell ref="BI309:BK309"/>
    <mergeCell ref="BI357:BK357"/>
    <mergeCell ref="BI426:BK426"/>
    <mergeCell ref="K545:O545"/>
    <mergeCell ref="K546:N546"/>
    <mergeCell ref="BF208:BH208"/>
    <mergeCell ref="BF309:BH309"/>
    <mergeCell ref="BF426:BH426"/>
    <mergeCell ref="BF357:BH357"/>
    <mergeCell ref="V309:X309"/>
    <mergeCell ref="Y309:AA309"/>
    <mergeCell ref="AB309:AD309"/>
    <mergeCell ref="E403:X403"/>
    <mergeCell ref="E416:G416"/>
    <mergeCell ref="E346:G346"/>
    <mergeCell ref="E350:H350"/>
    <mergeCell ref="E352:H352"/>
    <mergeCell ref="Q545:U545"/>
    <mergeCell ref="W546:Z546"/>
    <mergeCell ref="AC546:AF546"/>
    <mergeCell ref="Q546:T546"/>
    <mergeCell ref="G530:H530"/>
    <mergeCell ref="F510:H510"/>
    <mergeCell ref="F511:H511"/>
    <mergeCell ref="E526:F526"/>
    <mergeCell ref="E530:F530"/>
    <mergeCell ref="E523:F523"/>
    <mergeCell ref="G526:H526"/>
    <mergeCell ref="BC208:BE208"/>
    <mergeCell ref="BC309:BE309"/>
    <mergeCell ref="BC357:BE357"/>
    <mergeCell ref="BC426:BE426"/>
    <mergeCell ref="V357:X357"/>
    <mergeCell ref="M208:O208"/>
    <mergeCell ref="E321:E323"/>
    <mergeCell ref="E299:H299"/>
    <mergeCell ref="E302:H302"/>
    <mergeCell ref="AH426:AJ426"/>
    <mergeCell ref="AN426:AP426"/>
    <mergeCell ref="AQ426:AS426"/>
    <mergeCell ref="AT426:AV426"/>
    <mergeCell ref="AW426:AY426"/>
    <mergeCell ref="AZ426:BB426"/>
    <mergeCell ref="AH309:AJ309"/>
    <mergeCell ref="AK309:AM309"/>
    <mergeCell ref="AE426:AG426"/>
    <mergeCell ref="M357:O357"/>
    <mergeCell ref="P357:R357"/>
    <mergeCell ref="S357:U357"/>
    <mergeCell ref="AB357:AD357"/>
    <mergeCell ref="G357:I357"/>
    <mergeCell ref="Y357:AA357"/>
    <mergeCell ref="AN309:AP309"/>
    <mergeCell ref="AQ309:AS309"/>
    <mergeCell ref="J357:L357"/>
    <mergeCell ref="AE357:AG357"/>
    <mergeCell ref="AH357:AJ357"/>
    <mergeCell ref="G426:I426"/>
    <mergeCell ref="J426:L426"/>
    <mergeCell ref="AE309:AG309"/>
    <mergeCell ref="G309:I309"/>
    <mergeCell ref="J309:L309"/>
    <mergeCell ref="M309:O309"/>
    <mergeCell ref="P309:R309"/>
    <mergeCell ref="S309:U309"/>
    <mergeCell ref="E341:L341"/>
    <mergeCell ref="E414:L414"/>
    <mergeCell ref="E419:F419"/>
    <mergeCell ref="M426:O426"/>
    <mergeCell ref="G527:H527"/>
    <mergeCell ref="G528:H528"/>
    <mergeCell ref="G529:H529"/>
    <mergeCell ref="G520:H520"/>
    <mergeCell ref="E520:F520"/>
    <mergeCell ref="G522:H522"/>
    <mergeCell ref="G523:H523"/>
    <mergeCell ref="G525:H525"/>
    <mergeCell ref="G521:H521"/>
    <mergeCell ref="C1:S1"/>
    <mergeCell ref="F512:H512"/>
    <mergeCell ref="F508:H508"/>
    <mergeCell ref="F509:H509"/>
    <mergeCell ref="F493:H493"/>
    <mergeCell ref="F494:H494"/>
    <mergeCell ref="F495:H495"/>
    <mergeCell ref="F496:H496"/>
    <mergeCell ref="F473:H473"/>
    <mergeCell ref="F501:H501"/>
    <mergeCell ref="F497:H497"/>
    <mergeCell ref="F492:H492"/>
    <mergeCell ref="F470:H470"/>
    <mergeCell ref="F472:H472"/>
    <mergeCell ref="F471:H471"/>
    <mergeCell ref="F502:H502"/>
    <mergeCell ref="F503:H503"/>
    <mergeCell ref="E8:F8"/>
    <mergeCell ref="E72:F72"/>
    <mergeCell ref="E73:F73"/>
    <mergeCell ref="E74:F74"/>
    <mergeCell ref="E75:F75"/>
    <mergeCell ref="F489:H489"/>
    <mergeCell ref="F490:H490"/>
    <mergeCell ref="E27:F27"/>
    <mergeCell ref="E28:F28"/>
    <mergeCell ref="E40:W40"/>
    <mergeCell ref="E49:L49"/>
    <mergeCell ref="E61:F61"/>
    <mergeCell ref="E53:F53"/>
    <mergeCell ref="E23:F23"/>
    <mergeCell ref="E24:F24"/>
    <mergeCell ref="E25:F25"/>
    <mergeCell ref="E26:F26"/>
    <mergeCell ref="E515:P515"/>
    <mergeCell ref="E521:F521"/>
    <mergeCell ref="E522:F522"/>
    <mergeCell ref="F513:H513"/>
    <mergeCell ref="E76:F76"/>
    <mergeCell ref="E78:F78"/>
    <mergeCell ref="E79:F79"/>
    <mergeCell ref="E80:F80"/>
    <mergeCell ref="E81:F81"/>
    <mergeCell ref="F504:H504"/>
    <mergeCell ref="F506:H506"/>
    <mergeCell ref="F488:H488"/>
    <mergeCell ref="F478:H478"/>
    <mergeCell ref="F485:H485"/>
    <mergeCell ref="E461:BE461"/>
    <mergeCell ref="F474:H474"/>
    <mergeCell ref="F475:H475"/>
    <mergeCell ref="F486:H486"/>
    <mergeCell ref="F487:H487"/>
    <mergeCell ref="F468:H468"/>
    <mergeCell ref="P426:R426"/>
    <mergeCell ref="S426:U426"/>
    <mergeCell ref="V426:X426"/>
    <mergeCell ref="Y426:AA426"/>
    <mergeCell ref="E9:F9"/>
    <mergeCell ref="E10:F10"/>
    <mergeCell ref="E11:F11"/>
    <mergeCell ref="E12:F12"/>
    <mergeCell ref="E18:F18"/>
    <mergeCell ref="E19:F19"/>
    <mergeCell ref="E20:F20"/>
    <mergeCell ref="E21:F21"/>
    <mergeCell ref="E22:F22"/>
    <mergeCell ref="E14:F14"/>
    <mergeCell ref="E15:F15"/>
    <mergeCell ref="E16:F16"/>
    <mergeCell ref="E17:F17"/>
    <mergeCell ref="BE40:BR40"/>
    <mergeCell ref="BE41:BV42"/>
    <mergeCell ref="G70:I70"/>
    <mergeCell ref="J70:L70"/>
    <mergeCell ref="M70:O70"/>
    <mergeCell ref="P70:R70"/>
    <mergeCell ref="S70:U70"/>
    <mergeCell ref="V70:X70"/>
    <mergeCell ref="Y70:AA70"/>
    <mergeCell ref="AB70:AD70"/>
    <mergeCell ref="AE70:AG70"/>
    <mergeCell ref="AH70:AJ70"/>
    <mergeCell ref="AK70:AM70"/>
    <mergeCell ref="AN70:AP70"/>
    <mergeCell ref="AQ70:AS70"/>
    <mergeCell ref="AT70:AV70"/>
    <mergeCell ref="BF70:BH70"/>
    <mergeCell ref="AZ70:BB70"/>
    <mergeCell ref="BC70:BE70"/>
    <mergeCell ref="E58:H58"/>
    <mergeCell ref="E65:H65"/>
    <mergeCell ref="E41:W41"/>
    <mergeCell ref="BI70:BK70"/>
    <mergeCell ref="AW70:AY70"/>
    <mergeCell ref="AE208:AG208"/>
    <mergeCell ref="AH208:AJ208"/>
    <mergeCell ref="P208:R208"/>
    <mergeCell ref="S208:U208"/>
    <mergeCell ref="V208:X208"/>
    <mergeCell ref="Y208:AA208"/>
    <mergeCell ref="AB208:AD208"/>
    <mergeCell ref="E82:F82"/>
    <mergeCell ref="E83:F83"/>
    <mergeCell ref="E84:F84"/>
    <mergeCell ref="E85:F85"/>
    <mergeCell ref="E86:F86"/>
    <mergeCell ref="E87:F87"/>
    <mergeCell ref="E194:G194"/>
    <mergeCell ref="E91:F91"/>
    <mergeCell ref="E92:F92"/>
    <mergeCell ref="E104:W104"/>
    <mergeCell ref="G208:I208"/>
    <mergeCell ref="J208:L208"/>
    <mergeCell ref="E88:F88"/>
    <mergeCell ref="E89:F89"/>
    <mergeCell ref="E90:F90"/>
    <mergeCell ref="E105:W105"/>
    <mergeCell ref="AK208:AM208"/>
    <mergeCell ref="AT357:AV357"/>
    <mergeCell ref="AW357:AY357"/>
    <mergeCell ref="AZ357:BB357"/>
    <mergeCell ref="AN357:AP357"/>
    <mergeCell ref="AQ357:AS357"/>
    <mergeCell ref="AK357:AM357"/>
    <mergeCell ref="AN208:AP208"/>
    <mergeCell ref="AQ208:AS208"/>
    <mergeCell ref="AT208:AV208"/>
    <mergeCell ref="AW208:AY208"/>
    <mergeCell ref="AZ208:BB208"/>
    <mergeCell ref="AT309:AV309"/>
    <mergeCell ref="AW309:AY309"/>
    <mergeCell ref="AZ309:BB309"/>
    <mergeCell ref="E533:P533"/>
    <mergeCell ref="F469:H469"/>
    <mergeCell ref="F482:H482"/>
    <mergeCell ref="F483:H483"/>
    <mergeCell ref="F479:H479"/>
    <mergeCell ref="F477:H477"/>
    <mergeCell ref="F484:H484"/>
    <mergeCell ref="F476:H476"/>
    <mergeCell ref="F498:H498"/>
    <mergeCell ref="F499:H499"/>
    <mergeCell ref="F500:H500"/>
    <mergeCell ref="G531:H531"/>
    <mergeCell ref="E527:F527"/>
    <mergeCell ref="E525:F525"/>
    <mergeCell ref="E528:F528"/>
    <mergeCell ref="E529:F529"/>
    <mergeCell ref="F507:H507"/>
    <mergeCell ref="E531:F531"/>
    <mergeCell ref="G524:H524"/>
    <mergeCell ref="E524:F524"/>
    <mergeCell ref="F505:H505"/>
    <mergeCell ref="F480:H480"/>
    <mergeCell ref="F491:H491"/>
    <mergeCell ref="F481:H481"/>
  </mergeCells>
  <hyperlinks>
    <hyperlink ref="BN582" r:id="rId1" display="http://gdo.cnmc.es/CNE/resumenGdo.do?anio=2015" xr:uid="{00000000-0004-0000-0A00-000000000000}"/>
    <hyperlink ref="BH582" r:id="rId2" display="http://gdo.cnmc.es/CNE/resumenGdo.do?anio=2015" xr:uid="{00000000-0004-0000-0A00-000001000000}"/>
    <hyperlink ref="BB582" r:id="rId3" display="http://gdo.cnmc.es/CNE/resumenGdo.do?anio=2015" xr:uid="{00000000-0004-0000-0A00-000002000000}"/>
    <hyperlink ref="BB646" r:id="rId4" display="http://gdo.cnmc.es/CNE/resumenGdo.do?anio=2017" xr:uid="{00000000-0004-0000-0A00-000003000000}"/>
    <hyperlink ref="BB599" r:id="rId5" display="http://gdo.cnmc.es/CNE/resumenGdo.do?anio=2015" xr:uid="{00000000-0004-0000-0A00-000004000000}"/>
    <hyperlink ref="AP582" r:id="rId6" display="http://gdo.cnmc.es/CNE/resumenGdo.do?anio=2015" xr:uid="{00000000-0004-0000-0A00-000005000000}"/>
    <hyperlink ref="AP646" r:id="rId7" display="http://gdo.cnmc.es/CNE/resumenGdo.do?anio=2017" xr:uid="{00000000-0004-0000-0A00-000006000000}"/>
    <hyperlink ref="AP599" r:id="rId8" display="http://gdo.cnmc.es/CNE/resumenGdo.do?anio=2015" xr:uid="{00000000-0004-0000-0A00-000007000000}"/>
    <hyperlink ref="AP669" r:id="rId9" display="https://gdo.cnmc.es/CNE/resumenGdo.do?anio=2019" xr:uid="{00000000-0004-0000-0A00-000008000000}"/>
    <hyperlink ref="A4" location="'2. Hoja de trabajo. Consumos'!A1" display="2. Hoja de trabajo. Consumos" xr:uid="{00000000-0004-0000-0A00-000009000000}"/>
    <hyperlink ref="A5" location="'3. Instalaciones fijas'!A1" display="3. Instalaciones fijas" xr:uid="{00000000-0004-0000-0A00-00000A000000}"/>
    <hyperlink ref="A7" location="'5. Emisiones Fugitivas'!A1" display="5. Emisiones fugitivas" xr:uid="{00000000-0004-0000-0A00-00000B000000}"/>
    <hyperlink ref="A8" location="'6. Emisiones de proceso'!A1" display="6. Emisiones de proceso" xr:uid="{00000000-0004-0000-0A00-00000C000000}"/>
    <hyperlink ref="A9" location="'7. Información adicional'!A1" display="7. Información adicional" xr:uid="{00000000-0004-0000-0A00-00000D000000}"/>
    <hyperlink ref="A13" location="'11. Revisiones calculadora'!A1" display="11. Revisiones de la calculadora" xr:uid="{00000000-0004-0000-0A00-00000E000000}"/>
    <hyperlink ref="A3" location="'1.Datos generales organización '!A1" display="1. Datos de la organización" xr:uid="{00000000-0004-0000-0A00-00000F000000}"/>
    <hyperlink ref="A6" location="'4. Vehículos y maquinaria'!A1" display="4. Vehículos y maquinaria" xr:uid="{00000000-0004-0000-0A00-000010000000}"/>
    <hyperlink ref="A11" location="'9. Informe final. Resultados'!A1" display="9. Informe final: Resultados" xr:uid="{00000000-0004-0000-0A00-000011000000}"/>
    <hyperlink ref="A10" location="'8.Electricidad y otras energías'!A1" display="8. Indirectas por energía comprada" xr:uid="{00000000-0004-0000-0A00-000012000000}"/>
    <hyperlink ref="E49" r:id="rId10" xr:uid="{00000000-0004-0000-0A00-000013000000}"/>
    <hyperlink ref="E61" r:id="rId11" xr:uid="{00000000-0004-0000-0A00-000014000000}"/>
    <hyperlink ref="E194" r:id="rId12" xr:uid="{00000000-0004-0000-0A00-000015000000}"/>
    <hyperlink ref="E341" r:id="rId13" xr:uid="{00000000-0004-0000-0A00-000016000000}"/>
    <hyperlink ref="E414" r:id="rId14" xr:uid="{00000000-0004-0000-0A00-000017000000}"/>
    <hyperlink ref="Q654" r:id="rId15" display="https://gdo.cnmc.es/CNE/accesoEtiquetado.do" xr:uid="{00000000-0004-0000-0A00-000018000000}"/>
    <hyperlink ref="E515:P515" r:id="rId16" display="Material Suplementario del Capítulo 7 del Sexto Informe de Evaluación del IPCC. https://www.ipcc.ch/report/ar6/wg1/downloads/report/IPCC_AR6_WGI_Chapter07_SM.pdf" xr:uid="{00000000-0004-0000-0A00-000019000000}"/>
    <hyperlink ref="E419" r:id="rId17" xr:uid="{00000000-0004-0000-0A00-00001A000000}"/>
    <hyperlink ref="E533:P533" r:id="rId18" display="Material Suplementario del Capítulo 7 del Sexto Informe de Evaluación del IPCC. https://www.ipcc.ch/report/ar6/wg1/downloads/report/IPCC_AR6_WGI_Chapter07_SM.pdf" xr:uid="{00000000-0004-0000-0A00-00001B000000}"/>
    <hyperlink ref="W654" r:id="rId19" display="https://gdo.cnmc.es/CNE/accesoEtiquetado.do" xr:uid="{00000000-0004-0000-0A00-00001C000000}"/>
    <hyperlink ref="W742" r:id="rId20" display="https://gdo.cnmc.es/CNE/accesoEtiquetado.do" xr:uid="{00000000-0004-0000-0A00-00001D000000}"/>
    <hyperlink ref="AC638" r:id="rId21" display="https://gdo.cnmc.es/CNE/accesoEtiquetado.do" xr:uid="{00000000-0004-0000-0A00-00001E000000}"/>
    <hyperlink ref="AC787" r:id="rId22" display="https://gdo.cnmc.es/CNE/accesoEtiquetado.do" xr:uid="{00000000-0004-0000-0A00-00001F000000}"/>
    <hyperlink ref="AI790" r:id="rId23" display="https://gdo.cnmc.es/CNE/accesoEtiquetado.do" xr:uid="{00000000-0004-0000-0A00-000020000000}"/>
    <hyperlink ref="AP745" r:id="rId24" display="https://gdo.cnmc.es/CNE/accesoEtiquetado.do" xr:uid="{00000000-0004-0000-0A00-000021000000}"/>
    <hyperlink ref="AV720" r:id="rId25" display="https://gdo.cnmc.es/CNE/accesoEtiquetado.do" xr:uid="{00000000-0004-0000-0A00-000022000000}"/>
    <hyperlink ref="BB669" r:id="rId26" display="https://gdo.cnmc.es/CNE/accesoEtiquetado.do" xr:uid="{00000000-0004-0000-0A00-000023000000}"/>
    <hyperlink ref="BH665" r:id="rId27" display="https://gdo.cnmc.es/CNE/accesoEtiquetado.do" xr:uid="{00000000-0004-0000-0A00-000024000000}"/>
    <hyperlink ref="BN612" r:id="rId28" display="https://gdo.cnmc.es/CNE/accesoEtiquetado.do" xr:uid="{00000000-0004-0000-0A00-000025000000}"/>
    <hyperlink ref="BT588" r:id="rId29" display="https://gdo.cnmc.es/CNE/accesoEtiquetado.do" xr:uid="{00000000-0004-0000-0A00-000026000000}"/>
    <hyperlink ref="BZ582" r:id="rId30" display="https://gdo.cnmc.es/CNE/accesoEtiquetado.do" xr:uid="{00000000-0004-0000-0A00-000027000000}"/>
    <hyperlink ref="CF572" r:id="rId31" display="https://gdo.cnmc.es/CNE/accesoEtiquetado.do" xr:uid="{00000000-0004-0000-0A00-000028000000}"/>
    <hyperlink ref="CL570" r:id="rId32" display="https://gdo.cnmc.es/CNE/accesoEtiquetado.do" xr:uid="{00000000-0004-0000-0A00-000029000000}"/>
    <hyperlink ref="CR565" r:id="rId33" display="https://gdo.cnmc.es/CNE/accesoEtiquetado.do" xr:uid="{00000000-0004-0000-0A00-00002A000000}"/>
    <hyperlink ref="CX563" r:id="rId34" display="https://gdo.cnmc.es/CNE/accesoEtiquetado.do" xr:uid="{00000000-0004-0000-0A00-00002B000000}"/>
    <hyperlink ref="DD558" r:id="rId35" display="https://gdo.cnmc.es/CNE/accesoEtiquetado.do" xr:uid="{00000000-0004-0000-0A00-00002C000000}"/>
    <hyperlink ref="DJ560" r:id="rId36" display="https://gdo.cnmc.es/CNE/accesoEtiquetado.do" xr:uid="{00000000-0004-0000-0A00-00002D000000}"/>
    <hyperlink ref="E299" r:id="rId37" xr:uid="{00000000-0004-0000-0A00-00002E000000}"/>
    <hyperlink ref="E302" r:id="rId38" display="https://eur-lex.europa.eu/legal-content/ES/TXT/?uri=CELEX:52023DC0517" xr:uid="{00000000-0004-0000-0A00-00002F000000}"/>
    <hyperlink ref="E302:H302" r:id="rId39" display="https://eur-lex.europa.eu/legal-content/ES/TXT/?uri=CELEX:52024DC0313" xr:uid="{00000000-0004-0000-0A00-000030000000}"/>
    <hyperlink ref="Q682" r:id="rId40" display="https://gdo.cnmc.es/CNE/accesoEtiquetado.do" xr:uid="{00000000-0004-0000-0A00-000031000000}"/>
    <hyperlink ref="Q763" r:id="rId41" display="https://gdo.cnmc.es/CNE/accesoEtiquetado.do" xr:uid="{00000000-0004-0000-0A00-000032000000}"/>
    <hyperlink ref="E53" r:id="rId42" xr:uid="{00000000-0004-0000-0A00-000033000000}"/>
    <hyperlink ref="E65" r:id="rId43" xr:uid="{00000000-0004-0000-0A00-000034000000}"/>
    <hyperlink ref="E58:H58" r:id="rId44" display="https://eur-lex.europa.eu/legal-content/ES/TXT/?uri=CELEX:32022R0996" xr:uid="{00000000-0004-0000-0A00-000035000000}"/>
    <hyperlink ref="E416" r:id="rId45" xr:uid="{00000000-0004-0000-0A00-000036000000}"/>
    <hyperlink ref="E346" r:id="rId46" xr:uid="{00000000-0004-0000-0A00-000037000000}"/>
    <hyperlink ref="E350:H350" r:id="rId47" display="https://eur-lex.europa.eu/legal-content/ES/TXT/?uri=CELEX:32022R0996" xr:uid="{00000000-0004-0000-0A00-000038000000}"/>
    <hyperlink ref="E352" r:id="rId48" xr:uid="{00000000-0004-0000-0A00-000039000000}"/>
    <hyperlink ref="K689" r:id="rId49" display="https://gdo.cnmc.es/CNE/accesoEtiquetado.do" xr:uid="{51F60A43-BB6C-45DD-A722-198D313BDDA9}"/>
    <hyperlink ref="K786" r:id="rId50" display="https://gdo.cnmc.es/CNE/accesoEtiquetado.do" xr:uid="{347F2128-01D6-4833-AA1D-8E358A898299}"/>
    <hyperlink ref="E703" r:id="rId51" xr:uid="{17FE693A-BC7E-4227-9722-25161767363C}"/>
    <hyperlink ref="E807" r:id="rId52" xr:uid="{3389F976-DFDE-400B-AEA0-D565AFD3E098}"/>
  </hyperlinks>
  <pageMargins left="0.7" right="0.7" top="0.75" bottom="0.75" header="0.3" footer="0.3"/>
  <pageSetup paperSize="9" scale="54" orientation="portrait" horizontalDpi="300" verticalDpi="300" r:id="rId53"/>
  <colBreaks count="1" manualBreakCount="1">
    <brk id="18" max="1048575" man="1"/>
  </colBreaks>
  <drawing r:id="rId5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P46"/>
  <sheetViews>
    <sheetView showGridLines="0" showRowColHeaders="0" zoomScaleNormal="100" workbookViewId="0">
      <selection sqref="A1:O1"/>
    </sheetView>
  </sheetViews>
  <sheetFormatPr baseColWidth="10" defaultColWidth="11.42578125" defaultRowHeight="16.5" x14ac:dyDescent="0.3"/>
  <cols>
    <col min="1" max="1" width="4" style="108" customWidth="1"/>
    <col min="2" max="2" width="11.42578125" style="108"/>
    <col min="3" max="3" width="20.7109375" style="108" customWidth="1"/>
    <col min="4" max="5" width="11.42578125" style="108"/>
    <col min="6" max="6" width="8.7109375" style="108" customWidth="1"/>
    <col min="7" max="14" width="11.42578125" style="108"/>
    <col min="15" max="15" width="11.85546875" style="108" customWidth="1"/>
    <col min="16" max="16384" width="11.42578125" style="108"/>
  </cols>
  <sheetData>
    <row r="1" spans="1:16" s="1" customFormat="1" ht="32.25" customHeight="1" x14ac:dyDescent="0.3">
      <c r="A1" s="1414" t="s">
        <v>177</v>
      </c>
      <c r="B1" s="1414"/>
      <c r="C1" s="1414"/>
      <c r="D1" s="1414"/>
      <c r="E1" s="1414"/>
      <c r="F1" s="1414"/>
      <c r="G1" s="1414"/>
      <c r="H1" s="1414"/>
      <c r="I1" s="1414"/>
      <c r="J1" s="1414"/>
      <c r="K1" s="1414"/>
      <c r="L1" s="1414"/>
      <c r="M1" s="1414"/>
      <c r="N1" s="1414"/>
      <c r="O1" s="1414"/>
    </row>
    <row r="2" spans="1:16" ht="34.5" customHeight="1" x14ac:dyDescent="0.3"/>
    <row r="3" spans="1:16" s="109" customFormat="1" ht="39.75" customHeight="1" x14ac:dyDescent="0.3">
      <c r="B3" s="832" t="s">
        <v>173</v>
      </c>
      <c r="C3" s="833" t="s">
        <v>176</v>
      </c>
      <c r="D3" s="1415" t="s">
        <v>178</v>
      </c>
      <c r="E3" s="1416"/>
      <c r="F3" s="1416"/>
      <c r="G3" s="1416"/>
      <c r="H3" s="1416"/>
      <c r="I3" s="1416"/>
      <c r="J3" s="1416"/>
      <c r="K3" s="1416"/>
      <c r="L3" s="1416"/>
      <c r="M3" s="1416"/>
      <c r="N3" s="1416"/>
      <c r="O3" s="1417"/>
      <c r="P3" s="108"/>
    </row>
    <row r="4" spans="1:16" s="109" customFormat="1" ht="55.5" customHeight="1" x14ac:dyDescent="0.3">
      <c r="B4" s="653" t="s">
        <v>1849</v>
      </c>
      <c r="C4" s="708">
        <v>46149</v>
      </c>
      <c r="D4" s="1418" t="s">
        <v>1895</v>
      </c>
      <c r="E4" s="1419"/>
      <c r="F4" s="1419"/>
      <c r="G4" s="1419"/>
      <c r="H4" s="1419"/>
      <c r="I4" s="1419"/>
      <c r="J4" s="1419"/>
      <c r="K4" s="1419"/>
      <c r="L4" s="1419"/>
      <c r="M4" s="1419"/>
      <c r="N4" s="1419"/>
      <c r="O4" s="1420"/>
      <c r="P4" s="108"/>
    </row>
    <row r="5" spans="1:16" s="109" customFormat="1" ht="33" customHeight="1" x14ac:dyDescent="0.3">
      <c r="B5" s="653" t="s">
        <v>1742</v>
      </c>
      <c r="C5" s="708">
        <v>45796</v>
      </c>
      <c r="D5" s="1418" t="s">
        <v>1743</v>
      </c>
      <c r="E5" s="1419"/>
      <c r="F5" s="1419"/>
      <c r="G5" s="1419"/>
      <c r="H5" s="1419"/>
      <c r="I5" s="1419"/>
      <c r="J5" s="1419"/>
      <c r="K5" s="1419"/>
      <c r="L5" s="1419"/>
      <c r="M5" s="1419"/>
      <c r="N5" s="1419"/>
      <c r="O5" s="1420"/>
      <c r="P5" s="108"/>
    </row>
    <row r="6" spans="1:16" s="109" customFormat="1" ht="186" customHeight="1" x14ac:dyDescent="0.3">
      <c r="B6" s="653" t="s">
        <v>1636</v>
      </c>
      <c r="C6" s="708">
        <v>45783</v>
      </c>
      <c r="D6" s="1418" t="s">
        <v>1741</v>
      </c>
      <c r="E6" s="1419"/>
      <c r="F6" s="1419"/>
      <c r="G6" s="1419"/>
      <c r="H6" s="1419"/>
      <c r="I6" s="1419"/>
      <c r="J6" s="1419"/>
      <c r="K6" s="1419"/>
      <c r="L6" s="1419"/>
      <c r="M6" s="1419"/>
      <c r="N6" s="1419"/>
      <c r="O6" s="1420"/>
      <c r="P6" s="108"/>
    </row>
    <row r="7" spans="1:16" s="109" customFormat="1" ht="115.9" customHeight="1" x14ac:dyDescent="0.3">
      <c r="B7" s="653" t="s">
        <v>1498</v>
      </c>
      <c r="C7" s="708">
        <v>45421</v>
      </c>
      <c r="D7" s="1418" t="s">
        <v>1612</v>
      </c>
      <c r="E7" s="1419"/>
      <c r="F7" s="1419"/>
      <c r="G7" s="1419"/>
      <c r="H7" s="1419"/>
      <c r="I7" s="1419"/>
      <c r="J7" s="1419"/>
      <c r="K7" s="1419"/>
      <c r="L7" s="1419"/>
      <c r="M7" s="1419"/>
      <c r="N7" s="1419"/>
      <c r="O7" s="1420"/>
      <c r="P7" s="108"/>
    </row>
    <row r="8" spans="1:16" s="109" customFormat="1" ht="39.75" customHeight="1" x14ac:dyDescent="0.3">
      <c r="B8" s="653" t="s">
        <v>1490</v>
      </c>
      <c r="C8" s="708">
        <v>45091</v>
      </c>
      <c r="D8" s="1411" t="s">
        <v>1497</v>
      </c>
      <c r="E8" s="1412"/>
      <c r="F8" s="1412"/>
      <c r="G8" s="1412"/>
      <c r="H8" s="1412"/>
      <c r="I8" s="1412"/>
      <c r="J8" s="1412"/>
      <c r="K8" s="1412"/>
      <c r="L8" s="1412"/>
      <c r="M8" s="1412"/>
      <c r="N8" s="1412"/>
      <c r="O8" s="1413"/>
      <c r="P8" s="108"/>
    </row>
    <row r="9" spans="1:16" s="266" customFormat="1" ht="48.75" customHeight="1" x14ac:dyDescent="0.3">
      <c r="B9" s="653" t="s">
        <v>1437</v>
      </c>
      <c r="C9" s="708">
        <v>45054</v>
      </c>
      <c r="D9" s="1411" t="s">
        <v>1438</v>
      </c>
      <c r="E9" s="1412"/>
      <c r="F9" s="1412"/>
      <c r="G9" s="1412"/>
      <c r="H9" s="1412"/>
      <c r="I9" s="1412"/>
      <c r="J9" s="1412"/>
      <c r="K9" s="1412"/>
      <c r="L9" s="1412"/>
      <c r="M9" s="1412"/>
      <c r="N9" s="1412"/>
      <c r="O9" s="1413"/>
      <c r="P9" s="108"/>
    </row>
    <row r="10" spans="1:16" s="266" customFormat="1" ht="27" customHeight="1" x14ac:dyDescent="0.3">
      <c r="B10" s="653" t="s">
        <v>1409</v>
      </c>
      <c r="C10" s="708">
        <v>44733</v>
      </c>
      <c r="D10" s="1411" t="s">
        <v>1410</v>
      </c>
      <c r="E10" s="1412"/>
      <c r="F10" s="1412"/>
      <c r="G10" s="1412"/>
      <c r="H10" s="1412"/>
      <c r="I10" s="1412"/>
      <c r="J10" s="1412"/>
      <c r="K10" s="1412"/>
      <c r="L10" s="1412"/>
      <c r="M10" s="1412"/>
      <c r="N10" s="1412"/>
      <c r="O10" s="1413"/>
      <c r="P10" s="108"/>
    </row>
    <row r="11" spans="1:16" s="266" customFormat="1" ht="42" customHeight="1" x14ac:dyDescent="0.3">
      <c r="B11" s="653" t="s">
        <v>1391</v>
      </c>
      <c r="C11" s="708">
        <v>44690</v>
      </c>
      <c r="D11" s="1411" t="s">
        <v>1392</v>
      </c>
      <c r="E11" s="1412"/>
      <c r="F11" s="1412"/>
      <c r="G11" s="1412"/>
      <c r="H11" s="1412"/>
      <c r="I11" s="1412"/>
      <c r="J11" s="1412"/>
      <c r="K11" s="1412"/>
      <c r="L11" s="1412"/>
      <c r="M11" s="1412"/>
      <c r="N11" s="1412"/>
      <c r="O11" s="1413"/>
      <c r="P11" s="108"/>
    </row>
    <row r="12" spans="1:16" s="266" customFormat="1" ht="38.25" customHeight="1" x14ac:dyDescent="0.3">
      <c r="B12" s="653" t="s">
        <v>1389</v>
      </c>
      <c r="C12" s="708">
        <v>44684</v>
      </c>
      <c r="D12" s="1411" t="s">
        <v>1390</v>
      </c>
      <c r="E12" s="1412"/>
      <c r="F12" s="1412"/>
      <c r="G12" s="1412"/>
      <c r="H12" s="1412"/>
      <c r="I12" s="1412"/>
      <c r="J12" s="1412"/>
      <c r="K12" s="1412"/>
      <c r="L12" s="1412"/>
      <c r="M12" s="1412"/>
      <c r="N12" s="1412"/>
      <c r="O12" s="1413"/>
      <c r="P12" s="108"/>
    </row>
    <row r="13" spans="1:16" s="266" customFormat="1" ht="52.5" customHeight="1" x14ac:dyDescent="0.3">
      <c r="B13" s="653" t="s">
        <v>1120</v>
      </c>
      <c r="C13" s="708">
        <v>44680</v>
      </c>
      <c r="D13" s="1411" t="s">
        <v>1121</v>
      </c>
      <c r="E13" s="1412"/>
      <c r="F13" s="1412"/>
      <c r="G13" s="1412"/>
      <c r="H13" s="1412"/>
      <c r="I13" s="1412"/>
      <c r="J13" s="1412"/>
      <c r="K13" s="1412"/>
      <c r="L13" s="1412"/>
      <c r="M13" s="1412"/>
      <c r="N13" s="1412"/>
      <c r="O13" s="1413"/>
      <c r="P13" s="108"/>
    </row>
    <row r="14" spans="1:16" s="266" customFormat="1" ht="35.25" customHeight="1" x14ac:dyDescent="0.3">
      <c r="B14" s="205" t="s">
        <v>690</v>
      </c>
      <c r="C14" s="203">
        <v>44315</v>
      </c>
      <c r="D14" s="1397" t="s">
        <v>692</v>
      </c>
      <c r="E14" s="1398"/>
      <c r="F14" s="1398"/>
      <c r="G14" s="1398"/>
      <c r="H14" s="1398"/>
      <c r="I14" s="1398"/>
      <c r="J14" s="1398"/>
      <c r="K14" s="1398"/>
      <c r="L14" s="1398"/>
      <c r="M14" s="1398"/>
      <c r="N14" s="1398"/>
      <c r="O14" s="1399"/>
      <c r="P14" s="108"/>
    </row>
    <row r="15" spans="1:16" ht="141.75" customHeight="1" x14ac:dyDescent="0.3">
      <c r="B15" s="205" t="s">
        <v>574</v>
      </c>
      <c r="C15" s="203">
        <v>44309</v>
      </c>
      <c r="D15" s="1397" t="s">
        <v>682</v>
      </c>
      <c r="E15" s="1398"/>
      <c r="F15" s="1398"/>
      <c r="G15" s="1398"/>
      <c r="H15" s="1398"/>
      <c r="I15" s="1398"/>
      <c r="J15" s="1398"/>
      <c r="K15" s="1398"/>
      <c r="L15" s="1398"/>
      <c r="M15" s="1398"/>
      <c r="N15" s="1398"/>
      <c r="O15" s="1399"/>
    </row>
    <row r="16" spans="1:16" x14ac:dyDescent="0.3">
      <c r="B16" s="205" t="s">
        <v>572</v>
      </c>
      <c r="C16" s="203">
        <v>44019</v>
      </c>
      <c r="D16" s="1397" t="s">
        <v>573</v>
      </c>
      <c r="E16" s="1398"/>
      <c r="F16" s="1398"/>
      <c r="G16" s="1398"/>
      <c r="H16" s="1398"/>
      <c r="I16" s="1398"/>
      <c r="J16" s="1398"/>
      <c r="K16" s="1398"/>
      <c r="L16" s="1398"/>
      <c r="M16" s="1398"/>
      <c r="N16" s="1398"/>
      <c r="O16" s="1399"/>
    </row>
    <row r="17" spans="2:15" x14ac:dyDescent="0.3">
      <c r="B17" s="205" t="s">
        <v>571</v>
      </c>
      <c r="C17" s="203">
        <v>43992</v>
      </c>
      <c r="D17" s="1397" t="s">
        <v>691</v>
      </c>
      <c r="E17" s="1398"/>
      <c r="F17" s="1398"/>
      <c r="G17" s="1398"/>
      <c r="H17" s="1398"/>
      <c r="I17" s="1398"/>
      <c r="J17" s="1398"/>
      <c r="K17" s="1398"/>
      <c r="L17" s="1398"/>
      <c r="M17" s="1398"/>
      <c r="N17" s="1398"/>
      <c r="O17" s="1399"/>
    </row>
    <row r="18" spans="2:15" ht="89.25" customHeight="1" x14ac:dyDescent="0.3">
      <c r="B18" s="205" t="s">
        <v>566</v>
      </c>
      <c r="C18" s="203">
        <v>43986</v>
      </c>
      <c r="D18" s="1397" t="s">
        <v>570</v>
      </c>
      <c r="E18" s="1398"/>
      <c r="F18" s="1398"/>
      <c r="G18" s="1398"/>
      <c r="H18" s="1398"/>
      <c r="I18" s="1398"/>
      <c r="J18" s="1398"/>
      <c r="K18" s="1398"/>
      <c r="L18" s="1398"/>
      <c r="M18" s="1398"/>
      <c r="N18" s="1398"/>
      <c r="O18" s="1399"/>
    </row>
    <row r="19" spans="2:15" ht="73.5" customHeight="1" x14ac:dyDescent="0.3">
      <c r="B19" s="205" t="s">
        <v>463</v>
      </c>
      <c r="C19" s="231">
        <v>43944</v>
      </c>
      <c r="D19" s="1397" t="s">
        <v>545</v>
      </c>
      <c r="E19" s="1398"/>
      <c r="F19" s="1398"/>
      <c r="G19" s="1398"/>
      <c r="H19" s="1398"/>
      <c r="I19" s="1398"/>
      <c r="J19" s="1398"/>
      <c r="K19" s="1398"/>
      <c r="L19" s="1398"/>
      <c r="M19" s="1398"/>
      <c r="N19" s="1398"/>
      <c r="O19" s="1399"/>
    </row>
    <row r="20" spans="2:15" x14ac:dyDescent="0.3">
      <c r="B20" s="205" t="s">
        <v>461</v>
      </c>
      <c r="C20" s="203">
        <v>43826</v>
      </c>
      <c r="D20" s="1397" t="s">
        <v>462</v>
      </c>
      <c r="E20" s="1398"/>
      <c r="F20" s="1398"/>
      <c r="G20" s="1398"/>
      <c r="H20" s="1398"/>
      <c r="I20" s="1398"/>
      <c r="J20" s="1398"/>
      <c r="K20" s="1398"/>
      <c r="L20" s="1398"/>
      <c r="M20" s="1398"/>
      <c r="N20" s="1398"/>
      <c r="O20" s="1399"/>
    </row>
    <row r="21" spans="2:15" ht="35.25" customHeight="1" x14ac:dyDescent="0.3">
      <c r="B21" s="205" t="s">
        <v>457</v>
      </c>
      <c r="C21" s="203">
        <v>43738</v>
      </c>
      <c r="D21" s="1397" t="s">
        <v>458</v>
      </c>
      <c r="E21" s="1398"/>
      <c r="F21" s="1398"/>
      <c r="G21" s="1398"/>
      <c r="H21" s="1398"/>
      <c r="I21" s="1398"/>
      <c r="J21" s="1398"/>
      <c r="K21" s="1398"/>
      <c r="L21" s="1398"/>
      <c r="M21" s="1398"/>
      <c r="N21" s="1398"/>
      <c r="O21" s="1399"/>
    </row>
    <row r="22" spans="2:15" ht="58.5" customHeight="1" x14ac:dyDescent="0.3">
      <c r="B22" s="205" t="s">
        <v>404</v>
      </c>
      <c r="C22" s="203">
        <v>43560</v>
      </c>
      <c r="D22" s="1397" t="s">
        <v>450</v>
      </c>
      <c r="E22" s="1398"/>
      <c r="F22" s="1398"/>
      <c r="G22" s="1398"/>
      <c r="H22" s="1398"/>
      <c r="I22" s="1398"/>
      <c r="J22" s="1398"/>
      <c r="K22" s="1398"/>
      <c r="L22" s="1398"/>
      <c r="M22" s="1398"/>
      <c r="N22" s="1398"/>
      <c r="O22" s="1399"/>
    </row>
    <row r="23" spans="2:15" ht="37.5" customHeight="1" x14ac:dyDescent="0.3">
      <c r="B23" s="205" t="s">
        <v>400</v>
      </c>
      <c r="C23" s="203">
        <v>43452</v>
      </c>
      <c r="D23" s="1397" t="s">
        <v>401</v>
      </c>
      <c r="E23" s="1398"/>
      <c r="F23" s="1398"/>
      <c r="G23" s="1398"/>
      <c r="H23" s="1398"/>
      <c r="I23" s="1398"/>
      <c r="J23" s="1398"/>
      <c r="K23" s="1398"/>
      <c r="L23" s="1398"/>
      <c r="M23" s="1398"/>
      <c r="N23" s="1398"/>
      <c r="O23" s="1399"/>
    </row>
    <row r="24" spans="2:15" ht="56.25" customHeight="1" x14ac:dyDescent="0.3">
      <c r="B24" s="205" t="s">
        <v>398</v>
      </c>
      <c r="C24" s="203">
        <v>43349</v>
      </c>
      <c r="D24" s="1424" t="s">
        <v>402</v>
      </c>
      <c r="E24" s="1425"/>
      <c r="F24" s="1425"/>
      <c r="G24" s="1425"/>
      <c r="H24" s="1425"/>
      <c r="I24" s="1425"/>
      <c r="J24" s="1425"/>
      <c r="K24" s="1425"/>
      <c r="L24" s="1425"/>
      <c r="M24" s="1425"/>
      <c r="N24" s="1425"/>
      <c r="O24" s="1426"/>
    </row>
    <row r="25" spans="2:15" ht="33.75" customHeight="1" x14ac:dyDescent="0.3">
      <c r="B25" s="205" t="s">
        <v>357</v>
      </c>
      <c r="C25" s="203">
        <v>43201</v>
      </c>
      <c r="D25" s="1397" t="s">
        <v>360</v>
      </c>
      <c r="E25" s="1398"/>
      <c r="F25" s="1398"/>
      <c r="G25" s="1398"/>
      <c r="H25" s="1398"/>
      <c r="I25" s="1398"/>
      <c r="J25" s="1398"/>
      <c r="K25" s="1398"/>
      <c r="L25" s="1398"/>
      <c r="M25" s="1398"/>
      <c r="N25" s="1398"/>
      <c r="O25" s="1399"/>
    </row>
    <row r="26" spans="2:15" ht="56.25" customHeight="1" x14ac:dyDescent="0.3">
      <c r="B26" s="150" t="s">
        <v>354</v>
      </c>
      <c r="C26" s="203">
        <v>42979</v>
      </c>
      <c r="D26" s="1397" t="s">
        <v>358</v>
      </c>
      <c r="E26" s="1398"/>
      <c r="F26" s="1398"/>
      <c r="G26" s="1398"/>
      <c r="H26" s="1398"/>
      <c r="I26" s="1398"/>
      <c r="J26" s="1398"/>
      <c r="K26" s="1398"/>
      <c r="L26" s="1398"/>
      <c r="M26" s="1398"/>
      <c r="N26" s="1398"/>
      <c r="O26" s="1399"/>
    </row>
    <row r="27" spans="2:15" ht="90" customHeight="1" x14ac:dyDescent="0.3">
      <c r="B27" s="150" t="s">
        <v>281</v>
      </c>
      <c r="C27" s="203">
        <v>42846</v>
      </c>
      <c r="D27" s="1397" t="s">
        <v>352</v>
      </c>
      <c r="E27" s="1398"/>
      <c r="F27" s="1398"/>
      <c r="G27" s="1398"/>
      <c r="H27" s="1398"/>
      <c r="I27" s="1398"/>
      <c r="J27" s="1398"/>
      <c r="K27" s="1398"/>
      <c r="L27" s="1398"/>
      <c r="M27" s="1398"/>
      <c r="N27" s="1398"/>
      <c r="O27" s="1399"/>
    </row>
    <row r="28" spans="2:15" x14ac:dyDescent="0.3">
      <c r="B28" s="150" t="s">
        <v>259</v>
      </c>
      <c r="C28" s="157">
        <v>42660</v>
      </c>
      <c r="D28" s="1400" t="s">
        <v>260</v>
      </c>
      <c r="E28" s="1401"/>
      <c r="F28" s="1401"/>
      <c r="G28" s="1401"/>
      <c r="H28" s="1401"/>
      <c r="I28" s="1401"/>
      <c r="J28" s="1401"/>
      <c r="K28" s="1401"/>
      <c r="L28" s="1401"/>
      <c r="M28" s="1401"/>
      <c r="N28" s="1401"/>
      <c r="O28" s="1402"/>
    </row>
    <row r="29" spans="2:15" ht="57" customHeight="1" x14ac:dyDescent="0.3">
      <c r="B29" s="150" t="s">
        <v>255</v>
      </c>
      <c r="C29" s="157">
        <v>42580</v>
      </c>
      <c r="D29" s="1400" t="s">
        <v>258</v>
      </c>
      <c r="E29" s="1401"/>
      <c r="F29" s="1401"/>
      <c r="G29" s="1401"/>
      <c r="H29" s="1401"/>
      <c r="I29" s="1401"/>
      <c r="J29" s="1401"/>
      <c r="K29" s="1401"/>
      <c r="L29" s="1401"/>
      <c r="M29" s="1401"/>
      <c r="N29" s="1401"/>
      <c r="O29" s="1402"/>
    </row>
    <row r="30" spans="2:15" ht="87" customHeight="1" x14ac:dyDescent="0.3">
      <c r="B30" s="150" t="s">
        <v>219</v>
      </c>
      <c r="C30" s="157">
        <v>42464</v>
      </c>
      <c r="D30" s="1400" t="s">
        <v>254</v>
      </c>
      <c r="E30" s="1401"/>
      <c r="F30" s="1401"/>
      <c r="G30" s="1401"/>
      <c r="H30" s="1401"/>
      <c r="I30" s="1401"/>
      <c r="J30" s="1401"/>
      <c r="K30" s="1401"/>
      <c r="L30" s="1401"/>
      <c r="M30" s="1401"/>
      <c r="N30" s="1401"/>
      <c r="O30" s="1402"/>
    </row>
    <row r="31" spans="2:15" ht="38.25" customHeight="1" x14ac:dyDescent="0.3">
      <c r="B31" s="150" t="s">
        <v>218</v>
      </c>
      <c r="C31" s="157">
        <v>42177</v>
      </c>
      <c r="D31" s="1400" t="s">
        <v>249</v>
      </c>
      <c r="E31" s="1401"/>
      <c r="F31" s="1401"/>
      <c r="G31" s="1401"/>
      <c r="H31" s="1401"/>
      <c r="I31" s="1401"/>
      <c r="J31" s="1401"/>
      <c r="K31" s="1401"/>
      <c r="L31" s="1401"/>
      <c r="M31" s="1401"/>
      <c r="N31" s="1401"/>
      <c r="O31" s="1402"/>
    </row>
    <row r="32" spans="2:15" ht="57" customHeight="1" x14ac:dyDescent="0.3">
      <c r="B32" s="150" t="s">
        <v>216</v>
      </c>
      <c r="C32" s="157">
        <v>42109</v>
      </c>
      <c r="D32" s="1400" t="s">
        <v>250</v>
      </c>
      <c r="E32" s="1401"/>
      <c r="F32" s="1401"/>
      <c r="G32" s="1401"/>
      <c r="H32" s="1401"/>
      <c r="I32" s="1401"/>
      <c r="J32" s="1401"/>
      <c r="K32" s="1401"/>
      <c r="L32" s="1401"/>
      <c r="M32" s="1401"/>
      <c r="N32" s="1401"/>
      <c r="O32" s="1402"/>
    </row>
    <row r="33" spans="2:15" x14ac:dyDescent="0.3">
      <c r="B33" s="1407" t="s">
        <v>179</v>
      </c>
      <c r="C33" s="1406">
        <v>42095</v>
      </c>
      <c r="D33" s="1408" t="s">
        <v>251</v>
      </c>
      <c r="E33" s="1409"/>
      <c r="F33" s="1409"/>
      <c r="G33" s="1409"/>
      <c r="H33" s="1409"/>
      <c r="I33" s="1409"/>
      <c r="J33" s="1409"/>
      <c r="K33" s="1409"/>
      <c r="L33" s="1409"/>
      <c r="M33" s="1409"/>
      <c r="N33" s="1409"/>
      <c r="O33" s="1410"/>
    </row>
    <row r="34" spans="2:15" x14ac:dyDescent="0.3">
      <c r="B34" s="1407"/>
      <c r="C34" s="1406"/>
      <c r="D34" s="1408"/>
      <c r="E34" s="1409"/>
      <c r="F34" s="1409"/>
      <c r="G34" s="1409"/>
      <c r="H34" s="1409"/>
      <c r="I34" s="1409"/>
      <c r="J34" s="1409"/>
      <c r="K34" s="1409"/>
      <c r="L34" s="1409"/>
      <c r="M34" s="1409"/>
      <c r="N34" s="1409"/>
      <c r="O34" s="1410"/>
    </row>
    <row r="35" spans="2:15" x14ac:dyDescent="0.3">
      <c r="B35" s="1407"/>
      <c r="C35" s="1406"/>
      <c r="D35" s="1408"/>
      <c r="E35" s="1409"/>
      <c r="F35" s="1409"/>
      <c r="G35" s="1409"/>
      <c r="H35" s="1409"/>
      <c r="I35" s="1409"/>
      <c r="J35" s="1409"/>
      <c r="K35" s="1409"/>
      <c r="L35" s="1409"/>
      <c r="M35" s="1409"/>
      <c r="N35" s="1409"/>
      <c r="O35" s="1410"/>
    </row>
    <row r="36" spans="2:15" x14ac:dyDescent="0.3">
      <c r="B36" s="1407"/>
      <c r="C36" s="1406"/>
      <c r="D36" s="1408"/>
      <c r="E36" s="1409"/>
      <c r="F36" s="1409"/>
      <c r="G36" s="1409"/>
      <c r="H36" s="1409"/>
      <c r="I36" s="1409"/>
      <c r="J36" s="1409"/>
      <c r="K36" s="1409"/>
      <c r="L36" s="1409"/>
      <c r="M36" s="1409"/>
      <c r="N36" s="1409"/>
      <c r="O36" s="1410"/>
    </row>
    <row r="37" spans="2:15" x14ac:dyDescent="0.3">
      <c r="B37" s="1407"/>
      <c r="C37" s="1406"/>
      <c r="D37" s="1408"/>
      <c r="E37" s="1409"/>
      <c r="F37" s="1409"/>
      <c r="G37" s="1409"/>
      <c r="H37" s="1409"/>
      <c r="I37" s="1409"/>
      <c r="J37" s="1409"/>
      <c r="K37" s="1409"/>
      <c r="L37" s="1409"/>
      <c r="M37" s="1409"/>
      <c r="N37" s="1409"/>
      <c r="O37" s="1410"/>
    </row>
    <row r="38" spans="2:15" x14ac:dyDescent="0.3">
      <c r="B38" s="1407"/>
      <c r="C38" s="1406"/>
      <c r="D38" s="1408"/>
      <c r="E38" s="1409"/>
      <c r="F38" s="1409"/>
      <c r="G38" s="1409"/>
      <c r="H38" s="1409"/>
      <c r="I38" s="1409"/>
      <c r="J38" s="1409"/>
      <c r="K38" s="1409"/>
      <c r="L38" s="1409"/>
      <c r="M38" s="1409"/>
      <c r="N38" s="1409"/>
      <c r="O38" s="1410"/>
    </row>
    <row r="39" spans="2:15" x14ac:dyDescent="0.3">
      <c r="B39" s="1407"/>
      <c r="C39" s="1406"/>
      <c r="D39" s="1408"/>
      <c r="E39" s="1409"/>
      <c r="F39" s="1409"/>
      <c r="G39" s="1409"/>
      <c r="H39" s="1409"/>
      <c r="I39" s="1409"/>
      <c r="J39" s="1409"/>
      <c r="K39" s="1409"/>
      <c r="L39" s="1409"/>
      <c r="M39" s="1409"/>
      <c r="N39" s="1409"/>
      <c r="O39" s="1410"/>
    </row>
    <row r="40" spans="2:15" ht="38.25" customHeight="1" x14ac:dyDescent="0.3">
      <c r="B40" s="1407"/>
      <c r="C40" s="1406"/>
      <c r="D40" s="1408"/>
      <c r="E40" s="1409"/>
      <c r="F40" s="1409"/>
      <c r="G40" s="1409"/>
      <c r="H40" s="1409"/>
      <c r="I40" s="1409"/>
      <c r="J40" s="1409"/>
      <c r="K40" s="1409"/>
      <c r="L40" s="1409"/>
      <c r="M40" s="1409"/>
      <c r="N40" s="1409"/>
      <c r="O40" s="1410"/>
    </row>
    <row r="41" spans="2:15" x14ac:dyDescent="0.3">
      <c r="B41" s="1407" t="s">
        <v>175</v>
      </c>
      <c r="C41" s="1406">
        <v>41803</v>
      </c>
      <c r="D41" s="1403" t="s">
        <v>253</v>
      </c>
      <c r="E41" s="1404"/>
      <c r="F41" s="1404"/>
      <c r="G41" s="1404"/>
      <c r="H41" s="1404"/>
      <c r="I41" s="1404"/>
      <c r="J41" s="1404"/>
      <c r="K41" s="1404"/>
      <c r="L41" s="1404"/>
      <c r="M41" s="1404"/>
      <c r="N41" s="1404"/>
      <c r="O41" s="1405"/>
    </row>
    <row r="42" spans="2:15" x14ac:dyDescent="0.3">
      <c r="B42" s="1407"/>
      <c r="C42" s="1406"/>
      <c r="D42" s="1403"/>
      <c r="E42" s="1404"/>
      <c r="F42" s="1404"/>
      <c r="G42" s="1404"/>
      <c r="H42" s="1404"/>
      <c r="I42" s="1404"/>
      <c r="J42" s="1404"/>
      <c r="K42" s="1404"/>
      <c r="L42" s="1404"/>
      <c r="M42" s="1404"/>
      <c r="N42" s="1404"/>
      <c r="O42" s="1405"/>
    </row>
    <row r="43" spans="2:15" x14ac:dyDescent="0.3">
      <c r="B43" s="1407"/>
      <c r="C43" s="1406"/>
      <c r="D43" s="1403"/>
      <c r="E43" s="1404"/>
      <c r="F43" s="1404"/>
      <c r="G43" s="1404"/>
      <c r="H43" s="1404"/>
      <c r="I43" s="1404"/>
      <c r="J43" s="1404"/>
      <c r="K43" s="1404"/>
      <c r="L43" s="1404"/>
      <c r="M43" s="1404"/>
      <c r="N43" s="1404"/>
      <c r="O43" s="1405"/>
    </row>
    <row r="44" spans="2:15" x14ac:dyDescent="0.3">
      <c r="B44" s="1407"/>
      <c r="C44" s="1406"/>
      <c r="D44" s="1403"/>
      <c r="E44" s="1404"/>
      <c r="F44" s="1404"/>
      <c r="G44" s="1404"/>
      <c r="H44" s="1404"/>
      <c r="I44" s="1404"/>
      <c r="J44" s="1404"/>
      <c r="K44" s="1404"/>
      <c r="L44" s="1404"/>
      <c r="M44" s="1404"/>
      <c r="N44" s="1404"/>
      <c r="O44" s="1405"/>
    </row>
    <row r="45" spans="2:15" ht="23.25" customHeight="1" x14ac:dyDescent="0.3">
      <c r="B45" s="110" t="s">
        <v>174</v>
      </c>
      <c r="C45" s="162">
        <v>41792</v>
      </c>
      <c r="D45" s="1400" t="s">
        <v>252</v>
      </c>
      <c r="E45" s="1401"/>
      <c r="F45" s="1401"/>
      <c r="G45" s="1401"/>
      <c r="H45" s="1401"/>
      <c r="I45" s="1401"/>
      <c r="J45" s="1401"/>
      <c r="K45" s="1401"/>
      <c r="L45" s="1401"/>
      <c r="M45" s="1401"/>
      <c r="N45" s="1401"/>
      <c r="O45" s="1402"/>
    </row>
    <row r="46" spans="2:15" x14ac:dyDescent="0.3">
      <c r="B46" s="151" t="s">
        <v>217</v>
      </c>
      <c r="C46" s="161">
        <v>41789</v>
      </c>
      <c r="D46" s="1421" t="s">
        <v>160</v>
      </c>
      <c r="E46" s="1422"/>
      <c r="F46" s="1422"/>
      <c r="G46" s="1422"/>
      <c r="H46" s="1422"/>
      <c r="I46" s="1422"/>
      <c r="J46" s="1422"/>
      <c r="K46" s="1422"/>
      <c r="L46" s="1422"/>
      <c r="M46" s="1422"/>
      <c r="N46" s="1422"/>
      <c r="O46" s="1423"/>
    </row>
  </sheetData>
  <sheetProtection algorithmName="SHA-512" hashValue="QHFHGTCrVFAme1D10aE2+VpFSybKTYxQfu/WPoSQsRA5AURRgw2M3SPoc9QkXwCH/yqq4zcT/W5cCGy0+w/k2w==" saltValue="HXsfK+OWIbst/6mSrbBR6g==" spinCount="100000" sheet="1" objects="1" scenarios="1"/>
  <mergeCells count="39">
    <mergeCell ref="D14:O14"/>
    <mergeCell ref="D11:O11"/>
    <mergeCell ref="D10:O10"/>
    <mergeCell ref="D46:O46"/>
    <mergeCell ref="D23:O23"/>
    <mergeCell ref="D17:O17"/>
    <mergeCell ref="D30:O30"/>
    <mergeCell ref="D21:O21"/>
    <mergeCell ref="D22:O22"/>
    <mergeCell ref="D25:O25"/>
    <mergeCell ref="D28:O28"/>
    <mergeCell ref="D29:O29"/>
    <mergeCell ref="D26:O26"/>
    <mergeCell ref="D27:O27"/>
    <mergeCell ref="D24:O24"/>
    <mergeCell ref="D16:O16"/>
    <mergeCell ref="D12:O12"/>
    <mergeCell ref="D13:O13"/>
    <mergeCell ref="D9:O9"/>
    <mergeCell ref="A1:O1"/>
    <mergeCell ref="D3:O3"/>
    <mergeCell ref="D8:O8"/>
    <mergeCell ref="D7:O7"/>
    <mergeCell ref="D6:O6"/>
    <mergeCell ref="D5:O5"/>
    <mergeCell ref="D4:O4"/>
    <mergeCell ref="D45:O45"/>
    <mergeCell ref="D32:O32"/>
    <mergeCell ref="D41:O44"/>
    <mergeCell ref="C41:C44"/>
    <mergeCell ref="B41:B44"/>
    <mergeCell ref="B33:B40"/>
    <mergeCell ref="C33:C40"/>
    <mergeCell ref="D33:O40"/>
    <mergeCell ref="D15:O15"/>
    <mergeCell ref="D31:O31"/>
    <mergeCell ref="D20:O20"/>
    <mergeCell ref="D18:O18"/>
    <mergeCell ref="D19:O19"/>
  </mergeCells>
  <phoneticPr fontId="3" type="noConversion"/>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DR2538"/>
  <sheetViews>
    <sheetView zoomScaleNormal="100" workbookViewId="0"/>
  </sheetViews>
  <sheetFormatPr baseColWidth="10" defaultColWidth="11.42578125" defaultRowHeight="15" x14ac:dyDescent="0.25"/>
  <cols>
    <col min="1" max="1" width="6.7109375" style="166" customWidth="1"/>
    <col min="2" max="2" width="7" style="271" customWidth="1"/>
    <col min="3" max="3" width="30" style="271" customWidth="1"/>
    <col min="4" max="4" width="28" style="271" customWidth="1"/>
    <col min="5" max="5" width="33.5703125" style="271" customWidth="1"/>
    <col min="6" max="6" width="15.5703125" style="271" customWidth="1"/>
    <col min="7" max="8" width="15.28515625" style="271" customWidth="1"/>
    <col min="9" max="9" width="19.42578125" style="271" customWidth="1"/>
    <col min="10" max="10" width="11.140625" style="271" customWidth="1"/>
    <col min="11" max="11" width="14.140625" style="271" customWidth="1"/>
    <col min="12" max="12" width="13.28515625" style="271" customWidth="1"/>
    <col min="13" max="13" width="17.85546875" style="271" customWidth="1"/>
    <col min="14" max="14" width="13.140625" style="271" customWidth="1"/>
    <col min="15" max="16" width="11.140625" style="271" customWidth="1"/>
    <col min="17" max="17" width="11.140625" style="272" customWidth="1"/>
    <col min="18" max="20" width="11.140625" style="271" customWidth="1"/>
    <col min="21" max="32" width="12.5703125" style="271" customWidth="1"/>
    <col min="33" max="33" width="12.28515625" style="272" customWidth="1"/>
    <col min="34" max="34" width="12.140625" style="271" customWidth="1"/>
    <col min="35" max="35" width="12" style="271" customWidth="1"/>
    <col min="36" max="38" width="12.7109375" style="271" customWidth="1"/>
    <col min="39" max="39" width="13" style="271" customWidth="1"/>
    <col min="40" max="40" width="12.7109375" style="271" customWidth="1"/>
    <col min="41" max="41" width="12.28515625" style="271" customWidth="1"/>
    <col min="42" max="42" width="12.85546875" style="271" customWidth="1"/>
    <col min="43" max="43" width="11.7109375" style="271" customWidth="1"/>
    <col min="44" max="44" width="12" style="271" customWidth="1"/>
    <col min="45" max="45" width="12.5703125" style="271" customWidth="1"/>
    <col min="46" max="46" width="12.28515625" style="271" customWidth="1"/>
    <col min="47" max="47" width="13.140625" style="271" customWidth="1"/>
    <col min="48" max="48" width="13.28515625" style="271" customWidth="1"/>
    <col min="49" max="49" width="12.5703125" style="271" customWidth="1"/>
    <col min="50" max="50" width="12.7109375" style="271" customWidth="1"/>
    <col min="51" max="51" width="11.85546875" style="271" customWidth="1"/>
    <col min="52" max="52" width="12.7109375" style="271" customWidth="1"/>
    <col min="53" max="53" width="13.7109375" style="271" customWidth="1"/>
    <col min="54" max="54" width="13.28515625" style="271" customWidth="1"/>
    <col min="55" max="56" width="13" style="271" customWidth="1"/>
    <col min="57" max="57" width="13.42578125" style="271" customWidth="1"/>
    <col min="58" max="58" width="14.42578125" style="271" customWidth="1"/>
    <col min="59" max="59" width="14.5703125" style="271" customWidth="1"/>
    <col min="60" max="62" width="16.28515625" style="271" customWidth="1"/>
    <col min="63" max="63" width="16" style="271" customWidth="1"/>
    <col min="64" max="64" width="13.85546875" style="271" customWidth="1"/>
    <col min="65" max="74" width="12.85546875" style="271" customWidth="1"/>
    <col min="75" max="80" width="13" style="271" customWidth="1"/>
    <col min="81" max="104" width="11.85546875" style="271" bestFit="1" customWidth="1"/>
    <col min="105" max="105" width="13.5703125" style="271" customWidth="1"/>
    <col min="106" max="106" width="13" style="271" customWidth="1"/>
    <col min="107" max="107" width="13.7109375" style="271" customWidth="1"/>
    <col min="108" max="108" width="15.140625" style="271" customWidth="1"/>
    <col min="109" max="16384" width="11.42578125" style="271"/>
  </cols>
  <sheetData>
    <row r="1" spans="1:33" ht="18" customHeight="1" x14ac:dyDescent="0.25"/>
    <row r="2" spans="1:33" ht="18" customHeight="1" x14ac:dyDescent="0.25"/>
    <row r="3" spans="1:33" ht="18" customHeight="1" x14ac:dyDescent="0.25"/>
    <row r="4" spans="1:33" s="273" customFormat="1" ht="18" customHeight="1" x14ac:dyDescent="0.35">
      <c r="A4" s="372" t="s">
        <v>37</v>
      </c>
      <c r="B4" s="376" t="s">
        <v>4</v>
      </c>
      <c r="C4" s="296"/>
      <c r="D4" s="296"/>
      <c r="E4" s="296"/>
      <c r="F4" s="296"/>
      <c r="G4" s="296"/>
      <c r="H4" s="296"/>
      <c r="I4" s="296"/>
      <c r="J4" s="296"/>
      <c r="K4" s="296"/>
      <c r="L4" s="296"/>
      <c r="M4" s="296"/>
      <c r="Q4" s="349"/>
      <c r="AG4" s="349"/>
    </row>
    <row r="5" spans="1:33" ht="18" customHeight="1" x14ac:dyDescent="0.25"/>
    <row r="6" spans="1:33" ht="18" customHeight="1" x14ac:dyDescent="0.25">
      <c r="C6" s="487" t="s">
        <v>5</v>
      </c>
      <c r="D6" s="297" t="str">
        <f>IF(ISNUMBER('1.Datos generales organización '!G3),'1.Datos generales organización '!G3,"")</f>
        <v/>
      </c>
      <c r="E6" s="166"/>
      <c r="F6" s="166"/>
      <c r="G6" s="166"/>
    </row>
    <row r="7" spans="1:33" ht="18" customHeight="1" x14ac:dyDescent="0.25">
      <c r="C7" s="166"/>
      <c r="D7" s="166"/>
      <c r="E7" s="166"/>
      <c r="F7" s="166"/>
      <c r="G7" s="166"/>
    </row>
    <row r="8" spans="1:33" ht="18" customHeight="1" x14ac:dyDescent="0.25">
      <c r="C8" s="483" t="s">
        <v>194</v>
      </c>
      <c r="D8" s="484" t="s">
        <v>805</v>
      </c>
      <c r="E8" s="483" t="s">
        <v>806</v>
      </c>
      <c r="G8" s="485" t="s">
        <v>1499</v>
      </c>
      <c r="H8" s="486"/>
      <c r="J8" s="485" t="s">
        <v>705</v>
      </c>
      <c r="K8" s="486"/>
    </row>
    <row r="9" spans="1:33" ht="18" customHeight="1" x14ac:dyDescent="0.25">
      <c r="C9" s="798">
        <v>2025</v>
      </c>
      <c r="D9" s="299" t="s">
        <v>683</v>
      </c>
      <c r="E9" s="300" t="s">
        <v>10</v>
      </c>
      <c r="G9" s="262" t="s">
        <v>706</v>
      </c>
      <c r="H9" s="872">
        <v>27.9</v>
      </c>
      <c r="J9" s="262" t="s">
        <v>706</v>
      </c>
      <c r="K9" s="873">
        <v>28</v>
      </c>
    </row>
    <row r="10" spans="1:33" ht="18" customHeight="1" x14ac:dyDescent="0.25">
      <c r="C10" s="798">
        <v>2024</v>
      </c>
      <c r="D10" s="299" t="s">
        <v>684</v>
      </c>
      <c r="E10" s="300" t="s">
        <v>11</v>
      </c>
      <c r="G10" s="262" t="s">
        <v>707</v>
      </c>
      <c r="H10" s="872">
        <v>273</v>
      </c>
      <c r="J10" s="262" t="s">
        <v>707</v>
      </c>
      <c r="K10" s="873">
        <v>265</v>
      </c>
    </row>
    <row r="11" spans="1:33" ht="18" customHeight="1" x14ac:dyDescent="0.25">
      <c r="C11" s="947">
        <v>2023</v>
      </c>
      <c r="D11" s="299" t="s">
        <v>685</v>
      </c>
      <c r="E11" s="300" t="s">
        <v>12</v>
      </c>
    </row>
    <row r="12" spans="1:33" ht="18" customHeight="1" x14ac:dyDescent="0.25">
      <c r="C12" s="947">
        <v>2022</v>
      </c>
      <c r="D12" s="299" t="s">
        <v>686</v>
      </c>
      <c r="E12" s="300" t="s">
        <v>13</v>
      </c>
    </row>
    <row r="13" spans="1:33" ht="18" customHeight="1" x14ac:dyDescent="0.25">
      <c r="C13" s="947">
        <v>2021</v>
      </c>
      <c r="D13" s="299" t="s">
        <v>687</v>
      </c>
      <c r="E13" s="300" t="s">
        <v>14</v>
      </c>
    </row>
    <row r="14" spans="1:33" ht="18" customHeight="1" x14ac:dyDescent="0.25">
      <c r="C14" s="947">
        <v>2020</v>
      </c>
      <c r="D14" s="299" t="s">
        <v>688</v>
      </c>
      <c r="E14" s="300" t="s">
        <v>15</v>
      </c>
    </row>
    <row r="15" spans="1:33" ht="18" customHeight="1" x14ac:dyDescent="0.25">
      <c r="C15" s="298">
        <v>2019</v>
      </c>
      <c r="D15" s="301" t="s">
        <v>172</v>
      </c>
      <c r="E15" s="300" t="s">
        <v>16</v>
      </c>
    </row>
    <row r="16" spans="1:33" ht="18" customHeight="1" x14ac:dyDescent="0.25">
      <c r="C16" s="298">
        <v>2018</v>
      </c>
      <c r="E16" s="300" t="s">
        <v>17</v>
      </c>
    </row>
    <row r="17" spans="3:5" ht="18" customHeight="1" x14ac:dyDescent="0.25">
      <c r="C17" s="298">
        <v>2017</v>
      </c>
      <c r="E17" s="300" t="s">
        <v>18</v>
      </c>
    </row>
    <row r="18" spans="3:5" ht="18" customHeight="1" x14ac:dyDescent="0.25">
      <c r="C18" s="298">
        <v>2016</v>
      </c>
      <c r="E18" s="300" t="s">
        <v>19</v>
      </c>
    </row>
    <row r="19" spans="3:5" ht="18" customHeight="1" x14ac:dyDescent="0.25">
      <c r="C19" s="298">
        <v>2015</v>
      </c>
      <c r="E19" s="300" t="s">
        <v>20</v>
      </c>
    </row>
    <row r="20" spans="3:5" ht="18" customHeight="1" x14ac:dyDescent="0.25">
      <c r="C20" s="298">
        <v>2014</v>
      </c>
      <c r="E20" s="300" t="s">
        <v>21</v>
      </c>
    </row>
    <row r="21" spans="3:5" ht="18" customHeight="1" x14ac:dyDescent="0.25">
      <c r="C21" s="298">
        <v>2013</v>
      </c>
      <c r="E21" s="300" t="s">
        <v>22</v>
      </c>
    </row>
    <row r="22" spans="3:5" ht="18" customHeight="1" x14ac:dyDescent="0.25">
      <c r="C22" s="298">
        <v>2012</v>
      </c>
      <c r="E22" s="300" t="s">
        <v>23</v>
      </c>
    </row>
    <row r="23" spans="3:5" ht="18" customHeight="1" x14ac:dyDescent="0.25">
      <c r="C23" s="298">
        <v>2011</v>
      </c>
      <c r="E23" s="300" t="s">
        <v>24</v>
      </c>
    </row>
    <row r="24" spans="3:5" ht="18" customHeight="1" x14ac:dyDescent="0.25">
      <c r="C24" s="298">
        <v>2010</v>
      </c>
      <c r="E24" s="300" t="s">
        <v>25</v>
      </c>
    </row>
    <row r="25" spans="3:5" ht="18" customHeight="1" x14ac:dyDescent="0.25">
      <c r="C25" s="298">
        <v>2009</v>
      </c>
      <c r="E25" s="300" t="s">
        <v>26</v>
      </c>
    </row>
    <row r="26" spans="3:5" ht="18" customHeight="1" x14ac:dyDescent="0.25">
      <c r="C26" s="298">
        <v>2008</v>
      </c>
      <c r="E26" s="300" t="s">
        <v>27</v>
      </c>
    </row>
    <row r="27" spans="3:5" ht="18" customHeight="1" x14ac:dyDescent="0.25">
      <c r="C27" s="302">
        <v>2007</v>
      </c>
      <c r="E27" s="300" t="s">
        <v>28</v>
      </c>
    </row>
    <row r="28" spans="3:5" ht="18" customHeight="1" x14ac:dyDescent="0.25">
      <c r="E28" s="300" t="s">
        <v>29</v>
      </c>
    </row>
    <row r="29" spans="3:5" ht="18" customHeight="1" x14ac:dyDescent="0.25">
      <c r="E29" s="303" t="s">
        <v>30</v>
      </c>
    </row>
    <row r="30" spans="3:5" ht="18" customHeight="1" x14ac:dyDescent="0.25"/>
    <row r="31" spans="3:5" ht="18" customHeight="1" x14ac:dyDescent="0.25"/>
    <row r="32" spans="3:5" ht="18" customHeight="1" x14ac:dyDescent="0.25">
      <c r="C32" s="487" t="s">
        <v>271</v>
      </c>
      <c r="D32" s="532" t="str">
        <f>IF(ISTEXT('1.Datos generales organización '!D6),'1.Datos generales organización '!D6,"")</f>
        <v/>
      </c>
      <c r="E32" s="533"/>
    </row>
    <row r="33" spans="1:65" ht="18" customHeight="1" x14ac:dyDescent="0.25">
      <c r="E33" s="533"/>
    </row>
    <row r="34" spans="1:65" ht="18" customHeight="1" x14ac:dyDescent="0.25">
      <c r="C34" s="487" t="s">
        <v>806</v>
      </c>
      <c r="D34" s="532" t="str">
        <f>IF(ISTEXT('1.Datos generales organización '!D9),'1.Datos generales organización '!D9,"")</f>
        <v/>
      </c>
      <c r="E34" s="533"/>
    </row>
    <row r="35" spans="1:65" ht="18" customHeight="1" x14ac:dyDescent="0.25"/>
    <row r="36" spans="1:65" ht="18" customHeight="1" x14ac:dyDescent="0.25"/>
    <row r="37" spans="1:65" ht="18" customHeight="1" x14ac:dyDescent="0.25"/>
    <row r="38" spans="1:65" s="273" customFormat="1" ht="18" customHeight="1" x14ac:dyDescent="0.35">
      <c r="A38" s="372" t="s">
        <v>38</v>
      </c>
      <c r="B38" s="376" t="s">
        <v>720</v>
      </c>
      <c r="C38" s="296"/>
      <c r="D38" s="296"/>
      <c r="E38" s="296"/>
      <c r="F38" s="296"/>
      <c r="G38" s="296"/>
      <c r="H38" s="296"/>
      <c r="I38" s="296"/>
      <c r="J38" s="296"/>
      <c r="K38" s="296"/>
      <c r="L38" s="296"/>
      <c r="M38" s="296"/>
      <c r="AG38" s="349"/>
    </row>
    <row r="39" spans="1:65" ht="18" customHeight="1" x14ac:dyDescent="0.25"/>
    <row r="40" spans="1:65" ht="18" customHeight="1" x14ac:dyDescent="0.25">
      <c r="B40" s="415" t="s">
        <v>970</v>
      </c>
      <c r="C40" s="415"/>
      <c r="D40" s="415"/>
      <c r="E40" s="415"/>
      <c r="F40" s="415"/>
      <c r="G40" s="415"/>
      <c r="H40" s="415"/>
      <c r="I40" s="415"/>
      <c r="J40" s="415"/>
      <c r="K40" s="415"/>
    </row>
    <row r="41" spans="1:65" ht="18" customHeight="1" x14ac:dyDescent="0.25">
      <c r="B41" s="166"/>
      <c r="C41" s="166"/>
      <c r="D41" s="166"/>
      <c r="E41" s="166"/>
      <c r="F41" s="166"/>
      <c r="G41" s="166"/>
      <c r="H41" s="166"/>
      <c r="I41" s="166"/>
      <c r="J41" s="166"/>
      <c r="K41" s="166"/>
      <c r="L41" s="166"/>
      <c r="M41" s="166"/>
      <c r="N41" s="166"/>
    </row>
    <row r="42" spans="1:65" ht="18" customHeight="1" x14ac:dyDescent="0.25">
      <c r="D42" s="456" t="s">
        <v>911</v>
      </c>
      <c r="E42" s="456" t="s">
        <v>912</v>
      </c>
      <c r="F42" s="456" t="s">
        <v>913</v>
      </c>
      <c r="G42" s="456" t="s">
        <v>914</v>
      </c>
    </row>
    <row r="43" spans="1:65" ht="18" customHeight="1" x14ac:dyDescent="0.25">
      <c r="B43" s="271">
        <v>1</v>
      </c>
      <c r="C43" s="405" t="s">
        <v>920</v>
      </c>
      <c r="D43" s="457">
        <f>ROUND(L178,2)</f>
        <v>0</v>
      </c>
      <c r="E43" s="457">
        <f t="shared" ref="E43:F43" si="0">ROUND(M178,2)</f>
        <v>0</v>
      </c>
      <c r="F43" s="457">
        <f t="shared" si="0"/>
        <v>0</v>
      </c>
      <c r="G43" s="457">
        <f>ROUND(O178,2)</f>
        <v>0</v>
      </c>
      <c r="J43" s="304"/>
      <c r="K43" s="304"/>
      <c r="AG43" s="271"/>
      <c r="AH43" s="272"/>
    </row>
    <row r="44" spans="1:65" s="352" customFormat="1" ht="18" customHeight="1" x14ac:dyDescent="0.25">
      <c r="A44" s="166"/>
      <c r="B44" s="271"/>
      <c r="C44" s="271"/>
      <c r="D44" s="271"/>
      <c r="E44" s="271"/>
      <c r="F44" s="271"/>
      <c r="G44" s="455">
        <f>D43+E43*$H$9/1000+F43*$H$10/1000</f>
        <v>0</v>
      </c>
      <c r="H44" s="271"/>
      <c r="I44" s="271"/>
      <c r="J44" s="271"/>
      <c r="K44" s="271"/>
      <c r="L44" s="271"/>
      <c r="M44" s="271"/>
      <c r="N44" s="271"/>
      <c r="O44" s="271"/>
      <c r="W44" s="271"/>
      <c r="X44" s="271"/>
      <c r="Y44" s="271"/>
      <c r="Z44" s="271"/>
      <c r="AA44" s="271"/>
      <c r="AB44" s="271"/>
      <c r="AC44" s="271"/>
      <c r="AD44" s="271"/>
      <c r="AE44" s="271"/>
      <c r="AF44" s="271"/>
      <c r="AG44" s="272"/>
      <c r="AH44" s="271"/>
      <c r="AI44" s="271"/>
      <c r="AJ44" s="271"/>
      <c r="AK44" s="271"/>
      <c r="AL44" s="271"/>
      <c r="AM44" s="271"/>
      <c r="AN44" s="271"/>
      <c r="AO44" s="271"/>
      <c r="AP44" s="271"/>
      <c r="AQ44" s="271"/>
      <c r="AR44" s="271"/>
      <c r="AS44" s="271"/>
      <c r="AT44" s="271"/>
      <c r="AU44" s="271"/>
      <c r="AV44" s="271"/>
      <c r="AW44" s="271"/>
      <c r="AX44" s="271"/>
      <c r="AY44" s="271"/>
      <c r="AZ44" s="271"/>
      <c r="BA44" s="271"/>
      <c r="BB44" s="271"/>
      <c r="BK44" s="952" t="s">
        <v>1846</v>
      </c>
    </row>
    <row r="45" spans="1:65" ht="18" customHeight="1" x14ac:dyDescent="0.25">
      <c r="B45" s="389" t="s">
        <v>834</v>
      </c>
      <c r="C45" s="353"/>
      <c r="D45" s="352"/>
      <c r="F45" s="352"/>
      <c r="G45" s="352"/>
      <c r="H45" s="352"/>
      <c r="J45" s="352"/>
      <c r="K45" s="354"/>
      <c r="L45" s="354"/>
      <c r="M45" s="354"/>
      <c r="N45" s="354"/>
      <c r="O45" s="354"/>
      <c r="W45" s="354"/>
      <c r="X45" s="354"/>
      <c r="Y45" s="354"/>
      <c r="Z45" s="354"/>
      <c r="AA45" s="354"/>
      <c r="AB45" s="354"/>
      <c r="AC45" s="352"/>
      <c r="AD45" s="352"/>
      <c r="AE45" s="352"/>
      <c r="AF45" s="352"/>
      <c r="AG45" s="352"/>
      <c r="AH45" s="352"/>
      <c r="AI45" s="354"/>
      <c r="AJ45" s="354"/>
      <c r="AK45" s="354"/>
      <c r="AL45" s="354"/>
      <c r="AM45" s="354"/>
      <c r="AN45" s="354"/>
      <c r="AP45" s="352"/>
      <c r="AQ45" s="352"/>
      <c r="AR45" s="352"/>
      <c r="AS45" s="352"/>
      <c r="AT45" s="352"/>
      <c r="AU45" s="354"/>
      <c r="AV45" s="354"/>
      <c r="AW45" s="354"/>
      <c r="AX45" s="354"/>
      <c r="AY45" s="354"/>
      <c r="AZ45" s="354"/>
      <c r="BA45" s="354"/>
      <c r="BB45" s="352"/>
    </row>
    <row r="46" spans="1:65" ht="18" customHeight="1" x14ac:dyDescent="0.25">
      <c r="B46" s="389"/>
      <c r="C46" s="353"/>
      <c r="D46" s="352"/>
      <c r="F46" s="377" t="s">
        <v>812</v>
      </c>
      <c r="G46" s="378"/>
      <c r="H46" s="378"/>
      <c r="I46" s="378"/>
      <c r="J46" s="378"/>
      <c r="K46" s="378"/>
      <c r="L46" s="379"/>
      <c r="M46" s="379"/>
      <c r="N46" s="379"/>
      <c r="O46" s="379"/>
      <c r="P46" s="379"/>
      <c r="Q46" s="379"/>
      <c r="R46" s="360" t="s">
        <v>813</v>
      </c>
      <c r="S46" s="356"/>
      <c r="T46" s="356"/>
      <c r="U46" s="356"/>
      <c r="V46" s="356"/>
      <c r="W46" s="356"/>
      <c r="X46" s="357"/>
      <c r="Y46" s="357"/>
      <c r="Z46" s="357"/>
      <c r="AA46" s="357"/>
      <c r="AB46" s="357"/>
      <c r="AC46" s="357"/>
      <c r="AD46" s="356"/>
      <c r="AE46" s="356"/>
      <c r="AF46" s="356"/>
      <c r="AG46" s="356"/>
      <c r="AH46" s="356"/>
      <c r="AI46" s="356"/>
      <c r="AJ46" s="357"/>
      <c r="AK46" s="357"/>
      <c r="AL46" s="357"/>
      <c r="AM46" s="357"/>
      <c r="AN46" s="357"/>
      <c r="AO46" s="357"/>
      <c r="AP46" s="380" t="s">
        <v>814</v>
      </c>
      <c r="AQ46" s="381"/>
      <c r="AR46" s="381"/>
      <c r="AS46" s="381"/>
      <c r="AT46" s="381"/>
      <c r="AU46" s="381"/>
      <c r="AV46" s="382"/>
      <c r="AW46" s="382"/>
      <c r="AX46" s="382"/>
      <c r="AY46" s="382"/>
      <c r="AZ46" s="382"/>
      <c r="BA46" s="382"/>
      <c r="BB46" s="382"/>
      <c r="BC46" s="382"/>
      <c r="BD46" s="382"/>
      <c r="BE46" s="382"/>
      <c r="BF46" s="382"/>
      <c r="BG46" s="382"/>
      <c r="BH46" s="382"/>
      <c r="BI46" s="382"/>
      <c r="BJ46" s="382"/>
      <c r="BK46" s="382"/>
      <c r="BL46" s="382"/>
      <c r="BM46" s="382"/>
    </row>
    <row r="47" spans="1:65" ht="18" customHeight="1" x14ac:dyDescent="0.25">
      <c r="B47" s="389"/>
      <c r="D47" s="352" t="s">
        <v>1003</v>
      </c>
      <c r="F47" s="352"/>
      <c r="G47" s="352"/>
      <c r="H47" s="352"/>
      <c r="J47" s="352"/>
      <c r="K47" s="354"/>
      <c r="L47" s="354"/>
      <c r="M47" s="354"/>
      <c r="N47" s="354"/>
      <c r="O47" s="354"/>
      <c r="W47" s="354"/>
      <c r="X47" s="354"/>
      <c r="Y47" s="354"/>
      <c r="Z47" s="354"/>
      <c r="AA47" s="354"/>
      <c r="AB47" s="354"/>
      <c r="AC47" s="352"/>
      <c r="AD47" s="352"/>
      <c r="AE47" s="352"/>
      <c r="AF47" s="352"/>
      <c r="AG47" s="352"/>
      <c r="AH47" s="352"/>
      <c r="AI47" s="354"/>
      <c r="AJ47" s="354"/>
      <c r="AK47" s="354"/>
      <c r="AL47" s="354"/>
      <c r="AM47" s="354"/>
      <c r="AN47" s="354"/>
      <c r="AP47" s="352"/>
      <c r="AQ47" s="352"/>
      <c r="AR47" s="352"/>
      <c r="AS47" s="352"/>
      <c r="AT47" s="352"/>
      <c r="AU47" s="354"/>
      <c r="AV47" s="354"/>
      <c r="AW47" s="354"/>
      <c r="AX47" s="354"/>
      <c r="AY47" s="354"/>
      <c r="AZ47" s="354"/>
      <c r="BA47" s="354"/>
      <c r="BB47" s="352"/>
    </row>
    <row r="48" spans="1:65" ht="18" customHeight="1" x14ac:dyDescent="0.25">
      <c r="A48" s="271"/>
      <c r="B48" s="352"/>
      <c r="C48" s="350"/>
      <c r="D48" s="352"/>
      <c r="F48" s="885">
        <v>2007</v>
      </c>
      <c r="G48" s="885">
        <v>2007</v>
      </c>
      <c r="H48" s="885">
        <v>2007</v>
      </c>
      <c r="I48" s="885">
        <v>2008</v>
      </c>
      <c r="J48" s="885">
        <v>2008</v>
      </c>
      <c r="K48" s="885">
        <v>2008</v>
      </c>
      <c r="L48" s="955">
        <v>2009</v>
      </c>
      <c r="M48" s="475">
        <v>2009</v>
      </c>
      <c r="N48" s="475">
        <v>2009</v>
      </c>
      <c r="O48" s="475">
        <v>2010</v>
      </c>
      <c r="P48" s="475">
        <v>2010</v>
      </c>
      <c r="Q48" s="475">
        <v>2010</v>
      </c>
      <c r="R48" s="475">
        <v>2011</v>
      </c>
      <c r="S48" s="475">
        <v>2011</v>
      </c>
      <c r="T48" s="475">
        <v>2011</v>
      </c>
      <c r="U48" s="475">
        <v>2012</v>
      </c>
      <c r="V48" s="475">
        <v>2012</v>
      </c>
      <c r="W48" s="475">
        <v>2012</v>
      </c>
      <c r="X48" s="475">
        <v>2013</v>
      </c>
      <c r="Y48" s="475">
        <v>2013</v>
      </c>
      <c r="Z48" s="475">
        <v>2013</v>
      </c>
      <c r="AA48" s="475">
        <v>2014</v>
      </c>
      <c r="AB48" s="475">
        <v>2014</v>
      </c>
      <c r="AC48" s="475">
        <v>2014</v>
      </c>
      <c r="AD48" s="475">
        <v>2015</v>
      </c>
      <c r="AE48" s="475">
        <v>2015</v>
      </c>
      <c r="AF48" s="475">
        <v>2015</v>
      </c>
      <c r="AG48" s="475">
        <v>2016</v>
      </c>
      <c r="AH48" s="475">
        <v>2016</v>
      </c>
      <c r="AI48" s="475">
        <v>2016</v>
      </c>
      <c r="AJ48" s="475">
        <v>2017</v>
      </c>
      <c r="AK48" s="475">
        <v>2017</v>
      </c>
      <c r="AL48" s="475">
        <v>2017</v>
      </c>
      <c r="AM48" s="475">
        <v>2018</v>
      </c>
      <c r="AN48" s="475">
        <v>2018</v>
      </c>
      <c r="AO48" s="475">
        <v>2018</v>
      </c>
      <c r="AP48" s="475">
        <v>2019</v>
      </c>
      <c r="AQ48" s="475">
        <v>2019</v>
      </c>
      <c r="AR48" s="475">
        <v>2019</v>
      </c>
      <c r="AS48" s="475">
        <v>2020</v>
      </c>
      <c r="AT48" s="475">
        <v>2020</v>
      </c>
      <c r="AU48" s="475">
        <v>2020</v>
      </c>
      <c r="AV48" s="475">
        <v>2021</v>
      </c>
      <c r="AW48" s="475">
        <v>2021</v>
      </c>
      <c r="AX48" s="475">
        <v>2021</v>
      </c>
      <c r="AY48" s="475">
        <v>2022</v>
      </c>
      <c r="AZ48" s="475">
        <v>2022</v>
      </c>
      <c r="BA48" s="475">
        <v>2022</v>
      </c>
      <c r="BB48" s="475">
        <v>2023</v>
      </c>
      <c r="BC48" s="475">
        <v>2023</v>
      </c>
      <c r="BD48" s="475">
        <v>2023</v>
      </c>
      <c r="BE48" s="475">
        <v>2024</v>
      </c>
      <c r="BF48" s="475">
        <v>2024</v>
      </c>
      <c r="BG48" s="475">
        <v>2024</v>
      </c>
      <c r="BH48" s="1047">
        <v>2025</v>
      </c>
      <c r="BI48" s="1047">
        <v>2025</v>
      </c>
      <c r="BJ48" s="1047">
        <v>2025</v>
      </c>
      <c r="BK48" s="953">
        <v>2026</v>
      </c>
      <c r="BL48" s="953">
        <v>2026</v>
      </c>
      <c r="BM48" s="953">
        <v>2026</v>
      </c>
    </row>
    <row r="49" spans="2:65" ht="18" customHeight="1" x14ac:dyDescent="0.25">
      <c r="B49" s="352"/>
      <c r="C49" s="352"/>
      <c r="D49" s="352"/>
      <c r="F49" s="956" t="s">
        <v>701</v>
      </c>
      <c r="G49" s="956" t="s">
        <v>702</v>
      </c>
      <c r="H49" s="956" t="s">
        <v>703</v>
      </c>
      <c r="I49" s="956" t="s">
        <v>701</v>
      </c>
      <c r="J49" s="956" t="s">
        <v>702</v>
      </c>
      <c r="K49" s="956" t="s">
        <v>703</v>
      </c>
      <c r="L49" s="475" t="s">
        <v>701</v>
      </c>
      <c r="M49" s="475" t="s">
        <v>702</v>
      </c>
      <c r="N49" s="475" t="s">
        <v>703</v>
      </c>
      <c r="O49" s="475" t="s">
        <v>701</v>
      </c>
      <c r="P49" s="475" t="s">
        <v>702</v>
      </c>
      <c r="Q49" s="475" t="s">
        <v>703</v>
      </c>
      <c r="R49" s="475" t="s">
        <v>701</v>
      </c>
      <c r="S49" s="475" t="s">
        <v>702</v>
      </c>
      <c r="T49" s="475" t="s">
        <v>703</v>
      </c>
      <c r="U49" s="475" t="s">
        <v>701</v>
      </c>
      <c r="V49" s="475" t="s">
        <v>702</v>
      </c>
      <c r="W49" s="475" t="s">
        <v>703</v>
      </c>
      <c r="X49" s="475" t="s">
        <v>701</v>
      </c>
      <c r="Y49" s="475" t="s">
        <v>702</v>
      </c>
      <c r="Z49" s="475" t="s">
        <v>703</v>
      </c>
      <c r="AA49" s="475" t="s">
        <v>701</v>
      </c>
      <c r="AB49" s="475" t="s">
        <v>702</v>
      </c>
      <c r="AC49" s="475" t="s">
        <v>703</v>
      </c>
      <c r="AD49" s="475" t="s">
        <v>701</v>
      </c>
      <c r="AE49" s="475" t="s">
        <v>702</v>
      </c>
      <c r="AF49" s="475" t="s">
        <v>703</v>
      </c>
      <c r="AG49" s="475" t="s">
        <v>701</v>
      </c>
      <c r="AH49" s="475" t="s">
        <v>702</v>
      </c>
      <c r="AI49" s="475" t="s">
        <v>703</v>
      </c>
      <c r="AJ49" s="475" t="s">
        <v>701</v>
      </c>
      <c r="AK49" s="475" t="s">
        <v>702</v>
      </c>
      <c r="AL49" s="475" t="s">
        <v>703</v>
      </c>
      <c r="AM49" s="475" t="s">
        <v>701</v>
      </c>
      <c r="AN49" s="475" t="s">
        <v>702</v>
      </c>
      <c r="AO49" s="475" t="s">
        <v>703</v>
      </c>
      <c r="AP49" s="475" t="s">
        <v>701</v>
      </c>
      <c r="AQ49" s="475" t="s">
        <v>702</v>
      </c>
      <c r="AR49" s="475" t="s">
        <v>703</v>
      </c>
      <c r="AS49" s="475" t="s">
        <v>701</v>
      </c>
      <c r="AT49" s="475" t="s">
        <v>702</v>
      </c>
      <c r="AU49" s="475" t="s">
        <v>703</v>
      </c>
      <c r="AV49" s="475" t="s">
        <v>701</v>
      </c>
      <c r="AW49" s="475" t="s">
        <v>702</v>
      </c>
      <c r="AX49" s="475" t="s">
        <v>703</v>
      </c>
      <c r="AY49" s="475" t="s">
        <v>701</v>
      </c>
      <c r="AZ49" s="475" t="s">
        <v>702</v>
      </c>
      <c r="BA49" s="475" t="s">
        <v>703</v>
      </c>
      <c r="BB49" s="475" t="s">
        <v>701</v>
      </c>
      <c r="BC49" s="475" t="s">
        <v>702</v>
      </c>
      <c r="BD49" s="475" t="s">
        <v>703</v>
      </c>
      <c r="BE49" s="475" t="s">
        <v>701</v>
      </c>
      <c r="BF49" s="475" t="s">
        <v>702</v>
      </c>
      <c r="BG49" s="475" t="s">
        <v>703</v>
      </c>
      <c r="BH49" s="1047" t="s">
        <v>701</v>
      </c>
      <c r="BI49" s="1047" t="s">
        <v>702</v>
      </c>
      <c r="BJ49" s="1047" t="s">
        <v>703</v>
      </c>
      <c r="BK49" s="953" t="s">
        <v>701</v>
      </c>
      <c r="BL49" s="953" t="s">
        <v>702</v>
      </c>
      <c r="BM49" s="953" t="s">
        <v>703</v>
      </c>
    </row>
    <row r="50" spans="2:65" ht="18" customHeight="1" x14ac:dyDescent="0.25">
      <c r="B50" s="352"/>
      <c r="C50" s="352"/>
      <c r="D50" s="352"/>
      <c r="F50" s="432" t="str">
        <f>F48&amp;F49</f>
        <v>2007CO2 (kg/ud)</v>
      </c>
      <c r="G50" s="432" t="str">
        <f t="shared" ref="G50" si="1">G48&amp;G49</f>
        <v>2007CH4 (g/ud)</v>
      </c>
      <c r="H50" s="432" t="str">
        <f t="shared" ref="H50" si="2">H48&amp;H49</f>
        <v>2007N2O (g/ud)</v>
      </c>
      <c r="I50" s="432" t="str">
        <f>I48&amp;I49</f>
        <v>2008CO2 (kg/ud)</v>
      </c>
      <c r="J50" s="432" t="str">
        <f t="shared" ref="J50" si="3">J48&amp;J49</f>
        <v>2008CH4 (g/ud)</v>
      </c>
      <c r="K50" s="432" t="str">
        <f t="shared" ref="K50" si="4">K48&amp;K49</f>
        <v>2008N2O (g/ud)</v>
      </c>
      <c r="L50" s="432" t="str">
        <f>L48&amp;L49</f>
        <v>2009CO2 (kg/ud)</v>
      </c>
      <c r="M50" s="432" t="str">
        <f t="shared" ref="M50" si="5">M48&amp;M49</f>
        <v>2009CH4 (g/ud)</v>
      </c>
      <c r="N50" s="432" t="str">
        <f t="shared" ref="N50" si="6">N48&amp;N49</f>
        <v>2009N2O (g/ud)</v>
      </c>
      <c r="O50" s="432" t="str">
        <f>O48&amp;O49</f>
        <v>2010CO2 (kg/ud)</v>
      </c>
      <c r="P50" s="432" t="str">
        <f t="shared" ref="P50" si="7">P48&amp;P49</f>
        <v>2010CH4 (g/ud)</v>
      </c>
      <c r="Q50" s="432" t="str">
        <f t="shared" ref="Q50" si="8">Q48&amp;Q49</f>
        <v>2010N2O (g/ud)</v>
      </c>
      <c r="R50" s="432" t="str">
        <f t="shared" ref="R50" si="9">R48&amp;R49</f>
        <v>2011CO2 (kg/ud)</v>
      </c>
      <c r="S50" s="432" t="str">
        <f t="shared" ref="S50" si="10">S48&amp;S49</f>
        <v>2011CH4 (g/ud)</v>
      </c>
      <c r="T50" s="432" t="str">
        <f t="shared" ref="T50" si="11">T48&amp;T49</f>
        <v>2011N2O (g/ud)</v>
      </c>
      <c r="U50" s="432" t="str">
        <f t="shared" ref="U50" si="12">U48&amp;U49</f>
        <v>2012CO2 (kg/ud)</v>
      </c>
      <c r="V50" s="432" t="str">
        <f t="shared" ref="V50" si="13">V48&amp;V49</f>
        <v>2012CH4 (g/ud)</v>
      </c>
      <c r="W50" s="432" t="str">
        <f t="shared" ref="W50" si="14">W48&amp;W49</f>
        <v>2012N2O (g/ud)</v>
      </c>
      <c r="X50" s="432" t="str">
        <f t="shared" ref="X50" si="15">X48&amp;X49</f>
        <v>2013CO2 (kg/ud)</v>
      </c>
      <c r="Y50" s="432" t="str">
        <f t="shared" ref="Y50" si="16">Y48&amp;Y49</f>
        <v>2013CH4 (g/ud)</v>
      </c>
      <c r="Z50" s="432" t="str">
        <f t="shared" ref="Z50" si="17">Z48&amp;Z49</f>
        <v>2013N2O (g/ud)</v>
      </c>
      <c r="AA50" s="432" t="str">
        <f t="shared" ref="AA50" si="18">AA48&amp;AA49</f>
        <v>2014CO2 (kg/ud)</v>
      </c>
      <c r="AB50" s="432" t="str">
        <f t="shared" ref="AB50" si="19">AB48&amp;AB49</f>
        <v>2014CH4 (g/ud)</v>
      </c>
      <c r="AC50" s="432" t="str">
        <f t="shared" ref="AC50" si="20">AC48&amp;AC49</f>
        <v>2014N2O (g/ud)</v>
      </c>
      <c r="AD50" s="432" t="str">
        <f t="shared" ref="AD50" si="21">AD48&amp;AD49</f>
        <v>2015CO2 (kg/ud)</v>
      </c>
      <c r="AE50" s="432" t="str">
        <f t="shared" ref="AE50" si="22">AE48&amp;AE49</f>
        <v>2015CH4 (g/ud)</v>
      </c>
      <c r="AF50" s="432" t="str">
        <f t="shared" ref="AF50" si="23">AF48&amp;AF49</f>
        <v>2015N2O (g/ud)</v>
      </c>
      <c r="AG50" s="432" t="str">
        <f t="shared" ref="AG50" si="24">AG48&amp;AG49</f>
        <v>2016CO2 (kg/ud)</v>
      </c>
      <c r="AH50" s="432" t="str">
        <f t="shared" ref="AH50" si="25">AH48&amp;AH49</f>
        <v>2016CH4 (g/ud)</v>
      </c>
      <c r="AI50" s="432" t="str">
        <f t="shared" ref="AI50" si="26">AI48&amp;AI49</f>
        <v>2016N2O (g/ud)</v>
      </c>
      <c r="AJ50" s="432" t="str">
        <f t="shared" ref="AJ50" si="27">AJ48&amp;AJ49</f>
        <v>2017CO2 (kg/ud)</v>
      </c>
      <c r="AK50" s="432" t="str">
        <f t="shared" ref="AK50" si="28">AK48&amp;AK49</f>
        <v>2017CH4 (g/ud)</v>
      </c>
      <c r="AL50" s="432" t="str">
        <f t="shared" ref="AL50" si="29">AL48&amp;AL49</f>
        <v>2017N2O (g/ud)</v>
      </c>
      <c r="AM50" s="432" t="str">
        <f t="shared" ref="AM50" si="30">AM48&amp;AM49</f>
        <v>2018CO2 (kg/ud)</v>
      </c>
      <c r="AN50" s="432" t="str">
        <f t="shared" ref="AN50" si="31">AN48&amp;AN49</f>
        <v>2018CH4 (g/ud)</v>
      </c>
      <c r="AO50" s="432" t="str">
        <f t="shared" ref="AO50" si="32">AO48&amp;AO49</f>
        <v>2018N2O (g/ud)</v>
      </c>
      <c r="AP50" s="432" t="str">
        <f t="shared" ref="AP50" si="33">AP48&amp;AP49</f>
        <v>2019CO2 (kg/ud)</v>
      </c>
      <c r="AQ50" s="432" t="str">
        <f t="shared" ref="AQ50" si="34">AQ48&amp;AQ49</f>
        <v>2019CH4 (g/ud)</v>
      </c>
      <c r="AR50" s="432" t="str">
        <f t="shared" ref="AR50" si="35">AR48&amp;AR49</f>
        <v>2019N2O (g/ud)</v>
      </c>
      <c r="AS50" s="432" t="str">
        <f t="shared" ref="AS50" si="36">AS48&amp;AS49</f>
        <v>2020CO2 (kg/ud)</v>
      </c>
      <c r="AT50" s="432" t="str">
        <f t="shared" ref="AT50" si="37">AT48&amp;AT49</f>
        <v>2020CH4 (g/ud)</v>
      </c>
      <c r="AU50" s="432" t="str">
        <f t="shared" ref="AU50" si="38">AU48&amp;AU49</f>
        <v>2020N2O (g/ud)</v>
      </c>
      <c r="AV50" s="432" t="str">
        <f t="shared" ref="AV50" si="39">AV48&amp;AV49</f>
        <v>2021CO2 (kg/ud)</v>
      </c>
      <c r="AW50" s="432" t="str">
        <f t="shared" ref="AW50" si="40">AW48&amp;AW49</f>
        <v>2021CH4 (g/ud)</v>
      </c>
      <c r="AX50" s="432" t="str">
        <f t="shared" ref="AX50" si="41">AX48&amp;AX49</f>
        <v>2021N2O (g/ud)</v>
      </c>
      <c r="AY50" s="432" t="str">
        <f t="shared" ref="AY50" si="42">AY48&amp;AY49</f>
        <v>2022CO2 (kg/ud)</v>
      </c>
      <c r="AZ50" s="432" t="str">
        <f t="shared" ref="AZ50" si="43">AZ48&amp;AZ49</f>
        <v>2022CH4 (g/ud)</v>
      </c>
      <c r="BA50" s="432" t="str">
        <f t="shared" ref="BA50:BC50" si="44">BA48&amp;BA49</f>
        <v>2022N2O (g/ud)</v>
      </c>
      <c r="BB50" s="432" t="str">
        <f t="shared" si="44"/>
        <v>2023CO2 (kg/ud)</v>
      </c>
      <c r="BC50" s="432" t="str">
        <f t="shared" si="44"/>
        <v>2023CH4 (g/ud)</v>
      </c>
      <c r="BD50" s="432" t="str">
        <f t="shared" ref="BD50" si="45">BD48&amp;BD49</f>
        <v>2023N2O (g/ud)</v>
      </c>
      <c r="BE50" s="432" t="str">
        <f>BE48&amp;BE49</f>
        <v>2024CO2 (kg/ud)</v>
      </c>
      <c r="BF50" s="432" t="str">
        <f>BF48&amp;BF49</f>
        <v>2024CH4 (g/ud)</v>
      </c>
      <c r="BG50" s="432" t="str">
        <f>BG48&amp;BG49</f>
        <v>2024N2O (g/ud)</v>
      </c>
      <c r="BH50" s="1048" t="str">
        <f t="shared" ref="BH50:BM50" si="46">BH48&amp;BH49</f>
        <v>2025CO2 (kg/ud)</v>
      </c>
      <c r="BI50" s="1048" t="str">
        <f t="shared" si="46"/>
        <v>2025CH4 (g/ud)</v>
      </c>
      <c r="BJ50" s="1048" t="str">
        <f t="shared" si="46"/>
        <v>2025N2O (g/ud)</v>
      </c>
      <c r="BK50" s="954" t="str">
        <f t="shared" si="46"/>
        <v>2026CO2 (kg/ud)</v>
      </c>
      <c r="BL50" s="954" t="str">
        <f t="shared" si="46"/>
        <v>2026CH4 (g/ud)</v>
      </c>
      <c r="BM50" s="954" t="str">
        <f t="shared" si="46"/>
        <v>2026N2O (g/ud)</v>
      </c>
    </row>
    <row r="51" spans="2:65" ht="18" customHeight="1" x14ac:dyDescent="0.25">
      <c r="B51" s="305"/>
      <c r="C51" s="352"/>
      <c r="D51" s="352"/>
      <c r="E51" s="583" t="s">
        <v>256</v>
      </c>
      <c r="F51" s="1015">
        <v>2.8809999999999998</v>
      </c>
      <c r="G51" s="1015">
        <v>0.38900000000000001</v>
      </c>
      <c r="H51" s="1015">
        <v>2.3E-2</v>
      </c>
      <c r="I51" s="1015">
        <v>2.8809999999999998</v>
      </c>
      <c r="J51" s="1015">
        <v>0.38900000000000001</v>
      </c>
      <c r="K51" s="1015">
        <v>2.3E-2</v>
      </c>
      <c r="L51" s="1015">
        <v>2.8809999999999998</v>
      </c>
      <c r="M51" s="1015">
        <v>0.38900000000000001</v>
      </c>
      <c r="N51" s="1015">
        <v>2.3E-2</v>
      </c>
      <c r="O51" s="1015">
        <v>2.8809999999999998</v>
      </c>
      <c r="P51" s="1015">
        <v>0.38900000000000001</v>
      </c>
      <c r="Q51" s="1015">
        <v>2.3E-2</v>
      </c>
      <c r="R51" s="1015">
        <v>2.8809999999999998</v>
      </c>
      <c r="S51" s="1015">
        <v>0.38900000000000001</v>
      </c>
      <c r="T51" s="1015">
        <v>2.3E-2</v>
      </c>
      <c r="U51" s="1015">
        <v>2.8809999999999998</v>
      </c>
      <c r="V51" s="1015">
        <v>0.38900000000000001</v>
      </c>
      <c r="W51" s="1015">
        <v>2.3E-2</v>
      </c>
      <c r="X51" s="1015">
        <v>2.8809999999999998</v>
      </c>
      <c r="Y51" s="1015">
        <v>0.38900000000000001</v>
      </c>
      <c r="Z51" s="1015">
        <v>2.3E-2</v>
      </c>
      <c r="AA51" s="1015">
        <v>2.8809999999999998</v>
      </c>
      <c r="AB51" s="1015">
        <v>0.38900000000000001</v>
      </c>
      <c r="AC51" s="1015">
        <v>2.3E-2</v>
      </c>
      <c r="AD51" s="1015">
        <v>2.8809999999999998</v>
      </c>
      <c r="AE51" s="1015">
        <v>0.38900000000000001</v>
      </c>
      <c r="AF51" s="1015">
        <v>2.3E-2</v>
      </c>
      <c r="AG51" s="1015">
        <v>2.8809999999999998</v>
      </c>
      <c r="AH51" s="1015">
        <v>0.38900000000000001</v>
      </c>
      <c r="AI51" s="1015">
        <v>2.3E-2</v>
      </c>
      <c r="AJ51" s="1015">
        <v>2.8809999999999998</v>
      </c>
      <c r="AK51" s="1015">
        <v>0.38900000000000001</v>
      </c>
      <c r="AL51" s="1015">
        <v>2.3E-2</v>
      </c>
      <c r="AM51" s="1015">
        <v>2.8809999999999998</v>
      </c>
      <c r="AN51" s="1015">
        <v>0.38900000000000001</v>
      </c>
      <c r="AO51" s="1015">
        <v>2.3E-2</v>
      </c>
      <c r="AP51" s="1015">
        <v>2.8809999999999998</v>
      </c>
      <c r="AQ51" s="1015">
        <v>0.38900000000000001</v>
      </c>
      <c r="AR51" s="1015">
        <v>2.3E-2</v>
      </c>
      <c r="AS51" s="1015">
        <v>2.8809999999999998</v>
      </c>
      <c r="AT51" s="1015">
        <v>0.38900000000000001</v>
      </c>
      <c r="AU51" s="1015">
        <v>2.3E-2</v>
      </c>
      <c r="AV51" s="1015">
        <v>2.8809999999999998</v>
      </c>
      <c r="AW51" s="1015">
        <v>0.38900000000000001</v>
      </c>
      <c r="AX51" s="1015">
        <v>2.3E-2</v>
      </c>
      <c r="AY51" s="1015">
        <v>2.8809999999999998</v>
      </c>
      <c r="AZ51" s="1015">
        <v>0.38900000000000001</v>
      </c>
      <c r="BA51" s="1015">
        <v>2.3E-2</v>
      </c>
      <c r="BB51" s="1016">
        <v>2.8809999999999998</v>
      </c>
      <c r="BC51" s="1016">
        <v>0.38900000000000001</v>
      </c>
      <c r="BD51" s="1016">
        <v>2.3E-2</v>
      </c>
      <c r="BE51" s="1013">
        <v>2.8809999999999998</v>
      </c>
      <c r="BF51" s="1013">
        <v>0.38900000000000001</v>
      </c>
      <c r="BG51" s="1013">
        <v>2.3E-2</v>
      </c>
      <c r="BH51" s="896">
        <v>2.8809999999999998</v>
      </c>
      <c r="BI51" s="896">
        <v>0.38900000000000001</v>
      </c>
      <c r="BJ51" s="896">
        <v>2.3E-2</v>
      </c>
      <c r="BK51" s="1052"/>
      <c r="BL51" s="1052"/>
      <c r="BM51" s="1052"/>
    </row>
    <row r="52" spans="2:65" ht="18" customHeight="1" x14ac:dyDescent="0.25">
      <c r="B52" s="305"/>
      <c r="C52" s="352"/>
      <c r="D52" s="352"/>
      <c r="E52" s="583" t="s">
        <v>567</v>
      </c>
      <c r="F52" s="1016">
        <v>2.7210000000000001</v>
      </c>
      <c r="G52" s="1016">
        <v>0.36699999999999999</v>
      </c>
      <c r="H52" s="1016">
        <v>2.1999999999999999E-2</v>
      </c>
      <c r="I52" s="1016">
        <v>2.7210000000000001</v>
      </c>
      <c r="J52" s="1016">
        <v>0.36699999999999999</v>
      </c>
      <c r="K52" s="1016">
        <v>2.1999999999999999E-2</v>
      </c>
      <c r="L52" s="1016">
        <v>2.7210000000000001</v>
      </c>
      <c r="M52" s="1016">
        <v>0.36699999999999999</v>
      </c>
      <c r="N52" s="1016">
        <v>2.1999999999999999E-2</v>
      </c>
      <c r="O52" s="1016">
        <v>2.7210000000000001</v>
      </c>
      <c r="P52" s="1016">
        <v>0.36699999999999999</v>
      </c>
      <c r="Q52" s="1016">
        <v>2.1999999999999999E-2</v>
      </c>
      <c r="R52" s="1016">
        <v>2.7210000000000001</v>
      </c>
      <c r="S52" s="1016">
        <v>0.36699999999999999</v>
      </c>
      <c r="T52" s="1016">
        <v>2.1999999999999999E-2</v>
      </c>
      <c r="U52" s="1016">
        <v>2.7210000000000001</v>
      </c>
      <c r="V52" s="1016">
        <v>0.36699999999999999</v>
      </c>
      <c r="W52" s="1016">
        <v>2.1999999999999999E-2</v>
      </c>
      <c r="X52" s="1016">
        <v>2.7210000000000001</v>
      </c>
      <c r="Y52" s="1016">
        <v>0.36699999999999999</v>
      </c>
      <c r="Z52" s="1016">
        <v>2.1999999999999999E-2</v>
      </c>
      <c r="AA52" s="1016">
        <v>2.7210000000000001</v>
      </c>
      <c r="AB52" s="1016">
        <v>0.36699999999999999</v>
      </c>
      <c r="AC52" s="1016">
        <v>2.1999999999999999E-2</v>
      </c>
      <c r="AD52" s="1016">
        <v>2.7210000000000001</v>
      </c>
      <c r="AE52" s="1016">
        <v>0.36699999999999999</v>
      </c>
      <c r="AF52" s="1016">
        <v>2.1999999999999999E-2</v>
      </c>
      <c r="AG52" s="1016">
        <v>2.7210000000000001</v>
      </c>
      <c r="AH52" s="1016">
        <v>0.36699999999999999</v>
      </c>
      <c r="AI52" s="1016">
        <v>2.1999999999999999E-2</v>
      </c>
      <c r="AJ52" s="1016">
        <v>2.7210000000000001</v>
      </c>
      <c r="AK52" s="1016">
        <v>0.36699999999999999</v>
      </c>
      <c r="AL52" s="1016">
        <v>2.1999999999999999E-2</v>
      </c>
      <c r="AM52" s="1016">
        <v>2.7210000000000001</v>
      </c>
      <c r="AN52" s="1016">
        <v>0.36699999999999999</v>
      </c>
      <c r="AO52" s="1016">
        <v>2.1999999999999999E-2</v>
      </c>
      <c r="AP52" s="1016">
        <v>2.7210000000000001</v>
      </c>
      <c r="AQ52" s="1016">
        <v>0.36699999999999999</v>
      </c>
      <c r="AR52" s="1016">
        <v>2.1999999999999999E-2</v>
      </c>
      <c r="AS52" s="1016">
        <v>2.7210000000000001</v>
      </c>
      <c r="AT52" s="1016">
        <v>0.36699999999999999</v>
      </c>
      <c r="AU52" s="1016">
        <v>2.1999999999999999E-2</v>
      </c>
      <c r="AV52" s="1016">
        <v>2.7210000000000001</v>
      </c>
      <c r="AW52" s="1016">
        <v>0.36699999999999999</v>
      </c>
      <c r="AX52" s="1016">
        <v>2.1999999999999999E-2</v>
      </c>
      <c r="AY52" s="1016">
        <v>2.7210000000000001</v>
      </c>
      <c r="AZ52" s="1016">
        <v>0.36699999999999999</v>
      </c>
      <c r="BA52" s="1016">
        <v>2.1999999999999999E-2</v>
      </c>
      <c r="BB52" s="1016">
        <v>2.7210000000000001</v>
      </c>
      <c r="BC52" s="1016">
        <v>0.36699999999999999</v>
      </c>
      <c r="BD52" s="1016">
        <v>2.1999999999999999E-2</v>
      </c>
      <c r="BE52" s="1013">
        <v>2.7210000000000001</v>
      </c>
      <c r="BF52" s="1013">
        <v>0.36699999999999999</v>
      </c>
      <c r="BG52" s="1013">
        <v>2.1999999999999999E-2</v>
      </c>
      <c r="BH52" s="896">
        <v>2.7210000000000001</v>
      </c>
      <c r="BI52" s="896">
        <v>0.36699999999999999</v>
      </c>
      <c r="BJ52" s="896">
        <v>2.1999999999999999E-2</v>
      </c>
      <c r="BK52" s="1052"/>
      <c r="BL52" s="1052"/>
      <c r="BM52" s="1052"/>
    </row>
    <row r="53" spans="2:65" ht="18" customHeight="1" x14ac:dyDescent="0.25">
      <c r="B53" s="305"/>
      <c r="C53" s="352"/>
      <c r="D53" s="352"/>
      <c r="E53" s="583" t="s">
        <v>1021</v>
      </c>
      <c r="F53" s="1015">
        <v>0.182</v>
      </c>
      <c r="G53" s="1015">
        <v>1.6E-2</v>
      </c>
      <c r="H53" s="1015">
        <v>0</v>
      </c>
      <c r="I53" s="1015">
        <v>0.183</v>
      </c>
      <c r="J53" s="1015">
        <v>1.6E-2</v>
      </c>
      <c r="K53" s="1015">
        <v>0</v>
      </c>
      <c r="L53" s="1015">
        <v>0.184</v>
      </c>
      <c r="M53" s="1015">
        <v>1.6E-2</v>
      </c>
      <c r="N53" s="1015">
        <v>0</v>
      </c>
      <c r="O53" s="1015">
        <v>0.183</v>
      </c>
      <c r="P53" s="1015">
        <v>1.6E-2</v>
      </c>
      <c r="Q53" s="1015">
        <v>0</v>
      </c>
      <c r="R53" s="1015">
        <v>0.183</v>
      </c>
      <c r="S53" s="1015">
        <v>1.6E-2</v>
      </c>
      <c r="T53" s="1015">
        <v>0</v>
      </c>
      <c r="U53" s="1015">
        <v>0.183</v>
      </c>
      <c r="V53" s="1015">
        <v>1.6E-2</v>
      </c>
      <c r="W53" s="1015">
        <v>0</v>
      </c>
      <c r="X53" s="1015">
        <v>0.182</v>
      </c>
      <c r="Y53" s="1015">
        <v>1.6E-2</v>
      </c>
      <c r="Z53" s="1015">
        <v>0</v>
      </c>
      <c r="AA53" s="1015">
        <v>0.183</v>
      </c>
      <c r="AB53" s="1015">
        <v>1.6E-2</v>
      </c>
      <c r="AC53" s="1015">
        <v>0</v>
      </c>
      <c r="AD53" s="1015">
        <v>0.184</v>
      </c>
      <c r="AE53" s="1015">
        <v>1.6E-2</v>
      </c>
      <c r="AF53" s="1015">
        <v>0</v>
      </c>
      <c r="AG53" s="1015">
        <v>0.183</v>
      </c>
      <c r="AH53" s="1015">
        <v>1.6E-2</v>
      </c>
      <c r="AI53" s="1015">
        <v>0</v>
      </c>
      <c r="AJ53" s="1015">
        <v>0.183</v>
      </c>
      <c r="AK53" s="1015">
        <v>1.6E-2</v>
      </c>
      <c r="AL53" s="1015">
        <v>0</v>
      </c>
      <c r="AM53" s="1015">
        <v>0.182</v>
      </c>
      <c r="AN53" s="1015">
        <v>1.6E-2</v>
      </c>
      <c r="AO53" s="1015">
        <v>0</v>
      </c>
      <c r="AP53" s="1015">
        <v>0.182</v>
      </c>
      <c r="AQ53" s="1015">
        <v>1.6E-2</v>
      </c>
      <c r="AR53" s="1015">
        <v>0</v>
      </c>
      <c r="AS53" s="1015">
        <v>0.182</v>
      </c>
      <c r="AT53" s="1015">
        <v>1.6E-2</v>
      </c>
      <c r="AU53" s="1015">
        <v>0</v>
      </c>
      <c r="AV53" s="1015">
        <v>0.182</v>
      </c>
      <c r="AW53" s="1015">
        <v>1.6E-2</v>
      </c>
      <c r="AX53" s="1015">
        <v>0</v>
      </c>
      <c r="AY53" s="1015">
        <v>0.182</v>
      </c>
      <c r="AZ53" s="1015">
        <v>1.6E-2</v>
      </c>
      <c r="BA53" s="1015">
        <v>0</v>
      </c>
      <c r="BB53" s="1016">
        <v>0.182</v>
      </c>
      <c r="BC53" s="1016">
        <v>1.6E-2</v>
      </c>
      <c r="BD53" s="1016">
        <v>0</v>
      </c>
      <c r="BE53" s="1013">
        <v>0.182</v>
      </c>
      <c r="BF53" s="1013">
        <v>1.6E-2</v>
      </c>
      <c r="BG53" s="1013">
        <v>0</v>
      </c>
      <c r="BH53" s="896">
        <v>0.182</v>
      </c>
      <c r="BI53" s="896">
        <v>1.6E-2</v>
      </c>
      <c r="BJ53" s="896">
        <v>0</v>
      </c>
      <c r="BK53" s="1052"/>
      <c r="BL53" s="1052"/>
      <c r="BM53" s="1052"/>
    </row>
    <row r="54" spans="2:65" ht="18" customHeight="1" x14ac:dyDescent="0.25">
      <c r="B54" s="305"/>
      <c r="C54" s="352"/>
      <c r="D54" s="352"/>
      <c r="E54" s="583" t="s">
        <v>759</v>
      </c>
      <c r="F54" s="1015">
        <v>3.0169999999999999</v>
      </c>
      <c r="G54" s="1015">
        <v>0.39</v>
      </c>
      <c r="H54" s="1015">
        <v>1.2E-2</v>
      </c>
      <c r="I54" s="1015">
        <v>3.0169999999999999</v>
      </c>
      <c r="J54" s="1015">
        <v>0.39</v>
      </c>
      <c r="K54" s="1015">
        <v>1.2E-2</v>
      </c>
      <c r="L54" s="1015">
        <v>3.0169999999999999</v>
      </c>
      <c r="M54" s="1015">
        <v>0.39</v>
      </c>
      <c r="N54" s="1015">
        <v>1.2E-2</v>
      </c>
      <c r="O54" s="1015">
        <v>3.0169999999999999</v>
      </c>
      <c r="P54" s="1015">
        <v>0.39</v>
      </c>
      <c r="Q54" s="1015">
        <v>1.2E-2</v>
      </c>
      <c r="R54" s="1015">
        <v>3.0169999999999999</v>
      </c>
      <c r="S54" s="1015">
        <v>0.39</v>
      </c>
      <c r="T54" s="1015">
        <v>1.2E-2</v>
      </c>
      <c r="U54" s="1015">
        <v>3.0169999999999999</v>
      </c>
      <c r="V54" s="1015">
        <v>0.39</v>
      </c>
      <c r="W54" s="1015">
        <v>1.2E-2</v>
      </c>
      <c r="X54" s="1015">
        <v>3.0169999999999999</v>
      </c>
      <c r="Y54" s="1015">
        <v>0.39</v>
      </c>
      <c r="Z54" s="1015">
        <v>1.2E-2</v>
      </c>
      <c r="AA54" s="1015">
        <v>3.0169999999999999</v>
      </c>
      <c r="AB54" s="1015">
        <v>0.39</v>
      </c>
      <c r="AC54" s="1015">
        <v>1.2E-2</v>
      </c>
      <c r="AD54" s="1015">
        <v>3.0169999999999999</v>
      </c>
      <c r="AE54" s="1015">
        <v>0.39</v>
      </c>
      <c r="AF54" s="1015">
        <v>1.2E-2</v>
      </c>
      <c r="AG54" s="1015">
        <v>3.0169999999999999</v>
      </c>
      <c r="AH54" s="1015">
        <v>0.39</v>
      </c>
      <c r="AI54" s="1015">
        <v>1.2E-2</v>
      </c>
      <c r="AJ54" s="1015">
        <v>3.0169999999999999</v>
      </c>
      <c r="AK54" s="1015">
        <v>0.39</v>
      </c>
      <c r="AL54" s="1015">
        <v>1.2E-2</v>
      </c>
      <c r="AM54" s="1015">
        <v>3.0169999999999999</v>
      </c>
      <c r="AN54" s="1015">
        <v>0.39</v>
      </c>
      <c r="AO54" s="1015">
        <v>1.2E-2</v>
      </c>
      <c r="AP54" s="1015">
        <v>3.0169999999999999</v>
      </c>
      <c r="AQ54" s="1015">
        <v>0.39</v>
      </c>
      <c r="AR54" s="1015">
        <v>1.2E-2</v>
      </c>
      <c r="AS54" s="1015">
        <v>3.0169999999999999</v>
      </c>
      <c r="AT54" s="1015">
        <v>0.39</v>
      </c>
      <c r="AU54" s="1015">
        <v>1.2E-2</v>
      </c>
      <c r="AV54" s="1015">
        <v>3.0169999999999999</v>
      </c>
      <c r="AW54" s="1015">
        <v>0.39</v>
      </c>
      <c r="AX54" s="1015">
        <v>1.2E-2</v>
      </c>
      <c r="AY54" s="1015">
        <v>3.0169999999999999</v>
      </c>
      <c r="AZ54" s="1015">
        <v>0.39</v>
      </c>
      <c r="BA54" s="1015">
        <v>1.2E-2</v>
      </c>
      <c r="BB54" s="1016">
        <v>3.0169999999999999</v>
      </c>
      <c r="BC54" s="1016">
        <v>0.39</v>
      </c>
      <c r="BD54" s="1016">
        <v>1.2E-2</v>
      </c>
      <c r="BE54" s="1013">
        <v>3.0169999999999999</v>
      </c>
      <c r="BF54" s="1013">
        <v>0.39</v>
      </c>
      <c r="BG54" s="1013">
        <v>1.2E-2</v>
      </c>
      <c r="BH54" s="896">
        <v>3.0169999999999999</v>
      </c>
      <c r="BI54" s="896">
        <v>0.39</v>
      </c>
      <c r="BJ54" s="896">
        <v>1.2E-2</v>
      </c>
      <c r="BK54" s="1052"/>
      <c r="BL54" s="1052"/>
      <c r="BM54" s="1052"/>
    </row>
    <row r="55" spans="2:65" ht="18" customHeight="1" x14ac:dyDescent="0.25">
      <c r="B55" s="305"/>
      <c r="C55" s="352"/>
      <c r="D55" s="352"/>
      <c r="E55" s="583" t="s">
        <v>540</v>
      </c>
      <c r="F55" s="1015">
        <v>1.5409999999999999</v>
      </c>
      <c r="G55" s="1015">
        <v>0.122</v>
      </c>
      <c r="H55" s="1015">
        <v>2E-3</v>
      </c>
      <c r="I55" s="1015">
        <v>1.5409999999999999</v>
      </c>
      <c r="J55" s="1015">
        <v>0.122</v>
      </c>
      <c r="K55" s="1015">
        <v>2E-3</v>
      </c>
      <c r="L55" s="1015">
        <v>1.5409999999999999</v>
      </c>
      <c r="M55" s="1015">
        <v>0.122</v>
      </c>
      <c r="N55" s="1015">
        <v>2E-3</v>
      </c>
      <c r="O55" s="1015">
        <v>1.5409999999999999</v>
      </c>
      <c r="P55" s="1015">
        <v>0.122</v>
      </c>
      <c r="Q55" s="1015">
        <v>2E-3</v>
      </c>
      <c r="R55" s="1015">
        <v>1.5409999999999999</v>
      </c>
      <c r="S55" s="1015">
        <v>0.122</v>
      </c>
      <c r="T55" s="1015">
        <v>2E-3</v>
      </c>
      <c r="U55" s="1015">
        <v>1.5409999999999999</v>
      </c>
      <c r="V55" s="1015">
        <v>0.122</v>
      </c>
      <c r="W55" s="1015">
        <v>2E-3</v>
      </c>
      <c r="X55" s="1015">
        <v>1.5409999999999999</v>
      </c>
      <c r="Y55" s="1015">
        <v>0.122</v>
      </c>
      <c r="Z55" s="1015">
        <v>2E-3</v>
      </c>
      <c r="AA55" s="1015">
        <v>1.5409999999999999</v>
      </c>
      <c r="AB55" s="1015">
        <v>0.122</v>
      </c>
      <c r="AC55" s="1015">
        <v>2E-3</v>
      </c>
      <c r="AD55" s="1015">
        <v>1.5409999999999999</v>
      </c>
      <c r="AE55" s="1015">
        <v>0.122</v>
      </c>
      <c r="AF55" s="1015">
        <v>2E-3</v>
      </c>
      <c r="AG55" s="1015">
        <v>1.5409999999999999</v>
      </c>
      <c r="AH55" s="1015">
        <v>0.122</v>
      </c>
      <c r="AI55" s="1015">
        <v>2E-3</v>
      </c>
      <c r="AJ55" s="1015">
        <v>1.5409999999999999</v>
      </c>
      <c r="AK55" s="1015">
        <v>0.122</v>
      </c>
      <c r="AL55" s="1015">
        <v>2E-3</v>
      </c>
      <c r="AM55" s="1015">
        <v>1.5409999999999999</v>
      </c>
      <c r="AN55" s="1015">
        <v>0.122</v>
      </c>
      <c r="AO55" s="1015">
        <v>2E-3</v>
      </c>
      <c r="AP55" s="1015">
        <v>1.5409999999999999</v>
      </c>
      <c r="AQ55" s="1015">
        <v>0.122</v>
      </c>
      <c r="AR55" s="1015">
        <v>2E-3</v>
      </c>
      <c r="AS55" s="1015">
        <v>1.5409999999999999</v>
      </c>
      <c r="AT55" s="1015">
        <v>0.122</v>
      </c>
      <c r="AU55" s="1015">
        <v>2E-3</v>
      </c>
      <c r="AV55" s="1015">
        <v>1.5409999999999999</v>
      </c>
      <c r="AW55" s="1015">
        <v>0.122</v>
      </c>
      <c r="AX55" s="1015">
        <v>2E-3</v>
      </c>
      <c r="AY55" s="1015">
        <v>1.5409999999999999</v>
      </c>
      <c r="AZ55" s="1015">
        <v>0.122</v>
      </c>
      <c r="BA55" s="1015">
        <v>2E-3</v>
      </c>
      <c r="BB55" s="1016">
        <v>1.5409999999999999</v>
      </c>
      <c r="BC55" s="1016">
        <v>0.122</v>
      </c>
      <c r="BD55" s="1016">
        <v>2E-3</v>
      </c>
      <c r="BE55" s="1013">
        <v>1.5409999999999999</v>
      </c>
      <c r="BF55" s="1013">
        <v>0.122</v>
      </c>
      <c r="BG55" s="1013">
        <v>2E-3</v>
      </c>
      <c r="BH55" s="896">
        <v>1.5409999999999999</v>
      </c>
      <c r="BI55" s="896">
        <v>0.122</v>
      </c>
      <c r="BJ55" s="896">
        <v>2E-3</v>
      </c>
      <c r="BK55" s="1052"/>
      <c r="BL55" s="1052"/>
      <c r="BM55" s="1052"/>
    </row>
    <row r="56" spans="2:65" ht="18" customHeight="1" x14ac:dyDescent="0.25">
      <c r="B56" s="305"/>
      <c r="C56" s="352"/>
      <c r="D56" s="352"/>
      <c r="E56" s="792" t="s">
        <v>833</v>
      </c>
      <c r="F56" s="1015">
        <v>2.4849999999999999</v>
      </c>
      <c r="G56" s="1015">
        <v>0.34599999999999997</v>
      </c>
      <c r="H56" s="1015">
        <v>2.1000000000000001E-2</v>
      </c>
      <c r="I56" s="1015">
        <v>2.4849999999999999</v>
      </c>
      <c r="J56" s="1015">
        <v>0.34599999999999997</v>
      </c>
      <c r="K56" s="1015">
        <v>2.1000000000000001E-2</v>
      </c>
      <c r="L56" s="1015">
        <v>2.4849999999999999</v>
      </c>
      <c r="M56" s="1015">
        <v>0.34599999999999997</v>
      </c>
      <c r="N56" s="1015">
        <v>2.1000000000000001E-2</v>
      </c>
      <c r="O56" s="1015">
        <v>2.4849999999999999</v>
      </c>
      <c r="P56" s="1015">
        <v>0.34599999999999997</v>
      </c>
      <c r="Q56" s="1015">
        <v>2.1000000000000001E-2</v>
      </c>
      <c r="R56" s="1015">
        <v>2.4849999999999999</v>
      </c>
      <c r="S56" s="1015">
        <v>0.34599999999999997</v>
      </c>
      <c r="T56" s="1015">
        <v>2.1000000000000001E-2</v>
      </c>
      <c r="U56" s="1015">
        <v>2.4849999999999999</v>
      </c>
      <c r="V56" s="1015">
        <v>0.34599999999999997</v>
      </c>
      <c r="W56" s="1015">
        <v>2.1000000000000001E-2</v>
      </c>
      <c r="X56" s="1015">
        <v>2.4849999999999999</v>
      </c>
      <c r="Y56" s="1015">
        <v>0.34599999999999997</v>
      </c>
      <c r="Z56" s="1015">
        <v>2.1000000000000001E-2</v>
      </c>
      <c r="AA56" s="1015">
        <v>2.4849999999999999</v>
      </c>
      <c r="AB56" s="1015">
        <v>0.34599999999999997</v>
      </c>
      <c r="AC56" s="1015">
        <v>2.1000000000000001E-2</v>
      </c>
      <c r="AD56" s="1015">
        <v>2.4849999999999999</v>
      </c>
      <c r="AE56" s="1015">
        <v>0.34599999999999997</v>
      </c>
      <c r="AF56" s="1015">
        <v>2.1000000000000001E-2</v>
      </c>
      <c r="AG56" s="1015">
        <v>2.4849999999999999</v>
      </c>
      <c r="AH56" s="1015">
        <v>0.34599999999999997</v>
      </c>
      <c r="AI56" s="1015">
        <v>2.1000000000000001E-2</v>
      </c>
      <c r="AJ56" s="1015">
        <v>2.4849999999999999</v>
      </c>
      <c r="AK56" s="1015">
        <v>0.34599999999999997</v>
      </c>
      <c r="AL56" s="1015">
        <v>2.1000000000000001E-2</v>
      </c>
      <c r="AM56" s="1015">
        <v>2.4849999999999999</v>
      </c>
      <c r="AN56" s="1015">
        <v>0.34599999999999997</v>
      </c>
      <c r="AO56" s="1015">
        <v>2.1000000000000001E-2</v>
      </c>
      <c r="AP56" s="1015">
        <v>2.4849999999999999</v>
      </c>
      <c r="AQ56" s="1015">
        <v>0.34599999999999997</v>
      </c>
      <c r="AR56" s="1015">
        <v>2.1000000000000001E-2</v>
      </c>
      <c r="AS56" s="1015">
        <v>2.4849999999999999</v>
      </c>
      <c r="AT56" s="1015">
        <v>0.34599999999999997</v>
      </c>
      <c r="AU56" s="1015">
        <v>2.1000000000000001E-2</v>
      </c>
      <c r="AV56" s="1015">
        <v>2.4849999999999999</v>
      </c>
      <c r="AW56" s="1015">
        <v>0.34599999999999997</v>
      </c>
      <c r="AX56" s="1015">
        <v>2.1000000000000001E-2</v>
      </c>
      <c r="AY56" s="1015">
        <v>2.4849999999999999</v>
      </c>
      <c r="AZ56" s="1015">
        <v>0.34599999999999997</v>
      </c>
      <c r="BA56" s="1015">
        <v>2.1000000000000001E-2</v>
      </c>
      <c r="BB56" s="1016">
        <v>2.4849999999999999</v>
      </c>
      <c r="BC56" s="1016">
        <v>0.34599999999999997</v>
      </c>
      <c r="BD56" s="1016">
        <v>2.1000000000000001E-2</v>
      </c>
      <c r="BE56" s="1013">
        <v>2.4849999999999999</v>
      </c>
      <c r="BF56" s="1013">
        <v>0.34599999999999997</v>
      </c>
      <c r="BG56" s="1013">
        <v>2.1000000000000001E-2</v>
      </c>
      <c r="BH56" s="896">
        <v>2.4849999999999999</v>
      </c>
      <c r="BI56" s="896">
        <v>0.34599999999999997</v>
      </c>
      <c r="BJ56" s="896">
        <v>2.1000000000000001E-2</v>
      </c>
      <c r="BK56" s="1052"/>
      <c r="BL56" s="1052"/>
      <c r="BM56" s="1052"/>
    </row>
    <row r="57" spans="2:65" ht="18" customHeight="1" x14ac:dyDescent="0.25">
      <c r="B57" s="305"/>
      <c r="C57" s="352"/>
      <c r="D57" s="352"/>
      <c r="E57" s="792" t="s">
        <v>586</v>
      </c>
      <c r="F57" s="1015">
        <v>2.9660000000000002</v>
      </c>
      <c r="G57" s="1019" t="s">
        <v>160</v>
      </c>
      <c r="H57" s="1019" t="s">
        <v>160</v>
      </c>
      <c r="I57" s="1015">
        <v>2.9660000000000002</v>
      </c>
      <c r="J57" s="1019" t="s">
        <v>160</v>
      </c>
      <c r="K57" s="1019" t="s">
        <v>160</v>
      </c>
      <c r="L57" s="1015">
        <v>2.9660000000000002</v>
      </c>
      <c r="M57" s="1019" t="s">
        <v>160</v>
      </c>
      <c r="N57" s="1019" t="s">
        <v>160</v>
      </c>
      <c r="O57" s="1015">
        <v>2.9660000000000002</v>
      </c>
      <c r="P57" s="1019" t="s">
        <v>160</v>
      </c>
      <c r="Q57" s="1019" t="s">
        <v>160</v>
      </c>
      <c r="R57" s="1015">
        <v>2.9660000000000002</v>
      </c>
      <c r="S57" s="1019" t="s">
        <v>160</v>
      </c>
      <c r="T57" s="1019" t="s">
        <v>160</v>
      </c>
      <c r="U57" s="1015">
        <v>2.9660000000000002</v>
      </c>
      <c r="V57" s="1019" t="s">
        <v>160</v>
      </c>
      <c r="W57" s="1019" t="s">
        <v>160</v>
      </c>
      <c r="X57" s="1015">
        <v>2.9660000000000002</v>
      </c>
      <c r="Y57" s="1019" t="s">
        <v>160</v>
      </c>
      <c r="Z57" s="1019" t="s">
        <v>160</v>
      </c>
      <c r="AA57" s="1015">
        <v>2.9660000000000002</v>
      </c>
      <c r="AB57" s="1019" t="s">
        <v>160</v>
      </c>
      <c r="AC57" s="1019" t="s">
        <v>160</v>
      </c>
      <c r="AD57" s="1015">
        <v>2.9660000000000002</v>
      </c>
      <c r="AE57" s="1019" t="s">
        <v>160</v>
      </c>
      <c r="AF57" s="1019" t="s">
        <v>160</v>
      </c>
      <c r="AG57" s="1015">
        <v>2.9660000000000002</v>
      </c>
      <c r="AH57" s="1019" t="s">
        <v>160</v>
      </c>
      <c r="AI57" s="1019" t="s">
        <v>160</v>
      </c>
      <c r="AJ57" s="1015">
        <v>2.9660000000000002</v>
      </c>
      <c r="AK57" s="1019" t="s">
        <v>160</v>
      </c>
      <c r="AL57" s="1019" t="s">
        <v>160</v>
      </c>
      <c r="AM57" s="1015">
        <v>2.9660000000000002</v>
      </c>
      <c r="AN57" s="1019" t="s">
        <v>160</v>
      </c>
      <c r="AO57" s="1019" t="s">
        <v>160</v>
      </c>
      <c r="AP57" s="1015">
        <v>2.9660000000000002</v>
      </c>
      <c r="AQ57" s="1019" t="s">
        <v>160</v>
      </c>
      <c r="AR57" s="1019" t="s">
        <v>160</v>
      </c>
      <c r="AS57" s="1015">
        <v>2.9660000000000002</v>
      </c>
      <c r="AT57" s="1019" t="s">
        <v>160</v>
      </c>
      <c r="AU57" s="1019" t="s">
        <v>160</v>
      </c>
      <c r="AV57" s="1015">
        <v>2.9660000000000002</v>
      </c>
      <c r="AW57" s="1019" t="s">
        <v>160</v>
      </c>
      <c r="AX57" s="1019" t="s">
        <v>160</v>
      </c>
      <c r="AY57" s="1015">
        <v>2.9660000000000002</v>
      </c>
      <c r="AZ57" s="1019" t="s">
        <v>160</v>
      </c>
      <c r="BA57" s="1019" t="s">
        <v>160</v>
      </c>
      <c r="BB57" s="1016">
        <v>2.9660000000000002</v>
      </c>
      <c r="BC57" s="1020" t="s">
        <v>160</v>
      </c>
      <c r="BD57" s="1020" t="s">
        <v>160</v>
      </c>
      <c r="BE57" s="1013">
        <v>2.9660000000000002</v>
      </c>
      <c r="BF57" s="1021" t="s">
        <v>160</v>
      </c>
      <c r="BG57" s="1021" t="s">
        <v>160</v>
      </c>
      <c r="BH57" s="896">
        <v>2.9660000000000002</v>
      </c>
      <c r="BI57" s="896" t="s">
        <v>160</v>
      </c>
      <c r="BJ57" s="896" t="s">
        <v>160</v>
      </c>
      <c r="BK57" s="1052"/>
      <c r="BL57" s="1052"/>
      <c r="BM57" s="1052"/>
    </row>
    <row r="58" spans="2:65" ht="18" customHeight="1" x14ac:dyDescent="0.25">
      <c r="B58" s="305"/>
      <c r="C58" s="352"/>
      <c r="D58" s="352"/>
      <c r="E58" s="583" t="s">
        <v>3</v>
      </c>
      <c r="F58" s="1015">
        <v>2.996</v>
      </c>
      <c r="G58" s="1019" t="s">
        <v>160</v>
      </c>
      <c r="H58" s="1019" t="s">
        <v>160</v>
      </c>
      <c r="I58" s="1015">
        <v>2.996</v>
      </c>
      <c r="J58" s="1019" t="s">
        <v>160</v>
      </c>
      <c r="K58" s="1019" t="s">
        <v>160</v>
      </c>
      <c r="L58" s="1015">
        <v>2.996</v>
      </c>
      <c r="M58" s="1019" t="s">
        <v>160</v>
      </c>
      <c r="N58" s="1019" t="s">
        <v>160</v>
      </c>
      <c r="O58" s="1015">
        <v>2.996</v>
      </c>
      <c r="P58" s="1019" t="s">
        <v>160</v>
      </c>
      <c r="Q58" s="1019" t="s">
        <v>160</v>
      </c>
      <c r="R58" s="1015">
        <v>2.996</v>
      </c>
      <c r="S58" s="1019" t="s">
        <v>160</v>
      </c>
      <c r="T58" s="1019" t="s">
        <v>160</v>
      </c>
      <c r="U58" s="1015">
        <v>2.996</v>
      </c>
      <c r="V58" s="1019" t="s">
        <v>160</v>
      </c>
      <c r="W58" s="1019" t="s">
        <v>160</v>
      </c>
      <c r="X58" s="1015">
        <v>2.996</v>
      </c>
      <c r="Y58" s="1019" t="s">
        <v>160</v>
      </c>
      <c r="Z58" s="1019" t="s">
        <v>160</v>
      </c>
      <c r="AA58" s="1015">
        <v>2.996</v>
      </c>
      <c r="AB58" s="1019" t="s">
        <v>160</v>
      </c>
      <c r="AC58" s="1019" t="s">
        <v>160</v>
      </c>
      <c r="AD58" s="1015">
        <v>2.996</v>
      </c>
      <c r="AE58" s="1019" t="s">
        <v>160</v>
      </c>
      <c r="AF58" s="1019" t="s">
        <v>160</v>
      </c>
      <c r="AG58" s="1015">
        <v>2.996</v>
      </c>
      <c r="AH58" s="1019" t="s">
        <v>160</v>
      </c>
      <c r="AI58" s="1019" t="s">
        <v>160</v>
      </c>
      <c r="AJ58" s="1015">
        <v>2.996</v>
      </c>
      <c r="AK58" s="1019" t="s">
        <v>160</v>
      </c>
      <c r="AL58" s="1019" t="s">
        <v>160</v>
      </c>
      <c r="AM58" s="1015">
        <v>2.996</v>
      </c>
      <c r="AN58" s="1019" t="s">
        <v>160</v>
      </c>
      <c r="AO58" s="1019" t="s">
        <v>160</v>
      </c>
      <c r="AP58" s="1015">
        <v>2.996</v>
      </c>
      <c r="AQ58" s="1019" t="s">
        <v>160</v>
      </c>
      <c r="AR58" s="1019" t="s">
        <v>160</v>
      </c>
      <c r="AS58" s="1015">
        <v>2.996</v>
      </c>
      <c r="AT58" s="1019" t="s">
        <v>160</v>
      </c>
      <c r="AU58" s="1019" t="s">
        <v>160</v>
      </c>
      <c r="AV58" s="1015">
        <v>2.996</v>
      </c>
      <c r="AW58" s="1019" t="s">
        <v>160</v>
      </c>
      <c r="AX58" s="1019" t="s">
        <v>160</v>
      </c>
      <c r="AY58" s="1015">
        <v>2.996</v>
      </c>
      <c r="AZ58" s="1019" t="s">
        <v>160</v>
      </c>
      <c r="BA58" s="1019" t="s">
        <v>160</v>
      </c>
      <c r="BB58" s="1016">
        <v>2.996</v>
      </c>
      <c r="BC58" s="1020" t="s">
        <v>160</v>
      </c>
      <c r="BD58" s="1020" t="s">
        <v>160</v>
      </c>
      <c r="BE58" s="1013">
        <v>2.996</v>
      </c>
      <c r="BF58" s="1021" t="s">
        <v>160</v>
      </c>
      <c r="BG58" s="1021" t="s">
        <v>160</v>
      </c>
      <c r="BH58" s="896">
        <v>2.996</v>
      </c>
      <c r="BI58" s="896" t="s">
        <v>160</v>
      </c>
      <c r="BJ58" s="896" t="s">
        <v>160</v>
      </c>
      <c r="BK58" s="1052"/>
      <c r="BL58" s="1052"/>
      <c r="BM58" s="1052"/>
    </row>
    <row r="59" spans="2:65" ht="18" customHeight="1" x14ac:dyDescent="0.25">
      <c r="B59" s="305"/>
      <c r="C59" s="352"/>
      <c r="D59" s="352"/>
      <c r="E59" s="583" t="s">
        <v>1004</v>
      </c>
      <c r="F59" s="1015">
        <v>0.878</v>
      </c>
      <c r="G59" s="1015">
        <v>9.9000000000000005E-2</v>
      </c>
      <c r="H59" s="1015">
        <v>2E-3</v>
      </c>
      <c r="I59" s="1015">
        <v>0.878</v>
      </c>
      <c r="J59" s="1015">
        <v>9.9000000000000005E-2</v>
      </c>
      <c r="K59" s="1015">
        <v>2E-3</v>
      </c>
      <c r="L59" s="1015">
        <v>0.878</v>
      </c>
      <c r="M59" s="1015">
        <v>9.9000000000000005E-2</v>
      </c>
      <c r="N59" s="1015">
        <v>2E-3</v>
      </c>
      <c r="O59" s="1015">
        <v>0.878</v>
      </c>
      <c r="P59" s="1015">
        <v>9.9000000000000005E-2</v>
      </c>
      <c r="Q59" s="1015">
        <v>2E-3</v>
      </c>
      <c r="R59" s="1015">
        <v>0.878</v>
      </c>
      <c r="S59" s="1015">
        <v>9.9000000000000005E-2</v>
      </c>
      <c r="T59" s="1015">
        <v>2E-3</v>
      </c>
      <c r="U59" s="1015">
        <v>0.878</v>
      </c>
      <c r="V59" s="1015">
        <v>9.9000000000000005E-2</v>
      </c>
      <c r="W59" s="1015">
        <v>2E-3</v>
      </c>
      <c r="X59" s="1015">
        <v>0.878</v>
      </c>
      <c r="Y59" s="1015">
        <v>9.9000000000000005E-2</v>
      </c>
      <c r="Z59" s="1015">
        <v>2E-3</v>
      </c>
      <c r="AA59" s="1015">
        <v>0.878</v>
      </c>
      <c r="AB59" s="1015">
        <v>9.9000000000000005E-2</v>
      </c>
      <c r="AC59" s="1015">
        <v>2E-3</v>
      </c>
      <c r="AD59" s="1015">
        <v>0.878</v>
      </c>
      <c r="AE59" s="1015">
        <v>9.9000000000000005E-2</v>
      </c>
      <c r="AF59" s="1015">
        <v>2E-3</v>
      </c>
      <c r="AG59" s="1015">
        <v>0.878</v>
      </c>
      <c r="AH59" s="1015">
        <v>9.9000000000000005E-2</v>
      </c>
      <c r="AI59" s="1015">
        <v>2E-3</v>
      </c>
      <c r="AJ59" s="1015">
        <v>0.878</v>
      </c>
      <c r="AK59" s="1015">
        <v>9.9000000000000005E-2</v>
      </c>
      <c r="AL59" s="1015">
        <v>2E-3</v>
      </c>
      <c r="AM59" s="1015">
        <v>0.878</v>
      </c>
      <c r="AN59" s="1015">
        <v>9.9000000000000005E-2</v>
      </c>
      <c r="AO59" s="1015">
        <v>2E-3</v>
      </c>
      <c r="AP59" s="1015">
        <v>0.878</v>
      </c>
      <c r="AQ59" s="1015">
        <v>9.9000000000000005E-2</v>
      </c>
      <c r="AR59" s="1015">
        <v>2E-3</v>
      </c>
      <c r="AS59" s="1015">
        <v>0.878</v>
      </c>
      <c r="AT59" s="1015">
        <v>9.9000000000000005E-2</v>
      </c>
      <c r="AU59" s="1015">
        <v>2E-3</v>
      </c>
      <c r="AV59" s="1015">
        <v>0.878</v>
      </c>
      <c r="AW59" s="1015">
        <v>9.9000000000000005E-2</v>
      </c>
      <c r="AX59" s="1015">
        <v>2E-3</v>
      </c>
      <c r="AY59" s="1015">
        <v>0.878</v>
      </c>
      <c r="AZ59" s="1015">
        <v>9.9000000000000005E-2</v>
      </c>
      <c r="BA59" s="1015">
        <v>2E-3</v>
      </c>
      <c r="BB59" s="1016">
        <v>0.878</v>
      </c>
      <c r="BC59" s="1016">
        <v>9.9000000000000005E-2</v>
      </c>
      <c r="BD59" s="1016">
        <v>2E-3</v>
      </c>
      <c r="BE59" s="1013">
        <v>0.878</v>
      </c>
      <c r="BF59" s="1013">
        <v>9.9000000000000005E-2</v>
      </c>
      <c r="BG59" s="1013">
        <v>2E-3</v>
      </c>
      <c r="BH59" s="896">
        <v>0.878</v>
      </c>
      <c r="BI59" s="896">
        <v>9.9000000000000005E-2</v>
      </c>
      <c r="BJ59" s="896">
        <v>2E-3</v>
      </c>
      <c r="BK59" s="1052"/>
      <c r="BL59" s="1052"/>
      <c r="BM59" s="1052"/>
    </row>
    <row r="60" spans="2:65" ht="18" customHeight="1" x14ac:dyDescent="0.25">
      <c r="B60" s="305"/>
      <c r="C60" s="352"/>
      <c r="D60" s="352"/>
      <c r="E60" s="583" t="s">
        <v>1387</v>
      </c>
      <c r="F60" s="1015">
        <v>0</v>
      </c>
      <c r="G60" s="1015">
        <v>2.5000000000000001E-2</v>
      </c>
      <c r="H60" s="1015">
        <v>3.0000000000000001E-3</v>
      </c>
      <c r="I60" s="1015">
        <v>0</v>
      </c>
      <c r="J60" s="1015">
        <v>2.5000000000000001E-2</v>
      </c>
      <c r="K60" s="1015">
        <v>3.0000000000000001E-3</v>
      </c>
      <c r="L60" s="1015">
        <v>0</v>
      </c>
      <c r="M60" s="1015">
        <v>2.5000000000000001E-2</v>
      </c>
      <c r="N60" s="1015">
        <v>3.0000000000000001E-3</v>
      </c>
      <c r="O60" s="1015">
        <v>0</v>
      </c>
      <c r="P60" s="1015">
        <v>2.5000000000000001E-2</v>
      </c>
      <c r="Q60" s="1015">
        <v>3.0000000000000001E-3</v>
      </c>
      <c r="R60" s="1015">
        <v>0</v>
      </c>
      <c r="S60" s="1015">
        <v>2.5000000000000001E-2</v>
      </c>
      <c r="T60" s="1015">
        <v>3.0000000000000001E-3</v>
      </c>
      <c r="U60" s="1015">
        <v>0</v>
      </c>
      <c r="V60" s="1015">
        <v>2.5000000000000001E-2</v>
      </c>
      <c r="W60" s="1015">
        <v>3.0000000000000001E-3</v>
      </c>
      <c r="X60" s="1015">
        <v>0</v>
      </c>
      <c r="Y60" s="1015">
        <v>2.5000000000000001E-2</v>
      </c>
      <c r="Z60" s="1015">
        <v>3.0000000000000001E-3</v>
      </c>
      <c r="AA60" s="1015">
        <v>0</v>
      </c>
      <c r="AB60" s="1015">
        <v>2.5000000000000001E-2</v>
      </c>
      <c r="AC60" s="1015">
        <v>3.0000000000000001E-3</v>
      </c>
      <c r="AD60" s="1015">
        <v>0</v>
      </c>
      <c r="AE60" s="1015">
        <v>2.5000000000000001E-2</v>
      </c>
      <c r="AF60" s="1015">
        <v>3.0000000000000001E-3</v>
      </c>
      <c r="AG60" s="1015">
        <v>0</v>
      </c>
      <c r="AH60" s="1015">
        <v>2.5000000000000001E-2</v>
      </c>
      <c r="AI60" s="1015">
        <v>3.0000000000000001E-3</v>
      </c>
      <c r="AJ60" s="1015">
        <v>0</v>
      </c>
      <c r="AK60" s="1015">
        <v>2.5000000000000001E-2</v>
      </c>
      <c r="AL60" s="1015">
        <v>3.0000000000000001E-3</v>
      </c>
      <c r="AM60" s="1015">
        <v>0</v>
      </c>
      <c r="AN60" s="1015">
        <v>2.5000000000000001E-2</v>
      </c>
      <c r="AO60" s="1015">
        <v>3.0000000000000001E-3</v>
      </c>
      <c r="AP60" s="1015">
        <v>0</v>
      </c>
      <c r="AQ60" s="1015">
        <v>2.5000000000000001E-2</v>
      </c>
      <c r="AR60" s="1015">
        <v>3.0000000000000001E-3</v>
      </c>
      <c r="AS60" s="1015">
        <v>0</v>
      </c>
      <c r="AT60" s="1015">
        <v>2.5000000000000001E-2</v>
      </c>
      <c r="AU60" s="1015">
        <v>3.0000000000000001E-3</v>
      </c>
      <c r="AV60" s="1015">
        <v>0</v>
      </c>
      <c r="AW60" s="1015">
        <v>2.5000000000000001E-2</v>
      </c>
      <c r="AX60" s="1015">
        <v>3.0000000000000001E-3</v>
      </c>
      <c r="AY60" s="1015">
        <v>0</v>
      </c>
      <c r="AZ60" s="1015">
        <v>2.5000000000000001E-2</v>
      </c>
      <c r="BA60" s="1015">
        <v>3.0000000000000001E-3</v>
      </c>
      <c r="BB60" s="1016">
        <v>0</v>
      </c>
      <c r="BC60" s="1016">
        <v>2.5000000000000001E-2</v>
      </c>
      <c r="BD60" s="1016">
        <v>3.0000000000000001E-3</v>
      </c>
      <c r="BE60" s="1013">
        <v>0</v>
      </c>
      <c r="BF60" s="1013">
        <v>2.5000000000000001E-2</v>
      </c>
      <c r="BG60" s="1013">
        <v>3.0000000000000001E-3</v>
      </c>
      <c r="BH60" s="896">
        <v>0</v>
      </c>
      <c r="BI60" s="896">
        <v>2.5000000000000001E-2</v>
      </c>
      <c r="BJ60" s="896">
        <v>3.0000000000000001E-3</v>
      </c>
      <c r="BK60" s="1052"/>
      <c r="BL60" s="1052"/>
      <c r="BM60" s="1052"/>
    </row>
    <row r="61" spans="2:65" ht="18" customHeight="1" x14ac:dyDescent="0.25">
      <c r="B61" s="305"/>
      <c r="C61" s="352"/>
      <c r="D61" s="352"/>
      <c r="E61" s="583" t="s">
        <v>1022</v>
      </c>
      <c r="F61" s="1015">
        <v>0</v>
      </c>
      <c r="G61" s="1015">
        <v>4.3319999999999999</v>
      </c>
      <c r="H61" s="1015">
        <v>5.8000000000000003E-2</v>
      </c>
      <c r="I61" s="1015">
        <v>0</v>
      </c>
      <c r="J61" s="1015">
        <v>4.3319999999999999</v>
      </c>
      <c r="K61" s="1015">
        <v>5.8000000000000003E-2</v>
      </c>
      <c r="L61" s="1015">
        <v>0</v>
      </c>
      <c r="M61" s="1015">
        <v>4.3319999999999999</v>
      </c>
      <c r="N61" s="1015">
        <v>5.8000000000000003E-2</v>
      </c>
      <c r="O61" s="1015">
        <v>0</v>
      </c>
      <c r="P61" s="1015">
        <v>4.3319999999999999</v>
      </c>
      <c r="Q61" s="1015">
        <v>5.8000000000000003E-2</v>
      </c>
      <c r="R61" s="1015">
        <v>0</v>
      </c>
      <c r="S61" s="1015">
        <v>4.3319999999999999</v>
      </c>
      <c r="T61" s="1015">
        <v>5.8000000000000003E-2</v>
      </c>
      <c r="U61" s="1015">
        <v>0</v>
      </c>
      <c r="V61" s="1015">
        <v>4.3319999999999999</v>
      </c>
      <c r="W61" s="1015">
        <v>5.8000000000000003E-2</v>
      </c>
      <c r="X61" s="1015">
        <v>0</v>
      </c>
      <c r="Y61" s="1015">
        <v>4.3319999999999999</v>
      </c>
      <c r="Z61" s="1015">
        <v>5.8000000000000003E-2</v>
      </c>
      <c r="AA61" s="1015">
        <v>0</v>
      </c>
      <c r="AB61" s="1015">
        <v>4.3319999999999999</v>
      </c>
      <c r="AC61" s="1015">
        <v>5.8000000000000003E-2</v>
      </c>
      <c r="AD61" s="1015">
        <v>0</v>
      </c>
      <c r="AE61" s="1015">
        <v>4.3319999999999999</v>
      </c>
      <c r="AF61" s="1015">
        <v>5.8000000000000003E-2</v>
      </c>
      <c r="AG61" s="1015">
        <v>0</v>
      </c>
      <c r="AH61" s="1015">
        <v>4.3319999999999999</v>
      </c>
      <c r="AI61" s="1015">
        <v>5.8000000000000003E-2</v>
      </c>
      <c r="AJ61" s="1015">
        <v>0</v>
      </c>
      <c r="AK61" s="1015">
        <v>4.3319999999999999</v>
      </c>
      <c r="AL61" s="1015">
        <v>5.8000000000000003E-2</v>
      </c>
      <c r="AM61" s="1015">
        <v>0</v>
      </c>
      <c r="AN61" s="1015">
        <v>4.3319999999999999</v>
      </c>
      <c r="AO61" s="1015">
        <v>5.8000000000000003E-2</v>
      </c>
      <c r="AP61" s="1015">
        <v>0</v>
      </c>
      <c r="AQ61" s="1015">
        <v>4.3319999999999999</v>
      </c>
      <c r="AR61" s="1015">
        <v>5.8000000000000003E-2</v>
      </c>
      <c r="AS61" s="1015">
        <v>0</v>
      </c>
      <c r="AT61" s="1015">
        <v>4.3319999999999999</v>
      </c>
      <c r="AU61" s="1015">
        <v>5.8000000000000003E-2</v>
      </c>
      <c r="AV61" s="1015">
        <v>0</v>
      </c>
      <c r="AW61" s="1015">
        <v>4.3319999999999999</v>
      </c>
      <c r="AX61" s="1015">
        <v>5.8000000000000003E-2</v>
      </c>
      <c r="AY61" s="1015">
        <v>0</v>
      </c>
      <c r="AZ61" s="1015">
        <v>4.3319999999999999</v>
      </c>
      <c r="BA61" s="1015">
        <v>5.8000000000000003E-2</v>
      </c>
      <c r="BB61" s="1016">
        <v>0</v>
      </c>
      <c r="BC61" s="1016">
        <v>4.3319999999999999</v>
      </c>
      <c r="BD61" s="1016">
        <v>5.8000000000000003E-2</v>
      </c>
      <c r="BE61" s="1013">
        <v>0</v>
      </c>
      <c r="BF61" s="1013">
        <v>4.3319999999999999</v>
      </c>
      <c r="BG61" s="1013">
        <v>5.8000000000000003E-2</v>
      </c>
      <c r="BH61" s="896">
        <v>0</v>
      </c>
      <c r="BI61" s="896">
        <v>4.3319999999999999</v>
      </c>
      <c r="BJ61" s="896">
        <v>5.8000000000000003E-2</v>
      </c>
      <c r="BK61" s="1052"/>
      <c r="BL61" s="1052"/>
      <c r="BM61" s="1052"/>
    </row>
    <row r="62" spans="2:65" ht="18" customHeight="1" x14ac:dyDescent="0.25">
      <c r="B62" s="305"/>
      <c r="C62" s="352"/>
      <c r="D62" s="352"/>
      <c r="E62" s="583" t="s">
        <v>1023</v>
      </c>
      <c r="F62" s="1015">
        <v>0</v>
      </c>
      <c r="G62" s="1015">
        <v>5.4240000000000004</v>
      </c>
      <c r="H62" s="1015">
        <v>7.1999999999999995E-2</v>
      </c>
      <c r="I62" s="1015">
        <v>0</v>
      </c>
      <c r="J62" s="1015">
        <v>5.4240000000000004</v>
      </c>
      <c r="K62" s="1015">
        <v>7.1999999999999995E-2</v>
      </c>
      <c r="L62" s="1015">
        <v>0</v>
      </c>
      <c r="M62" s="1015">
        <v>5.4240000000000004</v>
      </c>
      <c r="N62" s="1015">
        <v>7.1999999999999995E-2</v>
      </c>
      <c r="O62" s="1015">
        <v>0</v>
      </c>
      <c r="P62" s="1015">
        <v>5.4240000000000004</v>
      </c>
      <c r="Q62" s="1015">
        <v>7.1999999999999995E-2</v>
      </c>
      <c r="R62" s="1015">
        <v>0</v>
      </c>
      <c r="S62" s="1015">
        <v>5.4240000000000004</v>
      </c>
      <c r="T62" s="1015">
        <v>7.1999999999999995E-2</v>
      </c>
      <c r="U62" s="1015">
        <v>0</v>
      </c>
      <c r="V62" s="1015">
        <v>5.4240000000000004</v>
      </c>
      <c r="W62" s="1015">
        <v>7.1999999999999995E-2</v>
      </c>
      <c r="X62" s="1015">
        <v>0</v>
      </c>
      <c r="Y62" s="1015">
        <v>5.4240000000000004</v>
      </c>
      <c r="Z62" s="1015">
        <v>7.1999999999999995E-2</v>
      </c>
      <c r="AA62" s="1015">
        <v>0</v>
      </c>
      <c r="AB62" s="1015">
        <v>5.4240000000000004</v>
      </c>
      <c r="AC62" s="1015">
        <v>7.1999999999999995E-2</v>
      </c>
      <c r="AD62" s="1015">
        <v>0</v>
      </c>
      <c r="AE62" s="1015">
        <v>5.4240000000000004</v>
      </c>
      <c r="AF62" s="1015">
        <v>7.1999999999999995E-2</v>
      </c>
      <c r="AG62" s="1015">
        <v>0</v>
      </c>
      <c r="AH62" s="1015">
        <v>5.4240000000000004</v>
      </c>
      <c r="AI62" s="1015">
        <v>7.1999999999999995E-2</v>
      </c>
      <c r="AJ62" s="1015">
        <v>0</v>
      </c>
      <c r="AK62" s="1015">
        <v>5.4240000000000004</v>
      </c>
      <c r="AL62" s="1015">
        <v>7.1999999999999995E-2</v>
      </c>
      <c r="AM62" s="1015">
        <v>0</v>
      </c>
      <c r="AN62" s="1015">
        <v>5.4240000000000004</v>
      </c>
      <c r="AO62" s="1015">
        <v>7.1999999999999995E-2</v>
      </c>
      <c r="AP62" s="1015">
        <v>0</v>
      </c>
      <c r="AQ62" s="1015">
        <v>5.4240000000000004</v>
      </c>
      <c r="AR62" s="1015">
        <v>7.1999999999999995E-2</v>
      </c>
      <c r="AS62" s="1015">
        <v>0</v>
      </c>
      <c r="AT62" s="1015">
        <v>5.4240000000000004</v>
      </c>
      <c r="AU62" s="1015">
        <v>7.1999999999999995E-2</v>
      </c>
      <c r="AV62" s="1015">
        <v>0</v>
      </c>
      <c r="AW62" s="1015">
        <v>5.4240000000000004</v>
      </c>
      <c r="AX62" s="1015">
        <v>7.1999999999999995E-2</v>
      </c>
      <c r="AY62" s="1015">
        <v>0</v>
      </c>
      <c r="AZ62" s="1015">
        <v>5.4240000000000004</v>
      </c>
      <c r="BA62" s="1015">
        <v>7.1999999999999995E-2</v>
      </c>
      <c r="BB62" s="1016">
        <v>0</v>
      </c>
      <c r="BC62" s="1016">
        <v>5.4240000000000004</v>
      </c>
      <c r="BD62" s="1016">
        <v>7.1999999999999995E-2</v>
      </c>
      <c r="BE62" s="1013">
        <v>0</v>
      </c>
      <c r="BF62" s="1013">
        <v>5.4240000000000004</v>
      </c>
      <c r="BG62" s="1013">
        <v>7.1999999999999995E-2</v>
      </c>
      <c r="BH62" s="896">
        <v>0</v>
      </c>
      <c r="BI62" s="896">
        <v>5.4240000000000004</v>
      </c>
      <c r="BJ62" s="896">
        <v>7.1999999999999995E-2</v>
      </c>
      <c r="BK62" s="1052"/>
      <c r="BL62" s="1052"/>
      <c r="BM62" s="1052"/>
    </row>
    <row r="63" spans="2:65" ht="18" customHeight="1" x14ac:dyDescent="0.25">
      <c r="B63" s="305"/>
      <c r="C63" s="352"/>
      <c r="D63" s="352"/>
      <c r="E63" s="583" t="s">
        <v>1425</v>
      </c>
      <c r="F63" s="1015">
        <v>0</v>
      </c>
      <c r="G63" s="1015">
        <v>4.5330000000000004</v>
      </c>
      <c r="H63" s="1015">
        <v>0.06</v>
      </c>
      <c r="I63" s="1015">
        <v>0</v>
      </c>
      <c r="J63" s="1015">
        <v>4.5330000000000004</v>
      </c>
      <c r="K63" s="1015">
        <v>0.06</v>
      </c>
      <c r="L63" s="1015">
        <v>0</v>
      </c>
      <c r="M63" s="1015">
        <v>4.5330000000000004</v>
      </c>
      <c r="N63" s="1015">
        <v>0.06</v>
      </c>
      <c r="O63" s="1015">
        <v>0</v>
      </c>
      <c r="P63" s="1015">
        <v>4.5330000000000004</v>
      </c>
      <c r="Q63" s="1015">
        <v>0.06</v>
      </c>
      <c r="R63" s="1015">
        <v>0</v>
      </c>
      <c r="S63" s="1015">
        <v>4.5330000000000004</v>
      </c>
      <c r="T63" s="1015">
        <v>0.06</v>
      </c>
      <c r="U63" s="1015">
        <v>0</v>
      </c>
      <c r="V63" s="1015">
        <v>4.5330000000000004</v>
      </c>
      <c r="W63" s="1015">
        <v>0.06</v>
      </c>
      <c r="X63" s="1015">
        <v>0</v>
      </c>
      <c r="Y63" s="1015">
        <v>4.5330000000000004</v>
      </c>
      <c r="Z63" s="1015">
        <v>0.06</v>
      </c>
      <c r="AA63" s="1015">
        <v>0</v>
      </c>
      <c r="AB63" s="1015">
        <v>4.5330000000000004</v>
      </c>
      <c r="AC63" s="1015">
        <v>0.06</v>
      </c>
      <c r="AD63" s="1015">
        <v>0</v>
      </c>
      <c r="AE63" s="1015">
        <v>4.5330000000000004</v>
      </c>
      <c r="AF63" s="1015">
        <v>0.06</v>
      </c>
      <c r="AG63" s="1015">
        <v>0</v>
      </c>
      <c r="AH63" s="1015">
        <v>4.5330000000000004</v>
      </c>
      <c r="AI63" s="1015">
        <v>0.06</v>
      </c>
      <c r="AJ63" s="1015">
        <v>0</v>
      </c>
      <c r="AK63" s="1015">
        <v>4.5330000000000004</v>
      </c>
      <c r="AL63" s="1015">
        <v>0.06</v>
      </c>
      <c r="AM63" s="1015">
        <v>0</v>
      </c>
      <c r="AN63" s="1015">
        <v>4.5330000000000004</v>
      </c>
      <c r="AO63" s="1015">
        <v>0.06</v>
      </c>
      <c r="AP63" s="1015">
        <v>0</v>
      </c>
      <c r="AQ63" s="1015">
        <v>4.5330000000000004</v>
      </c>
      <c r="AR63" s="1015">
        <v>0.06</v>
      </c>
      <c r="AS63" s="1015">
        <v>0</v>
      </c>
      <c r="AT63" s="1015">
        <v>4.5330000000000004</v>
      </c>
      <c r="AU63" s="1015">
        <v>0.06</v>
      </c>
      <c r="AV63" s="1015">
        <v>0</v>
      </c>
      <c r="AW63" s="1015">
        <v>4.5330000000000004</v>
      </c>
      <c r="AX63" s="1015">
        <v>0.06</v>
      </c>
      <c r="AY63" s="1015">
        <v>0</v>
      </c>
      <c r="AZ63" s="1015">
        <v>4.5330000000000004</v>
      </c>
      <c r="BA63" s="1015">
        <v>0.06</v>
      </c>
      <c r="BB63" s="1016">
        <v>0</v>
      </c>
      <c r="BC63" s="1016">
        <v>4.5330000000000004</v>
      </c>
      <c r="BD63" s="1016">
        <v>0.06</v>
      </c>
      <c r="BE63" s="1013">
        <v>0</v>
      </c>
      <c r="BF63" s="1013">
        <v>4.5330000000000004</v>
      </c>
      <c r="BG63" s="1013">
        <v>0.06</v>
      </c>
      <c r="BH63" s="896">
        <v>0</v>
      </c>
      <c r="BI63" s="896">
        <v>4.5330000000000004</v>
      </c>
      <c r="BJ63" s="896">
        <v>0.06</v>
      </c>
      <c r="BK63" s="1052"/>
      <c r="BL63" s="1052"/>
      <c r="BM63" s="1052"/>
    </row>
    <row r="64" spans="2:65" ht="18" customHeight="1" x14ac:dyDescent="0.25">
      <c r="B64" s="305"/>
      <c r="C64" s="352"/>
      <c r="D64" s="352"/>
      <c r="E64" s="583" t="s">
        <v>1426</v>
      </c>
      <c r="F64" s="1015">
        <v>0</v>
      </c>
      <c r="G64" s="1015">
        <v>4.7489999999999997</v>
      </c>
      <c r="H64" s="1015">
        <v>6.3E-2</v>
      </c>
      <c r="I64" s="1015">
        <v>0</v>
      </c>
      <c r="J64" s="1015">
        <v>4.7489999999999997</v>
      </c>
      <c r="K64" s="1015">
        <v>6.3E-2</v>
      </c>
      <c r="L64" s="1015">
        <v>0</v>
      </c>
      <c r="M64" s="1015">
        <v>4.7489999999999997</v>
      </c>
      <c r="N64" s="1015">
        <v>6.3E-2</v>
      </c>
      <c r="O64" s="1015">
        <v>0</v>
      </c>
      <c r="P64" s="1015">
        <v>4.7489999999999997</v>
      </c>
      <c r="Q64" s="1015">
        <v>6.3E-2</v>
      </c>
      <c r="R64" s="1015">
        <v>0</v>
      </c>
      <c r="S64" s="1015">
        <v>4.7489999999999997</v>
      </c>
      <c r="T64" s="1015">
        <v>6.3E-2</v>
      </c>
      <c r="U64" s="1015">
        <v>0</v>
      </c>
      <c r="V64" s="1015">
        <v>4.7489999999999997</v>
      </c>
      <c r="W64" s="1015">
        <v>6.3E-2</v>
      </c>
      <c r="X64" s="1015">
        <v>0</v>
      </c>
      <c r="Y64" s="1015">
        <v>4.7489999999999997</v>
      </c>
      <c r="Z64" s="1015">
        <v>6.3E-2</v>
      </c>
      <c r="AA64" s="1015">
        <v>0</v>
      </c>
      <c r="AB64" s="1015">
        <v>4.7489999999999997</v>
      </c>
      <c r="AC64" s="1015">
        <v>6.3E-2</v>
      </c>
      <c r="AD64" s="1015">
        <v>0</v>
      </c>
      <c r="AE64" s="1015">
        <v>4.7489999999999997</v>
      </c>
      <c r="AF64" s="1015">
        <v>6.3E-2</v>
      </c>
      <c r="AG64" s="1015">
        <v>0</v>
      </c>
      <c r="AH64" s="1015">
        <v>4.7489999999999997</v>
      </c>
      <c r="AI64" s="1015">
        <v>6.3E-2</v>
      </c>
      <c r="AJ64" s="1015">
        <v>0</v>
      </c>
      <c r="AK64" s="1015">
        <v>4.7489999999999997</v>
      </c>
      <c r="AL64" s="1015">
        <v>6.3E-2</v>
      </c>
      <c r="AM64" s="1015">
        <v>0</v>
      </c>
      <c r="AN64" s="1015">
        <v>4.7489999999999997</v>
      </c>
      <c r="AO64" s="1015">
        <v>6.3E-2</v>
      </c>
      <c r="AP64" s="1015">
        <v>0</v>
      </c>
      <c r="AQ64" s="1015">
        <v>4.7489999999999997</v>
      </c>
      <c r="AR64" s="1015">
        <v>6.3E-2</v>
      </c>
      <c r="AS64" s="1015">
        <v>0</v>
      </c>
      <c r="AT64" s="1015">
        <v>4.7489999999999997</v>
      </c>
      <c r="AU64" s="1015">
        <v>6.3E-2</v>
      </c>
      <c r="AV64" s="1015">
        <v>0</v>
      </c>
      <c r="AW64" s="1015">
        <v>4.7489999999999997</v>
      </c>
      <c r="AX64" s="1015">
        <v>6.3E-2</v>
      </c>
      <c r="AY64" s="1015">
        <v>0</v>
      </c>
      <c r="AZ64" s="1015">
        <v>4.7489999999999997</v>
      </c>
      <c r="BA64" s="1015">
        <v>6.3E-2</v>
      </c>
      <c r="BB64" s="1016">
        <v>0</v>
      </c>
      <c r="BC64" s="1016">
        <v>4.7489999999999997</v>
      </c>
      <c r="BD64" s="1016">
        <v>6.3E-2</v>
      </c>
      <c r="BE64" s="1013">
        <v>0</v>
      </c>
      <c r="BF64" s="1013">
        <v>4.7489999999999997</v>
      </c>
      <c r="BG64" s="1013">
        <v>6.3E-2</v>
      </c>
      <c r="BH64" s="896">
        <v>0</v>
      </c>
      <c r="BI64" s="896">
        <v>4.7489999999999997</v>
      </c>
      <c r="BJ64" s="896">
        <v>6.3E-2</v>
      </c>
      <c r="BK64" s="1052"/>
      <c r="BL64" s="1052"/>
      <c r="BM64" s="1052"/>
    </row>
    <row r="65" spans="2:65" ht="18" customHeight="1" x14ac:dyDescent="0.25">
      <c r="B65" s="305"/>
      <c r="C65" s="352"/>
      <c r="D65" s="352"/>
      <c r="E65" s="792" t="s">
        <v>1427</v>
      </c>
      <c r="F65" s="1016">
        <v>0</v>
      </c>
      <c r="G65" s="1016">
        <v>4.665</v>
      </c>
      <c r="H65" s="1016">
        <v>6.2E-2</v>
      </c>
      <c r="I65" s="1016">
        <v>0</v>
      </c>
      <c r="J65" s="1016">
        <v>4.665</v>
      </c>
      <c r="K65" s="1016">
        <v>6.2E-2</v>
      </c>
      <c r="L65" s="1016">
        <v>0</v>
      </c>
      <c r="M65" s="1016">
        <v>4.665</v>
      </c>
      <c r="N65" s="1016">
        <v>6.2E-2</v>
      </c>
      <c r="O65" s="1016">
        <v>0</v>
      </c>
      <c r="P65" s="1016">
        <v>4.665</v>
      </c>
      <c r="Q65" s="1016">
        <v>6.2E-2</v>
      </c>
      <c r="R65" s="1016">
        <v>0</v>
      </c>
      <c r="S65" s="1016">
        <v>4.665</v>
      </c>
      <c r="T65" s="1016">
        <v>6.2E-2</v>
      </c>
      <c r="U65" s="1016">
        <v>0</v>
      </c>
      <c r="V65" s="1016">
        <v>4.665</v>
      </c>
      <c r="W65" s="1016">
        <v>6.2E-2</v>
      </c>
      <c r="X65" s="1016">
        <v>0</v>
      </c>
      <c r="Y65" s="1016">
        <v>4.665</v>
      </c>
      <c r="Z65" s="1016">
        <v>6.2E-2</v>
      </c>
      <c r="AA65" s="1016">
        <v>0</v>
      </c>
      <c r="AB65" s="1016">
        <v>4.665</v>
      </c>
      <c r="AC65" s="1016">
        <v>6.2E-2</v>
      </c>
      <c r="AD65" s="1016">
        <v>0</v>
      </c>
      <c r="AE65" s="1016">
        <v>4.665</v>
      </c>
      <c r="AF65" s="1016">
        <v>6.2E-2</v>
      </c>
      <c r="AG65" s="1016">
        <v>0</v>
      </c>
      <c r="AH65" s="1016">
        <v>4.665</v>
      </c>
      <c r="AI65" s="1016">
        <v>6.2E-2</v>
      </c>
      <c r="AJ65" s="1016">
        <v>0</v>
      </c>
      <c r="AK65" s="1016">
        <v>4.665</v>
      </c>
      <c r="AL65" s="1016">
        <v>6.2E-2</v>
      </c>
      <c r="AM65" s="1016">
        <v>0</v>
      </c>
      <c r="AN65" s="1016">
        <v>4.665</v>
      </c>
      <c r="AO65" s="1016">
        <v>6.2E-2</v>
      </c>
      <c r="AP65" s="1016">
        <v>0</v>
      </c>
      <c r="AQ65" s="1016">
        <v>4.665</v>
      </c>
      <c r="AR65" s="1016">
        <v>6.2E-2</v>
      </c>
      <c r="AS65" s="1016">
        <v>0</v>
      </c>
      <c r="AT65" s="1016">
        <v>4.665</v>
      </c>
      <c r="AU65" s="1016">
        <v>6.2E-2</v>
      </c>
      <c r="AV65" s="1016">
        <v>0</v>
      </c>
      <c r="AW65" s="1016">
        <v>4.665</v>
      </c>
      <c r="AX65" s="1016">
        <v>6.2E-2</v>
      </c>
      <c r="AY65" s="1016">
        <v>0</v>
      </c>
      <c r="AZ65" s="1016">
        <v>4.665</v>
      </c>
      <c r="BA65" s="1016">
        <v>6.2E-2</v>
      </c>
      <c r="BB65" s="1016">
        <v>0</v>
      </c>
      <c r="BC65" s="1016">
        <v>4.665</v>
      </c>
      <c r="BD65" s="1016">
        <v>6.2E-2</v>
      </c>
      <c r="BE65" s="1013">
        <v>0</v>
      </c>
      <c r="BF65" s="1013">
        <v>4.665</v>
      </c>
      <c r="BG65" s="1013">
        <v>6.2E-2</v>
      </c>
      <c r="BH65" s="896">
        <v>0</v>
      </c>
      <c r="BI65" s="896">
        <v>4.665</v>
      </c>
      <c r="BJ65" s="896">
        <v>6.2E-2</v>
      </c>
      <c r="BK65" s="1052"/>
      <c r="BL65" s="1052"/>
      <c r="BM65" s="1052"/>
    </row>
    <row r="66" spans="2:65" ht="18" customHeight="1" x14ac:dyDescent="0.25">
      <c r="B66" s="305"/>
      <c r="C66" s="352"/>
      <c r="D66" s="352"/>
      <c r="E66" s="792" t="s">
        <v>1428</v>
      </c>
      <c r="F66" s="1016">
        <v>0</v>
      </c>
      <c r="G66" s="1016">
        <v>4.8479999999999999</v>
      </c>
      <c r="H66" s="1016">
        <v>6.5000000000000002E-2</v>
      </c>
      <c r="I66" s="1016">
        <v>0</v>
      </c>
      <c r="J66" s="1016">
        <v>4.8479999999999999</v>
      </c>
      <c r="K66" s="1016">
        <v>6.5000000000000002E-2</v>
      </c>
      <c r="L66" s="1016">
        <v>0</v>
      </c>
      <c r="M66" s="1016">
        <v>4.8479999999999999</v>
      </c>
      <c r="N66" s="1016">
        <v>6.5000000000000002E-2</v>
      </c>
      <c r="O66" s="1016">
        <v>0</v>
      </c>
      <c r="P66" s="1016">
        <v>4.8479999999999999</v>
      </c>
      <c r="Q66" s="1016">
        <v>6.5000000000000002E-2</v>
      </c>
      <c r="R66" s="1016">
        <v>0</v>
      </c>
      <c r="S66" s="1016">
        <v>4.8479999999999999</v>
      </c>
      <c r="T66" s="1016">
        <v>6.5000000000000002E-2</v>
      </c>
      <c r="U66" s="1016">
        <v>0</v>
      </c>
      <c r="V66" s="1016">
        <v>4.8479999999999999</v>
      </c>
      <c r="W66" s="1016">
        <v>6.5000000000000002E-2</v>
      </c>
      <c r="X66" s="1016">
        <v>0</v>
      </c>
      <c r="Y66" s="1016">
        <v>4.8479999999999999</v>
      </c>
      <c r="Z66" s="1016">
        <v>6.5000000000000002E-2</v>
      </c>
      <c r="AA66" s="1016">
        <v>0</v>
      </c>
      <c r="AB66" s="1016">
        <v>4.8479999999999999</v>
      </c>
      <c r="AC66" s="1016">
        <v>6.5000000000000002E-2</v>
      </c>
      <c r="AD66" s="1016">
        <v>0</v>
      </c>
      <c r="AE66" s="1016">
        <v>4.8479999999999999</v>
      </c>
      <c r="AF66" s="1016">
        <v>6.5000000000000002E-2</v>
      </c>
      <c r="AG66" s="1016">
        <v>0</v>
      </c>
      <c r="AH66" s="1016">
        <v>4.8479999999999999</v>
      </c>
      <c r="AI66" s="1016">
        <v>6.5000000000000002E-2</v>
      </c>
      <c r="AJ66" s="1016">
        <v>0</v>
      </c>
      <c r="AK66" s="1016">
        <v>4.8479999999999999</v>
      </c>
      <c r="AL66" s="1016">
        <v>6.5000000000000002E-2</v>
      </c>
      <c r="AM66" s="1016">
        <v>0</v>
      </c>
      <c r="AN66" s="1016">
        <v>4.8479999999999999</v>
      </c>
      <c r="AO66" s="1016">
        <v>6.5000000000000002E-2</v>
      </c>
      <c r="AP66" s="1016">
        <v>0</v>
      </c>
      <c r="AQ66" s="1016">
        <v>4.8479999999999999</v>
      </c>
      <c r="AR66" s="1016">
        <v>6.5000000000000002E-2</v>
      </c>
      <c r="AS66" s="1016">
        <v>0</v>
      </c>
      <c r="AT66" s="1016">
        <v>4.8479999999999999</v>
      </c>
      <c r="AU66" s="1016">
        <v>6.5000000000000002E-2</v>
      </c>
      <c r="AV66" s="1016">
        <v>0</v>
      </c>
      <c r="AW66" s="1016">
        <v>4.8479999999999999</v>
      </c>
      <c r="AX66" s="1016">
        <v>6.5000000000000002E-2</v>
      </c>
      <c r="AY66" s="1016">
        <v>0</v>
      </c>
      <c r="AZ66" s="1016">
        <v>4.8479999999999999</v>
      </c>
      <c r="BA66" s="1016">
        <v>6.5000000000000002E-2</v>
      </c>
      <c r="BB66" s="1016">
        <v>0</v>
      </c>
      <c r="BC66" s="1016">
        <v>4.8479999999999999</v>
      </c>
      <c r="BD66" s="1016">
        <v>6.5000000000000002E-2</v>
      </c>
      <c r="BE66" s="1013">
        <v>0</v>
      </c>
      <c r="BF66" s="1013">
        <v>4.8479999999999999</v>
      </c>
      <c r="BG66" s="1013">
        <v>6.5000000000000002E-2</v>
      </c>
      <c r="BH66" s="896">
        <v>0</v>
      </c>
      <c r="BI66" s="896">
        <v>4.8479999999999999</v>
      </c>
      <c r="BJ66" s="896">
        <v>6.5000000000000002E-2</v>
      </c>
      <c r="BK66" s="1052"/>
      <c r="BL66" s="1052"/>
      <c r="BM66" s="1052"/>
    </row>
    <row r="67" spans="2:65" ht="18" customHeight="1" x14ac:dyDescent="0.25">
      <c r="B67" s="305"/>
      <c r="C67" s="352"/>
      <c r="D67" s="352"/>
      <c r="E67" s="792" t="s">
        <v>1429</v>
      </c>
      <c r="F67" s="1016">
        <v>0</v>
      </c>
      <c r="G67" s="1016">
        <v>6.2779999999999996</v>
      </c>
      <c r="H67" s="1016">
        <v>3.1E-2</v>
      </c>
      <c r="I67" s="1016">
        <v>0</v>
      </c>
      <c r="J67" s="1016">
        <v>6.2779999999999996</v>
      </c>
      <c r="K67" s="1016">
        <v>3.1E-2</v>
      </c>
      <c r="L67" s="1016">
        <v>0</v>
      </c>
      <c r="M67" s="1016">
        <v>6.2779999999999996</v>
      </c>
      <c r="N67" s="1016">
        <v>3.1E-2</v>
      </c>
      <c r="O67" s="1016">
        <v>0</v>
      </c>
      <c r="P67" s="1016">
        <v>6.2779999999999996</v>
      </c>
      <c r="Q67" s="1016">
        <v>3.1E-2</v>
      </c>
      <c r="R67" s="1016">
        <v>0</v>
      </c>
      <c r="S67" s="1016">
        <v>6.2779999999999996</v>
      </c>
      <c r="T67" s="1016">
        <v>3.1E-2</v>
      </c>
      <c r="U67" s="1016">
        <v>0</v>
      </c>
      <c r="V67" s="1016">
        <v>6.2779999999999996</v>
      </c>
      <c r="W67" s="1016">
        <v>3.1E-2</v>
      </c>
      <c r="X67" s="1016">
        <v>0</v>
      </c>
      <c r="Y67" s="1016">
        <v>6.2779999999999996</v>
      </c>
      <c r="Z67" s="1016">
        <v>3.1E-2</v>
      </c>
      <c r="AA67" s="1016">
        <v>0</v>
      </c>
      <c r="AB67" s="1016">
        <v>6.2779999999999996</v>
      </c>
      <c r="AC67" s="1016">
        <v>3.1E-2</v>
      </c>
      <c r="AD67" s="1016">
        <v>0</v>
      </c>
      <c r="AE67" s="1016">
        <v>6.2779999999999996</v>
      </c>
      <c r="AF67" s="1016">
        <v>3.1E-2</v>
      </c>
      <c r="AG67" s="1016">
        <v>0</v>
      </c>
      <c r="AH67" s="1016">
        <v>6.2779999999999996</v>
      </c>
      <c r="AI67" s="1016">
        <v>3.1E-2</v>
      </c>
      <c r="AJ67" s="1016">
        <v>0</v>
      </c>
      <c r="AK67" s="1016">
        <v>6.2779999999999996</v>
      </c>
      <c r="AL67" s="1016">
        <v>3.1E-2</v>
      </c>
      <c r="AM67" s="1016">
        <v>0</v>
      </c>
      <c r="AN67" s="1016">
        <v>6.2779999999999996</v>
      </c>
      <c r="AO67" s="1016">
        <v>3.1E-2</v>
      </c>
      <c r="AP67" s="1016">
        <v>0</v>
      </c>
      <c r="AQ67" s="1016">
        <v>6.2779999999999996</v>
      </c>
      <c r="AR67" s="1016">
        <v>3.1E-2</v>
      </c>
      <c r="AS67" s="1016">
        <v>0</v>
      </c>
      <c r="AT67" s="1016">
        <v>6.2779999999999996</v>
      </c>
      <c r="AU67" s="1016">
        <v>3.1E-2</v>
      </c>
      <c r="AV67" s="1016">
        <v>0</v>
      </c>
      <c r="AW67" s="1016">
        <v>6.2779999999999996</v>
      </c>
      <c r="AX67" s="1016">
        <v>3.1E-2</v>
      </c>
      <c r="AY67" s="1016">
        <v>0</v>
      </c>
      <c r="AZ67" s="1016">
        <v>6.2779999999999996</v>
      </c>
      <c r="BA67" s="1016">
        <v>3.1E-2</v>
      </c>
      <c r="BB67" s="1016">
        <v>0</v>
      </c>
      <c r="BC67" s="1016">
        <v>6.2779999999999996</v>
      </c>
      <c r="BD67" s="1016">
        <v>3.1E-2</v>
      </c>
      <c r="BE67" s="1013">
        <v>0</v>
      </c>
      <c r="BF67" s="1013">
        <v>6.2779999999999996</v>
      </c>
      <c r="BG67" s="1013">
        <v>3.1E-2</v>
      </c>
      <c r="BH67" s="896">
        <v>0</v>
      </c>
      <c r="BI67" s="896">
        <v>6.2779999999999996</v>
      </c>
      <c r="BJ67" s="896">
        <v>3.1E-2</v>
      </c>
      <c r="BK67" s="1052"/>
      <c r="BL67" s="1052"/>
      <c r="BM67" s="1052"/>
    </row>
    <row r="68" spans="2:65" ht="18" customHeight="1" x14ac:dyDescent="0.25">
      <c r="B68" s="305"/>
      <c r="C68" s="352"/>
      <c r="D68" s="352"/>
      <c r="E68" s="792" t="s">
        <v>257</v>
      </c>
      <c r="F68" s="1016">
        <v>3.169</v>
      </c>
      <c r="G68" s="1016">
        <v>0.32500000000000001</v>
      </c>
      <c r="H68" s="1016">
        <v>0.02</v>
      </c>
      <c r="I68" s="1016">
        <v>3.169</v>
      </c>
      <c r="J68" s="1016">
        <v>0.32500000000000001</v>
      </c>
      <c r="K68" s="1016">
        <v>0.02</v>
      </c>
      <c r="L68" s="1016">
        <v>3.169</v>
      </c>
      <c r="M68" s="1016">
        <v>0.32500000000000001</v>
      </c>
      <c r="N68" s="1016">
        <v>0.02</v>
      </c>
      <c r="O68" s="1016">
        <v>3.169</v>
      </c>
      <c r="P68" s="1016">
        <v>0.32500000000000001</v>
      </c>
      <c r="Q68" s="1016">
        <v>0.02</v>
      </c>
      <c r="R68" s="1016">
        <v>3.169</v>
      </c>
      <c r="S68" s="1016">
        <v>0.32500000000000001</v>
      </c>
      <c r="T68" s="1016">
        <v>0.02</v>
      </c>
      <c r="U68" s="1016">
        <v>3.169</v>
      </c>
      <c r="V68" s="1016">
        <v>0.32500000000000001</v>
      </c>
      <c r="W68" s="1016">
        <v>0.02</v>
      </c>
      <c r="X68" s="1016">
        <v>3.169</v>
      </c>
      <c r="Y68" s="1016">
        <v>0.32500000000000001</v>
      </c>
      <c r="Z68" s="1016">
        <v>0.02</v>
      </c>
      <c r="AA68" s="1016">
        <v>3.169</v>
      </c>
      <c r="AB68" s="1016">
        <v>0.32500000000000001</v>
      </c>
      <c r="AC68" s="1016">
        <v>0.02</v>
      </c>
      <c r="AD68" s="1016">
        <v>3.169</v>
      </c>
      <c r="AE68" s="1016">
        <v>0.32500000000000001</v>
      </c>
      <c r="AF68" s="1016">
        <v>0.02</v>
      </c>
      <c r="AG68" s="1016">
        <v>3.169</v>
      </c>
      <c r="AH68" s="1016">
        <v>0.32500000000000001</v>
      </c>
      <c r="AI68" s="1016">
        <v>0.02</v>
      </c>
      <c r="AJ68" s="1016">
        <v>3.169</v>
      </c>
      <c r="AK68" s="1016">
        <v>0.32500000000000001</v>
      </c>
      <c r="AL68" s="1016">
        <v>0.02</v>
      </c>
      <c r="AM68" s="1016">
        <v>3.169</v>
      </c>
      <c r="AN68" s="1016">
        <v>0.32500000000000001</v>
      </c>
      <c r="AO68" s="1016">
        <v>0.02</v>
      </c>
      <c r="AP68" s="1016">
        <v>3.169</v>
      </c>
      <c r="AQ68" s="1016">
        <v>0.32500000000000001</v>
      </c>
      <c r="AR68" s="1016">
        <v>0.02</v>
      </c>
      <c r="AS68" s="1016">
        <v>3.169</v>
      </c>
      <c r="AT68" s="1016">
        <v>0.32500000000000001</v>
      </c>
      <c r="AU68" s="1016">
        <v>0.02</v>
      </c>
      <c r="AV68" s="1016">
        <v>3.169</v>
      </c>
      <c r="AW68" s="1016">
        <v>0.32500000000000001</v>
      </c>
      <c r="AX68" s="1016">
        <v>0.02</v>
      </c>
      <c r="AY68" s="1016">
        <v>3.169</v>
      </c>
      <c r="AZ68" s="1016">
        <v>0.32500000000000001</v>
      </c>
      <c r="BA68" s="1016">
        <v>0.02</v>
      </c>
      <c r="BB68" s="1016">
        <v>3.169</v>
      </c>
      <c r="BC68" s="1016">
        <v>0.32500000000000001</v>
      </c>
      <c r="BD68" s="1016">
        <v>0.02</v>
      </c>
      <c r="BE68" s="1013">
        <v>3.169</v>
      </c>
      <c r="BF68" s="1013">
        <v>0.32500000000000001</v>
      </c>
      <c r="BG68" s="1013">
        <v>0.02</v>
      </c>
      <c r="BH68" s="896">
        <v>3.169</v>
      </c>
      <c r="BI68" s="896">
        <v>0.32500000000000001</v>
      </c>
      <c r="BJ68" s="896">
        <v>0.02</v>
      </c>
      <c r="BK68" s="1052"/>
      <c r="BL68" s="1052"/>
      <c r="BM68" s="1052"/>
    </row>
    <row r="69" spans="2:65" ht="18" customHeight="1" x14ac:dyDescent="0.25">
      <c r="B69" s="305"/>
      <c r="C69" s="352"/>
      <c r="D69" s="352"/>
      <c r="E69" s="792" t="s">
        <v>1005</v>
      </c>
      <c r="F69" s="1016">
        <v>3.0169999999999999</v>
      </c>
      <c r="G69" s="1016">
        <v>0.28199999999999997</v>
      </c>
      <c r="H69" s="1016">
        <v>4.2000000000000003E-2</v>
      </c>
      <c r="I69" s="1016">
        <v>3.0169999999999999</v>
      </c>
      <c r="J69" s="1016">
        <v>0.28199999999999997</v>
      </c>
      <c r="K69" s="1016">
        <v>4.2000000000000003E-2</v>
      </c>
      <c r="L69" s="1016">
        <v>3.0169999999999999</v>
      </c>
      <c r="M69" s="1016">
        <v>0.28199999999999997</v>
      </c>
      <c r="N69" s="1016">
        <v>4.2000000000000003E-2</v>
      </c>
      <c r="O69" s="1016">
        <v>3.0169999999999999</v>
      </c>
      <c r="P69" s="1016">
        <v>0.28199999999999997</v>
      </c>
      <c r="Q69" s="1016">
        <v>4.2000000000000003E-2</v>
      </c>
      <c r="R69" s="1016">
        <v>3.0169999999999999</v>
      </c>
      <c r="S69" s="1016">
        <v>0.28199999999999997</v>
      </c>
      <c r="T69" s="1016">
        <v>4.2000000000000003E-2</v>
      </c>
      <c r="U69" s="1016">
        <v>3.0169999999999999</v>
      </c>
      <c r="V69" s="1016">
        <v>0.28199999999999997</v>
      </c>
      <c r="W69" s="1016">
        <v>4.2000000000000003E-2</v>
      </c>
      <c r="X69" s="1016">
        <v>3.0169999999999999</v>
      </c>
      <c r="Y69" s="1016">
        <v>0.28199999999999997</v>
      </c>
      <c r="Z69" s="1016">
        <v>4.2000000000000003E-2</v>
      </c>
      <c r="AA69" s="1016">
        <v>3.0169999999999999</v>
      </c>
      <c r="AB69" s="1016">
        <v>0.28199999999999997</v>
      </c>
      <c r="AC69" s="1016">
        <v>4.2000000000000003E-2</v>
      </c>
      <c r="AD69" s="1016">
        <v>3.0169999999999999</v>
      </c>
      <c r="AE69" s="1016">
        <v>0.28199999999999997</v>
      </c>
      <c r="AF69" s="1016">
        <v>4.2000000000000003E-2</v>
      </c>
      <c r="AG69" s="1016">
        <v>3.0169999999999999</v>
      </c>
      <c r="AH69" s="1016">
        <v>0.28199999999999997</v>
      </c>
      <c r="AI69" s="1016">
        <v>4.2000000000000003E-2</v>
      </c>
      <c r="AJ69" s="1016">
        <v>3.0169999999999999</v>
      </c>
      <c r="AK69" s="1016">
        <v>0.28199999999999997</v>
      </c>
      <c r="AL69" s="1016">
        <v>4.2000000000000003E-2</v>
      </c>
      <c r="AM69" s="1016">
        <v>3.0169999999999999</v>
      </c>
      <c r="AN69" s="1016">
        <v>0.28199999999999997</v>
      </c>
      <c r="AO69" s="1016">
        <v>4.2000000000000003E-2</v>
      </c>
      <c r="AP69" s="1016">
        <v>3.0169999999999999</v>
      </c>
      <c r="AQ69" s="1016">
        <v>0.28199999999999997</v>
      </c>
      <c r="AR69" s="1016">
        <v>4.2000000000000003E-2</v>
      </c>
      <c r="AS69" s="1016">
        <v>3.0169999999999999</v>
      </c>
      <c r="AT69" s="1016">
        <v>0.28199999999999997</v>
      </c>
      <c r="AU69" s="1016">
        <v>4.2000000000000003E-2</v>
      </c>
      <c r="AV69" s="1016">
        <v>3.0169999999999999</v>
      </c>
      <c r="AW69" s="1016">
        <v>0.28199999999999997</v>
      </c>
      <c r="AX69" s="1016">
        <v>4.2000000000000003E-2</v>
      </c>
      <c r="AY69" s="1016">
        <v>3.0169999999999999</v>
      </c>
      <c r="AZ69" s="1016">
        <v>0.28199999999999997</v>
      </c>
      <c r="BA69" s="1016">
        <v>4.2000000000000003E-2</v>
      </c>
      <c r="BB69" s="1016">
        <v>3.0169999999999999</v>
      </c>
      <c r="BC69" s="1016">
        <v>0.28199999999999997</v>
      </c>
      <c r="BD69" s="1016">
        <v>4.2000000000000003E-2</v>
      </c>
      <c r="BE69" s="1013">
        <v>3.0169999999999999</v>
      </c>
      <c r="BF69" s="1013">
        <v>0.28199999999999997</v>
      </c>
      <c r="BG69" s="1013">
        <v>4.2000000000000003E-2</v>
      </c>
      <c r="BH69" s="896">
        <v>3.0169999999999999</v>
      </c>
      <c r="BI69" s="896">
        <v>0.28199999999999997</v>
      </c>
      <c r="BJ69" s="896">
        <v>4.2000000000000003E-2</v>
      </c>
      <c r="BK69" s="1052"/>
      <c r="BL69" s="1052"/>
      <c r="BM69" s="1052"/>
    </row>
    <row r="70" spans="2:65" ht="18" customHeight="1" x14ac:dyDescent="0.25">
      <c r="B70" s="305"/>
      <c r="C70" s="352"/>
      <c r="D70" s="352"/>
      <c r="E70" s="584" t="s">
        <v>1006</v>
      </c>
      <c r="F70" s="1016">
        <v>3.117</v>
      </c>
      <c r="G70" s="1016">
        <v>0.30299999999999999</v>
      </c>
      <c r="H70" s="1016">
        <v>4.5999999999999999E-2</v>
      </c>
      <c r="I70" s="1016">
        <v>3.117</v>
      </c>
      <c r="J70" s="1016">
        <v>0.30299999999999999</v>
      </c>
      <c r="K70" s="1016">
        <v>4.5999999999999999E-2</v>
      </c>
      <c r="L70" s="1016">
        <v>3.117</v>
      </c>
      <c r="M70" s="1016">
        <v>0.30299999999999999</v>
      </c>
      <c r="N70" s="1016">
        <v>4.5999999999999999E-2</v>
      </c>
      <c r="O70" s="1016">
        <v>3.117</v>
      </c>
      <c r="P70" s="1016">
        <v>0.30299999999999999</v>
      </c>
      <c r="Q70" s="1016">
        <v>4.5999999999999999E-2</v>
      </c>
      <c r="R70" s="1016">
        <v>3.117</v>
      </c>
      <c r="S70" s="1016">
        <v>0.30299999999999999</v>
      </c>
      <c r="T70" s="1016">
        <v>4.5999999999999999E-2</v>
      </c>
      <c r="U70" s="1016">
        <v>3.117</v>
      </c>
      <c r="V70" s="1016">
        <v>0.30299999999999999</v>
      </c>
      <c r="W70" s="1016">
        <v>4.5999999999999999E-2</v>
      </c>
      <c r="X70" s="1016">
        <v>3.117</v>
      </c>
      <c r="Y70" s="1016">
        <v>0.30299999999999999</v>
      </c>
      <c r="Z70" s="1016">
        <v>4.5999999999999999E-2</v>
      </c>
      <c r="AA70" s="1016">
        <v>3.117</v>
      </c>
      <c r="AB70" s="1016">
        <v>0.30299999999999999</v>
      </c>
      <c r="AC70" s="1016">
        <v>4.5999999999999999E-2</v>
      </c>
      <c r="AD70" s="1016">
        <v>3.117</v>
      </c>
      <c r="AE70" s="1016">
        <v>0.30299999999999999</v>
      </c>
      <c r="AF70" s="1016">
        <v>4.5999999999999999E-2</v>
      </c>
      <c r="AG70" s="1016">
        <v>3.117</v>
      </c>
      <c r="AH70" s="1016">
        <v>0.30299999999999999</v>
      </c>
      <c r="AI70" s="1016">
        <v>4.5999999999999999E-2</v>
      </c>
      <c r="AJ70" s="1016">
        <v>3.117</v>
      </c>
      <c r="AK70" s="1016">
        <v>0.30299999999999999</v>
      </c>
      <c r="AL70" s="1016">
        <v>4.5999999999999999E-2</v>
      </c>
      <c r="AM70" s="1016">
        <v>3.117</v>
      </c>
      <c r="AN70" s="1016">
        <v>0.30299999999999999</v>
      </c>
      <c r="AO70" s="1016">
        <v>4.5999999999999999E-2</v>
      </c>
      <c r="AP70" s="1016">
        <v>3.117</v>
      </c>
      <c r="AQ70" s="1016">
        <v>0.30299999999999999</v>
      </c>
      <c r="AR70" s="1016">
        <v>4.5999999999999999E-2</v>
      </c>
      <c r="AS70" s="1016">
        <v>3.117</v>
      </c>
      <c r="AT70" s="1016">
        <v>0.30299999999999999</v>
      </c>
      <c r="AU70" s="1016">
        <v>4.5999999999999999E-2</v>
      </c>
      <c r="AV70" s="1016">
        <v>3.117</v>
      </c>
      <c r="AW70" s="1016">
        <v>0.30299999999999999</v>
      </c>
      <c r="AX70" s="1016">
        <v>4.5999999999999999E-2</v>
      </c>
      <c r="AY70" s="1016">
        <v>3.117</v>
      </c>
      <c r="AZ70" s="1016">
        <v>0.30299999999999999</v>
      </c>
      <c r="BA70" s="1016">
        <v>4.5999999999999999E-2</v>
      </c>
      <c r="BB70" s="1016">
        <v>3.117</v>
      </c>
      <c r="BC70" s="1016">
        <v>0.30299999999999999</v>
      </c>
      <c r="BD70" s="1016">
        <v>4.5999999999999999E-2</v>
      </c>
      <c r="BE70" s="1013">
        <v>3.117</v>
      </c>
      <c r="BF70" s="1013">
        <v>0.30299999999999999</v>
      </c>
      <c r="BG70" s="1013">
        <v>4.5999999999999999E-2</v>
      </c>
      <c r="BH70" s="896">
        <v>3.117</v>
      </c>
      <c r="BI70" s="896">
        <v>0.30299999999999999</v>
      </c>
      <c r="BJ70" s="896">
        <v>4.5999999999999999E-2</v>
      </c>
      <c r="BK70" s="1052"/>
      <c r="BL70" s="1052"/>
      <c r="BM70" s="1052"/>
    </row>
    <row r="71" spans="2:65" ht="18" customHeight="1" x14ac:dyDescent="0.25">
      <c r="B71" s="305"/>
      <c r="C71" s="352"/>
      <c r="D71" s="352"/>
      <c r="E71" s="584" t="s">
        <v>1007</v>
      </c>
      <c r="F71" s="1016">
        <v>1.331</v>
      </c>
      <c r="G71" s="1016">
        <v>0.13400000000000001</v>
      </c>
      <c r="H71" s="1016">
        <v>0.02</v>
      </c>
      <c r="I71" s="1016">
        <v>1.331</v>
      </c>
      <c r="J71" s="1016">
        <v>0.13400000000000001</v>
      </c>
      <c r="K71" s="1016">
        <v>0.02</v>
      </c>
      <c r="L71" s="1016">
        <v>1.331</v>
      </c>
      <c r="M71" s="1016">
        <v>0.13400000000000001</v>
      </c>
      <c r="N71" s="1016">
        <v>0.02</v>
      </c>
      <c r="O71" s="1016">
        <v>1.331</v>
      </c>
      <c r="P71" s="1016">
        <v>0.13400000000000001</v>
      </c>
      <c r="Q71" s="1016">
        <v>0.02</v>
      </c>
      <c r="R71" s="1016">
        <v>1.331</v>
      </c>
      <c r="S71" s="1016">
        <v>0.13400000000000001</v>
      </c>
      <c r="T71" s="1016">
        <v>0.02</v>
      </c>
      <c r="U71" s="1016">
        <v>1.331</v>
      </c>
      <c r="V71" s="1016">
        <v>0.13400000000000001</v>
      </c>
      <c r="W71" s="1016">
        <v>0.02</v>
      </c>
      <c r="X71" s="1016">
        <v>1.331</v>
      </c>
      <c r="Y71" s="1016">
        <v>0.13400000000000001</v>
      </c>
      <c r="Z71" s="1016">
        <v>0.02</v>
      </c>
      <c r="AA71" s="1016">
        <v>1.331</v>
      </c>
      <c r="AB71" s="1016">
        <v>0.13400000000000001</v>
      </c>
      <c r="AC71" s="1016">
        <v>0.02</v>
      </c>
      <c r="AD71" s="1016">
        <v>1.331</v>
      </c>
      <c r="AE71" s="1016">
        <v>0.13400000000000001</v>
      </c>
      <c r="AF71" s="1016">
        <v>0.02</v>
      </c>
      <c r="AG71" s="1016">
        <v>1.331</v>
      </c>
      <c r="AH71" s="1016">
        <v>0.13400000000000001</v>
      </c>
      <c r="AI71" s="1016">
        <v>0.02</v>
      </c>
      <c r="AJ71" s="1016">
        <v>1.331</v>
      </c>
      <c r="AK71" s="1016">
        <v>0.13400000000000001</v>
      </c>
      <c r="AL71" s="1016">
        <v>0.02</v>
      </c>
      <c r="AM71" s="1016">
        <v>1.331</v>
      </c>
      <c r="AN71" s="1016">
        <v>0.13400000000000001</v>
      </c>
      <c r="AO71" s="1016">
        <v>0.02</v>
      </c>
      <c r="AP71" s="1016">
        <v>1.331</v>
      </c>
      <c r="AQ71" s="1016">
        <v>0.13400000000000001</v>
      </c>
      <c r="AR71" s="1016">
        <v>0.02</v>
      </c>
      <c r="AS71" s="1016">
        <v>1.331</v>
      </c>
      <c r="AT71" s="1016">
        <v>0.13400000000000001</v>
      </c>
      <c r="AU71" s="1016">
        <v>0.02</v>
      </c>
      <c r="AV71" s="1016">
        <v>1.331</v>
      </c>
      <c r="AW71" s="1016">
        <v>0.13400000000000001</v>
      </c>
      <c r="AX71" s="1016">
        <v>0.02</v>
      </c>
      <c r="AY71" s="1016">
        <v>1.331</v>
      </c>
      <c r="AZ71" s="1016">
        <v>0.13400000000000001</v>
      </c>
      <c r="BA71" s="1016">
        <v>0.02</v>
      </c>
      <c r="BB71" s="1016">
        <v>1.331</v>
      </c>
      <c r="BC71" s="1016">
        <v>0.13400000000000001</v>
      </c>
      <c r="BD71" s="1016">
        <v>0.02</v>
      </c>
      <c r="BE71" s="1013">
        <v>1.331</v>
      </c>
      <c r="BF71" s="1013">
        <v>0.13400000000000001</v>
      </c>
      <c r="BG71" s="1013">
        <v>0.02</v>
      </c>
      <c r="BH71" s="896">
        <v>1.331</v>
      </c>
      <c r="BI71" s="896">
        <v>0.13400000000000001</v>
      </c>
      <c r="BJ71" s="896">
        <v>0.02</v>
      </c>
      <c r="BK71" s="1052"/>
      <c r="BL71" s="1052"/>
      <c r="BM71" s="1052"/>
    </row>
    <row r="72" spans="2:65" ht="18" customHeight="1" x14ac:dyDescent="0.25">
      <c r="B72" s="305"/>
      <c r="C72" s="352"/>
      <c r="D72" s="352"/>
      <c r="E72" s="584" t="s">
        <v>1506</v>
      </c>
      <c r="F72" s="1016">
        <v>2.6789999999999998</v>
      </c>
      <c r="G72" s="1016">
        <v>0.36199999999999999</v>
      </c>
      <c r="H72" s="1016">
        <v>2.1999999999999999E-2</v>
      </c>
      <c r="I72" s="1016">
        <v>2.6789999999999998</v>
      </c>
      <c r="J72" s="1016">
        <v>0.36199999999999999</v>
      </c>
      <c r="K72" s="1016">
        <v>2.1999999999999999E-2</v>
      </c>
      <c r="L72" s="1016">
        <v>2.6789999999999998</v>
      </c>
      <c r="M72" s="1016">
        <v>0.36199999999999999</v>
      </c>
      <c r="N72" s="1016">
        <v>2.1999999999999999E-2</v>
      </c>
      <c r="O72" s="1016">
        <v>2.6789999999999998</v>
      </c>
      <c r="P72" s="1016">
        <v>0.36199999999999999</v>
      </c>
      <c r="Q72" s="1016">
        <v>2.1999999999999999E-2</v>
      </c>
      <c r="R72" s="1016">
        <v>2.5270000000000001</v>
      </c>
      <c r="S72" s="1016">
        <v>0.36199999999999999</v>
      </c>
      <c r="T72" s="1016">
        <v>2.1999999999999999E-2</v>
      </c>
      <c r="U72" s="1016">
        <v>2.5009999999999999</v>
      </c>
      <c r="V72" s="1016">
        <v>0.36199999999999999</v>
      </c>
      <c r="W72" s="1016">
        <v>2.1999999999999999E-2</v>
      </c>
      <c r="X72" s="1016">
        <v>2.5750000000000002</v>
      </c>
      <c r="Y72" s="1016">
        <v>0.36199999999999999</v>
      </c>
      <c r="Z72" s="1016">
        <v>2.1999999999999999E-2</v>
      </c>
      <c r="AA72" s="1016">
        <v>2.5750000000000002</v>
      </c>
      <c r="AB72" s="1016">
        <v>0.36199999999999999</v>
      </c>
      <c r="AC72" s="1016">
        <v>2.1999999999999999E-2</v>
      </c>
      <c r="AD72" s="1016">
        <v>2.5750000000000002</v>
      </c>
      <c r="AE72" s="1016">
        <v>0.36199999999999999</v>
      </c>
      <c r="AF72" s="1016">
        <v>2.1999999999999999E-2</v>
      </c>
      <c r="AG72" s="1016">
        <v>2.57</v>
      </c>
      <c r="AH72" s="1016">
        <v>0.36199999999999999</v>
      </c>
      <c r="AI72" s="1016">
        <v>2.1999999999999999E-2</v>
      </c>
      <c r="AJ72" s="1016">
        <v>2.552</v>
      </c>
      <c r="AK72" s="1016">
        <v>0.36199999999999999</v>
      </c>
      <c r="AL72" s="1016">
        <v>2.1999999999999999E-2</v>
      </c>
      <c r="AM72" s="1016">
        <v>2.5270000000000001</v>
      </c>
      <c r="AN72" s="1016">
        <v>0.36199999999999999</v>
      </c>
      <c r="AO72" s="1016">
        <v>2.1999999999999999E-2</v>
      </c>
      <c r="AP72" s="1020" t="s">
        <v>160</v>
      </c>
      <c r="AQ72" s="1020" t="s">
        <v>160</v>
      </c>
      <c r="AR72" s="1020" t="s">
        <v>160</v>
      </c>
      <c r="AS72" s="1020" t="s">
        <v>160</v>
      </c>
      <c r="AT72" s="1020" t="s">
        <v>160</v>
      </c>
      <c r="AU72" s="1020" t="s">
        <v>160</v>
      </c>
      <c r="AV72" s="1020" t="s">
        <v>160</v>
      </c>
      <c r="AW72" s="1020" t="s">
        <v>160</v>
      </c>
      <c r="AX72" s="1020" t="s">
        <v>160</v>
      </c>
      <c r="AY72" s="1020" t="s">
        <v>160</v>
      </c>
      <c r="AZ72" s="1020" t="s">
        <v>160</v>
      </c>
      <c r="BA72" s="1020" t="s">
        <v>160</v>
      </c>
      <c r="BB72" s="1020" t="s">
        <v>160</v>
      </c>
      <c r="BC72" s="1020" t="s">
        <v>160</v>
      </c>
      <c r="BD72" s="1020" t="s">
        <v>160</v>
      </c>
      <c r="BE72" s="1021" t="s">
        <v>160</v>
      </c>
      <c r="BF72" s="1021" t="s">
        <v>160</v>
      </c>
      <c r="BG72" s="1021" t="s">
        <v>160</v>
      </c>
      <c r="BH72" s="896" t="s">
        <v>160</v>
      </c>
      <c r="BI72" s="896" t="s">
        <v>160</v>
      </c>
      <c r="BJ72" s="896" t="s">
        <v>160</v>
      </c>
      <c r="BK72" s="1052"/>
      <c r="BL72" s="1052"/>
      <c r="BM72" s="1052"/>
    </row>
    <row r="73" spans="2:65" ht="18" customHeight="1" x14ac:dyDescent="0.25">
      <c r="B73" s="305"/>
      <c r="C73" s="352"/>
      <c r="D73" s="352"/>
      <c r="E73" s="584" t="s">
        <v>399</v>
      </c>
      <c r="F73" s="1020" t="s">
        <v>160</v>
      </c>
      <c r="G73" s="1020" t="s">
        <v>160</v>
      </c>
      <c r="H73" s="1020" t="s">
        <v>160</v>
      </c>
      <c r="I73" s="1020" t="s">
        <v>160</v>
      </c>
      <c r="J73" s="1020" t="s">
        <v>160</v>
      </c>
      <c r="K73" s="1020" t="s">
        <v>160</v>
      </c>
      <c r="L73" s="1020" t="s">
        <v>160</v>
      </c>
      <c r="M73" s="1020" t="s">
        <v>160</v>
      </c>
      <c r="N73" s="1020" t="s">
        <v>160</v>
      </c>
      <c r="O73" s="1020" t="s">
        <v>160</v>
      </c>
      <c r="P73" s="1020" t="s">
        <v>160</v>
      </c>
      <c r="Q73" s="1020" t="s">
        <v>160</v>
      </c>
      <c r="R73" s="1020" t="s">
        <v>160</v>
      </c>
      <c r="S73" s="1020" t="s">
        <v>160</v>
      </c>
      <c r="T73" s="1020" t="s">
        <v>160</v>
      </c>
      <c r="U73" s="1020" t="s">
        <v>160</v>
      </c>
      <c r="V73" s="1020" t="s">
        <v>160</v>
      </c>
      <c r="W73" s="1020" t="s">
        <v>160</v>
      </c>
      <c r="X73" s="1020" t="s">
        <v>160</v>
      </c>
      <c r="Y73" s="1020" t="s">
        <v>160</v>
      </c>
      <c r="Z73" s="1020" t="s">
        <v>160</v>
      </c>
      <c r="AA73" s="1020" t="s">
        <v>160</v>
      </c>
      <c r="AB73" s="1020" t="s">
        <v>160</v>
      </c>
      <c r="AC73" s="1020" t="s">
        <v>160</v>
      </c>
      <c r="AD73" s="1020" t="s">
        <v>160</v>
      </c>
      <c r="AE73" s="1020" t="s">
        <v>160</v>
      </c>
      <c r="AF73" s="1020" t="s">
        <v>160</v>
      </c>
      <c r="AG73" s="1020" t="s">
        <v>160</v>
      </c>
      <c r="AH73" s="1020" t="s">
        <v>160</v>
      </c>
      <c r="AI73" s="1020" t="s">
        <v>160</v>
      </c>
      <c r="AJ73" s="1020" t="s">
        <v>160</v>
      </c>
      <c r="AK73" s="1020" t="s">
        <v>160</v>
      </c>
      <c r="AL73" s="1020" t="s">
        <v>160</v>
      </c>
      <c r="AM73" s="1020" t="s">
        <v>160</v>
      </c>
      <c r="AN73" s="1020" t="s">
        <v>160</v>
      </c>
      <c r="AO73" s="1020" t="s">
        <v>160</v>
      </c>
      <c r="AP73" s="1016">
        <v>2.5009999999999999</v>
      </c>
      <c r="AQ73" s="1016">
        <v>0.36199999999999999</v>
      </c>
      <c r="AR73" s="1016">
        <v>2.1999999999999999E-2</v>
      </c>
      <c r="AS73" s="1016">
        <v>2.5009999999999999</v>
      </c>
      <c r="AT73" s="1016">
        <v>0.36199999999999999</v>
      </c>
      <c r="AU73" s="1016">
        <v>2.1999999999999999E-2</v>
      </c>
      <c r="AV73" s="1016">
        <v>2.5</v>
      </c>
      <c r="AW73" s="1016">
        <v>0.36199999999999999</v>
      </c>
      <c r="AX73" s="1016">
        <v>2.1999999999999999E-2</v>
      </c>
      <c r="AY73" s="1016">
        <v>2.5</v>
      </c>
      <c r="AZ73" s="1016">
        <v>0.36199999999999999</v>
      </c>
      <c r="BA73" s="1016">
        <v>2.1999999999999999E-2</v>
      </c>
      <c r="BB73" s="1016">
        <v>2.5009999999999999</v>
      </c>
      <c r="BC73" s="1016">
        <v>0.36199999999999999</v>
      </c>
      <c r="BD73" s="1016">
        <v>2.1999999999999999E-2</v>
      </c>
      <c r="BE73" s="1013">
        <v>2.5009999999999999</v>
      </c>
      <c r="BF73" s="1013">
        <v>0.36199999999999999</v>
      </c>
      <c r="BG73" s="1013">
        <v>2.1999999999999999E-2</v>
      </c>
      <c r="BH73" s="896">
        <v>2.5009999999999999</v>
      </c>
      <c r="BI73" s="896">
        <v>0.36199999999999999</v>
      </c>
      <c r="BJ73" s="896">
        <v>2.1999999999999999E-2</v>
      </c>
      <c r="BK73" s="1052"/>
      <c r="BL73" s="1052"/>
      <c r="BM73" s="1052"/>
    </row>
    <row r="74" spans="2:65" ht="18" customHeight="1" x14ac:dyDescent="0.25">
      <c r="B74" s="305"/>
      <c r="C74" s="352"/>
      <c r="D74" s="352"/>
      <c r="E74" s="584" t="s">
        <v>261</v>
      </c>
      <c r="F74" s="1020" t="s">
        <v>160</v>
      </c>
      <c r="G74" s="1020" t="s">
        <v>160</v>
      </c>
      <c r="H74" s="1020" t="s">
        <v>160</v>
      </c>
      <c r="I74" s="1020" t="s">
        <v>160</v>
      </c>
      <c r="J74" s="1020" t="s">
        <v>160</v>
      </c>
      <c r="K74" s="1020" t="s">
        <v>160</v>
      </c>
      <c r="L74" s="1020" t="s">
        <v>160</v>
      </c>
      <c r="M74" s="1020" t="s">
        <v>160</v>
      </c>
      <c r="N74" s="1020" t="s">
        <v>160</v>
      </c>
      <c r="O74" s="1020" t="s">
        <v>160</v>
      </c>
      <c r="P74" s="1020" t="s">
        <v>160</v>
      </c>
      <c r="Q74" s="1020" t="s">
        <v>160</v>
      </c>
      <c r="R74" s="1020" t="s">
        <v>160</v>
      </c>
      <c r="S74" s="1020" t="s">
        <v>160</v>
      </c>
      <c r="T74" s="1020" t="s">
        <v>160</v>
      </c>
      <c r="U74" s="1020" t="s">
        <v>160</v>
      </c>
      <c r="V74" s="1020" t="s">
        <v>160</v>
      </c>
      <c r="W74" s="1020" t="s">
        <v>160</v>
      </c>
      <c r="X74" s="1020" t="s">
        <v>160</v>
      </c>
      <c r="Y74" s="1020" t="s">
        <v>160</v>
      </c>
      <c r="Z74" s="1020" t="s">
        <v>160</v>
      </c>
      <c r="AA74" s="1020" t="s">
        <v>160</v>
      </c>
      <c r="AB74" s="1020" t="s">
        <v>160</v>
      </c>
      <c r="AC74" s="1020" t="s">
        <v>160</v>
      </c>
      <c r="AD74" s="1020" t="s">
        <v>160</v>
      </c>
      <c r="AE74" s="1020" t="s">
        <v>160</v>
      </c>
      <c r="AF74" s="1020" t="s">
        <v>160</v>
      </c>
      <c r="AG74" s="1020" t="s">
        <v>160</v>
      </c>
      <c r="AH74" s="1020" t="s">
        <v>160</v>
      </c>
      <c r="AI74" s="1020" t="s">
        <v>160</v>
      </c>
      <c r="AJ74" s="1020" t="s">
        <v>160</v>
      </c>
      <c r="AK74" s="1020" t="s">
        <v>160</v>
      </c>
      <c r="AL74" s="1020" t="s">
        <v>160</v>
      </c>
      <c r="AM74" s="1020" t="s">
        <v>160</v>
      </c>
      <c r="AN74" s="1020" t="s">
        <v>160</v>
      </c>
      <c r="AO74" s="1020" t="s">
        <v>160</v>
      </c>
      <c r="AP74" s="1016">
        <v>2.4249999999999998</v>
      </c>
      <c r="AQ74" s="1016">
        <v>0.36199999999999999</v>
      </c>
      <c r="AR74" s="1016">
        <v>2.1999999999999999E-2</v>
      </c>
      <c r="AS74" s="1016">
        <v>2.4249999999999998</v>
      </c>
      <c r="AT74" s="1016">
        <v>0.36199999999999999</v>
      </c>
      <c r="AU74" s="1016">
        <v>2.1999999999999999E-2</v>
      </c>
      <c r="AV74" s="1016">
        <v>2.423</v>
      </c>
      <c r="AW74" s="1016">
        <v>0.36199999999999999</v>
      </c>
      <c r="AX74" s="1016">
        <v>2.1999999999999999E-2</v>
      </c>
      <c r="AY74" s="1016">
        <v>2.423</v>
      </c>
      <c r="AZ74" s="1016">
        <v>0.36199999999999999</v>
      </c>
      <c r="BA74" s="1016">
        <v>2.1999999999999999E-2</v>
      </c>
      <c r="BB74" s="1016">
        <v>2.4249999999999998</v>
      </c>
      <c r="BC74" s="1016">
        <v>0.36199999999999999</v>
      </c>
      <c r="BD74" s="1016">
        <v>2.1999999999999999E-2</v>
      </c>
      <c r="BE74" s="1013">
        <v>2.4249999999999998</v>
      </c>
      <c r="BF74" s="1013">
        <v>0.36199999999999999</v>
      </c>
      <c r="BG74" s="1013">
        <v>2.1999999999999999E-2</v>
      </c>
      <c r="BH74" s="896">
        <v>2.4249999999999998</v>
      </c>
      <c r="BI74" s="896">
        <v>0.36199999999999999</v>
      </c>
      <c r="BJ74" s="896">
        <v>2.1999999999999999E-2</v>
      </c>
      <c r="BK74" s="1052"/>
      <c r="BL74" s="1052"/>
      <c r="BM74" s="1052"/>
    </row>
    <row r="75" spans="2:65" ht="18" customHeight="1" x14ac:dyDescent="0.25">
      <c r="B75" s="305"/>
      <c r="C75" s="352"/>
      <c r="D75" s="352"/>
      <c r="E75" s="584" t="s">
        <v>542</v>
      </c>
      <c r="F75" s="1020" t="s">
        <v>160</v>
      </c>
      <c r="G75" s="1020" t="s">
        <v>160</v>
      </c>
      <c r="H75" s="1020" t="s">
        <v>160</v>
      </c>
      <c r="I75" s="1020" t="s">
        <v>160</v>
      </c>
      <c r="J75" s="1020" t="s">
        <v>160</v>
      </c>
      <c r="K75" s="1020" t="s">
        <v>160</v>
      </c>
      <c r="L75" s="1020" t="s">
        <v>160</v>
      </c>
      <c r="M75" s="1020" t="s">
        <v>160</v>
      </c>
      <c r="N75" s="1020" t="s">
        <v>160</v>
      </c>
      <c r="O75" s="1020" t="s">
        <v>160</v>
      </c>
      <c r="P75" s="1020" t="s">
        <v>160</v>
      </c>
      <c r="Q75" s="1020" t="s">
        <v>160</v>
      </c>
      <c r="R75" s="1020" t="s">
        <v>160</v>
      </c>
      <c r="S75" s="1020" t="s">
        <v>160</v>
      </c>
      <c r="T75" s="1020" t="s">
        <v>160</v>
      </c>
      <c r="U75" s="1020" t="s">
        <v>160</v>
      </c>
      <c r="V75" s="1020" t="s">
        <v>160</v>
      </c>
      <c r="W75" s="1020" t="s">
        <v>160</v>
      </c>
      <c r="X75" s="1020" t="s">
        <v>160</v>
      </c>
      <c r="Y75" s="1020" t="s">
        <v>160</v>
      </c>
      <c r="Z75" s="1020" t="s">
        <v>160</v>
      </c>
      <c r="AA75" s="1020" t="s">
        <v>160</v>
      </c>
      <c r="AB75" s="1020" t="s">
        <v>160</v>
      </c>
      <c r="AC75" s="1020" t="s">
        <v>160</v>
      </c>
      <c r="AD75" s="1020" t="s">
        <v>160</v>
      </c>
      <c r="AE75" s="1020" t="s">
        <v>160</v>
      </c>
      <c r="AF75" s="1020" t="s">
        <v>160</v>
      </c>
      <c r="AG75" s="1020" t="s">
        <v>160</v>
      </c>
      <c r="AH75" s="1020" t="s">
        <v>160</v>
      </c>
      <c r="AI75" s="1020" t="s">
        <v>160</v>
      </c>
      <c r="AJ75" s="1020" t="s">
        <v>160</v>
      </c>
      <c r="AK75" s="1020" t="s">
        <v>160</v>
      </c>
      <c r="AL75" s="1020" t="s">
        <v>160</v>
      </c>
      <c r="AM75" s="1020" t="s">
        <v>160</v>
      </c>
      <c r="AN75" s="1020" t="s">
        <v>160</v>
      </c>
      <c r="AO75" s="1020" t="s">
        <v>160</v>
      </c>
      <c r="AP75" s="1016">
        <v>2.1709999999999998</v>
      </c>
      <c r="AQ75" s="1016">
        <v>0.36199999999999999</v>
      </c>
      <c r="AR75" s="1016">
        <v>2.1999999999999999E-2</v>
      </c>
      <c r="AS75" s="1016">
        <v>2.1709999999999998</v>
      </c>
      <c r="AT75" s="1016">
        <v>0.36199999999999999</v>
      </c>
      <c r="AU75" s="1016">
        <v>2.1999999999999999E-2</v>
      </c>
      <c r="AV75" s="1016">
        <v>2.1669999999999998</v>
      </c>
      <c r="AW75" s="1016">
        <v>0.36199999999999999</v>
      </c>
      <c r="AX75" s="1016">
        <v>2.1999999999999999E-2</v>
      </c>
      <c r="AY75" s="1016">
        <v>2.1669999999999998</v>
      </c>
      <c r="AZ75" s="1016">
        <v>0.36199999999999999</v>
      </c>
      <c r="BA75" s="1016">
        <v>2.1999999999999999E-2</v>
      </c>
      <c r="BB75" s="1016">
        <v>2.1709999999999998</v>
      </c>
      <c r="BC75" s="1016">
        <v>0.36199999999999999</v>
      </c>
      <c r="BD75" s="1016">
        <v>2.1999999999999999E-2</v>
      </c>
      <c r="BE75" s="1013">
        <v>2.1709999999999998</v>
      </c>
      <c r="BF75" s="1013">
        <v>0.36199999999999999</v>
      </c>
      <c r="BG75" s="1013">
        <v>2.1999999999999999E-2</v>
      </c>
      <c r="BH75" s="896">
        <v>2.1709999999999998</v>
      </c>
      <c r="BI75" s="896">
        <v>0.36199999999999999</v>
      </c>
      <c r="BJ75" s="896">
        <v>2.1999999999999999E-2</v>
      </c>
      <c r="BK75" s="1052"/>
      <c r="BL75" s="1052"/>
      <c r="BM75" s="1052"/>
    </row>
    <row r="76" spans="2:65" ht="18" customHeight="1" x14ac:dyDescent="0.25">
      <c r="B76" s="305"/>
      <c r="C76" s="352"/>
      <c r="D76" s="352"/>
      <c r="E76" s="584" t="s">
        <v>543</v>
      </c>
      <c r="F76" s="1020" t="s">
        <v>160</v>
      </c>
      <c r="G76" s="1020" t="s">
        <v>160</v>
      </c>
      <c r="H76" s="1020" t="s">
        <v>160</v>
      </c>
      <c r="I76" s="1020" t="s">
        <v>160</v>
      </c>
      <c r="J76" s="1020" t="s">
        <v>160</v>
      </c>
      <c r="K76" s="1020" t="s">
        <v>160</v>
      </c>
      <c r="L76" s="1020" t="s">
        <v>160</v>
      </c>
      <c r="M76" s="1020" t="s">
        <v>160</v>
      </c>
      <c r="N76" s="1020" t="s">
        <v>160</v>
      </c>
      <c r="O76" s="1020" t="s">
        <v>160</v>
      </c>
      <c r="P76" s="1020" t="s">
        <v>160</v>
      </c>
      <c r="Q76" s="1020" t="s">
        <v>160</v>
      </c>
      <c r="R76" s="1020" t="s">
        <v>160</v>
      </c>
      <c r="S76" s="1020" t="s">
        <v>160</v>
      </c>
      <c r="T76" s="1020" t="s">
        <v>160</v>
      </c>
      <c r="U76" s="1020" t="s">
        <v>160</v>
      </c>
      <c r="V76" s="1020" t="s">
        <v>160</v>
      </c>
      <c r="W76" s="1020" t="s">
        <v>160</v>
      </c>
      <c r="X76" s="1020" t="s">
        <v>160</v>
      </c>
      <c r="Y76" s="1020" t="s">
        <v>160</v>
      </c>
      <c r="Z76" s="1020" t="s">
        <v>160</v>
      </c>
      <c r="AA76" s="1020" t="s">
        <v>160</v>
      </c>
      <c r="AB76" s="1020" t="s">
        <v>160</v>
      </c>
      <c r="AC76" s="1020" t="s">
        <v>160</v>
      </c>
      <c r="AD76" s="1020" t="s">
        <v>160</v>
      </c>
      <c r="AE76" s="1020" t="s">
        <v>160</v>
      </c>
      <c r="AF76" s="1020" t="s">
        <v>160</v>
      </c>
      <c r="AG76" s="1020" t="s">
        <v>160</v>
      </c>
      <c r="AH76" s="1020" t="s">
        <v>160</v>
      </c>
      <c r="AI76" s="1020" t="s">
        <v>160</v>
      </c>
      <c r="AJ76" s="1020" t="s">
        <v>160</v>
      </c>
      <c r="AK76" s="1020" t="s">
        <v>160</v>
      </c>
      <c r="AL76" s="1020" t="s">
        <v>160</v>
      </c>
      <c r="AM76" s="1020" t="s">
        <v>160</v>
      </c>
      <c r="AN76" s="1020" t="s">
        <v>160</v>
      </c>
      <c r="AO76" s="1020" t="s">
        <v>160</v>
      </c>
      <c r="AP76" s="1016">
        <v>1.917</v>
      </c>
      <c r="AQ76" s="1016">
        <v>0.36199999999999999</v>
      </c>
      <c r="AR76" s="1016">
        <v>2.1999999999999999E-2</v>
      </c>
      <c r="AS76" s="1016">
        <v>1.9159999999999999</v>
      </c>
      <c r="AT76" s="1016">
        <v>0.36199999999999999</v>
      </c>
      <c r="AU76" s="1016">
        <v>2.1999999999999999E-2</v>
      </c>
      <c r="AV76" s="1016">
        <v>1.911</v>
      </c>
      <c r="AW76" s="1016">
        <v>0.36199999999999999</v>
      </c>
      <c r="AX76" s="1016">
        <v>2.1999999999999999E-2</v>
      </c>
      <c r="AY76" s="1016">
        <v>1.911</v>
      </c>
      <c r="AZ76" s="1016">
        <v>0.36199999999999999</v>
      </c>
      <c r="BA76" s="1016">
        <v>2.1999999999999999E-2</v>
      </c>
      <c r="BB76" s="1016">
        <v>1.9159999999999999</v>
      </c>
      <c r="BC76" s="1016">
        <v>0.36199999999999999</v>
      </c>
      <c r="BD76" s="1016">
        <v>2.1999999999999999E-2</v>
      </c>
      <c r="BE76" s="1013">
        <v>1.9159999999999999</v>
      </c>
      <c r="BF76" s="1013">
        <v>0.36199999999999999</v>
      </c>
      <c r="BG76" s="1013">
        <v>2.1999999999999999E-2</v>
      </c>
      <c r="BH76" s="896">
        <v>1.9159999999999999</v>
      </c>
      <c r="BI76" s="896">
        <v>0.36199999999999999</v>
      </c>
      <c r="BJ76" s="896">
        <v>2.1999999999999999E-2</v>
      </c>
      <c r="BK76" s="1052"/>
      <c r="BL76" s="1052"/>
      <c r="BM76" s="1052"/>
    </row>
    <row r="77" spans="2:65" ht="18" customHeight="1" x14ac:dyDescent="0.25">
      <c r="B77" s="305"/>
      <c r="C77" s="352"/>
      <c r="D77" s="352"/>
      <c r="E77" s="584" t="s">
        <v>544</v>
      </c>
      <c r="F77" s="1020" t="s">
        <v>160</v>
      </c>
      <c r="G77" s="1020" t="s">
        <v>160</v>
      </c>
      <c r="H77" s="1020" t="s">
        <v>160</v>
      </c>
      <c r="I77" s="1020" t="s">
        <v>160</v>
      </c>
      <c r="J77" s="1020" t="s">
        <v>160</v>
      </c>
      <c r="K77" s="1020" t="s">
        <v>160</v>
      </c>
      <c r="L77" s="1020" t="s">
        <v>160</v>
      </c>
      <c r="M77" s="1020" t="s">
        <v>160</v>
      </c>
      <c r="N77" s="1020" t="s">
        <v>160</v>
      </c>
      <c r="O77" s="1020" t="s">
        <v>160</v>
      </c>
      <c r="P77" s="1020" t="s">
        <v>160</v>
      </c>
      <c r="Q77" s="1020" t="s">
        <v>160</v>
      </c>
      <c r="R77" s="1020" t="s">
        <v>160</v>
      </c>
      <c r="S77" s="1020" t="s">
        <v>160</v>
      </c>
      <c r="T77" s="1020" t="s">
        <v>160</v>
      </c>
      <c r="U77" s="1020" t="s">
        <v>160</v>
      </c>
      <c r="V77" s="1020" t="s">
        <v>160</v>
      </c>
      <c r="W77" s="1020" t="s">
        <v>160</v>
      </c>
      <c r="X77" s="1020" t="s">
        <v>160</v>
      </c>
      <c r="Y77" s="1020" t="s">
        <v>160</v>
      </c>
      <c r="Z77" s="1020" t="s">
        <v>160</v>
      </c>
      <c r="AA77" s="1020" t="s">
        <v>160</v>
      </c>
      <c r="AB77" s="1020" t="s">
        <v>160</v>
      </c>
      <c r="AC77" s="1020" t="s">
        <v>160</v>
      </c>
      <c r="AD77" s="1020" t="s">
        <v>160</v>
      </c>
      <c r="AE77" s="1020" t="s">
        <v>160</v>
      </c>
      <c r="AF77" s="1020" t="s">
        <v>160</v>
      </c>
      <c r="AG77" s="1020" t="s">
        <v>160</v>
      </c>
      <c r="AH77" s="1020" t="s">
        <v>160</v>
      </c>
      <c r="AI77" s="1020" t="s">
        <v>160</v>
      </c>
      <c r="AJ77" s="1020" t="s">
        <v>160</v>
      </c>
      <c r="AK77" s="1020" t="s">
        <v>160</v>
      </c>
      <c r="AL77" s="1020" t="s">
        <v>160</v>
      </c>
      <c r="AM77" s="1020" t="s">
        <v>160</v>
      </c>
      <c r="AN77" s="1020" t="s">
        <v>160</v>
      </c>
      <c r="AO77" s="1020" t="s">
        <v>160</v>
      </c>
      <c r="AP77" s="1016">
        <v>0.13700000000000001</v>
      </c>
      <c r="AQ77" s="1016">
        <v>0.36199999999999999</v>
      </c>
      <c r="AR77" s="1016">
        <v>2.1999999999999999E-2</v>
      </c>
      <c r="AS77" s="1016">
        <v>0.13600000000000001</v>
      </c>
      <c r="AT77" s="1016">
        <v>0.36199999999999999</v>
      </c>
      <c r="AU77" s="1016">
        <v>2.1999999999999999E-2</v>
      </c>
      <c r="AV77" s="1016">
        <v>0.12</v>
      </c>
      <c r="AW77" s="1016">
        <v>0.36199999999999999</v>
      </c>
      <c r="AX77" s="1016">
        <v>2.1999999999999999E-2</v>
      </c>
      <c r="AY77" s="1016">
        <v>0.11700000000000001</v>
      </c>
      <c r="AZ77" s="1016">
        <v>0.36199999999999999</v>
      </c>
      <c r="BA77" s="1016">
        <v>2.1999999999999999E-2</v>
      </c>
      <c r="BB77" s="1016">
        <v>0.13600000000000001</v>
      </c>
      <c r="BC77" s="1016">
        <v>0.36199999999999999</v>
      </c>
      <c r="BD77" s="1016">
        <v>2.1999999999999999E-2</v>
      </c>
      <c r="BE77" s="1013">
        <v>0.13600000000000001</v>
      </c>
      <c r="BF77" s="1013">
        <v>0.36199999999999999</v>
      </c>
      <c r="BG77" s="1013">
        <v>2.1999999999999999E-2</v>
      </c>
      <c r="BH77" s="896">
        <v>0.13600000000000001</v>
      </c>
      <c r="BI77" s="896">
        <v>0.36199999999999999</v>
      </c>
      <c r="BJ77" s="896">
        <v>2.1999999999999999E-2</v>
      </c>
      <c r="BK77" s="1052"/>
      <c r="BL77" s="1052"/>
      <c r="BM77" s="1052"/>
    </row>
    <row r="78" spans="2:65" ht="18" customHeight="1" x14ac:dyDescent="0.25">
      <c r="B78" s="305"/>
      <c r="C78" s="352"/>
      <c r="D78" s="352"/>
      <c r="E78" s="584" t="s">
        <v>1507</v>
      </c>
      <c r="F78" s="1016">
        <v>2.1739999999999999</v>
      </c>
      <c r="G78" s="1016">
        <v>0.314</v>
      </c>
      <c r="H78" s="1016">
        <v>1.9E-2</v>
      </c>
      <c r="I78" s="1016">
        <v>2.1739999999999999</v>
      </c>
      <c r="J78" s="1016">
        <v>0.314</v>
      </c>
      <c r="K78" s="1016">
        <v>1.9E-2</v>
      </c>
      <c r="L78" s="1016">
        <v>2.1739999999999999</v>
      </c>
      <c r="M78" s="1016">
        <v>0.314</v>
      </c>
      <c r="N78" s="1016">
        <v>1.9E-2</v>
      </c>
      <c r="O78" s="1016">
        <v>2.1739999999999999</v>
      </c>
      <c r="P78" s="1016">
        <v>0.314</v>
      </c>
      <c r="Q78" s="1016">
        <v>1.9E-2</v>
      </c>
      <c r="R78" s="1016">
        <v>2.089</v>
      </c>
      <c r="S78" s="1016">
        <v>0.314</v>
      </c>
      <c r="T78" s="1016">
        <v>1.9E-2</v>
      </c>
      <c r="U78" s="1016">
        <v>2.085</v>
      </c>
      <c r="V78" s="1016">
        <v>0.314</v>
      </c>
      <c r="W78" s="1016">
        <v>1.9E-2</v>
      </c>
      <c r="X78" s="1016">
        <v>2.089</v>
      </c>
      <c r="Y78" s="1016">
        <v>0.314</v>
      </c>
      <c r="Z78" s="1016">
        <v>1.9E-2</v>
      </c>
      <c r="AA78" s="1016">
        <v>2.089</v>
      </c>
      <c r="AB78" s="1016">
        <v>0.314</v>
      </c>
      <c r="AC78" s="1016">
        <v>1.9E-2</v>
      </c>
      <c r="AD78" s="1016">
        <v>2.089</v>
      </c>
      <c r="AE78" s="1016">
        <v>0.314</v>
      </c>
      <c r="AF78" s="1016">
        <v>1.9E-2</v>
      </c>
      <c r="AG78" s="1016">
        <v>2.081</v>
      </c>
      <c r="AH78" s="1016">
        <v>0.314</v>
      </c>
      <c r="AI78" s="1016">
        <v>1.9E-2</v>
      </c>
      <c r="AJ78" s="1016">
        <v>2.0649999999999999</v>
      </c>
      <c r="AK78" s="1016">
        <v>0.314</v>
      </c>
      <c r="AL78" s="1016">
        <v>1.9E-2</v>
      </c>
      <c r="AM78" s="1016">
        <v>2.044</v>
      </c>
      <c r="AN78" s="1016">
        <v>0.314</v>
      </c>
      <c r="AO78" s="1016">
        <v>1.9E-2</v>
      </c>
      <c r="AP78" s="1020" t="s">
        <v>160</v>
      </c>
      <c r="AQ78" s="1020" t="s">
        <v>160</v>
      </c>
      <c r="AR78" s="1020" t="s">
        <v>160</v>
      </c>
      <c r="AS78" s="1020" t="s">
        <v>160</v>
      </c>
      <c r="AT78" s="1020" t="s">
        <v>160</v>
      </c>
      <c r="AU78" s="1020" t="s">
        <v>160</v>
      </c>
      <c r="AV78" s="1020" t="s">
        <v>160</v>
      </c>
      <c r="AW78" s="1020" t="s">
        <v>160</v>
      </c>
      <c r="AX78" s="1020" t="s">
        <v>160</v>
      </c>
      <c r="AY78" s="1020" t="s">
        <v>160</v>
      </c>
      <c r="AZ78" s="1020" t="s">
        <v>160</v>
      </c>
      <c r="BA78" s="1020" t="s">
        <v>160</v>
      </c>
      <c r="BB78" s="1020" t="s">
        <v>160</v>
      </c>
      <c r="BC78" s="1020" t="s">
        <v>160</v>
      </c>
      <c r="BD78" s="1020" t="s">
        <v>160</v>
      </c>
      <c r="BE78" s="1021" t="s">
        <v>160</v>
      </c>
      <c r="BF78" s="1021" t="s">
        <v>160</v>
      </c>
      <c r="BG78" s="1021" t="s">
        <v>160</v>
      </c>
      <c r="BH78" s="896" t="s">
        <v>160</v>
      </c>
      <c r="BI78" s="896" t="s">
        <v>160</v>
      </c>
      <c r="BJ78" s="896" t="s">
        <v>160</v>
      </c>
      <c r="BK78" s="1052"/>
      <c r="BL78" s="1052"/>
      <c r="BM78" s="1052"/>
    </row>
    <row r="79" spans="2:65" ht="18" customHeight="1" x14ac:dyDescent="0.25">
      <c r="B79" s="305"/>
      <c r="C79" s="352"/>
      <c r="D79" s="352"/>
      <c r="E79" s="584" t="s">
        <v>541</v>
      </c>
      <c r="F79" s="1020" t="s">
        <v>160</v>
      </c>
      <c r="G79" s="1020" t="s">
        <v>160</v>
      </c>
      <c r="H79" s="1020" t="s">
        <v>160</v>
      </c>
      <c r="I79" s="1020" t="s">
        <v>160</v>
      </c>
      <c r="J79" s="1020" t="s">
        <v>160</v>
      </c>
      <c r="K79" s="1020" t="s">
        <v>160</v>
      </c>
      <c r="L79" s="1020" t="s">
        <v>160</v>
      </c>
      <c r="M79" s="1020" t="s">
        <v>160</v>
      </c>
      <c r="N79" s="1020" t="s">
        <v>160</v>
      </c>
      <c r="O79" s="1020" t="s">
        <v>160</v>
      </c>
      <c r="P79" s="1020" t="s">
        <v>160</v>
      </c>
      <c r="Q79" s="1020" t="s">
        <v>160</v>
      </c>
      <c r="R79" s="1020" t="s">
        <v>160</v>
      </c>
      <c r="S79" s="1020" t="s">
        <v>160</v>
      </c>
      <c r="T79" s="1020" t="s">
        <v>160</v>
      </c>
      <c r="U79" s="1020" t="s">
        <v>160</v>
      </c>
      <c r="V79" s="1020" t="s">
        <v>160</v>
      </c>
      <c r="W79" s="1020" t="s">
        <v>160</v>
      </c>
      <c r="X79" s="1020" t="s">
        <v>160</v>
      </c>
      <c r="Y79" s="1020" t="s">
        <v>160</v>
      </c>
      <c r="Z79" s="1020" t="s">
        <v>160</v>
      </c>
      <c r="AA79" s="1020" t="s">
        <v>160</v>
      </c>
      <c r="AB79" s="1020" t="s">
        <v>160</v>
      </c>
      <c r="AC79" s="1020" t="s">
        <v>160</v>
      </c>
      <c r="AD79" s="1020" t="s">
        <v>160</v>
      </c>
      <c r="AE79" s="1020" t="s">
        <v>160</v>
      </c>
      <c r="AF79" s="1020" t="s">
        <v>160</v>
      </c>
      <c r="AG79" s="1020" t="s">
        <v>160</v>
      </c>
      <c r="AH79" s="1020" t="s">
        <v>160</v>
      </c>
      <c r="AI79" s="1020" t="s">
        <v>160</v>
      </c>
      <c r="AJ79" s="1020" t="s">
        <v>160</v>
      </c>
      <c r="AK79" s="1020" t="s">
        <v>160</v>
      </c>
      <c r="AL79" s="1020" t="s">
        <v>160</v>
      </c>
      <c r="AM79" s="1020" t="s">
        <v>160</v>
      </c>
      <c r="AN79" s="1020" t="s">
        <v>160</v>
      </c>
      <c r="AO79" s="1020" t="s">
        <v>160</v>
      </c>
      <c r="AP79" s="1016">
        <v>2.0649999999999999</v>
      </c>
      <c r="AQ79" s="1016">
        <v>0.314</v>
      </c>
      <c r="AR79" s="1016">
        <v>1.9E-2</v>
      </c>
      <c r="AS79" s="1016">
        <v>2.0649999999999999</v>
      </c>
      <c r="AT79" s="1016">
        <v>0.314</v>
      </c>
      <c r="AU79" s="1016">
        <v>1.9E-2</v>
      </c>
      <c r="AV79" s="1016">
        <v>2.0649999999999999</v>
      </c>
      <c r="AW79" s="1016">
        <v>0.314</v>
      </c>
      <c r="AX79" s="1016">
        <v>1.9E-2</v>
      </c>
      <c r="AY79" s="1016">
        <v>2.0649999999999999</v>
      </c>
      <c r="AZ79" s="1016">
        <v>0.314</v>
      </c>
      <c r="BA79" s="1016">
        <v>1.9E-2</v>
      </c>
      <c r="BB79" s="1016">
        <v>2.0649999999999999</v>
      </c>
      <c r="BC79" s="1016">
        <v>0.314</v>
      </c>
      <c r="BD79" s="1016">
        <v>1.9E-2</v>
      </c>
      <c r="BE79" s="1013">
        <v>2.0649999999999999</v>
      </c>
      <c r="BF79" s="1013">
        <v>0.314</v>
      </c>
      <c r="BG79" s="1013">
        <v>1.9E-2</v>
      </c>
      <c r="BH79" s="896">
        <v>2.0649999999999999</v>
      </c>
      <c r="BI79" s="896">
        <v>0.314</v>
      </c>
      <c r="BJ79" s="896">
        <v>1.9E-2</v>
      </c>
      <c r="BK79" s="1052"/>
      <c r="BL79" s="1052"/>
      <c r="BM79" s="1052"/>
    </row>
    <row r="80" spans="2:65" ht="18" customHeight="1" x14ac:dyDescent="0.25">
      <c r="B80" s="305"/>
      <c r="C80" s="352"/>
      <c r="D80" s="352"/>
      <c r="E80" s="584" t="s">
        <v>34</v>
      </c>
      <c r="F80" s="1020" t="s">
        <v>160</v>
      </c>
      <c r="G80" s="1020" t="s">
        <v>160</v>
      </c>
      <c r="H80" s="1020" t="s">
        <v>160</v>
      </c>
      <c r="I80" s="1020" t="s">
        <v>160</v>
      </c>
      <c r="J80" s="1020" t="s">
        <v>160</v>
      </c>
      <c r="K80" s="1020" t="s">
        <v>160</v>
      </c>
      <c r="L80" s="1020" t="s">
        <v>160</v>
      </c>
      <c r="M80" s="1020" t="s">
        <v>160</v>
      </c>
      <c r="N80" s="1020" t="s">
        <v>160</v>
      </c>
      <c r="O80" s="1020" t="s">
        <v>160</v>
      </c>
      <c r="P80" s="1020" t="s">
        <v>160</v>
      </c>
      <c r="Q80" s="1020" t="s">
        <v>160</v>
      </c>
      <c r="R80" s="1020" t="s">
        <v>160</v>
      </c>
      <c r="S80" s="1020" t="s">
        <v>160</v>
      </c>
      <c r="T80" s="1020" t="s">
        <v>160</v>
      </c>
      <c r="U80" s="1020" t="s">
        <v>160</v>
      </c>
      <c r="V80" s="1020" t="s">
        <v>160</v>
      </c>
      <c r="W80" s="1020" t="s">
        <v>160</v>
      </c>
      <c r="X80" s="1020" t="s">
        <v>160</v>
      </c>
      <c r="Y80" s="1020" t="s">
        <v>160</v>
      </c>
      <c r="Z80" s="1020" t="s">
        <v>160</v>
      </c>
      <c r="AA80" s="1020" t="s">
        <v>160</v>
      </c>
      <c r="AB80" s="1020" t="s">
        <v>160</v>
      </c>
      <c r="AC80" s="1020" t="s">
        <v>160</v>
      </c>
      <c r="AD80" s="1020" t="s">
        <v>160</v>
      </c>
      <c r="AE80" s="1020" t="s">
        <v>160</v>
      </c>
      <c r="AF80" s="1020" t="s">
        <v>160</v>
      </c>
      <c r="AG80" s="1020" t="s">
        <v>160</v>
      </c>
      <c r="AH80" s="1020" t="s">
        <v>160</v>
      </c>
      <c r="AI80" s="1020" t="s">
        <v>160</v>
      </c>
      <c r="AJ80" s="1020" t="s">
        <v>160</v>
      </c>
      <c r="AK80" s="1020" t="s">
        <v>160</v>
      </c>
      <c r="AL80" s="1020" t="s">
        <v>160</v>
      </c>
      <c r="AM80" s="1020" t="s">
        <v>160</v>
      </c>
      <c r="AN80" s="1020" t="s">
        <v>160</v>
      </c>
      <c r="AO80" s="1020" t="s">
        <v>160</v>
      </c>
      <c r="AP80" s="1016">
        <v>1.9570000000000001</v>
      </c>
      <c r="AQ80" s="1016">
        <v>0.314</v>
      </c>
      <c r="AR80" s="1016">
        <v>1.9E-2</v>
      </c>
      <c r="AS80" s="1016">
        <v>1.9570000000000001</v>
      </c>
      <c r="AT80" s="1016">
        <v>0.314</v>
      </c>
      <c r="AU80" s="1016">
        <v>1.9E-2</v>
      </c>
      <c r="AV80" s="1016">
        <v>1.9570000000000001</v>
      </c>
      <c r="AW80" s="1016">
        <v>0.314</v>
      </c>
      <c r="AX80" s="1016">
        <v>1.9E-2</v>
      </c>
      <c r="AY80" s="1016">
        <v>1.9570000000000001</v>
      </c>
      <c r="AZ80" s="1016">
        <v>0.314</v>
      </c>
      <c r="BA80" s="1016">
        <v>1.9E-2</v>
      </c>
      <c r="BB80" s="1016">
        <v>1.9570000000000001</v>
      </c>
      <c r="BC80" s="1016">
        <v>0.314</v>
      </c>
      <c r="BD80" s="1016">
        <v>1.9E-2</v>
      </c>
      <c r="BE80" s="1013">
        <v>1.9570000000000001</v>
      </c>
      <c r="BF80" s="1013">
        <v>0.314</v>
      </c>
      <c r="BG80" s="1013">
        <v>1.9E-2</v>
      </c>
      <c r="BH80" s="896">
        <v>1.9570000000000001</v>
      </c>
      <c r="BI80" s="896">
        <v>0.314</v>
      </c>
      <c r="BJ80" s="896">
        <v>1.9E-2</v>
      </c>
      <c r="BK80" s="1052"/>
      <c r="BL80" s="1052"/>
      <c r="BM80" s="1052"/>
    </row>
    <row r="81" spans="2:65" ht="18" customHeight="1" x14ac:dyDescent="0.25">
      <c r="B81" s="305"/>
      <c r="C81" s="352"/>
      <c r="D81" s="352"/>
      <c r="E81" s="584" t="s">
        <v>35</v>
      </c>
      <c r="F81" s="1020" t="s">
        <v>160</v>
      </c>
      <c r="G81" s="1020" t="s">
        <v>160</v>
      </c>
      <c r="H81" s="1020" t="s">
        <v>160</v>
      </c>
      <c r="I81" s="1020" t="s">
        <v>160</v>
      </c>
      <c r="J81" s="1020" t="s">
        <v>160</v>
      </c>
      <c r="K81" s="1020" t="s">
        <v>160</v>
      </c>
      <c r="L81" s="1020" t="s">
        <v>160</v>
      </c>
      <c r="M81" s="1020" t="s">
        <v>160</v>
      </c>
      <c r="N81" s="1020" t="s">
        <v>160</v>
      </c>
      <c r="O81" s="1020" t="s">
        <v>160</v>
      </c>
      <c r="P81" s="1020" t="s">
        <v>160</v>
      </c>
      <c r="Q81" s="1020" t="s">
        <v>160</v>
      </c>
      <c r="R81" s="1020" t="s">
        <v>160</v>
      </c>
      <c r="S81" s="1020" t="s">
        <v>160</v>
      </c>
      <c r="T81" s="1020" t="s">
        <v>160</v>
      </c>
      <c r="U81" s="1020" t="s">
        <v>160</v>
      </c>
      <c r="V81" s="1020" t="s">
        <v>160</v>
      </c>
      <c r="W81" s="1020" t="s">
        <v>160</v>
      </c>
      <c r="X81" s="1020" t="s">
        <v>160</v>
      </c>
      <c r="Y81" s="1020" t="s">
        <v>160</v>
      </c>
      <c r="Z81" s="1020" t="s">
        <v>160</v>
      </c>
      <c r="AA81" s="1020" t="s">
        <v>160</v>
      </c>
      <c r="AB81" s="1020" t="s">
        <v>160</v>
      </c>
      <c r="AC81" s="1020" t="s">
        <v>160</v>
      </c>
      <c r="AD81" s="1020" t="s">
        <v>160</v>
      </c>
      <c r="AE81" s="1020" t="s">
        <v>160</v>
      </c>
      <c r="AF81" s="1020" t="s">
        <v>160</v>
      </c>
      <c r="AG81" s="1020" t="s">
        <v>160</v>
      </c>
      <c r="AH81" s="1020" t="s">
        <v>160</v>
      </c>
      <c r="AI81" s="1020" t="s">
        <v>160</v>
      </c>
      <c r="AJ81" s="1020" t="s">
        <v>160</v>
      </c>
      <c r="AK81" s="1020" t="s">
        <v>160</v>
      </c>
      <c r="AL81" s="1020" t="s">
        <v>160</v>
      </c>
      <c r="AM81" s="1020" t="s">
        <v>160</v>
      </c>
      <c r="AN81" s="1020" t="s">
        <v>160</v>
      </c>
      <c r="AO81" s="1020" t="s">
        <v>160</v>
      </c>
      <c r="AP81" s="1016">
        <v>0.32600000000000001</v>
      </c>
      <c r="AQ81" s="1016">
        <v>0.314</v>
      </c>
      <c r="AR81" s="1016">
        <v>1.9E-2</v>
      </c>
      <c r="AS81" s="1016">
        <v>0.32600000000000001</v>
      </c>
      <c r="AT81" s="1016">
        <v>0.314</v>
      </c>
      <c r="AU81" s="1016">
        <v>1.9E-2</v>
      </c>
      <c r="AV81" s="1016">
        <v>0.32600000000000001</v>
      </c>
      <c r="AW81" s="1016">
        <v>0.314</v>
      </c>
      <c r="AX81" s="1016">
        <v>1.9E-2</v>
      </c>
      <c r="AY81" s="1016">
        <v>0.32600000000000001</v>
      </c>
      <c r="AZ81" s="1016">
        <v>0.314</v>
      </c>
      <c r="BA81" s="1016">
        <v>1.9E-2</v>
      </c>
      <c r="BB81" s="1016">
        <v>0.32600000000000001</v>
      </c>
      <c r="BC81" s="1016">
        <v>0.314</v>
      </c>
      <c r="BD81" s="1016">
        <v>1.9E-2</v>
      </c>
      <c r="BE81" s="1013">
        <v>0.32600000000000001</v>
      </c>
      <c r="BF81" s="1013">
        <v>0.314</v>
      </c>
      <c r="BG81" s="1013">
        <v>1.9E-2</v>
      </c>
      <c r="BH81" s="896">
        <v>0.32600000000000001</v>
      </c>
      <c r="BI81" s="896">
        <v>0.314</v>
      </c>
      <c r="BJ81" s="896">
        <v>1.9E-2</v>
      </c>
      <c r="BK81" s="1052"/>
      <c r="BL81" s="1052"/>
      <c r="BM81" s="1052"/>
    </row>
    <row r="82" spans="2:65" ht="18" customHeight="1" x14ac:dyDescent="0.25">
      <c r="B82" s="305"/>
      <c r="C82" s="352"/>
      <c r="D82" s="352"/>
      <c r="E82" s="584" t="s">
        <v>568</v>
      </c>
      <c r="F82" s="1020" t="s">
        <v>160</v>
      </c>
      <c r="G82" s="1020" t="s">
        <v>160</v>
      </c>
      <c r="H82" s="1020" t="s">
        <v>160</v>
      </c>
      <c r="I82" s="1020" t="s">
        <v>160</v>
      </c>
      <c r="J82" s="1020" t="s">
        <v>160</v>
      </c>
      <c r="K82" s="1020" t="s">
        <v>160</v>
      </c>
      <c r="L82" s="1020" t="s">
        <v>160</v>
      </c>
      <c r="M82" s="1020" t="s">
        <v>160</v>
      </c>
      <c r="N82" s="1020" t="s">
        <v>160</v>
      </c>
      <c r="O82" s="1020" t="s">
        <v>160</v>
      </c>
      <c r="P82" s="1020" t="s">
        <v>160</v>
      </c>
      <c r="Q82" s="1020" t="s">
        <v>160</v>
      </c>
      <c r="R82" s="1020" t="s">
        <v>160</v>
      </c>
      <c r="S82" s="1020" t="s">
        <v>160</v>
      </c>
      <c r="T82" s="1020" t="s">
        <v>160</v>
      </c>
      <c r="U82" s="1020" t="s">
        <v>160</v>
      </c>
      <c r="V82" s="1020" t="s">
        <v>160</v>
      </c>
      <c r="W82" s="1020" t="s">
        <v>160</v>
      </c>
      <c r="X82" s="1020" t="s">
        <v>160</v>
      </c>
      <c r="Y82" s="1020" t="s">
        <v>160</v>
      </c>
      <c r="Z82" s="1020" t="s">
        <v>160</v>
      </c>
      <c r="AA82" s="1020" t="s">
        <v>160</v>
      </c>
      <c r="AB82" s="1020" t="s">
        <v>160</v>
      </c>
      <c r="AC82" s="1020" t="s">
        <v>160</v>
      </c>
      <c r="AD82" s="1020" t="s">
        <v>160</v>
      </c>
      <c r="AE82" s="1020" t="s">
        <v>160</v>
      </c>
      <c r="AF82" s="1020" t="s">
        <v>160</v>
      </c>
      <c r="AG82" s="1020" t="s">
        <v>160</v>
      </c>
      <c r="AH82" s="1020" t="s">
        <v>160</v>
      </c>
      <c r="AI82" s="1020" t="s">
        <v>160</v>
      </c>
      <c r="AJ82" s="1020" t="s">
        <v>160</v>
      </c>
      <c r="AK82" s="1020" t="s">
        <v>160</v>
      </c>
      <c r="AL82" s="1020" t="s">
        <v>160</v>
      </c>
      <c r="AM82" s="1020" t="s">
        <v>160</v>
      </c>
      <c r="AN82" s="1020" t="s">
        <v>160</v>
      </c>
      <c r="AO82" s="1020" t="s">
        <v>160</v>
      </c>
      <c r="AP82" s="1016">
        <v>0</v>
      </c>
      <c r="AQ82" s="1016">
        <v>0.314</v>
      </c>
      <c r="AR82" s="1016">
        <v>1.9E-2</v>
      </c>
      <c r="AS82" s="1016">
        <v>0</v>
      </c>
      <c r="AT82" s="1016">
        <v>0.314</v>
      </c>
      <c r="AU82" s="1016">
        <v>1.9E-2</v>
      </c>
      <c r="AV82" s="1016">
        <v>0</v>
      </c>
      <c r="AW82" s="1016">
        <v>0.314</v>
      </c>
      <c r="AX82" s="1016">
        <v>1.9E-2</v>
      </c>
      <c r="AY82" s="1016">
        <v>0</v>
      </c>
      <c r="AZ82" s="1016">
        <v>0.314</v>
      </c>
      <c r="BA82" s="1016">
        <v>1.9E-2</v>
      </c>
      <c r="BB82" s="1016">
        <v>0</v>
      </c>
      <c r="BC82" s="1016">
        <v>0.314</v>
      </c>
      <c r="BD82" s="1016">
        <v>1.9E-2</v>
      </c>
      <c r="BE82" s="1013">
        <v>0</v>
      </c>
      <c r="BF82" s="1013">
        <v>0.314</v>
      </c>
      <c r="BG82" s="1013">
        <v>1.9E-2</v>
      </c>
      <c r="BH82" s="896">
        <v>0</v>
      </c>
      <c r="BI82" s="896">
        <v>0.314</v>
      </c>
      <c r="BJ82" s="896">
        <v>1.9E-2</v>
      </c>
      <c r="BK82" s="1052"/>
      <c r="BL82" s="1052"/>
      <c r="BM82" s="1052"/>
    </row>
    <row r="83" spans="2:65" ht="18" customHeight="1" x14ac:dyDescent="0.25">
      <c r="B83" s="305"/>
      <c r="D83" s="352"/>
      <c r="E83" s="584" t="s">
        <v>704</v>
      </c>
      <c r="F83" s="1020" t="s">
        <v>160</v>
      </c>
      <c r="G83" s="1020" t="s">
        <v>160</v>
      </c>
      <c r="H83" s="1020" t="s">
        <v>160</v>
      </c>
      <c r="I83" s="1020" t="s">
        <v>160</v>
      </c>
      <c r="J83" s="1020" t="s">
        <v>160</v>
      </c>
      <c r="K83" s="1020" t="s">
        <v>160</v>
      </c>
      <c r="L83" s="1020" t="s">
        <v>160</v>
      </c>
      <c r="M83" s="1020" t="s">
        <v>160</v>
      </c>
      <c r="N83" s="1020" t="s">
        <v>160</v>
      </c>
      <c r="O83" s="1020" t="s">
        <v>160</v>
      </c>
      <c r="P83" s="1020" t="s">
        <v>160</v>
      </c>
      <c r="Q83" s="1020" t="s">
        <v>160</v>
      </c>
      <c r="R83" s="1020" t="s">
        <v>160</v>
      </c>
      <c r="S83" s="1020" t="s">
        <v>160</v>
      </c>
      <c r="T83" s="1020" t="s">
        <v>160</v>
      </c>
      <c r="U83" s="1020" t="s">
        <v>160</v>
      </c>
      <c r="V83" s="1020" t="s">
        <v>160</v>
      </c>
      <c r="W83" s="1020" t="s">
        <v>160</v>
      </c>
      <c r="X83" s="1020" t="s">
        <v>160</v>
      </c>
      <c r="Y83" s="1020" t="s">
        <v>160</v>
      </c>
      <c r="Z83" s="1020" t="s">
        <v>160</v>
      </c>
      <c r="AA83" s="1020" t="s">
        <v>160</v>
      </c>
      <c r="AB83" s="1020" t="s">
        <v>160</v>
      </c>
      <c r="AC83" s="1020" t="s">
        <v>160</v>
      </c>
      <c r="AD83" s="1020" t="s">
        <v>160</v>
      </c>
      <c r="AE83" s="1020" t="s">
        <v>160</v>
      </c>
      <c r="AF83" s="1020" t="s">
        <v>160</v>
      </c>
      <c r="AG83" s="1020" t="s">
        <v>160</v>
      </c>
      <c r="AH83" s="1020" t="s">
        <v>160</v>
      </c>
      <c r="AI83" s="1020" t="s">
        <v>160</v>
      </c>
      <c r="AJ83" s="1020" t="s">
        <v>160</v>
      </c>
      <c r="AK83" s="1020" t="s">
        <v>160</v>
      </c>
      <c r="AL83" s="1020" t="s">
        <v>160</v>
      </c>
      <c r="AM83" s="1020" t="s">
        <v>160</v>
      </c>
      <c r="AN83" s="1020" t="s">
        <v>160</v>
      </c>
      <c r="AO83" s="1020" t="s">
        <v>160</v>
      </c>
      <c r="AP83" s="1020" t="s">
        <v>160</v>
      </c>
      <c r="AQ83" s="1020" t="s">
        <v>160</v>
      </c>
      <c r="AR83" s="1020" t="s">
        <v>160</v>
      </c>
      <c r="AS83" s="1020" t="s">
        <v>160</v>
      </c>
      <c r="AT83" s="1020" t="s">
        <v>160</v>
      </c>
      <c r="AU83" s="1020" t="s">
        <v>160</v>
      </c>
      <c r="AV83" s="1020" t="s">
        <v>160</v>
      </c>
      <c r="AW83" s="1020" t="s">
        <v>160</v>
      </c>
      <c r="AX83" s="1020" t="s">
        <v>160</v>
      </c>
      <c r="AY83" s="1020" t="s">
        <v>160</v>
      </c>
      <c r="AZ83" s="1020" t="s">
        <v>160</v>
      </c>
      <c r="BA83" s="1020" t="s">
        <v>160</v>
      </c>
      <c r="BB83" s="1020" t="s">
        <v>160</v>
      </c>
      <c r="BC83" s="1020" t="s">
        <v>160</v>
      </c>
      <c r="BD83" s="1020" t="s">
        <v>160</v>
      </c>
      <c r="BE83" s="1020" t="s">
        <v>160</v>
      </c>
      <c r="BF83" s="1020" t="s">
        <v>160</v>
      </c>
      <c r="BG83" s="1020" t="s">
        <v>160</v>
      </c>
      <c r="BH83" s="896" t="s">
        <v>160</v>
      </c>
      <c r="BI83" s="896" t="s">
        <v>160</v>
      </c>
      <c r="BJ83" s="896" t="s">
        <v>160</v>
      </c>
      <c r="BK83" s="1052" t="s">
        <v>160</v>
      </c>
      <c r="BL83" s="1052" t="s">
        <v>160</v>
      </c>
      <c r="BM83" s="1052" t="s">
        <v>160</v>
      </c>
    </row>
    <row r="84" spans="2:65" s="166" customFormat="1" ht="18" customHeight="1" x14ac:dyDescent="0.25">
      <c r="B84" s="305"/>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271"/>
      <c r="BE84" s="352"/>
      <c r="BF84" s="352"/>
      <c r="BG84" s="352"/>
      <c r="BH84" s="352"/>
    </row>
    <row r="85" spans="2:65" s="413" customFormat="1" x14ac:dyDescent="0.25">
      <c r="B85" s="389" t="s">
        <v>835</v>
      </c>
      <c r="C85" s="271"/>
      <c r="D85" s="271"/>
      <c r="Q85" s="272"/>
      <c r="U85" s="952"/>
      <c r="V85" s="952" t="s">
        <v>1846</v>
      </c>
      <c r="BD85" s="271"/>
    </row>
    <row r="86" spans="2:65" s="413" customFormat="1" x14ac:dyDescent="0.25">
      <c r="B86" s="389"/>
      <c r="C86" s="388" t="s">
        <v>1517</v>
      </c>
      <c r="D86" s="271"/>
      <c r="G86" s="388" t="s">
        <v>813</v>
      </c>
      <c r="O86" s="388" t="s">
        <v>814</v>
      </c>
      <c r="Q86" s="272"/>
      <c r="Z86" s="948"/>
      <c r="AA86" s="948"/>
      <c r="AB86" s="948"/>
      <c r="BD86" s="271"/>
    </row>
    <row r="87" spans="2:65" s="413" customFormat="1" x14ac:dyDescent="0.25">
      <c r="B87" s="389"/>
      <c r="C87" s="434">
        <v>2007</v>
      </c>
      <c r="D87" s="434">
        <v>2008</v>
      </c>
      <c r="E87" s="434">
        <v>2009</v>
      </c>
      <c r="F87" s="434">
        <v>2010</v>
      </c>
      <c r="G87" s="360">
        <v>2011</v>
      </c>
      <c r="H87" s="360">
        <v>2012</v>
      </c>
      <c r="I87" s="360">
        <v>2013</v>
      </c>
      <c r="J87" s="360">
        <v>2014</v>
      </c>
      <c r="K87" s="360">
        <v>2015</v>
      </c>
      <c r="L87" s="360">
        <v>2016</v>
      </c>
      <c r="M87" s="360">
        <v>2017</v>
      </c>
      <c r="N87" s="360">
        <v>2018</v>
      </c>
      <c r="O87" s="436">
        <v>2019</v>
      </c>
      <c r="P87" s="436">
        <v>2020</v>
      </c>
      <c r="Q87" s="436">
        <v>2021</v>
      </c>
      <c r="R87" s="436">
        <v>2022</v>
      </c>
      <c r="S87" s="436">
        <v>2023</v>
      </c>
      <c r="T87" s="436">
        <v>2024</v>
      </c>
      <c r="U87" s="436">
        <v>2025</v>
      </c>
      <c r="V87" s="950">
        <v>2026</v>
      </c>
      <c r="AC87" s="958" t="s">
        <v>1635</v>
      </c>
    </row>
    <row r="88" spans="2:65" s="413" customFormat="1" x14ac:dyDescent="0.25">
      <c r="C88" s="480" t="str">
        <f>"Comb_fijas_"&amp;C87</f>
        <v>Comb_fijas_2007</v>
      </c>
      <c r="D88" s="480" t="str">
        <f t="shared" ref="D88:V88" si="47">"Comb_fijas_"&amp;D87</f>
        <v>Comb_fijas_2008</v>
      </c>
      <c r="E88" s="480" t="str">
        <f t="shared" si="47"/>
        <v>Comb_fijas_2009</v>
      </c>
      <c r="F88" s="480" t="str">
        <f t="shared" si="47"/>
        <v>Comb_fijas_2010</v>
      </c>
      <c r="G88" s="480" t="str">
        <f t="shared" si="47"/>
        <v>Comb_fijas_2011</v>
      </c>
      <c r="H88" s="480" t="str">
        <f t="shared" si="47"/>
        <v>Comb_fijas_2012</v>
      </c>
      <c r="I88" s="480" t="str">
        <f t="shared" si="47"/>
        <v>Comb_fijas_2013</v>
      </c>
      <c r="J88" s="480" t="str">
        <f t="shared" si="47"/>
        <v>Comb_fijas_2014</v>
      </c>
      <c r="K88" s="480" t="str">
        <f t="shared" si="47"/>
        <v>Comb_fijas_2015</v>
      </c>
      <c r="L88" s="480" t="str">
        <f t="shared" si="47"/>
        <v>Comb_fijas_2016</v>
      </c>
      <c r="M88" s="480" t="str">
        <f t="shared" si="47"/>
        <v>Comb_fijas_2017</v>
      </c>
      <c r="N88" s="480" t="str">
        <f t="shared" si="47"/>
        <v>Comb_fijas_2018</v>
      </c>
      <c r="O88" s="480" t="str">
        <f t="shared" si="47"/>
        <v>Comb_fijas_2019</v>
      </c>
      <c r="P88" s="480" t="str">
        <f t="shared" si="47"/>
        <v>Comb_fijas_2020</v>
      </c>
      <c r="Q88" s="480" t="str">
        <f t="shared" si="47"/>
        <v>Comb_fijas_2021</v>
      </c>
      <c r="R88" s="480" t="str">
        <f t="shared" si="47"/>
        <v>Comb_fijas_2022</v>
      </c>
      <c r="S88" s="480" t="str">
        <f t="shared" si="47"/>
        <v>Comb_fijas_2023</v>
      </c>
      <c r="T88" s="480" t="str">
        <f t="shared" si="47"/>
        <v>Comb_fijas_2024</v>
      </c>
      <c r="U88" s="1049" t="str">
        <f t="shared" si="47"/>
        <v>Comb_fijas_2025</v>
      </c>
      <c r="V88" s="951" t="str">
        <f t="shared" si="47"/>
        <v>Comb_fijas_2026</v>
      </c>
      <c r="AC88" s="957" t="s">
        <v>1010</v>
      </c>
    </row>
    <row r="89" spans="2:65" s="413" customFormat="1" x14ac:dyDescent="0.25">
      <c r="C89" s="719" t="s">
        <v>256</v>
      </c>
      <c r="D89" s="719" t="s">
        <v>256</v>
      </c>
      <c r="E89" s="719" t="s">
        <v>256</v>
      </c>
      <c r="F89" s="719" t="s">
        <v>256</v>
      </c>
      <c r="G89" s="719" t="s">
        <v>256</v>
      </c>
      <c r="H89" s="719" t="s">
        <v>256</v>
      </c>
      <c r="I89" s="719" t="s">
        <v>256</v>
      </c>
      <c r="J89" s="719" t="s">
        <v>256</v>
      </c>
      <c r="K89" s="719" t="s">
        <v>256</v>
      </c>
      <c r="L89" s="719" t="s">
        <v>256</v>
      </c>
      <c r="M89" s="719" t="s">
        <v>256</v>
      </c>
      <c r="N89" s="719" t="s">
        <v>256</v>
      </c>
      <c r="O89" s="887" t="s">
        <v>256</v>
      </c>
      <c r="P89" s="887" t="s">
        <v>256</v>
      </c>
      <c r="Q89" s="887" t="s">
        <v>256</v>
      </c>
      <c r="R89" s="887" t="s">
        <v>256</v>
      </c>
      <c r="S89" s="887" t="s">
        <v>256</v>
      </c>
      <c r="T89" s="887" t="s">
        <v>256</v>
      </c>
      <c r="U89" s="887" t="s">
        <v>256</v>
      </c>
      <c r="V89" s="949" t="s">
        <v>256</v>
      </c>
      <c r="AC89" s="888" t="s">
        <v>256</v>
      </c>
    </row>
    <row r="90" spans="2:65" s="413" customFormat="1" x14ac:dyDescent="0.25">
      <c r="C90" s="719" t="s">
        <v>567</v>
      </c>
      <c r="D90" s="719" t="s">
        <v>567</v>
      </c>
      <c r="E90" s="719" t="s">
        <v>567</v>
      </c>
      <c r="F90" s="719" t="s">
        <v>567</v>
      </c>
      <c r="G90" s="719" t="s">
        <v>567</v>
      </c>
      <c r="H90" s="719" t="s">
        <v>567</v>
      </c>
      <c r="I90" s="719" t="s">
        <v>567</v>
      </c>
      <c r="J90" s="719" t="s">
        <v>567</v>
      </c>
      <c r="K90" s="719" t="s">
        <v>567</v>
      </c>
      <c r="L90" s="719" t="s">
        <v>567</v>
      </c>
      <c r="M90" s="719" t="s">
        <v>567</v>
      </c>
      <c r="N90" s="719" t="s">
        <v>567</v>
      </c>
      <c r="O90" s="887" t="s">
        <v>567</v>
      </c>
      <c r="P90" s="887" t="s">
        <v>567</v>
      </c>
      <c r="Q90" s="887" t="s">
        <v>567</v>
      </c>
      <c r="R90" s="887" t="s">
        <v>567</v>
      </c>
      <c r="S90" s="887" t="s">
        <v>567</v>
      </c>
      <c r="T90" s="887" t="s">
        <v>567</v>
      </c>
      <c r="U90" s="887" t="s">
        <v>567</v>
      </c>
      <c r="V90" s="949" t="s">
        <v>567</v>
      </c>
      <c r="AC90" s="888" t="s">
        <v>567</v>
      </c>
    </row>
    <row r="91" spans="2:65" s="413" customFormat="1" x14ac:dyDescent="0.25">
      <c r="C91" s="719" t="s">
        <v>1021</v>
      </c>
      <c r="D91" s="719" t="s">
        <v>1021</v>
      </c>
      <c r="E91" s="719" t="s">
        <v>1021</v>
      </c>
      <c r="F91" s="719" t="s">
        <v>1021</v>
      </c>
      <c r="G91" s="719" t="s">
        <v>1021</v>
      </c>
      <c r="H91" s="719" t="s">
        <v>1021</v>
      </c>
      <c r="I91" s="719" t="s">
        <v>1021</v>
      </c>
      <c r="J91" s="719" t="s">
        <v>1021</v>
      </c>
      <c r="K91" s="719" t="s">
        <v>1021</v>
      </c>
      <c r="L91" s="719" t="s">
        <v>1021</v>
      </c>
      <c r="M91" s="719" t="s">
        <v>1021</v>
      </c>
      <c r="N91" s="719" t="s">
        <v>1021</v>
      </c>
      <c r="O91" s="887" t="s">
        <v>1021</v>
      </c>
      <c r="P91" s="887" t="s">
        <v>1021</v>
      </c>
      <c r="Q91" s="887" t="s">
        <v>1021</v>
      </c>
      <c r="R91" s="887" t="s">
        <v>1021</v>
      </c>
      <c r="S91" s="887" t="s">
        <v>1021</v>
      </c>
      <c r="T91" s="887" t="s">
        <v>1021</v>
      </c>
      <c r="U91" s="887" t="s">
        <v>1021</v>
      </c>
      <c r="V91" s="949" t="s">
        <v>1021</v>
      </c>
      <c r="AC91" s="888" t="s">
        <v>1021</v>
      </c>
    </row>
    <row r="92" spans="2:65" s="413" customFormat="1" x14ac:dyDescent="0.25">
      <c r="C92" s="719" t="s">
        <v>759</v>
      </c>
      <c r="D92" s="719" t="s">
        <v>759</v>
      </c>
      <c r="E92" s="719" t="s">
        <v>759</v>
      </c>
      <c r="F92" s="719" t="s">
        <v>759</v>
      </c>
      <c r="G92" s="719" t="s">
        <v>759</v>
      </c>
      <c r="H92" s="719" t="s">
        <v>759</v>
      </c>
      <c r="I92" s="719" t="s">
        <v>759</v>
      </c>
      <c r="J92" s="719" t="s">
        <v>759</v>
      </c>
      <c r="K92" s="719" t="s">
        <v>759</v>
      </c>
      <c r="L92" s="719" t="s">
        <v>759</v>
      </c>
      <c r="M92" s="719" t="s">
        <v>759</v>
      </c>
      <c r="N92" s="719" t="s">
        <v>759</v>
      </c>
      <c r="O92" s="887" t="s">
        <v>759</v>
      </c>
      <c r="P92" s="887" t="s">
        <v>759</v>
      </c>
      <c r="Q92" s="887" t="s">
        <v>759</v>
      </c>
      <c r="R92" s="887" t="s">
        <v>759</v>
      </c>
      <c r="S92" s="887" t="s">
        <v>759</v>
      </c>
      <c r="T92" s="887" t="s">
        <v>759</v>
      </c>
      <c r="U92" s="887" t="s">
        <v>759</v>
      </c>
      <c r="V92" s="949" t="s">
        <v>759</v>
      </c>
      <c r="AC92" s="888" t="s">
        <v>759</v>
      </c>
    </row>
    <row r="93" spans="2:65" s="413" customFormat="1" x14ac:dyDescent="0.25">
      <c r="C93" s="719" t="s">
        <v>540</v>
      </c>
      <c r="D93" s="719" t="s">
        <v>540</v>
      </c>
      <c r="E93" s="719" t="s">
        <v>540</v>
      </c>
      <c r="F93" s="719" t="s">
        <v>540</v>
      </c>
      <c r="G93" s="719" t="s">
        <v>540</v>
      </c>
      <c r="H93" s="719" t="s">
        <v>540</v>
      </c>
      <c r="I93" s="719" t="s">
        <v>540</v>
      </c>
      <c r="J93" s="719" t="s">
        <v>540</v>
      </c>
      <c r="K93" s="719" t="s">
        <v>540</v>
      </c>
      <c r="L93" s="719" t="s">
        <v>540</v>
      </c>
      <c r="M93" s="719" t="s">
        <v>540</v>
      </c>
      <c r="N93" s="719" t="s">
        <v>540</v>
      </c>
      <c r="O93" s="887" t="s">
        <v>540</v>
      </c>
      <c r="P93" s="887" t="s">
        <v>540</v>
      </c>
      <c r="Q93" s="887" t="s">
        <v>540</v>
      </c>
      <c r="R93" s="887" t="s">
        <v>540</v>
      </c>
      <c r="S93" s="887" t="s">
        <v>540</v>
      </c>
      <c r="T93" s="887" t="s">
        <v>540</v>
      </c>
      <c r="U93" s="887" t="s">
        <v>540</v>
      </c>
      <c r="V93" s="949" t="s">
        <v>540</v>
      </c>
      <c r="AC93" s="888" t="s">
        <v>540</v>
      </c>
    </row>
    <row r="94" spans="2:65" s="413" customFormat="1" x14ac:dyDescent="0.25">
      <c r="C94" s="719" t="s">
        <v>833</v>
      </c>
      <c r="D94" s="719" t="s">
        <v>833</v>
      </c>
      <c r="E94" s="719" t="s">
        <v>833</v>
      </c>
      <c r="F94" s="719" t="s">
        <v>833</v>
      </c>
      <c r="G94" s="719" t="s">
        <v>833</v>
      </c>
      <c r="H94" s="719" t="s">
        <v>833</v>
      </c>
      <c r="I94" s="719" t="s">
        <v>833</v>
      </c>
      <c r="J94" s="719" t="s">
        <v>833</v>
      </c>
      <c r="K94" s="719" t="s">
        <v>833</v>
      </c>
      <c r="L94" s="719" t="s">
        <v>833</v>
      </c>
      <c r="M94" s="719" t="s">
        <v>833</v>
      </c>
      <c r="N94" s="719" t="s">
        <v>833</v>
      </c>
      <c r="O94" s="887" t="s">
        <v>833</v>
      </c>
      <c r="P94" s="887" t="s">
        <v>833</v>
      </c>
      <c r="Q94" s="887" t="s">
        <v>833</v>
      </c>
      <c r="R94" s="887" t="s">
        <v>833</v>
      </c>
      <c r="S94" s="887" t="s">
        <v>833</v>
      </c>
      <c r="T94" s="887" t="s">
        <v>833</v>
      </c>
      <c r="U94" s="887" t="s">
        <v>833</v>
      </c>
      <c r="V94" s="949" t="s">
        <v>833</v>
      </c>
      <c r="AC94" s="888" t="s">
        <v>833</v>
      </c>
    </row>
    <row r="95" spans="2:65" s="413" customFormat="1" x14ac:dyDescent="0.25">
      <c r="C95" s="719" t="s">
        <v>586</v>
      </c>
      <c r="D95" s="719" t="s">
        <v>586</v>
      </c>
      <c r="E95" s="719" t="s">
        <v>586</v>
      </c>
      <c r="F95" s="719" t="s">
        <v>586</v>
      </c>
      <c r="G95" s="719" t="s">
        <v>586</v>
      </c>
      <c r="H95" s="719" t="s">
        <v>586</v>
      </c>
      <c r="I95" s="719" t="s">
        <v>586</v>
      </c>
      <c r="J95" s="719" t="s">
        <v>586</v>
      </c>
      <c r="K95" s="719" t="s">
        <v>586</v>
      </c>
      <c r="L95" s="719" t="s">
        <v>586</v>
      </c>
      <c r="M95" s="719" t="s">
        <v>586</v>
      </c>
      <c r="N95" s="719" t="s">
        <v>586</v>
      </c>
      <c r="O95" s="887" t="s">
        <v>586</v>
      </c>
      <c r="P95" s="887" t="s">
        <v>586</v>
      </c>
      <c r="Q95" s="887" t="s">
        <v>586</v>
      </c>
      <c r="R95" s="887" t="s">
        <v>586</v>
      </c>
      <c r="S95" s="887" t="s">
        <v>586</v>
      </c>
      <c r="T95" s="887" t="s">
        <v>586</v>
      </c>
      <c r="U95" s="887" t="s">
        <v>586</v>
      </c>
      <c r="V95" s="949" t="s">
        <v>586</v>
      </c>
      <c r="AC95" s="888" t="s">
        <v>586</v>
      </c>
    </row>
    <row r="96" spans="2:65" s="413" customFormat="1" x14ac:dyDescent="0.25">
      <c r="C96" s="719" t="s">
        <v>3</v>
      </c>
      <c r="D96" s="719" t="s">
        <v>3</v>
      </c>
      <c r="E96" s="719" t="s">
        <v>3</v>
      </c>
      <c r="F96" s="719" t="s">
        <v>3</v>
      </c>
      <c r="G96" s="719" t="s">
        <v>3</v>
      </c>
      <c r="H96" s="719" t="s">
        <v>3</v>
      </c>
      <c r="I96" s="719" t="s">
        <v>3</v>
      </c>
      <c r="J96" s="719" t="s">
        <v>3</v>
      </c>
      <c r="K96" s="719" t="s">
        <v>3</v>
      </c>
      <c r="L96" s="719" t="s">
        <v>3</v>
      </c>
      <c r="M96" s="719" t="s">
        <v>3</v>
      </c>
      <c r="N96" s="719" t="s">
        <v>3</v>
      </c>
      <c r="O96" s="887" t="s">
        <v>3</v>
      </c>
      <c r="P96" s="887" t="s">
        <v>3</v>
      </c>
      <c r="Q96" s="887" t="s">
        <v>3</v>
      </c>
      <c r="R96" s="887" t="s">
        <v>3</v>
      </c>
      <c r="S96" s="887" t="s">
        <v>3</v>
      </c>
      <c r="T96" s="887" t="s">
        <v>3</v>
      </c>
      <c r="U96" s="887" t="s">
        <v>3</v>
      </c>
      <c r="V96" s="949" t="s">
        <v>3</v>
      </c>
      <c r="AC96" s="888" t="s">
        <v>3</v>
      </c>
    </row>
    <row r="97" spans="3:29" s="413" customFormat="1" x14ac:dyDescent="0.25">
      <c r="C97" s="719" t="s">
        <v>1004</v>
      </c>
      <c r="D97" s="719" t="s">
        <v>1004</v>
      </c>
      <c r="E97" s="719" t="s">
        <v>1004</v>
      </c>
      <c r="F97" s="719" t="s">
        <v>1004</v>
      </c>
      <c r="G97" s="719" t="s">
        <v>1004</v>
      </c>
      <c r="H97" s="719" t="s">
        <v>1004</v>
      </c>
      <c r="I97" s="719" t="s">
        <v>1004</v>
      </c>
      <c r="J97" s="719" t="s">
        <v>1004</v>
      </c>
      <c r="K97" s="719" t="s">
        <v>1004</v>
      </c>
      <c r="L97" s="719" t="s">
        <v>1004</v>
      </c>
      <c r="M97" s="719" t="s">
        <v>1004</v>
      </c>
      <c r="N97" s="719" t="s">
        <v>1004</v>
      </c>
      <c r="O97" s="887" t="s">
        <v>1004</v>
      </c>
      <c r="P97" s="887" t="s">
        <v>1004</v>
      </c>
      <c r="Q97" s="887" t="s">
        <v>1004</v>
      </c>
      <c r="R97" s="887" t="s">
        <v>1004</v>
      </c>
      <c r="S97" s="887" t="s">
        <v>1004</v>
      </c>
      <c r="T97" s="887" t="s">
        <v>1004</v>
      </c>
      <c r="U97" s="887" t="s">
        <v>1004</v>
      </c>
      <c r="V97" s="949" t="s">
        <v>1004</v>
      </c>
      <c r="AC97" s="888" t="s">
        <v>1004</v>
      </c>
    </row>
    <row r="98" spans="3:29" s="413" customFormat="1" x14ac:dyDescent="0.25">
      <c r="C98" s="719" t="s">
        <v>1387</v>
      </c>
      <c r="D98" s="719" t="s">
        <v>1387</v>
      </c>
      <c r="E98" s="719" t="s">
        <v>1387</v>
      </c>
      <c r="F98" s="719" t="s">
        <v>1387</v>
      </c>
      <c r="G98" s="719" t="s">
        <v>1387</v>
      </c>
      <c r="H98" s="719" t="s">
        <v>1387</v>
      </c>
      <c r="I98" s="719" t="s">
        <v>1387</v>
      </c>
      <c r="J98" s="719" t="s">
        <v>1387</v>
      </c>
      <c r="K98" s="719" t="s">
        <v>1387</v>
      </c>
      <c r="L98" s="719" t="s">
        <v>1387</v>
      </c>
      <c r="M98" s="719" t="s">
        <v>1387</v>
      </c>
      <c r="N98" s="719" t="s">
        <v>1387</v>
      </c>
      <c r="O98" s="887" t="s">
        <v>1387</v>
      </c>
      <c r="P98" s="887" t="s">
        <v>1387</v>
      </c>
      <c r="Q98" s="887" t="s">
        <v>1387</v>
      </c>
      <c r="R98" s="887" t="s">
        <v>1387</v>
      </c>
      <c r="S98" s="887" t="s">
        <v>1387</v>
      </c>
      <c r="T98" s="887" t="s">
        <v>1387</v>
      </c>
      <c r="U98" s="887" t="s">
        <v>1387</v>
      </c>
      <c r="V98" s="949" t="s">
        <v>1387</v>
      </c>
      <c r="AC98" s="888" t="s">
        <v>1387</v>
      </c>
    </row>
    <row r="99" spans="3:29" s="413" customFormat="1" x14ac:dyDescent="0.25">
      <c r="C99" s="719" t="s">
        <v>1022</v>
      </c>
      <c r="D99" s="719" t="s">
        <v>1022</v>
      </c>
      <c r="E99" s="719" t="s">
        <v>1022</v>
      </c>
      <c r="F99" s="719" t="s">
        <v>1022</v>
      </c>
      <c r="G99" s="719" t="s">
        <v>1022</v>
      </c>
      <c r="H99" s="719" t="s">
        <v>1022</v>
      </c>
      <c r="I99" s="719" t="s">
        <v>1022</v>
      </c>
      <c r="J99" s="719" t="s">
        <v>1022</v>
      </c>
      <c r="K99" s="719" t="s">
        <v>1022</v>
      </c>
      <c r="L99" s="719" t="s">
        <v>1022</v>
      </c>
      <c r="M99" s="719" t="s">
        <v>1022</v>
      </c>
      <c r="N99" s="719" t="s">
        <v>1022</v>
      </c>
      <c r="O99" s="887" t="s">
        <v>1022</v>
      </c>
      <c r="P99" s="887" t="s">
        <v>1022</v>
      </c>
      <c r="Q99" s="887" t="s">
        <v>1022</v>
      </c>
      <c r="R99" s="887" t="s">
        <v>1022</v>
      </c>
      <c r="S99" s="887" t="s">
        <v>1022</v>
      </c>
      <c r="T99" s="887" t="s">
        <v>1022</v>
      </c>
      <c r="U99" s="887" t="s">
        <v>1022</v>
      </c>
      <c r="V99" s="949" t="s">
        <v>1022</v>
      </c>
      <c r="AC99" s="888" t="s">
        <v>1022</v>
      </c>
    </row>
    <row r="100" spans="3:29" s="413" customFormat="1" x14ac:dyDescent="0.25">
      <c r="C100" s="719" t="s">
        <v>1023</v>
      </c>
      <c r="D100" s="719" t="s">
        <v>1023</v>
      </c>
      <c r="E100" s="719" t="s">
        <v>1023</v>
      </c>
      <c r="F100" s="719" t="s">
        <v>1023</v>
      </c>
      <c r="G100" s="719" t="s">
        <v>1023</v>
      </c>
      <c r="H100" s="719" t="s">
        <v>1023</v>
      </c>
      <c r="I100" s="719" t="s">
        <v>1023</v>
      </c>
      <c r="J100" s="719" t="s">
        <v>1023</v>
      </c>
      <c r="K100" s="719" t="s">
        <v>1023</v>
      </c>
      <c r="L100" s="719" t="s">
        <v>1023</v>
      </c>
      <c r="M100" s="719" t="s">
        <v>1023</v>
      </c>
      <c r="N100" s="719" t="s">
        <v>1023</v>
      </c>
      <c r="O100" s="887" t="s">
        <v>1023</v>
      </c>
      <c r="P100" s="887" t="s">
        <v>1023</v>
      </c>
      <c r="Q100" s="887" t="s">
        <v>1023</v>
      </c>
      <c r="R100" s="887" t="s">
        <v>1023</v>
      </c>
      <c r="S100" s="887" t="s">
        <v>1023</v>
      </c>
      <c r="T100" s="887" t="s">
        <v>1023</v>
      </c>
      <c r="U100" s="887" t="s">
        <v>1023</v>
      </c>
      <c r="V100" s="949" t="s">
        <v>1023</v>
      </c>
      <c r="AC100" s="888" t="s">
        <v>1023</v>
      </c>
    </row>
    <row r="101" spans="3:29" s="413" customFormat="1" x14ac:dyDescent="0.25">
      <c r="C101" s="719" t="s">
        <v>1425</v>
      </c>
      <c r="D101" s="719" t="s">
        <v>1425</v>
      </c>
      <c r="E101" s="719" t="s">
        <v>1425</v>
      </c>
      <c r="F101" s="719" t="s">
        <v>1425</v>
      </c>
      <c r="G101" s="719" t="s">
        <v>1425</v>
      </c>
      <c r="H101" s="719" t="s">
        <v>1425</v>
      </c>
      <c r="I101" s="719" t="s">
        <v>1425</v>
      </c>
      <c r="J101" s="719" t="s">
        <v>1425</v>
      </c>
      <c r="K101" s="719" t="s">
        <v>1425</v>
      </c>
      <c r="L101" s="719" t="s">
        <v>1425</v>
      </c>
      <c r="M101" s="719" t="s">
        <v>1425</v>
      </c>
      <c r="N101" s="719" t="s">
        <v>1425</v>
      </c>
      <c r="O101" s="887" t="s">
        <v>1425</v>
      </c>
      <c r="P101" s="887" t="s">
        <v>1425</v>
      </c>
      <c r="Q101" s="887" t="s">
        <v>1425</v>
      </c>
      <c r="R101" s="887" t="s">
        <v>1425</v>
      </c>
      <c r="S101" s="887" t="s">
        <v>1425</v>
      </c>
      <c r="T101" s="887" t="s">
        <v>1425</v>
      </c>
      <c r="U101" s="887" t="s">
        <v>1425</v>
      </c>
      <c r="V101" s="949" t="s">
        <v>1425</v>
      </c>
      <c r="AC101" s="888" t="s">
        <v>1425</v>
      </c>
    </row>
    <row r="102" spans="3:29" s="413" customFormat="1" x14ac:dyDescent="0.25">
      <c r="C102" s="719" t="s">
        <v>1426</v>
      </c>
      <c r="D102" s="719" t="s">
        <v>1426</v>
      </c>
      <c r="E102" s="719" t="s">
        <v>1426</v>
      </c>
      <c r="F102" s="719" t="s">
        <v>1426</v>
      </c>
      <c r="G102" s="719" t="s">
        <v>1426</v>
      </c>
      <c r="H102" s="719" t="s">
        <v>1426</v>
      </c>
      <c r="I102" s="719" t="s">
        <v>1426</v>
      </c>
      <c r="J102" s="719" t="s">
        <v>1426</v>
      </c>
      <c r="K102" s="719" t="s">
        <v>1426</v>
      </c>
      <c r="L102" s="719" t="s">
        <v>1426</v>
      </c>
      <c r="M102" s="719" t="s">
        <v>1426</v>
      </c>
      <c r="N102" s="719" t="s">
        <v>1426</v>
      </c>
      <c r="O102" s="887" t="s">
        <v>1426</v>
      </c>
      <c r="P102" s="887" t="s">
        <v>1426</v>
      </c>
      <c r="Q102" s="887" t="s">
        <v>1426</v>
      </c>
      <c r="R102" s="887" t="s">
        <v>1426</v>
      </c>
      <c r="S102" s="887" t="s">
        <v>1426</v>
      </c>
      <c r="T102" s="887" t="s">
        <v>1426</v>
      </c>
      <c r="U102" s="887" t="s">
        <v>1426</v>
      </c>
      <c r="V102" s="949" t="s">
        <v>1426</v>
      </c>
      <c r="AC102" s="888" t="s">
        <v>1426</v>
      </c>
    </row>
    <row r="103" spans="3:29" s="413" customFormat="1" x14ac:dyDescent="0.25">
      <c r="C103" s="719" t="s">
        <v>1427</v>
      </c>
      <c r="D103" s="719" t="s">
        <v>1427</v>
      </c>
      <c r="E103" s="719" t="s">
        <v>1427</v>
      </c>
      <c r="F103" s="719" t="s">
        <v>1427</v>
      </c>
      <c r="G103" s="719" t="s">
        <v>1427</v>
      </c>
      <c r="H103" s="719" t="s">
        <v>1427</v>
      </c>
      <c r="I103" s="719" t="s">
        <v>1427</v>
      </c>
      <c r="J103" s="719" t="s">
        <v>1427</v>
      </c>
      <c r="K103" s="719" t="s">
        <v>1427</v>
      </c>
      <c r="L103" s="719" t="s">
        <v>1427</v>
      </c>
      <c r="M103" s="719" t="s">
        <v>1427</v>
      </c>
      <c r="N103" s="719" t="s">
        <v>1427</v>
      </c>
      <c r="O103" s="887" t="s">
        <v>1427</v>
      </c>
      <c r="P103" s="887" t="s">
        <v>1427</v>
      </c>
      <c r="Q103" s="887" t="s">
        <v>1427</v>
      </c>
      <c r="R103" s="887" t="s">
        <v>1427</v>
      </c>
      <c r="S103" s="887" t="s">
        <v>1427</v>
      </c>
      <c r="T103" s="887" t="s">
        <v>1427</v>
      </c>
      <c r="U103" s="887" t="s">
        <v>1427</v>
      </c>
      <c r="V103" s="949" t="s">
        <v>1427</v>
      </c>
      <c r="AC103" s="888" t="s">
        <v>1427</v>
      </c>
    </row>
    <row r="104" spans="3:29" s="413" customFormat="1" x14ac:dyDescent="0.25">
      <c r="C104" s="719" t="s">
        <v>1428</v>
      </c>
      <c r="D104" s="719" t="s">
        <v>1428</v>
      </c>
      <c r="E104" s="719" t="s">
        <v>1428</v>
      </c>
      <c r="F104" s="719" t="s">
        <v>1428</v>
      </c>
      <c r="G104" s="719" t="s">
        <v>1428</v>
      </c>
      <c r="H104" s="719" t="s">
        <v>1428</v>
      </c>
      <c r="I104" s="719" t="s">
        <v>1428</v>
      </c>
      <c r="J104" s="719" t="s">
        <v>1428</v>
      </c>
      <c r="K104" s="719" t="s">
        <v>1428</v>
      </c>
      <c r="L104" s="719" t="s">
        <v>1428</v>
      </c>
      <c r="M104" s="719" t="s">
        <v>1428</v>
      </c>
      <c r="N104" s="719" t="s">
        <v>1428</v>
      </c>
      <c r="O104" s="887" t="s">
        <v>1428</v>
      </c>
      <c r="P104" s="887" t="s">
        <v>1428</v>
      </c>
      <c r="Q104" s="887" t="s">
        <v>1428</v>
      </c>
      <c r="R104" s="887" t="s">
        <v>1428</v>
      </c>
      <c r="S104" s="887" t="s">
        <v>1428</v>
      </c>
      <c r="T104" s="887" t="s">
        <v>1428</v>
      </c>
      <c r="U104" s="887" t="s">
        <v>1428</v>
      </c>
      <c r="V104" s="949" t="s">
        <v>1428</v>
      </c>
      <c r="AC104" s="888" t="s">
        <v>1428</v>
      </c>
    </row>
    <row r="105" spans="3:29" s="413" customFormat="1" x14ac:dyDescent="0.25">
      <c r="C105" s="719" t="s">
        <v>1429</v>
      </c>
      <c r="D105" s="719" t="s">
        <v>1429</v>
      </c>
      <c r="E105" s="719" t="s">
        <v>1429</v>
      </c>
      <c r="F105" s="719" t="s">
        <v>1429</v>
      </c>
      <c r="G105" s="719" t="s">
        <v>1429</v>
      </c>
      <c r="H105" s="719" t="s">
        <v>1429</v>
      </c>
      <c r="I105" s="719" t="s">
        <v>1429</v>
      </c>
      <c r="J105" s="719" t="s">
        <v>1429</v>
      </c>
      <c r="K105" s="719" t="s">
        <v>1429</v>
      </c>
      <c r="L105" s="719" t="s">
        <v>1429</v>
      </c>
      <c r="M105" s="719" t="s">
        <v>1429</v>
      </c>
      <c r="N105" s="719" t="s">
        <v>1429</v>
      </c>
      <c r="O105" s="887" t="s">
        <v>1429</v>
      </c>
      <c r="P105" s="887" t="s">
        <v>1429</v>
      </c>
      <c r="Q105" s="887" t="s">
        <v>1429</v>
      </c>
      <c r="R105" s="887" t="s">
        <v>1429</v>
      </c>
      <c r="S105" s="887" t="s">
        <v>1429</v>
      </c>
      <c r="T105" s="887" t="s">
        <v>1429</v>
      </c>
      <c r="U105" s="887" t="s">
        <v>1429</v>
      </c>
      <c r="V105" s="949" t="s">
        <v>1429</v>
      </c>
      <c r="AC105" s="888" t="s">
        <v>1429</v>
      </c>
    </row>
    <row r="106" spans="3:29" s="413" customFormat="1" x14ac:dyDescent="0.25">
      <c r="C106" s="719" t="s">
        <v>257</v>
      </c>
      <c r="D106" s="719" t="s">
        <v>257</v>
      </c>
      <c r="E106" s="719" t="s">
        <v>257</v>
      </c>
      <c r="F106" s="719" t="s">
        <v>257</v>
      </c>
      <c r="G106" s="719" t="s">
        <v>257</v>
      </c>
      <c r="H106" s="719" t="s">
        <v>257</v>
      </c>
      <c r="I106" s="719" t="s">
        <v>257</v>
      </c>
      <c r="J106" s="719" t="s">
        <v>257</v>
      </c>
      <c r="K106" s="719" t="s">
        <v>257</v>
      </c>
      <c r="L106" s="719" t="s">
        <v>257</v>
      </c>
      <c r="M106" s="719" t="s">
        <v>257</v>
      </c>
      <c r="N106" s="719" t="s">
        <v>257</v>
      </c>
      <c r="O106" s="887" t="s">
        <v>257</v>
      </c>
      <c r="P106" s="887" t="s">
        <v>257</v>
      </c>
      <c r="Q106" s="887" t="s">
        <v>257</v>
      </c>
      <c r="R106" s="887" t="s">
        <v>257</v>
      </c>
      <c r="S106" s="887" t="s">
        <v>257</v>
      </c>
      <c r="T106" s="887" t="s">
        <v>257</v>
      </c>
      <c r="U106" s="887" t="s">
        <v>257</v>
      </c>
      <c r="V106" s="949" t="s">
        <v>257</v>
      </c>
      <c r="AC106" s="888" t="s">
        <v>257</v>
      </c>
    </row>
    <row r="107" spans="3:29" s="413" customFormat="1" x14ac:dyDescent="0.25">
      <c r="C107" s="719" t="s">
        <v>1005</v>
      </c>
      <c r="D107" s="719" t="s">
        <v>1005</v>
      </c>
      <c r="E107" s="719" t="s">
        <v>1005</v>
      </c>
      <c r="F107" s="719" t="s">
        <v>1005</v>
      </c>
      <c r="G107" s="719" t="s">
        <v>1005</v>
      </c>
      <c r="H107" s="719" t="s">
        <v>1005</v>
      </c>
      <c r="I107" s="719" t="s">
        <v>1005</v>
      </c>
      <c r="J107" s="719" t="s">
        <v>1005</v>
      </c>
      <c r="K107" s="719" t="s">
        <v>1005</v>
      </c>
      <c r="L107" s="719" t="s">
        <v>1005</v>
      </c>
      <c r="M107" s="719" t="s">
        <v>1005</v>
      </c>
      <c r="N107" s="719" t="s">
        <v>1005</v>
      </c>
      <c r="O107" s="887" t="s">
        <v>1005</v>
      </c>
      <c r="P107" s="887" t="s">
        <v>1005</v>
      </c>
      <c r="Q107" s="887" t="s">
        <v>1005</v>
      </c>
      <c r="R107" s="887" t="s">
        <v>1005</v>
      </c>
      <c r="S107" s="887" t="s">
        <v>1005</v>
      </c>
      <c r="T107" s="887" t="s">
        <v>1005</v>
      </c>
      <c r="U107" s="887" t="s">
        <v>1005</v>
      </c>
      <c r="V107" s="949" t="s">
        <v>1005</v>
      </c>
      <c r="AC107" s="888" t="s">
        <v>1005</v>
      </c>
    </row>
    <row r="108" spans="3:29" s="413" customFormat="1" x14ac:dyDescent="0.25">
      <c r="C108" s="719" t="s">
        <v>1006</v>
      </c>
      <c r="D108" s="719" t="s">
        <v>1006</v>
      </c>
      <c r="E108" s="719" t="s">
        <v>1006</v>
      </c>
      <c r="F108" s="719" t="s">
        <v>1006</v>
      </c>
      <c r="G108" s="719" t="s">
        <v>1006</v>
      </c>
      <c r="H108" s="719" t="s">
        <v>1006</v>
      </c>
      <c r="I108" s="719" t="s">
        <v>1006</v>
      </c>
      <c r="J108" s="719" t="s">
        <v>1006</v>
      </c>
      <c r="K108" s="719" t="s">
        <v>1006</v>
      </c>
      <c r="L108" s="719" t="s">
        <v>1006</v>
      </c>
      <c r="M108" s="719" t="s">
        <v>1006</v>
      </c>
      <c r="N108" s="719" t="s">
        <v>1006</v>
      </c>
      <c r="O108" s="887" t="s">
        <v>1006</v>
      </c>
      <c r="P108" s="887" t="s">
        <v>1006</v>
      </c>
      <c r="Q108" s="887" t="s">
        <v>1006</v>
      </c>
      <c r="R108" s="887" t="s">
        <v>1006</v>
      </c>
      <c r="S108" s="887" t="s">
        <v>1006</v>
      </c>
      <c r="T108" s="887" t="s">
        <v>1006</v>
      </c>
      <c r="U108" s="887" t="s">
        <v>1006</v>
      </c>
      <c r="V108" s="949" t="s">
        <v>1006</v>
      </c>
      <c r="AC108" s="888" t="s">
        <v>1006</v>
      </c>
    </row>
    <row r="109" spans="3:29" s="413" customFormat="1" x14ac:dyDescent="0.25">
      <c r="C109" s="719" t="s">
        <v>1007</v>
      </c>
      <c r="D109" s="719" t="s">
        <v>1007</v>
      </c>
      <c r="E109" s="719" t="s">
        <v>1007</v>
      </c>
      <c r="F109" s="719" t="s">
        <v>1007</v>
      </c>
      <c r="G109" s="719" t="s">
        <v>1007</v>
      </c>
      <c r="H109" s="719" t="s">
        <v>1007</v>
      </c>
      <c r="I109" s="719" t="s">
        <v>1007</v>
      </c>
      <c r="J109" s="719" t="s">
        <v>1007</v>
      </c>
      <c r="K109" s="719" t="s">
        <v>1007</v>
      </c>
      <c r="L109" s="719" t="s">
        <v>1007</v>
      </c>
      <c r="M109" s="719" t="s">
        <v>1007</v>
      </c>
      <c r="N109" s="719" t="s">
        <v>1007</v>
      </c>
      <c r="O109" s="887" t="s">
        <v>1007</v>
      </c>
      <c r="P109" s="887" t="s">
        <v>1007</v>
      </c>
      <c r="Q109" s="887" t="s">
        <v>1007</v>
      </c>
      <c r="R109" s="887" t="s">
        <v>1007</v>
      </c>
      <c r="S109" s="887" t="s">
        <v>1007</v>
      </c>
      <c r="T109" s="887" t="s">
        <v>1007</v>
      </c>
      <c r="U109" s="887" t="s">
        <v>1007</v>
      </c>
      <c r="V109" s="949" t="s">
        <v>1007</v>
      </c>
      <c r="AC109" s="888" t="s">
        <v>1007</v>
      </c>
    </row>
    <row r="110" spans="3:29" s="413" customFormat="1" x14ac:dyDescent="0.25">
      <c r="C110" s="719" t="s">
        <v>1506</v>
      </c>
      <c r="D110" s="719" t="s">
        <v>1506</v>
      </c>
      <c r="E110" s="719" t="s">
        <v>1506</v>
      </c>
      <c r="F110" s="719" t="s">
        <v>1506</v>
      </c>
      <c r="G110" s="719" t="s">
        <v>1506</v>
      </c>
      <c r="H110" s="719" t="s">
        <v>1506</v>
      </c>
      <c r="I110" s="719" t="s">
        <v>1506</v>
      </c>
      <c r="J110" s="719" t="s">
        <v>1506</v>
      </c>
      <c r="K110" s="719" t="s">
        <v>1506</v>
      </c>
      <c r="L110" s="719" t="s">
        <v>1506</v>
      </c>
      <c r="M110" s="719" t="s">
        <v>1506</v>
      </c>
      <c r="N110" s="719" t="s">
        <v>1506</v>
      </c>
      <c r="O110" s="887" t="s">
        <v>399</v>
      </c>
      <c r="P110" s="887" t="s">
        <v>399</v>
      </c>
      <c r="Q110" s="887" t="s">
        <v>399</v>
      </c>
      <c r="R110" s="887" t="s">
        <v>399</v>
      </c>
      <c r="S110" s="887" t="s">
        <v>399</v>
      </c>
      <c r="T110" s="887" t="s">
        <v>399</v>
      </c>
      <c r="U110" s="887" t="s">
        <v>399</v>
      </c>
      <c r="V110" s="949" t="s">
        <v>399</v>
      </c>
      <c r="AC110" s="888" t="s">
        <v>399</v>
      </c>
    </row>
    <row r="111" spans="3:29" s="413" customFormat="1" x14ac:dyDescent="0.25">
      <c r="C111" s="719" t="s">
        <v>1507</v>
      </c>
      <c r="D111" s="719" t="s">
        <v>1507</v>
      </c>
      <c r="E111" s="719" t="s">
        <v>1507</v>
      </c>
      <c r="F111" s="719" t="s">
        <v>1507</v>
      </c>
      <c r="G111" s="719" t="s">
        <v>1507</v>
      </c>
      <c r="H111" s="719" t="s">
        <v>1507</v>
      </c>
      <c r="I111" s="719" t="s">
        <v>1507</v>
      </c>
      <c r="J111" s="719" t="s">
        <v>1507</v>
      </c>
      <c r="K111" s="719" t="s">
        <v>1507</v>
      </c>
      <c r="L111" s="719" t="s">
        <v>1507</v>
      </c>
      <c r="M111" s="719" t="s">
        <v>1507</v>
      </c>
      <c r="N111" s="719" t="s">
        <v>1507</v>
      </c>
      <c r="O111" s="887" t="s">
        <v>261</v>
      </c>
      <c r="P111" s="887" t="s">
        <v>261</v>
      </c>
      <c r="Q111" s="887" t="s">
        <v>261</v>
      </c>
      <c r="R111" s="887" t="s">
        <v>261</v>
      </c>
      <c r="S111" s="887" t="s">
        <v>261</v>
      </c>
      <c r="T111" s="887" t="s">
        <v>261</v>
      </c>
      <c r="U111" s="887" t="s">
        <v>261</v>
      </c>
      <c r="V111" s="949" t="s">
        <v>261</v>
      </c>
      <c r="AC111" s="888" t="s">
        <v>261</v>
      </c>
    </row>
    <row r="112" spans="3:29" s="413" customFormat="1" x14ac:dyDescent="0.25">
      <c r="C112" s="719" t="s">
        <v>704</v>
      </c>
      <c r="D112" s="719" t="s">
        <v>704</v>
      </c>
      <c r="E112" s="719" t="s">
        <v>704</v>
      </c>
      <c r="F112" s="719" t="s">
        <v>704</v>
      </c>
      <c r="G112" s="719" t="s">
        <v>704</v>
      </c>
      <c r="H112" s="719" t="s">
        <v>704</v>
      </c>
      <c r="I112" s="719" t="s">
        <v>704</v>
      </c>
      <c r="J112" s="719" t="s">
        <v>704</v>
      </c>
      <c r="K112" s="719" t="s">
        <v>704</v>
      </c>
      <c r="L112" s="719" t="s">
        <v>704</v>
      </c>
      <c r="M112" s="719" t="s">
        <v>704</v>
      </c>
      <c r="N112" s="719" t="s">
        <v>704</v>
      </c>
      <c r="O112" s="887" t="s">
        <v>542</v>
      </c>
      <c r="P112" s="887" t="s">
        <v>542</v>
      </c>
      <c r="Q112" s="887" t="s">
        <v>542</v>
      </c>
      <c r="R112" s="887" t="s">
        <v>542</v>
      </c>
      <c r="S112" s="887" t="s">
        <v>542</v>
      </c>
      <c r="T112" s="887" t="s">
        <v>542</v>
      </c>
      <c r="U112" s="887" t="s">
        <v>542</v>
      </c>
      <c r="V112" s="949" t="s">
        <v>542</v>
      </c>
      <c r="AC112" s="888" t="s">
        <v>542</v>
      </c>
    </row>
    <row r="113" spans="1:33" s="413" customFormat="1" x14ac:dyDescent="0.25">
      <c r="C113" s="271"/>
      <c r="D113" s="271"/>
      <c r="O113" s="887" t="s">
        <v>543</v>
      </c>
      <c r="P113" s="887" t="s">
        <v>543</v>
      </c>
      <c r="Q113" s="887" t="s">
        <v>543</v>
      </c>
      <c r="R113" s="887" t="s">
        <v>543</v>
      </c>
      <c r="S113" s="887" t="s">
        <v>543</v>
      </c>
      <c r="T113" s="887" t="s">
        <v>543</v>
      </c>
      <c r="U113" s="887" t="s">
        <v>543</v>
      </c>
      <c r="V113" s="949" t="s">
        <v>543</v>
      </c>
      <c r="AC113" s="888" t="s">
        <v>543</v>
      </c>
    </row>
    <row r="114" spans="1:33" s="413" customFormat="1" x14ac:dyDescent="0.25">
      <c r="C114" s="271"/>
      <c r="D114" s="271"/>
      <c r="O114" s="887" t="s">
        <v>544</v>
      </c>
      <c r="P114" s="887" t="s">
        <v>544</v>
      </c>
      <c r="Q114" s="887" t="s">
        <v>544</v>
      </c>
      <c r="R114" s="887" t="s">
        <v>544</v>
      </c>
      <c r="S114" s="887" t="s">
        <v>544</v>
      </c>
      <c r="T114" s="887" t="s">
        <v>544</v>
      </c>
      <c r="U114" s="887" t="s">
        <v>544</v>
      </c>
      <c r="V114" s="949" t="s">
        <v>544</v>
      </c>
      <c r="AC114" s="888" t="s">
        <v>544</v>
      </c>
    </row>
    <row r="115" spans="1:33" s="413" customFormat="1" x14ac:dyDescent="0.25">
      <c r="C115" s="271"/>
      <c r="D115" s="271"/>
      <c r="O115" s="887" t="s">
        <v>541</v>
      </c>
      <c r="P115" s="887" t="s">
        <v>541</v>
      </c>
      <c r="Q115" s="887" t="s">
        <v>541</v>
      </c>
      <c r="R115" s="887" t="s">
        <v>541</v>
      </c>
      <c r="S115" s="887" t="s">
        <v>541</v>
      </c>
      <c r="T115" s="887" t="s">
        <v>541</v>
      </c>
      <c r="U115" s="887" t="s">
        <v>541</v>
      </c>
      <c r="V115" s="949" t="s">
        <v>541</v>
      </c>
      <c r="AC115" s="888" t="s">
        <v>541</v>
      </c>
    </row>
    <row r="116" spans="1:33" s="413" customFormat="1" x14ac:dyDescent="0.25">
      <c r="O116" s="887" t="s">
        <v>34</v>
      </c>
      <c r="P116" s="887" t="s">
        <v>34</v>
      </c>
      <c r="Q116" s="887" t="s">
        <v>34</v>
      </c>
      <c r="R116" s="887" t="s">
        <v>34</v>
      </c>
      <c r="S116" s="887" t="s">
        <v>34</v>
      </c>
      <c r="T116" s="887" t="s">
        <v>34</v>
      </c>
      <c r="U116" s="887" t="s">
        <v>34</v>
      </c>
      <c r="V116" s="949" t="s">
        <v>34</v>
      </c>
      <c r="AC116" s="888" t="s">
        <v>34</v>
      </c>
    </row>
    <row r="117" spans="1:33" s="413" customFormat="1" x14ac:dyDescent="0.25">
      <c r="C117" s="271"/>
      <c r="D117" s="271"/>
      <c r="O117" s="887" t="s">
        <v>35</v>
      </c>
      <c r="P117" s="887" t="s">
        <v>35</v>
      </c>
      <c r="Q117" s="887" t="s">
        <v>35</v>
      </c>
      <c r="R117" s="887" t="s">
        <v>35</v>
      </c>
      <c r="S117" s="887" t="s">
        <v>35</v>
      </c>
      <c r="T117" s="887" t="s">
        <v>35</v>
      </c>
      <c r="U117" s="887" t="s">
        <v>35</v>
      </c>
      <c r="V117" s="949" t="s">
        <v>35</v>
      </c>
      <c r="AC117" s="888" t="s">
        <v>35</v>
      </c>
    </row>
    <row r="118" spans="1:33" s="413" customFormat="1" x14ac:dyDescent="0.25">
      <c r="C118" s="271"/>
      <c r="D118" s="271"/>
      <c r="O118" s="887" t="s">
        <v>568</v>
      </c>
      <c r="P118" s="887" t="s">
        <v>568</v>
      </c>
      <c r="Q118" s="887" t="s">
        <v>568</v>
      </c>
      <c r="R118" s="887" t="s">
        <v>568</v>
      </c>
      <c r="S118" s="887" t="s">
        <v>568</v>
      </c>
      <c r="T118" s="887" t="s">
        <v>568</v>
      </c>
      <c r="U118" s="887" t="s">
        <v>568</v>
      </c>
      <c r="V118" s="949" t="s">
        <v>568</v>
      </c>
      <c r="AC118" s="888" t="s">
        <v>568</v>
      </c>
    </row>
    <row r="119" spans="1:33" s="413" customFormat="1" x14ac:dyDescent="0.25">
      <c r="C119" s="271"/>
      <c r="D119" s="271"/>
      <c r="O119" s="887" t="s">
        <v>704</v>
      </c>
      <c r="P119" s="887" t="s">
        <v>704</v>
      </c>
      <c r="Q119" s="887" t="s">
        <v>704</v>
      </c>
      <c r="R119" s="887" t="s">
        <v>704</v>
      </c>
      <c r="S119" s="887" t="s">
        <v>704</v>
      </c>
      <c r="T119" s="887" t="s">
        <v>704</v>
      </c>
      <c r="U119" s="887" t="s">
        <v>704</v>
      </c>
      <c r="V119" s="949" t="s">
        <v>704</v>
      </c>
      <c r="AC119" s="888" t="s">
        <v>704</v>
      </c>
    </row>
    <row r="120" spans="1:33" s="413" customFormat="1" x14ac:dyDescent="0.25">
      <c r="C120" s="271"/>
      <c r="D120" s="271"/>
      <c r="Q120" s="272"/>
    </row>
    <row r="121" spans="1:33" s="413" customFormat="1" x14ac:dyDescent="0.25">
      <c r="Q121" s="272"/>
    </row>
    <row r="122" spans="1:33" s="413" customFormat="1" x14ac:dyDescent="0.25">
      <c r="Q122" s="272"/>
    </row>
    <row r="123" spans="1:33" ht="18" customHeight="1" x14ac:dyDescent="0.25">
      <c r="A123" s="373"/>
      <c r="B123" s="389" t="s">
        <v>836</v>
      </c>
      <c r="C123" s="413"/>
      <c r="AG123" s="271"/>
    </row>
    <row r="124" spans="1:33" ht="18" customHeight="1" x14ac:dyDescent="0.25">
      <c r="A124" s="373"/>
      <c r="B124" s="389"/>
      <c r="L124" s="271" t="s">
        <v>1020</v>
      </c>
      <c r="AG124" s="271"/>
    </row>
    <row r="125" spans="1:33" ht="18" customHeight="1" x14ac:dyDescent="0.25">
      <c r="C125" s="1441" t="s">
        <v>921</v>
      </c>
      <c r="D125" s="1441" t="s">
        <v>735</v>
      </c>
      <c r="E125" s="1441" t="s">
        <v>736</v>
      </c>
      <c r="F125" s="1435" t="s">
        <v>893</v>
      </c>
      <c r="G125" s="1436"/>
      <c r="H125" s="1437"/>
      <c r="I125" s="1435" t="s">
        <v>894</v>
      </c>
      <c r="J125" s="1436"/>
      <c r="K125" s="1437"/>
      <c r="L125" s="1428" t="s">
        <v>831</v>
      </c>
      <c r="M125" s="1429"/>
      <c r="N125" s="1429"/>
      <c r="O125" s="1430"/>
      <c r="Q125" s="271"/>
    </row>
    <row r="126" spans="1:33" ht="18" customHeight="1" x14ac:dyDescent="0.25">
      <c r="C126" s="1442"/>
      <c r="D126" s="1442"/>
      <c r="E126" s="1442"/>
      <c r="F126" s="479" t="s">
        <v>701</v>
      </c>
      <c r="G126" s="479" t="s">
        <v>702</v>
      </c>
      <c r="H126" s="479" t="s">
        <v>703</v>
      </c>
      <c r="I126" s="479" t="s">
        <v>701</v>
      </c>
      <c r="J126" s="479" t="s">
        <v>702</v>
      </c>
      <c r="K126" s="479" t="s">
        <v>703</v>
      </c>
      <c r="L126" s="479" t="s">
        <v>898</v>
      </c>
      <c r="M126" s="479" t="s">
        <v>899</v>
      </c>
      <c r="N126" s="479" t="s">
        <v>900</v>
      </c>
      <c r="O126" s="479" t="s">
        <v>901</v>
      </c>
      <c r="Q126" s="271"/>
    </row>
    <row r="127" spans="1:33" ht="18" customHeight="1" x14ac:dyDescent="0.25">
      <c r="B127" s="1097" t="s">
        <v>1850</v>
      </c>
      <c r="C127" s="463" t="s">
        <v>269</v>
      </c>
      <c r="D127" s="464"/>
      <c r="E127" s="465"/>
      <c r="F127" s="466"/>
      <c r="G127" s="466"/>
      <c r="H127" s="466"/>
      <c r="I127" s="466"/>
      <c r="J127" s="466"/>
      <c r="K127" s="466"/>
      <c r="L127" s="466"/>
      <c r="M127" s="466"/>
      <c r="N127" s="466"/>
      <c r="O127" s="463" t="s">
        <v>268</v>
      </c>
      <c r="Q127" s="271"/>
    </row>
    <row r="128" spans="1:33" ht="18" customHeight="1" x14ac:dyDescent="0.25">
      <c r="B128" s="1097">
        <v>1</v>
      </c>
      <c r="C128" s="458" t="str">
        <f>IF(ISTEXT('3. Instalaciones fijas'!E27),'3. Instalaciones fijas'!E27,"")</f>
        <v/>
      </c>
      <c r="D128" s="458">
        <f>'3. Instalaciones fijas'!F27</f>
        <v>0</v>
      </c>
      <c r="E128" s="458">
        <f>'3. Instalaciones fijas'!G27</f>
        <v>0</v>
      </c>
      <c r="F128" s="793" t="str">
        <f>IF($D128="Otro (ud)","-",IFERROR(INDEX($F$51:$BM$83,MATCH($D128,$E$51:$E$83,0),MATCH($D$6&amp;F$126,$F$50:$BM$50,0)),""))</f>
        <v/>
      </c>
      <c r="G128" s="793" t="str">
        <f>IF($D128="Otro (ud)","-",IFERROR(INDEX($F$51:$BM$83,MATCH($D128,$E$51:$E$83,0),MATCH($D$6&amp;G$126,$F$50:$BM$50,0)),""))</f>
        <v/>
      </c>
      <c r="H128" s="793" t="str">
        <f>IF($D128="Otro (ud)","-",IFERROR(INDEX($F$51:$BM$83,MATCH($D128,$E$51:$E$83,0),MATCH($D$6&amp;H$126,$F$50:$BM$50,0)),""))</f>
        <v/>
      </c>
      <c r="I128" s="462">
        <f>'3. Instalaciones fijas'!K27</f>
        <v>0</v>
      </c>
      <c r="J128" s="462">
        <f>'3. Instalaciones fijas'!L27</f>
        <v>0</v>
      </c>
      <c r="K128" s="462">
        <f>'3. Instalaciones fijas'!M27</f>
        <v>0</v>
      </c>
      <c r="L128" s="337" t="str">
        <f>IFERROR(IF($D128="Otro (ud)",$E128*$I128,$E128*$F128),"")</f>
        <v/>
      </c>
      <c r="M128" s="337" t="str">
        <f>IFERROR(IF($D128="Otro (ud)",$E128*$J128,IF($G128="-",0,$E128*$G128)),"")</f>
        <v/>
      </c>
      <c r="N128" s="337" t="str">
        <f>IFERROR(IF($D128="Otro (ud)",$E128*$K128,IF($H128="-",0,$E128*$H128)),"")</f>
        <v/>
      </c>
      <c r="O128" s="370" t="str">
        <f t="shared" ref="O128:O149" si="48">IF(ISNUMBER(L128+M128*$H$9/1000+N128*$H$10/1000),L128+M128*$H$9/1000+N128*$H$10/1000,"")</f>
        <v/>
      </c>
      <c r="Q128" s="271"/>
    </row>
    <row r="129" spans="2:17" ht="18" customHeight="1" x14ac:dyDescent="0.25">
      <c r="B129" s="1097">
        <v>2</v>
      </c>
      <c r="C129" s="458" t="str">
        <f>IF(ISTEXT('3. Instalaciones fijas'!E28),'3. Instalaciones fijas'!E28,"")</f>
        <v/>
      </c>
      <c r="D129" s="458">
        <f>'3. Instalaciones fijas'!F28</f>
        <v>0</v>
      </c>
      <c r="E129" s="458">
        <f>'3. Instalaciones fijas'!G28</f>
        <v>0</v>
      </c>
      <c r="F129" s="793" t="str">
        <f t="shared" ref="F129:H148" si="49">IF($D129="Otro (ud)","-",IFERROR(INDEX($F$51:$BM$83,MATCH($D129,$E$51:$E$83,0),MATCH($D$6&amp;F$126,$F$50:$BM$50,0)),""))</f>
        <v/>
      </c>
      <c r="G129" s="793" t="str">
        <f t="shared" si="49"/>
        <v/>
      </c>
      <c r="H129" s="793" t="str">
        <f t="shared" si="49"/>
        <v/>
      </c>
      <c r="I129" s="462">
        <f>'3. Instalaciones fijas'!K28</f>
        <v>0</v>
      </c>
      <c r="J129" s="462">
        <f>'3. Instalaciones fijas'!L28</f>
        <v>0</v>
      </c>
      <c r="K129" s="462">
        <f>'3. Instalaciones fijas'!M28</f>
        <v>0</v>
      </c>
      <c r="L129" s="337" t="str">
        <f t="shared" ref="L129:L148" si="50">IFERROR(IF($D129="Otro (ud)",$E129*$I129,$E129*$F129),"")</f>
        <v/>
      </c>
      <c r="M129" s="337" t="str">
        <f t="shared" ref="M129:M148" si="51">IFERROR(IF($D129="Otro (ud)",$E129*$J129,IF($G129="-",0,$E129*$G129)),"")</f>
        <v/>
      </c>
      <c r="N129" s="337" t="str">
        <f t="shared" ref="N129:N148" si="52">IFERROR(IF($D129="Otro (ud)",$E129*$K129,IF($H129="-",0,$E129*$H129)),"")</f>
        <v/>
      </c>
      <c r="O129" s="370" t="str">
        <f t="shared" si="48"/>
        <v/>
      </c>
      <c r="Q129" s="271"/>
    </row>
    <row r="130" spans="2:17" ht="18" customHeight="1" x14ac:dyDescent="0.25">
      <c r="B130" s="1097">
        <v>3</v>
      </c>
      <c r="C130" s="458" t="str">
        <f>IF(ISTEXT('3. Instalaciones fijas'!E29),'3. Instalaciones fijas'!E29,"")</f>
        <v/>
      </c>
      <c r="D130" s="458">
        <f>'3. Instalaciones fijas'!F29</f>
        <v>0</v>
      </c>
      <c r="E130" s="458">
        <f>'3. Instalaciones fijas'!G29</f>
        <v>0</v>
      </c>
      <c r="F130" s="793" t="str">
        <f t="shared" si="49"/>
        <v/>
      </c>
      <c r="G130" s="793" t="str">
        <f t="shared" si="49"/>
        <v/>
      </c>
      <c r="H130" s="793" t="str">
        <f t="shared" si="49"/>
        <v/>
      </c>
      <c r="I130" s="462">
        <f>'3. Instalaciones fijas'!K29</f>
        <v>0</v>
      </c>
      <c r="J130" s="462">
        <f>'3. Instalaciones fijas'!L29</f>
        <v>0</v>
      </c>
      <c r="K130" s="462">
        <f>'3. Instalaciones fijas'!M29</f>
        <v>0</v>
      </c>
      <c r="L130" s="337" t="str">
        <f t="shared" si="50"/>
        <v/>
      </c>
      <c r="M130" s="337" t="str">
        <f t="shared" si="51"/>
        <v/>
      </c>
      <c r="N130" s="337" t="str">
        <f t="shared" si="52"/>
        <v/>
      </c>
      <c r="O130" s="370" t="str">
        <f t="shared" si="48"/>
        <v/>
      </c>
      <c r="Q130" s="271"/>
    </row>
    <row r="131" spans="2:17" ht="18" customHeight="1" x14ac:dyDescent="0.25">
      <c r="B131" s="1097">
        <v>4</v>
      </c>
      <c r="C131" s="458" t="str">
        <f>IF(ISTEXT('3. Instalaciones fijas'!E30),'3. Instalaciones fijas'!E30,"")</f>
        <v/>
      </c>
      <c r="D131" s="458">
        <f>'3. Instalaciones fijas'!F30</f>
        <v>0</v>
      </c>
      <c r="E131" s="458">
        <f>'3. Instalaciones fijas'!G30</f>
        <v>0</v>
      </c>
      <c r="F131" s="793" t="str">
        <f t="shared" si="49"/>
        <v/>
      </c>
      <c r="G131" s="793" t="str">
        <f t="shared" si="49"/>
        <v/>
      </c>
      <c r="H131" s="793" t="str">
        <f t="shared" si="49"/>
        <v/>
      </c>
      <c r="I131" s="462">
        <f>'3. Instalaciones fijas'!K30</f>
        <v>0</v>
      </c>
      <c r="J131" s="462">
        <f>'3. Instalaciones fijas'!L30</f>
        <v>0</v>
      </c>
      <c r="K131" s="462">
        <f>'3. Instalaciones fijas'!M30</f>
        <v>0</v>
      </c>
      <c r="L131" s="337" t="str">
        <f t="shared" si="50"/>
        <v/>
      </c>
      <c r="M131" s="337" t="str">
        <f t="shared" si="51"/>
        <v/>
      </c>
      <c r="N131" s="337" t="str">
        <f t="shared" si="52"/>
        <v/>
      </c>
      <c r="O131" s="370" t="str">
        <f t="shared" si="48"/>
        <v/>
      </c>
    </row>
    <row r="132" spans="2:17" ht="18" customHeight="1" x14ac:dyDescent="0.25">
      <c r="B132" s="1097">
        <v>5</v>
      </c>
      <c r="C132" s="458" t="str">
        <f>IF(ISTEXT('3. Instalaciones fijas'!E31),'3. Instalaciones fijas'!E31,"")</f>
        <v/>
      </c>
      <c r="D132" s="458">
        <f>'3. Instalaciones fijas'!F31</f>
        <v>0</v>
      </c>
      <c r="E132" s="458">
        <f>'3. Instalaciones fijas'!G31</f>
        <v>0</v>
      </c>
      <c r="F132" s="793" t="str">
        <f t="shared" si="49"/>
        <v/>
      </c>
      <c r="G132" s="793" t="str">
        <f t="shared" si="49"/>
        <v/>
      </c>
      <c r="H132" s="793" t="str">
        <f t="shared" si="49"/>
        <v/>
      </c>
      <c r="I132" s="462">
        <f>'3. Instalaciones fijas'!K31</f>
        <v>0</v>
      </c>
      <c r="J132" s="462">
        <f>'3. Instalaciones fijas'!L31</f>
        <v>0</v>
      </c>
      <c r="K132" s="462">
        <f>'3. Instalaciones fijas'!M31</f>
        <v>0</v>
      </c>
      <c r="L132" s="337" t="str">
        <f t="shared" si="50"/>
        <v/>
      </c>
      <c r="M132" s="337" t="str">
        <f t="shared" si="51"/>
        <v/>
      </c>
      <c r="N132" s="337" t="str">
        <f t="shared" si="52"/>
        <v/>
      </c>
      <c r="O132" s="370" t="str">
        <f t="shared" si="48"/>
        <v/>
      </c>
    </row>
    <row r="133" spans="2:17" ht="18" customHeight="1" x14ac:dyDescent="0.25">
      <c r="B133" s="1097">
        <v>6</v>
      </c>
      <c r="C133" s="458" t="str">
        <f>IF(ISTEXT('3. Instalaciones fijas'!E32),'3. Instalaciones fijas'!E32,"")</f>
        <v/>
      </c>
      <c r="D133" s="458">
        <f>'3. Instalaciones fijas'!F32</f>
        <v>0</v>
      </c>
      <c r="E133" s="458">
        <f>'3. Instalaciones fijas'!G32</f>
        <v>0</v>
      </c>
      <c r="F133" s="793" t="str">
        <f t="shared" si="49"/>
        <v/>
      </c>
      <c r="G133" s="793" t="str">
        <f t="shared" si="49"/>
        <v/>
      </c>
      <c r="H133" s="793" t="str">
        <f t="shared" si="49"/>
        <v/>
      </c>
      <c r="I133" s="462">
        <f>'3. Instalaciones fijas'!K32</f>
        <v>0</v>
      </c>
      <c r="J133" s="462">
        <f>'3. Instalaciones fijas'!L32</f>
        <v>0</v>
      </c>
      <c r="K133" s="462">
        <f>'3. Instalaciones fijas'!M32</f>
        <v>0</v>
      </c>
      <c r="L133" s="337" t="str">
        <f t="shared" si="50"/>
        <v/>
      </c>
      <c r="M133" s="337" t="str">
        <f t="shared" si="51"/>
        <v/>
      </c>
      <c r="N133" s="337" t="str">
        <f t="shared" si="52"/>
        <v/>
      </c>
      <c r="O133" s="370" t="str">
        <f t="shared" si="48"/>
        <v/>
      </c>
    </row>
    <row r="134" spans="2:17" ht="18" customHeight="1" x14ac:dyDescent="0.25">
      <c r="B134" s="1097">
        <v>7</v>
      </c>
      <c r="C134" s="458" t="str">
        <f>IF(ISTEXT('3. Instalaciones fijas'!E33),'3. Instalaciones fijas'!E33,"")</f>
        <v/>
      </c>
      <c r="D134" s="458">
        <f>'3. Instalaciones fijas'!F33</f>
        <v>0</v>
      </c>
      <c r="E134" s="458">
        <f>'3. Instalaciones fijas'!G33</f>
        <v>0</v>
      </c>
      <c r="F134" s="793" t="str">
        <f t="shared" si="49"/>
        <v/>
      </c>
      <c r="G134" s="793" t="str">
        <f t="shared" si="49"/>
        <v/>
      </c>
      <c r="H134" s="793" t="str">
        <f t="shared" si="49"/>
        <v/>
      </c>
      <c r="I134" s="462">
        <f>'3. Instalaciones fijas'!K33</f>
        <v>0</v>
      </c>
      <c r="J134" s="462">
        <f>'3. Instalaciones fijas'!L33</f>
        <v>0</v>
      </c>
      <c r="K134" s="462">
        <f>'3. Instalaciones fijas'!M33</f>
        <v>0</v>
      </c>
      <c r="L134" s="337" t="str">
        <f t="shared" si="50"/>
        <v/>
      </c>
      <c r="M134" s="337" t="str">
        <f t="shared" si="51"/>
        <v/>
      </c>
      <c r="N134" s="337" t="str">
        <f t="shared" si="52"/>
        <v/>
      </c>
      <c r="O134" s="370" t="str">
        <f t="shared" si="48"/>
        <v/>
      </c>
    </row>
    <row r="135" spans="2:17" ht="18" customHeight="1" x14ac:dyDescent="0.25">
      <c r="B135" s="1097">
        <v>8</v>
      </c>
      <c r="C135" s="458" t="str">
        <f>IF(ISTEXT('3. Instalaciones fijas'!E34),'3. Instalaciones fijas'!E34,"")</f>
        <v/>
      </c>
      <c r="D135" s="458">
        <f>'3. Instalaciones fijas'!F34</f>
        <v>0</v>
      </c>
      <c r="E135" s="458">
        <f>'3. Instalaciones fijas'!G34</f>
        <v>0</v>
      </c>
      <c r="F135" s="793" t="str">
        <f t="shared" si="49"/>
        <v/>
      </c>
      <c r="G135" s="793" t="str">
        <f t="shared" si="49"/>
        <v/>
      </c>
      <c r="H135" s="793" t="str">
        <f t="shared" si="49"/>
        <v/>
      </c>
      <c r="I135" s="462">
        <f>'3. Instalaciones fijas'!K34</f>
        <v>0</v>
      </c>
      <c r="J135" s="462">
        <f>'3. Instalaciones fijas'!L34</f>
        <v>0</v>
      </c>
      <c r="K135" s="462">
        <f>'3. Instalaciones fijas'!M34</f>
        <v>0</v>
      </c>
      <c r="L135" s="337" t="str">
        <f t="shared" si="50"/>
        <v/>
      </c>
      <c r="M135" s="337" t="str">
        <f t="shared" si="51"/>
        <v/>
      </c>
      <c r="N135" s="337" t="str">
        <f t="shared" si="52"/>
        <v/>
      </c>
      <c r="O135" s="370" t="str">
        <f t="shared" si="48"/>
        <v/>
      </c>
    </row>
    <row r="136" spans="2:17" ht="18" customHeight="1" x14ac:dyDescent="0.25">
      <c r="B136" s="1097">
        <v>9</v>
      </c>
      <c r="C136" s="458" t="str">
        <f>IF(ISTEXT('3. Instalaciones fijas'!E35),'3. Instalaciones fijas'!E35,"")</f>
        <v/>
      </c>
      <c r="D136" s="458">
        <f>'3. Instalaciones fijas'!F35</f>
        <v>0</v>
      </c>
      <c r="E136" s="458">
        <f>'3. Instalaciones fijas'!G35</f>
        <v>0</v>
      </c>
      <c r="F136" s="793" t="str">
        <f t="shared" si="49"/>
        <v/>
      </c>
      <c r="G136" s="793" t="str">
        <f t="shared" si="49"/>
        <v/>
      </c>
      <c r="H136" s="793" t="str">
        <f t="shared" si="49"/>
        <v/>
      </c>
      <c r="I136" s="462">
        <f>'3. Instalaciones fijas'!K35</f>
        <v>0</v>
      </c>
      <c r="J136" s="462">
        <f>'3. Instalaciones fijas'!L35</f>
        <v>0</v>
      </c>
      <c r="K136" s="462">
        <f>'3. Instalaciones fijas'!M35</f>
        <v>0</v>
      </c>
      <c r="L136" s="337" t="str">
        <f t="shared" si="50"/>
        <v/>
      </c>
      <c r="M136" s="337" t="str">
        <f t="shared" si="51"/>
        <v/>
      </c>
      <c r="N136" s="337" t="str">
        <f t="shared" si="52"/>
        <v/>
      </c>
      <c r="O136" s="370" t="str">
        <f t="shared" si="48"/>
        <v/>
      </c>
    </row>
    <row r="137" spans="2:17" ht="18" customHeight="1" x14ac:dyDescent="0.25">
      <c r="B137" s="1097">
        <v>10</v>
      </c>
      <c r="C137" s="458" t="str">
        <f>IF(ISTEXT('3. Instalaciones fijas'!E36),'3. Instalaciones fijas'!E36,"")</f>
        <v/>
      </c>
      <c r="D137" s="458">
        <f>'3. Instalaciones fijas'!F36</f>
        <v>0</v>
      </c>
      <c r="E137" s="458">
        <f>'3. Instalaciones fijas'!G36</f>
        <v>0</v>
      </c>
      <c r="F137" s="793" t="str">
        <f t="shared" si="49"/>
        <v/>
      </c>
      <c r="G137" s="793" t="str">
        <f t="shared" si="49"/>
        <v/>
      </c>
      <c r="H137" s="793" t="str">
        <f t="shared" si="49"/>
        <v/>
      </c>
      <c r="I137" s="462">
        <f>'3. Instalaciones fijas'!K36</f>
        <v>0</v>
      </c>
      <c r="J137" s="462">
        <f>'3. Instalaciones fijas'!L36</f>
        <v>0</v>
      </c>
      <c r="K137" s="462">
        <f>'3. Instalaciones fijas'!M36</f>
        <v>0</v>
      </c>
      <c r="L137" s="337" t="str">
        <f t="shared" si="50"/>
        <v/>
      </c>
      <c r="M137" s="337" t="str">
        <f t="shared" si="51"/>
        <v/>
      </c>
      <c r="N137" s="337" t="str">
        <f t="shared" si="52"/>
        <v/>
      </c>
      <c r="O137" s="370" t="str">
        <f t="shared" si="48"/>
        <v/>
      </c>
    </row>
    <row r="138" spans="2:17" ht="18" customHeight="1" x14ac:dyDescent="0.25">
      <c r="B138" s="1097">
        <v>11</v>
      </c>
      <c r="C138" s="458" t="str">
        <f>IF(ISTEXT('3. Instalaciones fijas'!E37),'3. Instalaciones fijas'!E37,"")</f>
        <v/>
      </c>
      <c r="D138" s="458">
        <f>'3. Instalaciones fijas'!F37</f>
        <v>0</v>
      </c>
      <c r="E138" s="458">
        <f>'3. Instalaciones fijas'!G37</f>
        <v>0</v>
      </c>
      <c r="F138" s="793" t="str">
        <f t="shared" si="49"/>
        <v/>
      </c>
      <c r="G138" s="793" t="str">
        <f t="shared" si="49"/>
        <v/>
      </c>
      <c r="H138" s="793" t="str">
        <f t="shared" si="49"/>
        <v/>
      </c>
      <c r="I138" s="462">
        <f>'3. Instalaciones fijas'!K37</f>
        <v>0</v>
      </c>
      <c r="J138" s="462">
        <f>'3. Instalaciones fijas'!L37</f>
        <v>0</v>
      </c>
      <c r="K138" s="462">
        <f>'3. Instalaciones fijas'!M37</f>
        <v>0</v>
      </c>
      <c r="L138" s="337" t="str">
        <f t="shared" si="50"/>
        <v/>
      </c>
      <c r="M138" s="337" t="str">
        <f t="shared" si="51"/>
        <v/>
      </c>
      <c r="N138" s="337" t="str">
        <f t="shared" si="52"/>
        <v/>
      </c>
      <c r="O138" s="370" t="str">
        <f t="shared" si="48"/>
        <v/>
      </c>
    </row>
    <row r="139" spans="2:17" ht="18" customHeight="1" x14ac:dyDescent="0.25">
      <c r="B139" s="1097">
        <v>12</v>
      </c>
      <c r="C139" s="458" t="str">
        <f>IF(ISTEXT('3. Instalaciones fijas'!E38),'3. Instalaciones fijas'!E38,"")</f>
        <v/>
      </c>
      <c r="D139" s="458">
        <f>'3. Instalaciones fijas'!F38</f>
        <v>0</v>
      </c>
      <c r="E139" s="458">
        <f>'3. Instalaciones fijas'!G38</f>
        <v>0</v>
      </c>
      <c r="F139" s="793" t="str">
        <f t="shared" si="49"/>
        <v/>
      </c>
      <c r="G139" s="793" t="str">
        <f t="shared" si="49"/>
        <v/>
      </c>
      <c r="H139" s="793" t="str">
        <f t="shared" si="49"/>
        <v/>
      </c>
      <c r="I139" s="462">
        <f>'3. Instalaciones fijas'!K38</f>
        <v>0</v>
      </c>
      <c r="J139" s="462">
        <f>'3. Instalaciones fijas'!L38</f>
        <v>0</v>
      </c>
      <c r="K139" s="462">
        <f>'3. Instalaciones fijas'!M38</f>
        <v>0</v>
      </c>
      <c r="L139" s="337" t="str">
        <f t="shared" si="50"/>
        <v/>
      </c>
      <c r="M139" s="337" t="str">
        <f t="shared" si="51"/>
        <v/>
      </c>
      <c r="N139" s="337" t="str">
        <f t="shared" si="52"/>
        <v/>
      </c>
      <c r="O139" s="370" t="str">
        <f t="shared" si="48"/>
        <v/>
      </c>
    </row>
    <row r="140" spans="2:17" ht="18" customHeight="1" x14ac:dyDescent="0.25">
      <c r="B140" s="1097">
        <v>13</v>
      </c>
      <c r="C140" s="458" t="str">
        <f>IF(ISTEXT('3. Instalaciones fijas'!E39),'3. Instalaciones fijas'!E39,"")</f>
        <v/>
      </c>
      <c r="D140" s="458">
        <f>'3. Instalaciones fijas'!F39</f>
        <v>0</v>
      </c>
      <c r="E140" s="458">
        <f>'3. Instalaciones fijas'!G39</f>
        <v>0</v>
      </c>
      <c r="F140" s="793" t="str">
        <f t="shared" si="49"/>
        <v/>
      </c>
      <c r="G140" s="793" t="str">
        <f t="shared" si="49"/>
        <v/>
      </c>
      <c r="H140" s="793" t="str">
        <f t="shared" si="49"/>
        <v/>
      </c>
      <c r="I140" s="462">
        <f>'3. Instalaciones fijas'!K39</f>
        <v>0</v>
      </c>
      <c r="J140" s="462">
        <f>'3. Instalaciones fijas'!L39</f>
        <v>0</v>
      </c>
      <c r="K140" s="462">
        <f>'3. Instalaciones fijas'!M39</f>
        <v>0</v>
      </c>
      <c r="L140" s="337" t="str">
        <f t="shared" si="50"/>
        <v/>
      </c>
      <c r="M140" s="337" t="str">
        <f t="shared" si="51"/>
        <v/>
      </c>
      <c r="N140" s="337" t="str">
        <f t="shared" si="52"/>
        <v/>
      </c>
      <c r="O140" s="370" t="str">
        <f t="shared" si="48"/>
        <v/>
      </c>
    </row>
    <row r="141" spans="2:17" ht="18" customHeight="1" x14ac:dyDescent="0.25">
      <c r="B141" s="1097">
        <v>14</v>
      </c>
      <c r="C141" s="458" t="str">
        <f>IF(ISTEXT('3. Instalaciones fijas'!E40),'3. Instalaciones fijas'!E40,"")</f>
        <v/>
      </c>
      <c r="D141" s="458">
        <f>'3. Instalaciones fijas'!F40</f>
        <v>0</v>
      </c>
      <c r="E141" s="458">
        <f>'3. Instalaciones fijas'!G40</f>
        <v>0</v>
      </c>
      <c r="F141" s="793" t="str">
        <f t="shared" si="49"/>
        <v/>
      </c>
      <c r="G141" s="793" t="str">
        <f t="shared" si="49"/>
        <v/>
      </c>
      <c r="H141" s="793" t="str">
        <f t="shared" si="49"/>
        <v/>
      </c>
      <c r="I141" s="462">
        <f>'3. Instalaciones fijas'!K40</f>
        <v>0</v>
      </c>
      <c r="J141" s="462">
        <f>'3. Instalaciones fijas'!L40</f>
        <v>0</v>
      </c>
      <c r="K141" s="462">
        <f>'3. Instalaciones fijas'!M40</f>
        <v>0</v>
      </c>
      <c r="L141" s="337" t="str">
        <f t="shared" si="50"/>
        <v/>
      </c>
      <c r="M141" s="337" t="str">
        <f t="shared" si="51"/>
        <v/>
      </c>
      <c r="N141" s="337" t="str">
        <f t="shared" si="52"/>
        <v/>
      </c>
      <c r="O141" s="370" t="str">
        <f t="shared" si="48"/>
        <v/>
      </c>
    </row>
    <row r="142" spans="2:17" ht="18" customHeight="1" x14ac:dyDescent="0.25">
      <c r="B142" s="1097">
        <v>15</v>
      </c>
      <c r="C142" s="458" t="str">
        <f>IF(ISTEXT('3. Instalaciones fijas'!E41),'3. Instalaciones fijas'!E41,"")</f>
        <v/>
      </c>
      <c r="D142" s="458">
        <f>'3. Instalaciones fijas'!F41</f>
        <v>0</v>
      </c>
      <c r="E142" s="458">
        <f>'3. Instalaciones fijas'!G41</f>
        <v>0</v>
      </c>
      <c r="F142" s="793" t="str">
        <f t="shared" si="49"/>
        <v/>
      </c>
      <c r="G142" s="793" t="str">
        <f t="shared" si="49"/>
        <v/>
      </c>
      <c r="H142" s="793" t="str">
        <f t="shared" si="49"/>
        <v/>
      </c>
      <c r="I142" s="462">
        <f>'3. Instalaciones fijas'!K41</f>
        <v>0</v>
      </c>
      <c r="J142" s="462">
        <f>'3. Instalaciones fijas'!L41</f>
        <v>0</v>
      </c>
      <c r="K142" s="462">
        <f>'3. Instalaciones fijas'!M41</f>
        <v>0</v>
      </c>
      <c r="L142" s="337" t="str">
        <f t="shared" si="50"/>
        <v/>
      </c>
      <c r="M142" s="337" t="str">
        <f t="shared" si="51"/>
        <v/>
      </c>
      <c r="N142" s="337" t="str">
        <f t="shared" si="52"/>
        <v/>
      </c>
      <c r="O142" s="370" t="str">
        <f t="shared" si="48"/>
        <v/>
      </c>
    </row>
    <row r="143" spans="2:17" ht="18" customHeight="1" x14ac:dyDescent="0.25">
      <c r="B143" s="1097">
        <v>16</v>
      </c>
      <c r="C143" s="458" t="str">
        <f>IF(ISTEXT('3. Instalaciones fijas'!E42),'3. Instalaciones fijas'!E42,"")</f>
        <v/>
      </c>
      <c r="D143" s="458">
        <f>'3. Instalaciones fijas'!F42</f>
        <v>0</v>
      </c>
      <c r="E143" s="458">
        <f>'3. Instalaciones fijas'!G42</f>
        <v>0</v>
      </c>
      <c r="F143" s="793" t="str">
        <f t="shared" si="49"/>
        <v/>
      </c>
      <c r="G143" s="793" t="str">
        <f t="shared" si="49"/>
        <v/>
      </c>
      <c r="H143" s="793" t="str">
        <f t="shared" si="49"/>
        <v/>
      </c>
      <c r="I143" s="462">
        <f>'3. Instalaciones fijas'!K42</f>
        <v>0</v>
      </c>
      <c r="J143" s="462">
        <f>'3. Instalaciones fijas'!L42</f>
        <v>0</v>
      </c>
      <c r="K143" s="462">
        <f>'3. Instalaciones fijas'!M42</f>
        <v>0</v>
      </c>
      <c r="L143" s="337" t="str">
        <f t="shared" si="50"/>
        <v/>
      </c>
      <c r="M143" s="337" t="str">
        <f t="shared" si="51"/>
        <v/>
      </c>
      <c r="N143" s="337" t="str">
        <f t="shared" si="52"/>
        <v/>
      </c>
      <c r="O143" s="370" t="str">
        <f t="shared" si="48"/>
        <v/>
      </c>
    </row>
    <row r="144" spans="2:17" ht="18" customHeight="1" x14ac:dyDescent="0.25">
      <c r="B144" s="1097">
        <v>17</v>
      </c>
      <c r="C144" s="458" t="str">
        <f>IF(ISTEXT('3. Instalaciones fijas'!E43),'3. Instalaciones fijas'!E43,"")</f>
        <v/>
      </c>
      <c r="D144" s="458">
        <f>'3. Instalaciones fijas'!F43</f>
        <v>0</v>
      </c>
      <c r="E144" s="458">
        <f>'3. Instalaciones fijas'!G43</f>
        <v>0</v>
      </c>
      <c r="F144" s="793" t="str">
        <f t="shared" si="49"/>
        <v/>
      </c>
      <c r="G144" s="793" t="str">
        <f t="shared" si="49"/>
        <v/>
      </c>
      <c r="H144" s="793" t="str">
        <f t="shared" si="49"/>
        <v/>
      </c>
      <c r="I144" s="462">
        <f>'3. Instalaciones fijas'!K43</f>
        <v>0</v>
      </c>
      <c r="J144" s="462">
        <f>'3. Instalaciones fijas'!L43</f>
        <v>0</v>
      </c>
      <c r="K144" s="462">
        <f>'3. Instalaciones fijas'!M43</f>
        <v>0</v>
      </c>
      <c r="L144" s="337" t="str">
        <f t="shared" si="50"/>
        <v/>
      </c>
      <c r="M144" s="337" t="str">
        <f t="shared" si="51"/>
        <v/>
      </c>
      <c r="N144" s="337" t="str">
        <f t="shared" si="52"/>
        <v/>
      </c>
      <c r="O144" s="370" t="str">
        <f t="shared" si="48"/>
        <v/>
      </c>
    </row>
    <row r="145" spans="2:15" ht="18" customHeight="1" x14ac:dyDescent="0.25">
      <c r="B145" s="1097">
        <v>18</v>
      </c>
      <c r="C145" s="458" t="str">
        <f>IF(ISTEXT('3. Instalaciones fijas'!E44),'3. Instalaciones fijas'!E44,"")</f>
        <v/>
      </c>
      <c r="D145" s="458">
        <f>'3. Instalaciones fijas'!F44</f>
        <v>0</v>
      </c>
      <c r="E145" s="458">
        <f>'3. Instalaciones fijas'!G44</f>
        <v>0</v>
      </c>
      <c r="F145" s="793" t="str">
        <f t="shared" si="49"/>
        <v/>
      </c>
      <c r="G145" s="793" t="str">
        <f t="shared" si="49"/>
        <v/>
      </c>
      <c r="H145" s="793" t="str">
        <f t="shared" si="49"/>
        <v/>
      </c>
      <c r="I145" s="462">
        <f>'3. Instalaciones fijas'!K44</f>
        <v>0</v>
      </c>
      <c r="J145" s="462">
        <f>'3. Instalaciones fijas'!L44</f>
        <v>0</v>
      </c>
      <c r="K145" s="462">
        <f>'3. Instalaciones fijas'!M44</f>
        <v>0</v>
      </c>
      <c r="L145" s="337" t="str">
        <f t="shared" si="50"/>
        <v/>
      </c>
      <c r="M145" s="337" t="str">
        <f t="shared" si="51"/>
        <v/>
      </c>
      <c r="N145" s="337" t="str">
        <f t="shared" si="52"/>
        <v/>
      </c>
      <c r="O145" s="370" t="str">
        <f t="shared" si="48"/>
        <v/>
      </c>
    </row>
    <row r="146" spans="2:15" ht="18" customHeight="1" x14ac:dyDescent="0.25">
      <c r="B146" s="1097">
        <v>19</v>
      </c>
      <c r="C146" s="458" t="str">
        <f>IF(ISTEXT('3. Instalaciones fijas'!E45),'3. Instalaciones fijas'!E45,"")</f>
        <v/>
      </c>
      <c r="D146" s="458">
        <f>'3. Instalaciones fijas'!F45</f>
        <v>0</v>
      </c>
      <c r="E146" s="458">
        <f>'3. Instalaciones fijas'!G45</f>
        <v>0</v>
      </c>
      <c r="F146" s="793" t="str">
        <f t="shared" si="49"/>
        <v/>
      </c>
      <c r="G146" s="793" t="str">
        <f t="shared" si="49"/>
        <v/>
      </c>
      <c r="H146" s="793" t="str">
        <f t="shared" si="49"/>
        <v/>
      </c>
      <c r="I146" s="462">
        <f>'3. Instalaciones fijas'!K45</f>
        <v>0</v>
      </c>
      <c r="J146" s="462">
        <f>'3. Instalaciones fijas'!L45</f>
        <v>0</v>
      </c>
      <c r="K146" s="462">
        <f>'3. Instalaciones fijas'!M45</f>
        <v>0</v>
      </c>
      <c r="L146" s="337" t="str">
        <f t="shared" si="50"/>
        <v/>
      </c>
      <c r="M146" s="337" t="str">
        <f t="shared" si="51"/>
        <v/>
      </c>
      <c r="N146" s="337" t="str">
        <f t="shared" si="52"/>
        <v/>
      </c>
      <c r="O146" s="370" t="str">
        <f t="shared" si="48"/>
        <v/>
      </c>
    </row>
    <row r="147" spans="2:15" ht="18" customHeight="1" x14ac:dyDescent="0.25">
      <c r="B147" s="1097">
        <v>20</v>
      </c>
      <c r="C147" s="458" t="str">
        <f>IF(ISTEXT('3. Instalaciones fijas'!E46),'3. Instalaciones fijas'!E46,"")</f>
        <v/>
      </c>
      <c r="D147" s="458">
        <f>'3. Instalaciones fijas'!F46</f>
        <v>0</v>
      </c>
      <c r="E147" s="458">
        <f>'3. Instalaciones fijas'!G46</f>
        <v>0</v>
      </c>
      <c r="F147" s="793" t="str">
        <f t="shared" si="49"/>
        <v/>
      </c>
      <c r="G147" s="793" t="str">
        <f t="shared" si="49"/>
        <v/>
      </c>
      <c r="H147" s="793" t="str">
        <f t="shared" si="49"/>
        <v/>
      </c>
      <c r="I147" s="462">
        <f>'3. Instalaciones fijas'!K46</f>
        <v>0</v>
      </c>
      <c r="J147" s="462">
        <f>'3. Instalaciones fijas'!L46</f>
        <v>0</v>
      </c>
      <c r="K147" s="462">
        <f>'3. Instalaciones fijas'!M46</f>
        <v>0</v>
      </c>
      <c r="L147" s="337" t="str">
        <f t="shared" si="50"/>
        <v/>
      </c>
      <c r="M147" s="337" t="str">
        <f t="shared" si="51"/>
        <v/>
      </c>
      <c r="N147" s="337" t="str">
        <f t="shared" si="52"/>
        <v/>
      </c>
      <c r="O147" s="370" t="str">
        <f t="shared" si="48"/>
        <v/>
      </c>
    </row>
    <row r="148" spans="2:15" ht="18" customHeight="1" x14ac:dyDescent="0.25">
      <c r="B148" s="1097">
        <v>21</v>
      </c>
      <c r="C148" s="458" t="str">
        <f>IF(ISTEXT('3. Instalaciones fijas'!E47),'3. Instalaciones fijas'!E47,"")</f>
        <v/>
      </c>
      <c r="D148" s="458">
        <f>'3. Instalaciones fijas'!F47</f>
        <v>0</v>
      </c>
      <c r="E148" s="458">
        <f>'3. Instalaciones fijas'!G47</f>
        <v>0</v>
      </c>
      <c r="F148" s="793" t="str">
        <f t="shared" si="49"/>
        <v/>
      </c>
      <c r="G148" s="793" t="str">
        <f t="shared" si="49"/>
        <v/>
      </c>
      <c r="H148" s="793" t="str">
        <f t="shared" si="49"/>
        <v/>
      </c>
      <c r="I148" s="462">
        <f>'3. Instalaciones fijas'!K47</f>
        <v>0</v>
      </c>
      <c r="J148" s="462">
        <f>'3. Instalaciones fijas'!L47</f>
        <v>0</v>
      </c>
      <c r="K148" s="462">
        <f>'3. Instalaciones fijas'!M47</f>
        <v>0</v>
      </c>
      <c r="L148" s="337" t="str">
        <f t="shared" si="50"/>
        <v/>
      </c>
      <c r="M148" s="337" t="str">
        <f t="shared" si="51"/>
        <v/>
      </c>
      <c r="N148" s="337" t="str">
        <f t="shared" si="52"/>
        <v/>
      </c>
      <c r="O148" s="370" t="str">
        <f t="shared" si="48"/>
        <v/>
      </c>
    </row>
    <row r="149" spans="2:15" ht="18" customHeight="1" x14ac:dyDescent="0.25">
      <c r="B149" s="1098">
        <v>22</v>
      </c>
      <c r="C149" s="1045" t="str">
        <f>IF(ISTEXT('3. Instalaciones fijas'!E48),'3. Instalaciones fijas'!E48,"")</f>
        <v/>
      </c>
      <c r="D149" s="1045">
        <f>'3. Instalaciones fijas'!F48</f>
        <v>0</v>
      </c>
      <c r="E149" s="1045">
        <f>'3. Instalaciones fijas'!G48</f>
        <v>0</v>
      </c>
      <c r="F149" s="793" t="str">
        <f>IF($D149="Otro (ud)","-",IFERROR(INDEX($F$51:$BM$83,MATCH($D149,$E$51:$E$83,0),MATCH($D$6&amp;F$126,$F$50:$BM$50,0)),""))</f>
        <v/>
      </c>
      <c r="G149" s="793" t="str">
        <f>IF($D149="Otro (ud)","-",IFERROR(INDEX($F$51:$BM$83,MATCH($D149,$E$51:$E$83,0),MATCH($D$6&amp;G$126,$F$50:$BM$50,0)),""))</f>
        <v/>
      </c>
      <c r="H149" s="793" t="str">
        <f>IF($D149="Otro (ud)","-",IFERROR(INDEX($F$51:$BM$83,MATCH($D149,$E$51:$E$83,0),MATCH($D$6&amp;H$126,$F$50:$BM$50,0)),""))</f>
        <v/>
      </c>
      <c r="I149" s="1046">
        <f>'3. Instalaciones fijas'!K48</f>
        <v>0</v>
      </c>
      <c r="J149" s="1046">
        <f>'3. Instalaciones fijas'!L48</f>
        <v>0</v>
      </c>
      <c r="K149" s="1046">
        <f>'3. Instalaciones fijas'!M48</f>
        <v>0</v>
      </c>
      <c r="L149" s="337" t="str">
        <f>IFERROR(IF($D149="Otro (ud)",$E149*$I149,$E149*$F149),"")</f>
        <v/>
      </c>
      <c r="M149" s="337" t="str">
        <f>IFERROR(IF($D149="Otro (ud)",$E149*$J149,IF($G149="-",0,$E149*$G149)),"")</f>
        <v/>
      </c>
      <c r="N149" s="337" t="str">
        <f>IFERROR(IF($D149="Otro (ud)",$E149*$K149,IF($H149="-",0,$E149*$H149)),"")</f>
        <v/>
      </c>
      <c r="O149" s="370" t="str">
        <f t="shared" si="48"/>
        <v/>
      </c>
    </row>
    <row r="150" spans="2:15" ht="18" customHeight="1" x14ac:dyDescent="0.25">
      <c r="B150" s="1097">
        <v>23</v>
      </c>
      <c r="C150" s="458" t="str">
        <f>IF(ISTEXT('3. Instalaciones fijas'!E49),'3. Instalaciones fijas'!E49,"")</f>
        <v/>
      </c>
      <c r="D150" s="458">
        <f>'3. Instalaciones fijas'!F49</f>
        <v>0</v>
      </c>
      <c r="E150" s="458">
        <f>'3. Instalaciones fijas'!G49</f>
        <v>0</v>
      </c>
      <c r="F150" s="793" t="str">
        <f t="shared" ref="F150:H176" si="53">IF($D150="Otro (ud)","-",IFERROR(INDEX($F$51:$BM$83,MATCH($D150,$E$51:$E$83,0),MATCH($D$6&amp;F$126,$F$50:$BM$50,0)),""))</f>
        <v/>
      </c>
      <c r="G150" s="793" t="str">
        <f t="shared" si="53"/>
        <v/>
      </c>
      <c r="H150" s="793" t="str">
        <f t="shared" si="53"/>
        <v/>
      </c>
      <c r="I150" s="462">
        <f>'3. Instalaciones fijas'!K49</f>
        <v>0</v>
      </c>
      <c r="J150" s="462">
        <f>'3. Instalaciones fijas'!L49</f>
        <v>0</v>
      </c>
      <c r="K150" s="462">
        <f>'3. Instalaciones fijas'!M49</f>
        <v>0</v>
      </c>
      <c r="L150" s="337" t="str">
        <f t="shared" ref="L150:L177" si="54">IFERROR(IF($D150="Otro (ud)",$E150*$I150,$E150*$F150),"")</f>
        <v/>
      </c>
      <c r="M150" s="337" t="str">
        <f t="shared" ref="M150:M177" si="55">IFERROR(IF($D150="Otro (ud)",$E150*$J150,IF($G150="-",0,$E150*$G150)),"")</f>
        <v/>
      </c>
      <c r="N150" s="337" t="str">
        <f t="shared" ref="N150:N177" si="56">IFERROR(IF($D150="Otro (ud)",$E150*$K150,IF($H150="-",0,$E150*$H150)),"")</f>
        <v/>
      </c>
      <c r="O150" s="370" t="str">
        <f t="shared" ref="O150:O176" si="57">IF(ISNUMBER(L150+M150*$H$9/1000+N150*$H$10/1000),L150+M150*$H$9/1000+N150*$H$10/1000,"")</f>
        <v/>
      </c>
    </row>
    <row r="151" spans="2:15" ht="18" customHeight="1" x14ac:dyDescent="0.25">
      <c r="B151" s="1097">
        <v>24</v>
      </c>
      <c r="C151" s="458" t="str">
        <f>IF(ISTEXT('3. Instalaciones fijas'!E50),'3. Instalaciones fijas'!E50,"")</f>
        <v/>
      </c>
      <c r="D151" s="458">
        <f>'3. Instalaciones fijas'!F50</f>
        <v>0</v>
      </c>
      <c r="E151" s="458">
        <f>'3. Instalaciones fijas'!G50</f>
        <v>0</v>
      </c>
      <c r="F151" s="793" t="str">
        <f t="shared" si="53"/>
        <v/>
      </c>
      <c r="G151" s="793" t="str">
        <f t="shared" si="53"/>
        <v/>
      </c>
      <c r="H151" s="793" t="str">
        <f t="shared" si="53"/>
        <v/>
      </c>
      <c r="I151" s="462">
        <f>'3. Instalaciones fijas'!K50</f>
        <v>0</v>
      </c>
      <c r="J151" s="462">
        <f>'3. Instalaciones fijas'!L50</f>
        <v>0</v>
      </c>
      <c r="K151" s="462">
        <f>'3. Instalaciones fijas'!M50</f>
        <v>0</v>
      </c>
      <c r="L151" s="337" t="str">
        <f t="shared" si="54"/>
        <v/>
      </c>
      <c r="M151" s="337" t="str">
        <f t="shared" si="55"/>
        <v/>
      </c>
      <c r="N151" s="337" t="str">
        <f t="shared" si="56"/>
        <v/>
      </c>
      <c r="O151" s="370" t="str">
        <f t="shared" si="57"/>
        <v/>
      </c>
    </row>
    <row r="152" spans="2:15" ht="18" customHeight="1" x14ac:dyDescent="0.25">
      <c r="B152" s="1097">
        <v>25</v>
      </c>
      <c r="C152" s="458" t="str">
        <f>IF(ISTEXT('3. Instalaciones fijas'!E51),'3. Instalaciones fijas'!E51,"")</f>
        <v/>
      </c>
      <c r="D152" s="458">
        <f>'3. Instalaciones fijas'!F51</f>
        <v>0</v>
      </c>
      <c r="E152" s="458">
        <f>'3. Instalaciones fijas'!G51</f>
        <v>0</v>
      </c>
      <c r="F152" s="793" t="str">
        <f t="shared" si="53"/>
        <v/>
      </c>
      <c r="G152" s="793" t="str">
        <f t="shared" si="53"/>
        <v/>
      </c>
      <c r="H152" s="793" t="str">
        <f t="shared" si="53"/>
        <v/>
      </c>
      <c r="I152" s="462">
        <f>'3. Instalaciones fijas'!K51</f>
        <v>0</v>
      </c>
      <c r="J152" s="462">
        <f>'3. Instalaciones fijas'!L51</f>
        <v>0</v>
      </c>
      <c r="K152" s="462">
        <f>'3. Instalaciones fijas'!M51</f>
        <v>0</v>
      </c>
      <c r="L152" s="337" t="str">
        <f t="shared" si="54"/>
        <v/>
      </c>
      <c r="M152" s="337" t="str">
        <f t="shared" si="55"/>
        <v/>
      </c>
      <c r="N152" s="337" t="str">
        <f t="shared" si="56"/>
        <v/>
      </c>
      <c r="O152" s="370" t="str">
        <f t="shared" si="57"/>
        <v/>
      </c>
    </row>
    <row r="153" spans="2:15" ht="18" customHeight="1" x14ac:dyDescent="0.25">
      <c r="B153" s="1097">
        <v>26</v>
      </c>
      <c r="C153" s="458" t="str">
        <f>IF(ISTEXT('3. Instalaciones fijas'!E52),'3. Instalaciones fijas'!E52,"")</f>
        <v/>
      </c>
      <c r="D153" s="458">
        <f>'3. Instalaciones fijas'!F52</f>
        <v>0</v>
      </c>
      <c r="E153" s="458">
        <f>'3. Instalaciones fijas'!G52</f>
        <v>0</v>
      </c>
      <c r="F153" s="793" t="str">
        <f t="shared" si="53"/>
        <v/>
      </c>
      <c r="G153" s="793" t="str">
        <f t="shared" si="53"/>
        <v/>
      </c>
      <c r="H153" s="793" t="str">
        <f t="shared" si="53"/>
        <v/>
      </c>
      <c r="I153" s="462">
        <f>'3. Instalaciones fijas'!K52</f>
        <v>0</v>
      </c>
      <c r="J153" s="462">
        <f>'3. Instalaciones fijas'!L52</f>
        <v>0</v>
      </c>
      <c r="K153" s="462">
        <f>'3. Instalaciones fijas'!M52</f>
        <v>0</v>
      </c>
      <c r="L153" s="337" t="str">
        <f t="shared" si="54"/>
        <v/>
      </c>
      <c r="M153" s="337" t="str">
        <f t="shared" si="55"/>
        <v/>
      </c>
      <c r="N153" s="337" t="str">
        <f t="shared" si="56"/>
        <v/>
      </c>
      <c r="O153" s="370" t="str">
        <f t="shared" si="57"/>
        <v/>
      </c>
    </row>
    <row r="154" spans="2:15" ht="18" customHeight="1" x14ac:dyDescent="0.25">
      <c r="B154" s="1097">
        <v>27</v>
      </c>
      <c r="C154" s="458" t="str">
        <f>IF(ISTEXT('3. Instalaciones fijas'!E53),'3. Instalaciones fijas'!E53,"")</f>
        <v/>
      </c>
      <c r="D154" s="458">
        <f>'3. Instalaciones fijas'!F53</f>
        <v>0</v>
      </c>
      <c r="E154" s="458">
        <f>'3. Instalaciones fijas'!G53</f>
        <v>0</v>
      </c>
      <c r="F154" s="793" t="str">
        <f t="shared" si="53"/>
        <v/>
      </c>
      <c r="G154" s="793" t="str">
        <f t="shared" si="53"/>
        <v/>
      </c>
      <c r="H154" s="793" t="str">
        <f t="shared" si="53"/>
        <v/>
      </c>
      <c r="I154" s="462">
        <f>'3. Instalaciones fijas'!K53</f>
        <v>0</v>
      </c>
      <c r="J154" s="462">
        <f>'3. Instalaciones fijas'!L53</f>
        <v>0</v>
      </c>
      <c r="K154" s="462">
        <f>'3. Instalaciones fijas'!M53</f>
        <v>0</v>
      </c>
      <c r="L154" s="337" t="str">
        <f t="shared" si="54"/>
        <v/>
      </c>
      <c r="M154" s="337" t="str">
        <f t="shared" si="55"/>
        <v/>
      </c>
      <c r="N154" s="337" t="str">
        <f t="shared" si="56"/>
        <v/>
      </c>
      <c r="O154" s="370" t="str">
        <f t="shared" si="57"/>
        <v/>
      </c>
    </row>
    <row r="155" spans="2:15" ht="18" customHeight="1" x14ac:dyDescent="0.25">
      <c r="B155" s="1097">
        <v>28</v>
      </c>
      <c r="C155" s="458" t="str">
        <f>IF(ISTEXT('3. Instalaciones fijas'!E54),'3. Instalaciones fijas'!E54,"")</f>
        <v/>
      </c>
      <c r="D155" s="458">
        <f>'3. Instalaciones fijas'!F54</f>
        <v>0</v>
      </c>
      <c r="E155" s="458">
        <f>'3. Instalaciones fijas'!G54</f>
        <v>0</v>
      </c>
      <c r="F155" s="793" t="str">
        <f t="shared" si="53"/>
        <v/>
      </c>
      <c r="G155" s="793" t="str">
        <f t="shared" si="53"/>
        <v/>
      </c>
      <c r="H155" s="793" t="str">
        <f t="shared" si="53"/>
        <v/>
      </c>
      <c r="I155" s="462">
        <f>'3. Instalaciones fijas'!K54</f>
        <v>0</v>
      </c>
      <c r="J155" s="462">
        <f>'3. Instalaciones fijas'!L54</f>
        <v>0</v>
      </c>
      <c r="K155" s="462">
        <f>'3. Instalaciones fijas'!M54</f>
        <v>0</v>
      </c>
      <c r="L155" s="337" t="str">
        <f t="shared" si="54"/>
        <v/>
      </c>
      <c r="M155" s="337" t="str">
        <f t="shared" si="55"/>
        <v/>
      </c>
      <c r="N155" s="337" t="str">
        <f t="shared" si="56"/>
        <v/>
      </c>
      <c r="O155" s="370" t="str">
        <f t="shared" si="57"/>
        <v/>
      </c>
    </row>
    <row r="156" spans="2:15" ht="18" customHeight="1" x14ac:dyDescent="0.25">
      <c r="B156" s="1097">
        <v>29</v>
      </c>
      <c r="C156" s="458" t="str">
        <f>IF(ISTEXT('3. Instalaciones fijas'!E55),'3. Instalaciones fijas'!E55,"")</f>
        <v/>
      </c>
      <c r="D156" s="458">
        <f>'3. Instalaciones fijas'!F55</f>
        <v>0</v>
      </c>
      <c r="E156" s="458">
        <f>'3. Instalaciones fijas'!G55</f>
        <v>0</v>
      </c>
      <c r="F156" s="793" t="str">
        <f t="shared" si="53"/>
        <v/>
      </c>
      <c r="G156" s="793" t="str">
        <f t="shared" si="53"/>
        <v/>
      </c>
      <c r="H156" s="793" t="str">
        <f t="shared" si="53"/>
        <v/>
      </c>
      <c r="I156" s="462">
        <f>'3. Instalaciones fijas'!K55</f>
        <v>0</v>
      </c>
      <c r="J156" s="462">
        <f>'3. Instalaciones fijas'!L55</f>
        <v>0</v>
      </c>
      <c r="K156" s="462">
        <f>'3. Instalaciones fijas'!M55</f>
        <v>0</v>
      </c>
      <c r="L156" s="337" t="str">
        <f t="shared" si="54"/>
        <v/>
      </c>
      <c r="M156" s="337" t="str">
        <f t="shared" si="55"/>
        <v/>
      </c>
      <c r="N156" s="337" t="str">
        <f t="shared" si="56"/>
        <v/>
      </c>
      <c r="O156" s="370" t="str">
        <f t="shared" si="57"/>
        <v/>
      </c>
    </row>
    <row r="157" spans="2:15" ht="18" customHeight="1" x14ac:dyDescent="0.25">
      <c r="B157" s="1097">
        <v>30</v>
      </c>
      <c r="C157" s="458" t="str">
        <f>IF(ISTEXT('3. Instalaciones fijas'!E56),'3. Instalaciones fijas'!E56,"")</f>
        <v/>
      </c>
      <c r="D157" s="458">
        <f>'3. Instalaciones fijas'!F56</f>
        <v>0</v>
      </c>
      <c r="E157" s="458">
        <f>'3. Instalaciones fijas'!G56</f>
        <v>0</v>
      </c>
      <c r="F157" s="793" t="str">
        <f t="shared" si="53"/>
        <v/>
      </c>
      <c r="G157" s="793" t="str">
        <f t="shared" si="53"/>
        <v/>
      </c>
      <c r="H157" s="793" t="str">
        <f t="shared" si="53"/>
        <v/>
      </c>
      <c r="I157" s="462">
        <f>'3. Instalaciones fijas'!K56</f>
        <v>0</v>
      </c>
      <c r="J157" s="462">
        <f>'3. Instalaciones fijas'!L56</f>
        <v>0</v>
      </c>
      <c r="K157" s="462">
        <f>'3. Instalaciones fijas'!M56</f>
        <v>0</v>
      </c>
      <c r="L157" s="337" t="str">
        <f t="shared" si="54"/>
        <v/>
      </c>
      <c r="M157" s="337" t="str">
        <f t="shared" si="55"/>
        <v/>
      </c>
      <c r="N157" s="337" t="str">
        <f t="shared" si="56"/>
        <v/>
      </c>
      <c r="O157" s="370" t="str">
        <f t="shared" si="57"/>
        <v/>
      </c>
    </row>
    <row r="158" spans="2:15" ht="18" customHeight="1" x14ac:dyDescent="0.25">
      <c r="B158" s="1097">
        <v>31</v>
      </c>
      <c r="C158" s="458" t="str">
        <f>IF(ISTEXT('3. Instalaciones fijas'!E57),'3. Instalaciones fijas'!E57,"")</f>
        <v/>
      </c>
      <c r="D158" s="458">
        <f>'3. Instalaciones fijas'!F57</f>
        <v>0</v>
      </c>
      <c r="E158" s="458">
        <f>'3. Instalaciones fijas'!G57</f>
        <v>0</v>
      </c>
      <c r="F158" s="793" t="str">
        <f t="shared" si="53"/>
        <v/>
      </c>
      <c r="G158" s="793" t="str">
        <f t="shared" si="53"/>
        <v/>
      </c>
      <c r="H158" s="793" t="str">
        <f t="shared" si="53"/>
        <v/>
      </c>
      <c r="I158" s="462">
        <f>'3. Instalaciones fijas'!K57</f>
        <v>0</v>
      </c>
      <c r="J158" s="462">
        <f>'3. Instalaciones fijas'!L57</f>
        <v>0</v>
      </c>
      <c r="K158" s="462">
        <f>'3. Instalaciones fijas'!M57</f>
        <v>0</v>
      </c>
      <c r="L158" s="337" t="str">
        <f t="shared" si="54"/>
        <v/>
      </c>
      <c r="M158" s="337" t="str">
        <f t="shared" si="55"/>
        <v/>
      </c>
      <c r="N158" s="337" t="str">
        <f t="shared" si="56"/>
        <v/>
      </c>
      <c r="O158" s="370" t="str">
        <f t="shared" si="57"/>
        <v/>
      </c>
    </row>
    <row r="159" spans="2:15" ht="18" customHeight="1" x14ac:dyDescent="0.25">
      <c r="B159" s="1097">
        <v>32</v>
      </c>
      <c r="C159" s="458" t="str">
        <f>IF(ISTEXT('3. Instalaciones fijas'!E58),'3. Instalaciones fijas'!E58,"")</f>
        <v/>
      </c>
      <c r="D159" s="458">
        <f>'3. Instalaciones fijas'!F58</f>
        <v>0</v>
      </c>
      <c r="E159" s="458">
        <f>'3. Instalaciones fijas'!G58</f>
        <v>0</v>
      </c>
      <c r="F159" s="793" t="str">
        <f t="shared" si="53"/>
        <v/>
      </c>
      <c r="G159" s="793" t="str">
        <f t="shared" si="53"/>
        <v/>
      </c>
      <c r="H159" s="793" t="str">
        <f t="shared" si="53"/>
        <v/>
      </c>
      <c r="I159" s="462">
        <f>'3. Instalaciones fijas'!K58</f>
        <v>0</v>
      </c>
      <c r="J159" s="462">
        <f>'3. Instalaciones fijas'!L58</f>
        <v>0</v>
      </c>
      <c r="K159" s="462">
        <f>'3. Instalaciones fijas'!M58</f>
        <v>0</v>
      </c>
      <c r="L159" s="337" t="str">
        <f t="shared" si="54"/>
        <v/>
      </c>
      <c r="M159" s="337" t="str">
        <f t="shared" si="55"/>
        <v/>
      </c>
      <c r="N159" s="337" t="str">
        <f t="shared" si="56"/>
        <v/>
      </c>
      <c r="O159" s="370" t="str">
        <f t="shared" si="57"/>
        <v/>
      </c>
    </row>
    <row r="160" spans="2:15" ht="18" customHeight="1" x14ac:dyDescent="0.25">
      <c r="B160" s="1097">
        <v>33</v>
      </c>
      <c r="C160" s="458" t="str">
        <f>IF(ISTEXT('3. Instalaciones fijas'!E59),'3. Instalaciones fijas'!E59,"")</f>
        <v/>
      </c>
      <c r="D160" s="458">
        <f>'3. Instalaciones fijas'!F59</f>
        <v>0</v>
      </c>
      <c r="E160" s="458">
        <f>'3. Instalaciones fijas'!G59</f>
        <v>0</v>
      </c>
      <c r="F160" s="793" t="str">
        <f t="shared" si="53"/>
        <v/>
      </c>
      <c r="G160" s="793" t="str">
        <f t="shared" si="53"/>
        <v/>
      </c>
      <c r="H160" s="793" t="str">
        <f t="shared" si="53"/>
        <v/>
      </c>
      <c r="I160" s="462">
        <f>'3. Instalaciones fijas'!K59</f>
        <v>0</v>
      </c>
      <c r="J160" s="462">
        <f>'3. Instalaciones fijas'!L59</f>
        <v>0</v>
      </c>
      <c r="K160" s="462">
        <f>'3. Instalaciones fijas'!M59</f>
        <v>0</v>
      </c>
      <c r="L160" s="337" t="str">
        <f t="shared" si="54"/>
        <v/>
      </c>
      <c r="M160" s="337" t="str">
        <f t="shared" si="55"/>
        <v/>
      </c>
      <c r="N160" s="337" t="str">
        <f t="shared" si="56"/>
        <v/>
      </c>
      <c r="O160" s="370" t="str">
        <f t="shared" si="57"/>
        <v/>
      </c>
    </row>
    <row r="161" spans="2:15" ht="18" customHeight="1" x14ac:dyDescent="0.25">
      <c r="B161" s="1097">
        <v>34</v>
      </c>
      <c r="C161" s="458" t="str">
        <f>IF(ISTEXT('3. Instalaciones fijas'!E60),'3. Instalaciones fijas'!E60,"")</f>
        <v/>
      </c>
      <c r="D161" s="458">
        <f>'3. Instalaciones fijas'!F60</f>
        <v>0</v>
      </c>
      <c r="E161" s="458">
        <f>'3. Instalaciones fijas'!G60</f>
        <v>0</v>
      </c>
      <c r="F161" s="793" t="str">
        <f t="shared" si="53"/>
        <v/>
      </c>
      <c r="G161" s="793" t="str">
        <f t="shared" si="53"/>
        <v/>
      </c>
      <c r="H161" s="793" t="str">
        <f t="shared" si="53"/>
        <v/>
      </c>
      <c r="I161" s="462">
        <f>'3. Instalaciones fijas'!K60</f>
        <v>0</v>
      </c>
      <c r="J161" s="462">
        <f>'3. Instalaciones fijas'!L60</f>
        <v>0</v>
      </c>
      <c r="K161" s="462">
        <f>'3. Instalaciones fijas'!M60</f>
        <v>0</v>
      </c>
      <c r="L161" s="337" t="str">
        <f t="shared" si="54"/>
        <v/>
      </c>
      <c r="M161" s="337" t="str">
        <f t="shared" si="55"/>
        <v/>
      </c>
      <c r="N161" s="337" t="str">
        <f t="shared" si="56"/>
        <v/>
      </c>
      <c r="O161" s="370" t="str">
        <f t="shared" si="57"/>
        <v/>
      </c>
    </row>
    <row r="162" spans="2:15" ht="18" customHeight="1" x14ac:dyDescent="0.25">
      <c r="B162" s="1097">
        <v>35</v>
      </c>
      <c r="C162" s="458" t="str">
        <f>IF(ISTEXT('3. Instalaciones fijas'!E61),'3. Instalaciones fijas'!E61,"")</f>
        <v/>
      </c>
      <c r="D162" s="458">
        <f>'3. Instalaciones fijas'!F61</f>
        <v>0</v>
      </c>
      <c r="E162" s="458">
        <f>'3. Instalaciones fijas'!G61</f>
        <v>0</v>
      </c>
      <c r="F162" s="793" t="str">
        <f t="shared" si="53"/>
        <v/>
      </c>
      <c r="G162" s="793" t="str">
        <f t="shared" si="53"/>
        <v/>
      </c>
      <c r="H162" s="793" t="str">
        <f t="shared" si="53"/>
        <v/>
      </c>
      <c r="I162" s="462">
        <f>'3. Instalaciones fijas'!K61</f>
        <v>0</v>
      </c>
      <c r="J162" s="462">
        <f>'3. Instalaciones fijas'!L61</f>
        <v>0</v>
      </c>
      <c r="K162" s="462">
        <f>'3. Instalaciones fijas'!M61</f>
        <v>0</v>
      </c>
      <c r="L162" s="337" t="str">
        <f t="shared" si="54"/>
        <v/>
      </c>
      <c r="M162" s="337" t="str">
        <f t="shared" si="55"/>
        <v/>
      </c>
      <c r="N162" s="337" t="str">
        <f t="shared" si="56"/>
        <v/>
      </c>
      <c r="O162" s="370" t="str">
        <f t="shared" si="57"/>
        <v/>
      </c>
    </row>
    <row r="163" spans="2:15" ht="18" customHeight="1" x14ac:dyDescent="0.25">
      <c r="B163" s="1097">
        <v>36</v>
      </c>
      <c r="C163" s="458" t="str">
        <f>IF(ISTEXT('3. Instalaciones fijas'!E62),'3. Instalaciones fijas'!E62,"")</f>
        <v/>
      </c>
      <c r="D163" s="458">
        <f>'3. Instalaciones fijas'!F62</f>
        <v>0</v>
      </c>
      <c r="E163" s="458">
        <f>'3. Instalaciones fijas'!G62</f>
        <v>0</v>
      </c>
      <c r="F163" s="793" t="str">
        <f t="shared" si="53"/>
        <v/>
      </c>
      <c r="G163" s="793" t="str">
        <f t="shared" si="53"/>
        <v/>
      </c>
      <c r="H163" s="793" t="str">
        <f t="shared" si="53"/>
        <v/>
      </c>
      <c r="I163" s="462">
        <f>'3. Instalaciones fijas'!K62</f>
        <v>0</v>
      </c>
      <c r="J163" s="462">
        <f>'3. Instalaciones fijas'!L62</f>
        <v>0</v>
      </c>
      <c r="K163" s="462">
        <f>'3. Instalaciones fijas'!M62</f>
        <v>0</v>
      </c>
      <c r="L163" s="337" t="str">
        <f t="shared" si="54"/>
        <v/>
      </c>
      <c r="M163" s="337" t="str">
        <f t="shared" si="55"/>
        <v/>
      </c>
      <c r="N163" s="337" t="str">
        <f t="shared" si="56"/>
        <v/>
      </c>
      <c r="O163" s="370" t="str">
        <f t="shared" si="57"/>
        <v/>
      </c>
    </row>
    <row r="164" spans="2:15" ht="18" customHeight="1" x14ac:dyDescent="0.25">
      <c r="B164" s="1097">
        <v>37</v>
      </c>
      <c r="C164" s="458" t="str">
        <f>IF(ISTEXT('3. Instalaciones fijas'!E63),'3. Instalaciones fijas'!E63,"")</f>
        <v/>
      </c>
      <c r="D164" s="458">
        <f>'3. Instalaciones fijas'!F63</f>
        <v>0</v>
      </c>
      <c r="E164" s="458">
        <f>'3. Instalaciones fijas'!G63</f>
        <v>0</v>
      </c>
      <c r="F164" s="793" t="str">
        <f t="shared" si="53"/>
        <v/>
      </c>
      <c r="G164" s="793" t="str">
        <f t="shared" si="53"/>
        <v/>
      </c>
      <c r="H164" s="793" t="str">
        <f t="shared" si="53"/>
        <v/>
      </c>
      <c r="I164" s="462">
        <f>'3. Instalaciones fijas'!K63</f>
        <v>0</v>
      </c>
      <c r="J164" s="462">
        <f>'3. Instalaciones fijas'!L63</f>
        <v>0</v>
      </c>
      <c r="K164" s="462">
        <f>'3. Instalaciones fijas'!M63</f>
        <v>0</v>
      </c>
      <c r="L164" s="337" t="str">
        <f t="shared" si="54"/>
        <v/>
      </c>
      <c r="M164" s="337" t="str">
        <f t="shared" si="55"/>
        <v/>
      </c>
      <c r="N164" s="337" t="str">
        <f t="shared" si="56"/>
        <v/>
      </c>
      <c r="O164" s="370" t="str">
        <f t="shared" si="57"/>
        <v/>
      </c>
    </row>
    <row r="165" spans="2:15" ht="18" customHeight="1" x14ac:dyDescent="0.25">
      <c r="B165" s="1097">
        <v>38</v>
      </c>
      <c r="C165" s="458" t="str">
        <f>IF(ISTEXT('3. Instalaciones fijas'!E64),'3. Instalaciones fijas'!E64,"")</f>
        <v/>
      </c>
      <c r="D165" s="458">
        <f>'3. Instalaciones fijas'!F64</f>
        <v>0</v>
      </c>
      <c r="E165" s="458">
        <f>'3. Instalaciones fijas'!G64</f>
        <v>0</v>
      </c>
      <c r="F165" s="793" t="str">
        <f t="shared" si="53"/>
        <v/>
      </c>
      <c r="G165" s="793" t="str">
        <f t="shared" si="53"/>
        <v/>
      </c>
      <c r="H165" s="793" t="str">
        <f t="shared" si="53"/>
        <v/>
      </c>
      <c r="I165" s="462">
        <f>'3. Instalaciones fijas'!K64</f>
        <v>0</v>
      </c>
      <c r="J165" s="462">
        <f>'3. Instalaciones fijas'!L64</f>
        <v>0</v>
      </c>
      <c r="K165" s="462">
        <f>'3. Instalaciones fijas'!M64</f>
        <v>0</v>
      </c>
      <c r="L165" s="337" t="str">
        <f t="shared" si="54"/>
        <v/>
      </c>
      <c r="M165" s="337" t="str">
        <f t="shared" si="55"/>
        <v/>
      </c>
      <c r="N165" s="337" t="str">
        <f t="shared" si="56"/>
        <v/>
      </c>
      <c r="O165" s="370" t="str">
        <f t="shared" si="57"/>
        <v/>
      </c>
    </row>
    <row r="166" spans="2:15" ht="18" customHeight="1" x14ac:dyDescent="0.25">
      <c r="B166" s="1097">
        <v>39</v>
      </c>
      <c r="C166" s="458" t="str">
        <f>IF(ISTEXT('3. Instalaciones fijas'!E65),'3. Instalaciones fijas'!E65,"")</f>
        <v/>
      </c>
      <c r="D166" s="458">
        <f>'3. Instalaciones fijas'!F65</f>
        <v>0</v>
      </c>
      <c r="E166" s="458">
        <f>'3. Instalaciones fijas'!G65</f>
        <v>0</v>
      </c>
      <c r="F166" s="793" t="str">
        <f t="shared" si="53"/>
        <v/>
      </c>
      <c r="G166" s="793" t="str">
        <f t="shared" si="53"/>
        <v/>
      </c>
      <c r="H166" s="793" t="str">
        <f t="shared" si="53"/>
        <v/>
      </c>
      <c r="I166" s="462">
        <f>'3. Instalaciones fijas'!K65</f>
        <v>0</v>
      </c>
      <c r="J166" s="462">
        <f>'3. Instalaciones fijas'!L65</f>
        <v>0</v>
      </c>
      <c r="K166" s="462">
        <f>'3. Instalaciones fijas'!M65</f>
        <v>0</v>
      </c>
      <c r="L166" s="337" t="str">
        <f t="shared" si="54"/>
        <v/>
      </c>
      <c r="M166" s="337" t="str">
        <f t="shared" si="55"/>
        <v/>
      </c>
      <c r="N166" s="337" t="str">
        <f t="shared" si="56"/>
        <v/>
      </c>
      <c r="O166" s="370" t="str">
        <f t="shared" si="57"/>
        <v/>
      </c>
    </row>
    <row r="167" spans="2:15" ht="18" customHeight="1" x14ac:dyDescent="0.25">
      <c r="B167" s="1097">
        <v>40</v>
      </c>
      <c r="C167" s="458" t="str">
        <f>IF(ISTEXT('3. Instalaciones fijas'!E66),'3. Instalaciones fijas'!E66,"")</f>
        <v/>
      </c>
      <c r="D167" s="458">
        <f>'3. Instalaciones fijas'!F66</f>
        <v>0</v>
      </c>
      <c r="E167" s="458">
        <f>'3. Instalaciones fijas'!G66</f>
        <v>0</v>
      </c>
      <c r="F167" s="793" t="str">
        <f t="shared" si="53"/>
        <v/>
      </c>
      <c r="G167" s="793" t="str">
        <f t="shared" si="53"/>
        <v/>
      </c>
      <c r="H167" s="793" t="str">
        <f t="shared" si="53"/>
        <v/>
      </c>
      <c r="I167" s="462">
        <f>'3. Instalaciones fijas'!K66</f>
        <v>0</v>
      </c>
      <c r="J167" s="462">
        <f>'3. Instalaciones fijas'!L66</f>
        <v>0</v>
      </c>
      <c r="K167" s="462">
        <f>'3. Instalaciones fijas'!M66</f>
        <v>0</v>
      </c>
      <c r="L167" s="337" t="str">
        <f t="shared" si="54"/>
        <v/>
      </c>
      <c r="M167" s="337" t="str">
        <f t="shared" si="55"/>
        <v/>
      </c>
      <c r="N167" s="337" t="str">
        <f t="shared" si="56"/>
        <v/>
      </c>
      <c r="O167" s="370" t="str">
        <f t="shared" si="57"/>
        <v/>
      </c>
    </row>
    <row r="168" spans="2:15" ht="18" customHeight="1" x14ac:dyDescent="0.25">
      <c r="B168" s="1097">
        <v>41</v>
      </c>
      <c r="C168" s="458" t="str">
        <f>IF(ISTEXT('3. Instalaciones fijas'!E67),'3. Instalaciones fijas'!E67,"")</f>
        <v/>
      </c>
      <c r="D168" s="458">
        <f>'3. Instalaciones fijas'!F67</f>
        <v>0</v>
      </c>
      <c r="E168" s="458">
        <f>'3. Instalaciones fijas'!G67</f>
        <v>0</v>
      </c>
      <c r="F168" s="793" t="str">
        <f t="shared" si="53"/>
        <v/>
      </c>
      <c r="G168" s="793" t="str">
        <f t="shared" si="53"/>
        <v/>
      </c>
      <c r="H168" s="793" t="str">
        <f t="shared" si="53"/>
        <v/>
      </c>
      <c r="I168" s="462">
        <f>'3. Instalaciones fijas'!K67</f>
        <v>0</v>
      </c>
      <c r="J168" s="462">
        <f>'3. Instalaciones fijas'!L67</f>
        <v>0</v>
      </c>
      <c r="K168" s="462">
        <f>'3. Instalaciones fijas'!M67</f>
        <v>0</v>
      </c>
      <c r="L168" s="337" t="str">
        <f t="shared" si="54"/>
        <v/>
      </c>
      <c r="M168" s="337" t="str">
        <f t="shared" si="55"/>
        <v/>
      </c>
      <c r="N168" s="337" t="str">
        <f t="shared" si="56"/>
        <v/>
      </c>
      <c r="O168" s="370" t="str">
        <f t="shared" si="57"/>
        <v/>
      </c>
    </row>
    <row r="169" spans="2:15" ht="18" customHeight="1" x14ac:dyDescent="0.25">
      <c r="B169" s="1097">
        <v>42</v>
      </c>
      <c r="C169" s="458" t="str">
        <f>IF(ISTEXT('3. Instalaciones fijas'!E68),'3. Instalaciones fijas'!E68,"")</f>
        <v/>
      </c>
      <c r="D169" s="458">
        <f>'3. Instalaciones fijas'!F68</f>
        <v>0</v>
      </c>
      <c r="E169" s="458">
        <f>'3. Instalaciones fijas'!G68</f>
        <v>0</v>
      </c>
      <c r="F169" s="793" t="str">
        <f t="shared" si="53"/>
        <v/>
      </c>
      <c r="G169" s="793" t="str">
        <f t="shared" si="53"/>
        <v/>
      </c>
      <c r="H169" s="793" t="str">
        <f t="shared" si="53"/>
        <v/>
      </c>
      <c r="I169" s="462">
        <f>'3. Instalaciones fijas'!K68</f>
        <v>0</v>
      </c>
      <c r="J169" s="462">
        <f>'3. Instalaciones fijas'!L68</f>
        <v>0</v>
      </c>
      <c r="K169" s="462">
        <f>'3. Instalaciones fijas'!M68</f>
        <v>0</v>
      </c>
      <c r="L169" s="337" t="str">
        <f t="shared" si="54"/>
        <v/>
      </c>
      <c r="M169" s="337" t="str">
        <f t="shared" si="55"/>
        <v/>
      </c>
      <c r="N169" s="337" t="str">
        <f t="shared" si="56"/>
        <v/>
      </c>
      <c r="O169" s="370" t="str">
        <f t="shared" si="57"/>
        <v/>
      </c>
    </row>
    <row r="170" spans="2:15" ht="18" customHeight="1" x14ac:dyDescent="0.25">
      <c r="B170" s="1097">
        <v>43</v>
      </c>
      <c r="C170" s="458" t="str">
        <f>IF(ISTEXT('3. Instalaciones fijas'!E69),'3. Instalaciones fijas'!E69,"")</f>
        <v/>
      </c>
      <c r="D170" s="458">
        <f>'3. Instalaciones fijas'!F69</f>
        <v>0</v>
      </c>
      <c r="E170" s="458">
        <f>'3. Instalaciones fijas'!G69</f>
        <v>0</v>
      </c>
      <c r="F170" s="793" t="str">
        <f t="shared" si="53"/>
        <v/>
      </c>
      <c r="G170" s="793" t="str">
        <f t="shared" si="53"/>
        <v/>
      </c>
      <c r="H170" s="793" t="str">
        <f t="shared" si="53"/>
        <v/>
      </c>
      <c r="I170" s="462">
        <f>'3. Instalaciones fijas'!K69</f>
        <v>0</v>
      </c>
      <c r="J170" s="462">
        <f>'3. Instalaciones fijas'!L69</f>
        <v>0</v>
      </c>
      <c r="K170" s="462">
        <f>'3. Instalaciones fijas'!M69</f>
        <v>0</v>
      </c>
      <c r="L170" s="337" t="str">
        <f t="shared" si="54"/>
        <v/>
      </c>
      <c r="M170" s="337" t="str">
        <f t="shared" si="55"/>
        <v/>
      </c>
      <c r="N170" s="337" t="str">
        <f t="shared" si="56"/>
        <v/>
      </c>
      <c r="O170" s="370" t="str">
        <f t="shared" si="57"/>
        <v/>
      </c>
    </row>
    <row r="171" spans="2:15" ht="18" customHeight="1" x14ac:dyDescent="0.25">
      <c r="B171" s="1097">
        <v>44</v>
      </c>
      <c r="C171" s="458" t="str">
        <f>IF(ISTEXT('3. Instalaciones fijas'!E70),'3. Instalaciones fijas'!E70,"")</f>
        <v/>
      </c>
      <c r="D171" s="458">
        <f>'3. Instalaciones fijas'!F70</f>
        <v>0</v>
      </c>
      <c r="E171" s="458">
        <f>'3. Instalaciones fijas'!G70</f>
        <v>0</v>
      </c>
      <c r="F171" s="793" t="str">
        <f t="shared" si="53"/>
        <v/>
      </c>
      <c r="G171" s="793" t="str">
        <f t="shared" si="53"/>
        <v/>
      </c>
      <c r="H171" s="793" t="str">
        <f t="shared" si="53"/>
        <v/>
      </c>
      <c r="I171" s="462">
        <f>'3. Instalaciones fijas'!K70</f>
        <v>0</v>
      </c>
      <c r="J171" s="462">
        <f>'3. Instalaciones fijas'!L70</f>
        <v>0</v>
      </c>
      <c r="K171" s="462">
        <f>'3. Instalaciones fijas'!M70</f>
        <v>0</v>
      </c>
      <c r="L171" s="337" t="str">
        <f t="shared" si="54"/>
        <v/>
      </c>
      <c r="M171" s="337" t="str">
        <f t="shared" si="55"/>
        <v/>
      </c>
      <c r="N171" s="337" t="str">
        <f t="shared" si="56"/>
        <v/>
      </c>
      <c r="O171" s="370" t="str">
        <f t="shared" si="57"/>
        <v/>
      </c>
    </row>
    <row r="172" spans="2:15" ht="18" customHeight="1" x14ac:dyDescent="0.25">
      <c r="B172" s="1097">
        <v>45</v>
      </c>
      <c r="C172" s="458" t="str">
        <f>IF(ISTEXT('3. Instalaciones fijas'!E71),'3. Instalaciones fijas'!E71,"")</f>
        <v/>
      </c>
      <c r="D172" s="458">
        <f>'3. Instalaciones fijas'!F71</f>
        <v>0</v>
      </c>
      <c r="E172" s="458">
        <f>'3. Instalaciones fijas'!G71</f>
        <v>0</v>
      </c>
      <c r="F172" s="793" t="str">
        <f t="shared" si="53"/>
        <v/>
      </c>
      <c r="G172" s="793" t="str">
        <f t="shared" si="53"/>
        <v/>
      </c>
      <c r="H172" s="793" t="str">
        <f t="shared" si="53"/>
        <v/>
      </c>
      <c r="I172" s="462">
        <f>'3. Instalaciones fijas'!K71</f>
        <v>0</v>
      </c>
      <c r="J172" s="462">
        <f>'3. Instalaciones fijas'!L71</f>
        <v>0</v>
      </c>
      <c r="K172" s="462">
        <f>'3. Instalaciones fijas'!M71</f>
        <v>0</v>
      </c>
      <c r="L172" s="337" t="str">
        <f t="shared" si="54"/>
        <v/>
      </c>
      <c r="M172" s="337" t="str">
        <f t="shared" si="55"/>
        <v/>
      </c>
      <c r="N172" s="337" t="str">
        <f t="shared" si="56"/>
        <v/>
      </c>
      <c r="O172" s="370" t="str">
        <f t="shared" si="57"/>
        <v/>
      </c>
    </row>
    <row r="173" spans="2:15" ht="18" customHeight="1" x14ac:dyDescent="0.25">
      <c r="B173" s="1097">
        <v>46</v>
      </c>
      <c r="C173" s="458" t="str">
        <f>IF(ISTEXT('3. Instalaciones fijas'!E72),'3. Instalaciones fijas'!E72,"")</f>
        <v/>
      </c>
      <c r="D173" s="458">
        <f>'3. Instalaciones fijas'!F72</f>
        <v>0</v>
      </c>
      <c r="E173" s="458">
        <f>'3. Instalaciones fijas'!G72</f>
        <v>0</v>
      </c>
      <c r="F173" s="793" t="str">
        <f t="shared" si="53"/>
        <v/>
      </c>
      <c r="G173" s="793" t="str">
        <f t="shared" si="53"/>
        <v/>
      </c>
      <c r="H173" s="793" t="str">
        <f t="shared" si="53"/>
        <v/>
      </c>
      <c r="I173" s="462">
        <f>'3. Instalaciones fijas'!K72</f>
        <v>0</v>
      </c>
      <c r="J173" s="462">
        <f>'3. Instalaciones fijas'!L72</f>
        <v>0</v>
      </c>
      <c r="K173" s="462">
        <f>'3. Instalaciones fijas'!M72</f>
        <v>0</v>
      </c>
      <c r="L173" s="337" t="str">
        <f t="shared" si="54"/>
        <v/>
      </c>
      <c r="M173" s="337" t="str">
        <f t="shared" si="55"/>
        <v/>
      </c>
      <c r="N173" s="337" t="str">
        <f t="shared" si="56"/>
        <v/>
      </c>
      <c r="O173" s="370" t="str">
        <f t="shared" si="57"/>
        <v/>
      </c>
    </row>
    <row r="174" spans="2:15" ht="18" customHeight="1" x14ac:dyDescent="0.25">
      <c r="B174" s="1097">
        <v>47</v>
      </c>
      <c r="C174" s="458" t="str">
        <f>IF(ISTEXT('3. Instalaciones fijas'!E73),'3. Instalaciones fijas'!E73,"")</f>
        <v/>
      </c>
      <c r="D174" s="458">
        <f>'3. Instalaciones fijas'!F73</f>
        <v>0</v>
      </c>
      <c r="E174" s="458">
        <f>'3. Instalaciones fijas'!G73</f>
        <v>0</v>
      </c>
      <c r="F174" s="793" t="str">
        <f t="shared" si="53"/>
        <v/>
      </c>
      <c r="G174" s="793" t="str">
        <f t="shared" si="53"/>
        <v/>
      </c>
      <c r="H174" s="793" t="str">
        <f t="shared" si="53"/>
        <v/>
      </c>
      <c r="I174" s="462">
        <f>'3. Instalaciones fijas'!K73</f>
        <v>0</v>
      </c>
      <c r="J174" s="462">
        <f>'3. Instalaciones fijas'!L73</f>
        <v>0</v>
      </c>
      <c r="K174" s="462">
        <f>'3. Instalaciones fijas'!M73</f>
        <v>0</v>
      </c>
      <c r="L174" s="337" t="str">
        <f t="shared" si="54"/>
        <v/>
      </c>
      <c r="M174" s="337" t="str">
        <f t="shared" si="55"/>
        <v/>
      </c>
      <c r="N174" s="337" t="str">
        <f t="shared" si="56"/>
        <v/>
      </c>
      <c r="O174" s="370" t="str">
        <f t="shared" si="57"/>
        <v/>
      </c>
    </row>
    <row r="175" spans="2:15" ht="18" customHeight="1" x14ac:dyDescent="0.25">
      <c r="B175" s="1097">
        <v>48</v>
      </c>
      <c r="C175" s="458" t="str">
        <f>IF(ISTEXT('3. Instalaciones fijas'!E74),'3. Instalaciones fijas'!E74,"")</f>
        <v/>
      </c>
      <c r="D175" s="458">
        <f>'3. Instalaciones fijas'!F74</f>
        <v>0</v>
      </c>
      <c r="E175" s="458">
        <f>'3. Instalaciones fijas'!G74</f>
        <v>0</v>
      </c>
      <c r="F175" s="793" t="str">
        <f t="shared" si="53"/>
        <v/>
      </c>
      <c r="G175" s="793" t="str">
        <f t="shared" si="53"/>
        <v/>
      </c>
      <c r="H175" s="793" t="str">
        <f t="shared" si="53"/>
        <v/>
      </c>
      <c r="I175" s="462">
        <f>'3. Instalaciones fijas'!K74</f>
        <v>0</v>
      </c>
      <c r="J175" s="462">
        <f>'3. Instalaciones fijas'!L74</f>
        <v>0</v>
      </c>
      <c r="K175" s="462">
        <f>'3. Instalaciones fijas'!M74</f>
        <v>0</v>
      </c>
      <c r="L175" s="337" t="str">
        <f t="shared" si="54"/>
        <v/>
      </c>
      <c r="M175" s="337" t="str">
        <f t="shared" si="55"/>
        <v/>
      </c>
      <c r="N175" s="337" t="str">
        <f t="shared" si="56"/>
        <v/>
      </c>
      <c r="O175" s="370" t="str">
        <f t="shared" si="57"/>
        <v/>
      </c>
    </row>
    <row r="176" spans="2:15" ht="18" customHeight="1" x14ac:dyDescent="0.25">
      <c r="B176" s="1097">
        <v>49</v>
      </c>
      <c r="C176" s="458" t="str">
        <f>IF(ISTEXT('3. Instalaciones fijas'!E75),'3. Instalaciones fijas'!E75,"")</f>
        <v/>
      </c>
      <c r="D176" s="458">
        <f>'3. Instalaciones fijas'!F75</f>
        <v>0</v>
      </c>
      <c r="E176" s="458">
        <f>'3. Instalaciones fijas'!G75</f>
        <v>0</v>
      </c>
      <c r="F176" s="793" t="str">
        <f t="shared" si="53"/>
        <v/>
      </c>
      <c r="G176" s="793" t="str">
        <f t="shared" si="53"/>
        <v/>
      </c>
      <c r="H176" s="793" t="str">
        <f t="shared" si="53"/>
        <v/>
      </c>
      <c r="I176" s="462">
        <f>'3. Instalaciones fijas'!K75</f>
        <v>0</v>
      </c>
      <c r="J176" s="462">
        <f>'3. Instalaciones fijas'!L75</f>
        <v>0</v>
      </c>
      <c r="K176" s="462">
        <f>'3. Instalaciones fijas'!M75</f>
        <v>0</v>
      </c>
      <c r="L176" s="337" t="str">
        <f t="shared" si="54"/>
        <v/>
      </c>
      <c r="M176" s="337" t="str">
        <f t="shared" si="55"/>
        <v/>
      </c>
      <c r="N176" s="337" t="str">
        <f t="shared" si="56"/>
        <v/>
      </c>
      <c r="O176" s="370" t="str">
        <f t="shared" si="57"/>
        <v/>
      </c>
    </row>
    <row r="177" spans="1:54" ht="18" customHeight="1" x14ac:dyDescent="0.25">
      <c r="B177" s="1097">
        <v>50</v>
      </c>
      <c r="C177" s="458" t="str">
        <f>IF(ISTEXT('3. Instalaciones fijas'!E76),'3. Instalaciones fijas'!E76,"")</f>
        <v/>
      </c>
      <c r="D177" s="458">
        <f>'3. Instalaciones fijas'!F76</f>
        <v>0</v>
      </c>
      <c r="E177" s="458">
        <f>'3. Instalaciones fijas'!G76</f>
        <v>0</v>
      </c>
      <c r="F177" s="793" t="str">
        <f>IF($D177="Otro (ud)","-",IFERROR(INDEX($F$51:$BM$83,MATCH($D177,$E$51:$E$83,0),MATCH($D$6&amp;F$126,$F$50:$BM$50,0)),""))</f>
        <v/>
      </c>
      <c r="G177" s="793" t="str">
        <f>IF($D177="Otro (ud)","-",IFERROR(INDEX($F$51:$BM$83,MATCH($D177,$E$51:$E$83,0),MATCH($D$6&amp;G$126,$F$50:$BM$50,0)),""))</f>
        <v/>
      </c>
      <c r="H177" s="793" t="str">
        <f>IF($D177="Otro (ud)","-",IFERROR(INDEX($F$51:$BM$83,MATCH($D177,$E$51:$E$83,0),MATCH($D$6&amp;H$126,$F$50:$BM$50,0)),""))</f>
        <v/>
      </c>
      <c r="I177" s="462">
        <f>'3. Instalaciones fijas'!K76</f>
        <v>0</v>
      </c>
      <c r="J177" s="462">
        <f>'3. Instalaciones fijas'!L76</f>
        <v>0</v>
      </c>
      <c r="K177" s="462">
        <f>'3. Instalaciones fijas'!M76</f>
        <v>0</v>
      </c>
      <c r="L177" s="337" t="str">
        <f t="shared" si="54"/>
        <v/>
      </c>
      <c r="M177" s="337" t="str">
        <f t="shared" si="55"/>
        <v/>
      </c>
      <c r="N177" s="337" t="str">
        <f t="shared" si="56"/>
        <v/>
      </c>
      <c r="O177" s="370" t="str">
        <f>IF(ISNUMBER(L177+M177*$H$9/1000+N177*$H$10/1000),L177+M177*$H$9/1000+N177*$H$10/1000,"")</f>
        <v/>
      </c>
    </row>
    <row r="178" spans="1:54" ht="18" customHeight="1" x14ac:dyDescent="0.25">
      <c r="L178" s="472">
        <f>SUM(L128:L177)</f>
        <v>0</v>
      </c>
      <c r="M178" s="472">
        <f>SUM(M128:M177)</f>
        <v>0</v>
      </c>
      <c r="N178" s="472">
        <f>SUM(N128:N177)</f>
        <v>0</v>
      </c>
      <c r="O178" s="472">
        <f>SUM(O128:O177)</f>
        <v>0</v>
      </c>
    </row>
    <row r="179" spans="1:54" s="352" customFormat="1" ht="18" customHeight="1" x14ac:dyDescent="0.25">
      <c r="A179" s="166"/>
      <c r="B179" s="271"/>
      <c r="C179" s="271"/>
      <c r="D179" s="271"/>
      <c r="E179" s="271"/>
      <c r="F179" s="271"/>
      <c r="G179" s="271"/>
      <c r="H179" s="271"/>
      <c r="I179" s="271"/>
      <c r="J179" s="271"/>
      <c r="K179" s="271"/>
      <c r="L179" s="271"/>
      <c r="M179" s="271"/>
      <c r="N179" s="271"/>
      <c r="O179" s="271"/>
      <c r="P179" s="271"/>
      <c r="Q179" s="272"/>
      <c r="R179" s="271"/>
      <c r="S179" s="271"/>
      <c r="T179" s="271"/>
      <c r="U179" s="271"/>
      <c r="V179" s="271"/>
      <c r="W179" s="271"/>
      <c r="X179" s="271"/>
      <c r="Y179" s="271"/>
      <c r="Z179" s="271"/>
      <c r="AA179" s="271"/>
      <c r="AB179" s="271"/>
      <c r="AC179" s="271"/>
      <c r="AD179" s="271"/>
      <c r="AE179" s="271"/>
      <c r="AF179" s="271"/>
      <c r="AG179" s="272"/>
      <c r="AH179" s="271"/>
      <c r="AI179" s="271"/>
      <c r="AJ179" s="271"/>
      <c r="AK179" s="271"/>
      <c r="AL179" s="271"/>
      <c r="AM179" s="271"/>
      <c r="AN179" s="271"/>
      <c r="AO179" s="271"/>
      <c r="AP179" s="271"/>
      <c r="AQ179" s="271"/>
      <c r="AR179" s="271"/>
      <c r="AS179" s="271"/>
      <c r="AT179" s="271"/>
      <c r="AU179" s="271"/>
      <c r="AV179" s="271"/>
      <c r="AW179" s="271"/>
      <c r="AX179" s="271"/>
      <c r="AY179" s="271"/>
      <c r="AZ179" s="271"/>
      <c r="BA179" s="271"/>
      <c r="BB179" s="271"/>
    </row>
    <row r="180" spans="1:54" ht="18" customHeight="1" x14ac:dyDescent="0.25">
      <c r="B180" s="415" t="s">
        <v>971</v>
      </c>
      <c r="C180" s="415"/>
      <c r="D180" s="415"/>
      <c r="E180" s="415"/>
      <c r="F180" s="415"/>
      <c r="G180" s="415"/>
      <c r="H180" s="415"/>
      <c r="I180" s="415"/>
      <c r="J180" s="415"/>
      <c r="K180" s="415"/>
    </row>
    <row r="181" spans="1:54" ht="18" customHeight="1" x14ac:dyDescent="0.25">
      <c r="B181" s="166"/>
      <c r="C181" s="166"/>
      <c r="D181" s="166"/>
      <c r="E181" s="166"/>
      <c r="F181" s="166"/>
      <c r="G181" s="166"/>
      <c r="H181" s="166"/>
      <c r="I181" s="166"/>
      <c r="J181" s="166"/>
      <c r="K181" s="166"/>
      <c r="L181" s="166"/>
      <c r="M181" s="166"/>
      <c r="N181" s="166"/>
    </row>
    <row r="182" spans="1:54" ht="18" customHeight="1" x14ac:dyDescent="0.25">
      <c r="D182" s="456" t="s">
        <v>911</v>
      </c>
      <c r="E182" s="456" t="s">
        <v>912</v>
      </c>
      <c r="F182" s="456" t="s">
        <v>913</v>
      </c>
      <c r="G182" s="456" t="s">
        <v>914</v>
      </c>
    </row>
    <row r="183" spans="1:54" ht="18" customHeight="1" x14ac:dyDescent="0.25">
      <c r="B183" s="271">
        <v>2</v>
      </c>
      <c r="C183" s="405" t="s">
        <v>919</v>
      </c>
      <c r="D183" s="457">
        <f>ROUND(F274,2)</f>
        <v>0</v>
      </c>
      <c r="E183" s="457">
        <f t="shared" ref="E183:G183" si="58">ROUND(G274,2)</f>
        <v>0</v>
      </c>
      <c r="F183" s="457">
        <f t="shared" si="58"/>
        <v>0</v>
      </c>
      <c r="G183" s="457">
        <f t="shared" si="58"/>
        <v>0</v>
      </c>
      <c r="J183" s="304"/>
      <c r="K183" s="304"/>
      <c r="Q183" s="271"/>
      <c r="R183" s="272"/>
      <c r="AG183" s="271"/>
      <c r="AH183" s="272"/>
    </row>
    <row r="184" spans="1:54" s="352" customFormat="1" ht="18" customHeight="1" x14ac:dyDescent="0.25">
      <c r="A184" s="166"/>
      <c r="B184" s="271"/>
      <c r="C184" s="271"/>
      <c r="D184" s="271"/>
      <c r="E184" s="271"/>
      <c r="F184" s="271"/>
      <c r="G184" s="455">
        <f>D183+E183*$H$9/1000+F183*$H$10/1000</f>
        <v>0</v>
      </c>
      <c r="H184" s="271" t="s">
        <v>1513</v>
      </c>
      <c r="I184" s="271"/>
      <c r="J184" s="271"/>
      <c r="K184" s="271"/>
      <c r="L184" s="271"/>
      <c r="M184" s="271"/>
      <c r="N184" s="271"/>
      <c r="O184" s="271"/>
      <c r="P184" s="271"/>
      <c r="Q184" s="272"/>
      <c r="R184" s="271"/>
      <c r="S184" s="271"/>
      <c r="T184" s="271"/>
      <c r="U184" s="271"/>
      <c r="V184" s="271"/>
      <c r="W184" s="271"/>
      <c r="X184" s="271"/>
      <c r="Y184" s="271"/>
      <c r="Z184" s="271"/>
      <c r="AA184" s="271"/>
      <c r="AB184" s="271"/>
      <c r="AC184" s="271"/>
      <c r="AD184" s="271"/>
      <c r="AE184" s="271"/>
      <c r="AF184" s="271"/>
      <c r="AG184" s="272"/>
      <c r="AH184" s="271"/>
      <c r="AI184" s="271"/>
      <c r="AJ184" s="271"/>
      <c r="AK184" s="271"/>
      <c r="AL184" s="271"/>
      <c r="AM184" s="271"/>
      <c r="AN184" s="271"/>
      <c r="AO184" s="271"/>
      <c r="AP184" s="271"/>
      <c r="AQ184" s="271"/>
      <c r="AR184" s="271"/>
      <c r="AS184" s="271"/>
      <c r="AT184" s="271"/>
      <c r="AU184" s="271"/>
      <c r="AV184" s="271"/>
      <c r="AW184" s="271"/>
      <c r="AX184" s="271"/>
      <c r="AY184" s="271"/>
      <c r="AZ184" s="271"/>
      <c r="BA184" s="271"/>
      <c r="BB184" s="271"/>
    </row>
    <row r="185" spans="1:54" s="352" customFormat="1" ht="18" customHeight="1" x14ac:dyDescent="0.25">
      <c r="A185" s="166"/>
      <c r="B185" s="271"/>
      <c r="C185" s="271"/>
      <c r="D185" s="271"/>
      <c r="E185" s="271"/>
      <c r="F185" s="271"/>
      <c r="G185" s="455"/>
      <c r="H185" s="271"/>
      <c r="I185" s="271"/>
      <c r="J185" s="271"/>
      <c r="K185" s="271"/>
      <c r="L185" s="271"/>
      <c r="M185" s="271"/>
      <c r="N185" s="271"/>
      <c r="O185" s="271"/>
      <c r="P185" s="271"/>
      <c r="Q185" s="272"/>
      <c r="R185" s="271"/>
      <c r="S185" s="271"/>
      <c r="T185" s="271"/>
      <c r="U185" s="271"/>
      <c r="V185" s="271"/>
      <c r="W185" s="271"/>
      <c r="X185" s="271"/>
      <c r="Y185" s="271"/>
      <c r="Z185" s="271"/>
      <c r="AA185" s="271"/>
      <c r="AB185" s="271"/>
      <c r="AC185" s="271"/>
      <c r="AD185" s="271"/>
      <c r="AE185" s="271"/>
      <c r="AF185" s="271"/>
      <c r="AG185" s="272"/>
      <c r="AH185" s="271"/>
      <c r="AI185" s="271"/>
      <c r="AJ185" s="271"/>
      <c r="AK185" s="271"/>
      <c r="AL185" s="271"/>
      <c r="AM185" s="271"/>
      <c r="AN185" s="271"/>
      <c r="AO185" s="271"/>
      <c r="AP185" s="271"/>
      <c r="AQ185" s="271"/>
      <c r="AR185" s="271"/>
      <c r="AS185" s="271"/>
      <c r="AT185" s="271"/>
      <c r="AU185" s="271"/>
      <c r="AV185" s="271"/>
      <c r="AW185" s="271"/>
      <c r="AX185" s="271"/>
      <c r="AY185" s="271"/>
      <c r="AZ185" s="271"/>
      <c r="BA185" s="271"/>
      <c r="BB185" s="271"/>
    </row>
    <row r="186" spans="1:54" s="352" customFormat="1" ht="18" customHeight="1" x14ac:dyDescent="0.25">
      <c r="A186" s="166"/>
      <c r="B186" s="389" t="s">
        <v>835</v>
      </c>
      <c r="C186" s="271"/>
      <c r="D186" s="271"/>
      <c r="E186" s="271"/>
      <c r="F186" s="271"/>
      <c r="G186" s="455"/>
      <c r="H186" s="271"/>
      <c r="I186" s="271"/>
      <c r="J186" s="271"/>
      <c r="K186" s="271"/>
      <c r="L186" s="271"/>
      <c r="M186" s="271"/>
      <c r="N186" s="271"/>
      <c r="O186" s="271"/>
      <c r="P186" s="271"/>
      <c r="Q186" s="272"/>
      <c r="R186" s="271"/>
      <c r="S186" s="271"/>
      <c r="T186" s="271"/>
      <c r="U186" s="271"/>
      <c r="V186" s="271"/>
      <c r="W186" s="271"/>
      <c r="X186" s="271"/>
      <c r="Y186" s="271"/>
      <c r="Z186" s="271"/>
      <c r="AA186" s="271"/>
      <c r="AB186" s="271"/>
      <c r="AC186" s="271"/>
      <c r="AD186" s="271"/>
      <c r="AE186" s="271"/>
      <c r="AF186" s="271"/>
      <c r="AG186" s="272"/>
      <c r="AH186" s="271"/>
      <c r="AI186" s="271"/>
      <c r="AJ186" s="271"/>
      <c r="AK186" s="271"/>
      <c r="AL186" s="271"/>
      <c r="AM186" s="271"/>
      <c r="AN186" s="271"/>
      <c r="AO186" s="271"/>
      <c r="AP186" s="271"/>
      <c r="AQ186" s="271"/>
      <c r="AR186" s="271"/>
      <c r="AS186" s="271"/>
      <c r="AT186" s="271"/>
      <c r="AU186" s="271"/>
      <c r="AV186" s="271"/>
      <c r="AW186" s="271"/>
      <c r="AX186" s="271"/>
      <c r="AY186" s="271"/>
      <c r="AZ186" s="271"/>
      <c r="BA186" s="271"/>
      <c r="BB186" s="271"/>
    </row>
    <row r="187" spans="1:54" s="352" customFormat="1" ht="18" customHeight="1" x14ac:dyDescent="0.25">
      <c r="A187" s="166"/>
      <c r="B187" s="389"/>
      <c r="C187" s="271"/>
      <c r="D187" s="271"/>
      <c r="E187" s="271"/>
      <c r="F187" s="271"/>
      <c r="G187" s="455"/>
      <c r="H187" s="271"/>
      <c r="I187" s="271"/>
      <c r="J187" s="271"/>
      <c r="K187" s="271"/>
      <c r="L187" s="271"/>
      <c r="M187" s="271"/>
      <c r="N187" s="271"/>
      <c r="O187" s="271"/>
      <c r="P187" s="271"/>
      <c r="Q187" s="272"/>
      <c r="R187" s="271"/>
      <c r="S187" s="271"/>
      <c r="T187" s="271"/>
      <c r="U187" s="271"/>
      <c r="V187" s="271"/>
      <c r="W187" s="271"/>
      <c r="X187" s="271"/>
      <c r="Y187" s="271"/>
      <c r="Z187" s="271"/>
      <c r="AA187" s="271"/>
      <c r="AB187" s="271"/>
      <c r="AC187" s="271"/>
      <c r="AD187" s="271"/>
      <c r="AE187" s="271"/>
      <c r="AF187" s="271"/>
      <c r="AG187" s="272"/>
      <c r="AH187" s="271"/>
      <c r="AI187" s="271"/>
      <c r="AJ187" s="271"/>
      <c r="AK187" s="271"/>
      <c r="AL187" s="271"/>
      <c r="AM187" s="271"/>
      <c r="AN187" s="271"/>
      <c r="AO187" s="271"/>
      <c r="AP187" s="271"/>
      <c r="AQ187" s="271"/>
      <c r="AR187" s="271"/>
      <c r="AS187" s="271"/>
      <c r="AT187" s="271"/>
      <c r="AU187" s="271"/>
      <c r="AV187" s="271"/>
      <c r="AW187" s="271"/>
      <c r="AX187" s="271"/>
      <c r="AY187" s="271"/>
      <c r="AZ187" s="271"/>
      <c r="BA187" s="271"/>
      <c r="BB187" s="271"/>
    </row>
    <row r="188" spans="1:54" s="352" customFormat="1" ht="18" customHeight="1" x14ac:dyDescent="0.25">
      <c r="A188" s="166"/>
      <c r="B188" s="389"/>
      <c r="C188" s="480" t="s">
        <v>951</v>
      </c>
      <c r="D188" s="271"/>
      <c r="E188" s="271"/>
      <c r="F188" s="271"/>
      <c r="G188" s="455"/>
      <c r="H188" s="271"/>
      <c r="I188" s="271"/>
      <c r="J188" s="271"/>
      <c r="K188" s="271"/>
      <c r="L188" s="271"/>
      <c r="M188" s="271"/>
      <c r="N188" s="271"/>
      <c r="O188" s="271"/>
      <c r="P188" s="271"/>
      <c r="Q188" s="272"/>
      <c r="R188" s="271"/>
      <c r="S188" s="271"/>
      <c r="T188" s="271"/>
      <c r="U188" s="271"/>
      <c r="V188" s="271"/>
      <c r="W188" s="271"/>
      <c r="X188" s="271"/>
      <c r="Y188" s="271"/>
      <c r="Z188" s="271"/>
      <c r="AA188" s="271"/>
      <c r="AB188" s="271"/>
      <c r="AC188" s="271"/>
      <c r="AD188" s="271"/>
      <c r="AE188" s="271"/>
      <c r="AF188" s="271"/>
      <c r="AG188" s="272"/>
      <c r="AH188" s="271"/>
      <c r="AI188" s="271"/>
      <c r="AJ188" s="271"/>
      <c r="AK188" s="271"/>
      <c r="AL188" s="271"/>
      <c r="AM188" s="271"/>
      <c r="AN188" s="271"/>
      <c r="AO188" s="271"/>
      <c r="AP188" s="271"/>
      <c r="AQ188" s="271"/>
      <c r="AR188" s="271"/>
      <c r="AS188" s="271"/>
      <c r="AT188" s="271"/>
      <c r="AU188" s="271"/>
      <c r="AV188" s="271"/>
      <c r="AW188" s="271"/>
      <c r="AX188" s="271"/>
      <c r="AY188" s="271"/>
      <c r="AZ188" s="271"/>
      <c r="BA188" s="271"/>
      <c r="BB188" s="271"/>
    </row>
    <row r="189" spans="1:54" s="413" customFormat="1" x14ac:dyDescent="0.25">
      <c r="C189" s="459" t="s">
        <v>922</v>
      </c>
    </row>
    <row r="190" spans="1:54" s="413" customFormat="1" x14ac:dyDescent="0.25">
      <c r="C190" s="460" t="s">
        <v>923</v>
      </c>
    </row>
    <row r="191" spans="1:54" s="413" customFormat="1" x14ac:dyDescent="0.25">
      <c r="C191" s="460" t="s">
        <v>924</v>
      </c>
    </row>
    <row r="192" spans="1:54" s="413" customFormat="1" x14ac:dyDescent="0.25">
      <c r="C192" s="460" t="s">
        <v>925</v>
      </c>
    </row>
    <row r="193" spans="3:3" s="413" customFormat="1" x14ac:dyDescent="0.25">
      <c r="C193" s="460" t="s">
        <v>926</v>
      </c>
    </row>
    <row r="194" spans="3:3" s="413" customFormat="1" x14ac:dyDescent="0.25">
      <c r="C194" s="460" t="s">
        <v>927</v>
      </c>
    </row>
    <row r="195" spans="3:3" s="413" customFormat="1" x14ac:dyDescent="0.25">
      <c r="C195" s="460" t="s">
        <v>928</v>
      </c>
    </row>
    <row r="196" spans="3:3" s="413" customFormat="1" x14ac:dyDescent="0.25">
      <c r="C196" s="460" t="s">
        <v>929</v>
      </c>
    </row>
    <row r="197" spans="3:3" s="413" customFormat="1" x14ac:dyDescent="0.25">
      <c r="C197" s="460" t="s">
        <v>930</v>
      </c>
    </row>
    <row r="198" spans="3:3" s="413" customFormat="1" x14ac:dyDescent="0.25">
      <c r="C198" s="460" t="s">
        <v>931</v>
      </c>
    </row>
    <row r="199" spans="3:3" s="413" customFormat="1" x14ac:dyDescent="0.25">
      <c r="C199" s="460" t="s">
        <v>932</v>
      </c>
    </row>
    <row r="200" spans="3:3" s="413" customFormat="1" x14ac:dyDescent="0.25">
      <c r="C200" s="460" t="s">
        <v>933</v>
      </c>
    </row>
    <row r="201" spans="3:3" s="413" customFormat="1" x14ac:dyDescent="0.25">
      <c r="C201" s="460" t="s">
        <v>934</v>
      </c>
    </row>
    <row r="202" spans="3:3" s="413" customFormat="1" x14ac:dyDescent="0.25">
      <c r="C202" s="460" t="s">
        <v>935</v>
      </c>
    </row>
    <row r="203" spans="3:3" s="413" customFormat="1" x14ac:dyDescent="0.25">
      <c r="C203" s="460" t="s">
        <v>936</v>
      </c>
    </row>
    <row r="204" spans="3:3" s="413" customFormat="1" x14ac:dyDescent="0.25">
      <c r="C204" s="460" t="s">
        <v>937</v>
      </c>
    </row>
    <row r="205" spans="3:3" s="413" customFormat="1" x14ac:dyDescent="0.25">
      <c r="C205" s="460" t="s">
        <v>938</v>
      </c>
    </row>
    <row r="206" spans="3:3" s="413" customFormat="1" x14ac:dyDescent="0.25">
      <c r="C206" s="460" t="s">
        <v>939</v>
      </c>
    </row>
    <row r="207" spans="3:3" s="413" customFormat="1" x14ac:dyDescent="0.25">
      <c r="C207" s="460" t="s">
        <v>940</v>
      </c>
    </row>
    <row r="208" spans="3:3" s="413" customFormat="1" x14ac:dyDescent="0.25">
      <c r="C208" s="460" t="s">
        <v>941</v>
      </c>
    </row>
    <row r="209" spans="1:54" s="413" customFormat="1" x14ac:dyDescent="0.25">
      <c r="C209" s="460" t="s">
        <v>942</v>
      </c>
    </row>
    <row r="210" spans="1:54" s="413" customFormat="1" x14ac:dyDescent="0.25">
      <c r="C210" s="460" t="s">
        <v>943</v>
      </c>
    </row>
    <row r="211" spans="1:54" s="413" customFormat="1" x14ac:dyDescent="0.25">
      <c r="C211" s="460" t="s">
        <v>944</v>
      </c>
    </row>
    <row r="212" spans="1:54" s="413" customFormat="1" x14ac:dyDescent="0.25">
      <c r="C212" s="460" t="s">
        <v>945</v>
      </c>
    </row>
    <row r="213" spans="1:54" s="413" customFormat="1" x14ac:dyDescent="0.25">
      <c r="C213" s="460" t="s">
        <v>946</v>
      </c>
    </row>
    <row r="214" spans="1:54" s="413" customFormat="1" x14ac:dyDescent="0.25">
      <c r="C214" s="460" t="s">
        <v>947</v>
      </c>
    </row>
    <row r="215" spans="1:54" s="413" customFormat="1" x14ac:dyDescent="0.25">
      <c r="C215" s="460" t="s">
        <v>948</v>
      </c>
    </row>
    <row r="216" spans="1:54" s="413" customFormat="1" x14ac:dyDescent="0.25">
      <c r="C216" s="460" t="s">
        <v>949</v>
      </c>
    </row>
    <row r="217" spans="1:54" s="413" customFormat="1" x14ac:dyDescent="0.25">
      <c r="C217" s="461" t="s">
        <v>950</v>
      </c>
    </row>
    <row r="218" spans="1:54" s="352" customFormat="1" ht="18" customHeight="1" x14ac:dyDescent="0.25">
      <c r="A218" s="166"/>
      <c r="B218" s="271"/>
      <c r="C218" s="271"/>
      <c r="D218" s="271"/>
      <c r="E218" s="271"/>
      <c r="F218" s="271"/>
      <c r="G218" s="455"/>
      <c r="J218" s="413"/>
      <c r="K218" s="413"/>
      <c r="L218" s="413"/>
      <c r="M218" s="413"/>
      <c r="N218" s="413"/>
      <c r="O218" s="413"/>
      <c r="P218" s="413"/>
      <c r="Q218" s="413"/>
      <c r="R218" s="413"/>
      <c r="S218" s="413"/>
      <c r="T218" s="413"/>
      <c r="U218" s="413"/>
      <c r="V218" s="413"/>
      <c r="W218" s="413"/>
      <c r="X218" s="271"/>
      <c r="Y218" s="271"/>
      <c r="Z218" s="271"/>
      <c r="AA218" s="271"/>
      <c r="AB218" s="271"/>
      <c r="AC218" s="271"/>
      <c r="AD218" s="271"/>
      <c r="AE218" s="271"/>
      <c r="AF218" s="271"/>
      <c r="AG218" s="272"/>
      <c r="AH218" s="271"/>
      <c r="AI218" s="271"/>
      <c r="AJ218" s="271"/>
      <c r="AK218" s="271"/>
      <c r="AL218" s="271"/>
      <c r="AM218" s="271"/>
      <c r="AN218" s="271"/>
      <c r="AO218" s="271"/>
      <c r="AP218" s="271"/>
      <c r="AQ218" s="271"/>
      <c r="AR218" s="271"/>
      <c r="AS218" s="271"/>
      <c r="AT218" s="271"/>
      <c r="AU218" s="271"/>
      <c r="AV218" s="271"/>
      <c r="AW218" s="271"/>
      <c r="AX218" s="271"/>
      <c r="AY218" s="271"/>
      <c r="AZ218" s="271"/>
      <c r="BA218" s="271"/>
      <c r="BB218" s="271"/>
    </row>
    <row r="219" spans="1:54" s="352" customFormat="1" ht="18" customHeight="1" x14ac:dyDescent="0.25">
      <c r="A219" s="166"/>
      <c r="B219" s="389" t="s">
        <v>836</v>
      </c>
      <c r="C219" s="271"/>
      <c r="D219" s="271"/>
      <c r="E219" s="271"/>
      <c r="F219" s="271"/>
      <c r="G219" s="455"/>
      <c r="H219" s="271"/>
      <c r="I219" s="271"/>
      <c r="J219" s="413"/>
      <c r="K219" s="413"/>
      <c r="L219" s="413"/>
      <c r="M219" s="413"/>
      <c r="N219" s="413"/>
      <c r="O219" s="413"/>
      <c r="P219" s="413"/>
      <c r="Q219" s="413"/>
      <c r="R219" s="413"/>
      <c r="S219" s="413"/>
      <c r="T219" s="413"/>
      <c r="U219" s="413"/>
      <c r="V219" s="413"/>
      <c r="W219" s="413"/>
      <c r="X219" s="271"/>
      <c r="Y219" s="271"/>
      <c r="Z219" s="271"/>
      <c r="AA219" s="271"/>
      <c r="AB219" s="271"/>
      <c r="AC219" s="271"/>
      <c r="AD219" s="271"/>
      <c r="AE219" s="271"/>
      <c r="AF219" s="271"/>
      <c r="AG219" s="272"/>
      <c r="AH219" s="271"/>
      <c r="AI219" s="271"/>
      <c r="AJ219" s="271"/>
      <c r="AK219" s="271"/>
      <c r="AL219" s="271"/>
      <c r="AM219" s="271"/>
      <c r="AN219" s="271"/>
      <c r="AO219" s="271"/>
      <c r="AP219" s="271"/>
      <c r="AQ219" s="271"/>
      <c r="AR219" s="271"/>
      <c r="AS219" s="271"/>
      <c r="AT219" s="271"/>
      <c r="AU219" s="271"/>
      <c r="AV219" s="271"/>
      <c r="AW219" s="271"/>
      <c r="AX219" s="271"/>
      <c r="AY219" s="271"/>
      <c r="AZ219" s="271"/>
      <c r="BA219" s="271"/>
      <c r="BB219" s="271"/>
    </row>
    <row r="220" spans="1:54" s="352" customFormat="1" ht="18" customHeight="1" x14ac:dyDescent="0.25">
      <c r="A220" s="166"/>
      <c r="B220" s="389"/>
      <c r="C220" s="271"/>
      <c r="D220" s="271"/>
      <c r="E220" s="271"/>
      <c r="F220" s="271"/>
      <c r="G220" s="455"/>
      <c r="H220" s="271"/>
      <c r="I220" s="271"/>
      <c r="J220" s="271"/>
      <c r="K220" s="271"/>
      <c r="L220" s="271"/>
      <c r="M220" s="271"/>
      <c r="N220" s="271"/>
      <c r="O220" s="271"/>
      <c r="P220" s="271"/>
      <c r="Q220" s="272"/>
      <c r="R220" s="271"/>
      <c r="S220" s="271"/>
      <c r="T220" s="271"/>
      <c r="U220" s="271"/>
      <c r="V220" s="271"/>
      <c r="W220" s="271"/>
      <c r="X220" s="271"/>
      <c r="Y220" s="271"/>
      <c r="Z220" s="271"/>
      <c r="AA220" s="271"/>
      <c r="AB220" s="271"/>
      <c r="AC220" s="271"/>
      <c r="AD220" s="271"/>
      <c r="AE220" s="271"/>
      <c r="AF220" s="271"/>
      <c r="AG220" s="272"/>
      <c r="AH220" s="271"/>
      <c r="AI220" s="271"/>
      <c r="AJ220" s="271"/>
      <c r="AK220" s="271"/>
      <c r="AL220" s="271"/>
      <c r="AM220" s="271"/>
      <c r="AN220" s="271"/>
      <c r="AO220" s="271"/>
      <c r="AP220" s="271"/>
      <c r="AQ220" s="271"/>
      <c r="AR220" s="271"/>
      <c r="AS220" s="271"/>
      <c r="AT220" s="271"/>
      <c r="AU220" s="271"/>
      <c r="AV220" s="271"/>
      <c r="AW220" s="271"/>
      <c r="AX220" s="271"/>
      <c r="AY220" s="271"/>
      <c r="AZ220" s="271"/>
      <c r="BA220" s="271"/>
      <c r="BB220" s="271"/>
    </row>
    <row r="221" spans="1:54" s="352" customFormat="1" ht="18" customHeight="1" x14ac:dyDescent="0.25">
      <c r="A221" s="166"/>
      <c r="B221" s="271"/>
      <c r="C221" s="1441" t="s">
        <v>806</v>
      </c>
      <c r="D221" s="1441" t="s">
        <v>921</v>
      </c>
      <c r="E221" s="1441" t="s">
        <v>916</v>
      </c>
      <c r="F221" s="1428" t="s">
        <v>831</v>
      </c>
      <c r="G221" s="1429"/>
      <c r="H221" s="1429"/>
      <c r="I221" s="1430"/>
      <c r="J221" s="271"/>
      <c r="K221" s="271"/>
      <c r="L221" s="271"/>
      <c r="M221" s="271"/>
      <c r="N221" s="271"/>
      <c r="O221" s="271"/>
      <c r="P221" s="271"/>
      <c r="Q221" s="272"/>
      <c r="R221" s="271"/>
      <c r="S221" s="271"/>
      <c r="T221" s="271"/>
      <c r="U221" s="271"/>
      <c r="V221" s="271"/>
      <c r="W221" s="271"/>
      <c r="X221" s="271"/>
      <c r="Y221" s="271"/>
      <c r="Z221" s="271"/>
      <c r="AA221" s="271"/>
      <c r="AB221" s="271"/>
      <c r="AC221" s="271"/>
      <c r="AD221" s="271"/>
      <c r="AE221" s="271"/>
      <c r="AF221" s="271"/>
      <c r="AG221" s="272"/>
      <c r="AH221" s="271"/>
      <c r="AI221" s="271"/>
      <c r="AJ221" s="271"/>
      <c r="AK221" s="271"/>
      <c r="AL221" s="271"/>
      <c r="AM221" s="271"/>
      <c r="AN221" s="271"/>
      <c r="AO221" s="271"/>
      <c r="AP221" s="271"/>
      <c r="AQ221" s="271"/>
      <c r="AR221" s="271"/>
      <c r="AS221" s="271"/>
      <c r="AT221" s="271"/>
      <c r="AU221" s="271"/>
      <c r="AV221" s="271"/>
      <c r="AW221" s="271"/>
      <c r="AX221" s="271"/>
      <c r="AY221" s="271"/>
      <c r="AZ221" s="271"/>
      <c r="BA221" s="271"/>
      <c r="BB221" s="271"/>
    </row>
    <row r="222" spans="1:54" s="352" customFormat="1" ht="18" customHeight="1" x14ac:dyDescent="0.25">
      <c r="A222" s="166"/>
      <c r="B222" s="271"/>
      <c r="C222" s="1442"/>
      <c r="D222" s="1442"/>
      <c r="E222" s="1442"/>
      <c r="F222" s="479" t="s">
        <v>898</v>
      </c>
      <c r="G222" s="479" t="s">
        <v>899</v>
      </c>
      <c r="H222" s="479" t="s">
        <v>900</v>
      </c>
      <c r="I222" s="479" t="s">
        <v>901</v>
      </c>
      <c r="J222" s="271"/>
      <c r="K222" s="271"/>
      <c r="L222" s="271"/>
      <c r="M222" s="271"/>
      <c r="N222" s="271"/>
      <c r="O222" s="271"/>
      <c r="P222" s="271"/>
      <c r="Q222" s="272"/>
      <c r="R222" s="271"/>
      <c r="S222" s="271"/>
      <c r="T222" s="271"/>
      <c r="U222" s="271"/>
      <c r="V222" s="271"/>
      <c r="W222" s="271"/>
      <c r="X222" s="271"/>
      <c r="Y222" s="271"/>
      <c r="Z222" s="271"/>
      <c r="AA222" s="271"/>
      <c r="AB222" s="271"/>
      <c r="AC222" s="271"/>
      <c r="AD222" s="271"/>
      <c r="AE222" s="271"/>
      <c r="AF222" s="271"/>
      <c r="AG222" s="272"/>
      <c r="AH222" s="271"/>
      <c r="AI222" s="271"/>
      <c r="AJ222" s="271"/>
      <c r="AK222" s="271"/>
      <c r="AL222" s="271"/>
      <c r="AM222" s="271"/>
      <c r="AN222" s="271"/>
      <c r="AO222" s="271"/>
      <c r="AP222" s="271"/>
      <c r="AQ222" s="271"/>
      <c r="AR222" s="271"/>
      <c r="AS222" s="271"/>
      <c r="AT222" s="271"/>
      <c r="AU222" s="271"/>
      <c r="AV222" s="271"/>
      <c r="AW222" s="271"/>
      <c r="AX222" s="271"/>
      <c r="AY222" s="271"/>
      <c r="AZ222" s="271"/>
      <c r="BA222" s="271"/>
      <c r="BB222" s="271"/>
    </row>
    <row r="223" spans="1:54" s="352" customFormat="1" ht="18" customHeight="1" x14ac:dyDescent="0.25">
      <c r="A223" s="166"/>
      <c r="B223" s="1097" t="s">
        <v>1850</v>
      </c>
      <c r="C223" s="463"/>
      <c r="D223" s="463" t="s">
        <v>269</v>
      </c>
      <c r="E223" s="463"/>
      <c r="F223" s="463"/>
      <c r="G223" s="463"/>
      <c r="H223" s="463"/>
      <c r="I223" s="463" t="s">
        <v>268</v>
      </c>
      <c r="J223" s="271"/>
      <c r="K223" s="271"/>
      <c r="L223" s="271"/>
      <c r="M223" s="271"/>
      <c r="N223" s="271"/>
      <c r="O223" s="271"/>
      <c r="P223" s="271"/>
      <c r="Q223" s="272"/>
      <c r="R223" s="271"/>
      <c r="S223" s="271"/>
      <c r="T223" s="271"/>
      <c r="U223" s="271"/>
      <c r="V223" s="271"/>
      <c r="W223" s="271"/>
      <c r="X223" s="271"/>
      <c r="Y223" s="271"/>
      <c r="Z223" s="271"/>
      <c r="AA223" s="271"/>
      <c r="AB223" s="271"/>
      <c r="AC223" s="271"/>
      <c r="AD223" s="271"/>
      <c r="AE223" s="271"/>
      <c r="AF223" s="271"/>
      <c r="AG223" s="272"/>
      <c r="AH223" s="271"/>
      <c r="AI223" s="271"/>
      <c r="AJ223" s="271"/>
      <c r="AK223" s="271"/>
      <c r="AL223" s="271"/>
      <c r="AM223" s="271"/>
      <c r="AN223" s="271"/>
      <c r="AO223" s="271"/>
      <c r="AP223" s="271"/>
      <c r="AQ223" s="271"/>
      <c r="AR223" s="271"/>
      <c r="AS223" s="271"/>
      <c r="AT223" s="271"/>
      <c r="AU223" s="271"/>
      <c r="AV223" s="271"/>
      <c r="AW223" s="271"/>
      <c r="AX223" s="271"/>
      <c r="AY223" s="271"/>
      <c r="AZ223" s="271"/>
      <c r="BA223" s="271"/>
      <c r="BB223" s="271"/>
    </row>
    <row r="224" spans="1:54" s="352" customFormat="1" ht="18" customHeight="1" x14ac:dyDescent="0.25">
      <c r="A224" s="166"/>
      <c r="B224" s="1097">
        <v>1</v>
      </c>
      <c r="C224" s="370">
        <f>'3. Instalaciones fijas'!E95</f>
        <v>0</v>
      </c>
      <c r="D224" s="370" t="str">
        <f>IF(ISTEXT('3. Instalaciones fijas'!H95),'3. Instalaciones fijas'!H95,"")</f>
        <v/>
      </c>
      <c r="E224" s="370">
        <f>'3. Instalaciones fijas'!K95</f>
        <v>0</v>
      </c>
      <c r="F224" s="370">
        <f>'3. Instalaciones fijas'!N95</f>
        <v>0</v>
      </c>
      <c r="G224" s="370">
        <f>'3. Instalaciones fijas'!O95</f>
        <v>0</v>
      </c>
      <c r="H224" s="370">
        <f>'3. Instalaciones fijas'!P95</f>
        <v>0</v>
      </c>
      <c r="I224" s="370" t="str">
        <f>IF((F224+G224*$H$9/1000+H224*$H$10/1000)&lt;&gt;0,F224+G224*$H$9/1000+H224*$H$10/1000,"")</f>
        <v/>
      </c>
      <c r="J224" s="271"/>
      <c r="K224" s="271"/>
      <c r="L224" s="271"/>
      <c r="M224" s="271"/>
      <c r="N224" s="271"/>
      <c r="O224" s="271"/>
      <c r="P224" s="271"/>
      <c r="Q224" s="272"/>
      <c r="R224" s="271"/>
      <c r="S224" s="271"/>
      <c r="T224" s="271"/>
      <c r="U224" s="271"/>
      <c r="V224" s="271"/>
      <c r="W224" s="271"/>
      <c r="X224" s="271"/>
      <c r="Y224" s="271"/>
      <c r="Z224" s="271"/>
      <c r="AA224" s="271"/>
      <c r="AB224" s="271"/>
      <c r="AC224" s="271"/>
      <c r="AD224" s="271"/>
      <c r="AE224" s="271"/>
      <c r="AF224" s="271"/>
      <c r="AG224" s="272"/>
      <c r="AH224" s="271"/>
      <c r="AI224" s="271"/>
      <c r="AJ224" s="271"/>
      <c r="AK224" s="271"/>
      <c r="AL224" s="271"/>
      <c r="AM224" s="271"/>
      <c r="AN224" s="271"/>
      <c r="AO224" s="271"/>
      <c r="AP224" s="271"/>
      <c r="AQ224" s="271"/>
      <c r="AR224" s="271"/>
      <c r="AS224" s="271"/>
      <c r="AT224" s="271"/>
      <c r="AU224" s="271"/>
      <c r="AV224" s="271"/>
      <c r="AW224" s="271"/>
      <c r="AX224" s="271"/>
      <c r="AY224" s="271"/>
      <c r="AZ224" s="271"/>
      <c r="BA224" s="271"/>
      <c r="BB224" s="271"/>
    </row>
    <row r="225" spans="1:54" s="352" customFormat="1" ht="18" customHeight="1" x14ac:dyDescent="0.25">
      <c r="A225" s="166"/>
      <c r="B225" s="1097">
        <v>2</v>
      </c>
      <c r="C225" s="370">
        <f>'3. Instalaciones fijas'!E96</f>
        <v>0</v>
      </c>
      <c r="D225" s="370" t="str">
        <f>IF(ISTEXT('3. Instalaciones fijas'!H96),'3. Instalaciones fijas'!H96,"")</f>
        <v/>
      </c>
      <c r="E225" s="370">
        <f>'3. Instalaciones fijas'!K96</f>
        <v>0</v>
      </c>
      <c r="F225" s="370">
        <f>'3. Instalaciones fijas'!N96</f>
        <v>0</v>
      </c>
      <c r="G225" s="370">
        <f>'3. Instalaciones fijas'!O96</f>
        <v>0</v>
      </c>
      <c r="H225" s="370">
        <f>'3. Instalaciones fijas'!P96</f>
        <v>0</v>
      </c>
      <c r="I225" s="370" t="str">
        <f t="shared" ref="I225:I255" si="59">IF((F225+G225*$H$9/1000+H225*$H$10/1000)&lt;&gt;0,F225+G225*$H$9/1000+H225*$H$10/1000,"")</f>
        <v/>
      </c>
      <c r="J225" s="271"/>
      <c r="K225" s="271"/>
      <c r="L225" s="271"/>
      <c r="M225" s="271"/>
      <c r="N225" s="271"/>
      <c r="O225" s="271"/>
      <c r="P225" s="271"/>
      <c r="Q225" s="272"/>
      <c r="R225" s="271"/>
      <c r="S225" s="271"/>
      <c r="T225" s="271"/>
      <c r="U225" s="271"/>
      <c r="V225" s="271"/>
      <c r="W225" s="271"/>
      <c r="X225" s="271"/>
      <c r="Y225" s="271"/>
      <c r="Z225" s="271"/>
      <c r="AA225" s="271"/>
      <c r="AB225" s="271"/>
      <c r="AC225" s="271"/>
      <c r="AD225" s="271"/>
      <c r="AE225" s="271"/>
      <c r="AF225" s="271"/>
      <c r="AG225" s="272"/>
      <c r="AH225" s="271"/>
      <c r="AI225" s="271"/>
      <c r="AJ225" s="271"/>
      <c r="AK225" s="271"/>
      <c r="AL225" s="271"/>
      <c r="AM225" s="271"/>
      <c r="AN225" s="271"/>
      <c r="AO225" s="271"/>
      <c r="AP225" s="271"/>
      <c r="AQ225" s="271"/>
      <c r="AR225" s="271"/>
      <c r="AS225" s="271"/>
      <c r="AT225" s="271"/>
      <c r="AU225" s="271"/>
      <c r="AV225" s="271"/>
      <c r="AW225" s="271"/>
      <c r="AX225" s="271"/>
      <c r="AY225" s="271"/>
      <c r="AZ225" s="271"/>
      <c r="BA225" s="271"/>
      <c r="BB225" s="271"/>
    </row>
    <row r="226" spans="1:54" s="352" customFormat="1" ht="18" customHeight="1" x14ac:dyDescent="0.25">
      <c r="A226" s="166"/>
      <c r="B226" s="1097">
        <v>3</v>
      </c>
      <c r="C226" s="370">
        <f>'3. Instalaciones fijas'!E97</f>
        <v>0</v>
      </c>
      <c r="D226" s="370" t="str">
        <f>IF(ISTEXT('3. Instalaciones fijas'!H97),'3. Instalaciones fijas'!H97,"")</f>
        <v/>
      </c>
      <c r="E226" s="370">
        <f>'3. Instalaciones fijas'!K97</f>
        <v>0</v>
      </c>
      <c r="F226" s="370">
        <f>'3. Instalaciones fijas'!N97</f>
        <v>0</v>
      </c>
      <c r="G226" s="370">
        <f>'3. Instalaciones fijas'!O97</f>
        <v>0</v>
      </c>
      <c r="H226" s="370">
        <f>'3. Instalaciones fijas'!P97</f>
        <v>0</v>
      </c>
      <c r="I226" s="370" t="str">
        <f t="shared" si="59"/>
        <v/>
      </c>
      <c r="J226" s="271"/>
      <c r="K226" s="271"/>
      <c r="L226" s="271"/>
      <c r="M226" s="271"/>
      <c r="N226" s="271"/>
      <c r="O226" s="271"/>
      <c r="P226" s="271"/>
      <c r="Q226" s="272"/>
      <c r="R226" s="271"/>
      <c r="S226" s="271"/>
      <c r="T226" s="271"/>
      <c r="U226" s="271"/>
      <c r="V226" s="271"/>
      <c r="W226" s="271"/>
      <c r="X226" s="271"/>
      <c r="Y226" s="271"/>
      <c r="Z226" s="271"/>
      <c r="AA226" s="271"/>
      <c r="AB226" s="271"/>
      <c r="AC226" s="271"/>
      <c r="AD226" s="271"/>
      <c r="AE226" s="271"/>
      <c r="AF226" s="271"/>
      <c r="AG226" s="272"/>
      <c r="AH226" s="271"/>
      <c r="AI226" s="271"/>
      <c r="AJ226" s="271"/>
      <c r="AK226" s="271"/>
      <c r="AL226" s="271"/>
      <c r="AM226" s="271"/>
      <c r="AN226" s="271"/>
      <c r="AO226" s="271"/>
      <c r="AP226" s="271"/>
      <c r="AQ226" s="271"/>
      <c r="AR226" s="271"/>
      <c r="AS226" s="271"/>
      <c r="AT226" s="271"/>
      <c r="AU226" s="271"/>
      <c r="AV226" s="271"/>
      <c r="AW226" s="271"/>
      <c r="AX226" s="271"/>
      <c r="AY226" s="271"/>
      <c r="AZ226" s="271"/>
      <c r="BA226" s="271"/>
      <c r="BB226" s="271"/>
    </row>
    <row r="227" spans="1:54" s="352" customFormat="1" ht="18" customHeight="1" x14ac:dyDescent="0.25">
      <c r="A227" s="166"/>
      <c r="B227" s="1097">
        <v>4</v>
      </c>
      <c r="C227" s="370">
        <f>'3. Instalaciones fijas'!E98</f>
        <v>0</v>
      </c>
      <c r="D227" s="370" t="str">
        <f>IF(ISTEXT('3. Instalaciones fijas'!H98),'3. Instalaciones fijas'!H98,"")</f>
        <v/>
      </c>
      <c r="E227" s="370">
        <f>'3. Instalaciones fijas'!K98</f>
        <v>0</v>
      </c>
      <c r="F227" s="370">
        <f>'3. Instalaciones fijas'!N98</f>
        <v>0</v>
      </c>
      <c r="G227" s="370">
        <f>'3. Instalaciones fijas'!O98</f>
        <v>0</v>
      </c>
      <c r="H227" s="370">
        <f>'3. Instalaciones fijas'!P98</f>
        <v>0</v>
      </c>
      <c r="I227" s="370" t="str">
        <f t="shared" si="59"/>
        <v/>
      </c>
      <c r="J227" s="271"/>
      <c r="K227" s="271"/>
      <c r="L227" s="271"/>
      <c r="M227" s="271"/>
      <c r="N227" s="271"/>
      <c r="O227" s="271"/>
      <c r="P227" s="271"/>
      <c r="Q227" s="272"/>
      <c r="R227" s="271"/>
      <c r="S227" s="271"/>
      <c r="T227" s="271"/>
      <c r="U227" s="271"/>
      <c r="V227" s="271"/>
      <c r="W227" s="271"/>
      <c r="X227" s="271"/>
      <c r="Y227" s="271"/>
      <c r="Z227" s="271"/>
      <c r="AA227" s="271"/>
      <c r="AB227" s="271"/>
      <c r="AC227" s="271"/>
      <c r="AD227" s="271"/>
      <c r="AE227" s="271"/>
      <c r="AF227" s="271"/>
      <c r="AG227" s="272"/>
      <c r="AH227" s="271"/>
      <c r="AI227" s="271"/>
      <c r="AJ227" s="271"/>
      <c r="AK227" s="271"/>
      <c r="AL227" s="271"/>
      <c r="AM227" s="271"/>
      <c r="AN227" s="271"/>
      <c r="AO227" s="271"/>
      <c r="AP227" s="271"/>
      <c r="AQ227" s="271"/>
      <c r="AR227" s="271"/>
      <c r="AS227" s="271"/>
      <c r="AT227" s="271"/>
      <c r="AU227" s="271"/>
      <c r="AV227" s="271"/>
      <c r="AW227" s="271"/>
      <c r="AX227" s="271"/>
      <c r="AY227" s="271"/>
      <c r="AZ227" s="271"/>
      <c r="BA227" s="271"/>
      <c r="BB227" s="271"/>
    </row>
    <row r="228" spans="1:54" s="352" customFormat="1" ht="18" customHeight="1" x14ac:dyDescent="0.25">
      <c r="A228" s="166"/>
      <c r="B228" s="1097">
        <v>5</v>
      </c>
      <c r="C228" s="370">
        <f>'3. Instalaciones fijas'!E99</f>
        <v>0</v>
      </c>
      <c r="D228" s="370" t="str">
        <f>IF(ISTEXT('3. Instalaciones fijas'!H99),'3. Instalaciones fijas'!H99,"")</f>
        <v/>
      </c>
      <c r="E228" s="370">
        <f>'3. Instalaciones fijas'!K99</f>
        <v>0</v>
      </c>
      <c r="F228" s="370">
        <f>'3. Instalaciones fijas'!N99</f>
        <v>0</v>
      </c>
      <c r="G228" s="370">
        <f>'3. Instalaciones fijas'!O99</f>
        <v>0</v>
      </c>
      <c r="H228" s="370">
        <f>'3. Instalaciones fijas'!P99</f>
        <v>0</v>
      </c>
      <c r="I228" s="370" t="str">
        <f t="shared" si="59"/>
        <v/>
      </c>
      <c r="J228" s="271"/>
      <c r="K228" s="271"/>
      <c r="L228" s="271"/>
      <c r="N228" s="271"/>
      <c r="O228" s="271"/>
      <c r="P228" s="271"/>
      <c r="Q228" s="272"/>
      <c r="R228" s="271"/>
      <c r="S228" s="271"/>
      <c r="T228" s="271"/>
      <c r="U228" s="271"/>
      <c r="V228" s="271"/>
      <c r="W228" s="271"/>
      <c r="X228" s="271"/>
      <c r="Y228" s="271"/>
      <c r="Z228" s="271"/>
      <c r="AA228" s="271"/>
      <c r="AB228" s="271"/>
      <c r="AC228" s="271"/>
      <c r="AD228" s="271"/>
      <c r="AE228" s="271"/>
      <c r="AF228" s="271"/>
      <c r="AG228" s="272"/>
      <c r="AH228" s="271"/>
      <c r="AI228" s="271"/>
      <c r="AJ228" s="271"/>
      <c r="AK228" s="271"/>
      <c r="AL228" s="271"/>
      <c r="AM228" s="271"/>
      <c r="AN228" s="271"/>
      <c r="AO228" s="271"/>
      <c r="AP228" s="271"/>
      <c r="AQ228" s="271"/>
      <c r="AR228" s="271"/>
      <c r="AS228" s="271"/>
      <c r="AT228" s="271"/>
      <c r="AU228" s="271"/>
      <c r="AV228" s="271"/>
      <c r="AW228" s="271"/>
      <c r="AX228" s="271"/>
      <c r="AY228" s="271"/>
      <c r="AZ228" s="271"/>
      <c r="BA228" s="271"/>
      <c r="BB228" s="271"/>
    </row>
    <row r="229" spans="1:54" s="352" customFormat="1" ht="18" customHeight="1" x14ac:dyDescent="0.25">
      <c r="A229" s="166"/>
      <c r="B229" s="1097">
        <v>6</v>
      </c>
      <c r="C229" s="370">
        <f>'3. Instalaciones fijas'!E100</f>
        <v>0</v>
      </c>
      <c r="D229" s="370" t="str">
        <f>IF(ISTEXT('3. Instalaciones fijas'!H100),'3. Instalaciones fijas'!H100,"")</f>
        <v/>
      </c>
      <c r="E229" s="370">
        <f>'3. Instalaciones fijas'!K100</f>
        <v>0</v>
      </c>
      <c r="F229" s="370">
        <f>'3. Instalaciones fijas'!N100</f>
        <v>0</v>
      </c>
      <c r="G229" s="370">
        <f>'3. Instalaciones fijas'!O100</f>
        <v>0</v>
      </c>
      <c r="H229" s="370">
        <f>'3. Instalaciones fijas'!P100</f>
        <v>0</v>
      </c>
      <c r="I229" s="370" t="str">
        <f t="shared" si="59"/>
        <v/>
      </c>
      <c r="J229" s="271"/>
      <c r="N229" s="271"/>
      <c r="O229" s="271"/>
      <c r="P229" s="271"/>
      <c r="Q229" s="272"/>
      <c r="R229" s="271"/>
      <c r="S229" s="271"/>
      <c r="T229" s="271"/>
      <c r="U229" s="271"/>
      <c r="V229" s="271"/>
      <c r="W229" s="271"/>
      <c r="X229" s="271"/>
      <c r="Y229" s="271"/>
      <c r="Z229" s="271"/>
      <c r="AA229" s="271"/>
      <c r="AB229" s="271"/>
      <c r="AC229" s="271"/>
      <c r="AD229" s="271"/>
      <c r="AE229" s="271"/>
      <c r="AF229" s="271"/>
      <c r="AG229" s="272"/>
      <c r="AH229" s="271"/>
      <c r="AI229" s="271"/>
      <c r="AJ229" s="271"/>
      <c r="AK229" s="271"/>
      <c r="AL229" s="271"/>
      <c r="AM229" s="271"/>
      <c r="AN229" s="271"/>
      <c r="AO229" s="271"/>
      <c r="AP229" s="271"/>
      <c r="AQ229" s="271"/>
      <c r="AR229" s="271"/>
      <c r="AS229" s="271"/>
      <c r="AT229" s="271"/>
      <c r="AU229" s="271"/>
      <c r="AV229" s="271"/>
      <c r="AW229" s="271"/>
      <c r="AX229" s="271"/>
      <c r="AY229" s="271"/>
      <c r="AZ229" s="271"/>
      <c r="BA229" s="271"/>
      <c r="BB229" s="271"/>
    </row>
    <row r="230" spans="1:54" s="352" customFormat="1" ht="18" customHeight="1" x14ac:dyDescent="0.25">
      <c r="A230" s="166"/>
      <c r="B230" s="1097">
        <v>7</v>
      </c>
      <c r="C230" s="370">
        <f>'3. Instalaciones fijas'!E101</f>
        <v>0</v>
      </c>
      <c r="D230" s="370" t="str">
        <f>IF(ISTEXT('3. Instalaciones fijas'!H101),'3. Instalaciones fijas'!H101,"")</f>
        <v/>
      </c>
      <c r="E230" s="370">
        <f>'3. Instalaciones fijas'!K101</f>
        <v>0</v>
      </c>
      <c r="F230" s="370">
        <f>'3. Instalaciones fijas'!N101</f>
        <v>0</v>
      </c>
      <c r="G230" s="370">
        <f>'3. Instalaciones fijas'!O101</f>
        <v>0</v>
      </c>
      <c r="H230" s="370">
        <f>'3. Instalaciones fijas'!P101</f>
        <v>0</v>
      </c>
      <c r="I230" s="370" t="str">
        <f t="shared" si="59"/>
        <v/>
      </c>
      <c r="J230" s="271"/>
      <c r="N230" s="271"/>
      <c r="O230" s="271"/>
      <c r="P230" s="271"/>
      <c r="Q230" s="272"/>
      <c r="R230" s="271"/>
      <c r="S230" s="271"/>
      <c r="T230" s="271"/>
      <c r="U230" s="271"/>
      <c r="V230" s="271"/>
      <c r="W230" s="271"/>
      <c r="X230" s="271"/>
      <c r="Y230" s="271"/>
      <c r="Z230" s="271"/>
      <c r="AA230" s="271"/>
      <c r="AB230" s="271"/>
      <c r="AC230" s="271"/>
      <c r="AD230" s="271"/>
      <c r="AE230" s="271"/>
      <c r="AF230" s="271"/>
      <c r="AG230" s="272"/>
      <c r="AH230" s="271"/>
      <c r="AI230" s="271"/>
      <c r="AJ230" s="271"/>
      <c r="AK230" s="271"/>
      <c r="AL230" s="271"/>
      <c r="AM230" s="271"/>
      <c r="AN230" s="271"/>
      <c r="AO230" s="271"/>
      <c r="AP230" s="271"/>
      <c r="AQ230" s="271"/>
      <c r="AR230" s="271"/>
      <c r="AS230" s="271"/>
      <c r="AT230" s="271"/>
      <c r="AU230" s="271"/>
      <c r="AV230" s="271"/>
      <c r="AW230" s="271"/>
      <c r="AX230" s="271"/>
      <c r="AY230" s="271"/>
      <c r="AZ230" s="271"/>
      <c r="BA230" s="271"/>
      <c r="BB230" s="271"/>
    </row>
    <row r="231" spans="1:54" s="352" customFormat="1" ht="18" customHeight="1" x14ac:dyDescent="0.25">
      <c r="A231" s="166"/>
      <c r="B231" s="1097">
        <v>8</v>
      </c>
      <c r="C231" s="370">
        <f>'3. Instalaciones fijas'!E102</f>
        <v>0</v>
      </c>
      <c r="D231" s="370" t="str">
        <f>IF(ISTEXT('3. Instalaciones fijas'!H102),'3. Instalaciones fijas'!H102,"")</f>
        <v/>
      </c>
      <c r="E231" s="370">
        <f>'3. Instalaciones fijas'!K102</f>
        <v>0</v>
      </c>
      <c r="F231" s="370">
        <f>'3. Instalaciones fijas'!N102</f>
        <v>0</v>
      </c>
      <c r="G231" s="370">
        <f>'3. Instalaciones fijas'!O102</f>
        <v>0</v>
      </c>
      <c r="H231" s="370">
        <f>'3. Instalaciones fijas'!P102</f>
        <v>0</v>
      </c>
      <c r="I231" s="370" t="str">
        <f t="shared" si="59"/>
        <v/>
      </c>
      <c r="J231" s="271"/>
      <c r="N231" s="271"/>
      <c r="O231" s="271"/>
      <c r="P231" s="271"/>
      <c r="Q231" s="272"/>
      <c r="R231" s="271"/>
      <c r="S231" s="271"/>
      <c r="T231" s="271"/>
      <c r="U231" s="271"/>
      <c r="V231" s="271"/>
      <c r="W231" s="271"/>
      <c r="X231" s="271"/>
      <c r="Y231" s="271"/>
      <c r="Z231" s="271"/>
      <c r="AA231" s="271"/>
      <c r="AB231" s="271"/>
      <c r="AC231" s="271"/>
      <c r="AD231" s="271"/>
      <c r="AE231" s="271"/>
      <c r="AF231" s="271"/>
      <c r="AG231" s="272"/>
      <c r="AH231" s="271"/>
      <c r="AI231" s="271"/>
      <c r="AJ231" s="271"/>
      <c r="AK231" s="271"/>
      <c r="AL231" s="271"/>
      <c r="AM231" s="271"/>
      <c r="AN231" s="271"/>
      <c r="AO231" s="271"/>
      <c r="AP231" s="271"/>
      <c r="AQ231" s="271"/>
      <c r="AR231" s="271"/>
      <c r="AS231" s="271"/>
      <c r="AT231" s="271"/>
      <c r="AU231" s="271"/>
      <c r="AV231" s="271"/>
      <c r="AW231" s="271"/>
      <c r="AX231" s="271"/>
      <c r="AY231" s="271"/>
      <c r="AZ231" s="271"/>
      <c r="BA231" s="271"/>
      <c r="BB231" s="271"/>
    </row>
    <row r="232" spans="1:54" s="352" customFormat="1" ht="18" customHeight="1" x14ac:dyDescent="0.25">
      <c r="A232" s="166"/>
      <c r="B232" s="1097">
        <v>9</v>
      </c>
      <c r="C232" s="370">
        <f>'3. Instalaciones fijas'!E103</f>
        <v>0</v>
      </c>
      <c r="D232" s="370" t="str">
        <f>IF(ISTEXT('3. Instalaciones fijas'!H103),'3. Instalaciones fijas'!H103,"")</f>
        <v/>
      </c>
      <c r="E232" s="370">
        <f>'3. Instalaciones fijas'!K103</f>
        <v>0</v>
      </c>
      <c r="F232" s="370">
        <f>'3. Instalaciones fijas'!N103</f>
        <v>0</v>
      </c>
      <c r="G232" s="370">
        <f>'3. Instalaciones fijas'!O103</f>
        <v>0</v>
      </c>
      <c r="H232" s="370">
        <f>'3. Instalaciones fijas'!P103</f>
        <v>0</v>
      </c>
      <c r="I232" s="370" t="str">
        <f t="shared" si="59"/>
        <v/>
      </c>
      <c r="J232" s="271"/>
      <c r="N232" s="271"/>
      <c r="O232" s="271"/>
      <c r="P232" s="271"/>
      <c r="Q232" s="272"/>
      <c r="R232" s="271"/>
      <c r="S232" s="271"/>
      <c r="T232" s="271"/>
      <c r="U232" s="271"/>
      <c r="V232" s="271"/>
      <c r="W232" s="271"/>
      <c r="X232" s="271"/>
      <c r="Y232" s="271"/>
      <c r="Z232" s="271"/>
      <c r="AA232" s="271"/>
      <c r="AB232" s="271"/>
      <c r="AC232" s="271"/>
      <c r="AD232" s="271"/>
      <c r="AE232" s="271"/>
      <c r="AF232" s="271"/>
      <c r="AG232" s="272"/>
      <c r="AH232" s="271"/>
      <c r="AI232" s="271"/>
      <c r="AJ232" s="271"/>
      <c r="AK232" s="271"/>
      <c r="AL232" s="271"/>
      <c r="AM232" s="271"/>
      <c r="AN232" s="271"/>
      <c r="AO232" s="271"/>
      <c r="AP232" s="271"/>
      <c r="AQ232" s="271"/>
      <c r="AR232" s="271"/>
      <c r="AS232" s="271"/>
      <c r="AT232" s="271"/>
      <c r="AU232" s="271"/>
      <c r="AV232" s="271"/>
      <c r="AW232" s="271"/>
      <c r="AX232" s="271"/>
      <c r="AY232" s="271"/>
      <c r="AZ232" s="271"/>
      <c r="BA232" s="271"/>
      <c r="BB232" s="271"/>
    </row>
    <row r="233" spans="1:54" s="352" customFormat="1" ht="18" customHeight="1" x14ac:dyDescent="0.25">
      <c r="A233" s="166"/>
      <c r="B233" s="1097">
        <v>10</v>
      </c>
      <c r="C233" s="370">
        <f>'3. Instalaciones fijas'!E104</f>
        <v>0</v>
      </c>
      <c r="D233" s="370" t="str">
        <f>IF(ISTEXT('3. Instalaciones fijas'!H104),'3. Instalaciones fijas'!H104,"")</f>
        <v/>
      </c>
      <c r="E233" s="370">
        <f>'3. Instalaciones fijas'!K104</f>
        <v>0</v>
      </c>
      <c r="F233" s="370">
        <f>'3. Instalaciones fijas'!N104</f>
        <v>0</v>
      </c>
      <c r="G233" s="370">
        <f>'3. Instalaciones fijas'!O104</f>
        <v>0</v>
      </c>
      <c r="H233" s="370">
        <f>'3. Instalaciones fijas'!P104</f>
        <v>0</v>
      </c>
      <c r="I233" s="370" t="str">
        <f t="shared" si="59"/>
        <v/>
      </c>
      <c r="J233" s="271"/>
      <c r="N233" s="271"/>
      <c r="O233" s="271"/>
      <c r="P233" s="271"/>
      <c r="Q233" s="272"/>
      <c r="R233" s="271"/>
      <c r="S233" s="271"/>
      <c r="T233" s="271"/>
      <c r="U233" s="271"/>
      <c r="V233" s="271"/>
      <c r="W233" s="271"/>
      <c r="X233" s="271"/>
      <c r="Y233" s="271"/>
      <c r="Z233" s="271"/>
      <c r="AA233" s="271"/>
      <c r="AB233" s="271"/>
      <c r="AC233" s="271"/>
      <c r="AD233" s="271"/>
      <c r="AE233" s="271"/>
      <c r="AF233" s="271"/>
      <c r="AG233" s="272"/>
      <c r="AH233" s="271"/>
      <c r="AI233" s="271"/>
      <c r="AJ233" s="271"/>
      <c r="AK233" s="271"/>
      <c r="AL233" s="271"/>
      <c r="AM233" s="271"/>
      <c r="AN233" s="271"/>
      <c r="AO233" s="271"/>
      <c r="AP233" s="271"/>
      <c r="AQ233" s="271"/>
      <c r="AR233" s="271"/>
      <c r="AS233" s="271"/>
      <c r="AT233" s="271"/>
      <c r="AU233" s="271"/>
      <c r="AV233" s="271"/>
      <c r="AW233" s="271"/>
      <c r="AX233" s="271"/>
      <c r="AY233" s="271"/>
      <c r="AZ233" s="271"/>
      <c r="BA233" s="271"/>
      <c r="BB233" s="271"/>
    </row>
    <row r="234" spans="1:54" s="352" customFormat="1" ht="18" customHeight="1" x14ac:dyDescent="0.25">
      <c r="A234" s="166"/>
      <c r="B234" s="1097">
        <v>11</v>
      </c>
      <c r="C234" s="370">
        <f>'3. Instalaciones fijas'!E105</f>
        <v>0</v>
      </c>
      <c r="D234" s="370" t="str">
        <f>IF(ISTEXT('3. Instalaciones fijas'!H105),'3. Instalaciones fijas'!H105,"")</f>
        <v/>
      </c>
      <c r="E234" s="370">
        <f>'3. Instalaciones fijas'!K105</f>
        <v>0</v>
      </c>
      <c r="F234" s="370">
        <f>'3. Instalaciones fijas'!N105</f>
        <v>0</v>
      </c>
      <c r="G234" s="370">
        <f>'3. Instalaciones fijas'!O105</f>
        <v>0</v>
      </c>
      <c r="H234" s="370">
        <f>'3. Instalaciones fijas'!P105</f>
        <v>0</v>
      </c>
      <c r="I234" s="370" t="str">
        <f t="shared" si="59"/>
        <v/>
      </c>
      <c r="J234" s="271"/>
      <c r="N234" s="271"/>
      <c r="O234" s="271"/>
      <c r="P234" s="271"/>
      <c r="Q234" s="272"/>
      <c r="R234" s="271"/>
      <c r="S234" s="271"/>
      <c r="T234" s="271"/>
      <c r="U234" s="271"/>
      <c r="V234" s="271"/>
      <c r="W234" s="271"/>
      <c r="X234" s="271"/>
      <c r="Y234" s="271"/>
      <c r="Z234" s="271"/>
      <c r="AA234" s="271"/>
      <c r="AB234" s="271"/>
      <c r="AC234" s="271"/>
      <c r="AD234" s="271"/>
      <c r="AE234" s="271"/>
      <c r="AF234" s="271"/>
      <c r="AG234" s="272"/>
      <c r="AH234" s="271"/>
      <c r="AI234" s="271"/>
      <c r="AJ234" s="271"/>
      <c r="AK234" s="271"/>
      <c r="AL234" s="271"/>
      <c r="AM234" s="271"/>
      <c r="AN234" s="271"/>
      <c r="AO234" s="271"/>
      <c r="AP234" s="271"/>
      <c r="AQ234" s="271"/>
      <c r="AR234" s="271"/>
      <c r="AS234" s="271"/>
      <c r="AT234" s="271"/>
      <c r="AU234" s="271"/>
      <c r="AV234" s="271"/>
      <c r="AW234" s="271"/>
      <c r="AX234" s="271"/>
      <c r="AY234" s="271"/>
      <c r="AZ234" s="271"/>
      <c r="BA234" s="271"/>
      <c r="BB234" s="271"/>
    </row>
    <row r="235" spans="1:54" s="352" customFormat="1" ht="18" customHeight="1" x14ac:dyDescent="0.25">
      <c r="A235" s="166"/>
      <c r="B235" s="1097">
        <v>12</v>
      </c>
      <c r="C235" s="370">
        <f>'3. Instalaciones fijas'!E106</f>
        <v>0</v>
      </c>
      <c r="D235" s="370" t="str">
        <f>IF(ISTEXT('3. Instalaciones fijas'!H106),'3. Instalaciones fijas'!H106,"")</f>
        <v/>
      </c>
      <c r="E235" s="370">
        <f>'3. Instalaciones fijas'!K106</f>
        <v>0</v>
      </c>
      <c r="F235" s="370">
        <f>'3. Instalaciones fijas'!N106</f>
        <v>0</v>
      </c>
      <c r="G235" s="370">
        <f>'3. Instalaciones fijas'!O106</f>
        <v>0</v>
      </c>
      <c r="H235" s="370">
        <f>'3. Instalaciones fijas'!P106</f>
        <v>0</v>
      </c>
      <c r="I235" s="370" t="str">
        <f t="shared" si="59"/>
        <v/>
      </c>
      <c r="J235" s="271"/>
      <c r="N235" s="271"/>
      <c r="O235" s="271"/>
      <c r="P235" s="271"/>
      <c r="Q235" s="272"/>
      <c r="R235" s="271"/>
      <c r="S235" s="271"/>
      <c r="T235" s="271"/>
      <c r="U235" s="271"/>
      <c r="V235" s="271"/>
      <c r="W235" s="271"/>
      <c r="X235" s="271"/>
      <c r="Y235" s="271"/>
      <c r="Z235" s="271"/>
      <c r="AA235" s="271"/>
      <c r="AB235" s="271"/>
      <c r="AC235" s="271"/>
      <c r="AD235" s="271"/>
      <c r="AE235" s="271"/>
      <c r="AF235" s="271"/>
      <c r="AG235" s="272"/>
      <c r="AH235" s="271"/>
      <c r="AI235" s="271"/>
      <c r="AJ235" s="271"/>
      <c r="AK235" s="271"/>
      <c r="AL235" s="271"/>
      <c r="AM235" s="271"/>
      <c r="AN235" s="271"/>
      <c r="AO235" s="271"/>
      <c r="AP235" s="271"/>
      <c r="AQ235" s="271"/>
      <c r="AR235" s="271"/>
      <c r="AS235" s="271"/>
      <c r="AT235" s="271"/>
      <c r="AU235" s="271"/>
      <c r="AV235" s="271"/>
      <c r="AW235" s="271"/>
      <c r="AX235" s="271"/>
      <c r="AY235" s="271"/>
      <c r="AZ235" s="271"/>
      <c r="BA235" s="271"/>
      <c r="BB235" s="271"/>
    </row>
    <row r="236" spans="1:54" s="352" customFormat="1" ht="18" customHeight="1" x14ac:dyDescent="0.25">
      <c r="A236" s="166"/>
      <c r="B236" s="1097">
        <v>13</v>
      </c>
      <c r="C236" s="370">
        <f>'3. Instalaciones fijas'!E107</f>
        <v>0</v>
      </c>
      <c r="D236" s="370" t="str">
        <f>IF(ISTEXT('3. Instalaciones fijas'!H107),'3. Instalaciones fijas'!H107,"")</f>
        <v/>
      </c>
      <c r="E236" s="370">
        <f>'3. Instalaciones fijas'!K107</f>
        <v>0</v>
      </c>
      <c r="F236" s="370">
        <f>'3. Instalaciones fijas'!N107</f>
        <v>0</v>
      </c>
      <c r="G236" s="370">
        <f>'3. Instalaciones fijas'!O107</f>
        <v>0</v>
      </c>
      <c r="H236" s="370">
        <f>'3. Instalaciones fijas'!P107</f>
        <v>0</v>
      </c>
      <c r="I236" s="370" t="str">
        <f t="shared" si="59"/>
        <v/>
      </c>
      <c r="J236" s="271"/>
      <c r="N236" s="271"/>
      <c r="O236" s="271"/>
      <c r="P236" s="271"/>
      <c r="Q236" s="272"/>
      <c r="R236" s="271"/>
      <c r="S236" s="271"/>
      <c r="T236" s="271"/>
      <c r="U236" s="271"/>
      <c r="V236" s="271"/>
      <c r="W236" s="271"/>
      <c r="X236" s="271"/>
      <c r="Y236" s="271"/>
      <c r="Z236" s="271"/>
      <c r="AA236" s="271"/>
      <c r="AB236" s="271"/>
      <c r="AC236" s="271"/>
      <c r="AD236" s="271"/>
      <c r="AE236" s="271"/>
      <c r="AF236" s="271"/>
      <c r="AG236" s="272"/>
      <c r="AH236" s="271"/>
      <c r="AI236" s="271"/>
      <c r="AJ236" s="271"/>
      <c r="AK236" s="271"/>
      <c r="AL236" s="271"/>
      <c r="AM236" s="271"/>
      <c r="AN236" s="271"/>
      <c r="AO236" s="271"/>
      <c r="AP236" s="271"/>
      <c r="AQ236" s="271"/>
      <c r="AR236" s="271"/>
      <c r="AS236" s="271"/>
      <c r="AT236" s="271"/>
      <c r="AU236" s="271"/>
      <c r="AV236" s="271"/>
      <c r="AW236" s="271"/>
      <c r="AX236" s="271"/>
      <c r="AY236" s="271"/>
      <c r="AZ236" s="271"/>
      <c r="BA236" s="271"/>
      <c r="BB236" s="271"/>
    </row>
    <row r="237" spans="1:54" s="352" customFormat="1" ht="18" customHeight="1" x14ac:dyDescent="0.25">
      <c r="A237" s="166"/>
      <c r="B237" s="1097">
        <v>14</v>
      </c>
      <c r="C237" s="370">
        <f>'3. Instalaciones fijas'!E108</f>
        <v>0</v>
      </c>
      <c r="D237" s="370" t="str">
        <f>IF(ISTEXT('3. Instalaciones fijas'!H108),'3. Instalaciones fijas'!H108,"")</f>
        <v/>
      </c>
      <c r="E237" s="370">
        <f>'3. Instalaciones fijas'!K108</f>
        <v>0</v>
      </c>
      <c r="F237" s="370">
        <f>'3. Instalaciones fijas'!N108</f>
        <v>0</v>
      </c>
      <c r="G237" s="370">
        <f>'3. Instalaciones fijas'!O108</f>
        <v>0</v>
      </c>
      <c r="H237" s="370">
        <f>'3. Instalaciones fijas'!P108</f>
        <v>0</v>
      </c>
      <c r="I237" s="370" t="str">
        <f t="shared" si="59"/>
        <v/>
      </c>
      <c r="J237" s="271"/>
      <c r="N237" s="271"/>
      <c r="O237" s="271"/>
      <c r="P237" s="271"/>
      <c r="Q237" s="272"/>
      <c r="R237" s="271"/>
      <c r="S237" s="271"/>
      <c r="T237" s="271"/>
      <c r="U237" s="271"/>
      <c r="V237" s="271"/>
      <c r="W237" s="271"/>
      <c r="X237" s="271"/>
      <c r="Y237" s="271"/>
      <c r="Z237" s="271"/>
      <c r="AA237" s="271"/>
      <c r="AB237" s="271"/>
      <c r="AC237" s="271"/>
      <c r="AD237" s="271"/>
      <c r="AE237" s="271"/>
      <c r="AF237" s="271"/>
      <c r="AG237" s="272"/>
      <c r="AH237" s="271"/>
      <c r="AI237" s="271"/>
      <c r="AJ237" s="271"/>
      <c r="AK237" s="271"/>
      <c r="AL237" s="271"/>
      <c r="AM237" s="271"/>
      <c r="AN237" s="271"/>
      <c r="AO237" s="271"/>
      <c r="AP237" s="271"/>
      <c r="AQ237" s="271"/>
      <c r="AR237" s="271"/>
      <c r="AS237" s="271"/>
      <c r="AT237" s="271"/>
      <c r="AU237" s="271"/>
      <c r="AV237" s="271"/>
      <c r="AW237" s="271"/>
      <c r="AX237" s="271"/>
      <c r="AY237" s="271"/>
      <c r="AZ237" s="271"/>
      <c r="BA237" s="271"/>
      <c r="BB237" s="271"/>
    </row>
    <row r="238" spans="1:54" s="352" customFormat="1" ht="18" customHeight="1" x14ac:dyDescent="0.25">
      <c r="A238" s="166"/>
      <c r="B238" s="1097">
        <v>15</v>
      </c>
      <c r="C238" s="370">
        <f>'3. Instalaciones fijas'!E109</f>
        <v>0</v>
      </c>
      <c r="D238" s="370" t="str">
        <f>IF(ISTEXT('3. Instalaciones fijas'!H109),'3. Instalaciones fijas'!H109,"")</f>
        <v/>
      </c>
      <c r="E238" s="370">
        <f>'3. Instalaciones fijas'!K109</f>
        <v>0</v>
      </c>
      <c r="F238" s="370">
        <f>'3. Instalaciones fijas'!N109</f>
        <v>0</v>
      </c>
      <c r="G238" s="370">
        <f>'3. Instalaciones fijas'!O109</f>
        <v>0</v>
      </c>
      <c r="H238" s="370">
        <f>'3. Instalaciones fijas'!P109</f>
        <v>0</v>
      </c>
      <c r="I238" s="370" t="str">
        <f t="shared" si="59"/>
        <v/>
      </c>
      <c r="J238" s="271"/>
      <c r="N238" s="271"/>
      <c r="O238" s="271"/>
      <c r="P238" s="271"/>
      <c r="Q238" s="272"/>
      <c r="R238" s="271"/>
      <c r="S238" s="271"/>
      <c r="T238" s="271"/>
      <c r="U238" s="271"/>
      <c r="V238" s="271"/>
      <c r="W238" s="271"/>
      <c r="X238" s="271"/>
      <c r="Y238" s="271"/>
      <c r="Z238" s="271"/>
      <c r="AA238" s="271"/>
      <c r="AB238" s="271"/>
      <c r="AC238" s="271"/>
      <c r="AD238" s="271"/>
      <c r="AE238" s="271"/>
      <c r="AF238" s="271"/>
      <c r="AG238" s="272"/>
      <c r="AH238" s="271"/>
      <c r="AI238" s="271"/>
      <c r="AJ238" s="271"/>
      <c r="AK238" s="271"/>
      <c r="AL238" s="271"/>
      <c r="AM238" s="271"/>
      <c r="AN238" s="271"/>
      <c r="AO238" s="271"/>
      <c r="AP238" s="271"/>
      <c r="AQ238" s="271"/>
      <c r="AR238" s="271"/>
      <c r="AS238" s="271"/>
      <c r="AT238" s="271"/>
      <c r="AU238" s="271"/>
      <c r="AV238" s="271"/>
      <c r="AW238" s="271"/>
      <c r="AX238" s="271"/>
      <c r="AY238" s="271"/>
      <c r="AZ238" s="271"/>
      <c r="BA238" s="271"/>
      <c r="BB238" s="271"/>
    </row>
    <row r="239" spans="1:54" s="352" customFormat="1" ht="18" customHeight="1" x14ac:dyDescent="0.25">
      <c r="A239" s="166"/>
      <c r="B239" s="1097">
        <v>16</v>
      </c>
      <c r="C239" s="370">
        <f>'3. Instalaciones fijas'!E110</f>
        <v>0</v>
      </c>
      <c r="D239" s="370" t="str">
        <f>IF(ISTEXT('3. Instalaciones fijas'!H110),'3. Instalaciones fijas'!H110,"")</f>
        <v/>
      </c>
      <c r="E239" s="370">
        <f>'3. Instalaciones fijas'!K110</f>
        <v>0</v>
      </c>
      <c r="F239" s="370">
        <f>'3. Instalaciones fijas'!N110</f>
        <v>0</v>
      </c>
      <c r="G239" s="370">
        <f>'3. Instalaciones fijas'!O110</f>
        <v>0</v>
      </c>
      <c r="H239" s="370">
        <f>'3. Instalaciones fijas'!P110</f>
        <v>0</v>
      </c>
      <c r="I239" s="370" t="str">
        <f t="shared" si="59"/>
        <v/>
      </c>
      <c r="J239" s="271"/>
      <c r="N239" s="271"/>
      <c r="O239" s="271"/>
      <c r="P239" s="271"/>
      <c r="Q239" s="272"/>
      <c r="R239" s="271"/>
      <c r="S239" s="271"/>
      <c r="T239" s="271"/>
      <c r="U239" s="271"/>
      <c r="V239" s="271"/>
      <c r="W239" s="271"/>
      <c r="X239" s="271"/>
      <c r="Y239" s="271"/>
      <c r="Z239" s="271"/>
      <c r="AA239" s="271"/>
      <c r="AB239" s="271"/>
      <c r="AC239" s="271"/>
      <c r="AD239" s="271"/>
      <c r="AE239" s="271"/>
      <c r="AF239" s="271"/>
      <c r="AG239" s="272"/>
      <c r="AH239" s="271"/>
      <c r="AI239" s="271"/>
      <c r="AJ239" s="271"/>
      <c r="AK239" s="271"/>
      <c r="AL239" s="271"/>
      <c r="AM239" s="271"/>
      <c r="AN239" s="271"/>
      <c r="AO239" s="271"/>
      <c r="AP239" s="271"/>
      <c r="AQ239" s="271"/>
      <c r="AR239" s="271"/>
      <c r="AS239" s="271"/>
      <c r="AT239" s="271"/>
      <c r="AU239" s="271"/>
      <c r="AV239" s="271"/>
      <c r="AW239" s="271"/>
      <c r="AX239" s="271"/>
      <c r="AY239" s="271"/>
      <c r="AZ239" s="271"/>
      <c r="BA239" s="271"/>
      <c r="BB239" s="271"/>
    </row>
    <row r="240" spans="1:54" s="352" customFormat="1" ht="18" customHeight="1" x14ac:dyDescent="0.25">
      <c r="A240" s="166"/>
      <c r="B240" s="1097">
        <v>17</v>
      </c>
      <c r="C240" s="370">
        <f>'3. Instalaciones fijas'!E111</f>
        <v>0</v>
      </c>
      <c r="D240" s="370" t="str">
        <f>IF(ISTEXT('3. Instalaciones fijas'!H111),'3. Instalaciones fijas'!H111,"")</f>
        <v/>
      </c>
      <c r="E240" s="370">
        <f>'3. Instalaciones fijas'!K111</f>
        <v>0</v>
      </c>
      <c r="F240" s="370">
        <f>'3. Instalaciones fijas'!N111</f>
        <v>0</v>
      </c>
      <c r="G240" s="370">
        <f>'3. Instalaciones fijas'!O111</f>
        <v>0</v>
      </c>
      <c r="H240" s="370">
        <f>'3. Instalaciones fijas'!P111</f>
        <v>0</v>
      </c>
      <c r="I240" s="370" t="str">
        <f t="shared" si="59"/>
        <v/>
      </c>
      <c r="J240" s="271"/>
      <c r="N240" s="271"/>
      <c r="O240" s="271"/>
      <c r="P240" s="271"/>
      <c r="Q240" s="272"/>
      <c r="R240" s="271"/>
      <c r="S240" s="271"/>
      <c r="T240" s="271"/>
      <c r="U240" s="271"/>
      <c r="V240" s="271"/>
      <c r="W240" s="271"/>
      <c r="X240" s="271"/>
      <c r="Y240" s="271"/>
      <c r="Z240" s="271"/>
      <c r="AA240" s="271"/>
      <c r="AB240" s="271"/>
      <c r="AC240" s="271"/>
      <c r="AD240" s="271"/>
      <c r="AE240" s="271"/>
      <c r="AF240" s="271"/>
      <c r="AG240" s="272"/>
      <c r="AH240" s="271"/>
      <c r="AI240" s="271"/>
      <c r="AJ240" s="271"/>
      <c r="AK240" s="271"/>
      <c r="AL240" s="271"/>
      <c r="AM240" s="271"/>
      <c r="AN240" s="271"/>
      <c r="AO240" s="271"/>
      <c r="AP240" s="271"/>
      <c r="AQ240" s="271"/>
      <c r="AR240" s="271"/>
      <c r="AS240" s="271"/>
      <c r="AT240" s="271"/>
      <c r="AU240" s="271"/>
      <c r="AV240" s="271"/>
      <c r="AW240" s="271"/>
      <c r="AX240" s="271"/>
      <c r="AY240" s="271"/>
      <c r="AZ240" s="271"/>
      <c r="BA240" s="271"/>
      <c r="BB240" s="271"/>
    </row>
    <row r="241" spans="1:54" s="352" customFormat="1" ht="18" customHeight="1" x14ac:dyDescent="0.25">
      <c r="A241" s="166"/>
      <c r="B241" s="1097">
        <v>18</v>
      </c>
      <c r="C241" s="370">
        <f>'3. Instalaciones fijas'!E112</f>
        <v>0</v>
      </c>
      <c r="D241" s="370" t="str">
        <f>IF(ISTEXT('3. Instalaciones fijas'!H112),'3. Instalaciones fijas'!H112,"")</f>
        <v/>
      </c>
      <c r="E241" s="370">
        <f>'3. Instalaciones fijas'!K112</f>
        <v>0</v>
      </c>
      <c r="F241" s="370">
        <f>'3. Instalaciones fijas'!N112</f>
        <v>0</v>
      </c>
      <c r="G241" s="370">
        <f>'3. Instalaciones fijas'!O112</f>
        <v>0</v>
      </c>
      <c r="H241" s="370">
        <f>'3. Instalaciones fijas'!P112</f>
        <v>0</v>
      </c>
      <c r="I241" s="370" t="str">
        <f t="shared" si="59"/>
        <v/>
      </c>
      <c r="J241" s="271"/>
      <c r="N241" s="271"/>
      <c r="O241" s="271"/>
      <c r="P241" s="271"/>
      <c r="Q241" s="272"/>
      <c r="R241" s="271"/>
      <c r="S241" s="271"/>
      <c r="T241" s="271"/>
      <c r="U241" s="271"/>
      <c r="V241" s="271"/>
      <c r="W241" s="271"/>
      <c r="X241" s="271"/>
      <c r="Y241" s="271"/>
      <c r="Z241" s="271"/>
      <c r="AA241" s="271"/>
      <c r="AB241" s="271"/>
      <c r="AC241" s="271"/>
      <c r="AD241" s="271"/>
      <c r="AE241" s="271"/>
      <c r="AF241" s="271"/>
      <c r="AG241" s="272"/>
      <c r="AH241" s="271"/>
      <c r="AI241" s="271"/>
      <c r="AJ241" s="271"/>
      <c r="AK241" s="271"/>
      <c r="AL241" s="271"/>
      <c r="AM241" s="271"/>
      <c r="AN241" s="271"/>
      <c r="AO241" s="271"/>
      <c r="AP241" s="271"/>
      <c r="AQ241" s="271"/>
      <c r="AR241" s="271"/>
      <c r="AS241" s="271"/>
      <c r="AT241" s="271"/>
      <c r="AU241" s="271"/>
      <c r="AV241" s="271"/>
      <c r="AW241" s="271"/>
      <c r="AX241" s="271"/>
      <c r="AY241" s="271"/>
      <c r="AZ241" s="271"/>
      <c r="BA241" s="271"/>
      <c r="BB241" s="271"/>
    </row>
    <row r="242" spans="1:54" s="352" customFormat="1" ht="18" customHeight="1" x14ac:dyDescent="0.25">
      <c r="A242" s="166"/>
      <c r="B242" s="1097">
        <v>19</v>
      </c>
      <c r="C242" s="370">
        <f>'3. Instalaciones fijas'!E113</f>
        <v>0</v>
      </c>
      <c r="D242" s="370" t="str">
        <f>IF(ISTEXT('3. Instalaciones fijas'!H113),'3. Instalaciones fijas'!H113,"")</f>
        <v/>
      </c>
      <c r="E242" s="370">
        <f>'3. Instalaciones fijas'!K113</f>
        <v>0</v>
      </c>
      <c r="F242" s="370">
        <f>'3. Instalaciones fijas'!N113</f>
        <v>0</v>
      </c>
      <c r="G242" s="370">
        <f>'3. Instalaciones fijas'!O113</f>
        <v>0</v>
      </c>
      <c r="H242" s="370">
        <f>'3. Instalaciones fijas'!P113</f>
        <v>0</v>
      </c>
      <c r="I242" s="370" t="str">
        <f t="shared" si="59"/>
        <v/>
      </c>
      <c r="J242" s="271"/>
      <c r="N242" s="271"/>
      <c r="O242" s="271"/>
      <c r="P242" s="271"/>
      <c r="Q242" s="272"/>
      <c r="R242" s="271"/>
      <c r="S242" s="271"/>
      <c r="T242" s="271"/>
      <c r="U242" s="271"/>
      <c r="V242" s="271"/>
      <c r="W242" s="271"/>
      <c r="X242" s="271"/>
      <c r="Y242" s="271"/>
      <c r="Z242" s="271"/>
      <c r="AA242" s="271"/>
      <c r="AB242" s="271"/>
      <c r="AC242" s="271"/>
      <c r="AD242" s="271"/>
      <c r="AE242" s="271"/>
      <c r="AF242" s="271"/>
      <c r="AG242" s="272"/>
      <c r="AH242" s="271"/>
      <c r="AI242" s="271"/>
      <c r="AJ242" s="271"/>
      <c r="AK242" s="271"/>
      <c r="AL242" s="271"/>
      <c r="AM242" s="271"/>
      <c r="AN242" s="271"/>
      <c r="AO242" s="271"/>
      <c r="AP242" s="271"/>
      <c r="AQ242" s="271"/>
      <c r="AR242" s="271"/>
      <c r="AS242" s="271"/>
      <c r="AT242" s="271"/>
      <c r="AU242" s="271"/>
      <c r="AV242" s="271"/>
      <c r="AW242" s="271"/>
      <c r="AX242" s="271"/>
      <c r="AY242" s="271"/>
      <c r="AZ242" s="271"/>
      <c r="BA242" s="271"/>
      <c r="BB242" s="271"/>
    </row>
    <row r="243" spans="1:54" s="352" customFormat="1" ht="18" customHeight="1" x14ac:dyDescent="0.25">
      <c r="A243" s="166"/>
      <c r="B243" s="1097">
        <v>20</v>
      </c>
      <c r="C243" s="370">
        <f>'3. Instalaciones fijas'!E114</f>
        <v>0</v>
      </c>
      <c r="D243" s="370" t="str">
        <f>IF(ISTEXT('3. Instalaciones fijas'!H114),'3. Instalaciones fijas'!H114,"")</f>
        <v/>
      </c>
      <c r="E243" s="370">
        <f>'3. Instalaciones fijas'!K114</f>
        <v>0</v>
      </c>
      <c r="F243" s="370">
        <f>'3. Instalaciones fijas'!N114</f>
        <v>0</v>
      </c>
      <c r="G243" s="370">
        <f>'3. Instalaciones fijas'!O114</f>
        <v>0</v>
      </c>
      <c r="H243" s="370">
        <f>'3. Instalaciones fijas'!P114</f>
        <v>0</v>
      </c>
      <c r="I243" s="370" t="str">
        <f t="shared" si="59"/>
        <v/>
      </c>
      <c r="J243" s="271"/>
      <c r="N243" s="271"/>
      <c r="O243" s="271"/>
      <c r="P243" s="271"/>
      <c r="Q243" s="272"/>
      <c r="R243" s="271"/>
      <c r="S243" s="271"/>
      <c r="T243" s="271"/>
      <c r="U243" s="271"/>
      <c r="V243" s="271"/>
      <c r="W243" s="271"/>
      <c r="X243" s="271"/>
      <c r="Y243" s="271"/>
      <c r="Z243" s="271"/>
      <c r="AA243" s="271"/>
      <c r="AB243" s="271"/>
      <c r="AC243" s="271"/>
      <c r="AD243" s="271"/>
      <c r="AE243" s="271"/>
      <c r="AF243" s="271"/>
      <c r="AG243" s="272"/>
      <c r="AH243" s="271"/>
      <c r="AI243" s="271"/>
      <c r="AJ243" s="271"/>
      <c r="AK243" s="271"/>
      <c r="AL243" s="271"/>
      <c r="AM243" s="271"/>
      <c r="AN243" s="271"/>
      <c r="AO243" s="271"/>
      <c r="AP243" s="271"/>
      <c r="AQ243" s="271"/>
      <c r="AR243" s="271"/>
      <c r="AS243" s="271"/>
      <c r="AT243" s="271"/>
      <c r="AU243" s="271"/>
      <c r="AV243" s="271"/>
      <c r="AW243" s="271"/>
      <c r="AX243" s="271"/>
      <c r="AY243" s="271"/>
      <c r="AZ243" s="271"/>
      <c r="BA243" s="271"/>
      <c r="BB243" s="271"/>
    </row>
    <row r="244" spans="1:54" s="352" customFormat="1" ht="18" customHeight="1" x14ac:dyDescent="0.25">
      <c r="A244" s="166"/>
      <c r="B244" s="1097">
        <v>21</v>
      </c>
      <c r="C244" s="370">
        <f>'3. Instalaciones fijas'!E115</f>
        <v>0</v>
      </c>
      <c r="D244" s="370" t="str">
        <f>IF(ISTEXT('3. Instalaciones fijas'!H115),'3. Instalaciones fijas'!H115,"")</f>
        <v/>
      </c>
      <c r="E244" s="370">
        <f>'3. Instalaciones fijas'!K115</f>
        <v>0</v>
      </c>
      <c r="F244" s="370">
        <f>'3. Instalaciones fijas'!N115</f>
        <v>0</v>
      </c>
      <c r="G244" s="370">
        <f>'3. Instalaciones fijas'!O115</f>
        <v>0</v>
      </c>
      <c r="H244" s="370">
        <f>'3. Instalaciones fijas'!P115</f>
        <v>0</v>
      </c>
      <c r="I244" s="370" t="str">
        <f t="shared" si="59"/>
        <v/>
      </c>
      <c r="J244" s="271"/>
      <c r="N244" s="271"/>
      <c r="O244" s="271"/>
      <c r="P244" s="271"/>
      <c r="Q244" s="272"/>
      <c r="R244" s="271"/>
      <c r="S244" s="271"/>
      <c r="T244" s="271"/>
      <c r="U244" s="271"/>
      <c r="V244" s="271"/>
      <c r="W244" s="271"/>
      <c r="X244" s="271"/>
      <c r="Y244" s="271"/>
      <c r="Z244" s="271"/>
      <c r="AA244" s="271"/>
      <c r="AB244" s="271"/>
      <c r="AC244" s="271"/>
      <c r="AD244" s="271"/>
      <c r="AE244" s="271"/>
      <c r="AF244" s="271"/>
      <c r="AG244" s="272"/>
      <c r="AH244" s="271"/>
      <c r="AI244" s="271"/>
      <c r="AJ244" s="271"/>
      <c r="AK244" s="271"/>
      <c r="AL244" s="271"/>
      <c r="AM244" s="271"/>
      <c r="AN244" s="271"/>
      <c r="AO244" s="271"/>
      <c r="AP244" s="271"/>
      <c r="AQ244" s="271"/>
      <c r="AR244" s="271"/>
      <c r="AS244" s="271"/>
      <c r="AT244" s="271"/>
      <c r="AU244" s="271"/>
      <c r="AV244" s="271"/>
      <c r="AW244" s="271"/>
      <c r="AX244" s="271"/>
      <c r="AY244" s="271"/>
      <c r="AZ244" s="271"/>
      <c r="BA244" s="271"/>
      <c r="BB244" s="271"/>
    </row>
    <row r="245" spans="1:54" s="352" customFormat="1" ht="18" customHeight="1" x14ac:dyDescent="0.25">
      <c r="A245" s="166"/>
      <c r="B245" s="1098">
        <v>22</v>
      </c>
      <c r="C245" s="370">
        <f>'3. Instalaciones fijas'!E116</f>
        <v>0</v>
      </c>
      <c r="D245" s="370" t="str">
        <f>IF(ISTEXT('3. Instalaciones fijas'!H116),'3. Instalaciones fijas'!H116,"")</f>
        <v/>
      </c>
      <c r="E245" s="370">
        <f>'3. Instalaciones fijas'!K116</f>
        <v>0</v>
      </c>
      <c r="F245" s="370">
        <f>'3. Instalaciones fijas'!N116</f>
        <v>0</v>
      </c>
      <c r="G245" s="370">
        <f>'3. Instalaciones fijas'!O116</f>
        <v>0</v>
      </c>
      <c r="H245" s="370">
        <f>'3. Instalaciones fijas'!P116</f>
        <v>0</v>
      </c>
      <c r="I245" s="370" t="str">
        <f t="shared" si="59"/>
        <v/>
      </c>
      <c r="J245" s="271"/>
      <c r="N245" s="271"/>
      <c r="O245" s="271"/>
      <c r="P245" s="271"/>
      <c r="Q245" s="272"/>
      <c r="R245" s="271"/>
      <c r="S245" s="271"/>
      <c r="T245" s="271"/>
      <c r="U245" s="271"/>
      <c r="V245" s="271"/>
      <c r="W245" s="271"/>
      <c r="X245" s="271"/>
      <c r="Y245" s="271"/>
      <c r="Z245" s="271"/>
      <c r="AA245" s="271"/>
      <c r="AB245" s="271"/>
      <c r="AC245" s="271"/>
      <c r="AD245" s="271"/>
      <c r="AE245" s="271"/>
      <c r="AF245" s="271"/>
      <c r="AG245" s="272"/>
      <c r="AH245" s="271"/>
      <c r="AI245" s="271"/>
      <c r="AJ245" s="271"/>
      <c r="AK245" s="271"/>
      <c r="AL245" s="271"/>
      <c r="AM245" s="271"/>
      <c r="AN245" s="271"/>
      <c r="AO245" s="271"/>
      <c r="AP245" s="271"/>
      <c r="AQ245" s="271"/>
      <c r="AR245" s="271"/>
      <c r="AS245" s="271"/>
      <c r="AT245" s="271"/>
      <c r="AU245" s="271"/>
      <c r="AV245" s="271"/>
      <c r="AW245" s="271"/>
      <c r="AX245" s="271"/>
      <c r="AY245" s="271"/>
      <c r="AZ245" s="271"/>
      <c r="BA245" s="271"/>
      <c r="BB245" s="271"/>
    </row>
    <row r="246" spans="1:54" s="352" customFormat="1" ht="18" customHeight="1" x14ac:dyDescent="0.25">
      <c r="A246" s="166"/>
      <c r="B246" s="1097">
        <v>23</v>
      </c>
      <c r="C246" s="370">
        <f>'3. Instalaciones fijas'!E117</f>
        <v>0</v>
      </c>
      <c r="D246" s="370" t="str">
        <f>IF(ISTEXT('3. Instalaciones fijas'!H117),'3. Instalaciones fijas'!H117,"")</f>
        <v/>
      </c>
      <c r="E246" s="370">
        <f>'3. Instalaciones fijas'!K117</f>
        <v>0</v>
      </c>
      <c r="F246" s="370">
        <f>'3. Instalaciones fijas'!N117</f>
        <v>0</v>
      </c>
      <c r="G246" s="370">
        <f>'3. Instalaciones fijas'!O117</f>
        <v>0</v>
      </c>
      <c r="H246" s="370">
        <f>'3. Instalaciones fijas'!P117</f>
        <v>0</v>
      </c>
      <c r="I246" s="370" t="str">
        <f t="shared" si="59"/>
        <v/>
      </c>
      <c r="J246" s="271"/>
      <c r="N246" s="271"/>
      <c r="O246" s="271"/>
      <c r="P246" s="271"/>
      <c r="Q246" s="272"/>
      <c r="R246" s="271"/>
      <c r="S246" s="271"/>
      <c r="T246" s="271"/>
      <c r="U246" s="271"/>
      <c r="V246" s="271"/>
      <c r="W246" s="271"/>
      <c r="X246" s="271"/>
      <c r="Y246" s="271"/>
      <c r="Z246" s="271"/>
      <c r="AA246" s="271"/>
      <c r="AB246" s="271"/>
      <c r="AC246" s="271"/>
      <c r="AD246" s="271"/>
      <c r="AE246" s="271"/>
      <c r="AF246" s="271"/>
      <c r="AG246" s="272"/>
      <c r="AH246" s="271"/>
      <c r="AI246" s="271"/>
      <c r="AJ246" s="271"/>
      <c r="AK246" s="271"/>
      <c r="AL246" s="271"/>
      <c r="AM246" s="271"/>
      <c r="AN246" s="271"/>
      <c r="AO246" s="271"/>
      <c r="AP246" s="271"/>
      <c r="AQ246" s="271"/>
      <c r="AR246" s="271"/>
      <c r="AS246" s="271"/>
      <c r="AT246" s="271"/>
      <c r="AU246" s="271"/>
      <c r="AV246" s="271"/>
      <c r="AW246" s="271"/>
      <c r="AX246" s="271"/>
      <c r="AY246" s="271"/>
      <c r="AZ246" s="271"/>
      <c r="BA246" s="271"/>
      <c r="BB246" s="271"/>
    </row>
    <row r="247" spans="1:54" s="352" customFormat="1" ht="18" customHeight="1" x14ac:dyDescent="0.25">
      <c r="A247" s="166"/>
      <c r="B247" s="1097">
        <v>24</v>
      </c>
      <c r="C247" s="370">
        <f>'3. Instalaciones fijas'!E118</f>
        <v>0</v>
      </c>
      <c r="D247" s="370" t="str">
        <f>IF(ISTEXT('3. Instalaciones fijas'!H118),'3. Instalaciones fijas'!H118,"")</f>
        <v/>
      </c>
      <c r="E247" s="370">
        <f>'3. Instalaciones fijas'!K118</f>
        <v>0</v>
      </c>
      <c r="F247" s="370">
        <f>'3. Instalaciones fijas'!N118</f>
        <v>0</v>
      </c>
      <c r="G247" s="370">
        <f>'3. Instalaciones fijas'!O118</f>
        <v>0</v>
      </c>
      <c r="H247" s="370">
        <f>'3. Instalaciones fijas'!P118</f>
        <v>0</v>
      </c>
      <c r="I247" s="370" t="str">
        <f t="shared" si="59"/>
        <v/>
      </c>
      <c r="J247" s="271"/>
      <c r="N247" s="271"/>
      <c r="O247" s="271"/>
      <c r="P247" s="271"/>
      <c r="Q247" s="272"/>
      <c r="R247" s="271"/>
      <c r="S247" s="271"/>
      <c r="T247" s="271"/>
      <c r="U247" s="271"/>
      <c r="V247" s="271"/>
      <c r="W247" s="271"/>
      <c r="X247" s="271"/>
      <c r="Y247" s="271"/>
      <c r="Z247" s="271"/>
      <c r="AA247" s="271"/>
      <c r="AB247" s="271"/>
      <c r="AC247" s="271"/>
      <c r="AD247" s="271"/>
      <c r="AE247" s="271"/>
      <c r="AF247" s="271"/>
      <c r="AG247" s="272"/>
      <c r="AH247" s="271"/>
      <c r="AI247" s="271"/>
      <c r="AJ247" s="271"/>
      <c r="AK247" s="271"/>
      <c r="AL247" s="271"/>
      <c r="AM247" s="271"/>
      <c r="AN247" s="271"/>
      <c r="AO247" s="271"/>
      <c r="AP247" s="271"/>
      <c r="AQ247" s="271"/>
      <c r="AR247" s="271"/>
      <c r="AS247" s="271"/>
      <c r="AT247" s="271"/>
      <c r="AU247" s="271"/>
      <c r="AV247" s="271"/>
      <c r="AW247" s="271"/>
      <c r="AX247" s="271"/>
      <c r="AY247" s="271"/>
      <c r="AZ247" s="271"/>
      <c r="BA247" s="271"/>
      <c r="BB247" s="271"/>
    </row>
    <row r="248" spans="1:54" s="352" customFormat="1" ht="18" customHeight="1" x14ac:dyDescent="0.25">
      <c r="A248" s="166"/>
      <c r="B248" s="1097">
        <v>25</v>
      </c>
      <c r="C248" s="370">
        <f>'3. Instalaciones fijas'!E119</f>
        <v>0</v>
      </c>
      <c r="D248" s="370" t="str">
        <f>IF(ISTEXT('3. Instalaciones fijas'!H119),'3. Instalaciones fijas'!H119,"")</f>
        <v/>
      </c>
      <c r="E248" s="370">
        <f>'3. Instalaciones fijas'!K119</f>
        <v>0</v>
      </c>
      <c r="F248" s="370">
        <f>'3. Instalaciones fijas'!N119</f>
        <v>0</v>
      </c>
      <c r="G248" s="370">
        <f>'3. Instalaciones fijas'!O119</f>
        <v>0</v>
      </c>
      <c r="H248" s="370">
        <f>'3. Instalaciones fijas'!P119</f>
        <v>0</v>
      </c>
      <c r="I248" s="370" t="str">
        <f t="shared" si="59"/>
        <v/>
      </c>
      <c r="J248" s="271"/>
      <c r="N248" s="271"/>
      <c r="O248" s="271"/>
      <c r="P248" s="271"/>
      <c r="Q248" s="272"/>
      <c r="R248" s="271"/>
      <c r="S248" s="271"/>
      <c r="T248" s="271"/>
      <c r="U248" s="271"/>
      <c r="V248" s="271"/>
      <c r="W248" s="271"/>
      <c r="X248" s="271"/>
      <c r="Y248" s="271"/>
      <c r="Z248" s="271"/>
      <c r="AA248" s="271"/>
      <c r="AB248" s="271"/>
      <c r="AC248" s="271"/>
      <c r="AD248" s="271"/>
      <c r="AE248" s="271"/>
      <c r="AF248" s="271"/>
      <c r="AG248" s="272"/>
      <c r="AH248" s="271"/>
      <c r="AI248" s="271"/>
      <c r="AJ248" s="271"/>
      <c r="AK248" s="271"/>
      <c r="AL248" s="271"/>
      <c r="AM248" s="271"/>
      <c r="AN248" s="271"/>
      <c r="AO248" s="271"/>
      <c r="AP248" s="271"/>
      <c r="AQ248" s="271"/>
      <c r="AR248" s="271"/>
      <c r="AS248" s="271"/>
      <c r="AT248" s="271"/>
      <c r="AU248" s="271"/>
      <c r="AV248" s="271"/>
      <c r="AW248" s="271"/>
      <c r="AX248" s="271"/>
      <c r="AY248" s="271"/>
      <c r="AZ248" s="271"/>
      <c r="BA248" s="271"/>
      <c r="BB248" s="271"/>
    </row>
    <row r="249" spans="1:54" s="352" customFormat="1" ht="18" customHeight="1" x14ac:dyDescent="0.25">
      <c r="A249" s="166"/>
      <c r="B249" s="1097">
        <v>26</v>
      </c>
      <c r="C249" s="370">
        <f>'3. Instalaciones fijas'!E120</f>
        <v>0</v>
      </c>
      <c r="D249" s="370" t="str">
        <f>IF(ISTEXT('3. Instalaciones fijas'!H120),'3. Instalaciones fijas'!H120,"")</f>
        <v/>
      </c>
      <c r="E249" s="370">
        <f>'3. Instalaciones fijas'!K120</f>
        <v>0</v>
      </c>
      <c r="F249" s="370">
        <f>'3. Instalaciones fijas'!N120</f>
        <v>0</v>
      </c>
      <c r="G249" s="370">
        <f>'3. Instalaciones fijas'!O120</f>
        <v>0</v>
      </c>
      <c r="H249" s="370">
        <f>'3. Instalaciones fijas'!P120</f>
        <v>0</v>
      </c>
      <c r="I249" s="370" t="str">
        <f t="shared" si="59"/>
        <v/>
      </c>
      <c r="J249" s="271"/>
      <c r="N249" s="271"/>
      <c r="O249" s="271"/>
      <c r="P249" s="271"/>
      <c r="Q249" s="272"/>
      <c r="R249" s="271"/>
      <c r="S249" s="271"/>
      <c r="T249" s="271"/>
      <c r="U249" s="271"/>
      <c r="V249" s="271"/>
      <c r="W249" s="271"/>
      <c r="X249" s="271"/>
      <c r="Y249" s="271"/>
      <c r="Z249" s="271"/>
      <c r="AA249" s="271"/>
      <c r="AB249" s="271"/>
      <c r="AC249" s="271"/>
      <c r="AD249" s="271"/>
      <c r="AE249" s="271"/>
      <c r="AF249" s="271"/>
      <c r="AG249" s="272"/>
      <c r="AH249" s="271"/>
      <c r="AI249" s="271"/>
      <c r="AJ249" s="271"/>
      <c r="AK249" s="271"/>
      <c r="AL249" s="271"/>
      <c r="AM249" s="271"/>
      <c r="AN249" s="271"/>
      <c r="AO249" s="271"/>
      <c r="AP249" s="271"/>
      <c r="AQ249" s="271"/>
      <c r="AR249" s="271"/>
      <c r="AS249" s="271"/>
      <c r="AT249" s="271"/>
      <c r="AU249" s="271"/>
      <c r="AV249" s="271"/>
      <c r="AW249" s="271"/>
      <c r="AX249" s="271"/>
      <c r="AY249" s="271"/>
      <c r="AZ249" s="271"/>
      <c r="BA249" s="271"/>
      <c r="BB249" s="271"/>
    </row>
    <row r="250" spans="1:54" s="352" customFormat="1" ht="18" customHeight="1" x14ac:dyDescent="0.25">
      <c r="A250" s="166"/>
      <c r="B250" s="1097">
        <v>27</v>
      </c>
      <c r="C250" s="370">
        <f>'3. Instalaciones fijas'!E121</f>
        <v>0</v>
      </c>
      <c r="D250" s="370" t="str">
        <f>IF(ISTEXT('3. Instalaciones fijas'!H121),'3. Instalaciones fijas'!H121,"")</f>
        <v/>
      </c>
      <c r="E250" s="370">
        <f>'3. Instalaciones fijas'!K121</f>
        <v>0</v>
      </c>
      <c r="F250" s="370">
        <f>'3. Instalaciones fijas'!N121</f>
        <v>0</v>
      </c>
      <c r="G250" s="370">
        <f>'3. Instalaciones fijas'!O121</f>
        <v>0</v>
      </c>
      <c r="H250" s="370">
        <f>'3. Instalaciones fijas'!P121</f>
        <v>0</v>
      </c>
      <c r="I250" s="370" t="str">
        <f t="shared" si="59"/>
        <v/>
      </c>
      <c r="J250" s="271"/>
      <c r="N250" s="271"/>
      <c r="O250" s="271"/>
      <c r="P250" s="271"/>
      <c r="Q250" s="272"/>
      <c r="R250" s="271"/>
      <c r="S250" s="271"/>
      <c r="T250" s="271"/>
      <c r="U250" s="271"/>
      <c r="V250" s="271"/>
      <c r="W250" s="271"/>
      <c r="X250" s="271"/>
      <c r="Y250" s="271"/>
      <c r="Z250" s="271"/>
      <c r="AA250" s="271"/>
      <c r="AB250" s="271"/>
      <c r="AC250" s="271"/>
      <c r="AD250" s="271"/>
      <c r="AE250" s="271"/>
      <c r="AF250" s="271"/>
      <c r="AG250" s="272"/>
      <c r="AH250" s="271"/>
      <c r="AI250" s="271"/>
      <c r="AJ250" s="271"/>
      <c r="AK250" s="271"/>
      <c r="AL250" s="271"/>
      <c r="AM250" s="271"/>
      <c r="AN250" s="271"/>
      <c r="AO250" s="271"/>
      <c r="AP250" s="271"/>
      <c r="AQ250" s="271"/>
      <c r="AR250" s="271"/>
      <c r="AS250" s="271"/>
      <c r="AT250" s="271"/>
      <c r="AU250" s="271"/>
      <c r="AV250" s="271"/>
      <c r="AW250" s="271"/>
      <c r="AX250" s="271"/>
      <c r="AY250" s="271"/>
      <c r="AZ250" s="271"/>
      <c r="BA250" s="271"/>
      <c r="BB250" s="271"/>
    </row>
    <row r="251" spans="1:54" s="352" customFormat="1" ht="18" customHeight="1" x14ac:dyDescent="0.25">
      <c r="A251" s="166"/>
      <c r="B251" s="1097">
        <v>28</v>
      </c>
      <c r="C251" s="370">
        <f>'3. Instalaciones fijas'!E122</f>
        <v>0</v>
      </c>
      <c r="D251" s="370" t="str">
        <f>IF(ISTEXT('3. Instalaciones fijas'!H122),'3. Instalaciones fijas'!H122,"")</f>
        <v/>
      </c>
      <c r="E251" s="370">
        <f>'3. Instalaciones fijas'!K122</f>
        <v>0</v>
      </c>
      <c r="F251" s="370">
        <f>'3. Instalaciones fijas'!N122</f>
        <v>0</v>
      </c>
      <c r="G251" s="370">
        <f>'3. Instalaciones fijas'!O122</f>
        <v>0</v>
      </c>
      <c r="H251" s="370">
        <f>'3. Instalaciones fijas'!P122</f>
        <v>0</v>
      </c>
      <c r="I251" s="370" t="str">
        <f t="shared" si="59"/>
        <v/>
      </c>
      <c r="J251" s="271"/>
      <c r="N251" s="271"/>
      <c r="O251" s="271"/>
      <c r="P251" s="271"/>
      <c r="Q251" s="272"/>
      <c r="R251" s="271"/>
      <c r="S251" s="271"/>
      <c r="T251" s="271"/>
      <c r="U251" s="271"/>
      <c r="V251" s="271"/>
      <c r="W251" s="271"/>
      <c r="X251" s="271"/>
      <c r="Y251" s="271"/>
      <c r="Z251" s="271"/>
      <c r="AA251" s="271"/>
      <c r="AB251" s="271"/>
      <c r="AC251" s="271"/>
      <c r="AD251" s="271"/>
      <c r="AE251" s="271"/>
      <c r="AF251" s="271"/>
      <c r="AG251" s="272"/>
      <c r="AH251" s="271"/>
      <c r="AI251" s="271"/>
      <c r="AJ251" s="271"/>
      <c r="AK251" s="271"/>
      <c r="AL251" s="271"/>
      <c r="AM251" s="271"/>
      <c r="AN251" s="271"/>
      <c r="AO251" s="271"/>
      <c r="AP251" s="271"/>
      <c r="AQ251" s="271"/>
      <c r="AR251" s="271"/>
      <c r="AS251" s="271"/>
      <c r="AT251" s="271"/>
      <c r="AU251" s="271"/>
      <c r="AV251" s="271"/>
      <c r="AW251" s="271"/>
      <c r="AX251" s="271"/>
      <c r="AY251" s="271"/>
      <c r="AZ251" s="271"/>
      <c r="BA251" s="271"/>
      <c r="BB251" s="271"/>
    </row>
    <row r="252" spans="1:54" s="352" customFormat="1" ht="18" customHeight="1" x14ac:dyDescent="0.25">
      <c r="A252" s="166"/>
      <c r="B252" s="1097">
        <v>29</v>
      </c>
      <c r="C252" s="370">
        <f>'3. Instalaciones fijas'!E123</f>
        <v>0</v>
      </c>
      <c r="D252" s="370" t="str">
        <f>IF(ISTEXT('3. Instalaciones fijas'!H123),'3. Instalaciones fijas'!H123,"")</f>
        <v/>
      </c>
      <c r="E252" s="370">
        <f>'3. Instalaciones fijas'!K123</f>
        <v>0</v>
      </c>
      <c r="F252" s="370">
        <f>'3. Instalaciones fijas'!N123</f>
        <v>0</v>
      </c>
      <c r="G252" s="370">
        <f>'3. Instalaciones fijas'!O123</f>
        <v>0</v>
      </c>
      <c r="H252" s="370">
        <f>'3. Instalaciones fijas'!P123</f>
        <v>0</v>
      </c>
      <c r="I252" s="370" t="str">
        <f t="shared" si="59"/>
        <v/>
      </c>
      <c r="J252" s="271"/>
      <c r="N252" s="271"/>
      <c r="O252" s="271"/>
      <c r="P252" s="271"/>
      <c r="Q252" s="272"/>
      <c r="R252" s="271"/>
      <c r="S252" s="271"/>
      <c r="T252" s="271"/>
      <c r="U252" s="271"/>
      <c r="V252" s="271"/>
      <c r="W252" s="271"/>
      <c r="X252" s="271"/>
      <c r="Y252" s="271"/>
      <c r="Z252" s="271"/>
      <c r="AA252" s="271"/>
      <c r="AB252" s="271"/>
      <c r="AC252" s="271"/>
      <c r="AD252" s="271"/>
      <c r="AE252" s="271"/>
      <c r="AF252" s="271"/>
      <c r="AG252" s="272"/>
      <c r="AH252" s="271"/>
      <c r="AI252" s="271"/>
      <c r="AJ252" s="271"/>
      <c r="AK252" s="271"/>
      <c r="AL252" s="271"/>
      <c r="AM252" s="271"/>
      <c r="AN252" s="271"/>
      <c r="AO252" s="271"/>
      <c r="AP252" s="271"/>
      <c r="AQ252" s="271"/>
      <c r="AR252" s="271"/>
      <c r="AS252" s="271"/>
      <c r="AT252" s="271"/>
      <c r="AU252" s="271"/>
      <c r="AV252" s="271"/>
      <c r="AW252" s="271"/>
      <c r="AX252" s="271"/>
      <c r="AY252" s="271"/>
      <c r="AZ252" s="271"/>
      <c r="BA252" s="271"/>
      <c r="BB252" s="271"/>
    </row>
    <row r="253" spans="1:54" s="352" customFormat="1" ht="18" customHeight="1" x14ac:dyDescent="0.25">
      <c r="A253" s="166"/>
      <c r="B253" s="1097">
        <v>30</v>
      </c>
      <c r="C253" s="370">
        <f>'3. Instalaciones fijas'!E124</f>
        <v>0</v>
      </c>
      <c r="D253" s="370" t="str">
        <f>IF(ISTEXT('3. Instalaciones fijas'!H124),'3. Instalaciones fijas'!H124,"")</f>
        <v/>
      </c>
      <c r="E253" s="370">
        <f>'3. Instalaciones fijas'!K124</f>
        <v>0</v>
      </c>
      <c r="F253" s="370">
        <f>'3. Instalaciones fijas'!N124</f>
        <v>0</v>
      </c>
      <c r="G253" s="370">
        <f>'3. Instalaciones fijas'!O124</f>
        <v>0</v>
      </c>
      <c r="H253" s="370">
        <f>'3. Instalaciones fijas'!P124</f>
        <v>0</v>
      </c>
      <c r="I253" s="370" t="str">
        <f t="shared" si="59"/>
        <v/>
      </c>
      <c r="J253" s="271"/>
      <c r="N253" s="271"/>
      <c r="O253" s="271"/>
      <c r="P253" s="271"/>
      <c r="Q253" s="272"/>
      <c r="R253" s="271"/>
      <c r="S253" s="271"/>
      <c r="T253" s="271"/>
      <c r="U253" s="271"/>
      <c r="V253" s="271"/>
      <c r="W253" s="271"/>
      <c r="X253" s="271"/>
      <c r="Y253" s="271"/>
      <c r="Z253" s="271"/>
      <c r="AA253" s="271"/>
      <c r="AB253" s="271"/>
      <c r="AC253" s="271"/>
      <c r="AD253" s="271"/>
      <c r="AE253" s="271"/>
      <c r="AF253" s="271"/>
      <c r="AG253" s="272"/>
      <c r="AH253" s="271"/>
      <c r="AI253" s="271"/>
      <c r="AJ253" s="271"/>
      <c r="AK253" s="271"/>
      <c r="AL253" s="271"/>
      <c r="AM253" s="271"/>
      <c r="AN253" s="271"/>
      <c r="AO253" s="271"/>
      <c r="AP253" s="271"/>
      <c r="AQ253" s="271"/>
      <c r="AR253" s="271"/>
      <c r="AS253" s="271"/>
      <c r="AT253" s="271"/>
      <c r="AU253" s="271"/>
      <c r="AV253" s="271"/>
      <c r="AW253" s="271"/>
      <c r="AX253" s="271"/>
      <c r="AY253" s="271"/>
      <c r="AZ253" s="271"/>
      <c r="BA253" s="271"/>
      <c r="BB253" s="271"/>
    </row>
    <row r="254" spans="1:54" s="352" customFormat="1" ht="18" customHeight="1" x14ac:dyDescent="0.25">
      <c r="A254" s="166"/>
      <c r="B254" s="1097">
        <v>31</v>
      </c>
      <c r="C254" s="370">
        <f>'3. Instalaciones fijas'!E125</f>
        <v>0</v>
      </c>
      <c r="D254" s="370" t="str">
        <f>IF(ISTEXT('3. Instalaciones fijas'!H125),'3. Instalaciones fijas'!H125,"")</f>
        <v/>
      </c>
      <c r="E254" s="370">
        <f>'3. Instalaciones fijas'!K125</f>
        <v>0</v>
      </c>
      <c r="F254" s="370">
        <f>'3. Instalaciones fijas'!N125</f>
        <v>0</v>
      </c>
      <c r="G254" s="370">
        <f>'3. Instalaciones fijas'!O125</f>
        <v>0</v>
      </c>
      <c r="H254" s="370">
        <f>'3. Instalaciones fijas'!P125</f>
        <v>0</v>
      </c>
      <c r="I254" s="370" t="str">
        <f t="shared" si="59"/>
        <v/>
      </c>
      <c r="J254" s="271"/>
      <c r="N254" s="271"/>
      <c r="O254" s="271"/>
      <c r="P254" s="271"/>
      <c r="Q254" s="272"/>
      <c r="R254" s="271"/>
      <c r="S254" s="271"/>
      <c r="T254" s="271"/>
      <c r="U254" s="271"/>
      <c r="V254" s="271"/>
      <c r="W254" s="271"/>
      <c r="X254" s="271"/>
      <c r="Y254" s="271"/>
      <c r="Z254" s="271"/>
      <c r="AA254" s="271"/>
      <c r="AB254" s="271"/>
      <c r="AC254" s="271"/>
      <c r="AD254" s="271"/>
      <c r="AE254" s="271"/>
      <c r="AF254" s="271"/>
      <c r="AG254" s="272"/>
      <c r="AH254" s="271"/>
      <c r="AI254" s="271"/>
      <c r="AJ254" s="271"/>
      <c r="AK254" s="271"/>
      <c r="AL254" s="271"/>
      <c r="AM254" s="271"/>
      <c r="AN254" s="271"/>
      <c r="AO254" s="271"/>
      <c r="AP254" s="271"/>
      <c r="AQ254" s="271"/>
      <c r="AR254" s="271"/>
      <c r="AS254" s="271"/>
      <c r="AT254" s="271"/>
      <c r="AU254" s="271"/>
      <c r="AV254" s="271"/>
      <c r="AW254" s="271"/>
      <c r="AX254" s="271"/>
      <c r="AY254" s="271"/>
      <c r="AZ254" s="271"/>
      <c r="BA254" s="271"/>
      <c r="BB254" s="271"/>
    </row>
    <row r="255" spans="1:54" s="352" customFormat="1" ht="18" customHeight="1" x14ac:dyDescent="0.25">
      <c r="A255" s="166"/>
      <c r="B255" s="1097">
        <v>32</v>
      </c>
      <c r="C255" s="370">
        <f>'3. Instalaciones fijas'!E126</f>
        <v>0</v>
      </c>
      <c r="D255" s="370" t="str">
        <f>IF(ISTEXT('3. Instalaciones fijas'!H126),'3. Instalaciones fijas'!H126,"")</f>
        <v/>
      </c>
      <c r="E255" s="370">
        <f>'3. Instalaciones fijas'!K126</f>
        <v>0</v>
      </c>
      <c r="F255" s="370">
        <f>'3. Instalaciones fijas'!N126</f>
        <v>0</v>
      </c>
      <c r="G255" s="370">
        <f>'3. Instalaciones fijas'!O126</f>
        <v>0</v>
      </c>
      <c r="H255" s="370">
        <f>'3. Instalaciones fijas'!P126</f>
        <v>0</v>
      </c>
      <c r="I255" s="370" t="str">
        <f t="shared" si="59"/>
        <v/>
      </c>
      <c r="J255" s="271"/>
      <c r="N255" s="271"/>
      <c r="O255" s="271"/>
      <c r="P255" s="271"/>
      <c r="Q255" s="272"/>
      <c r="R255" s="271"/>
      <c r="S255" s="271"/>
      <c r="T255" s="271"/>
      <c r="U255" s="271"/>
      <c r="V255" s="271"/>
      <c r="W255" s="271"/>
      <c r="X255" s="271"/>
      <c r="Y255" s="271"/>
      <c r="Z255" s="271"/>
      <c r="AA255" s="271"/>
      <c r="AB255" s="271"/>
      <c r="AC255" s="271"/>
      <c r="AD255" s="271"/>
      <c r="AE255" s="271"/>
      <c r="AF255" s="271"/>
      <c r="AG255" s="272"/>
      <c r="AH255" s="271"/>
      <c r="AI255" s="271"/>
      <c r="AJ255" s="271"/>
      <c r="AK255" s="271"/>
      <c r="AL255" s="271"/>
      <c r="AM255" s="271"/>
      <c r="AN255" s="271"/>
      <c r="AO255" s="271"/>
      <c r="AP255" s="271"/>
      <c r="AQ255" s="271"/>
      <c r="AR255" s="271"/>
      <c r="AS255" s="271"/>
      <c r="AT255" s="271"/>
      <c r="AU255" s="271"/>
      <c r="AV255" s="271"/>
      <c r="AW255" s="271"/>
      <c r="AX255" s="271"/>
      <c r="AY255" s="271"/>
      <c r="AZ255" s="271"/>
      <c r="BA255" s="271"/>
      <c r="BB255" s="271"/>
    </row>
    <row r="256" spans="1:54" s="352" customFormat="1" ht="18" customHeight="1" x14ac:dyDescent="0.25">
      <c r="A256" s="166"/>
      <c r="B256" s="1097">
        <v>33</v>
      </c>
      <c r="C256" s="370">
        <f>'3. Instalaciones fijas'!E127</f>
        <v>0</v>
      </c>
      <c r="D256" s="370" t="str">
        <f>IF(ISTEXT('3. Instalaciones fijas'!H127),'3. Instalaciones fijas'!H127,"")</f>
        <v/>
      </c>
      <c r="E256" s="370">
        <f>'3. Instalaciones fijas'!K127</f>
        <v>0</v>
      </c>
      <c r="F256" s="370">
        <f>'3. Instalaciones fijas'!N127</f>
        <v>0</v>
      </c>
      <c r="G256" s="370">
        <f>'3. Instalaciones fijas'!O127</f>
        <v>0</v>
      </c>
      <c r="H256" s="370">
        <f>'3. Instalaciones fijas'!P127</f>
        <v>0</v>
      </c>
      <c r="I256" s="370" t="str">
        <f t="shared" ref="I256:I273" si="60">IF((F256+G256*$H$9/1000+H256*$H$10/1000)&lt;&gt;0,F256+G256*$H$9/1000+H256*$H$10/1000,"")</f>
        <v/>
      </c>
      <c r="J256" s="271"/>
      <c r="N256" s="271"/>
      <c r="O256" s="271"/>
      <c r="P256" s="271"/>
      <c r="Q256" s="272"/>
      <c r="R256" s="271"/>
      <c r="S256" s="271"/>
      <c r="T256" s="271"/>
      <c r="U256" s="271"/>
      <c r="V256" s="271"/>
      <c r="W256" s="271"/>
      <c r="X256" s="271"/>
      <c r="Y256" s="271"/>
      <c r="Z256" s="271"/>
      <c r="AA256" s="271"/>
      <c r="AB256" s="271"/>
      <c r="AC256" s="271"/>
      <c r="AD256" s="271"/>
      <c r="AE256" s="271"/>
      <c r="AF256" s="271"/>
      <c r="AG256" s="272"/>
      <c r="AH256" s="271"/>
      <c r="AI256" s="271"/>
      <c r="AJ256" s="271"/>
      <c r="AK256" s="271"/>
      <c r="AL256" s="271"/>
      <c r="AM256" s="271"/>
      <c r="AN256" s="271"/>
      <c r="AO256" s="271"/>
      <c r="AP256" s="271"/>
      <c r="AQ256" s="271"/>
      <c r="AR256" s="271"/>
      <c r="AS256" s="271"/>
      <c r="AT256" s="271"/>
      <c r="AU256" s="271"/>
      <c r="AV256" s="271"/>
      <c r="AW256" s="271"/>
      <c r="AX256" s="271"/>
      <c r="AY256" s="271"/>
      <c r="AZ256" s="271"/>
      <c r="BA256" s="271"/>
      <c r="BB256" s="271"/>
    </row>
    <row r="257" spans="1:54" s="352" customFormat="1" ht="18" customHeight="1" x14ac:dyDescent="0.25">
      <c r="A257" s="166"/>
      <c r="B257" s="1097">
        <v>34</v>
      </c>
      <c r="C257" s="370">
        <f>'3. Instalaciones fijas'!E128</f>
        <v>0</v>
      </c>
      <c r="D257" s="370" t="str">
        <f>IF(ISTEXT('3. Instalaciones fijas'!H128),'3. Instalaciones fijas'!H128,"")</f>
        <v/>
      </c>
      <c r="E257" s="370">
        <f>'3. Instalaciones fijas'!K128</f>
        <v>0</v>
      </c>
      <c r="F257" s="370">
        <f>'3. Instalaciones fijas'!N128</f>
        <v>0</v>
      </c>
      <c r="G257" s="370">
        <f>'3. Instalaciones fijas'!O128</f>
        <v>0</v>
      </c>
      <c r="H257" s="370">
        <f>'3. Instalaciones fijas'!P128</f>
        <v>0</v>
      </c>
      <c r="I257" s="370" t="str">
        <f t="shared" si="60"/>
        <v/>
      </c>
      <c r="J257" s="271"/>
      <c r="N257" s="271"/>
      <c r="O257" s="271"/>
      <c r="P257" s="271"/>
      <c r="Q257" s="272"/>
      <c r="R257" s="271"/>
      <c r="S257" s="271"/>
      <c r="T257" s="271"/>
      <c r="U257" s="271"/>
      <c r="V257" s="271"/>
      <c r="W257" s="271"/>
      <c r="X257" s="271"/>
      <c r="Y257" s="271"/>
      <c r="Z257" s="271"/>
      <c r="AA257" s="271"/>
      <c r="AB257" s="271"/>
      <c r="AC257" s="271"/>
      <c r="AD257" s="271"/>
      <c r="AE257" s="271"/>
      <c r="AF257" s="271"/>
      <c r="AG257" s="272"/>
      <c r="AH257" s="271"/>
      <c r="AI257" s="271"/>
      <c r="AJ257" s="271"/>
      <c r="AK257" s="271"/>
      <c r="AL257" s="271"/>
      <c r="AM257" s="271"/>
      <c r="AN257" s="271"/>
      <c r="AO257" s="271"/>
      <c r="AP257" s="271"/>
      <c r="AQ257" s="271"/>
      <c r="AR257" s="271"/>
      <c r="AS257" s="271"/>
      <c r="AT257" s="271"/>
      <c r="AU257" s="271"/>
      <c r="AV257" s="271"/>
      <c r="AW257" s="271"/>
      <c r="AX257" s="271"/>
      <c r="AY257" s="271"/>
      <c r="AZ257" s="271"/>
      <c r="BA257" s="271"/>
      <c r="BB257" s="271"/>
    </row>
    <row r="258" spans="1:54" s="352" customFormat="1" ht="18" customHeight="1" x14ac:dyDescent="0.25">
      <c r="A258" s="166"/>
      <c r="B258" s="1097">
        <v>35</v>
      </c>
      <c r="C258" s="370">
        <f>'3. Instalaciones fijas'!E129</f>
        <v>0</v>
      </c>
      <c r="D258" s="370" t="str">
        <f>IF(ISTEXT('3. Instalaciones fijas'!H129),'3. Instalaciones fijas'!H129,"")</f>
        <v/>
      </c>
      <c r="E258" s="370">
        <f>'3. Instalaciones fijas'!K129</f>
        <v>0</v>
      </c>
      <c r="F258" s="370">
        <f>'3. Instalaciones fijas'!N129</f>
        <v>0</v>
      </c>
      <c r="G258" s="370">
        <f>'3. Instalaciones fijas'!O129</f>
        <v>0</v>
      </c>
      <c r="H258" s="370">
        <f>'3. Instalaciones fijas'!P129</f>
        <v>0</v>
      </c>
      <c r="I258" s="370" t="str">
        <f t="shared" si="60"/>
        <v/>
      </c>
      <c r="J258" s="271"/>
      <c r="N258" s="271"/>
      <c r="O258" s="271"/>
      <c r="P258" s="271"/>
      <c r="Q258" s="272"/>
      <c r="R258" s="271"/>
      <c r="S258" s="271"/>
      <c r="T258" s="271"/>
      <c r="U258" s="271"/>
      <c r="V258" s="271"/>
      <c r="W258" s="271"/>
      <c r="X258" s="271"/>
      <c r="Y258" s="271"/>
      <c r="Z258" s="271"/>
      <c r="AA258" s="271"/>
      <c r="AB258" s="271"/>
      <c r="AC258" s="271"/>
      <c r="AD258" s="271"/>
      <c r="AE258" s="271"/>
      <c r="AF258" s="271"/>
      <c r="AG258" s="272"/>
      <c r="AH258" s="271"/>
      <c r="AI258" s="271"/>
      <c r="AJ258" s="271"/>
      <c r="AK258" s="271"/>
      <c r="AL258" s="271"/>
      <c r="AM258" s="271"/>
      <c r="AN258" s="271"/>
      <c r="AO258" s="271"/>
      <c r="AP258" s="271"/>
      <c r="AQ258" s="271"/>
      <c r="AR258" s="271"/>
      <c r="AS258" s="271"/>
      <c r="AT258" s="271"/>
      <c r="AU258" s="271"/>
      <c r="AV258" s="271"/>
      <c r="AW258" s="271"/>
      <c r="AX258" s="271"/>
      <c r="AY258" s="271"/>
      <c r="AZ258" s="271"/>
      <c r="BA258" s="271"/>
      <c r="BB258" s="271"/>
    </row>
    <row r="259" spans="1:54" s="352" customFormat="1" ht="18" customHeight="1" x14ac:dyDescent="0.25">
      <c r="A259" s="166"/>
      <c r="B259" s="1097">
        <v>36</v>
      </c>
      <c r="C259" s="370">
        <f>'3. Instalaciones fijas'!E130</f>
        <v>0</v>
      </c>
      <c r="D259" s="370" t="str">
        <f>IF(ISTEXT('3. Instalaciones fijas'!H130),'3. Instalaciones fijas'!H130,"")</f>
        <v/>
      </c>
      <c r="E259" s="370">
        <f>'3. Instalaciones fijas'!K130</f>
        <v>0</v>
      </c>
      <c r="F259" s="370">
        <f>'3. Instalaciones fijas'!N130</f>
        <v>0</v>
      </c>
      <c r="G259" s="370">
        <f>'3. Instalaciones fijas'!O130</f>
        <v>0</v>
      </c>
      <c r="H259" s="370">
        <f>'3. Instalaciones fijas'!P130</f>
        <v>0</v>
      </c>
      <c r="I259" s="370" t="str">
        <f t="shared" si="60"/>
        <v/>
      </c>
      <c r="J259" s="271"/>
      <c r="N259" s="271"/>
      <c r="O259" s="271"/>
      <c r="P259" s="271"/>
      <c r="Q259" s="272"/>
      <c r="R259" s="271"/>
      <c r="S259" s="271"/>
      <c r="T259" s="271"/>
      <c r="U259" s="271"/>
      <c r="V259" s="271"/>
      <c r="W259" s="271"/>
      <c r="X259" s="271"/>
      <c r="Y259" s="271"/>
      <c r="Z259" s="271"/>
      <c r="AA259" s="271"/>
      <c r="AB259" s="271"/>
      <c r="AC259" s="271"/>
      <c r="AD259" s="271"/>
      <c r="AE259" s="271"/>
      <c r="AF259" s="271"/>
      <c r="AG259" s="272"/>
      <c r="AH259" s="271"/>
      <c r="AI259" s="271"/>
      <c r="AJ259" s="271"/>
      <c r="AK259" s="271"/>
      <c r="AL259" s="271"/>
      <c r="AM259" s="271"/>
      <c r="AN259" s="271"/>
      <c r="AO259" s="271"/>
      <c r="AP259" s="271"/>
      <c r="AQ259" s="271"/>
      <c r="AR259" s="271"/>
      <c r="AS259" s="271"/>
      <c r="AT259" s="271"/>
      <c r="AU259" s="271"/>
      <c r="AV259" s="271"/>
      <c r="AW259" s="271"/>
      <c r="AX259" s="271"/>
      <c r="AY259" s="271"/>
      <c r="AZ259" s="271"/>
      <c r="BA259" s="271"/>
      <c r="BB259" s="271"/>
    </row>
    <row r="260" spans="1:54" s="352" customFormat="1" ht="18" customHeight="1" x14ac:dyDescent="0.25">
      <c r="A260" s="166"/>
      <c r="B260" s="1097">
        <v>37</v>
      </c>
      <c r="C260" s="370">
        <f>'3. Instalaciones fijas'!E131</f>
        <v>0</v>
      </c>
      <c r="D260" s="370" t="str">
        <f>IF(ISTEXT('3. Instalaciones fijas'!H131),'3. Instalaciones fijas'!H131,"")</f>
        <v/>
      </c>
      <c r="E260" s="370">
        <f>'3. Instalaciones fijas'!K131</f>
        <v>0</v>
      </c>
      <c r="F260" s="370">
        <f>'3. Instalaciones fijas'!N131</f>
        <v>0</v>
      </c>
      <c r="G260" s="370">
        <f>'3. Instalaciones fijas'!O131</f>
        <v>0</v>
      </c>
      <c r="H260" s="370">
        <f>'3. Instalaciones fijas'!P131</f>
        <v>0</v>
      </c>
      <c r="I260" s="370" t="str">
        <f t="shared" si="60"/>
        <v/>
      </c>
      <c r="J260" s="271"/>
      <c r="N260" s="271"/>
      <c r="O260" s="271"/>
      <c r="P260" s="271"/>
      <c r="Q260" s="272"/>
      <c r="R260" s="271"/>
      <c r="S260" s="271"/>
      <c r="T260" s="271"/>
      <c r="U260" s="271"/>
      <c r="V260" s="271"/>
      <c r="W260" s="271"/>
      <c r="X260" s="271"/>
      <c r="Y260" s="271"/>
      <c r="Z260" s="271"/>
      <c r="AA260" s="271"/>
      <c r="AB260" s="271"/>
      <c r="AC260" s="271"/>
      <c r="AD260" s="271"/>
      <c r="AE260" s="271"/>
      <c r="AF260" s="271"/>
      <c r="AG260" s="272"/>
      <c r="AH260" s="271"/>
      <c r="AI260" s="271"/>
      <c r="AJ260" s="271"/>
      <c r="AK260" s="271"/>
      <c r="AL260" s="271"/>
      <c r="AM260" s="271"/>
      <c r="AN260" s="271"/>
      <c r="AO260" s="271"/>
      <c r="AP260" s="271"/>
      <c r="AQ260" s="271"/>
      <c r="AR260" s="271"/>
      <c r="AS260" s="271"/>
      <c r="AT260" s="271"/>
      <c r="AU260" s="271"/>
      <c r="AV260" s="271"/>
      <c r="AW260" s="271"/>
      <c r="AX260" s="271"/>
      <c r="AY260" s="271"/>
      <c r="AZ260" s="271"/>
      <c r="BA260" s="271"/>
      <c r="BB260" s="271"/>
    </row>
    <row r="261" spans="1:54" s="352" customFormat="1" ht="18" customHeight="1" x14ac:dyDescent="0.25">
      <c r="A261" s="166"/>
      <c r="B261" s="1097">
        <v>38</v>
      </c>
      <c r="C261" s="370">
        <f>'3. Instalaciones fijas'!E132</f>
        <v>0</v>
      </c>
      <c r="D261" s="370" t="str">
        <f>IF(ISTEXT('3. Instalaciones fijas'!H132),'3. Instalaciones fijas'!H132,"")</f>
        <v/>
      </c>
      <c r="E261" s="370">
        <f>'3. Instalaciones fijas'!K132</f>
        <v>0</v>
      </c>
      <c r="F261" s="370">
        <f>'3. Instalaciones fijas'!N132</f>
        <v>0</v>
      </c>
      <c r="G261" s="370">
        <f>'3. Instalaciones fijas'!O132</f>
        <v>0</v>
      </c>
      <c r="H261" s="370">
        <f>'3. Instalaciones fijas'!P132</f>
        <v>0</v>
      </c>
      <c r="I261" s="370" t="str">
        <f t="shared" si="60"/>
        <v/>
      </c>
      <c r="J261" s="271"/>
      <c r="N261" s="271"/>
      <c r="O261" s="271"/>
      <c r="P261" s="271"/>
      <c r="Q261" s="272"/>
      <c r="R261" s="271"/>
      <c r="S261" s="271"/>
      <c r="T261" s="271"/>
      <c r="U261" s="271"/>
      <c r="V261" s="271"/>
      <c r="W261" s="271"/>
      <c r="X261" s="271"/>
      <c r="Y261" s="271"/>
      <c r="Z261" s="271"/>
      <c r="AA261" s="271"/>
      <c r="AB261" s="271"/>
      <c r="AC261" s="271"/>
      <c r="AD261" s="271"/>
      <c r="AE261" s="271"/>
      <c r="AF261" s="271"/>
      <c r="AG261" s="272"/>
      <c r="AH261" s="271"/>
      <c r="AI261" s="271"/>
      <c r="AJ261" s="271"/>
      <c r="AK261" s="271"/>
      <c r="AL261" s="271"/>
      <c r="AM261" s="271"/>
      <c r="AN261" s="271"/>
      <c r="AO261" s="271"/>
      <c r="AP261" s="271"/>
      <c r="AQ261" s="271"/>
      <c r="AR261" s="271"/>
      <c r="AS261" s="271"/>
      <c r="AT261" s="271"/>
      <c r="AU261" s="271"/>
      <c r="AV261" s="271"/>
      <c r="AW261" s="271"/>
      <c r="AX261" s="271"/>
      <c r="AY261" s="271"/>
      <c r="AZ261" s="271"/>
      <c r="BA261" s="271"/>
      <c r="BB261" s="271"/>
    </row>
    <row r="262" spans="1:54" s="352" customFormat="1" ht="18" customHeight="1" x14ac:dyDescent="0.25">
      <c r="A262" s="166"/>
      <c r="B262" s="1097">
        <v>39</v>
      </c>
      <c r="C262" s="370">
        <f>'3. Instalaciones fijas'!E133</f>
        <v>0</v>
      </c>
      <c r="D262" s="370" t="str">
        <f>IF(ISTEXT('3. Instalaciones fijas'!H133),'3. Instalaciones fijas'!H133,"")</f>
        <v/>
      </c>
      <c r="E262" s="370">
        <f>'3. Instalaciones fijas'!K133</f>
        <v>0</v>
      </c>
      <c r="F262" s="370">
        <f>'3. Instalaciones fijas'!N133</f>
        <v>0</v>
      </c>
      <c r="G262" s="370">
        <f>'3. Instalaciones fijas'!O133</f>
        <v>0</v>
      </c>
      <c r="H262" s="370">
        <f>'3. Instalaciones fijas'!P133</f>
        <v>0</v>
      </c>
      <c r="I262" s="370" t="str">
        <f t="shared" si="60"/>
        <v/>
      </c>
      <c r="J262" s="271"/>
      <c r="N262" s="271"/>
      <c r="O262" s="271"/>
      <c r="P262" s="271"/>
      <c r="Q262" s="272"/>
      <c r="R262" s="271"/>
      <c r="S262" s="271"/>
      <c r="T262" s="271"/>
      <c r="U262" s="271"/>
      <c r="V262" s="271"/>
      <c r="W262" s="271"/>
      <c r="X262" s="271"/>
      <c r="Y262" s="271"/>
      <c r="Z262" s="271"/>
      <c r="AA262" s="271"/>
      <c r="AB262" s="271"/>
      <c r="AC262" s="271"/>
      <c r="AD262" s="271"/>
      <c r="AE262" s="271"/>
      <c r="AF262" s="271"/>
      <c r="AG262" s="272"/>
      <c r="AH262" s="271"/>
      <c r="AI262" s="271"/>
      <c r="AJ262" s="271"/>
      <c r="AK262" s="271"/>
      <c r="AL262" s="271"/>
      <c r="AM262" s="271"/>
      <c r="AN262" s="271"/>
      <c r="AO262" s="271"/>
      <c r="AP262" s="271"/>
      <c r="AQ262" s="271"/>
      <c r="AR262" s="271"/>
      <c r="AS262" s="271"/>
      <c r="AT262" s="271"/>
      <c r="AU262" s="271"/>
      <c r="AV262" s="271"/>
      <c r="AW262" s="271"/>
      <c r="AX262" s="271"/>
      <c r="AY262" s="271"/>
      <c r="AZ262" s="271"/>
      <c r="BA262" s="271"/>
      <c r="BB262" s="271"/>
    </row>
    <row r="263" spans="1:54" s="352" customFormat="1" ht="18" customHeight="1" x14ac:dyDescent="0.25">
      <c r="A263" s="166"/>
      <c r="B263" s="1097">
        <v>40</v>
      </c>
      <c r="C263" s="370">
        <f>'3. Instalaciones fijas'!E134</f>
        <v>0</v>
      </c>
      <c r="D263" s="370" t="str">
        <f>IF(ISTEXT('3. Instalaciones fijas'!H134),'3. Instalaciones fijas'!H134,"")</f>
        <v/>
      </c>
      <c r="E263" s="370">
        <f>'3. Instalaciones fijas'!K134</f>
        <v>0</v>
      </c>
      <c r="F263" s="370">
        <f>'3. Instalaciones fijas'!N134</f>
        <v>0</v>
      </c>
      <c r="G263" s="370">
        <f>'3. Instalaciones fijas'!O134</f>
        <v>0</v>
      </c>
      <c r="H263" s="370">
        <f>'3. Instalaciones fijas'!P134</f>
        <v>0</v>
      </c>
      <c r="I263" s="370" t="str">
        <f t="shared" si="60"/>
        <v/>
      </c>
      <c r="J263" s="271"/>
      <c r="N263" s="271"/>
      <c r="O263" s="271"/>
      <c r="P263" s="271"/>
      <c r="Q263" s="272"/>
      <c r="R263" s="271"/>
      <c r="S263" s="271"/>
      <c r="T263" s="271"/>
      <c r="U263" s="271"/>
      <c r="V263" s="271"/>
      <c r="W263" s="271"/>
      <c r="X263" s="271"/>
      <c r="Y263" s="271"/>
      <c r="Z263" s="271"/>
      <c r="AA263" s="271"/>
      <c r="AB263" s="271"/>
      <c r="AC263" s="271"/>
      <c r="AD263" s="271"/>
      <c r="AE263" s="271"/>
      <c r="AF263" s="271"/>
      <c r="AG263" s="272"/>
      <c r="AH263" s="271"/>
      <c r="AI263" s="271"/>
      <c r="AJ263" s="271"/>
      <c r="AK263" s="271"/>
      <c r="AL263" s="271"/>
      <c r="AM263" s="271"/>
      <c r="AN263" s="271"/>
      <c r="AO263" s="271"/>
      <c r="AP263" s="271"/>
      <c r="AQ263" s="271"/>
      <c r="AR263" s="271"/>
      <c r="AS263" s="271"/>
      <c r="AT263" s="271"/>
      <c r="AU263" s="271"/>
      <c r="AV263" s="271"/>
      <c r="AW263" s="271"/>
      <c r="AX263" s="271"/>
      <c r="AY263" s="271"/>
      <c r="AZ263" s="271"/>
      <c r="BA263" s="271"/>
      <c r="BB263" s="271"/>
    </row>
    <row r="264" spans="1:54" s="352" customFormat="1" ht="18" customHeight="1" x14ac:dyDescent="0.25">
      <c r="A264" s="166"/>
      <c r="B264" s="1097">
        <v>41</v>
      </c>
      <c r="C264" s="370">
        <f>'3. Instalaciones fijas'!E135</f>
        <v>0</v>
      </c>
      <c r="D264" s="370" t="str">
        <f>IF(ISTEXT('3. Instalaciones fijas'!H135),'3. Instalaciones fijas'!H135,"")</f>
        <v/>
      </c>
      <c r="E264" s="370">
        <f>'3. Instalaciones fijas'!K135</f>
        <v>0</v>
      </c>
      <c r="F264" s="370">
        <f>'3. Instalaciones fijas'!N135</f>
        <v>0</v>
      </c>
      <c r="G264" s="370">
        <f>'3. Instalaciones fijas'!O135</f>
        <v>0</v>
      </c>
      <c r="H264" s="370">
        <f>'3. Instalaciones fijas'!P135</f>
        <v>0</v>
      </c>
      <c r="I264" s="370" t="str">
        <f t="shared" si="60"/>
        <v/>
      </c>
      <c r="J264" s="271"/>
      <c r="N264" s="271"/>
      <c r="O264" s="271"/>
      <c r="P264" s="271"/>
      <c r="Q264" s="272"/>
      <c r="R264" s="271"/>
      <c r="S264" s="271"/>
      <c r="T264" s="271"/>
      <c r="U264" s="271"/>
      <c r="V264" s="271"/>
      <c r="W264" s="271"/>
      <c r="X264" s="271"/>
      <c r="Y264" s="271"/>
      <c r="Z264" s="271"/>
      <c r="AA264" s="271"/>
      <c r="AB264" s="271"/>
      <c r="AC264" s="271"/>
      <c r="AD264" s="271"/>
      <c r="AE264" s="271"/>
      <c r="AF264" s="271"/>
      <c r="AG264" s="272"/>
      <c r="AH264" s="271"/>
      <c r="AI264" s="271"/>
      <c r="AJ264" s="271"/>
      <c r="AK264" s="271"/>
      <c r="AL264" s="271"/>
      <c r="AM264" s="271"/>
      <c r="AN264" s="271"/>
      <c r="AO264" s="271"/>
      <c r="AP264" s="271"/>
      <c r="AQ264" s="271"/>
      <c r="AR264" s="271"/>
      <c r="AS264" s="271"/>
      <c r="AT264" s="271"/>
      <c r="AU264" s="271"/>
      <c r="AV264" s="271"/>
      <c r="AW264" s="271"/>
      <c r="AX264" s="271"/>
      <c r="AY264" s="271"/>
      <c r="AZ264" s="271"/>
      <c r="BA264" s="271"/>
      <c r="BB264" s="271"/>
    </row>
    <row r="265" spans="1:54" s="352" customFormat="1" ht="18" customHeight="1" x14ac:dyDescent="0.25">
      <c r="A265" s="166"/>
      <c r="B265" s="1097">
        <v>42</v>
      </c>
      <c r="C265" s="370">
        <f>'3. Instalaciones fijas'!E136</f>
        <v>0</v>
      </c>
      <c r="D265" s="370" t="str">
        <f>IF(ISTEXT('3. Instalaciones fijas'!H136),'3. Instalaciones fijas'!H136,"")</f>
        <v/>
      </c>
      <c r="E265" s="370">
        <f>'3. Instalaciones fijas'!K136</f>
        <v>0</v>
      </c>
      <c r="F265" s="370">
        <f>'3. Instalaciones fijas'!N136</f>
        <v>0</v>
      </c>
      <c r="G265" s="370">
        <f>'3. Instalaciones fijas'!O136</f>
        <v>0</v>
      </c>
      <c r="H265" s="370">
        <f>'3. Instalaciones fijas'!P136</f>
        <v>0</v>
      </c>
      <c r="I265" s="370" t="str">
        <f t="shared" si="60"/>
        <v/>
      </c>
      <c r="J265" s="271"/>
      <c r="N265" s="271"/>
      <c r="O265" s="271"/>
      <c r="P265" s="271"/>
      <c r="Q265" s="272"/>
      <c r="R265" s="271"/>
      <c r="S265" s="271"/>
      <c r="T265" s="271"/>
      <c r="U265" s="271"/>
      <c r="V265" s="271"/>
      <c r="W265" s="271"/>
      <c r="X265" s="271"/>
      <c r="Y265" s="271"/>
      <c r="Z265" s="271"/>
      <c r="AA265" s="271"/>
      <c r="AB265" s="271"/>
      <c r="AC265" s="271"/>
      <c r="AD265" s="271"/>
      <c r="AE265" s="271"/>
      <c r="AF265" s="271"/>
      <c r="AG265" s="272"/>
      <c r="AH265" s="271"/>
      <c r="AI265" s="271"/>
      <c r="AJ265" s="271"/>
      <c r="AK265" s="271"/>
      <c r="AL265" s="271"/>
      <c r="AM265" s="271"/>
      <c r="AN265" s="271"/>
      <c r="AO265" s="271"/>
      <c r="AP265" s="271"/>
      <c r="AQ265" s="271"/>
      <c r="AR265" s="271"/>
      <c r="AS265" s="271"/>
      <c r="AT265" s="271"/>
      <c r="AU265" s="271"/>
      <c r="AV265" s="271"/>
      <c r="AW265" s="271"/>
      <c r="AX265" s="271"/>
      <c r="AY265" s="271"/>
      <c r="AZ265" s="271"/>
      <c r="BA265" s="271"/>
      <c r="BB265" s="271"/>
    </row>
    <row r="266" spans="1:54" s="352" customFormat="1" ht="18" customHeight="1" x14ac:dyDescent="0.25">
      <c r="A266" s="166"/>
      <c r="B266" s="1097">
        <v>43</v>
      </c>
      <c r="C266" s="370">
        <f>'3. Instalaciones fijas'!E137</f>
        <v>0</v>
      </c>
      <c r="D266" s="370" t="str">
        <f>IF(ISTEXT('3. Instalaciones fijas'!H137),'3. Instalaciones fijas'!H137,"")</f>
        <v/>
      </c>
      <c r="E266" s="370">
        <f>'3. Instalaciones fijas'!K137</f>
        <v>0</v>
      </c>
      <c r="F266" s="370">
        <f>'3. Instalaciones fijas'!N137</f>
        <v>0</v>
      </c>
      <c r="G266" s="370">
        <f>'3. Instalaciones fijas'!O137</f>
        <v>0</v>
      </c>
      <c r="H266" s="370">
        <f>'3. Instalaciones fijas'!P137</f>
        <v>0</v>
      </c>
      <c r="I266" s="370" t="str">
        <f t="shared" si="60"/>
        <v/>
      </c>
      <c r="J266" s="271"/>
      <c r="N266" s="271"/>
      <c r="O266" s="271"/>
      <c r="P266" s="271"/>
      <c r="Q266" s="272"/>
      <c r="R266" s="271"/>
      <c r="S266" s="271"/>
      <c r="T266" s="271"/>
      <c r="U266" s="271"/>
      <c r="V266" s="271"/>
      <c r="W266" s="271"/>
      <c r="X266" s="271"/>
      <c r="Y266" s="271"/>
      <c r="Z266" s="271"/>
      <c r="AA266" s="271"/>
      <c r="AB266" s="271"/>
      <c r="AC266" s="271"/>
      <c r="AD266" s="271"/>
      <c r="AE266" s="271"/>
      <c r="AF266" s="271"/>
      <c r="AG266" s="272"/>
      <c r="AH266" s="271"/>
      <c r="AI266" s="271"/>
      <c r="AJ266" s="271"/>
      <c r="AK266" s="271"/>
      <c r="AL266" s="271"/>
      <c r="AM266" s="271"/>
      <c r="AN266" s="271"/>
      <c r="AO266" s="271"/>
      <c r="AP266" s="271"/>
      <c r="AQ266" s="271"/>
      <c r="AR266" s="271"/>
      <c r="AS266" s="271"/>
      <c r="AT266" s="271"/>
      <c r="AU266" s="271"/>
      <c r="AV266" s="271"/>
      <c r="AW266" s="271"/>
      <c r="AX266" s="271"/>
      <c r="AY266" s="271"/>
      <c r="AZ266" s="271"/>
      <c r="BA266" s="271"/>
      <c r="BB266" s="271"/>
    </row>
    <row r="267" spans="1:54" s="352" customFormat="1" ht="18" customHeight="1" x14ac:dyDescent="0.25">
      <c r="A267" s="166"/>
      <c r="B267" s="1097">
        <v>44</v>
      </c>
      <c r="C267" s="370">
        <f>'3. Instalaciones fijas'!E138</f>
        <v>0</v>
      </c>
      <c r="D267" s="370" t="str">
        <f>IF(ISTEXT('3. Instalaciones fijas'!H138),'3. Instalaciones fijas'!H138,"")</f>
        <v/>
      </c>
      <c r="E267" s="370">
        <f>'3. Instalaciones fijas'!K138</f>
        <v>0</v>
      </c>
      <c r="F267" s="370">
        <f>'3. Instalaciones fijas'!N138</f>
        <v>0</v>
      </c>
      <c r="G267" s="370">
        <f>'3. Instalaciones fijas'!O138</f>
        <v>0</v>
      </c>
      <c r="H267" s="370">
        <f>'3. Instalaciones fijas'!P138</f>
        <v>0</v>
      </c>
      <c r="I267" s="370" t="str">
        <f t="shared" si="60"/>
        <v/>
      </c>
      <c r="J267" s="271"/>
      <c r="N267" s="271"/>
      <c r="O267" s="271"/>
      <c r="P267" s="271"/>
      <c r="Q267" s="272"/>
      <c r="R267" s="271"/>
      <c r="S267" s="271"/>
      <c r="T267" s="271"/>
      <c r="U267" s="271"/>
      <c r="V267" s="271"/>
      <c r="W267" s="271"/>
      <c r="X267" s="271"/>
      <c r="Y267" s="271"/>
      <c r="Z267" s="271"/>
      <c r="AA267" s="271"/>
      <c r="AB267" s="271"/>
      <c r="AC267" s="271"/>
      <c r="AD267" s="271"/>
      <c r="AE267" s="271"/>
      <c r="AF267" s="271"/>
      <c r="AG267" s="272"/>
      <c r="AH267" s="271"/>
      <c r="AI267" s="271"/>
      <c r="AJ267" s="271"/>
      <c r="AK267" s="271"/>
      <c r="AL267" s="271"/>
      <c r="AM267" s="271"/>
      <c r="AN267" s="271"/>
      <c r="AO267" s="271"/>
      <c r="AP267" s="271"/>
      <c r="AQ267" s="271"/>
      <c r="AR267" s="271"/>
      <c r="AS267" s="271"/>
      <c r="AT267" s="271"/>
      <c r="AU267" s="271"/>
      <c r="AV267" s="271"/>
      <c r="AW267" s="271"/>
      <c r="AX267" s="271"/>
      <c r="AY267" s="271"/>
      <c r="AZ267" s="271"/>
      <c r="BA267" s="271"/>
      <c r="BB267" s="271"/>
    </row>
    <row r="268" spans="1:54" s="352" customFormat="1" ht="18" customHeight="1" x14ac:dyDescent="0.25">
      <c r="A268" s="166"/>
      <c r="B268" s="1097">
        <v>45</v>
      </c>
      <c r="C268" s="370">
        <f>'3. Instalaciones fijas'!E139</f>
        <v>0</v>
      </c>
      <c r="D268" s="370" t="str">
        <f>IF(ISTEXT('3. Instalaciones fijas'!H139),'3. Instalaciones fijas'!H139,"")</f>
        <v/>
      </c>
      <c r="E268" s="370">
        <f>'3. Instalaciones fijas'!K139</f>
        <v>0</v>
      </c>
      <c r="F268" s="370">
        <f>'3. Instalaciones fijas'!N139</f>
        <v>0</v>
      </c>
      <c r="G268" s="370">
        <f>'3. Instalaciones fijas'!O139</f>
        <v>0</v>
      </c>
      <c r="H268" s="370">
        <f>'3. Instalaciones fijas'!P139</f>
        <v>0</v>
      </c>
      <c r="I268" s="370" t="str">
        <f t="shared" si="60"/>
        <v/>
      </c>
      <c r="J268" s="271"/>
      <c r="N268" s="271"/>
      <c r="O268" s="271"/>
      <c r="P268" s="271"/>
      <c r="Q268" s="272"/>
      <c r="R268" s="271"/>
      <c r="S268" s="271"/>
      <c r="T268" s="271"/>
      <c r="U268" s="271"/>
      <c r="V268" s="271"/>
      <c r="W268" s="271"/>
      <c r="X268" s="271"/>
      <c r="Y268" s="271"/>
      <c r="Z268" s="271"/>
      <c r="AA268" s="271"/>
      <c r="AB268" s="271"/>
      <c r="AC268" s="271"/>
      <c r="AD268" s="271"/>
      <c r="AE268" s="271"/>
      <c r="AF268" s="271"/>
      <c r="AG268" s="272"/>
      <c r="AH268" s="271"/>
      <c r="AI268" s="271"/>
      <c r="AJ268" s="271"/>
      <c r="AK268" s="271"/>
      <c r="AL268" s="271"/>
      <c r="AM268" s="271"/>
      <c r="AN268" s="271"/>
      <c r="AO268" s="271"/>
      <c r="AP268" s="271"/>
      <c r="AQ268" s="271"/>
      <c r="AR268" s="271"/>
      <c r="AS268" s="271"/>
      <c r="AT268" s="271"/>
      <c r="AU268" s="271"/>
      <c r="AV268" s="271"/>
      <c r="AW268" s="271"/>
      <c r="AX268" s="271"/>
      <c r="AY268" s="271"/>
      <c r="AZ268" s="271"/>
      <c r="BA268" s="271"/>
      <c r="BB268" s="271"/>
    </row>
    <row r="269" spans="1:54" s="352" customFormat="1" ht="18" customHeight="1" x14ac:dyDescent="0.25">
      <c r="A269" s="166"/>
      <c r="B269" s="1097">
        <v>46</v>
      </c>
      <c r="C269" s="370">
        <f>'3. Instalaciones fijas'!E140</f>
        <v>0</v>
      </c>
      <c r="D269" s="370" t="str">
        <f>IF(ISTEXT('3. Instalaciones fijas'!H140),'3. Instalaciones fijas'!H140,"")</f>
        <v/>
      </c>
      <c r="E269" s="370">
        <f>'3. Instalaciones fijas'!K140</f>
        <v>0</v>
      </c>
      <c r="F269" s="370">
        <f>'3. Instalaciones fijas'!N140</f>
        <v>0</v>
      </c>
      <c r="G269" s="370">
        <f>'3. Instalaciones fijas'!O140</f>
        <v>0</v>
      </c>
      <c r="H269" s="370">
        <f>'3. Instalaciones fijas'!P140</f>
        <v>0</v>
      </c>
      <c r="I269" s="370" t="str">
        <f t="shared" si="60"/>
        <v/>
      </c>
      <c r="J269" s="271"/>
      <c r="N269" s="271"/>
      <c r="O269" s="271"/>
      <c r="P269" s="271"/>
      <c r="Q269" s="272"/>
      <c r="R269" s="271"/>
      <c r="S269" s="271"/>
      <c r="T269" s="271"/>
      <c r="U269" s="271"/>
      <c r="V269" s="271"/>
      <c r="W269" s="271"/>
      <c r="X269" s="271"/>
      <c r="Y269" s="271"/>
      <c r="Z269" s="271"/>
      <c r="AA269" s="271"/>
      <c r="AB269" s="271"/>
      <c r="AC269" s="271"/>
      <c r="AD269" s="271"/>
      <c r="AE269" s="271"/>
      <c r="AF269" s="271"/>
      <c r="AG269" s="272"/>
      <c r="AH269" s="271"/>
      <c r="AI269" s="271"/>
      <c r="AJ269" s="271"/>
      <c r="AK269" s="271"/>
      <c r="AL269" s="271"/>
      <c r="AM269" s="271"/>
      <c r="AN269" s="271"/>
      <c r="AO269" s="271"/>
      <c r="AP269" s="271"/>
      <c r="AQ269" s="271"/>
      <c r="AR269" s="271"/>
      <c r="AS269" s="271"/>
      <c r="AT269" s="271"/>
      <c r="AU269" s="271"/>
      <c r="AV269" s="271"/>
      <c r="AW269" s="271"/>
      <c r="AX269" s="271"/>
      <c r="AY269" s="271"/>
      <c r="AZ269" s="271"/>
      <c r="BA269" s="271"/>
      <c r="BB269" s="271"/>
    </row>
    <row r="270" spans="1:54" s="352" customFormat="1" ht="18" customHeight="1" x14ac:dyDescent="0.25">
      <c r="A270" s="166"/>
      <c r="B270" s="1097">
        <v>47</v>
      </c>
      <c r="C270" s="370">
        <f>'3. Instalaciones fijas'!E141</f>
        <v>0</v>
      </c>
      <c r="D270" s="370" t="str">
        <f>IF(ISTEXT('3. Instalaciones fijas'!H141),'3. Instalaciones fijas'!H141,"")</f>
        <v/>
      </c>
      <c r="E270" s="370">
        <f>'3. Instalaciones fijas'!K141</f>
        <v>0</v>
      </c>
      <c r="F270" s="370">
        <f>'3. Instalaciones fijas'!N141</f>
        <v>0</v>
      </c>
      <c r="G270" s="370">
        <f>'3. Instalaciones fijas'!O141</f>
        <v>0</v>
      </c>
      <c r="H270" s="370">
        <f>'3. Instalaciones fijas'!P141</f>
        <v>0</v>
      </c>
      <c r="I270" s="370" t="str">
        <f t="shared" si="60"/>
        <v/>
      </c>
      <c r="J270" s="271"/>
      <c r="N270" s="271"/>
      <c r="O270" s="271"/>
      <c r="P270" s="271"/>
      <c r="Q270" s="272"/>
      <c r="R270" s="271"/>
      <c r="S270" s="271"/>
      <c r="T270" s="271"/>
      <c r="U270" s="271"/>
      <c r="V270" s="271"/>
      <c r="W270" s="271"/>
      <c r="X270" s="271"/>
      <c r="Y270" s="271"/>
      <c r="Z270" s="271"/>
      <c r="AA270" s="271"/>
      <c r="AB270" s="271"/>
      <c r="AC270" s="271"/>
      <c r="AD270" s="271"/>
      <c r="AE270" s="271"/>
      <c r="AF270" s="271"/>
      <c r="AG270" s="272"/>
      <c r="AH270" s="271"/>
      <c r="AI270" s="271"/>
      <c r="AJ270" s="271"/>
      <c r="AK270" s="271"/>
      <c r="AL270" s="271"/>
      <c r="AM270" s="271"/>
      <c r="AN270" s="271"/>
      <c r="AO270" s="271"/>
      <c r="AP270" s="271"/>
      <c r="AQ270" s="271"/>
      <c r="AR270" s="271"/>
      <c r="AS270" s="271"/>
      <c r="AT270" s="271"/>
      <c r="AU270" s="271"/>
      <c r="AV270" s="271"/>
      <c r="AW270" s="271"/>
      <c r="AX270" s="271"/>
      <c r="AY270" s="271"/>
      <c r="AZ270" s="271"/>
      <c r="BA270" s="271"/>
      <c r="BB270" s="271"/>
    </row>
    <row r="271" spans="1:54" s="352" customFormat="1" ht="18" customHeight="1" x14ac:dyDescent="0.25">
      <c r="A271" s="166"/>
      <c r="B271" s="1097">
        <v>48</v>
      </c>
      <c r="C271" s="370">
        <f>'3. Instalaciones fijas'!E142</f>
        <v>0</v>
      </c>
      <c r="D271" s="370" t="str">
        <f>IF(ISTEXT('3. Instalaciones fijas'!H142),'3. Instalaciones fijas'!H142,"")</f>
        <v/>
      </c>
      <c r="E271" s="370">
        <f>'3. Instalaciones fijas'!K142</f>
        <v>0</v>
      </c>
      <c r="F271" s="370">
        <f>'3. Instalaciones fijas'!N142</f>
        <v>0</v>
      </c>
      <c r="G271" s="370">
        <f>'3. Instalaciones fijas'!O142</f>
        <v>0</v>
      </c>
      <c r="H271" s="370">
        <f>'3. Instalaciones fijas'!P142</f>
        <v>0</v>
      </c>
      <c r="I271" s="370" t="str">
        <f t="shared" si="60"/>
        <v/>
      </c>
      <c r="J271" s="271"/>
      <c r="N271" s="271"/>
      <c r="O271" s="271"/>
      <c r="P271" s="271"/>
      <c r="Q271" s="272"/>
      <c r="R271" s="271"/>
      <c r="S271" s="271"/>
      <c r="T271" s="271"/>
      <c r="U271" s="271"/>
      <c r="V271" s="271"/>
      <c r="W271" s="271"/>
      <c r="X271" s="271"/>
      <c r="Y271" s="271"/>
      <c r="Z271" s="271"/>
      <c r="AA271" s="271"/>
      <c r="AB271" s="271"/>
      <c r="AC271" s="271"/>
      <c r="AD271" s="271"/>
      <c r="AE271" s="271"/>
      <c r="AF271" s="271"/>
      <c r="AG271" s="272"/>
      <c r="AH271" s="271"/>
      <c r="AI271" s="271"/>
      <c r="AJ271" s="271"/>
      <c r="AK271" s="271"/>
      <c r="AL271" s="271"/>
      <c r="AM271" s="271"/>
      <c r="AN271" s="271"/>
      <c r="AO271" s="271"/>
      <c r="AP271" s="271"/>
      <c r="AQ271" s="271"/>
      <c r="AR271" s="271"/>
      <c r="AS271" s="271"/>
      <c r="AT271" s="271"/>
      <c r="AU271" s="271"/>
      <c r="AV271" s="271"/>
      <c r="AW271" s="271"/>
      <c r="AX271" s="271"/>
      <c r="AY271" s="271"/>
      <c r="AZ271" s="271"/>
      <c r="BA271" s="271"/>
      <c r="BB271" s="271"/>
    </row>
    <row r="272" spans="1:54" s="352" customFormat="1" ht="18" customHeight="1" x14ac:dyDescent="0.25">
      <c r="A272" s="166"/>
      <c r="B272" s="1097">
        <v>49</v>
      </c>
      <c r="C272" s="370">
        <f>'3. Instalaciones fijas'!E143</f>
        <v>0</v>
      </c>
      <c r="D272" s="370" t="str">
        <f>IF(ISTEXT('3. Instalaciones fijas'!H143),'3. Instalaciones fijas'!H143,"")</f>
        <v/>
      </c>
      <c r="E272" s="370">
        <f>'3. Instalaciones fijas'!K143</f>
        <v>0</v>
      </c>
      <c r="F272" s="370">
        <f>'3. Instalaciones fijas'!N143</f>
        <v>0</v>
      </c>
      <c r="G272" s="370">
        <f>'3. Instalaciones fijas'!O143</f>
        <v>0</v>
      </c>
      <c r="H272" s="370">
        <f>'3. Instalaciones fijas'!P143</f>
        <v>0</v>
      </c>
      <c r="I272" s="370" t="str">
        <f t="shared" si="60"/>
        <v/>
      </c>
      <c r="J272" s="271"/>
      <c r="N272" s="271"/>
      <c r="O272" s="271"/>
      <c r="P272" s="271"/>
      <c r="Q272" s="272"/>
      <c r="R272" s="271"/>
      <c r="S272" s="271"/>
      <c r="T272" s="271"/>
      <c r="U272" s="271"/>
      <c r="V272" s="271"/>
      <c r="W272" s="271"/>
      <c r="X272" s="271"/>
      <c r="Y272" s="271"/>
      <c r="Z272" s="271"/>
      <c r="AA272" s="271"/>
      <c r="AB272" s="271"/>
      <c r="AC272" s="271"/>
      <c r="AD272" s="271"/>
      <c r="AE272" s="271"/>
      <c r="AF272" s="271"/>
      <c r="AG272" s="272"/>
      <c r="AH272" s="271"/>
      <c r="AI272" s="271"/>
      <c r="AJ272" s="271"/>
      <c r="AK272" s="271"/>
      <c r="AL272" s="271"/>
      <c r="AM272" s="271"/>
      <c r="AN272" s="271"/>
      <c r="AO272" s="271"/>
      <c r="AP272" s="271"/>
      <c r="AQ272" s="271"/>
      <c r="AR272" s="271"/>
      <c r="AS272" s="271"/>
      <c r="AT272" s="271"/>
      <c r="AU272" s="271"/>
      <c r="AV272" s="271"/>
      <c r="AW272" s="271"/>
      <c r="AX272" s="271"/>
      <c r="AY272" s="271"/>
      <c r="AZ272" s="271"/>
      <c r="BA272" s="271"/>
      <c r="BB272" s="271"/>
    </row>
    <row r="273" spans="1:54" s="352" customFormat="1" ht="18" customHeight="1" x14ac:dyDescent="0.25">
      <c r="A273" s="166"/>
      <c r="B273" s="1097">
        <v>50</v>
      </c>
      <c r="C273" s="370">
        <f>'3. Instalaciones fijas'!E144</f>
        <v>0</v>
      </c>
      <c r="D273" s="370" t="str">
        <f>IF(ISTEXT('3. Instalaciones fijas'!H144),'3. Instalaciones fijas'!H144,"")</f>
        <v/>
      </c>
      <c r="E273" s="370">
        <f>'3. Instalaciones fijas'!K144</f>
        <v>0</v>
      </c>
      <c r="F273" s="370">
        <f>'3. Instalaciones fijas'!N144</f>
        <v>0</v>
      </c>
      <c r="G273" s="370">
        <f>'3. Instalaciones fijas'!O144</f>
        <v>0</v>
      </c>
      <c r="H273" s="370">
        <f>'3. Instalaciones fijas'!P144</f>
        <v>0</v>
      </c>
      <c r="I273" s="370" t="str">
        <f t="shared" si="60"/>
        <v/>
      </c>
      <c r="J273" s="271"/>
      <c r="N273" s="271"/>
      <c r="O273" s="271"/>
      <c r="P273" s="271"/>
      <c r="Q273" s="272"/>
      <c r="R273" s="271"/>
      <c r="S273" s="271"/>
      <c r="T273" s="271"/>
      <c r="U273" s="271"/>
      <c r="V273" s="271"/>
      <c r="W273" s="271"/>
      <c r="X273" s="271"/>
      <c r="Y273" s="271"/>
      <c r="Z273" s="271"/>
      <c r="AA273" s="271"/>
      <c r="AB273" s="271"/>
      <c r="AC273" s="271"/>
      <c r="AD273" s="271"/>
      <c r="AE273" s="271"/>
      <c r="AF273" s="271"/>
      <c r="AG273" s="272"/>
      <c r="AH273" s="271"/>
      <c r="AI273" s="271"/>
      <c r="AJ273" s="271"/>
      <c r="AK273" s="271"/>
      <c r="AL273" s="271"/>
      <c r="AM273" s="271"/>
      <c r="AN273" s="271"/>
      <c r="AO273" s="271"/>
      <c r="AP273" s="271"/>
      <c r="AQ273" s="271"/>
      <c r="AR273" s="271"/>
      <c r="AS273" s="271"/>
      <c r="AT273" s="271"/>
      <c r="AU273" s="271"/>
      <c r="AV273" s="271"/>
      <c r="AW273" s="271"/>
      <c r="AX273" s="271"/>
      <c r="AY273" s="271"/>
      <c r="AZ273" s="271"/>
      <c r="BA273" s="271"/>
      <c r="BB273" s="271"/>
    </row>
    <row r="274" spans="1:54" s="352" customFormat="1" ht="18" customHeight="1" x14ac:dyDescent="0.25">
      <c r="A274" s="166"/>
      <c r="B274" s="271"/>
      <c r="C274" s="271"/>
      <c r="D274" s="271"/>
      <c r="E274" s="271"/>
      <c r="F274" s="471">
        <f>SUM(F224:F273)</f>
        <v>0</v>
      </c>
      <c r="G274" s="471">
        <f>SUM(G224:G273)</f>
        <v>0</v>
      </c>
      <c r="H274" s="471">
        <f>SUM(H224:H273)</f>
        <v>0</v>
      </c>
      <c r="I274" s="471">
        <f>SUM(I224:I273)</f>
        <v>0</v>
      </c>
      <c r="J274" s="271"/>
      <c r="N274" s="271"/>
      <c r="O274" s="271"/>
      <c r="P274" s="271"/>
      <c r="Q274" s="272"/>
      <c r="R274" s="271"/>
      <c r="S274" s="271"/>
      <c r="T274" s="271"/>
      <c r="U274" s="271"/>
      <c r="V274" s="271"/>
      <c r="W274" s="271"/>
      <c r="X274" s="271"/>
      <c r="Y274" s="271"/>
      <c r="Z274" s="271"/>
      <c r="AA274" s="271"/>
      <c r="AB274" s="271"/>
      <c r="AC274" s="271"/>
      <c r="AD274" s="271"/>
      <c r="AE274" s="271"/>
      <c r="AF274" s="271"/>
      <c r="AG274" s="272"/>
      <c r="AH274" s="271"/>
      <c r="AI274" s="271"/>
      <c r="AJ274" s="271"/>
      <c r="AK274" s="271"/>
      <c r="AL274" s="271"/>
      <c r="AM274" s="271"/>
      <c r="AN274" s="271"/>
      <c r="AO274" s="271"/>
      <c r="AP274" s="271"/>
      <c r="AQ274" s="271"/>
      <c r="AR274" s="271"/>
      <c r="AS274" s="271"/>
      <c r="AT274" s="271"/>
      <c r="AU274" s="271"/>
      <c r="AV274" s="271"/>
      <c r="AW274" s="271"/>
      <c r="AX274" s="271"/>
      <c r="AY274" s="271"/>
      <c r="AZ274" s="271"/>
      <c r="BA274" s="271"/>
      <c r="BB274" s="271"/>
    </row>
    <row r="275" spans="1:54" s="352" customFormat="1" ht="18" customHeight="1" x14ac:dyDescent="0.25">
      <c r="A275" s="166"/>
      <c r="B275" s="271"/>
      <c r="C275" s="271"/>
      <c r="D275" s="271"/>
      <c r="E275" s="271"/>
      <c r="F275" s="271"/>
      <c r="G275" s="271"/>
      <c r="H275" s="271"/>
      <c r="I275" s="271"/>
      <c r="J275" s="271"/>
      <c r="K275" s="271"/>
      <c r="L275" s="271"/>
      <c r="M275" s="271"/>
      <c r="N275" s="271"/>
      <c r="O275" s="271"/>
      <c r="P275" s="271"/>
      <c r="Q275" s="272"/>
      <c r="R275" s="271"/>
      <c r="S275" s="271"/>
      <c r="T275" s="271"/>
      <c r="U275" s="271"/>
      <c r="V275" s="271"/>
      <c r="W275" s="271"/>
      <c r="X275" s="271"/>
      <c r="Y275" s="271"/>
      <c r="Z275" s="271"/>
      <c r="AA275" s="271"/>
      <c r="AB275" s="271"/>
      <c r="AC275" s="271"/>
      <c r="AD275" s="271"/>
      <c r="AE275" s="271"/>
      <c r="AF275" s="271"/>
      <c r="AG275" s="272"/>
      <c r="AH275" s="271"/>
      <c r="AI275" s="271"/>
      <c r="AJ275" s="271"/>
      <c r="AK275" s="271"/>
      <c r="AL275" s="271"/>
      <c r="AM275" s="271"/>
      <c r="AN275" s="271"/>
      <c r="AO275" s="271"/>
      <c r="AP275" s="271"/>
      <c r="AQ275" s="271"/>
      <c r="AR275" s="271"/>
      <c r="AS275" s="271"/>
      <c r="AT275" s="271"/>
      <c r="AU275" s="271"/>
      <c r="AV275" s="271"/>
      <c r="AW275" s="271"/>
      <c r="AX275" s="271"/>
      <c r="AY275" s="271"/>
      <c r="AZ275" s="271"/>
      <c r="BA275" s="271"/>
      <c r="BB275" s="271"/>
    </row>
    <row r="276" spans="1:54" s="359" customFormat="1" ht="18" customHeight="1" x14ac:dyDescent="0.35">
      <c r="A276" s="372" t="s">
        <v>39</v>
      </c>
      <c r="B276" s="376" t="s">
        <v>721</v>
      </c>
      <c r="C276" s="296"/>
      <c r="D276" s="296"/>
      <c r="E276" s="296"/>
      <c r="F276" s="296"/>
      <c r="G276" s="296"/>
      <c r="H276" s="296"/>
      <c r="I276" s="296"/>
      <c r="J276" s="296"/>
      <c r="K276" s="296"/>
      <c r="L276" s="296"/>
      <c r="M276" s="296"/>
      <c r="N276" s="273"/>
      <c r="O276" s="273"/>
      <c r="P276" s="273"/>
      <c r="Q276" s="349"/>
      <c r="R276" s="273"/>
      <c r="S276" s="273"/>
      <c r="T276" s="273"/>
      <c r="U276" s="273"/>
      <c r="V276" s="273"/>
      <c r="W276" s="273"/>
      <c r="X276" s="273"/>
      <c r="Y276" s="273"/>
      <c r="Z276" s="273"/>
      <c r="AA276" s="273"/>
      <c r="AB276" s="273"/>
      <c r="AC276" s="273"/>
      <c r="AD276" s="273"/>
      <c r="AE276" s="273"/>
      <c r="AF276" s="273"/>
      <c r="AG276" s="349"/>
      <c r="AH276" s="273"/>
      <c r="AI276" s="273"/>
      <c r="AJ276" s="273"/>
      <c r="AK276" s="273"/>
      <c r="AL276" s="273"/>
      <c r="AM276" s="273"/>
      <c r="AN276" s="273"/>
      <c r="AO276" s="273"/>
      <c r="AP276" s="273"/>
      <c r="AQ276" s="273"/>
      <c r="AR276" s="273"/>
      <c r="AS276" s="273"/>
      <c r="AT276" s="273"/>
      <c r="AU276" s="273"/>
      <c r="AV276" s="273"/>
      <c r="AW276" s="273"/>
      <c r="AX276" s="273"/>
      <c r="AY276" s="273"/>
      <c r="AZ276" s="273"/>
      <c r="BA276" s="273"/>
      <c r="BB276" s="273"/>
    </row>
    <row r="277" spans="1:54" s="352" customFormat="1" ht="18" customHeight="1" x14ac:dyDescent="0.25">
      <c r="A277" s="166"/>
      <c r="B277" s="271"/>
      <c r="C277" s="271"/>
      <c r="D277" s="271"/>
      <c r="E277" s="271"/>
      <c r="F277" s="271"/>
      <c r="G277" s="271"/>
      <c r="H277" s="271"/>
      <c r="I277" s="271"/>
      <c r="J277" s="271"/>
      <c r="K277" s="271"/>
      <c r="L277" s="271"/>
      <c r="M277" s="271"/>
      <c r="N277" s="271"/>
      <c r="O277" s="271"/>
      <c r="P277" s="271"/>
      <c r="Q277" s="272"/>
      <c r="R277" s="271"/>
      <c r="S277" s="271"/>
      <c r="T277" s="271"/>
      <c r="U277" s="271"/>
      <c r="V277" s="271"/>
      <c r="W277" s="271"/>
      <c r="X277" s="271"/>
      <c r="Y277" s="271"/>
      <c r="Z277" s="271"/>
      <c r="AA277" s="271"/>
      <c r="AB277" s="271"/>
      <c r="AC277" s="271"/>
      <c r="AD277" s="271"/>
      <c r="AE277" s="271"/>
      <c r="AF277" s="271"/>
      <c r="AG277" s="272"/>
      <c r="AH277" s="271"/>
      <c r="AI277" s="271"/>
      <c r="AJ277" s="271"/>
      <c r="AK277" s="271"/>
      <c r="AL277" s="271"/>
      <c r="AM277" s="271"/>
      <c r="AN277" s="271"/>
      <c r="AO277" s="271"/>
      <c r="AP277" s="271"/>
      <c r="AQ277" s="271"/>
      <c r="AR277" s="271"/>
      <c r="AS277" s="271"/>
      <c r="AT277" s="271"/>
      <c r="AU277" s="271"/>
      <c r="AV277" s="271"/>
      <c r="AW277" s="271"/>
      <c r="AX277" s="271"/>
      <c r="AY277" s="271"/>
      <c r="AZ277" s="271"/>
      <c r="BA277" s="271"/>
      <c r="BB277" s="271"/>
    </row>
    <row r="278" spans="1:54" ht="18" customHeight="1" x14ac:dyDescent="0.25"/>
    <row r="279" spans="1:54" ht="18" customHeight="1" x14ac:dyDescent="0.25">
      <c r="B279" s="415" t="s">
        <v>738</v>
      </c>
      <c r="C279" s="415"/>
      <c r="D279" s="415"/>
      <c r="E279" s="415"/>
      <c r="F279" s="415"/>
      <c r="G279" s="415"/>
      <c r="H279" s="415"/>
      <c r="I279" s="415"/>
      <c r="J279" s="415"/>
      <c r="K279" s="415"/>
    </row>
    <row r="280" spans="1:54" ht="18" customHeight="1" x14ac:dyDescent="0.25"/>
    <row r="281" spans="1:54" ht="18" customHeight="1" x14ac:dyDescent="0.25">
      <c r="C281" s="902" t="s">
        <v>740</v>
      </c>
      <c r="D281" s="903"/>
    </row>
    <row r="282" spans="1:54" ht="18" customHeight="1" x14ac:dyDescent="0.25"/>
    <row r="283" spans="1:54" ht="18" customHeight="1" x14ac:dyDescent="0.25">
      <c r="D283" s="456" t="s">
        <v>911</v>
      </c>
      <c r="E283" s="456" t="s">
        <v>912</v>
      </c>
      <c r="F283" s="456" t="s">
        <v>913</v>
      </c>
      <c r="G283" s="456" t="s">
        <v>914</v>
      </c>
    </row>
    <row r="284" spans="1:54" ht="18" customHeight="1" x14ac:dyDescent="0.25">
      <c r="B284" s="271" t="s">
        <v>966</v>
      </c>
      <c r="C284" s="405" t="s">
        <v>891</v>
      </c>
      <c r="D284" s="467">
        <f>ROUND(M486,2)</f>
        <v>0</v>
      </c>
      <c r="E284" s="467">
        <f t="shared" ref="E284:G284" si="61">ROUND(N486,2)</f>
        <v>0</v>
      </c>
      <c r="F284" s="467">
        <f t="shared" si="61"/>
        <v>0</v>
      </c>
      <c r="G284" s="467">
        <f t="shared" si="61"/>
        <v>0</v>
      </c>
      <c r="J284" s="304"/>
      <c r="K284" s="304"/>
      <c r="Q284" s="271"/>
      <c r="R284" s="272"/>
      <c r="AG284" s="271"/>
      <c r="AH284" s="272"/>
    </row>
    <row r="285" spans="1:54" ht="18" customHeight="1" x14ac:dyDescent="0.25">
      <c r="A285" s="373"/>
      <c r="B285" s="355"/>
      <c r="C285" s="352"/>
      <c r="D285" s="352"/>
      <c r="E285" s="352"/>
      <c r="F285" s="352"/>
      <c r="G285" s="455">
        <f>D284+E284*$H$9/1000+F284*$H$10/1000</f>
        <v>0</v>
      </c>
      <c r="H285" s="352"/>
      <c r="J285" s="354"/>
      <c r="K285" s="354"/>
      <c r="L285" s="354"/>
      <c r="M285" s="354"/>
      <c r="N285" s="354"/>
      <c r="O285" s="354"/>
      <c r="P285" s="352"/>
      <c r="Q285" s="352"/>
      <c r="R285" s="352"/>
      <c r="S285" s="352"/>
      <c r="T285" s="352"/>
      <c r="U285" s="352"/>
      <c r="V285" s="354"/>
      <c r="W285" s="354"/>
      <c r="X285" s="354"/>
      <c r="Y285" s="354"/>
      <c r="Z285" s="354"/>
      <c r="AA285" s="354"/>
      <c r="AB285" s="352"/>
      <c r="AC285" s="352"/>
      <c r="AD285" s="352"/>
      <c r="AE285" s="352"/>
      <c r="AF285" s="352"/>
      <c r="AG285" s="352"/>
      <c r="AH285" s="354"/>
      <c r="AI285" s="354"/>
      <c r="AJ285" s="354"/>
      <c r="AK285" s="354"/>
      <c r="AL285" s="354"/>
      <c r="AM285" s="354"/>
      <c r="AN285" s="352"/>
      <c r="AO285" s="352"/>
      <c r="AP285" s="352"/>
      <c r="AQ285" s="352"/>
      <c r="AR285" s="352"/>
      <c r="AS285" s="352"/>
      <c r="AT285" s="354"/>
      <c r="AU285" s="354"/>
      <c r="AV285" s="354"/>
      <c r="AW285" s="354"/>
      <c r="AX285" s="354"/>
      <c r="AY285" s="354"/>
      <c r="AZ285" s="352"/>
      <c r="BA285" s="352"/>
      <c r="BB285" s="352"/>
    </row>
    <row r="286" spans="1:54" ht="18" customHeight="1" x14ac:dyDescent="0.25">
      <c r="B286" s="389" t="s">
        <v>834</v>
      </c>
      <c r="C286" s="353"/>
      <c r="D286" s="352"/>
      <c r="F286" s="352"/>
      <c r="G286" s="352"/>
      <c r="H286" s="352"/>
      <c r="J286" s="352"/>
      <c r="K286" s="354"/>
      <c r="L286" s="354"/>
      <c r="M286" s="354"/>
      <c r="N286" s="354"/>
      <c r="O286" s="354"/>
      <c r="P286" s="354"/>
      <c r="Q286" s="271"/>
      <c r="R286" s="352"/>
      <c r="S286" s="352"/>
      <c r="T286" s="352"/>
      <c r="U286" s="352"/>
      <c r="V286" s="352"/>
      <c r="W286" s="354"/>
      <c r="X286" s="354"/>
      <c r="Y286" s="354"/>
      <c r="Z286" s="354"/>
      <c r="AA286" s="354"/>
      <c r="AB286" s="354"/>
      <c r="AC286" s="352"/>
      <c r="AD286" s="352"/>
      <c r="AE286" s="352"/>
      <c r="AF286" s="352"/>
      <c r="AG286" s="352"/>
      <c r="AH286" s="352"/>
      <c r="AI286" s="354"/>
      <c r="AJ286" s="354"/>
      <c r="AK286" s="354"/>
      <c r="AL286" s="354"/>
      <c r="AM286" s="354"/>
      <c r="AN286" s="354"/>
      <c r="AP286" s="352"/>
      <c r="AQ286" s="352"/>
      <c r="AR286" s="352"/>
      <c r="AS286" s="352"/>
      <c r="AT286" s="352"/>
      <c r="AU286" s="354"/>
      <c r="AV286" s="354"/>
      <c r="AW286" s="354"/>
      <c r="AX286" s="354"/>
      <c r="AY286" s="354"/>
      <c r="AZ286" s="354"/>
      <c r="BA286" s="354"/>
      <c r="BB286" s="352"/>
    </row>
    <row r="287" spans="1:54" ht="18" customHeight="1" x14ac:dyDescent="0.25">
      <c r="A287" s="373"/>
      <c r="C287" s="352" t="s">
        <v>807</v>
      </c>
      <c r="D287" s="352"/>
      <c r="E287" s="352"/>
      <c r="F287" s="352"/>
      <c r="K287" s="354"/>
      <c r="L287" s="354"/>
      <c r="M287" s="354"/>
      <c r="N287" s="354"/>
      <c r="O287" s="354"/>
      <c r="P287" s="352"/>
      <c r="Q287" s="352"/>
      <c r="R287" s="352"/>
      <c r="S287" s="352"/>
      <c r="T287" s="352"/>
      <c r="U287" s="352"/>
      <c r="V287" s="354"/>
      <c r="W287" s="354"/>
      <c r="X287" s="354"/>
      <c r="Y287" s="354"/>
      <c r="Z287" s="354"/>
      <c r="AA287" s="354"/>
      <c r="AB287" s="352"/>
      <c r="AC287" s="352"/>
      <c r="AD287" s="352"/>
      <c r="AE287" s="352"/>
      <c r="AF287" s="352"/>
      <c r="AG287" s="352"/>
      <c r="AH287" s="354"/>
      <c r="AI287" s="354"/>
      <c r="AJ287" s="354"/>
      <c r="AK287" s="354"/>
      <c r="AL287" s="354"/>
      <c r="AM287" s="354"/>
      <c r="AN287" s="352"/>
      <c r="AO287" s="352"/>
      <c r="AP287" s="352"/>
      <c r="AQ287" s="352"/>
      <c r="AR287" s="352"/>
      <c r="AS287" s="352"/>
      <c r="AT287" s="354"/>
      <c r="AU287" s="354"/>
      <c r="AV287" s="354"/>
      <c r="AW287" s="354"/>
      <c r="AX287" s="354"/>
      <c r="AY287" s="354"/>
      <c r="AZ287" s="352"/>
      <c r="BA287" s="352"/>
      <c r="BB287" s="352"/>
    </row>
    <row r="288" spans="1:54" ht="18" customHeight="1" x14ac:dyDescent="0.25">
      <c r="A288" s="373"/>
      <c r="C288" s="352" t="s">
        <v>818</v>
      </c>
      <c r="D288" s="352"/>
      <c r="E288" s="352"/>
      <c r="F288" s="352"/>
      <c r="K288" s="354"/>
      <c r="L288" s="354"/>
      <c r="M288" s="354"/>
      <c r="N288" s="354"/>
      <c r="O288" s="354"/>
      <c r="P288" s="352"/>
      <c r="Q288" s="352"/>
      <c r="R288" s="352"/>
      <c r="S288" s="352"/>
      <c r="T288" s="352"/>
      <c r="U288" s="352"/>
      <c r="V288" s="354"/>
      <c r="W288" s="354"/>
      <c r="X288" s="354"/>
      <c r="Y288" s="354"/>
      <c r="Z288" s="354"/>
      <c r="AA288" s="354"/>
      <c r="AB288" s="352"/>
      <c r="AC288" s="352"/>
      <c r="AD288" s="352"/>
      <c r="AE288" s="352"/>
      <c r="AF288" s="352"/>
      <c r="AG288" s="352"/>
      <c r="AH288" s="354"/>
      <c r="AI288" s="354"/>
      <c r="AJ288" s="354"/>
      <c r="AK288" s="354"/>
      <c r="AL288" s="354"/>
      <c r="AM288" s="354"/>
      <c r="AN288" s="352"/>
      <c r="AO288" s="352"/>
      <c r="AP288" s="352"/>
      <c r="AQ288" s="352"/>
      <c r="AR288" s="352"/>
      <c r="AS288" s="352"/>
      <c r="AT288" s="354"/>
      <c r="AU288" s="354"/>
      <c r="AV288" s="354"/>
      <c r="AW288" s="354"/>
      <c r="AX288" s="354"/>
      <c r="AY288" s="354"/>
      <c r="AZ288" s="352"/>
      <c r="BA288" s="352"/>
      <c r="BB288" s="352"/>
    </row>
    <row r="289" spans="1:65" ht="18" customHeight="1" x14ac:dyDescent="0.25">
      <c r="A289" s="373"/>
      <c r="C289" s="351" t="s">
        <v>808</v>
      </c>
      <c r="D289" s="352"/>
      <c r="E289" s="352"/>
      <c r="F289" s="352"/>
      <c r="G289" s="352"/>
      <c r="H289" s="352"/>
      <c r="K289" s="354"/>
      <c r="L289" s="354"/>
      <c r="M289" s="354"/>
      <c r="N289" s="354"/>
      <c r="O289" s="354"/>
      <c r="P289" s="352"/>
      <c r="Q289" s="352"/>
      <c r="R289" s="352"/>
      <c r="S289" s="352"/>
      <c r="T289" s="352"/>
      <c r="U289" s="352"/>
      <c r="V289" s="354"/>
      <c r="W289" s="354"/>
      <c r="X289" s="354"/>
      <c r="Y289" s="354"/>
      <c r="Z289" s="354"/>
      <c r="AA289" s="354"/>
      <c r="AB289" s="352"/>
      <c r="AC289" s="352"/>
      <c r="AD289" s="352"/>
      <c r="AE289" s="352"/>
      <c r="AF289" s="352"/>
      <c r="AG289" s="352"/>
      <c r="AH289" s="354"/>
      <c r="AI289" s="354"/>
      <c r="AJ289" s="354"/>
      <c r="AK289" s="354"/>
      <c r="AL289" s="354"/>
      <c r="AM289" s="354"/>
      <c r="AN289" s="352"/>
      <c r="AO289" s="352"/>
      <c r="AP289" s="352"/>
      <c r="AQ289" s="352"/>
      <c r="AR289" s="352"/>
      <c r="AS289" s="352"/>
      <c r="AT289" s="354"/>
      <c r="AU289" s="354"/>
      <c r="AV289" s="354"/>
      <c r="AW289" s="354"/>
      <c r="AX289" s="354"/>
      <c r="AY289" s="354"/>
      <c r="AZ289" s="352"/>
      <c r="BA289" s="352"/>
      <c r="BB289" s="352"/>
    </row>
    <row r="290" spans="1:65" ht="18" customHeight="1" x14ac:dyDescent="0.25">
      <c r="A290" s="373"/>
      <c r="C290" s="355" t="s">
        <v>809</v>
      </c>
      <c r="D290" s="352"/>
      <c r="E290" s="352"/>
      <c r="F290" s="352"/>
      <c r="G290" s="352"/>
      <c r="H290" s="352"/>
      <c r="K290" s="354"/>
      <c r="L290" s="354"/>
      <c r="M290" s="354"/>
      <c r="N290" s="354"/>
      <c r="O290" s="354"/>
      <c r="P290" s="352"/>
      <c r="Q290" s="352"/>
      <c r="R290" s="352"/>
      <c r="S290" s="352"/>
      <c r="T290" s="352"/>
      <c r="U290" s="352"/>
      <c r="V290" s="354"/>
      <c r="W290" s="354"/>
      <c r="X290" s="354"/>
      <c r="Y290" s="354"/>
      <c r="Z290" s="354"/>
      <c r="AA290" s="354"/>
      <c r="AB290" s="352"/>
      <c r="AC290" s="352"/>
      <c r="AD290" s="352"/>
      <c r="AE290" s="352"/>
      <c r="AF290" s="352"/>
      <c r="AG290" s="352"/>
      <c r="AH290" s="354"/>
      <c r="AI290" s="354"/>
      <c r="AJ290" s="354"/>
      <c r="AK290" s="354"/>
      <c r="AL290" s="354"/>
      <c r="AM290" s="354"/>
      <c r="AN290" s="352"/>
      <c r="AO290" s="352"/>
      <c r="AP290" s="352"/>
      <c r="AQ290" s="352"/>
      <c r="AR290" s="352"/>
      <c r="AS290" s="352"/>
      <c r="AT290" s="354"/>
      <c r="AU290" s="354"/>
      <c r="AV290" s="354"/>
      <c r="AW290" s="354"/>
      <c r="AX290" s="354"/>
      <c r="AY290" s="354"/>
      <c r="AZ290" s="352"/>
      <c r="BA290" s="352"/>
      <c r="BB290" s="352"/>
    </row>
    <row r="291" spans="1:65" ht="18" customHeight="1" x14ac:dyDescent="0.25">
      <c r="A291" s="373"/>
      <c r="C291" s="355" t="s">
        <v>810</v>
      </c>
      <c r="D291" s="352"/>
      <c r="E291" s="352"/>
      <c r="F291" s="352"/>
      <c r="G291" s="352"/>
      <c r="H291" s="352"/>
      <c r="K291" s="354"/>
      <c r="L291" s="354"/>
      <c r="M291" s="354"/>
      <c r="N291" s="354"/>
      <c r="O291" s="354"/>
      <c r="P291" s="352"/>
      <c r="Q291" s="352"/>
      <c r="R291" s="352"/>
      <c r="S291" s="352"/>
      <c r="T291" s="352"/>
      <c r="U291" s="352"/>
      <c r="V291" s="354"/>
      <c r="W291" s="354"/>
      <c r="X291" s="354"/>
      <c r="Y291" s="354"/>
      <c r="Z291" s="354"/>
      <c r="AA291" s="354"/>
      <c r="AB291" s="352"/>
      <c r="AC291" s="352"/>
      <c r="AD291" s="352"/>
      <c r="AE291" s="352"/>
      <c r="AF291" s="352"/>
      <c r="AG291" s="352"/>
      <c r="AH291" s="354"/>
      <c r="AI291" s="354"/>
      <c r="AJ291" s="354"/>
      <c r="AK291" s="354"/>
      <c r="AL291" s="354"/>
      <c r="AM291" s="354"/>
      <c r="AN291" s="352"/>
      <c r="AO291" s="352"/>
      <c r="AP291" s="352"/>
      <c r="AQ291" s="352"/>
      <c r="AR291" s="352"/>
      <c r="AS291" s="352"/>
      <c r="AT291" s="354"/>
      <c r="AU291" s="354"/>
      <c r="AV291" s="354"/>
      <c r="AW291" s="354"/>
      <c r="AX291" s="354"/>
      <c r="AY291" s="354"/>
      <c r="AZ291" s="352"/>
      <c r="BA291" s="352"/>
      <c r="BB291" s="352"/>
      <c r="BK291" s="952" t="s">
        <v>1846</v>
      </c>
    </row>
    <row r="292" spans="1:65" ht="18" customHeight="1" x14ac:dyDescent="0.25">
      <c r="A292" s="373"/>
      <c r="C292" s="355" t="s">
        <v>811</v>
      </c>
      <c r="D292" s="352"/>
      <c r="E292" s="352"/>
      <c r="F292" s="352"/>
      <c r="G292" s="352"/>
      <c r="H292" s="352"/>
      <c r="J292" s="354"/>
      <c r="K292" s="354"/>
      <c r="L292" s="354"/>
      <c r="M292" s="354"/>
      <c r="N292" s="354"/>
      <c r="O292" s="354"/>
      <c r="P292" s="352"/>
      <c r="Q292" s="352"/>
      <c r="R292" s="352"/>
      <c r="S292" s="352"/>
      <c r="T292" s="352"/>
      <c r="U292" s="352"/>
      <c r="V292" s="354"/>
      <c r="W292" s="354"/>
      <c r="X292" s="354"/>
      <c r="Y292" s="354"/>
      <c r="Z292" s="354"/>
      <c r="AA292" s="354"/>
      <c r="AB292" s="352"/>
      <c r="AC292" s="352"/>
      <c r="AD292" s="352"/>
      <c r="AE292" s="352"/>
      <c r="AF292" s="352"/>
      <c r="AG292" s="352"/>
      <c r="AH292" s="354"/>
      <c r="AI292" s="354"/>
      <c r="AJ292" s="354"/>
      <c r="AK292" s="354"/>
      <c r="AL292" s="354"/>
      <c r="AM292" s="354"/>
      <c r="AN292" s="352"/>
      <c r="AO292" s="352"/>
      <c r="AP292" s="352"/>
      <c r="AQ292" s="352"/>
      <c r="AR292" s="352"/>
      <c r="AS292" s="352"/>
      <c r="AT292" s="354"/>
      <c r="AU292" s="354"/>
      <c r="AV292" s="354"/>
      <c r="AW292" s="354"/>
      <c r="AX292" s="354"/>
      <c r="AY292" s="354"/>
      <c r="AZ292" s="352"/>
      <c r="BA292" s="352"/>
      <c r="BB292" s="352"/>
    </row>
    <row r="293" spans="1:65" ht="18" customHeight="1" x14ac:dyDescent="0.25">
      <c r="F293" s="377" t="s">
        <v>812</v>
      </c>
      <c r="G293" s="378"/>
      <c r="H293" s="378"/>
      <c r="I293" s="378"/>
      <c r="J293" s="378"/>
      <c r="K293" s="378"/>
      <c r="L293" s="379"/>
      <c r="M293" s="379"/>
      <c r="N293" s="379"/>
      <c r="O293" s="379"/>
      <c r="P293" s="379"/>
      <c r="Q293" s="379"/>
      <c r="R293" s="360" t="s">
        <v>813</v>
      </c>
      <c r="S293" s="356"/>
      <c r="T293" s="356"/>
      <c r="U293" s="356"/>
      <c r="V293" s="356"/>
      <c r="W293" s="356"/>
      <c r="X293" s="357"/>
      <c r="Y293" s="357"/>
      <c r="Z293" s="357"/>
      <c r="AA293" s="357"/>
      <c r="AB293" s="357"/>
      <c r="AC293" s="357"/>
      <c r="AD293" s="356"/>
      <c r="AE293" s="356"/>
      <c r="AF293" s="356"/>
      <c r="AG293" s="356"/>
      <c r="AH293" s="356"/>
      <c r="AI293" s="356"/>
      <c r="AJ293" s="357"/>
      <c r="AK293" s="357"/>
      <c r="AL293" s="357"/>
      <c r="AM293" s="357"/>
      <c r="AN293" s="357"/>
      <c r="AO293" s="357"/>
      <c r="AP293" s="380" t="s">
        <v>814</v>
      </c>
      <c r="AQ293" s="381"/>
      <c r="AR293" s="381"/>
      <c r="AS293" s="381"/>
      <c r="AT293" s="381"/>
      <c r="AU293" s="381"/>
      <c r="AV293" s="382"/>
      <c r="AW293" s="382"/>
      <c r="AX293" s="382"/>
      <c r="AY293" s="382"/>
      <c r="AZ293" s="382"/>
      <c r="BA293" s="382"/>
      <c r="BB293" s="382"/>
      <c r="BC293" s="382"/>
      <c r="BD293" s="382"/>
      <c r="BE293" s="382"/>
      <c r="BF293" s="382"/>
      <c r="BG293" s="382"/>
      <c r="BH293" s="382"/>
      <c r="BI293" s="382"/>
      <c r="BJ293" s="382"/>
      <c r="BK293" s="382"/>
      <c r="BL293" s="382"/>
      <c r="BM293" s="382"/>
    </row>
    <row r="294" spans="1:65" ht="18" customHeight="1" x14ac:dyDescent="0.25">
      <c r="B294" s="352"/>
      <c r="C294" s="353"/>
      <c r="D294" s="353"/>
      <c r="E294" s="353"/>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c r="AJ294" s="352"/>
      <c r="AK294" s="352"/>
      <c r="AL294" s="352"/>
      <c r="AM294" s="352"/>
      <c r="AN294" s="352"/>
      <c r="AO294" s="352"/>
      <c r="AP294" s="352"/>
      <c r="AQ294" s="352"/>
      <c r="AR294" s="352"/>
      <c r="AS294" s="352"/>
      <c r="AT294" s="352"/>
      <c r="AU294" s="352"/>
      <c r="AV294" s="352"/>
      <c r="AW294" s="352"/>
      <c r="AX294" s="352"/>
      <c r="AY294" s="352"/>
      <c r="AZ294" s="352"/>
      <c r="BA294" s="352"/>
      <c r="BB294" s="352"/>
    </row>
    <row r="295" spans="1:65" ht="18" customHeight="1" x14ac:dyDescent="0.25">
      <c r="A295" s="271"/>
      <c r="B295" s="352"/>
      <c r="C295" s="353"/>
      <c r="D295" s="353"/>
      <c r="E295" s="353"/>
      <c r="F295" s="475">
        <v>2007</v>
      </c>
      <c r="G295" s="475">
        <v>2007</v>
      </c>
      <c r="H295" s="475">
        <v>2007</v>
      </c>
      <c r="I295" s="475">
        <v>2008</v>
      </c>
      <c r="J295" s="475">
        <v>2008</v>
      </c>
      <c r="K295" s="475">
        <v>2008</v>
      </c>
      <c r="L295" s="475">
        <v>2009</v>
      </c>
      <c r="M295" s="475">
        <v>2009</v>
      </c>
      <c r="N295" s="475">
        <v>2009</v>
      </c>
      <c r="O295" s="475">
        <v>2010</v>
      </c>
      <c r="P295" s="475">
        <v>2010</v>
      </c>
      <c r="Q295" s="475">
        <v>2010</v>
      </c>
      <c r="R295" s="475">
        <v>2011</v>
      </c>
      <c r="S295" s="475">
        <v>2011</v>
      </c>
      <c r="T295" s="475">
        <v>2011</v>
      </c>
      <c r="U295" s="475">
        <v>2012</v>
      </c>
      <c r="V295" s="475">
        <v>2012</v>
      </c>
      <c r="W295" s="475">
        <v>2012</v>
      </c>
      <c r="X295" s="475">
        <v>2013</v>
      </c>
      <c r="Y295" s="475">
        <v>2013</v>
      </c>
      <c r="Z295" s="475">
        <v>2013</v>
      </c>
      <c r="AA295" s="475">
        <v>2014</v>
      </c>
      <c r="AB295" s="475">
        <v>2014</v>
      </c>
      <c r="AC295" s="475">
        <v>2014</v>
      </c>
      <c r="AD295" s="475">
        <v>2015</v>
      </c>
      <c r="AE295" s="475">
        <v>2015</v>
      </c>
      <c r="AF295" s="475">
        <v>2015</v>
      </c>
      <c r="AG295" s="475">
        <v>2016</v>
      </c>
      <c r="AH295" s="475">
        <v>2016</v>
      </c>
      <c r="AI295" s="475">
        <v>2016</v>
      </c>
      <c r="AJ295" s="475">
        <v>2017</v>
      </c>
      <c r="AK295" s="475">
        <v>2017</v>
      </c>
      <c r="AL295" s="475">
        <v>2017</v>
      </c>
      <c r="AM295" s="475">
        <v>2018</v>
      </c>
      <c r="AN295" s="475">
        <v>2018</v>
      </c>
      <c r="AO295" s="475">
        <v>2018</v>
      </c>
      <c r="AP295" s="475">
        <v>2019</v>
      </c>
      <c r="AQ295" s="475">
        <v>2019</v>
      </c>
      <c r="AR295" s="475">
        <v>2019</v>
      </c>
      <c r="AS295" s="475">
        <v>2020</v>
      </c>
      <c r="AT295" s="475">
        <v>2020</v>
      </c>
      <c r="AU295" s="475">
        <v>2020</v>
      </c>
      <c r="AV295" s="475">
        <v>2021</v>
      </c>
      <c r="AW295" s="475">
        <v>2021</v>
      </c>
      <c r="AX295" s="475">
        <v>2021</v>
      </c>
      <c r="AY295" s="475">
        <v>2022</v>
      </c>
      <c r="AZ295" s="475">
        <v>2022</v>
      </c>
      <c r="BA295" s="475">
        <v>2022</v>
      </c>
      <c r="BB295" s="475">
        <v>2023</v>
      </c>
      <c r="BC295" s="475">
        <v>2023</v>
      </c>
      <c r="BD295" s="475">
        <v>2023</v>
      </c>
      <c r="BE295" s="475">
        <v>2024</v>
      </c>
      <c r="BF295" s="475">
        <v>2024</v>
      </c>
      <c r="BG295" s="475">
        <v>2024</v>
      </c>
      <c r="BH295" s="475">
        <v>2025</v>
      </c>
      <c r="BI295" s="475">
        <v>2025</v>
      </c>
      <c r="BJ295" s="475">
        <v>2025</v>
      </c>
      <c r="BK295" s="1050">
        <v>2026</v>
      </c>
      <c r="BL295" s="1050">
        <v>2026</v>
      </c>
      <c r="BM295" s="1050">
        <v>2026</v>
      </c>
    </row>
    <row r="296" spans="1:65" ht="18" customHeight="1" x14ac:dyDescent="0.25">
      <c r="B296" s="352"/>
      <c r="C296" s="353"/>
      <c r="D296" s="353"/>
      <c r="E296" s="353"/>
      <c r="F296" s="475" t="s">
        <v>701</v>
      </c>
      <c r="G296" s="475" t="s">
        <v>702</v>
      </c>
      <c r="H296" s="475" t="s">
        <v>703</v>
      </c>
      <c r="I296" s="475" t="s">
        <v>701</v>
      </c>
      <c r="J296" s="475" t="s">
        <v>702</v>
      </c>
      <c r="K296" s="475" t="s">
        <v>703</v>
      </c>
      <c r="L296" s="475" t="s">
        <v>701</v>
      </c>
      <c r="M296" s="475" t="s">
        <v>702</v>
      </c>
      <c r="N296" s="475" t="s">
        <v>703</v>
      </c>
      <c r="O296" s="475" t="s">
        <v>701</v>
      </c>
      <c r="P296" s="475" t="s">
        <v>702</v>
      </c>
      <c r="Q296" s="475" t="s">
        <v>703</v>
      </c>
      <c r="R296" s="475" t="s">
        <v>701</v>
      </c>
      <c r="S296" s="475" t="s">
        <v>702</v>
      </c>
      <c r="T296" s="475" t="s">
        <v>703</v>
      </c>
      <c r="U296" s="475" t="s">
        <v>701</v>
      </c>
      <c r="V296" s="475" t="s">
        <v>702</v>
      </c>
      <c r="W296" s="475" t="s">
        <v>703</v>
      </c>
      <c r="X296" s="475" t="s">
        <v>701</v>
      </c>
      <c r="Y296" s="475" t="s">
        <v>702</v>
      </c>
      <c r="Z296" s="475" t="s">
        <v>703</v>
      </c>
      <c r="AA296" s="475" t="s">
        <v>701</v>
      </c>
      <c r="AB296" s="475" t="s">
        <v>702</v>
      </c>
      <c r="AC296" s="475" t="s">
        <v>703</v>
      </c>
      <c r="AD296" s="475" t="s">
        <v>701</v>
      </c>
      <c r="AE296" s="475" t="s">
        <v>702</v>
      </c>
      <c r="AF296" s="475" t="s">
        <v>703</v>
      </c>
      <c r="AG296" s="475" t="s">
        <v>701</v>
      </c>
      <c r="AH296" s="475" t="s">
        <v>702</v>
      </c>
      <c r="AI296" s="475" t="s">
        <v>703</v>
      </c>
      <c r="AJ296" s="475" t="s">
        <v>701</v>
      </c>
      <c r="AK296" s="475" t="s">
        <v>702</v>
      </c>
      <c r="AL296" s="475" t="s">
        <v>703</v>
      </c>
      <c r="AM296" s="475" t="s">
        <v>701</v>
      </c>
      <c r="AN296" s="475" t="s">
        <v>702</v>
      </c>
      <c r="AO296" s="475" t="s">
        <v>703</v>
      </c>
      <c r="AP296" s="475" t="s">
        <v>701</v>
      </c>
      <c r="AQ296" s="475" t="s">
        <v>702</v>
      </c>
      <c r="AR296" s="475" t="s">
        <v>703</v>
      </c>
      <c r="AS296" s="475" t="s">
        <v>701</v>
      </c>
      <c r="AT296" s="475" t="s">
        <v>702</v>
      </c>
      <c r="AU296" s="475" t="s">
        <v>703</v>
      </c>
      <c r="AV296" s="475" t="s">
        <v>701</v>
      </c>
      <c r="AW296" s="475" t="s">
        <v>702</v>
      </c>
      <c r="AX296" s="475" t="s">
        <v>703</v>
      </c>
      <c r="AY296" s="475" t="s">
        <v>701</v>
      </c>
      <c r="AZ296" s="475" t="s">
        <v>702</v>
      </c>
      <c r="BA296" s="475" t="s">
        <v>703</v>
      </c>
      <c r="BB296" s="475" t="s">
        <v>701</v>
      </c>
      <c r="BC296" s="475" t="s">
        <v>702</v>
      </c>
      <c r="BD296" s="475" t="s">
        <v>703</v>
      </c>
      <c r="BE296" s="475" t="s">
        <v>701</v>
      </c>
      <c r="BF296" s="475" t="s">
        <v>702</v>
      </c>
      <c r="BG296" s="475" t="s">
        <v>703</v>
      </c>
      <c r="BH296" s="475" t="s">
        <v>701</v>
      </c>
      <c r="BI296" s="475" t="s">
        <v>702</v>
      </c>
      <c r="BJ296" s="475" t="s">
        <v>703</v>
      </c>
      <c r="BK296" s="1050" t="s">
        <v>701</v>
      </c>
      <c r="BL296" s="1050" t="s">
        <v>702</v>
      </c>
      <c r="BM296" s="1050" t="s">
        <v>703</v>
      </c>
    </row>
    <row r="297" spans="1:65" ht="18" customHeight="1" x14ac:dyDescent="0.25">
      <c r="B297" s="352"/>
      <c r="C297" s="353"/>
      <c r="D297" s="352"/>
      <c r="F297" s="432" t="str">
        <f>F295&amp;F296</f>
        <v>2007CO2 (kg/ud)</v>
      </c>
      <c r="G297" s="432" t="str">
        <f t="shared" ref="G297:AZ297" si="62">G295&amp;G296</f>
        <v>2007CH4 (g/ud)</v>
      </c>
      <c r="H297" s="432" t="str">
        <f t="shared" si="62"/>
        <v>2007N2O (g/ud)</v>
      </c>
      <c r="I297" s="432" t="str">
        <f t="shared" si="62"/>
        <v>2008CO2 (kg/ud)</v>
      </c>
      <c r="J297" s="432" t="str">
        <f t="shared" si="62"/>
        <v>2008CH4 (g/ud)</v>
      </c>
      <c r="K297" s="432" t="str">
        <f t="shared" si="62"/>
        <v>2008N2O (g/ud)</v>
      </c>
      <c r="L297" s="432" t="str">
        <f t="shared" si="62"/>
        <v>2009CO2 (kg/ud)</v>
      </c>
      <c r="M297" s="432" t="str">
        <f t="shared" si="62"/>
        <v>2009CH4 (g/ud)</v>
      </c>
      <c r="N297" s="432" t="str">
        <f t="shared" si="62"/>
        <v>2009N2O (g/ud)</v>
      </c>
      <c r="O297" s="432" t="str">
        <f t="shared" si="62"/>
        <v>2010CO2 (kg/ud)</v>
      </c>
      <c r="P297" s="432" t="str">
        <f t="shared" si="62"/>
        <v>2010CH4 (g/ud)</v>
      </c>
      <c r="Q297" s="432" t="str">
        <f t="shared" si="62"/>
        <v>2010N2O (g/ud)</v>
      </c>
      <c r="R297" s="432" t="str">
        <f t="shared" si="62"/>
        <v>2011CO2 (kg/ud)</v>
      </c>
      <c r="S297" s="432" t="str">
        <f t="shared" si="62"/>
        <v>2011CH4 (g/ud)</v>
      </c>
      <c r="T297" s="432" t="str">
        <f t="shared" si="62"/>
        <v>2011N2O (g/ud)</v>
      </c>
      <c r="U297" s="432" t="str">
        <f t="shared" si="62"/>
        <v>2012CO2 (kg/ud)</v>
      </c>
      <c r="V297" s="432" t="str">
        <f t="shared" si="62"/>
        <v>2012CH4 (g/ud)</v>
      </c>
      <c r="W297" s="432" t="str">
        <f t="shared" si="62"/>
        <v>2012N2O (g/ud)</v>
      </c>
      <c r="X297" s="432" t="str">
        <f t="shared" si="62"/>
        <v>2013CO2 (kg/ud)</v>
      </c>
      <c r="Y297" s="432" t="str">
        <f t="shared" si="62"/>
        <v>2013CH4 (g/ud)</v>
      </c>
      <c r="Z297" s="432" t="str">
        <f t="shared" si="62"/>
        <v>2013N2O (g/ud)</v>
      </c>
      <c r="AA297" s="432" t="str">
        <f t="shared" si="62"/>
        <v>2014CO2 (kg/ud)</v>
      </c>
      <c r="AB297" s="432" t="str">
        <f t="shared" si="62"/>
        <v>2014CH4 (g/ud)</v>
      </c>
      <c r="AC297" s="432" t="str">
        <f t="shared" si="62"/>
        <v>2014N2O (g/ud)</v>
      </c>
      <c r="AD297" s="432" t="str">
        <f t="shared" si="62"/>
        <v>2015CO2 (kg/ud)</v>
      </c>
      <c r="AE297" s="432" t="str">
        <f t="shared" si="62"/>
        <v>2015CH4 (g/ud)</v>
      </c>
      <c r="AF297" s="432" t="str">
        <f t="shared" si="62"/>
        <v>2015N2O (g/ud)</v>
      </c>
      <c r="AG297" s="432" t="str">
        <f t="shared" si="62"/>
        <v>2016CO2 (kg/ud)</v>
      </c>
      <c r="AH297" s="432" t="str">
        <f t="shared" si="62"/>
        <v>2016CH4 (g/ud)</v>
      </c>
      <c r="AI297" s="432" t="str">
        <f t="shared" si="62"/>
        <v>2016N2O (g/ud)</v>
      </c>
      <c r="AJ297" s="432" t="str">
        <f t="shared" si="62"/>
        <v>2017CO2 (kg/ud)</v>
      </c>
      <c r="AK297" s="432" t="str">
        <f t="shared" si="62"/>
        <v>2017CH4 (g/ud)</v>
      </c>
      <c r="AL297" s="432" t="str">
        <f t="shared" si="62"/>
        <v>2017N2O (g/ud)</v>
      </c>
      <c r="AM297" s="432" t="str">
        <f t="shared" si="62"/>
        <v>2018CO2 (kg/ud)</v>
      </c>
      <c r="AN297" s="432" t="str">
        <f t="shared" si="62"/>
        <v>2018CH4 (g/ud)</v>
      </c>
      <c r="AO297" s="432" t="str">
        <f t="shared" si="62"/>
        <v>2018N2O (g/ud)</v>
      </c>
      <c r="AP297" s="432" t="str">
        <f t="shared" si="62"/>
        <v>2019CO2 (kg/ud)</v>
      </c>
      <c r="AQ297" s="432" t="str">
        <f t="shared" si="62"/>
        <v>2019CH4 (g/ud)</v>
      </c>
      <c r="AR297" s="432" t="str">
        <f t="shared" si="62"/>
        <v>2019N2O (g/ud)</v>
      </c>
      <c r="AS297" s="432" t="str">
        <f t="shared" si="62"/>
        <v>2020CO2 (kg/ud)</v>
      </c>
      <c r="AT297" s="432" t="str">
        <f t="shared" si="62"/>
        <v>2020CH4 (g/ud)</v>
      </c>
      <c r="AU297" s="432" t="str">
        <f t="shared" si="62"/>
        <v>2020N2O (g/ud)</v>
      </c>
      <c r="AV297" s="432" t="str">
        <f t="shared" si="62"/>
        <v>2021CO2 (kg/ud)</v>
      </c>
      <c r="AW297" s="432" t="str">
        <f t="shared" si="62"/>
        <v>2021CH4 (g/ud)</v>
      </c>
      <c r="AX297" s="432" t="str">
        <f t="shared" si="62"/>
        <v>2021N2O (g/ud)</v>
      </c>
      <c r="AY297" s="432" t="str">
        <f t="shared" si="62"/>
        <v>2022CO2 (kg/ud)</v>
      </c>
      <c r="AZ297" s="432" t="str">
        <f t="shared" si="62"/>
        <v>2022CH4 (g/ud)</v>
      </c>
      <c r="BA297" s="432" t="str">
        <f>BA295&amp;BA296</f>
        <v>2022N2O (g/ud)</v>
      </c>
      <c r="BB297" s="432" t="str">
        <f t="shared" ref="BB297:BC297" si="63">BB295&amp;BB296</f>
        <v>2023CO2 (kg/ud)</v>
      </c>
      <c r="BC297" s="432" t="str">
        <f t="shared" si="63"/>
        <v>2023CH4 (g/ud)</v>
      </c>
      <c r="BD297" s="432" t="str">
        <f>BD295&amp;BD296</f>
        <v>2023N2O (g/ud)</v>
      </c>
      <c r="BE297" s="432" t="str">
        <f t="shared" ref="BE297:BG297" si="64">BE295&amp;BE296</f>
        <v>2024CO2 (kg/ud)</v>
      </c>
      <c r="BF297" s="432" t="str">
        <f t="shared" si="64"/>
        <v>2024CH4 (g/ud)</v>
      </c>
      <c r="BG297" s="432" t="str">
        <f t="shared" si="64"/>
        <v>2024N2O (g/ud)</v>
      </c>
      <c r="BH297" s="432" t="str">
        <f t="shared" ref="BH297:BJ297" si="65">BH295&amp;BH296</f>
        <v>2025CO2 (kg/ud)</v>
      </c>
      <c r="BI297" s="432" t="str">
        <f t="shared" si="65"/>
        <v>2025CH4 (g/ud)</v>
      </c>
      <c r="BJ297" s="432" t="str">
        <f t="shared" si="65"/>
        <v>2025N2O (g/ud)</v>
      </c>
      <c r="BK297" s="1051" t="str">
        <f t="shared" ref="BK297:BM297" si="66">BK295&amp;BK296</f>
        <v>2026CO2 (kg/ud)</v>
      </c>
      <c r="BL297" s="1051" t="str">
        <f t="shared" si="66"/>
        <v>2026CH4 (g/ud)</v>
      </c>
      <c r="BM297" s="1051" t="str">
        <f t="shared" si="66"/>
        <v>2026N2O (g/ud)</v>
      </c>
    </row>
    <row r="298" spans="1:65" ht="18" customHeight="1" x14ac:dyDescent="0.25">
      <c r="B298" s="305"/>
      <c r="C298" s="482" t="s">
        <v>353</v>
      </c>
      <c r="D298" s="904" t="s">
        <v>1365</v>
      </c>
      <c r="E298" s="433" t="str">
        <f>C298&amp;D298</f>
        <v>Gasolina (l)Turismos (M1)</v>
      </c>
      <c r="F298" s="1012">
        <v>2.3540000000000001</v>
      </c>
      <c r="G298" s="1012">
        <v>0.32900000000000001</v>
      </c>
      <c r="H298" s="1012">
        <v>7.6999999999999999E-2</v>
      </c>
      <c r="I298" s="1012">
        <v>2.3540000000000001</v>
      </c>
      <c r="J298" s="1012">
        <v>0.318</v>
      </c>
      <c r="K298" s="1012">
        <v>7.3999999999999996E-2</v>
      </c>
      <c r="L298" s="1012">
        <v>2.3540000000000001</v>
      </c>
      <c r="M298" s="1012">
        <v>0.308</v>
      </c>
      <c r="N298" s="1012">
        <v>7.0000000000000007E-2</v>
      </c>
      <c r="O298" s="1012">
        <v>2.3540000000000001</v>
      </c>
      <c r="P298" s="1012">
        <v>0.29499999999999998</v>
      </c>
      <c r="Q298" s="1012">
        <v>4.2000000000000003E-2</v>
      </c>
      <c r="R298" s="1012">
        <v>2.2629999999999999</v>
      </c>
      <c r="S298" s="1012">
        <v>0.28699999999999998</v>
      </c>
      <c r="T298" s="1012">
        <v>0.04</v>
      </c>
      <c r="U298" s="1012">
        <v>2.258</v>
      </c>
      <c r="V298" s="1012">
        <v>0.28100000000000003</v>
      </c>
      <c r="W298" s="1012">
        <v>3.7999999999999999E-2</v>
      </c>
      <c r="X298" s="1012">
        <v>2.2629999999999999</v>
      </c>
      <c r="Y298" s="1012">
        <v>0.27600000000000002</v>
      </c>
      <c r="Z298" s="1012">
        <v>3.6999999999999998E-2</v>
      </c>
      <c r="AA298" s="1012">
        <v>2.2629999999999999</v>
      </c>
      <c r="AB298" s="1012">
        <v>0.27300000000000002</v>
      </c>
      <c r="AC298" s="1012">
        <v>3.5000000000000003E-2</v>
      </c>
      <c r="AD298" s="1012">
        <v>2.2629999999999999</v>
      </c>
      <c r="AE298" s="1012">
        <v>0.255</v>
      </c>
      <c r="AF298" s="1012">
        <v>3.2000000000000001E-2</v>
      </c>
      <c r="AG298" s="1012">
        <v>2.2530000000000001</v>
      </c>
      <c r="AH298" s="1012">
        <v>0.248</v>
      </c>
      <c r="AI298" s="1012">
        <v>2.9000000000000001E-2</v>
      </c>
      <c r="AJ298" s="1012">
        <v>2.2370000000000001</v>
      </c>
      <c r="AK298" s="1012">
        <v>0.24399999999999999</v>
      </c>
      <c r="AL298" s="1012">
        <v>2.7E-2</v>
      </c>
      <c r="AM298" s="1012">
        <v>2.2130000000000001</v>
      </c>
      <c r="AN298" s="1012">
        <v>0.24099999999999999</v>
      </c>
      <c r="AO298" s="1012">
        <v>2.7E-2</v>
      </c>
      <c r="AP298" s="1012" t="s">
        <v>160</v>
      </c>
      <c r="AQ298" s="1012" t="s">
        <v>160</v>
      </c>
      <c r="AR298" s="1012" t="s">
        <v>160</v>
      </c>
      <c r="AS298" s="1012" t="s">
        <v>160</v>
      </c>
      <c r="AT298" s="1012" t="s">
        <v>160</v>
      </c>
      <c r="AU298" s="1012" t="s">
        <v>160</v>
      </c>
      <c r="AV298" s="1012" t="s">
        <v>160</v>
      </c>
      <c r="AW298" s="1012" t="s">
        <v>160</v>
      </c>
      <c r="AX298" s="1012" t="s">
        <v>160</v>
      </c>
      <c r="AY298" s="1012" t="s">
        <v>160</v>
      </c>
      <c r="AZ298" s="1012" t="s">
        <v>160</v>
      </c>
      <c r="BA298" s="1012" t="s">
        <v>160</v>
      </c>
      <c r="BB298" s="1012" t="s">
        <v>160</v>
      </c>
      <c r="BC298" s="1012" t="s">
        <v>160</v>
      </c>
      <c r="BD298" s="1012" t="s">
        <v>160</v>
      </c>
      <c r="BE298" s="1013" t="s">
        <v>160</v>
      </c>
      <c r="BF298" s="1013" t="s">
        <v>160</v>
      </c>
      <c r="BG298" s="1013" t="s">
        <v>160</v>
      </c>
      <c r="BH298" s="1013" t="s">
        <v>160</v>
      </c>
      <c r="BI298" s="1013" t="s">
        <v>160</v>
      </c>
      <c r="BJ298" s="1013" t="s">
        <v>160</v>
      </c>
      <c r="BK298" s="1052" t="s">
        <v>160</v>
      </c>
      <c r="BL298" s="1052" t="s">
        <v>160</v>
      </c>
      <c r="BM298" s="1052" t="s">
        <v>160</v>
      </c>
    </row>
    <row r="299" spans="1:65" ht="18" customHeight="1" x14ac:dyDescent="0.25">
      <c r="B299" s="305"/>
      <c r="C299" s="482" t="s">
        <v>353</v>
      </c>
      <c r="D299" s="905" t="s">
        <v>1366</v>
      </c>
      <c r="E299" s="433" t="str">
        <f t="shared" ref="E299:E355" si="67">C299&amp;D299</f>
        <v>Gasolina (l)Furgonetas y furgones (N1)</v>
      </c>
      <c r="F299" s="1012">
        <v>2.3519999999999999</v>
      </c>
      <c r="G299" s="1012">
        <v>0.68400000000000005</v>
      </c>
      <c r="H299" s="1012">
        <v>6.7000000000000004E-2</v>
      </c>
      <c r="I299" s="1012">
        <v>2.3519999999999999</v>
      </c>
      <c r="J299" s="1012">
        <v>0.67900000000000005</v>
      </c>
      <c r="K299" s="1012">
        <v>6.7000000000000004E-2</v>
      </c>
      <c r="L299" s="1012">
        <v>2.3519999999999999</v>
      </c>
      <c r="M299" s="1012">
        <v>0.67200000000000004</v>
      </c>
      <c r="N299" s="1012">
        <v>6.7000000000000004E-2</v>
      </c>
      <c r="O299" s="1012">
        <v>2.3519999999999999</v>
      </c>
      <c r="P299" s="1012">
        <v>0.65400000000000003</v>
      </c>
      <c r="Q299" s="1012">
        <v>6.2E-2</v>
      </c>
      <c r="R299" s="1012">
        <v>2.2599999999999998</v>
      </c>
      <c r="S299" s="1012">
        <v>0.65100000000000002</v>
      </c>
      <c r="T299" s="1012">
        <v>6.0999999999999999E-2</v>
      </c>
      <c r="U299" s="1012">
        <v>2.2559999999999998</v>
      </c>
      <c r="V299" s="1012">
        <v>0.64800000000000002</v>
      </c>
      <c r="W299" s="1012">
        <v>6.0999999999999999E-2</v>
      </c>
      <c r="X299" s="1012">
        <v>2.2599999999999998</v>
      </c>
      <c r="Y299" s="1012">
        <v>0.64600000000000002</v>
      </c>
      <c r="Z299" s="1012">
        <v>6.0999999999999999E-2</v>
      </c>
      <c r="AA299" s="1012">
        <v>2.2599999999999998</v>
      </c>
      <c r="AB299" s="1012">
        <v>0.64400000000000002</v>
      </c>
      <c r="AC299" s="1012">
        <v>6.0999999999999999E-2</v>
      </c>
      <c r="AD299" s="1012">
        <v>2.2599999999999998</v>
      </c>
      <c r="AE299" s="1012">
        <v>0.63</v>
      </c>
      <c r="AF299" s="1012">
        <v>6.2E-2</v>
      </c>
      <c r="AG299" s="1012">
        <v>2.2509999999999999</v>
      </c>
      <c r="AH299" s="1012">
        <v>0.63300000000000001</v>
      </c>
      <c r="AI299" s="1012">
        <v>6.2E-2</v>
      </c>
      <c r="AJ299" s="1012">
        <v>2.2349999999999999</v>
      </c>
      <c r="AK299" s="1012">
        <v>0.63600000000000001</v>
      </c>
      <c r="AL299" s="1012">
        <v>6.0999999999999999E-2</v>
      </c>
      <c r="AM299" s="1012">
        <v>2.2109999999999999</v>
      </c>
      <c r="AN299" s="1012">
        <v>0.64600000000000002</v>
      </c>
      <c r="AO299" s="1012">
        <v>6.2E-2</v>
      </c>
      <c r="AP299" s="1012" t="s">
        <v>160</v>
      </c>
      <c r="AQ299" s="1012" t="s">
        <v>160</v>
      </c>
      <c r="AR299" s="1012" t="s">
        <v>160</v>
      </c>
      <c r="AS299" s="1012" t="s">
        <v>160</v>
      </c>
      <c r="AT299" s="1012" t="s">
        <v>160</v>
      </c>
      <c r="AU299" s="1012" t="s">
        <v>160</v>
      </c>
      <c r="AV299" s="1012" t="s">
        <v>160</v>
      </c>
      <c r="AW299" s="1012" t="s">
        <v>160</v>
      </c>
      <c r="AX299" s="1012" t="s">
        <v>160</v>
      </c>
      <c r="AY299" s="1012" t="s">
        <v>160</v>
      </c>
      <c r="AZ299" s="1012" t="s">
        <v>160</v>
      </c>
      <c r="BA299" s="1012" t="s">
        <v>160</v>
      </c>
      <c r="BB299" s="1012" t="s">
        <v>160</v>
      </c>
      <c r="BC299" s="1012" t="s">
        <v>160</v>
      </c>
      <c r="BD299" s="1012" t="s">
        <v>160</v>
      </c>
      <c r="BE299" s="1013" t="s">
        <v>160</v>
      </c>
      <c r="BF299" s="1013" t="s">
        <v>160</v>
      </c>
      <c r="BG299" s="1013" t="s">
        <v>160</v>
      </c>
      <c r="BH299" s="1013" t="s">
        <v>160</v>
      </c>
      <c r="BI299" s="1013" t="s">
        <v>160</v>
      </c>
      <c r="BJ299" s="1013" t="s">
        <v>160</v>
      </c>
      <c r="BK299" s="1052" t="s">
        <v>160</v>
      </c>
      <c r="BL299" s="1052" t="s">
        <v>160</v>
      </c>
      <c r="BM299" s="1052" t="s">
        <v>160</v>
      </c>
    </row>
    <row r="300" spans="1:65" ht="18" customHeight="1" x14ac:dyDescent="0.25">
      <c r="B300" s="305"/>
      <c r="C300" s="482" t="s">
        <v>353</v>
      </c>
      <c r="D300" s="905" t="s">
        <v>1500</v>
      </c>
      <c r="E300" s="433" t="str">
        <f t="shared" si="67"/>
        <v>Gasolina (l)Camiones (N2, N3)</v>
      </c>
      <c r="F300" s="1012">
        <v>2.3519999999999999</v>
      </c>
      <c r="G300" s="1012">
        <v>0.47299999999999998</v>
      </c>
      <c r="H300" s="1012">
        <v>0.02</v>
      </c>
      <c r="I300" s="1012">
        <v>2.3519999999999999</v>
      </c>
      <c r="J300" s="1012">
        <v>0.47299999999999998</v>
      </c>
      <c r="K300" s="1012">
        <v>0.02</v>
      </c>
      <c r="L300" s="1012">
        <v>2.3519999999999999</v>
      </c>
      <c r="M300" s="1012">
        <v>0.47299999999999998</v>
      </c>
      <c r="N300" s="1012">
        <v>0.02</v>
      </c>
      <c r="O300" s="1012">
        <v>2.3519999999999999</v>
      </c>
      <c r="P300" s="1012">
        <v>0.47</v>
      </c>
      <c r="Q300" s="1012">
        <v>0.02</v>
      </c>
      <c r="R300" s="1012">
        <v>2.2599999999999998</v>
      </c>
      <c r="S300" s="1012">
        <v>0.46600000000000003</v>
      </c>
      <c r="T300" s="1012">
        <v>0.02</v>
      </c>
      <c r="U300" s="1012">
        <v>2.2559999999999998</v>
      </c>
      <c r="V300" s="1012">
        <v>0.46600000000000003</v>
      </c>
      <c r="W300" s="1012">
        <v>0.02</v>
      </c>
      <c r="X300" s="1012">
        <v>2.2599999999999998</v>
      </c>
      <c r="Y300" s="1012">
        <v>0.46600000000000003</v>
      </c>
      <c r="Z300" s="1012">
        <v>0.02</v>
      </c>
      <c r="AA300" s="1012">
        <v>2.2599999999999998</v>
      </c>
      <c r="AB300" s="1012">
        <v>0.46700000000000003</v>
      </c>
      <c r="AC300" s="1012">
        <v>0.02</v>
      </c>
      <c r="AD300" s="1012">
        <v>2.2599999999999998</v>
      </c>
      <c r="AE300" s="1012">
        <v>0.46600000000000003</v>
      </c>
      <c r="AF300" s="1012">
        <v>0.02</v>
      </c>
      <c r="AG300" s="1012">
        <v>2.2509999999999999</v>
      </c>
      <c r="AH300" s="1012">
        <v>0.46600000000000003</v>
      </c>
      <c r="AI300" s="1012">
        <v>0.02</v>
      </c>
      <c r="AJ300" s="1012">
        <v>2.2349999999999999</v>
      </c>
      <c r="AK300" s="1012">
        <v>0.47</v>
      </c>
      <c r="AL300" s="1012">
        <v>0.02</v>
      </c>
      <c r="AM300" s="1012">
        <v>2.2109999999999999</v>
      </c>
      <c r="AN300" s="1012">
        <v>0.47</v>
      </c>
      <c r="AO300" s="1012">
        <v>0.02</v>
      </c>
      <c r="AP300" s="1012" t="s">
        <v>160</v>
      </c>
      <c r="AQ300" s="1012" t="s">
        <v>160</v>
      </c>
      <c r="AR300" s="1012" t="s">
        <v>160</v>
      </c>
      <c r="AS300" s="1012" t="s">
        <v>160</v>
      </c>
      <c r="AT300" s="1012" t="s">
        <v>160</v>
      </c>
      <c r="AU300" s="1012" t="s">
        <v>160</v>
      </c>
      <c r="AV300" s="1012" t="s">
        <v>160</v>
      </c>
      <c r="AW300" s="1012" t="s">
        <v>160</v>
      </c>
      <c r="AX300" s="1012" t="s">
        <v>160</v>
      </c>
      <c r="AY300" s="1012" t="s">
        <v>160</v>
      </c>
      <c r="AZ300" s="1012" t="s">
        <v>160</v>
      </c>
      <c r="BA300" s="1012" t="s">
        <v>160</v>
      </c>
      <c r="BB300" s="1012" t="s">
        <v>160</v>
      </c>
      <c r="BC300" s="1012" t="s">
        <v>160</v>
      </c>
      <c r="BD300" s="1012" t="s">
        <v>160</v>
      </c>
      <c r="BE300" s="1013" t="s">
        <v>160</v>
      </c>
      <c r="BF300" s="1013" t="s">
        <v>160</v>
      </c>
      <c r="BG300" s="1013" t="s">
        <v>160</v>
      </c>
      <c r="BH300" s="1013" t="s">
        <v>160</v>
      </c>
      <c r="BI300" s="1013" t="s">
        <v>160</v>
      </c>
      <c r="BJ300" s="1013" t="s">
        <v>160</v>
      </c>
      <c r="BK300" s="1052" t="s">
        <v>160</v>
      </c>
      <c r="BL300" s="1052" t="s">
        <v>160</v>
      </c>
      <c r="BM300" s="1052" t="s">
        <v>160</v>
      </c>
    </row>
    <row r="301" spans="1:65" ht="18" customHeight="1" x14ac:dyDescent="0.25">
      <c r="B301" s="305"/>
      <c r="C301" s="482" t="s">
        <v>353</v>
      </c>
      <c r="D301" s="905" t="s">
        <v>1552</v>
      </c>
      <c r="E301" s="433" t="str">
        <f t="shared" si="67"/>
        <v>Gasolina (l)Ciclomotores (L1e, L2e)</v>
      </c>
      <c r="F301" s="1014">
        <v>2.3879999999999999</v>
      </c>
      <c r="G301" s="1014">
        <v>1.054</v>
      </c>
      <c r="H301" s="1014">
        <v>3.7999999999999999E-2</v>
      </c>
      <c r="I301" s="1014">
        <v>2.3879999999999999</v>
      </c>
      <c r="J301" s="1014">
        <v>1.0029999999999999</v>
      </c>
      <c r="K301" s="1014">
        <v>3.9E-2</v>
      </c>
      <c r="L301" s="1014">
        <v>2.3879999999999999</v>
      </c>
      <c r="M301" s="1014">
        <v>0.98099999999999998</v>
      </c>
      <c r="N301" s="1014">
        <v>3.9E-2</v>
      </c>
      <c r="O301" s="1014">
        <v>2.3879999999999999</v>
      </c>
      <c r="P301" s="1014">
        <v>0.96599999999999997</v>
      </c>
      <c r="Q301" s="1014">
        <v>3.9E-2</v>
      </c>
      <c r="R301" s="1014">
        <v>2.2959999999999998</v>
      </c>
      <c r="S301" s="1014">
        <v>0.95299999999999996</v>
      </c>
      <c r="T301" s="1014">
        <v>3.9E-2</v>
      </c>
      <c r="U301" s="1014">
        <v>2.2909999999999999</v>
      </c>
      <c r="V301" s="1014">
        <v>0.94799999999999995</v>
      </c>
      <c r="W301" s="1014">
        <v>3.9E-2</v>
      </c>
      <c r="X301" s="1014">
        <v>2.2959999999999998</v>
      </c>
      <c r="Y301" s="1014">
        <v>0.94699999999999995</v>
      </c>
      <c r="Z301" s="1014">
        <v>3.9E-2</v>
      </c>
      <c r="AA301" s="1014">
        <v>2.2959999999999998</v>
      </c>
      <c r="AB301" s="1014">
        <v>0.94899999999999995</v>
      </c>
      <c r="AC301" s="1014">
        <v>3.9E-2</v>
      </c>
      <c r="AD301" s="1014">
        <v>2.2959999999999998</v>
      </c>
      <c r="AE301" s="1014">
        <v>0.97</v>
      </c>
      <c r="AF301" s="1014">
        <v>3.9E-2</v>
      </c>
      <c r="AG301" s="1014">
        <v>2.2869999999999999</v>
      </c>
      <c r="AH301" s="1014">
        <v>0.97</v>
      </c>
      <c r="AI301" s="1014">
        <v>3.9E-2</v>
      </c>
      <c r="AJ301" s="1014">
        <v>2.27</v>
      </c>
      <c r="AK301" s="1014">
        <v>0.97799999999999998</v>
      </c>
      <c r="AL301" s="1014">
        <v>3.9E-2</v>
      </c>
      <c r="AM301" s="1014">
        <v>2.2469999999999999</v>
      </c>
      <c r="AN301" s="1014">
        <v>0.97799999999999998</v>
      </c>
      <c r="AO301" s="1014">
        <v>3.9E-2</v>
      </c>
      <c r="AP301" s="1014" t="s">
        <v>160</v>
      </c>
      <c r="AQ301" s="1014" t="s">
        <v>160</v>
      </c>
      <c r="AR301" s="1014" t="s">
        <v>160</v>
      </c>
      <c r="AS301" s="1014" t="s">
        <v>160</v>
      </c>
      <c r="AT301" s="1014" t="s">
        <v>160</v>
      </c>
      <c r="AU301" s="1014" t="s">
        <v>160</v>
      </c>
      <c r="AV301" s="1014" t="s">
        <v>160</v>
      </c>
      <c r="AW301" s="1014" t="s">
        <v>160</v>
      </c>
      <c r="AX301" s="1014" t="s">
        <v>160</v>
      </c>
      <c r="AY301" s="1014" t="s">
        <v>160</v>
      </c>
      <c r="AZ301" s="1014" t="s">
        <v>160</v>
      </c>
      <c r="BA301" s="1014" t="s">
        <v>160</v>
      </c>
      <c r="BB301" s="1014" t="s">
        <v>160</v>
      </c>
      <c r="BC301" s="1014" t="s">
        <v>160</v>
      </c>
      <c r="BD301" s="1014" t="s">
        <v>160</v>
      </c>
      <c r="BE301" s="1013" t="s">
        <v>160</v>
      </c>
      <c r="BF301" s="1013" t="s">
        <v>160</v>
      </c>
      <c r="BG301" s="1013" t="s">
        <v>160</v>
      </c>
      <c r="BH301" s="1013" t="s">
        <v>160</v>
      </c>
      <c r="BI301" s="1013" t="s">
        <v>160</v>
      </c>
      <c r="BJ301" s="1013" t="s">
        <v>160</v>
      </c>
      <c r="BK301" s="1052" t="s">
        <v>160</v>
      </c>
      <c r="BL301" s="1052" t="s">
        <v>160</v>
      </c>
      <c r="BM301" s="1052" t="s">
        <v>160</v>
      </c>
    </row>
    <row r="302" spans="1:65" ht="18" customHeight="1" x14ac:dyDescent="0.25">
      <c r="B302" s="305"/>
      <c r="C302" s="482" t="s">
        <v>353</v>
      </c>
      <c r="D302" s="905" t="s">
        <v>1553</v>
      </c>
      <c r="E302" s="433" t="str">
        <f t="shared" si="67"/>
        <v>Gasolina (l)Motocicletas (L3e, L4e, L5e, L6e, L7e)</v>
      </c>
      <c r="F302" s="1012">
        <v>2.3879999999999999</v>
      </c>
      <c r="G302" s="1012">
        <v>3.238</v>
      </c>
      <c r="H302" s="1012">
        <v>4.4999999999999998E-2</v>
      </c>
      <c r="I302" s="1012">
        <v>2.3879999999999999</v>
      </c>
      <c r="J302" s="1012">
        <v>2.8889999999999998</v>
      </c>
      <c r="K302" s="1012">
        <v>4.4999999999999998E-2</v>
      </c>
      <c r="L302" s="1012">
        <v>2.3879999999999999</v>
      </c>
      <c r="M302" s="1012">
        <v>2.69</v>
      </c>
      <c r="N302" s="1012">
        <v>4.3999999999999997E-2</v>
      </c>
      <c r="O302" s="1012">
        <v>2.3879999999999999</v>
      </c>
      <c r="P302" s="1012">
        <v>2.496</v>
      </c>
      <c r="Q302" s="1012">
        <v>4.3999999999999997E-2</v>
      </c>
      <c r="R302" s="1012">
        <v>2.2959999999999998</v>
      </c>
      <c r="S302" s="1012">
        <v>2.4169999999999998</v>
      </c>
      <c r="T302" s="1012">
        <v>4.2999999999999997E-2</v>
      </c>
      <c r="U302" s="1012">
        <v>2.2909999999999999</v>
      </c>
      <c r="V302" s="1012">
        <v>2.367</v>
      </c>
      <c r="W302" s="1012">
        <v>4.2999999999999997E-2</v>
      </c>
      <c r="X302" s="1012">
        <v>2.2959999999999998</v>
      </c>
      <c r="Y302" s="1012">
        <v>2.3450000000000002</v>
      </c>
      <c r="Z302" s="1012">
        <v>4.3999999999999997E-2</v>
      </c>
      <c r="AA302" s="1012">
        <v>2.2959999999999998</v>
      </c>
      <c r="AB302" s="1012">
        <v>2.319</v>
      </c>
      <c r="AC302" s="1012">
        <v>4.3999999999999997E-2</v>
      </c>
      <c r="AD302" s="1012">
        <v>2.2959999999999998</v>
      </c>
      <c r="AE302" s="1012">
        <v>2.335</v>
      </c>
      <c r="AF302" s="1012">
        <v>4.2999999999999997E-2</v>
      </c>
      <c r="AG302" s="1012">
        <v>2.2869999999999999</v>
      </c>
      <c r="AH302" s="1012">
        <v>2.29</v>
      </c>
      <c r="AI302" s="1012">
        <v>4.2999999999999997E-2</v>
      </c>
      <c r="AJ302" s="1012">
        <v>2.27</v>
      </c>
      <c r="AK302" s="1012">
        <v>2.29</v>
      </c>
      <c r="AL302" s="1012">
        <v>4.3999999999999997E-2</v>
      </c>
      <c r="AM302" s="1012">
        <v>2.2469999999999999</v>
      </c>
      <c r="AN302" s="1012">
        <v>2.2559999999999998</v>
      </c>
      <c r="AO302" s="1012">
        <v>4.3999999999999997E-2</v>
      </c>
      <c r="AP302" s="1012" t="s">
        <v>160</v>
      </c>
      <c r="AQ302" s="1012" t="s">
        <v>160</v>
      </c>
      <c r="AR302" s="1012" t="s">
        <v>160</v>
      </c>
      <c r="AS302" s="1012" t="s">
        <v>160</v>
      </c>
      <c r="AT302" s="1012" t="s">
        <v>160</v>
      </c>
      <c r="AU302" s="1012" t="s">
        <v>160</v>
      </c>
      <c r="AV302" s="1012" t="s">
        <v>160</v>
      </c>
      <c r="AW302" s="1012" t="s">
        <v>160</v>
      </c>
      <c r="AX302" s="1012" t="s">
        <v>160</v>
      </c>
      <c r="AY302" s="1012" t="s">
        <v>160</v>
      </c>
      <c r="AZ302" s="1012" t="s">
        <v>160</v>
      </c>
      <c r="BA302" s="1012" t="s">
        <v>160</v>
      </c>
      <c r="BB302" s="1012" t="s">
        <v>160</v>
      </c>
      <c r="BC302" s="1012" t="s">
        <v>160</v>
      </c>
      <c r="BD302" s="1012" t="s">
        <v>160</v>
      </c>
      <c r="BE302" s="1013" t="s">
        <v>160</v>
      </c>
      <c r="BF302" s="1013" t="s">
        <v>160</v>
      </c>
      <c r="BG302" s="1013" t="s">
        <v>160</v>
      </c>
      <c r="BH302" s="1013" t="s">
        <v>160</v>
      </c>
      <c r="BI302" s="1013" t="s">
        <v>160</v>
      </c>
      <c r="BJ302" s="1013" t="s">
        <v>160</v>
      </c>
      <c r="BK302" s="1052" t="s">
        <v>160</v>
      </c>
      <c r="BL302" s="1052" t="s">
        <v>160</v>
      </c>
      <c r="BM302" s="1052" t="s">
        <v>160</v>
      </c>
    </row>
    <row r="303" spans="1:65" ht="18" customHeight="1" x14ac:dyDescent="0.25">
      <c r="B303" s="305"/>
      <c r="C303" s="482" t="s">
        <v>819</v>
      </c>
      <c r="D303" s="905" t="s">
        <v>1365</v>
      </c>
      <c r="E303" s="433" t="str">
        <f t="shared" si="67"/>
        <v>E5 (l)Turismos (M1)</v>
      </c>
      <c r="F303" s="1012" t="s">
        <v>160</v>
      </c>
      <c r="G303" s="1012" t="s">
        <v>160</v>
      </c>
      <c r="H303" s="1012" t="s">
        <v>160</v>
      </c>
      <c r="I303" s="1012" t="s">
        <v>160</v>
      </c>
      <c r="J303" s="1012" t="s">
        <v>160</v>
      </c>
      <c r="K303" s="1012" t="s">
        <v>160</v>
      </c>
      <c r="L303" s="1012" t="s">
        <v>160</v>
      </c>
      <c r="M303" s="1012" t="s">
        <v>160</v>
      </c>
      <c r="N303" s="1012" t="s">
        <v>160</v>
      </c>
      <c r="O303" s="1012" t="s">
        <v>160</v>
      </c>
      <c r="P303" s="1012" t="s">
        <v>160</v>
      </c>
      <c r="Q303" s="1012" t="s">
        <v>160</v>
      </c>
      <c r="R303" s="1012" t="s">
        <v>160</v>
      </c>
      <c r="S303" s="1012" t="s">
        <v>160</v>
      </c>
      <c r="T303" s="1012" t="s">
        <v>160</v>
      </c>
      <c r="U303" s="1012" t="s">
        <v>160</v>
      </c>
      <c r="V303" s="1012" t="s">
        <v>160</v>
      </c>
      <c r="W303" s="1012" t="s">
        <v>160</v>
      </c>
      <c r="X303" s="1012" t="s">
        <v>160</v>
      </c>
      <c r="Y303" s="1012" t="s">
        <v>160</v>
      </c>
      <c r="Z303" s="1012" t="s">
        <v>160</v>
      </c>
      <c r="AA303" s="1012" t="s">
        <v>160</v>
      </c>
      <c r="AB303" s="1012" t="s">
        <v>160</v>
      </c>
      <c r="AC303" s="1012" t="s">
        <v>160</v>
      </c>
      <c r="AD303" s="1012" t="s">
        <v>160</v>
      </c>
      <c r="AE303" s="1012" t="s">
        <v>160</v>
      </c>
      <c r="AF303" s="1012" t="s">
        <v>160</v>
      </c>
      <c r="AG303" s="1012" t="s">
        <v>160</v>
      </c>
      <c r="AH303" s="1012" t="s">
        <v>160</v>
      </c>
      <c r="AI303" s="1012" t="s">
        <v>160</v>
      </c>
      <c r="AJ303" s="1012" t="s">
        <v>160</v>
      </c>
      <c r="AK303" s="1012" t="s">
        <v>160</v>
      </c>
      <c r="AL303" s="1012" t="s">
        <v>160</v>
      </c>
      <c r="AM303" s="1012" t="s">
        <v>160</v>
      </c>
      <c r="AN303" s="1012" t="s">
        <v>160</v>
      </c>
      <c r="AO303" s="1012" t="s">
        <v>160</v>
      </c>
      <c r="AP303" s="1012">
        <v>2.2370000000000001</v>
      </c>
      <c r="AQ303" s="1012">
        <v>0.23799999999999999</v>
      </c>
      <c r="AR303" s="1012">
        <v>2.5999999999999999E-2</v>
      </c>
      <c r="AS303" s="1012">
        <v>2.2370000000000001</v>
      </c>
      <c r="AT303" s="1012">
        <v>0.23200000000000001</v>
      </c>
      <c r="AU303" s="1012">
        <v>2.4E-2</v>
      </c>
      <c r="AV303" s="1012">
        <v>2.2370000000000001</v>
      </c>
      <c r="AW303" s="1012">
        <v>0.22800000000000001</v>
      </c>
      <c r="AX303" s="1012">
        <v>2.3E-2</v>
      </c>
      <c r="AY303" s="1015">
        <v>2.2370000000000001</v>
      </c>
      <c r="AZ303" s="1015">
        <v>0.22700000000000001</v>
      </c>
      <c r="BA303" s="1015">
        <v>2.1999999999999999E-2</v>
      </c>
      <c r="BB303" s="1015">
        <v>2.2370000000000001</v>
      </c>
      <c r="BC303" s="1015">
        <v>0.22500000000000001</v>
      </c>
      <c r="BD303" s="1015">
        <v>2.1000000000000001E-2</v>
      </c>
      <c r="BE303" s="1013">
        <v>2.2370000000000001</v>
      </c>
      <c r="BF303" s="1013">
        <v>0.22600000000000001</v>
      </c>
      <c r="BG303" s="1013">
        <v>2.1999999999999999E-2</v>
      </c>
      <c r="BH303" s="1013">
        <v>2.2370000000000001</v>
      </c>
      <c r="BI303" s="1013">
        <v>0.22900000000000001</v>
      </c>
      <c r="BJ303" s="1013">
        <v>2.1999999999999999E-2</v>
      </c>
      <c r="BK303" s="1052"/>
      <c r="BL303" s="1052"/>
      <c r="BM303" s="1052"/>
    </row>
    <row r="304" spans="1:65" ht="18" customHeight="1" x14ac:dyDescent="0.25">
      <c r="B304" s="305"/>
      <c r="C304" s="482" t="s">
        <v>541</v>
      </c>
      <c r="D304" s="905" t="s">
        <v>1366</v>
      </c>
      <c r="E304" s="433" t="str">
        <f t="shared" si="67"/>
        <v>E5 (l)Furgonetas y furgones (N1)</v>
      </c>
      <c r="F304" s="1012" t="s">
        <v>160</v>
      </c>
      <c r="G304" s="1012" t="s">
        <v>160</v>
      </c>
      <c r="H304" s="1012" t="s">
        <v>160</v>
      </c>
      <c r="I304" s="1012" t="s">
        <v>160</v>
      </c>
      <c r="J304" s="1012" t="s">
        <v>160</v>
      </c>
      <c r="K304" s="1012" t="s">
        <v>160</v>
      </c>
      <c r="L304" s="1012" t="s">
        <v>160</v>
      </c>
      <c r="M304" s="1012" t="s">
        <v>160</v>
      </c>
      <c r="N304" s="1012" t="s">
        <v>160</v>
      </c>
      <c r="O304" s="1012" t="s">
        <v>160</v>
      </c>
      <c r="P304" s="1012" t="s">
        <v>160</v>
      </c>
      <c r="Q304" s="1012" t="s">
        <v>160</v>
      </c>
      <c r="R304" s="1012" t="s">
        <v>160</v>
      </c>
      <c r="S304" s="1012" t="s">
        <v>160</v>
      </c>
      <c r="T304" s="1012" t="s">
        <v>160</v>
      </c>
      <c r="U304" s="1012" t="s">
        <v>160</v>
      </c>
      <c r="V304" s="1012" t="s">
        <v>160</v>
      </c>
      <c r="W304" s="1012" t="s">
        <v>160</v>
      </c>
      <c r="X304" s="1012" t="s">
        <v>160</v>
      </c>
      <c r="Y304" s="1012" t="s">
        <v>160</v>
      </c>
      <c r="Z304" s="1012" t="s">
        <v>160</v>
      </c>
      <c r="AA304" s="1012" t="s">
        <v>160</v>
      </c>
      <c r="AB304" s="1012" t="s">
        <v>160</v>
      </c>
      <c r="AC304" s="1012" t="s">
        <v>160</v>
      </c>
      <c r="AD304" s="1012" t="s">
        <v>160</v>
      </c>
      <c r="AE304" s="1012" t="s">
        <v>160</v>
      </c>
      <c r="AF304" s="1012" t="s">
        <v>160</v>
      </c>
      <c r="AG304" s="1012" t="s">
        <v>160</v>
      </c>
      <c r="AH304" s="1012" t="s">
        <v>160</v>
      </c>
      <c r="AI304" s="1012" t="s">
        <v>160</v>
      </c>
      <c r="AJ304" s="1012" t="s">
        <v>160</v>
      </c>
      <c r="AK304" s="1012" t="s">
        <v>160</v>
      </c>
      <c r="AL304" s="1012" t="s">
        <v>160</v>
      </c>
      <c r="AM304" s="1012" t="s">
        <v>160</v>
      </c>
      <c r="AN304" s="1012" t="s">
        <v>160</v>
      </c>
      <c r="AO304" s="1012" t="s">
        <v>160</v>
      </c>
      <c r="AP304" s="1012">
        <v>2.2349999999999999</v>
      </c>
      <c r="AQ304" s="1012">
        <v>0.60799999999999998</v>
      </c>
      <c r="AR304" s="1012">
        <v>5.8000000000000003E-2</v>
      </c>
      <c r="AS304" s="1012">
        <v>2.2349999999999999</v>
      </c>
      <c r="AT304" s="1012">
        <v>0.54900000000000004</v>
      </c>
      <c r="AU304" s="1012">
        <v>5.2999999999999999E-2</v>
      </c>
      <c r="AV304" s="1012">
        <v>2.2349999999999999</v>
      </c>
      <c r="AW304" s="1012">
        <v>0.44800000000000001</v>
      </c>
      <c r="AX304" s="1012">
        <v>4.3999999999999997E-2</v>
      </c>
      <c r="AY304" s="1015">
        <v>2.2349999999999999</v>
      </c>
      <c r="AZ304" s="1015">
        <v>0.36599999999999999</v>
      </c>
      <c r="BA304" s="1015">
        <v>3.6999999999999998E-2</v>
      </c>
      <c r="BB304" s="1015">
        <v>2.2349999999999999</v>
      </c>
      <c r="BC304" s="1015">
        <v>0.182</v>
      </c>
      <c r="BD304" s="1015">
        <v>2.1000000000000001E-2</v>
      </c>
      <c r="BE304" s="1013">
        <v>2.2349999999999999</v>
      </c>
      <c r="BF304" s="1013">
        <v>0.182</v>
      </c>
      <c r="BG304" s="1013">
        <v>2.1000000000000001E-2</v>
      </c>
      <c r="BH304" s="1013">
        <v>2.2349999999999999</v>
      </c>
      <c r="BI304" s="1013">
        <v>0.18</v>
      </c>
      <c r="BJ304" s="1013">
        <v>2.1000000000000001E-2</v>
      </c>
      <c r="BK304" s="1052"/>
      <c r="BL304" s="1052"/>
      <c r="BM304" s="1052"/>
    </row>
    <row r="305" spans="2:65" ht="18" customHeight="1" x14ac:dyDescent="0.25">
      <c r="B305" s="305"/>
      <c r="C305" s="482" t="s">
        <v>541</v>
      </c>
      <c r="D305" s="905" t="s">
        <v>1500</v>
      </c>
      <c r="E305" s="433" t="str">
        <f t="shared" si="67"/>
        <v>E5 (l)Camiones (N2, N3)</v>
      </c>
      <c r="F305" s="1012" t="s">
        <v>160</v>
      </c>
      <c r="G305" s="1012" t="s">
        <v>160</v>
      </c>
      <c r="H305" s="1012" t="s">
        <v>160</v>
      </c>
      <c r="I305" s="1012" t="s">
        <v>160</v>
      </c>
      <c r="J305" s="1012" t="s">
        <v>160</v>
      </c>
      <c r="K305" s="1012" t="s">
        <v>160</v>
      </c>
      <c r="L305" s="1012" t="s">
        <v>160</v>
      </c>
      <c r="M305" s="1012" t="s">
        <v>160</v>
      </c>
      <c r="N305" s="1012" t="s">
        <v>160</v>
      </c>
      <c r="O305" s="1012" t="s">
        <v>160</v>
      </c>
      <c r="P305" s="1012" t="s">
        <v>160</v>
      </c>
      <c r="Q305" s="1012" t="s">
        <v>160</v>
      </c>
      <c r="R305" s="1012" t="s">
        <v>160</v>
      </c>
      <c r="S305" s="1012" t="s">
        <v>160</v>
      </c>
      <c r="T305" s="1012" t="s">
        <v>160</v>
      </c>
      <c r="U305" s="1012" t="s">
        <v>160</v>
      </c>
      <c r="V305" s="1012" t="s">
        <v>160</v>
      </c>
      <c r="W305" s="1012" t="s">
        <v>160</v>
      </c>
      <c r="X305" s="1012" t="s">
        <v>160</v>
      </c>
      <c r="Y305" s="1012" t="s">
        <v>160</v>
      </c>
      <c r="Z305" s="1012" t="s">
        <v>160</v>
      </c>
      <c r="AA305" s="1012" t="s">
        <v>160</v>
      </c>
      <c r="AB305" s="1012" t="s">
        <v>160</v>
      </c>
      <c r="AC305" s="1012" t="s">
        <v>160</v>
      </c>
      <c r="AD305" s="1012" t="s">
        <v>160</v>
      </c>
      <c r="AE305" s="1012" t="s">
        <v>160</v>
      </c>
      <c r="AF305" s="1012" t="s">
        <v>160</v>
      </c>
      <c r="AG305" s="1012" t="s">
        <v>160</v>
      </c>
      <c r="AH305" s="1012" t="s">
        <v>160</v>
      </c>
      <c r="AI305" s="1012" t="s">
        <v>160</v>
      </c>
      <c r="AJ305" s="1012" t="s">
        <v>160</v>
      </c>
      <c r="AK305" s="1012" t="s">
        <v>160</v>
      </c>
      <c r="AL305" s="1012" t="s">
        <v>160</v>
      </c>
      <c r="AM305" s="1012" t="s">
        <v>160</v>
      </c>
      <c r="AN305" s="1012" t="s">
        <v>160</v>
      </c>
      <c r="AO305" s="1012" t="s">
        <v>160</v>
      </c>
      <c r="AP305" s="1012">
        <v>2.2349999999999999</v>
      </c>
      <c r="AQ305" s="1012">
        <v>0.46899999999999997</v>
      </c>
      <c r="AR305" s="1012">
        <v>0.02</v>
      </c>
      <c r="AS305" s="1012">
        <v>2.2349999999999999</v>
      </c>
      <c r="AT305" s="1012">
        <v>0.47099999999999997</v>
      </c>
      <c r="AU305" s="1012">
        <v>0.02</v>
      </c>
      <c r="AV305" s="1012">
        <v>2.2349999999999999</v>
      </c>
      <c r="AW305" s="1012">
        <v>0.47199999999999998</v>
      </c>
      <c r="AX305" s="1012">
        <v>0.02</v>
      </c>
      <c r="AY305" s="1015">
        <v>2.2349999999999999</v>
      </c>
      <c r="AZ305" s="1015">
        <v>0.47099999999999997</v>
      </c>
      <c r="BA305" s="1015">
        <v>0.02</v>
      </c>
      <c r="BB305" s="1015">
        <v>2.2349999999999999</v>
      </c>
      <c r="BC305" s="1015">
        <v>0.47199999999999998</v>
      </c>
      <c r="BD305" s="1015">
        <v>0.02</v>
      </c>
      <c r="BE305" s="1013">
        <v>2.2349999999999999</v>
      </c>
      <c r="BF305" s="1013">
        <v>0.47</v>
      </c>
      <c r="BG305" s="1013">
        <v>0.02</v>
      </c>
      <c r="BH305" s="1013">
        <v>2.2349999999999999</v>
      </c>
      <c r="BI305" s="1013">
        <v>0.47099999999999997</v>
      </c>
      <c r="BJ305" s="1013">
        <v>0.02</v>
      </c>
      <c r="BK305" s="1052"/>
      <c r="BL305" s="1052"/>
      <c r="BM305" s="1052"/>
    </row>
    <row r="306" spans="2:65" ht="18" customHeight="1" x14ac:dyDescent="0.25">
      <c r="B306" s="305"/>
      <c r="C306" s="482" t="s">
        <v>541</v>
      </c>
      <c r="D306" s="905" t="s">
        <v>1552</v>
      </c>
      <c r="E306" s="433" t="str">
        <f t="shared" si="67"/>
        <v>E5 (l)Ciclomotores (L1e, L2e)</v>
      </c>
      <c r="F306" s="1014" t="s">
        <v>160</v>
      </c>
      <c r="G306" s="1014" t="s">
        <v>160</v>
      </c>
      <c r="H306" s="1014" t="s">
        <v>160</v>
      </c>
      <c r="I306" s="1014" t="s">
        <v>160</v>
      </c>
      <c r="J306" s="1014" t="s">
        <v>160</v>
      </c>
      <c r="K306" s="1014" t="s">
        <v>160</v>
      </c>
      <c r="L306" s="1014" t="s">
        <v>160</v>
      </c>
      <c r="M306" s="1014" t="s">
        <v>160</v>
      </c>
      <c r="N306" s="1014" t="s">
        <v>160</v>
      </c>
      <c r="O306" s="1014" t="s">
        <v>160</v>
      </c>
      <c r="P306" s="1014" t="s">
        <v>160</v>
      </c>
      <c r="Q306" s="1014" t="s">
        <v>160</v>
      </c>
      <c r="R306" s="1014" t="s">
        <v>160</v>
      </c>
      <c r="S306" s="1014" t="s">
        <v>160</v>
      </c>
      <c r="T306" s="1014" t="s">
        <v>160</v>
      </c>
      <c r="U306" s="1014" t="s">
        <v>160</v>
      </c>
      <c r="V306" s="1014" t="s">
        <v>160</v>
      </c>
      <c r="W306" s="1014" t="s">
        <v>160</v>
      </c>
      <c r="X306" s="1014" t="s">
        <v>160</v>
      </c>
      <c r="Y306" s="1014" t="s">
        <v>160</v>
      </c>
      <c r="Z306" s="1014" t="s">
        <v>160</v>
      </c>
      <c r="AA306" s="1014" t="s">
        <v>160</v>
      </c>
      <c r="AB306" s="1014" t="s">
        <v>160</v>
      </c>
      <c r="AC306" s="1014" t="s">
        <v>160</v>
      </c>
      <c r="AD306" s="1014" t="s">
        <v>160</v>
      </c>
      <c r="AE306" s="1014" t="s">
        <v>160</v>
      </c>
      <c r="AF306" s="1014" t="s">
        <v>160</v>
      </c>
      <c r="AG306" s="1014" t="s">
        <v>160</v>
      </c>
      <c r="AH306" s="1014" t="s">
        <v>160</v>
      </c>
      <c r="AI306" s="1014" t="s">
        <v>160</v>
      </c>
      <c r="AJ306" s="1014" t="s">
        <v>160</v>
      </c>
      <c r="AK306" s="1014" t="s">
        <v>160</v>
      </c>
      <c r="AL306" s="1014" t="s">
        <v>160</v>
      </c>
      <c r="AM306" s="1014" t="s">
        <v>160</v>
      </c>
      <c r="AN306" s="1014" t="s">
        <v>160</v>
      </c>
      <c r="AO306" s="1014" t="s">
        <v>160</v>
      </c>
      <c r="AP306" s="1014">
        <v>2.27</v>
      </c>
      <c r="AQ306" s="1014">
        <v>0.97699999999999998</v>
      </c>
      <c r="AR306" s="1014">
        <v>3.9E-2</v>
      </c>
      <c r="AS306" s="1014">
        <v>2.27</v>
      </c>
      <c r="AT306" s="1014">
        <v>0.98099999999999998</v>
      </c>
      <c r="AU306" s="1014">
        <v>0.04</v>
      </c>
      <c r="AV306" s="1014">
        <v>2.27</v>
      </c>
      <c r="AW306" s="1014">
        <v>0.98399999999999999</v>
      </c>
      <c r="AX306" s="1014">
        <v>0.04</v>
      </c>
      <c r="AY306" s="1016">
        <v>2.27</v>
      </c>
      <c r="AZ306" s="1016">
        <v>0.98199999999999998</v>
      </c>
      <c r="BA306" s="1016">
        <v>0.04</v>
      </c>
      <c r="BB306" s="1016">
        <v>2.27</v>
      </c>
      <c r="BC306" s="1016">
        <v>0.98399999999999999</v>
      </c>
      <c r="BD306" s="1016">
        <v>0.04</v>
      </c>
      <c r="BE306" s="1013">
        <v>2.27</v>
      </c>
      <c r="BF306" s="1013">
        <v>0.98099999999999998</v>
      </c>
      <c r="BG306" s="1013">
        <v>0.04</v>
      </c>
      <c r="BH306" s="1013">
        <v>2.27</v>
      </c>
      <c r="BI306" s="1013">
        <v>0.98199999999999998</v>
      </c>
      <c r="BJ306" s="1013">
        <v>0.04</v>
      </c>
      <c r="BK306" s="1052"/>
      <c r="BL306" s="1052"/>
      <c r="BM306" s="1052"/>
    </row>
    <row r="307" spans="2:65" ht="18" customHeight="1" x14ac:dyDescent="0.25">
      <c r="B307" s="305"/>
      <c r="C307" s="482" t="s">
        <v>541</v>
      </c>
      <c r="D307" s="905" t="s">
        <v>1553</v>
      </c>
      <c r="E307" s="433" t="str">
        <f t="shared" si="67"/>
        <v>E5 (l)Motocicletas (L3e, L4e, L5e, L6e, L7e)</v>
      </c>
      <c r="F307" s="1012" t="s">
        <v>160</v>
      </c>
      <c r="G307" s="1012" t="s">
        <v>160</v>
      </c>
      <c r="H307" s="1012" t="s">
        <v>160</v>
      </c>
      <c r="I307" s="1012" t="s">
        <v>160</v>
      </c>
      <c r="J307" s="1012" t="s">
        <v>160</v>
      </c>
      <c r="K307" s="1012" t="s">
        <v>160</v>
      </c>
      <c r="L307" s="1012" t="s">
        <v>160</v>
      </c>
      <c r="M307" s="1012" t="s">
        <v>160</v>
      </c>
      <c r="N307" s="1012" t="s">
        <v>160</v>
      </c>
      <c r="O307" s="1012" t="s">
        <v>160</v>
      </c>
      <c r="P307" s="1012" t="s">
        <v>160</v>
      </c>
      <c r="Q307" s="1012" t="s">
        <v>160</v>
      </c>
      <c r="R307" s="1012" t="s">
        <v>160</v>
      </c>
      <c r="S307" s="1012" t="s">
        <v>160</v>
      </c>
      <c r="T307" s="1012" t="s">
        <v>160</v>
      </c>
      <c r="U307" s="1012" t="s">
        <v>160</v>
      </c>
      <c r="V307" s="1012" t="s">
        <v>160</v>
      </c>
      <c r="W307" s="1012" t="s">
        <v>160</v>
      </c>
      <c r="X307" s="1012" t="s">
        <v>160</v>
      </c>
      <c r="Y307" s="1012" t="s">
        <v>160</v>
      </c>
      <c r="Z307" s="1012" t="s">
        <v>160</v>
      </c>
      <c r="AA307" s="1012" t="s">
        <v>160</v>
      </c>
      <c r="AB307" s="1012" t="s">
        <v>160</v>
      </c>
      <c r="AC307" s="1012" t="s">
        <v>160</v>
      </c>
      <c r="AD307" s="1012" t="s">
        <v>160</v>
      </c>
      <c r="AE307" s="1012" t="s">
        <v>160</v>
      </c>
      <c r="AF307" s="1012" t="s">
        <v>160</v>
      </c>
      <c r="AG307" s="1012" t="s">
        <v>160</v>
      </c>
      <c r="AH307" s="1012" t="s">
        <v>160</v>
      </c>
      <c r="AI307" s="1012" t="s">
        <v>160</v>
      </c>
      <c r="AJ307" s="1012" t="s">
        <v>160</v>
      </c>
      <c r="AK307" s="1012" t="s">
        <v>160</v>
      </c>
      <c r="AL307" s="1012" t="s">
        <v>160</v>
      </c>
      <c r="AM307" s="1012" t="s">
        <v>160</v>
      </c>
      <c r="AN307" s="1012" t="s">
        <v>160</v>
      </c>
      <c r="AO307" s="1012" t="s">
        <v>160</v>
      </c>
      <c r="AP307" s="1012">
        <v>2.27</v>
      </c>
      <c r="AQ307" s="1012">
        <v>2.226</v>
      </c>
      <c r="AR307" s="1012">
        <v>4.3999999999999997E-2</v>
      </c>
      <c r="AS307" s="1012">
        <v>2.27</v>
      </c>
      <c r="AT307" s="1012">
        <v>2.181</v>
      </c>
      <c r="AU307" s="1012">
        <v>4.3999999999999997E-2</v>
      </c>
      <c r="AV307" s="1012">
        <v>2.27</v>
      </c>
      <c r="AW307" s="1012">
        <v>2.1349999999999998</v>
      </c>
      <c r="AX307" s="1012">
        <v>4.4999999999999998E-2</v>
      </c>
      <c r="AY307" s="1015">
        <v>2.27</v>
      </c>
      <c r="AZ307" s="1015">
        <v>2.0289999999999999</v>
      </c>
      <c r="BA307" s="1015">
        <v>4.5999999999999999E-2</v>
      </c>
      <c r="BB307" s="1015">
        <v>2.27</v>
      </c>
      <c r="BC307" s="1015">
        <v>1.9390000000000001</v>
      </c>
      <c r="BD307" s="1015">
        <v>4.7E-2</v>
      </c>
      <c r="BE307" s="1013">
        <v>2.27</v>
      </c>
      <c r="BF307" s="1013">
        <v>1.8480000000000001</v>
      </c>
      <c r="BG307" s="1013">
        <v>4.7E-2</v>
      </c>
      <c r="BH307" s="1013">
        <v>2.27</v>
      </c>
      <c r="BI307" s="1013">
        <v>1.9079999999999999</v>
      </c>
      <c r="BJ307" s="1013">
        <v>4.7E-2</v>
      </c>
      <c r="BK307" s="1052"/>
      <c r="BL307" s="1052"/>
      <c r="BM307" s="1052"/>
    </row>
    <row r="308" spans="2:65" ht="18" customHeight="1" x14ac:dyDescent="0.25">
      <c r="B308" s="305"/>
      <c r="C308" s="482" t="s">
        <v>820</v>
      </c>
      <c r="D308" s="905" t="s">
        <v>1365</v>
      </c>
      <c r="E308" s="433" t="str">
        <f t="shared" si="67"/>
        <v>E10 (l)Turismos (M1)</v>
      </c>
      <c r="F308" s="1012" t="s">
        <v>160</v>
      </c>
      <c r="G308" s="1012" t="s">
        <v>160</v>
      </c>
      <c r="H308" s="1012" t="s">
        <v>160</v>
      </c>
      <c r="I308" s="1012" t="s">
        <v>160</v>
      </c>
      <c r="J308" s="1012" t="s">
        <v>160</v>
      </c>
      <c r="K308" s="1012" t="s">
        <v>160</v>
      </c>
      <c r="L308" s="1012" t="s">
        <v>160</v>
      </c>
      <c r="M308" s="1012" t="s">
        <v>160</v>
      </c>
      <c r="N308" s="1012" t="s">
        <v>160</v>
      </c>
      <c r="O308" s="1012" t="s">
        <v>160</v>
      </c>
      <c r="P308" s="1012" t="s">
        <v>160</v>
      </c>
      <c r="Q308" s="1012" t="s">
        <v>160</v>
      </c>
      <c r="R308" s="1012" t="s">
        <v>160</v>
      </c>
      <c r="S308" s="1012" t="s">
        <v>160</v>
      </c>
      <c r="T308" s="1012" t="s">
        <v>160</v>
      </c>
      <c r="U308" s="1012" t="s">
        <v>160</v>
      </c>
      <c r="V308" s="1012" t="s">
        <v>160</v>
      </c>
      <c r="W308" s="1012" t="s">
        <v>160</v>
      </c>
      <c r="X308" s="1012" t="s">
        <v>160</v>
      </c>
      <c r="Y308" s="1012" t="s">
        <v>160</v>
      </c>
      <c r="Z308" s="1012" t="s">
        <v>160</v>
      </c>
      <c r="AA308" s="1012" t="s">
        <v>160</v>
      </c>
      <c r="AB308" s="1012" t="s">
        <v>160</v>
      </c>
      <c r="AC308" s="1012" t="s">
        <v>160</v>
      </c>
      <c r="AD308" s="1012" t="s">
        <v>160</v>
      </c>
      <c r="AE308" s="1012" t="s">
        <v>160</v>
      </c>
      <c r="AF308" s="1012" t="s">
        <v>160</v>
      </c>
      <c r="AG308" s="1012" t="s">
        <v>160</v>
      </c>
      <c r="AH308" s="1012" t="s">
        <v>160</v>
      </c>
      <c r="AI308" s="1012" t="s">
        <v>160</v>
      </c>
      <c r="AJ308" s="1012" t="s">
        <v>160</v>
      </c>
      <c r="AK308" s="1012" t="s">
        <v>160</v>
      </c>
      <c r="AL308" s="1012" t="s">
        <v>160</v>
      </c>
      <c r="AM308" s="1012" t="s">
        <v>160</v>
      </c>
      <c r="AN308" s="1012" t="s">
        <v>160</v>
      </c>
      <c r="AO308" s="1012" t="s">
        <v>160</v>
      </c>
      <c r="AP308" s="1012">
        <v>2.1190000000000002</v>
      </c>
      <c r="AQ308" s="1012">
        <v>0.23799999999999999</v>
      </c>
      <c r="AR308" s="1012">
        <v>2.5999999999999999E-2</v>
      </c>
      <c r="AS308" s="1012">
        <v>2.1190000000000002</v>
      </c>
      <c r="AT308" s="1012">
        <v>0.23200000000000001</v>
      </c>
      <c r="AU308" s="1012">
        <v>2.4E-2</v>
      </c>
      <c r="AV308" s="1012">
        <v>2.1190000000000002</v>
      </c>
      <c r="AW308" s="1012">
        <v>0.22800000000000001</v>
      </c>
      <c r="AX308" s="1012">
        <v>2.3E-2</v>
      </c>
      <c r="AY308" s="1015">
        <v>2.1190000000000002</v>
      </c>
      <c r="AZ308" s="1015">
        <v>0.22700000000000001</v>
      </c>
      <c r="BA308" s="1015">
        <v>2.1999999999999999E-2</v>
      </c>
      <c r="BB308" s="1015">
        <v>2.1190000000000002</v>
      </c>
      <c r="BC308" s="1015">
        <v>0.22500000000000001</v>
      </c>
      <c r="BD308" s="1015">
        <v>2.1000000000000001E-2</v>
      </c>
      <c r="BE308" s="1013">
        <v>2.1190000000000002</v>
      </c>
      <c r="BF308" s="1013">
        <v>0.22600000000000001</v>
      </c>
      <c r="BG308" s="1013">
        <v>2.1999999999999999E-2</v>
      </c>
      <c r="BH308" s="1013">
        <v>2.1190000000000002</v>
      </c>
      <c r="BI308" s="1013">
        <v>0.22900000000000001</v>
      </c>
      <c r="BJ308" s="1013">
        <v>2.1999999999999999E-2</v>
      </c>
      <c r="BK308" s="1052"/>
      <c r="BL308" s="1052"/>
      <c r="BM308" s="1052"/>
    </row>
    <row r="309" spans="2:65" ht="18" customHeight="1" x14ac:dyDescent="0.25">
      <c r="B309" s="305"/>
      <c r="C309" s="482" t="s">
        <v>34</v>
      </c>
      <c r="D309" s="905" t="s">
        <v>1366</v>
      </c>
      <c r="E309" s="433" t="str">
        <f t="shared" si="67"/>
        <v>E10 (l)Furgonetas y furgones (N1)</v>
      </c>
      <c r="F309" s="1012" t="s">
        <v>160</v>
      </c>
      <c r="G309" s="1012" t="s">
        <v>160</v>
      </c>
      <c r="H309" s="1012" t="s">
        <v>160</v>
      </c>
      <c r="I309" s="1012" t="s">
        <v>160</v>
      </c>
      <c r="J309" s="1012" t="s">
        <v>160</v>
      </c>
      <c r="K309" s="1012" t="s">
        <v>160</v>
      </c>
      <c r="L309" s="1012" t="s">
        <v>160</v>
      </c>
      <c r="M309" s="1012" t="s">
        <v>160</v>
      </c>
      <c r="N309" s="1012" t="s">
        <v>160</v>
      </c>
      <c r="O309" s="1012" t="s">
        <v>160</v>
      </c>
      <c r="P309" s="1012" t="s">
        <v>160</v>
      </c>
      <c r="Q309" s="1012" t="s">
        <v>160</v>
      </c>
      <c r="R309" s="1012" t="s">
        <v>160</v>
      </c>
      <c r="S309" s="1012" t="s">
        <v>160</v>
      </c>
      <c r="T309" s="1012" t="s">
        <v>160</v>
      </c>
      <c r="U309" s="1012" t="s">
        <v>160</v>
      </c>
      <c r="V309" s="1012" t="s">
        <v>160</v>
      </c>
      <c r="W309" s="1012" t="s">
        <v>160</v>
      </c>
      <c r="X309" s="1012" t="s">
        <v>160</v>
      </c>
      <c r="Y309" s="1012" t="s">
        <v>160</v>
      </c>
      <c r="Z309" s="1012" t="s">
        <v>160</v>
      </c>
      <c r="AA309" s="1012" t="s">
        <v>160</v>
      </c>
      <c r="AB309" s="1012" t="s">
        <v>160</v>
      </c>
      <c r="AC309" s="1012" t="s">
        <v>160</v>
      </c>
      <c r="AD309" s="1012" t="s">
        <v>160</v>
      </c>
      <c r="AE309" s="1012" t="s">
        <v>160</v>
      </c>
      <c r="AF309" s="1012" t="s">
        <v>160</v>
      </c>
      <c r="AG309" s="1012" t="s">
        <v>160</v>
      </c>
      <c r="AH309" s="1012" t="s">
        <v>160</v>
      </c>
      <c r="AI309" s="1012" t="s">
        <v>160</v>
      </c>
      <c r="AJ309" s="1012" t="s">
        <v>160</v>
      </c>
      <c r="AK309" s="1012" t="s">
        <v>160</v>
      </c>
      <c r="AL309" s="1012" t="s">
        <v>160</v>
      </c>
      <c r="AM309" s="1012" t="s">
        <v>160</v>
      </c>
      <c r="AN309" s="1012" t="s">
        <v>160</v>
      </c>
      <c r="AO309" s="1012" t="s">
        <v>160</v>
      </c>
      <c r="AP309" s="1012">
        <v>2.117</v>
      </c>
      <c r="AQ309" s="1012">
        <v>0.60799999999999998</v>
      </c>
      <c r="AR309" s="1012">
        <v>5.8000000000000003E-2</v>
      </c>
      <c r="AS309" s="1012">
        <v>2.117</v>
      </c>
      <c r="AT309" s="1012">
        <v>0.54900000000000004</v>
      </c>
      <c r="AU309" s="1012">
        <v>5.2999999999999999E-2</v>
      </c>
      <c r="AV309" s="1012">
        <v>2.117</v>
      </c>
      <c r="AW309" s="1012">
        <v>0.44800000000000001</v>
      </c>
      <c r="AX309" s="1012">
        <v>4.3999999999999997E-2</v>
      </c>
      <c r="AY309" s="1015">
        <v>2.117</v>
      </c>
      <c r="AZ309" s="1015">
        <v>0.36599999999999999</v>
      </c>
      <c r="BA309" s="1015">
        <v>3.6999999999999998E-2</v>
      </c>
      <c r="BB309" s="1015">
        <v>2.117</v>
      </c>
      <c r="BC309" s="1015">
        <v>0.182</v>
      </c>
      <c r="BD309" s="1015">
        <v>2.1000000000000001E-2</v>
      </c>
      <c r="BE309" s="1013">
        <v>2.117</v>
      </c>
      <c r="BF309" s="1013">
        <v>0.182</v>
      </c>
      <c r="BG309" s="1013">
        <v>2.1000000000000001E-2</v>
      </c>
      <c r="BH309" s="1013">
        <v>2.117</v>
      </c>
      <c r="BI309" s="1013">
        <v>0.18</v>
      </c>
      <c r="BJ309" s="1013">
        <v>2.1000000000000001E-2</v>
      </c>
      <c r="BK309" s="1052"/>
      <c r="BL309" s="1052"/>
      <c r="BM309" s="1052"/>
    </row>
    <row r="310" spans="2:65" ht="18" customHeight="1" x14ac:dyDescent="0.25">
      <c r="B310" s="305"/>
      <c r="C310" s="482" t="s">
        <v>34</v>
      </c>
      <c r="D310" s="905" t="s">
        <v>1500</v>
      </c>
      <c r="E310" s="433" t="str">
        <f t="shared" si="67"/>
        <v>E10 (l)Camiones (N2, N3)</v>
      </c>
      <c r="F310" s="1012" t="s">
        <v>160</v>
      </c>
      <c r="G310" s="1012" t="s">
        <v>160</v>
      </c>
      <c r="H310" s="1012" t="s">
        <v>160</v>
      </c>
      <c r="I310" s="1012" t="s">
        <v>160</v>
      </c>
      <c r="J310" s="1012" t="s">
        <v>160</v>
      </c>
      <c r="K310" s="1012" t="s">
        <v>160</v>
      </c>
      <c r="L310" s="1012" t="s">
        <v>160</v>
      </c>
      <c r="M310" s="1012" t="s">
        <v>160</v>
      </c>
      <c r="N310" s="1012" t="s">
        <v>160</v>
      </c>
      <c r="O310" s="1012" t="s">
        <v>160</v>
      </c>
      <c r="P310" s="1012" t="s">
        <v>160</v>
      </c>
      <c r="Q310" s="1012" t="s">
        <v>160</v>
      </c>
      <c r="R310" s="1012" t="s">
        <v>160</v>
      </c>
      <c r="S310" s="1012" t="s">
        <v>160</v>
      </c>
      <c r="T310" s="1012" t="s">
        <v>160</v>
      </c>
      <c r="U310" s="1012" t="s">
        <v>160</v>
      </c>
      <c r="V310" s="1012" t="s">
        <v>160</v>
      </c>
      <c r="W310" s="1012" t="s">
        <v>160</v>
      </c>
      <c r="X310" s="1012" t="s">
        <v>160</v>
      </c>
      <c r="Y310" s="1012" t="s">
        <v>160</v>
      </c>
      <c r="Z310" s="1012" t="s">
        <v>160</v>
      </c>
      <c r="AA310" s="1012" t="s">
        <v>160</v>
      </c>
      <c r="AB310" s="1012" t="s">
        <v>160</v>
      </c>
      <c r="AC310" s="1012" t="s">
        <v>160</v>
      </c>
      <c r="AD310" s="1012" t="s">
        <v>160</v>
      </c>
      <c r="AE310" s="1012" t="s">
        <v>160</v>
      </c>
      <c r="AF310" s="1012" t="s">
        <v>160</v>
      </c>
      <c r="AG310" s="1012" t="s">
        <v>160</v>
      </c>
      <c r="AH310" s="1012" t="s">
        <v>160</v>
      </c>
      <c r="AI310" s="1012" t="s">
        <v>160</v>
      </c>
      <c r="AJ310" s="1012" t="s">
        <v>160</v>
      </c>
      <c r="AK310" s="1012" t="s">
        <v>160</v>
      </c>
      <c r="AL310" s="1012" t="s">
        <v>160</v>
      </c>
      <c r="AM310" s="1012" t="s">
        <v>160</v>
      </c>
      <c r="AN310" s="1012" t="s">
        <v>160</v>
      </c>
      <c r="AO310" s="1012" t="s">
        <v>160</v>
      </c>
      <c r="AP310" s="1012">
        <v>2.117</v>
      </c>
      <c r="AQ310" s="1012">
        <v>0.46899999999999997</v>
      </c>
      <c r="AR310" s="1012">
        <v>0.02</v>
      </c>
      <c r="AS310" s="1012">
        <v>2.117</v>
      </c>
      <c r="AT310" s="1012">
        <v>0.47099999999999997</v>
      </c>
      <c r="AU310" s="1012">
        <v>0.02</v>
      </c>
      <c r="AV310" s="1012">
        <v>2.117</v>
      </c>
      <c r="AW310" s="1012">
        <v>0.47199999999999998</v>
      </c>
      <c r="AX310" s="1012">
        <v>0.02</v>
      </c>
      <c r="AY310" s="1015">
        <v>2.117</v>
      </c>
      <c r="AZ310" s="1015">
        <v>0.47099999999999997</v>
      </c>
      <c r="BA310" s="1015">
        <v>0.02</v>
      </c>
      <c r="BB310" s="1015">
        <v>2.117</v>
      </c>
      <c r="BC310" s="1015">
        <v>0.47199999999999998</v>
      </c>
      <c r="BD310" s="1015">
        <v>0.02</v>
      </c>
      <c r="BE310" s="1013">
        <v>2.117</v>
      </c>
      <c r="BF310" s="1013">
        <v>0.47</v>
      </c>
      <c r="BG310" s="1013">
        <v>0.02</v>
      </c>
      <c r="BH310" s="1013">
        <v>2.117</v>
      </c>
      <c r="BI310" s="1013">
        <v>0.47099999999999997</v>
      </c>
      <c r="BJ310" s="1013">
        <v>0.02</v>
      </c>
      <c r="BK310" s="1052"/>
      <c r="BL310" s="1052"/>
      <c r="BM310" s="1052"/>
    </row>
    <row r="311" spans="2:65" ht="18" customHeight="1" x14ac:dyDescent="0.25">
      <c r="B311" s="305"/>
      <c r="C311" s="482" t="s">
        <v>34</v>
      </c>
      <c r="D311" s="905" t="s">
        <v>1552</v>
      </c>
      <c r="E311" s="433" t="str">
        <f t="shared" si="67"/>
        <v>E10 (l)Ciclomotores (L1e, L2e)</v>
      </c>
      <c r="F311" s="1014" t="s">
        <v>160</v>
      </c>
      <c r="G311" s="1014" t="s">
        <v>160</v>
      </c>
      <c r="H311" s="1014" t="s">
        <v>160</v>
      </c>
      <c r="I311" s="1014" t="s">
        <v>160</v>
      </c>
      <c r="J311" s="1014" t="s">
        <v>160</v>
      </c>
      <c r="K311" s="1014" t="s">
        <v>160</v>
      </c>
      <c r="L311" s="1014" t="s">
        <v>160</v>
      </c>
      <c r="M311" s="1014" t="s">
        <v>160</v>
      </c>
      <c r="N311" s="1014" t="s">
        <v>160</v>
      </c>
      <c r="O311" s="1014" t="s">
        <v>160</v>
      </c>
      <c r="P311" s="1014" t="s">
        <v>160</v>
      </c>
      <c r="Q311" s="1014" t="s">
        <v>160</v>
      </c>
      <c r="R311" s="1014" t="s">
        <v>160</v>
      </c>
      <c r="S311" s="1014" t="s">
        <v>160</v>
      </c>
      <c r="T311" s="1014" t="s">
        <v>160</v>
      </c>
      <c r="U311" s="1014" t="s">
        <v>160</v>
      </c>
      <c r="V311" s="1014" t="s">
        <v>160</v>
      </c>
      <c r="W311" s="1014" t="s">
        <v>160</v>
      </c>
      <c r="X311" s="1014" t="s">
        <v>160</v>
      </c>
      <c r="Y311" s="1014" t="s">
        <v>160</v>
      </c>
      <c r="Z311" s="1014" t="s">
        <v>160</v>
      </c>
      <c r="AA311" s="1014" t="s">
        <v>160</v>
      </c>
      <c r="AB311" s="1014" t="s">
        <v>160</v>
      </c>
      <c r="AC311" s="1014" t="s">
        <v>160</v>
      </c>
      <c r="AD311" s="1014" t="s">
        <v>160</v>
      </c>
      <c r="AE311" s="1014" t="s">
        <v>160</v>
      </c>
      <c r="AF311" s="1014" t="s">
        <v>160</v>
      </c>
      <c r="AG311" s="1014" t="s">
        <v>160</v>
      </c>
      <c r="AH311" s="1014" t="s">
        <v>160</v>
      </c>
      <c r="AI311" s="1014" t="s">
        <v>160</v>
      </c>
      <c r="AJ311" s="1014" t="s">
        <v>160</v>
      </c>
      <c r="AK311" s="1014" t="s">
        <v>160</v>
      </c>
      <c r="AL311" s="1014" t="s">
        <v>160</v>
      </c>
      <c r="AM311" s="1014" t="s">
        <v>160</v>
      </c>
      <c r="AN311" s="1014" t="s">
        <v>160</v>
      </c>
      <c r="AO311" s="1014" t="s">
        <v>160</v>
      </c>
      <c r="AP311" s="1014">
        <v>2.153</v>
      </c>
      <c r="AQ311" s="1014">
        <v>0.97699999999999998</v>
      </c>
      <c r="AR311" s="1014">
        <v>3.9E-2</v>
      </c>
      <c r="AS311" s="1014">
        <v>2.153</v>
      </c>
      <c r="AT311" s="1014">
        <v>0.98099999999999998</v>
      </c>
      <c r="AU311" s="1014">
        <v>0.04</v>
      </c>
      <c r="AV311" s="1014">
        <v>2.153</v>
      </c>
      <c r="AW311" s="1014">
        <v>0.98399999999999999</v>
      </c>
      <c r="AX311" s="1014">
        <v>0.04</v>
      </c>
      <c r="AY311" s="1016">
        <v>2.153</v>
      </c>
      <c r="AZ311" s="1016">
        <v>0.98199999999999998</v>
      </c>
      <c r="BA311" s="1016">
        <v>0.04</v>
      </c>
      <c r="BB311" s="1016">
        <v>2.153</v>
      </c>
      <c r="BC311" s="1016">
        <v>0.98399999999999999</v>
      </c>
      <c r="BD311" s="1016">
        <v>0.04</v>
      </c>
      <c r="BE311" s="1013">
        <v>2.153</v>
      </c>
      <c r="BF311" s="1013">
        <v>0.98099999999999998</v>
      </c>
      <c r="BG311" s="1013">
        <v>0.04</v>
      </c>
      <c r="BH311" s="1013">
        <v>2.153</v>
      </c>
      <c r="BI311" s="1013">
        <v>0.98199999999999998</v>
      </c>
      <c r="BJ311" s="1013">
        <v>0.04</v>
      </c>
      <c r="BK311" s="1052"/>
      <c r="BL311" s="1052"/>
      <c r="BM311" s="1052"/>
    </row>
    <row r="312" spans="2:65" ht="18" customHeight="1" x14ac:dyDescent="0.25">
      <c r="B312" s="305"/>
      <c r="C312" s="482" t="s">
        <v>34</v>
      </c>
      <c r="D312" s="905" t="s">
        <v>1553</v>
      </c>
      <c r="E312" s="433" t="str">
        <f t="shared" si="67"/>
        <v>E10 (l)Motocicletas (L3e, L4e, L5e, L6e, L7e)</v>
      </c>
      <c r="F312" s="1012" t="s">
        <v>160</v>
      </c>
      <c r="G312" s="1012" t="s">
        <v>160</v>
      </c>
      <c r="H312" s="1012" t="s">
        <v>160</v>
      </c>
      <c r="I312" s="1012" t="s">
        <v>160</v>
      </c>
      <c r="J312" s="1012" t="s">
        <v>160</v>
      </c>
      <c r="K312" s="1012" t="s">
        <v>160</v>
      </c>
      <c r="L312" s="1012" t="s">
        <v>160</v>
      </c>
      <c r="M312" s="1012" t="s">
        <v>160</v>
      </c>
      <c r="N312" s="1012" t="s">
        <v>160</v>
      </c>
      <c r="O312" s="1012" t="s">
        <v>160</v>
      </c>
      <c r="P312" s="1012" t="s">
        <v>160</v>
      </c>
      <c r="Q312" s="1012" t="s">
        <v>160</v>
      </c>
      <c r="R312" s="1012" t="s">
        <v>160</v>
      </c>
      <c r="S312" s="1012" t="s">
        <v>160</v>
      </c>
      <c r="T312" s="1012" t="s">
        <v>160</v>
      </c>
      <c r="U312" s="1012" t="s">
        <v>160</v>
      </c>
      <c r="V312" s="1012" t="s">
        <v>160</v>
      </c>
      <c r="W312" s="1012" t="s">
        <v>160</v>
      </c>
      <c r="X312" s="1012" t="s">
        <v>160</v>
      </c>
      <c r="Y312" s="1012" t="s">
        <v>160</v>
      </c>
      <c r="Z312" s="1012" t="s">
        <v>160</v>
      </c>
      <c r="AA312" s="1012" t="s">
        <v>160</v>
      </c>
      <c r="AB312" s="1012" t="s">
        <v>160</v>
      </c>
      <c r="AC312" s="1012" t="s">
        <v>160</v>
      </c>
      <c r="AD312" s="1012" t="s">
        <v>160</v>
      </c>
      <c r="AE312" s="1012" t="s">
        <v>160</v>
      </c>
      <c r="AF312" s="1012" t="s">
        <v>160</v>
      </c>
      <c r="AG312" s="1012" t="s">
        <v>160</v>
      </c>
      <c r="AH312" s="1012" t="s">
        <v>160</v>
      </c>
      <c r="AI312" s="1012" t="s">
        <v>160</v>
      </c>
      <c r="AJ312" s="1012" t="s">
        <v>160</v>
      </c>
      <c r="AK312" s="1012" t="s">
        <v>160</v>
      </c>
      <c r="AL312" s="1012" t="s">
        <v>160</v>
      </c>
      <c r="AM312" s="1012" t="s">
        <v>160</v>
      </c>
      <c r="AN312" s="1012" t="s">
        <v>160</v>
      </c>
      <c r="AO312" s="1012" t="s">
        <v>160</v>
      </c>
      <c r="AP312" s="1012">
        <v>2.153</v>
      </c>
      <c r="AQ312" s="1012">
        <v>2.226</v>
      </c>
      <c r="AR312" s="1012">
        <v>4.3999999999999997E-2</v>
      </c>
      <c r="AS312" s="1012">
        <v>2.153</v>
      </c>
      <c r="AT312" s="1012">
        <v>2.181</v>
      </c>
      <c r="AU312" s="1012">
        <v>4.3999999999999997E-2</v>
      </c>
      <c r="AV312" s="1012">
        <v>2.153</v>
      </c>
      <c r="AW312" s="1012">
        <v>2.1349999999999998</v>
      </c>
      <c r="AX312" s="1012">
        <v>4.4999999999999998E-2</v>
      </c>
      <c r="AY312" s="1015">
        <v>2.153</v>
      </c>
      <c r="AZ312" s="1015">
        <v>2.0289999999999999</v>
      </c>
      <c r="BA312" s="1015">
        <v>4.5999999999999999E-2</v>
      </c>
      <c r="BB312" s="1015">
        <v>2.153</v>
      </c>
      <c r="BC312" s="1015">
        <v>1.9390000000000001</v>
      </c>
      <c r="BD312" s="1015">
        <v>4.7E-2</v>
      </c>
      <c r="BE312" s="1013">
        <v>2.153</v>
      </c>
      <c r="BF312" s="1013">
        <v>1.8480000000000001</v>
      </c>
      <c r="BG312" s="1013">
        <v>4.7E-2</v>
      </c>
      <c r="BH312" s="1013">
        <v>2.153</v>
      </c>
      <c r="BI312" s="1013">
        <v>1.9079999999999999</v>
      </c>
      <c r="BJ312" s="1013">
        <v>4.7E-2</v>
      </c>
      <c r="BK312" s="1052"/>
      <c r="BL312" s="1052"/>
      <c r="BM312" s="1052"/>
    </row>
    <row r="313" spans="2:65" s="166" customFormat="1" ht="18" customHeight="1" x14ac:dyDescent="0.25">
      <c r="B313" s="305"/>
      <c r="C313" s="482" t="s">
        <v>821</v>
      </c>
      <c r="D313" s="905" t="s">
        <v>1365</v>
      </c>
      <c r="E313" s="433" t="str">
        <f t="shared" si="67"/>
        <v>E85 (l)Turismos (M1)</v>
      </c>
      <c r="F313" s="1012" t="s">
        <v>160</v>
      </c>
      <c r="G313" s="1012" t="s">
        <v>160</v>
      </c>
      <c r="H313" s="1012" t="s">
        <v>160</v>
      </c>
      <c r="I313" s="1012" t="s">
        <v>160</v>
      </c>
      <c r="J313" s="1012" t="s">
        <v>160</v>
      </c>
      <c r="K313" s="1012" t="s">
        <v>160</v>
      </c>
      <c r="L313" s="1012" t="s">
        <v>160</v>
      </c>
      <c r="M313" s="1012" t="s">
        <v>160</v>
      </c>
      <c r="N313" s="1012" t="s">
        <v>160</v>
      </c>
      <c r="O313" s="1012" t="s">
        <v>160</v>
      </c>
      <c r="P313" s="1012" t="s">
        <v>160</v>
      </c>
      <c r="Q313" s="1012" t="s">
        <v>160</v>
      </c>
      <c r="R313" s="1012" t="s">
        <v>160</v>
      </c>
      <c r="S313" s="1012" t="s">
        <v>160</v>
      </c>
      <c r="T313" s="1012" t="s">
        <v>160</v>
      </c>
      <c r="U313" s="1012" t="s">
        <v>160</v>
      </c>
      <c r="V313" s="1012" t="s">
        <v>160</v>
      </c>
      <c r="W313" s="1012" t="s">
        <v>160</v>
      </c>
      <c r="X313" s="1012" t="s">
        <v>160</v>
      </c>
      <c r="Y313" s="1012" t="s">
        <v>160</v>
      </c>
      <c r="Z313" s="1012" t="s">
        <v>160</v>
      </c>
      <c r="AA313" s="1012" t="s">
        <v>160</v>
      </c>
      <c r="AB313" s="1012" t="s">
        <v>160</v>
      </c>
      <c r="AC313" s="1012" t="s">
        <v>160</v>
      </c>
      <c r="AD313" s="1012" t="s">
        <v>160</v>
      </c>
      <c r="AE313" s="1012" t="s">
        <v>160</v>
      </c>
      <c r="AF313" s="1012" t="s">
        <v>160</v>
      </c>
      <c r="AG313" s="1012" t="s">
        <v>160</v>
      </c>
      <c r="AH313" s="1012" t="s">
        <v>160</v>
      </c>
      <c r="AI313" s="1012" t="s">
        <v>160</v>
      </c>
      <c r="AJ313" s="1012" t="s">
        <v>160</v>
      </c>
      <c r="AK313" s="1012" t="s">
        <v>160</v>
      </c>
      <c r="AL313" s="1012" t="s">
        <v>160</v>
      </c>
      <c r="AM313" s="1012" t="s">
        <v>160</v>
      </c>
      <c r="AN313" s="1012" t="s">
        <v>160</v>
      </c>
      <c r="AO313" s="1012" t="s">
        <v>160</v>
      </c>
      <c r="AP313" s="1012">
        <v>0.35899999999999999</v>
      </c>
      <c r="AQ313" s="1012">
        <v>0.23799999999999999</v>
      </c>
      <c r="AR313" s="1012">
        <v>2.5999999999999999E-2</v>
      </c>
      <c r="AS313" s="1012">
        <v>0.35899999999999999</v>
      </c>
      <c r="AT313" s="1012">
        <v>0.23200000000000001</v>
      </c>
      <c r="AU313" s="1012">
        <v>2.4E-2</v>
      </c>
      <c r="AV313" s="1012">
        <v>0.35899999999999999</v>
      </c>
      <c r="AW313" s="1012">
        <v>0.22800000000000001</v>
      </c>
      <c r="AX313" s="1012">
        <v>2.3E-2</v>
      </c>
      <c r="AY313" s="1015">
        <v>0.35899999999999999</v>
      </c>
      <c r="AZ313" s="1015">
        <v>0.22700000000000001</v>
      </c>
      <c r="BA313" s="1015">
        <v>2.1999999999999999E-2</v>
      </c>
      <c r="BB313" s="1015">
        <v>0.35899999999999999</v>
      </c>
      <c r="BC313" s="1015">
        <v>0.22500000000000001</v>
      </c>
      <c r="BD313" s="1015">
        <v>2.1000000000000001E-2</v>
      </c>
      <c r="BE313" s="1013">
        <v>0.35899999999999999</v>
      </c>
      <c r="BF313" s="1013">
        <v>0.22600000000000001</v>
      </c>
      <c r="BG313" s="1013">
        <v>2.1999999999999999E-2</v>
      </c>
      <c r="BH313" s="1013">
        <v>0.35899999999999999</v>
      </c>
      <c r="BI313" s="1013">
        <v>0.22900000000000001</v>
      </c>
      <c r="BJ313" s="1013">
        <v>2.1999999999999999E-2</v>
      </c>
      <c r="BK313" s="1052"/>
      <c r="BL313" s="1052"/>
      <c r="BM313" s="1052"/>
    </row>
    <row r="314" spans="2:65" s="166" customFormat="1" ht="18" customHeight="1" x14ac:dyDescent="0.25">
      <c r="B314" s="305"/>
      <c r="C314" s="482" t="s">
        <v>35</v>
      </c>
      <c r="D314" s="905" t="s">
        <v>1366</v>
      </c>
      <c r="E314" s="433" t="str">
        <f t="shared" si="67"/>
        <v>E85 (l)Furgonetas y furgones (N1)</v>
      </c>
      <c r="F314" s="1012" t="s">
        <v>160</v>
      </c>
      <c r="G314" s="1012" t="s">
        <v>160</v>
      </c>
      <c r="H314" s="1012" t="s">
        <v>160</v>
      </c>
      <c r="I314" s="1012" t="s">
        <v>160</v>
      </c>
      <c r="J314" s="1012" t="s">
        <v>160</v>
      </c>
      <c r="K314" s="1012" t="s">
        <v>160</v>
      </c>
      <c r="L314" s="1012" t="s">
        <v>160</v>
      </c>
      <c r="M314" s="1012" t="s">
        <v>160</v>
      </c>
      <c r="N314" s="1012" t="s">
        <v>160</v>
      </c>
      <c r="O314" s="1012" t="s">
        <v>160</v>
      </c>
      <c r="P314" s="1012" t="s">
        <v>160</v>
      </c>
      <c r="Q314" s="1012" t="s">
        <v>160</v>
      </c>
      <c r="R314" s="1012" t="s">
        <v>160</v>
      </c>
      <c r="S314" s="1012" t="s">
        <v>160</v>
      </c>
      <c r="T314" s="1012" t="s">
        <v>160</v>
      </c>
      <c r="U314" s="1012" t="s">
        <v>160</v>
      </c>
      <c r="V314" s="1012" t="s">
        <v>160</v>
      </c>
      <c r="W314" s="1012" t="s">
        <v>160</v>
      </c>
      <c r="X314" s="1012" t="s">
        <v>160</v>
      </c>
      <c r="Y314" s="1012" t="s">
        <v>160</v>
      </c>
      <c r="Z314" s="1012" t="s">
        <v>160</v>
      </c>
      <c r="AA314" s="1012" t="s">
        <v>160</v>
      </c>
      <c r="AB314" s="1012" t="s">
        <v>160</v>
      </c>
      <c r="AC314" s="1012" t="s">
        <v>160</v>
      </c>
      <c r="AD314" s="1012" t="s">
        <v>160</v>
      </c>
      <c r="AE314" s="1012" t="s">
        <v>160</v>
      </c>
      <c r="AF314" s="1012" t="s">
        <v>160</v>
      </c>
      <c r="AG314" s="1012" t="s">
        <v>160</v>
      </c>
      <c r="AH314" s="1012" t="s">
        <v>160</v>
      </c>
      <c r="AI314" s="1012" t="s">
        <v>160</v>
      </c>
      <c r="AJ314" s="1012" t="s">
        <v>160</v>
      </c>
      <c r="AK314" s="1012" t="s">
        <v>160</v>
      </c>
      <c r="AL314" s="1012" t="s">
        <v>160</v>
      </c>
      <c r="AM314" s="1012" t="s">
        <v>160</v>
      </c>
      <c r="AN314" s="1012" t="s">
        <v>160</v>
      </c>
      <c r="AO314" s="1012" t="s">
        <v>160</v>
      </c>
      <c r="AP314" s="1012">
        <v>0.35699999999999998</v>
      </c>
      <c r="AQ314" s="1012">
        <v>0.60799999999999998</v>
      </c>
      <c r="AR314" s="1012">
        <v>5.8000000000000003E-2</v>
      </c>
      <c r="AS314" s="1012">
        <v>0.35699999999999998</v>
      </c>
      <c r="AT314" s="1012">
        <v>0.54900000000000004</v>
      </c>
      <c r="AU314" s="1012">
        <v>5.2999999999999999E-2</v>
      </c>
      <c r="AV314" s="1012">
        <v>0.35699999999999998</v>
      </c>
      <c r="AW314" s="1012">
        <v>0.44800000000000001</v>
      </c>
      <c r="AX314" s="1012">
        <v>4.3999999999999997E-2</v>
      </c>
      <c r="AY314" s="1015">
        <v>0.35699999999999998</v>
      </c>
      <c r="AZ314" s="1015">
        <v>0.36599999999999999</v>
      </c>
      <c r="BA314" s="1015">
        <v>3.6999999999999998E-2</v>
      </c>
      <c r="BB314" s="1015">
        <v>0.35699999999999998</v>
      </c>
      <c r="BC314" s="1015">
        <v>0.182</v>
      </c>
      <c r="BD314" s="1015">
        <v>2.1000000000000001E-2</v>
      </c>
      <c r="BE314" s="1013">
        <v>0.35699999999999998</v>
      </c>
      <c r="BF314" s="1013">
        <v>0.182</v>
      </c>
      <c r="BG314" s="1013">
        <v>2.1000000000000001E-2</v>
      </c>
      <c r="BH314" s="1013">
        <v>0.35699999999999998</v>
      </c>
      <c r="BI314" s="1013">
        <v>0.18</v>
      </c>
      <c r="BJ314" s="1013">
        <v>2.1000000000000001E-2</v>
      </c>
      <c r="BK314" s="1052"/>
      <c r="BL314" s="1052"/>
      <c r="BM314" s="1052"/>
    </row>
    <row r="315" spans="2:65" s="166" customFormat="1" ht="18" customHeight="1" x14ac:dyDescent="0.25">
      <c r="B315" s="305"/>
      <c r="C315" s="482" t="s">
        <v>35</v>
      </c>
      <c r="D315" s="905" t="s">
        <v>1500</v>
      </c>
      <c r="E315" s="433" t="str">
        <f t="shared" si="67"/>
        <v>E85 (l)Camiones (N2, N3)</v>
      </c>
      <c r="F315" s="1012" t="s">
        <v>160</v>
      </c>
      <c r="G315" s="1012" t="s">
        <v>160</v>
      </c>
      <c r="H315" s="1012" t="s">
        <v>160</v>
      </c>
      <c r="I315" s="1012" t="s">
        <v>160</v>
      </c>
      <c r="J315" s="1012" t="s">
        <v>160</v>
      </c>
      <c r="K315" s="1012" t="s">
        <v>160</v>
      </c>
      <c r="L315" s="1012" t="s">
        <v>160</v>
      </c>
      <c r="M315" s="1012" t="s">
        <v>160</v>
      </c>
      <c r="N315" s="1012" t="s">
        <v>160</v>
      </c>
      <c r="O315" s="1012" t="s">
        <v>160</v>
      </c>
      <c r="P315" s="1012" t="s">
        <v>160</v>
      </c>
      <c r="Q315" s="1012" t="s">
        <v>160</v>
      </c>
      <c r="R315" s="1012" t="s">
        <v>160</v>
      </c>
      <c r="S315" s="1012" t="s">
        <v>160</v>
      </c>
      <c r="T315" s="1012" t="s">
        <v>160</v>
      </c>
      <c r="U315" s="1012" t="s">
        <v>160</v>
      </c>
      <c r="V315" s="1012" t="s">
        <v>160</v>
      </c>
      <c r="W315" s="1012" t="s">
        <v>160</v>
      </c>
      <c r="X315" s="1012" t="s">
        <v>160</v>
      </c>
      <c r="Y315" s="1012" t="s">
        <v>160</v>
      </c>
      <c r="Z315" s="1012" t="s">
        <v>160</v>
      </c>
      <c r="AA315" s="1012" t="s">
        <v>160</v>
      </c>
      <c r="AB315" s="1012" t="s">
        <v>160</v>
      </c>
      <c r="AC315" s="1012" t="s">
        <v>160</v>
      </c>
      <c r="AD315" s="1012" t="s">
        <v>160</v>
      </c>
      <c r="AE315" s="1012" t="s">
        <v>160</v>
      </c>
      <c r="AF315" s="1012" t="s">
        <v>160</v>
      </c>
      <c r="AG315" s="1012" t="s">
        <v>160</v>
      </c>
      <c r="AH315" s="1012" t="s">
        <v>160</v>
      </c>
      <c r="AI315" s="1012" t="s">
        <v>160</v>
      </c>
      <c r="AJ315" s="1012" t="s">
        <v>160</v>
      </c>
      <c r="AK315" s="1012" t="s">
        <v>160</v>
      </c>
      <c r="AL315" s="1012" t="s">
        <v>160</v>
      </c>
      <c r="AM315" s="1012" t="s">
        <v>160</v>
      </c>
      <c r="AN315" s="1012" t="s">
        <v>160</v>
      </c>
      <c r="AO315" s="1012" t="s">
        <v>160</v>
      </c>
      <c r="AP315" s="1012">
        <v>0.35699999999999998</v>
      </c>
      <c r="AQ315" s="1012">
        <v>0.46899999999999997</v>
      </c>
      <c r="AR315" s="1012">
        <v>0.02</v>
      </c>
      <c r="AS315" s="1012">
        <v>0.35699999999999998</v>
      </c>
      <c r="AT315" s="1012">
        <v>0.47099999999999997</v>
      </c>
      <c r="AU315" s="1012">
        <v>0.02</v>
      </c>
      <c r="AV315" s="1012">
        <v>0.35699999999999998</v>
      </c>
      <c r="AW315" s="1012">
        <v>0.47199999999999998</v>
      </c>
      <c r="AX315" s="1012">
        <v>0.02</v>
      </c>
      <c r="AY315" s="1015">
        <v>0.35699999999999998</v>
      </c>
      <c r="AZ315" s="1015">
        <v>0.47099999999999997</v>
      </c>
      <c r="BA315" s="1015">
        <v>0.02</v>
      </c>
      <c r="BB315" s="1015">
        <v>0.35699999999999998</v>
      </c>
      <c r="BC315" s="1015">
        <v>0.47199999999999998</v>
      </c>
      <c r="BD315" s="1015">
        <v>0.02</v>
      </c>
      <c r="BE315" s="1013">
        <v>0.35699999999999998</v>
      </c>
      <c r="BF315" s="1013">
        <v>0.47</v>
      </c>
      <c r="BG315" s="1013">
        <v>0.02</v>
      </c>
      <c r="BH315" s="1013">
        <v>0.35699999999999998</v>
      </c>
      <c r="BI315" s="1013">
        <v>0.47099999999999997</v>
      </c>
      <c r="BJ315" s="1013">
        <v>0.02</v>
      </c>
      <c r="BK315" s="1052"/>
      <c r="BL315" s="1052"/>
      <c r="BM315" s="1052"/>
    </row>
    <row r="316" spans="2:65" s="166" customFormat="1" ht="18" customHeight="1" x14ac:dyDescent="0.25">
      <c r="B316" s="305"/>
      <c r="C316" s="482" t="s">
        <v>35</v>
      </c>
      <c r="D316" s="905" t="s">
        <v>1552</v>
      </c>
      <c r="E316" s="433" t="str">
        <f t="shared" si="67"/>
        <v>E85 (l)Ciclomotores (L1e, L2e)</v>
      </c>
      <c r="F316" s="1014" t="s">
        <v>160</v>
      </c>
      <c r="G316" s="1014" t="s">
        <v>160</v>
      </c>
      <c r="H316" s="1014" t="s">
        <v>160</v>
      </c>
      <c r="I316" s="1014" t="s">
        <v>160</v>
      </c>
      <c r="J316" s="1014" t="s">
        <v>160</v>
      </c>
      <c r="K316" s="1014" t="s">
        <v>160</v>
      </c>
      <c r="L316" s="1014" t="s">
        <v>160</v>
      </c>
      <c r="M316" s="1014" t="s">
        <v>160</v>
      </c>
      <c r="N316" s="1014" t="s">
        <v>160</v>
      </c>
      <c r="O316" s="1014" t="s">
        <v>160</v>
      </c>
      <c r="P316" s="1014" t="s">
        <v>160</v>
      </c>
      <c r="Q316" s="1014" t="s">
        <v>160</v>
      </c>
      <c r="R316" s="1014" t="s">
        <v>160</v>
      </c>
      <c r="S316" s="1014" t="s">
        <v>160</v>
      </c>
      <c r="T316" s="1014" t="s">
        <v>160</v>
      </c>
      <c r="U316" s="1014" t="s">
        <v>160</v>
      </c>
      <c r="V316" s="1014" t="s">
        <v>160</v>
      </c>
      <c r="W316" s="1014" t="s">
        <v>160</v>
      </c>
      <c r="X316" s="1014" t="s">
        <v>160</v>
      </c>
      <c r="Y316" s="1014" t="s">
        <v>160</v>
      </c>
      <c r="Z316" s="1014" t="s">
        <v>160</v>
      </c>
      <c r="AA316" s="1014" t="s">
        <v>160</v>
      </c>
      <c r="AB316" s="1014" t="s">
        <v>160</v>
      </c>
      <c r="AC316" s="1014" t="s">
        <v>160</v>
      </c>
      <c r="AD316" s="1014" t="s">
        <v>160</v>
      </c>
      <c r="AE316" s="1014" t="s">
        <v>160</v>
      </c>
      <c r="AF316" s="1014" t="s">
        <v>160</v>
      </c>
      <c r="AG316" s="1014" t="s">
        <v>160</v>
      </c>
      <c r="AH316" s="1014" t="s">
        <v>160</v>
      </c>
      <c r="AI316" s="1014" t="s">
        <v>160</v>
      </c>
      <c r="AJ316" s="1014" t="s">
        <v>160</v>
      </c>
      <c r="AK316" s="1014" t="s">
        <v>160</v>
      </c>
      <c r="AL316" s="1014" t="s">
        <v>160</v>
      </c>
      <c r="AM316" s="1014" t="s">
        <v>160</v>
      </c>
      <c r="AN316" s="1014" t="s">
        <v>160</v>
      </c>
      <c r="AO316" s="1014" t="s">
        <v>160</v>
      </c>
      <c r="AP316" s="1014">
        <v>0.39200000000000002</v>
      </c>
      <c r="AQ316" s="1014">
        <v>0.97699999999999998</v>
      </c>
      <c r="AR316" s="1014">
        <v>3.9E-2</v>
      </c>
      <c r="AS316" s="1014">
        <v>0.39200000000000002</v>
      </c>
      <c r="AT316" s="1014">
        <v>0.98099999999999998</v>
      </c>
      <c r="AU316" s="1014">
        <v>0.04</v>
      </c>
      <c r="AV316" s="1014">
        <v>0.39200000000000002</v>
      </c>
      <c r="AW316" s="1014">
        <v>0.98399999999999999</v>
      </c>
      <c r="AX316" s="1014">
        <v>0.04</v>
      </c>
      <c r="AY316" s="1016">
        <v>0.39200000000000002</v>
      </c>
      <c r="AZ316" s="1016">
        <v>0.98199999999999998</v>
      </c>
      <c r="BA316" s="1016">
        <v>0.04</v>
      </c>
      <c r="BB316" s="1016">
        <v>0.39200000000000002</v>
      </c>
      <c r="BC316" s="1016">
        <v>0.98399999999999999</v>
      </c>
      <c r="BD316" s="1016">
        <v>0.04</v>
      </c>
      <c r="BE316" s="1013">
        <v>0.39200000000000002</v>
      </c>
      <c r="BF316" s="1013">
        <v>0.98099999999999998</v>
      </c>
      <c r="BG316" s="1013">
        <v>0.04</v>
      </c>
      <c r="BH316" s="1013">
        <v>0.39200000000000002</v>
      </c>
      <c r="BI316" s="1013">
        <v>0.98199999999999998</v>
      </c>
      <c r="BJ316" s="1013">
        <v>0.04</v>
      </c>
      <c r="BK316" s="1052"/>
      <c r="BL316" s="1052"/>
      <c r="BM316" s="1052"/>
    </row>
    <row r="317" spans="2:65" s="166" customFormat="1" ht="18" customHeight="1" x14ac:dyDescent="0.25">
      <c r="B317" s="305"/>
      <c r="C317" s="482" t="s">
        <v>35</v>
      </c>
      <c r="D317" s="905" t="s">
        <v>1553</v>
      </c>
      <c r="E317" s="433" t="str">
        <f t="shared" si="67"/>
        <v>E85 (l)Motocicletas (L3e, L4e, L5e, L6e, L7e)</v>
      </c>
      <c r="F317" s="1012" t="s">
        <v>160</v>
      </c>
      <c r="G317" s="1012" t="s">
        <v>160</v>
      </c>
      <c r="H317" s="1012" t="s">
        <v>160</v>
      </c>
      <c r="I317" s="1012" t="s">
        <v>160</v>
      </c>
      <c r="J317" s="1012" t="s">
        <v>160</v>
      </c>
      <c r="K317" s="1012" t="s">
        <v>160</v>
      </c>
      <c r="L317" s="1012" t="s">
        <v>160</v>
      </c>
      <c r="M317" s="1012" t="s">
        <v>160</v>
      </c>
      <c r="N317" s="1012" t="s">
        <v>160</v>
      </c>
      <c r="O317" s="1012" t="s">
        <v>160</v>
      </c>
      <c r="P317" s="1012" t="s">
        <v>160</v>
      </c>
      <c r="Q317" s="1012" t="s">
        <v>160</v>
      </c>
      <c r="R317" s="1012" t="s">
        <v>160</v>
      </c>
      <c r="S317" s="1012" t="s">
        <v>160</v>
      </c>
      <c r="T317" s="1012" t="s">
        <v>160</v>
      </c>
      <c r="U317" s="1012" t="s">
        <v>160</v>
      </c>
      <c r="V317" s="1012" t="s">
        <v>160</v>
      </c>
      <c r="W317" s="1012" t="s">
        <v>160</v>
      </c>
      <c r="X317" s="1012" t="s">
        <v>160</v>
      </c>
      <c r="Y317" s="1012" t="s">
        <v>160</v>
      </c>
      <c r="Z317" s="1012" t="s">
        <v>160</v>
      </c>
      <c r="AA317" s="1012" t="s">
        <v>160</v>
      </c>
      <c r="AB317" s="1012" t="s">
        <v>160</v>
      </c>
      <c r="AC317" s="1012" t="s">
        <v>160</v>
      </c>
      <c r="AD317" s="1012" t="s">
        <v>160</v>
      </c>
      <c r="AE317" s="1012" t="s">
        <v>160</v>
      </c>
      <c r="AF317" s="1012" t="s">
        <v>160</v>
      </c>
      <c r="AG317" s="1012" t="s">
        <v>160</v>
      </c>
      <c r="AH317" s="1012" t="s">
        <v>160</v>
      </c>
      <c r="AI317" s="1012" t="s">
        <v>160</v>
      </c>
      <c r="AJ317" s="1012" t="s">
        <v>160</v>
      </c>
      <c r="AK317" s="1012" t="s">
        <v>160</v>
      </c>
      <c r="AL317" s="1012" t="s">
        <v>160</v>
      </c>
      <c r="AM317" s="1012" t="s">
        <v>160</v>
      </c>
      <c r="AN317" s="1012" t="s">
        <v>160</v>
      </c>
      <c r="AO317" s="1012" t="s">
        <v>160</v>
      </c>
      <c r="AP317" s="1012">
        <v>0.39200000000000002</v>
      </c>
      <c r="AQ317" s="1012">
        <v>2.226</v>
      </c>
      <c r="AR317" s="1012">
        <v>4.3999999999999997E-2</v>
      </c>
      <c r="AS317" s="1012">
        <v>0.39200000000000002</v>
      </c>
      <c r="AT317" s="1012">
        <v>2.181</v>
      </c>
      <c r="AU317" s="1012">
        <v>4.3999999999999997E-2</v>
      </c>
      <c r="AV317" s="1012">
        <v>0.39200000000000002</v>
      </c>
      <c r="AW317" s="1012">
        <v>2.1349999999999998</v>
      </c>
      <c r="AX317" s="1012">
        <v>4.4999999999999998E-2</v>
      </c>
      <c r="AY317" s="1015">
        <v>0.39200000000000002</v>
      </c>
      <c r="AZ317" s="1015">
        <v>2.0289999999999999</v>
      </c>
      <c r="BA317" s="1015">
        <v>4.5999999999999999E-2</v>
      </c>
      <c r="BB317" s="1015">
        <v>0.39200000000000002</v>
      </c>
      <c r="BC317" s="1015">
        <v>1.9390000000000001</v>
      </c>
      <c r="BD317" s="1015">
        <v>4.7E-2</v>
      </c>
      <c r="BE317" s="1013">
        <v>0.39200000000000002</v>
      </c>
      <c r="BF317" s="1013">
        <v>1.8480000000000001</v>
      </c>
      <c r="BG317" s="1013">
        <v>4.7E-2</v>
      </c>
      <c r="BH317" s="1013">
        <v>0.39200000000000002</v>
      </c>
      <c r="BI317" s="1013">
        <v>1.9079999999999999</v>
      </c>
      <c r="BJ317" s="1013">
        <v>4.7E-2</v>
      </c>
      <c r="BK317" s="1052"/>
      <c r="BL317" s="1052"/>
      <c r="BM317" s="1052"/>
    </row>
    <row r="318" spans="2:65" ht="18" customHeight="1" x14ac:dyDescent="0.25">
      <c r="B318" s="305"/>
      <c r="C318" s="482" t="s">
        <v>822</v>
      </c>
      <c r="D318" s="905" t="s">
        <v>1365</v>
      </c>
      <c r="E318" s="433" t="str">
        <f t="shared" si="67"/>
        <v>E100 (l)Turismos (M1)</v>
      </c>
      <c r="F318" s="1012" t="s">
        <v>160</v>
      </c>
      <c r="G318" s="1012" t="s">
        <v>160</v>
      </c>
      <c r="H318" s="1012" t="s">
        <v>160</v>
      </c>
      <c r="I318" s="1012" t="s">
        <v>160</v>
      </c>
      <c r="J318" s="1012" t="s">
        <v>160</v>
      </c>
      <c r="K318" s="1012" t="s">
        <v>160</v>
      </c>
      <c r="L318" s="1012" t="s">
        <v>160</v>
      </c>
      <c r="M318" s="1012" t="s">
        <v>160</v>
      </c>
      <c r="N318" s="1012" t="s">
        <v>160</v>
      </c>
      <c r="O318" s="1012" t="s">
        <v>160</v>
      </c>
      <c r="P318" s="1012" t="s">
        <v>160</v>
      </c>
      <c r="Q318" s="1012" t="s">
        <v>160</v>
      </c>
      <c r="R318" s="1012" t="s">
        <v>160</v>
      </c>
      <c r="S318" s="1012" t="s">
        <v>160</v>
      </c>
      <c r="T318" s="1012" t="s">
        <v>160</v>
      </c>
      <c r="U318" s="1012" t="s">
        <v>160</v>
      </c>
      <c r="V318" s="1012" t="s">
        <v>160</v>
      </c>
      <c r="W318" s="1012" t="s">
        <v>160</v>
      </c>
      <c r="X318" s="1012" t="s">
        <v>160</v>
      </c>
      <c r="Y318" s="1012" t="s">
        <v>160</v>
      </c>
      <c r="Z318" s="1012" t="s">
        <v>160</v>
      </c>
      <c r="AA318" s="1012" t="s">
        <v>160</v>
      </c>
      <c r="AB318" s="1012" t="s">
        <v>160</v>
      </c>
      <c r="AC318" s="1012" t="s">
        <v>160</v>
      </c>
      <c r="AD318" s="1012" t="s">
        <v>160</v>
      </c>
      <c r="AE318" s="1012" t="s">
        <v>160</v>
      </c>
      <c r="AF318" s="1012" t="s">
        <v>160</v>
      </c>
      <c r="AG318" s="1012" t="s">
        <v>160</v>
      </c>
      <c r="AH318" s="1012" t="s">
        <v>160</v>
      </c>
      <c r="AI318" s="1012" t="s">
        <v>160</v>
      </c>
      <c r="AJ318" s="1012" t="s">
        <v>160</v>
      </c>
      <c r="AK318" s="1012" t="s">
        <v>160</v>
      </c>
      <c r="AL318" s="1012" t="s">
        <v>160</v>
      </c>
      <c r="AM318" s="1012" t="s">
        <v>160</v>
      </c>
      <c r="AN318" s="1012" t="s">
        <v>160</v>
      </c>
      <c r="AO318" s="1012" t="s">
        <v>160</v>
      </c>
      <c r="AP318" s="1012">
        <v>7.0000000000000001E-3</v>
      </c>
      <c r="AQ318" s="1012">
        <v>0.23799999999999999</v>
      </c>
      <c r="AR318" s="1012">
        <v>2.5999999999999999E-2</v>
      </c>
      <c r="AS318" s="1012">
        <v>7.0000000000000001E-3</v>
      </c>
      <c r="AT318" s="1012">
        <v>0.23200000000000001</v>
      </c>
      <c r="AU318" s="1012">
        <v>2.4E-2</v>
      </c>
      <c r="AV318" s="1012">
        <v>7.0000000000000001E-3</v>
      </c>
      <c r="AW318" s="1012">
        <v>0.22800000000000001</v>
      </c>
      <c r="AX318" s="1012">
        <v>2.3E-2</v>
      </c>
      <c r="AY318" s="1015">
        <v>7.0000000000000001E-3</v>
      </c>
      <c r="AZ318" s="1015">
        <v>0.22700000000000001</v>
      </c>
      <c r="BA318" s="1015">
        <v>2.1999999999999999E-2</v>
      </c>
      <c r="BB318" s="1015">
        <v>7.0000000000000001E-3</v>
      </c>
      <c r="BC318" s="1015">
        <v>0.22500000000000001</v>
      </c>
      <c r="BD318" s="1015">
        <v>2.1000000000000001E-2</v>
      </c>
      <c r="BE318" s="1013">
        <v>7.0000000000000001E-3</v>
      </c>
      <c r="BF318" s="1013">
        <v>0.22600000000000001</v>
      </c>
      <c r="BG318" s="1013">
        <v>2.1999999999999999E-2</v>
      </c>
      <c r="BH318" s="1013">
        <v>7.0000000000000001E-3</v>
      </c>
      <c r="BI318" s="1013">
        <v>0.22900000000000001</v>
      </c>
      <c r="BJ318" s="1013">
        <v>2.1999999999999999E-2</v>
      </c>
      <c r="BK318" s="1052"/>
      <c r="BL318" s="1052"/>
      <c r="BM318" s="1052"/>
    </row>
    <row r="319" spans="2:65" ht="18" customHeight="1" x14ac:dyDescent="0.25">
      <c r="B319" s="305"/>
      <c r="C319" s="482" t="s">
        <v>568</v>
      </c>
      <c r="D319" s="905" t="s">
        <v>1366</v>
      </c>
      <c r="E319" s="433" t="str">
        <f t="shared" si="67"/>
        <v>E100 (l)Furgonetas y furgones (N1)</v>
      </c>
      <c r="F319" s="1012" t="s">
        <v>160</v>
      </c>
      <c r="G319" s="1012" t="s">
        <v>160</v>
      </c>
      <c r="H319" s="1012" t="s">
        <v>160</v>
      </c>
      <c r="I319" s="1012" t="s">
        <v>160</v>
      </c>
      <c r="J319" s="1012" t="s">
        <v>160</v>
      </c>
      <c r="K319" s="1012" t="s">
        <v>160</v>
      </c>
      <c r="L319" s="1012" t="s">
        <v>160</v>
      </c>
      <c r="M319" s="1012" t="s">
        <v>160</v>
      </c>
      <c r="N319" s="1012" t="s">
        <v>160</v>
      </c>
      <c r="O319" s="1012" t="s">
        <v>160</v>
      </c>
      <c r="P319" s="1012" t="s">
        <v>160</v>
      </c>
      <c r="Q319" s="1012" t="s">
        <v>160</v>
      </c>
      <c r="R319" s="1012" t="s">
        <v>160</v>
      </c>
      <c r="S319" s="1012" t="s">
        <v>160</v>
      </c>
      <c r="T319" s="1012" t="s">
        <v>160</v>
      </c>
      <c r="U319" s="1012" t="s">
        <v>160</v>
      </c>
      <c r="V319" s="1012" t="s">
        <v>160</v>
      </c>
      <c r="W319" s="1012" t="s">
        <v>160</v>
      </c>
      <c r="X319" s="1012" t="s">
        <v>160</v>
      </c>
      <c r="Y319" s="1012" t="s">
        <v>160</v>
      </c>
      <c r="Z319" s="1012" t="s">
        <v>160</v>
      </c>
      <c r="AA319" s="1012" t="s">
        <v>160</v>
      </c>
      <c r="AB319" s="1012" t="s">
        <v>160</v>
      </c>
      <c r="AC319" s="1012" t="s">
        <v>160</v>
      </c>
      <c r="AD319" s="1012" t="s">
        <v>160</v>
      </c>
      <c r="AE319" s="1012" t="s">
        <v>160</v>
      </c>
      <c r="AF319" s="1012" t="s">
        <v>160</v>
      </c>
      <c r="AG319" s="1012" t="s">
        <v>160</v>
      </c>
      <c r="AH319" s="1012" t="s">
        <v>160</v>
      </c>
      <c r="AI319" s="1012" t="s">
        <v>160</v>
      </c>
      <c r="AJ319" s="1012" t="s">
        <v>160</v>
      </c>
      <c r="AK319" s="1012" t="s">
        <v>160</v>
      </c>
      <c r="AL319" s="1012" t="s">
        <v>160</v>
      </c>
      <c r="AM319" s="1012" t="s">
        <v>160</v>
      </c>
      <c r="AN319" s="1012" t="s">
        <v>160</v>
      </c>
      <c r="AO319" s="1012" t="s">
        <v>160</v>
      </c>
      <c r="AP319" s="1012">
        <v>5.0000000000000001E-3</v>
      </c>
      <c r="AQ319" s="1012">
        <v>0.60799999999999998</v>
      </c>
      <c r="AR319" s="1012">
        <v>5.8000000000000003E-2</v>
      </c>
      <c r="AS319" s="1012">
        <v>5.0000000000000001E-3</v>
      </c>
      <c r="AT319" s="1012">
        <v>0.54900000000000004</v>
      </c>
      <c r="AU319" s="1012">
        <v>5.2999999999999999E-2</v>
      </c>
      <c r="AV319" s="1012">
        <v>5.0000000000000001E-3</v>
      </c>
      <c r="AW319" s="1012">
        <v>0.44800000000000001</v>
      </c>
      <c r="AX319" s="1012">
        <v>4.3999999999999997E-2</v>
      </c>
      <c r="AY319" s="1015">
        <v>5.0000000000000001E-3</v>
      </c>
      <c r="AZ319" s="1015">
        <v>0.36599999999999999</v>
      </c>
      <c r="BA319" s="1015">
        <v>3.6999999999999998E-2</v>
      </c>
      <c r="BB319" s="1015">
        <v>5.0000000000000001E-3</v>
      </c>
      <c r="BC319" s="1015">
        <v>0.182</v>
      </c>
      <c r="BD319" s="1015">
        <v>2.1000000000000001E-2</v>
      </c>
      <c r="BE319" s="1013">
        <v>5.0000000000000001E-3</v>
      </c>
      <c r="BF319" s="1013">
        <v>0.182</v>
      </c>
      <c r="BG319" s="1013">
        <v>2.1000000000000001E-2</v>
      </c>
      <c r="BH319" s="1013">
        <v>5.0000000000000001E-3</v>
      </c>
      <c r="BI319" s="1013">
        <v>0.18</v>
      </c>
      <c r="BJ319" s="1013">
        <v>2.1000000000000001E-2</v>
      </c>
      <c r="BK319" s="1052"/>
      <c r="BL319" s="1052"/>
      <c r="BM319" s="1052"/>
    </row>
    <row r="320" spans="2:65" ht="18" customHeight="1" x14ac:dyDescent="0.25">
      <c r="B320" s="305"/>
      <c r="C320" s="482" t="s">
        <v>568</v>
      </c>
      <c r="D320" s="905" t="s">
        <v>1500</v>
      </c>
      <c r="E320" s="433" t="str">
        <f t="shared" si="67"/>
        <v>E100 (l)Camiones (N2, N3)</v>
      </c>
      <c r="F320" s="1012" t="s">
        <v>160</v>
      </c>
      <c r="G320" s="1012" t="s">
        <v>160</v>
      </c>
      <c r="H320" s="1012" t="s">
        <v>160</v>
      </c>
      <c r="I320" s="1012" t="s">
        <v>160</v>
      </c>
      <c r="J320" s="1012" t="s">
        <v>160</v>
      </c>
      <c r="K320" s="1012" t="s">
        <v>160</v>
      </c>
      <c r="L320" s="1012" t="s">
        <v>160</v>
      </c>
      <c r="M320" s="1012" t="s">
        <v>160</v>
      </c>
      <c r="N320" s="1012" t="s">
        <v>160</v>
      </c>
      <c r="O320" s="1012" t="s">
        <v>160</v>
      </c>
      <c r="P320" s="1012" t="s">
        <v>160</v>
      </c>
      <c r="Q320" s="1012" t="s">
        <v>160</v>
      </c>
      <c r="R320" s="1012" t="s">
        <v>160</v>
      </c>
      <c r="S320" s="1012" t="s">
        <v>160</v>
      </c>
      <c r="T320" s="1012" t="s">
        <v>160</v>
      </c>
      <c r="U320" s="1012" t="s">
        <v>160</v>
      </c>
      <c r="V320" s="1012" t="s">
        <v>160</v>
      </c>
      <c r="W320" s="1012" t="s">
        <v>160</v>
      </c>
      <c r="X320" s="1012" t="s">
        <v>160</v>
      </c>
      <c r="Y320" s="1012" t="s">
        <v>160</v>
      </c>
      <c r="Z320" s="1012" t="s">
        <v>160</v>
      </c>
      <c r="AA320" s="1012" t="s">
        <v>160</v>
      </c>
      <c r="AB320" s="1012" t="s">
        <v>160</v>
      </c>
      <c r="AC320" s="1012" t="s">
        <v>160</v>
      </c>
      <c r="AD320" s="1012" t="s">
        <v>160</v>
      </c>
      <c r="AE320" s="1012" t="s">
        <v>160</v>
      </c>
      <c r="AF320" s="1012" t="s">
        <v>160</v>
      </c>
      <c r="AG320" s="1012" t="s">
        <v>160</v>
      </c>
      <c r="AH320" s="1012" t="s">
        <v>160</v>
      </c>
      <c r="AI320" s="1012" t="s">
        <v>160</v>
      </c>
      <c r="AJ320" s="1012" t="s">
        <v>160</v>
      </c>
      <c r="AK320" s="1012" t="s">
        <v>160</v>
      </c>
      <c r="AL320" s="1012" t="s">
        <v>160</v>
      </c>
      <c r="AM320" s="1012" t="s">
        <v>160</v>
      </c>
      <c r="AN320" s="1012" t="s">
        <v>160</v>
      </c>
      <c r="AO320" s="1012" t="s">
        <v>160</v>
      </c>
      <c r="AP320" s="1012">
        <v>5.0000000000000001E-3</v>
      </c>
      <c r="AQ320" s="1012">
        <v>0.46899999999999997</v>
      </c>
      <c r="AR320" s="1012">
        <v>0.02</v>
      </c>
      <c r="AS320" s="1012">
        <v>5.0000000000000001E-3</v>
      </c>
      <c r="AT320" s="1012">
        <v>0.47099999999999997</v>
      </c>
      <c r="AU320" s="1012">
        <v>0.02</v>
      </c>
      <c r="AV320" s="1012">
        <v>5.0000000000000001E-3</v>
      </c>
      <c r="AW320" s="1012">
        <v>0.47199999999999998</v>
      </c>
      <c r="AX320" s="1012">
        <v>0.02</v>
      </c>
      <c r="AY320" s="1015">
        <v>5.0000000000000001E-3</v>
      </c>
      <c r="AZ320" s="1015">
        <v>0.47099999999999997</v>
      </c>
      <c r="BA320" s="1015">
        <v>0.02</v>
      </c>
      <c r="BB320" s="1015">
        <v>5.0000000000000001E-3</v>
      </c>
      <c r="BC320" s="1015">
        <v>0.47199999999999998</v>
      </c>
      <c r="BD320" s="1015">
        <v>0.02</v>
      </c>
      <c r="BE320" s="1013">
        <v>5.0000000000000001E-3</v>
      </c>
      <c r="BF320" s="1013">
        <v>0.47</v>
      </c>
      <c r="BG320" s="1013">
        <v>0.02</v>
      </c>
      <c r="BH320" s="1013">
        <v>5.0000000000000001E-3</v>
      </c>
      <c r="BI320" s="1013">
        <v>0.47099999999999997</v>
      </c>
      <c r="BJ320" s="1013">
        <v>0.02</v>
      </c>
      <c r="BK320" s="1052"/>
      <c r="BL320" s="1052"/>
      <c r="BM320" s="1052"/>
    </row>
    <row r="321" spans="2:65" ht="18" customHeight="1" x14ac:dyDescent="0.25">
      <c r="B321" s="305"/>
      <c r="C321" s="482" t="s">
        <v>568</v>
      </c>
      <c r="D321" s="906" t="s">
        <v>1552</v>
      </c>
      <c r="E321" s="433" t="str">
        <f t="shared" si="67"/>
        <v>E100 (l)Ciclomotores (L1e, L2e)</v>
      </c>
      <c r="F321" s="1014" t="s">
        <v>160</v>
      </c>
      <c r="G321" s="1014" t="s">
        <v>160</v>
      </c>
      <c r="H321" s="1014" t="s">
        <v>160</v>
      </c>
      <c r="I321" s="1014" t="s">
        <v>160</v>
      </c>
      <c r="J321" s="1014" t="s">
        <v>160</v>
      </c>
      <c r="K321" s="1014" t="s">
        <v>160</v>
      </c>
      <c r="L321" s="1014" t="s">
        <v>160</v>
      </c>
      <c r="M321" s="1014" t="s">
        <v>160</v>
      </c>
      <c r="N321" s="1014" t="s">
        <v>160</v>
      </c>
      <c r="O321" s="1014" t="s">
        <v>160</v>
      </c>
      <c r="P321" s="1014" t="s">
        <v>160</v>
      </c>
      <c r="Q321" s="1014" t="s">
        <v>160</v>
      </c>
      <c r="R321" s="1014" t="s">
        <v>160</v>
      </c>
      <c r="S321" s="1014" t="s">
        <v>160</v>
      </c>
      <c r="T321" s="1014" t="s">
        <v>160</v>
      </c>
      <c r="U321" s="1014" t="s">
        <v>160</v>
      </c>
      <c r="V321" s="1014" t="s">
        <v>160</v>
      </c>
      <c r="W321" s="1014" t="s">
        <v>160</v>
      </c>
      <c r="X321" s="1014" t="s">
        <v>160</v>
      </c>
      <c r="Y321" s="1014" t="s">
        <v>160</v>
      </c>
      <c r="Z321" s="1014" t="s">
        <v>160</v>
      </c>
      <c r="AA321" s="1014" t="s">
        <v>160</v>
      </c>
      <c r="AB321" s="1014" t="s">
        <v>160</v>
      </c>
      <c r="AC321" s="1014" t="s">
        <v>160</v>
      </c>
      <c r="AD321" s="1014" t="s">
        <v>160</v>
      </c>
      <c r="AE321" s="1014" t="s">
        <v>160</v>
      </c>
      <c r="AF321" s="1014" t="s">
        <v>160</v>
      </c>
      <c r="AG321" s="1014" t="s">
        <v>160</v>
      </c>
      <c r="AH321" s="1014" t="s">
        <v>160</v>
      </c>
      <c r="AI321" s="1014" t="s">
        <v>160</v>
      </c>
      <c r="AJ321" s="1014" t="s">
        <v>160</v>
      </c>
      <c r="AK321" s="1014" t="s">
        <v>160</v>
      </c>
      <c r="AL321" s="1014" t="s">
        <v>160</v>
      </c>
      <c r="AM321" s="1014" t="s">
        <v>160</v>
      </c>
      <c r="AN321" s="1014" t="s">
        <v>160</v>
      </c>
      <c r="AO321" s="1014" t="s">
        <v>160</v>
      </c>
      <c r="AP321" s="1014">
        <v>0.04</v>
      </c>
      <c r="AQ321" s="1014">
        <v>0.97699999999999998</v>
      </c>
      <c r="AR321" s="1014">
        <v>3.9E-2</v>
      </c>
      <c r="AS321" s="1014">
        <v>0.04</v>
      </c>
      <c r="AT321" s="1014">
        <v>0.98099999999999998</v>
      </c>
      <c r="AU321" s="1014">
        <v>0.04</v>
      </c>
      <c r="AV321" s="1014">
        <v>0.04</v>
      </c>
      <c r="AW321" s="1014">
        <v>0.98399999999999999</v>
      </c>
      <c r="AX321" s="1014">
        <v>0.04</v>
      </c>
      <c r="AY321" s="1016">
        <v>0.04</v>
      </c>
      <c r="AZ321" s="1016">
        <v>0.98199999999999998</v>
      </c>
      <c r="BA321" s="1016">
        <v>0.04</v>
      </c>
      <c r="BB321" s="1016">
        <v>0.04</v>
      </c>
      <c r="BC321" s="1016">
        <v>0.98399999999999999</v>
      </c>
      <c r="BD321" s="1016">
        <v>0.04</v>
      </c>
      <c r="BE321" s="1013">
        <v>0.04</v>
      </c>
      <c r="BF321" s="1013">
        <v>0.98099999999999998</v>
      </c>
      <c r="BG321" s="1013">
        <v>0.04</v>
      </c>
      <c r="BH321" s="1013">
        <v>0.04</v>
      </c>
      <c r="BI321" s="1013">
        <v>0.98199999999999998</v>
      </c>
      <c r="BJ321" s="1013">
        <v>0.04</v>
      </c>
      <c r="BK321" s="1052"/>
      <c r="BL321" s="1052"/>
      <c r="BM321" s="1052"/>
    </row>
    <row r="322" spans="2:65" ht="18" customHeight="1" x14ac:dyDescent="0.25">
      <c r="B322" s="305"/>
      <c r="C322" s="482" t="s">
        <v>568</v>
      </c>
      <c r="D322" s="906" t="s">
        <v>1553</v>
      </c>
      <c r="E322" s="433" t="str">
        <f t="shared" si="67"/>
        <v>E100 (l)Motocicletas (L3e, L4e, L5e, L6e, L7e)</v>
      </c>
      <c r="F322" s="1012" t="s">
        <v>160</v>
      </c>
      <c r="G322" s="1012" t="s">
        <v>160</v>
      </c>
      <c r="H322" s="1012" t="s">
        <v>160</v>
      </c>
      <c r="I322" s="1012" t="s">
        <v>160</v>
      </c>
      <c r="J322" s="1012" t="s">
        <v>160</v>
      </c>
      <c r="K322" s="1012" t="s">
        <v>160</v>
      </c>
      <c r="L322" s="1012" t="s">
        <v>160</v>
      </c>
      <c r="M322" s="1012" t="s">
        <v>160</v>
      </c>
      <c r="N322" s="1012" t="s">
        <v>160</v>
      </c>
      <c r="O322" s="1012" t="s">
        <v>160</v>
      </c>
      <c r="P322" s="1012" t="s">
        <v>160</v>
      </c>
      <c r="Q322" s="1012" t="s">
        <v>160</v>
      </c>
      <c r="R322" s="1012" t="s">
        <v>160</v>
      </c>
      <c r="S322" s="1012" t="s">
        <v>160</v>
      </c>
      <c r="T322" s="1012" t="s">
        <v>160</v>
      </c>
      <c r="U322" s="1012" t="s">
        <v>160</v>
      </c>
      <c r="V322" s="1012" t="s">
        <v>160</v>
      </c>
      <c r="W322" s="1012" t="s">
        <v>160</v>
      </c>
      <c r="X322" s="1012" t="s">
        <v>160</v>
      </c>
      <c r="Y322" s="1012" t="s">
        <v>160</v>
      </c>
      <c r="Z322" s="1012" t="s">
        <v>160</v>
      </c>
      <c r="AA322" s="1012" t="s">
        <v>160</v>
      </c>
      <c r="AB322" s="1012" t="s">
        <v>160</v>
      </c>
      <c r="AC322" s="1012" t="s">
        <v>160</v>
      </c>
      <c r="AD322" s="1012" t="s">
        <v>160</v>
      </c>
      <c r="AE322" s="1012" t="s">
        <v>160</v>
      </c>
      <c r="AF322" s="1012" t="s">
        <v>160</v>
      </c>
      <c r="AG322" s="1012" t="s">
        <v>160</v>
      </c>
      <c r="AH322" s="1012" t="s">
        <v>160</v>
      </c>
      <c r="AI322" s="1012" t="s">
        <v>160</v>
      </c>
      <c r="AJ322" s="1012" t="s">
        <v>160</v>
      </c>
      <c r="AK322" s="1012" t="s">
        <v>160</v>
      </c>
      <c r="AL322" s="1012" t="s">
        <v>160</v>
      </c>
      <c r="AM322" s="1012" t="s">
        <v>160</v>
      </c>
      <c r="AN322" s="1012" t="s">
        <v>160</v>
      </c>
      <c r="AO322" s="1012" t="s">
        <v>160</v>
      </c>
      <c r="AP322" s="1012">
        <v>0.04</v>
      </c>
      <c r="AQ322" s="1012">
        <v>2.226</v>
      </c>
      <c r="AR322" s="1012">
        <v>4.3999999999999997E-2</v>
      </c>
      <c r="AS322" s="1012">
        <v>0.04</v>
      </c>
      <c r="AT322" s="1012">
        <v>2.181</v>
      </c>
      <c r="AU322" s="1012">
        <v>4.3999999999999997E-2</v>
      </c>
      <c r="AV322" s="1012">
        <v>0.04</v>
      </c>
      <c r="AW322" s="1012">
        <v>2.1349999999999998</v>
      </c>
      <c r="AX322" s="1012">
        <v>4.4999999999999998E-2</v>
      </c>
      <c r="AY322" s="1015">
        <v>0.04</v>
      </c>
      <c r="AZ322" s="1015">
        <v>2.0289999999999999</v>
      </c>
      <c r="BA322" s="1015">
        <v>4.5999999999999999E-2</v>
      </c>
      <c r="BB322" s="1015">
        <v>0.04</v>
      </c>
      <c r="BC322" s="1015">
        <v>1.9390000000000001</v>
      </c>
      <c r="BD322" s="1015">
        <v>4.7E-2</v>
      </c>
      <c r="BE322" s="1013">
        <v>0.04</v>
      </c>
      <c r="BF322" s="1013">
        <v>1.8480000000000001</v>
      </c>
      <c r="BG322" s="1013">
        <v>4.7E-2</v>
      </c>
      <c r="BH322" s="1013">
        <v>0.04</v>
      </c>
      <c r="BI322" s="1013">
        <v>1.9079999999999999</v>
      </c>
      <c r="BJ322" s="1013">
        <v>4.7E-2</v>
      </c>
      <c r="BK322" s="1052"/>
      <c r="BL322" s="1052"/>
      <c r="BM322" s="1052"/>
    </row>
    <row r="323" spans="2:65" ht="18" customHeight="1" x14ac:dyDescent="0.25">
      <c r="B323" s="305"/>
      <c r="C323" s="482" t="s">
        <v>823</v>
      </c>
      <c r="D323" s="904" t="s">
        <v>1365</v>
      </c>
      <c r="E323" s="433" t="str">
        <f t="shared" si="67"/>
        <v>Gasóleo (l)Turismos (M1)</v>
      </c>
      <c r="F323" s="1012">
        <v>2.6640000000000001</v>
      </c>
      <c r="G323" s="1012">
        <v>2.1000000000000001E-2</v>
      </c>
      <c r="H323" s="1012">
        <v>0.111</v>
      </c>
      <c r="I323" s="1012">
        <v>2.6640000000000001</v>
      </c>
      <c r="J323" s="1012">
        <v>1.9E-2</v>
      </c>
      <c r="K323" s="1012">
        <v>0.112</v>
      </c>
      <c r="L323" s="1012">
        <v>2.6640000000000001</v>
      </c>
      <c r="M323" s="1012">
        <v>1.7000000000000001E-2</v>
      </c>
      <c r="N323" s="1012">
        <v>0.112</v>
      </c>
      <c r="O323" s="1012">
        <v>2.6640000000000001</v>
      </c>
      <c r="P323" s="1012">
        <v>1.4E-2</v>
      </c>
      <c r="Q323" s="1012">
        <v>0.112</v>
      </c>
      <c r="R323" s="1012">
        <v>2.5129999999999999</v>
      </c>
      <c r="S323" s="1012">
        <v>1.4E-2</v>
      </c>
      <c r="T323" s="1012">
        <v>0.112</v>
      </c>
      <c r="U323" s="1012">
        <v>2.488</v>
      </c>
      <c r="V323" s="1012">
        <v>1.2999999999999999E-2</v>
      </c>
      <c r="W323" s="1012">
        <v>0.112</v>
      </c>
      <c r="X323" s="1012">
        <v>2.5609999999999999</v>
      </c>
      <c r="Y323" s="1012">
        <v>1.2E-2</v>
      </c>
      <c r="Z323" s="1012">
        <v>0.112</v>
      </c>
      <c r="AA323" s="1012">
        <v>2.5609999999999999</v>
      </c>
      <c r="AB323" s="1012">
        <v>1.2E-2</v>
      </c>
      <c r="AC323" s="1012">
        <v>0.113</v>
      </c>
      <c r="AD323" s="1012">
        <v>2.5609999999999999</v>
      </c>
      <c r="AE323" s="1012">
        <v>8.9999999999999993E-3</v>
      </c>
      <c r="AF323" s="1012">
        <v>0.114</v>
      </c>
      <c r="AG323" s="1012">
        <v>2.556</v>
      </c>
      <c r="AH323" s="1012">
        <v>8.0000000000000002E-3</v>
      </c>
      <c r="AI323" s="1012">
        <v>0.113</v>
      </c>
      <c r="AJ323" s="1012">
        <v>2.5379999999999998</v>
      </c>
      <c r="AK323" s="1012">
        <v>7.0000000000000001E-3</v>
      </c>
      <c r="AL323" s="1012">
        <v>0.111</v>
      </c>
      <c r="AM323" s="1012">
        <v>2.5129999999999999</v>
      </c>
      <c r="AN323" s="1012">
        <v>7.0000000000000001E-3</v>
      </c>
      <c r="AO323" s="1012">
        <v>0.111</v>
      </c>
      <c r="AP323" s="1012" t="s">
        <v>160</v>
      </c>
      <c r="AQ323" s="1012" t="s">
        <v>160</v>
      </c>
      <c r="AR323" s="1012" t="s">
        <v>160</v>
      </c>
      <c r="AS323" s="1012" t="s">
        <v>160</v>
      </c>
      <c r="AT323" s="1012" t="s">
        <v>160</v>
      </c>
      <c r="AU323" s="1012" t="s">
        <v>160</v>
      </c>
      <c r="AV323" s="1012" t="s">
        <v>160</v>
      </c>
      <c r="AW323" s="1012" t="s">
        <v>160</v>
      </c>
      <c r="AX323" s="1012" t="s">
        <v>160</v>
      </c>
      <c r="AY323" s="1012" t="s">
        <v>160</v>
      </c>
      <c r="AZ323" s="1012" t="s">
        <v>160</v>
      </c>
      <c r="BA323" s="1012" t="s">
        <v>160</v>
      </c>
      <c r="BB323" s="1012" t="s">
        <v>160</v>
      </c>
      <c r="BC323" s="1012" t="s">
        <v>160</v>
      </c>
      <c r="BD323" s="1012" t="s">
        <v>160</v>
      </c>
      <c r="BE323" s="1013" t="s">
        <v>160</v>
      </c>
      <c r="BF323" s="1013" t="s">
        <v>160</v>
      </c>
      <c r="BG323" s="1013" t="s">
        <v>160</v>
      </c>
      <c r="BH323" s="1013" t="s">
        <v>160</v>
      </c>
      <c r="BI323" s="1013" t="s">
        <v>160</v>
      </c>
      <c r="BJ323" s="1013" t="s">
        <v>160</v>
      </c>
      <c r="BK323" s="1052" t="s">
        <v>160</v>
      </c>
      <c r="BL323" s="1052" t="s">
        <v>160</v>
      </c>
      <c r="BM323" s="1052" t="s">
        <v>160</v>
      </c>
    </row>
    <row r="324" spans="2:65" ht="18" customHeight="1" x14ac:dyDescent="0.25">
      <c r="B324" s="305"/>
      <c r="C324" s="482" t="s">
        <v>758</v>
      </c>
      <c r="D324" s="905" t="s">
        <v>1366</v>
      </c>
      <c r="E324" s="433" t="str">
        <f t="shared" si="67"/>
        <v>Gasóleo (l)Furgonetas y furgones (N1)</v>
      </c>
      <c r="F324" s="1012">
        <v>2.6619999999999999</v>
      </c>
      <c r="G324" s="1012">
        <v>2.3E-2</v>
      </c>
      <c r="H324" s="1012">
        <v>6.3E-2</v>
      </c>
      <c r="I324" s="1012">
        <v>2.6619999999999999</v>
      </c>
      <c r="J324" s="1012">
        <v>1.7999999999999999E-2</v>
      </c>
      <c r="K324" s="1012">
        <v>6.2E-2</v>
      </c>
      <c r="L324" s="1012">
        <v>2.6619999999999999</v>
      </c>
      <c r="M324" s="1012">
        <v>1.7000000000000001E-2</v>
      </c>
      <c r="N324" s="1012">
        <v>6.2E-2</v>
      </c>
      <c r="O324" s="1012">
        <v>2.6619999999999999</v>
      </c>
      <c r="P324" s="1012">
        <v>1.2999999999999999E-2</v>
      </c>
      <c r="Q324" s="1012">
        <v>6.6000000000000003E-2</v>
      </c>
      <c r="R324" s="1012">
        <v>2.5110000000000001</v>
      </c>
      <c r="S324" s="1012">
        <v>1.2999999999999999E-2</v>
      </c>
      <c r="T324" s="1012">
        <v>6.7000000000000004E-2</v>
      </c>
      <c r="U324" s="1012">
        <v>2.4860000000000002</v>
      </c>
      <c r="V324" s="1012">
        <v>1.2999999999999999E-2</v>
      </c>
      <c r="W324" s="1012">
        <v>6.7000000000000004E-2</v>
      </c>
      <c r="X324" s="1012">
        <v>2.5590000000000002</v>
      </c>
      <c r="Y324" s="1012">
        <v>1.2999999999999999E-2</v>
      </c>
      <c r="Z324" s="1012">
        <v>6.8000000000000005E-2</v>
      </c>
      <c r="AA324" s="1012">
        <v>2.5590000000000002</v>
      </c>
      <c r="AB324" s="1012">
        <v>1.2999999999999999E-2</v>
      </c>
      <c r="AC324" s="1012">
        <v>7.0000000000000007E-2</v>
      </c>
      <c r="AD324" s="1012">
        <v>2.5590000000000002</v>
      </c>
      <c r="AE324" s="1012">
        <v>0.01</v>
      </c>
      <c r="AF324" s="1012">
        <v>7.1999999999999995E-2</v>
      </c>
      <c r="AG324" s="1012">
        <v>2.5539999999999998</v>
      </c>
      <c r="AH324" s="1012">
        <v>8.9999999999999993E-3</v>
      </c>
      <c r="AI324" s="1012">
        <v>7.0999999999999994E-2</v>
      </c>
      <c r="AJ324" s="1012">
        <v>2.536</v>
      </c>
      <c r="AK324" s="1012">
        <v>8.9999999999999993E-3</v>
      </c>
      <c r="AL324" s="1012">
        <v>7.0999999999999994E-2</v>
      </c>
      <c r="AM324" s="1012">
        <v>2.5110000000000001</v>
      </c>
      <c r="AN324" s="1012">
        <v>8.9999999999999993E-3</v>
      </c>
      <c r="AO324" s="1012">
        <v>6.9000000000000006E-2</v>
      </c>
      <c r="AP324" s="1012" t="s">
        <v>160</v>
      </c>
      <c r="AQ324" s="1012" t="s">
        <v>160</v>
      </c>
      <c r="AR324" s="1012" t="s">
        <v>160</v>
      </c>
      <c r="AS324" s="1012" t="s">
        <v>160</v>
      </c>
      <c r="AT324" s="1012" t="s">
        <v>160</v>
      </c>
      <c r="AU324" s="1012" t="s">
        <v>160</v>
      </c>
      <c r="AV324" s="1012" t="s">
        <v>160</v>
      </c>
      <c r="AW324" s="1012" t="s">
        <v>160</v>
      </c>
      <c r="AX324" s="1012" t="s">
        <v>160</v>
      </c>
      <c r="AY324" s="1012" t="s">
        <v>160</v>
      </c>
      <c r="AZ324" s="1012" t="s">
        <v>160</v>
      </c>
      <c r="BA324" s="1012" t="s">
        <v>160</v>
      </c>
      <c r="BB324" s="1012" t="s">
        <v>160</v>
      </c>
      <c r="BC324" s="1012" t="s">
        <v>160</v>
      </c>
      <c r="BD324" s="1012" t="s">
        <v>160</v>
      </c>
      <c r="BE324" s="1013" t="s">
        <v>160</v>
      </c>
      <c r="BF324" s="1013" t="s">
        <v>160</v>
      </c>
      <c r="BG324" s="1013" t="s">
        <v>160</v>
      </c>
      <c r="BH324" s="1013" t="s">
        <v>160</v>
      </c>
      <c r="BI324" s="1013" t="s">
        <v>160</v>
      </c>
      <c r="BJ324" s="1013" t="s">
        <v>160</v>
      </c>
      <c r="BK324" s="1052" t="s">
        <v>160</v>
      </c>
      <c r="BL324" s="1052" t="s">
        <v>160</v>
      </c>
      <c r="BM324" s="1052" t="s">
        <v>160</v>
      </c>
    </row>
    <row r="325" spans="2:65" ht="18" customHeight="1" x14ac:dyDescent="0.25">
      <c r="B325" s="305"/>
      <c r="C325" s="482" t="s">
        <v>758</v>
      </c>
      <c r="D325" s="905" t="s">
        <v>1500</v>
      </c>
      <c r="E325" s="433" t="str">
        <f t="shared" si="67"/>
        <v>Gasóleo (l)Camiones (N2, N3)</v>
      </c>
      <c r="F325" s="1012">
        <v>2.6589999999999998</v>
      </c>
      <c r="G325" s="1012">
        <v>0.219</v>
      </c>
      <c r="H325" s="1012">
        <v>4.2000000000000003E-2</v>
      </c>
      <c r="I325" s="1012">
        <v>2.6589999999999998</v>
      </c>
      <c r="J325" s="1012">
        <v>0.19</v>
      </c>
      <c r="K325" s="1012">
        <v>4.4999999999999998E-2</v>
      </c>
      <c r="L325" s="1012">
        <v>2.6589999999999998</v>
      </c>
      <c r="M325" s="1012">
        <v>0.159</v>
      </c>
      <c r="N325" s="1012">
        <v>5.0999999999999997E-2</v>
      </c>
      <c r="O325" s="1012">
        <v>2.6589999999999998</v>
      </c>
      <c r="P325" s="1012">
        <v>0.14299999999999999</v>
      </c>
      <c r="Q325" s="1012">
        <v>0.06</v>
      </c>
      <c r="R325" s="1012">
        <v>2.508</v>
      </c>
      <c r="S325" s="1012">
        <v>0.13200000000000001</v>
      </c>
      <c r="T325" s="1012">
        <v>6.4000000000000001E-2</v>
      </c>
      <c r="U325" s="1012">
        <v>2.4820000000000002</v>
      </c>
      <c r="V325" s="1012">
        <v>0.127</v>
      </c>
      <c r="W325" s="1012">
        <v>6.9000000000000006E-2</v>
      </c>
      <c r="X325" s="1012">
        <v>2.5550000000000002</v>
      </c>
      <c r="Y325" s="1012">
        <v>0.122</v>
      </c>
      <c r="Z325" s="1012">
        <v>7.3999999999999996E-2</v>
      </c>
      <c r="AA325" s="1012">
        <v>2.5550000000000002</v>
      </c>
      <c r="AB325" s="1012">
        <v>0.11700000000000001</v>
      </c>
      <c r="AC325" s="1012">
        <v>7.5999999999999998E-2</v>
      </c>
      <c r="AD325" s="1012">
        <v>2.5550000000000002</v>
      </c>
      <c r="AE325" s="1012">
        <v>0.107</v>
      </c>
      <c r="AF325" s="1012">
        <v>0.08</v>
      </c>
      <c r="AG325" s="1012">
        <v>2.5499999999999998</v>
      </c>
      <c r="AH325" s="1012">
        <v>0.1</v>
      </c>
      <c r="AI325" s="1012">
        <v>8.5999999999999993E-2</v>
      </c>
      <c r="AJ325" s="1012">
        <v>2.5329999999999999</v>
      </c>
      <c r="AK325" s="1012">
        <v>0.09</v>
      </c>
      <c r="AL325" s="1012">
        <v>9.4E-2</v>
      </c>
      <c r="AM325" s="1012">
        <v>2.508</v>
      </c>
      <c r="AN325" s="1012">
        <v>0.08</v>
      </c>
      <c r="AO325" s="1012">
        <v>0.104</v>
      </c>
      <c r="AP325" s="1012" t="s">
        <v>160</v>
      </c>
      <c r="AQ325" s="1012" t="s">
        <v>160</v>
      </c>
      <c r="AR325" s="1012" t="s">
        <v>160</v>
      </c>
      <c r="AS325" s="1012" t="s">
        <v>160</v>
      </c>
      <c r="AT325" s="1012" t="s">
        <v>160</v>
      </c>
      <c r="AU325" s="1012" t="s">
        <v>160</v>
      </c>
      <c r="AV325" s="1012" t="s">
        <v>160</v>
      </c>
      <c r="AW325" s="1012" t="s">
        <v>160</v>
      </c>
      <c r="AX325" s="1012" t="s">
        <v>160</v>
      </c>
      <c r="AY325" s="1012" t="s">
        <v>160</v>
      </c>
      <c r="AZ325" s="1012" t="s">
        <v>160</v>
      </c>
      <c r="BA325" s="1012" t="s">
        <v>160</v>
      </c>
      <c r="BB325" s="1012" t="s">
        <v>160</v>
      </c>
      <c r="BC325" s="1012" t="s">
        <v>160</v>
      </c>
      <c r="BD325" s="1012" t="s">
        <v>160</v>
      </c>
      <c r="BE325" s="1013" t="s">
        <v>160</v>
      </c>
      <c r="BF325" s="1013" t="s">
        <v>160</v>
      </c>
      <c r="BG325" s="1013" t="s">
        <v>160</v>
      </c>
      <c r="BH325" s="1013" t="s">
        <v>160</v>
      </c>
      <c r="BI325" s="1013" t="s">
        <v>160</v>
      </c>
      <c r="BJ325" s="1013" t="s">
        <v>160</v>
      </c>
      <c r="BK325" s="1052" t="s">
        <v>160</v>
      </c>
      <c r="BL325" s="1052" t="s">
        <v>160</v>
      </c>
      <c r="BM325" s="1052" t="s">
        <v>160</v>
      </c>
    </row>
    <row r="326" spans="2:65" ht="18" customHeight="1" x14ac:dyDescent="0.25">
      <c r="B326" s="305"/>
      <c r="C326" s="482" t="s">
        <v>758</v>
      </c>
      <c r="D326" s="905" t="s">
        <v>1501</v>
      </c>
      <c r="E326" s="433" t="str">
        <f t="shared" si="67"/>
        <v>Gasóleo (l)Autobuses (M2, M3)</v>
      </c>
      <c r="F326" s="1014">
        <v>2.6589999999999998</v>
      </c>
      <c r="G326" s="1014">
        <v>0.18</v>
      </c>
      <c r="H326" s="1014">
        <v>2.1999999999999999E-2</v>
      </c>
      <c r="I326" s="1014">
        <v>2.6589999999999998</v>
      </c>
      <c r="J326" s="1014">
        <v>0.16500000000000001</v>
      </c>
      <c r="K326" s="1014">
        <v>2.3E-2</v>
      </c>
      <c r="L326" s="1014">
        <v>2.6589999999999998</v>
      </c>
      <c r="M326" s="1014">
        <v>0.155</v>
      </c>
      <c r="N326" s="1014">
        <v>2.5999999999999999E-2</v>
      </c>
      <c r="O326" s="1014">
        <v>2.6589999999999998</v>
      </c>
      <c r="P326" s="1014">
        <v>0.12</v>
      </c>
      <c r="Q326" s="1014">
        <v>3.7999999999999999E-2</v>
      </c>
      <c r="R326" s="1014">
        <v>2.508</v>
      </c>
      <c r="S326" s="1014">
        <v>0.109</v>
      </c>
      <c r="T326" s="1014">
        <v>4.2999999999999997E-2</v>
      </c>
      <c r="U326" s="1014">
        <v>2.4820000000000002</v>
      </c>
      <c r="V326" s="1014">
        <v>0.09</v>
      </c>
      <c r="W326" s="1014">
        <v>5.2999999999999999E-2</v>
      </c>
      <c r="X326" s="1014">
        <v>2.5550000000000002</v>
      </c>
      <c r="Y326" s="1014">
        <v>7.9000000000000001E-2</v>
      </c>
      <c r="Z326" s="1014">
        <v>5.8999999999999997E-2</v>
      </c>
      <c r="AA326" s="1014">
        <v>2.5550000000000002</v>
      </c>
      <c r="AB326" s="1014">
        <v>7.0000000000000007E-2</v>
      </c>
      <c r="AC326" s="1014">
        <v>6.4000000000000001E-2</v>
      </c>
      <c r="AD326" s="1014">
        <v>2.5550000000000002</v>
      </c>
      <c r="AE326" s="1014">
        <v>0.05</v>
      </c>
      <c r="AF326" s="1014">
        <v>6.7000000000000004E-2</v>
      </c>
      <c r="AG326" s="1014">
        <v>2.5499999999999998</v>
      </c>
      <c r="AH326" s="1014">
        <v>4.3999999999999997E-2</v>
      </c>
      <c r="AI326" s="1014">
        <v>7.0999999999999994E-2</v>
      </c>
      <c r="AJ326" s="1014">
        <v>2.5329999999999999</v>
      </c>
      <c r="AK326" s="1014">
        <v>3.9E-2</v>
      </c>
      <c r="AL326" s="1014">
        <v>7.3999999999999996E-2</v>
      </c>
      <c r="AM326" s="1014">
        <v>2.508</v>
      </c>
      <c r="AN326" s="1014">
        <v>3.5999999999999997E-2</v>
      </c>
      <c r="AO326" s="1014">
        <v>6.9000000000000006E-2</v>
      </c>
      <c r="AP326" s="1014" t="s">
        <v>160</v>
      </c>
      <c r="AQ326" s="1014" t="s">
        <v>160</v>
      </c>
      <c r="AR326" s="1014" t="s">
        <v>160</v>
      </c>
      <c r="AS326" s="1014" t="s">
        <v>160</v>
      </c>
      <c r="AT326" s="1014" t="s">
        <v>160</v>
      </c>
      <c r="AU326" s="1014" t="s">
        <v>160</v>
      </c>
      <c r="AV326" s="1014" t="s">
        <v>160</v>
      </c>
      <c r="AW326" s="1014" t="s">
        <v>160</v>
      </c>
      <c r="AX326" s="1014" t="s">
        <v>160</v>
      </c>
      <c r="AY326" s="1014" t="s">
        <v>160</v>
      </c>
      <c r="AZ326" s="1014" t="s">
        <v>160</v>
      </c>
      <c r="BA326" s="1014" t="s">
        <v>160</v>
      </c>
      <c r="BB326" s="1014" t="s">
        <v>160</v>
      </c>
      <c r="BC326" s="1014" t="s">
        <v>160</v>
      </c>
      <c r="BD326" s="1014" t="s">
        <v>160</v>
      </c>
      <c r="BE326" s="1013" t="s">
        <v>160</v>
      </c>
      <c r="BF326" s="1013" t="s">
        <v>160</v>
      </c>
      <c r="BG326" s="1013" t="s">
        <v>160</v>
      </c>
      <c r="BH326" s="1013" t="s">
        <v>160</v>
      </c>
      <c r="BI326" s="1013" t="s">
        <v>160</v>
      </c>
      <c r="BJ326" s="1013" t="s">
        <v>160</v>
      </c>
      <c r="BK326" s="1052" t="s">
        <v>160</v>
      </c>
      <c r="BL326" s="1052" t="s">
        <v>160</v>
      </c>
      <c r="BM326" s="1052" t="s">
        <v>160</v>
      </c>
    </row>
    <row r="327" spans="2:65" ht="18" customHeight="1" x14ac:dyDescent="0.25">
      <c r="B327" s="305"/>
      <c r="C327" s="482" t="s">
        <v>824</v>
      </c>
      <c r="D327" s="905" t="s">
        <v>1365</v>
      </c>
      <c r="E327" s="433" t="str">
        <f t="shared" si="67"/>
        <v>B7 (l)Turismos (M1)</v>
      </c>
      <c r="F327" s="1012" t="s">
        <v>160</v>
      </c>
      <c r="G327" s="1012" t="s">
        <v>160</v>
      </c>
      <c r="H327" s="1012" t="s">
        <v>160</v>
      </c>
      <c r="I327" s="1012" t="s">
        <v>160</v>
      </c>
      <c r="J327" s="1012" t="s">
        <v>160</v>
      </c>
      <c r="K327" s="1012" t="s">
        <v>160</v>
      </c>
      <c r="L327" s="1012" t="s">
        <v>160</v>
      </c>
      <c r="M327" s="1012" t="s">
        <v>160</v>
      </c>
      <c r="N327" s="1012" t="s">
        <v>160</v>
      </c>
      <c r="O327" s="1012" t="s">
        <v>160</v>
      </c>
      <c r="P327" s="1012" t="s">
        <v>160</v>
      </c>
      <c r="Q327" s="1012" t="s">
        <v>160</v>
      </c>
      <c r="R327" s="1012" t="s">
        <v>160</v>
      </c>
      <c r="S327" s="1012" t="s">
        <v>160</v>
      </c>
      <c r="T327" s="1012" t="s">
        <v>160</v>
      </c>
      <c r="U327" s="1012" t="s">
        <v>160</v>
      </c>
      <c r="V327" s="1012" t="s">
        <v>160</v>
      </c>
      <c r="W327" s="1012" t="s">
        <v>160</v>
      </c>
      <c r="X327" s="1012" t="s">
        <v>160</v>
      </c>
      <c r="Y327" s="1012" t="s">
        <v>160</v>
      </c>
      <c r="Z327" s="1012" t="s">
        <v>160</v>
      </c>
      <c r="AA327" s="1012" t="s">
        <v>160</v>
      </c>
      <c r="AB327" s="1012" t="s">
        <v>160</v>
      </c>
      <c r="AC327" s="1012" t="s">
        <v>160</v>
      </c>
      <c r="AD327" s="1012" t="s">
        <v>160</v>
      </c>
      <c r="AE327" s="1012" t="s">
        <v>160</v>
      </c>
      <c r="AF327" s="1012" t="s">
        <v>160</v>
      </c>
      <c r="AG327" s="1012" t="s">
        <v>160</v>
      </c>
      <c r="AH327" s="1012" t="s">
        <v>160</v>
      </c>
      <c r="AI327" s="1012" t="s">
        <v>160</v>
      </c>
      <c r="AJ327" s="1012" t="s">
        <v>160</v>
      </c>
      <c r="AK327" s="1012" t="s">
        <v>160</v>
      </c>
      <c r="AL327" s="1012" t="s">
        <v>160</v>
      </c>
      <c r="AM327" s="1012" t="s">
        <v>160</v>
      </c>
      <c r="AN327" s="1012" t="s">
        <v>160</v>
      </c>
      <c r="AO327" s="1012" t="s">
        <v>160</v>
      </c>
      <c r="AP327" s="1012">
        <v>2.488</v>
      </c>
      <c r="AQ327" s="1012">
        <v>7.0000000000000001E-3</v>
      </c>
      <c r="AR327" s="1012">
        <v>0.11</v>
      </c>
      <c r="AS327" s="1012">
        <v>2.488</v>
      </c>
      <c r="AT327" s="1012">
        <v>6.0000000000000001E-3</v>
      </c>
      <c r="AU327" s="1012">
        <v>0.109</v>
      </c>
      <c r="AV327" s="1012">
        <v>2.4860000000000002</v>
      </c>
      <c r="AW327" s="1012">
        <v>5.0000000000000001E-3</v>
      </c>
      <c r="AX327" s="1012">
        <v>0.108</v>
      </c>
      <c r="AY327" s="1015">
        <v>2.4860000000000002</v>
      </c>
      <c r="AZ327" s="1015">
        <v>4.0000000000000001E-3</v>
      </c>
      <c r="BA327" s="1015">
        <v>0.107</v>
      </c>
      <c r="BB327" s="1015">
        <v>2.4870000000000001</v>
      </c>
      <c r="BC327" s="1015">
        <v>4.0000000000000001E-3</v>
      </c>
      <c r="BD327" s="1015">
        <v>0.105</v>
      </c>
      <c r="BE327" s="1013">
        <v>2.488</v>
      </c>
      <c r="BF327" s="1013">
        <v>4.0000000000000001E-3</v>
      </c>
      <c r="BG327" s="1013">
        <v>0.105</v>
      </c>
      <c r="BH327" s="1013">
        <v>2.4870000000000001</v>
      </c>
      <c r="BI327" s="1013">
        <v>3.0000000000000001E-3</v>
      </c>
      <c r="BJ327" s="1013">
        <v>0.105</v>
      </c>
      <c r="BK327" s="1052"/>
      <c r="BL327" s="1052"/>
      <c r="BM327" s="1052"/>
    </row>
    <row r="328" spans="2:65" ht="18" customHeight="1" x14ac:dyDescent="0.25">
      <c r="B328" s="305"/>
      <c r="C328" s="482" t="s">
        <v>399</v>
      </c>
      <c r="D328" s="905" t="s">
        <v>1366</v>
      </c>
      <c r="E328" s="433" t="str">
        <f t="shared" si="67"/>
        <v>B7 (l)Furgonetas y furgones (N1)</v>
      </c>
      <c r="F328" s="1012" t="s">
        <v>160</v>
      </c>
      <c r="G328" s="1012" t="s">
        <v>160</v>
      </c>
      <c r="H328" s="1012" t="s">
        <v>160</v>
      </c>
      <c r="I328" s="1012" t="s">
        <v>160</v>
      </c>
      <c r="J328" s="1012" t="s">
        <v>160</v>
      </c>
      <c r="K328" s="1012" t="s">
        <v>160</v>
      </c>
      <c r="L328" s="1012" t="s">
        <v>160</v>
      </c>
      <c r="M328" s="1012" t="s">
        <v>160</v>
      </c>
      <c r="N328" s="1012" t="s">
        <v>160</v>
      </c>
      <c r="O328" s="1012" t="s">
        <v>160</v>
      </c>
      <c r="P328" s="1012" t="s">
        <v>160</v>
      </c>
      <c r="Q328" s="1012" t="s">
        <v>160</v>
      </c>
      <c r="R328" s="1012" t="s">
        <v>160</v>
      </c>
      <c r="S328" s="1012" t="s">
        <v>160</v>
      </c>
      <c r="T328" s="1012" t="s">
        <v>160</v>
      </c>
      <c r="U328" s="1012" t="s">
        <v>160</v>
      </c>
      <c r="V328" s="1012" t="s">
        <v>160</v>
      </c>
      <c r="W328" s="1012" t="s">
        <v>160</v>
      </c>
      <c r="X328" s="1012" t="s">
        <v>160</v>
      </c>
      <c r="Y328" s="1012" t="s">
        <v>160</v>
      </c>
      <c r="Z328" s="1012" t="s">
        <v>160</v>
      </c>
      <c r="AA328" s="1012" t="s">
        <v>160</v>
      </c>
      <c r="AB328" s="1012" t="s">
        <v>160</v>
      </c>
      <c r="AC328" s="1012" t="s">
        <v>160</v>
      </c>
      <c r="AD328" s="1012" t="s">
        <v>160</v>
      </c>
      <c r="AE328" s="1012" t="s">
        <v>160</v>
      </c>
      <c r="AF328" s="1012" t="s">
        <v>160</v>
      </c>
      <c r="AG328" s="1012" t="s">
        <v>160</v>
      </c>
      <c r="AH328" s="1012" t="s">
        <v>160</v>
      </c>
      <c r="AI328" s="1012" t="s">
        <v>160</v>
      </c>
      <c r="AJ328" s="1012" t="s">
        <v>160</v>
      </c>
      <c r="AK328" s="1012" t="s">
        <v>160</v>
      </c>
      <c r="AL328" s="1012" t="s">
        <v>160</v>
      </c>
      <c r="AM328" s="1012" t="s">
        <v>160</v>
      </c>
      <c r="AN328" s="1012" t="s">
        <v>160</v>
      </c>
      <c r="AO328" s="1012" t="s">
        <v>160</v>
      </c>
      <c r="AP328" s="1012">
        <v>2.4860000000000002</v>
      </c>
      <c r="AQ328" s="1012">
        <v>8.0000000000000002E-3</v>
      </c>
      <c r="AR328" s="1012">
        <v>7.0000000000000007E-2</v>
      </c>
      <c r="AS328" s="1012">
        <v>2.4860000000000002</v>
      </c>
      <c r="AT328" s="1012">
        <v>7.0000000000000001E-3</v>
      </c>
      <c r="AU328" s="1012">
        <v>7.0000000000000007E-2</v>
      </c>
      <c r="AV328" s="1012">
        <v>2.484</v>
      </c>
      <c r="AW328" s="1012">
        <v>6.0000000000000001E-3</v>
      </c>
      <c r="AX328" s="1012">
        <v>7.3999999999999996E-2</v>
      </c>
      <c r="AY328" s="1015">
        <v>2.484</v>
      </c>
      <c r="AZ328" s="1015">
        <v>4.0000000000000001E-3</v>
      </c>
      <c r="BA328" s="1015">
        <v>7.0000000000000007E-2</v>
      </c>
      <c r="BB328" s="1015">
        <v>2.4860000000000002</v>
      </c>
      <c r="BC328" s="1015">
        <v>3.0000000000000001E-3</v>
      </c>
      <c r="BD328" s="1015">
        <v>7.0999999999999994E-2</v>
      </c>
      <c r="BE328" s="1013">
        <v>2.4860000000000002</v>
      </c>
      <c r="BF328" s="1013">
        <v>3.0000000000000001E-3</v>
      </c>
      <c r="BG328" s="1013">
        <v>7.0000000000000007E-2</v>
      </c>
      <c r="BH328" s="1013">
        <v>2.4860000000000002</v>
      </c>
      <c r="BI328" s="1013">
        <v>3.0000000000000001E-3</v>
      </c>
      <c r="BJ328" s="1013">
        <v>7.0999999999999994E-2</v>
      </c>
      <c r="BK328" s="1052"/>
      <c r="BL328" s="1052"/>
      <c r="BM328" s="1052"/>
    </row>
    <row r="329" spans="2:65" ht="18" customHeight="1" x14ac:dyDescent="0.25">
      <c r="B329" s="305"/>
      <c r="C329" s="482" t="s">
        <v>399</v>
      </c>
      <c r="D329" s="905" t="s">
        <v>1500</v>
      </c>
      <c r="E329" s="433" t="str">
        <f t="shared" si="67"/>
        <v>B7 (l)Camiones (N2, N3)</v>
      </c>
      <c r="F329" s="1012" t="s">
        <v>160</v>
      </c>
      <c r="G329" s="1012" t="s">
        <v>160</v>
      </c>
      <c r="H329" s="1012" t="s">
        <v>160</v>
      </c>
      <c r="I329" s="1012" t="s">
        <v>160</v>
      </c>
      <c r="J329" s="1012" t="s">
        <v>160</v>
      </c>
      <c r="K329" s="1012" t="s">
        <v>160</v>
      </c>
      <c r="L329" s="1012" t="s">
        <v>160</v>
      </c>
      <c r="M329" s="1012" t="s">
        <v>160</v>
      </c>
      <c r="N329" s="1012" t="s">
        <v>160</v>
      </c>
      <c r="O329" s="1012" t="s">
        <v>160</v>
      </c>
      <c r="P329" s="1012" t="s">
        <v>160</v>
      </c>
      <c r="Q329" s="1012" t="s">
        <v>160</v>
      </c>
      <c r="R329" s="1012" t="s">
        <v>160</v>
      </c>
      <c r="S329" s="1012" t="s">
        <v>160</v>
      </c>
      <c r="T329" s="1012" t="s">
        <v>160</v>
      </c>
      <c r="U329" s="1012" t="s">
        <v>160</v>
      </c>
      <c r="V329" s="1012" t="s">
        <v>160</v>
      </c>
      <c r="W329" s="1012" t="s">
        <v>160</v>
      </c>
      <c r="X329" s="1012" t="s">
        <v>160</v>
      </c>
      <c r="Y329" s="1012" t="s">
        <v>160</v>
      </c>
      <c r="Z329" s="1012" t="s">
        <v>160</v>
      </c>
      <c r="AA329" s="1012" t="s">
        <v>160</v>
      </c>
      <c r="AB329" s="1012" t="s">
        <v>160</v>
      </c>
      <c r="AC329" s="1012" t="s">
        <v>160</v>
      </c>
      <c r="AD329" s="1012" t="s">
        <v>160</v>
      </c>
      <c r="AE329" s="1012" t="s">
        <v>160</v>
      </c>
      <c r="AF329" s="1012" t="s">
        <v>160</v>
      </c>
      <c r="AG329" s="1012" t="s">
        <v>160</v>
      </c>
      <c r="AH329" s="1012" t="s">
        <v>160</v>
      </c>
      <c r="AI329" s="1012" t="s">
        <v>160</v>
      </c>
      <c r="AJ329" s="1012" t="s">
        <v>160</v>
      </c>
      <c r="AK329" s="1012" t="s">
        <v>160</v>
      </c>
      <c r="AL329" s="1012" t="s">
        <v>160</v>
      </c>
      <c r="AM329" s="1012" t="s">
        <v>160</v>
      </c>
      <c r="AN329" s="1012" t="s">
        <v>160</v>
      </c>
      <c r="AO329" s="1012" t="s">
        <v>160</v>
      </c>
      <c r="AP329" s="1012">
        <v>2.4820000000000002</v>
      </c>
      <c r="AQ329" s="1012">
        <v>7.3999999999999996E-2</v>
      </c>
      <c r="AR329" s="1012">
        <v>0.109</v>
      </c>
      <c r="AS329" s="1012">
        <v>2.4820000000000002</v>
      </c>
      <c r="AT329" s="1012">
        <v>6.7000000000000004E-2</v>
      </c>
      <c r="AU329" s="1012">
        <v>0.11600000000000001</v>
      </c>
      <c r="AV329" s="1012">
        <v>2.4809999999999999</v>
      </c>
      <c r="AW329" s="1012">
        <v>5.8999999999999997E-2</v>
      </c>
      <c r="AX329" s="1012">
        <v>0.123</v>
      </c>
      <c r="AY329" s="1015">
        <v>2.4809999999999999</v>
      </c>
      <c r="AZ329" s="1015">
        <v>5.5E-2</v>
      </c>
      <c r="BA329" s="1015">
        <v>0.128</v>
      </c>
      <c r="BB329" s="1015">
        <v>2.4820000000000002</v>
      </c>
      <c r="BC329" s="1015">
        <v>4.9000000000000002E-2</v>
      </c>
      <c r="BD329" s="1015">
        <v>0.13400000000000001</v>
      </c>
      <c r="BE329" s="1013">
        <v>2.4820000000000002</v>
      </c>
      <c r="BF329" s="1013">
        <v>4.7E-2</v>
      </c>
      <c r="BG329" s="1013">
        <v>0.13600000000000001</v>
      </c>
      <c r="BH329" s="1013">
        <v>2.4820000000000002</v>
      </c>
      <c r="BI329" s="1013">
        <v>4.2999999999999997E-2</v>
      </c>
      <c r="BJ329" s="1013">
        <v>0.13900000000000001</v>
      </c>
      <c r="BK329" s="1052"/>
      <c r="BL329" s="1052"/>
      <c r="BM329" s="1052"/>
    </row>
    <row r="330" spans="2:65" ht="18" customHeight="1" x14ac:dyDescent="0.25">
      <c r="B330" s="305"/>
      <c r="C330" s="482" t="s">
        <v>399</v>
      </c>
      <c r="D330" s="905" t="s">
        <v>1501</v>
      </c>
      <c r="E330" s="433" t="str">
        <f t="shared" si="67"/>
        <v>B7 (l)Autobuses (M2, M3)</v>
      </c>
      <c r="F330" s="1014" t="s">
        <v>160</v>
      </c>
      <c r="G330" s="1014" t="s">
        <v>160</v>
      </c>
      <c r="H330" s="1014" t="s">
        <v>160</v>
      </c>
      <c r="I330" s="1014" t="s">
        <v>160</v>
      </c>
      <c r="J330" s="1014" t="s">
        <v>160</v>
      </c>
      <c r="K330" s="1014" t="s">
        <v>160</v>
      </c>
      <c r="L330" s="1014" t="s">
        <v>160</v>
      </c>
      <c r="M330" s="1014" t="s">
        <v>160</v>
      </c>
      <c r="N330" s="1014" t="s">
        <v>160</v>
      </c>
      <c r="O330" s="1014" t="s">
        <v>160</v>
      </c>
      <c r="P330" s="1014" t="s">
        <v>160</v>
      </c>
      <c r="Q330" s="1014" t="s">
        <v>160</v>
      </c>
      <c r="R330" s="1014" t="s">
        <v>160</v>
      </c>
      <c r="S330" s="1014" t="s">
        <v>160</v>
      </c>
      <c r="T330" s="1014" t="s">
        <v>160</v>
      </c>
      <c r="U330" s="1014" t="s">
        <v>160</v>
      </c>
      <c r="V330" s="1014" t="s">
        <v>160</v>
      </c>
      <c r="W330" s="1014" t="s">
        <v>160</v>
      </c>
      <c r="X330" s="1014" t="s">
        <v>160</v>
      </c>
      <c r="Y330" s="1014" t="s">
        <v>160</v>
      </c>
      <c r="Z330" s="1014" t="s">
        <v>160</v>
      </c>
      <c r="AA330" s="1014" t="s">
        <v>160</v>
      </c>
      <c r="AB330" s="1014" t="s">
        <v>160</v>
      </c>
      <c r="AC330" s="1014" t="s">
        <v>160</v>
      </c>
      <c r="AD330" s="1014" t="s">
        <v>160</v>
      </c>
      <c r="AE330" s="1014" t="s">
        <v>160</v>
      </c>
      <c r="AF330" s="1014" t="s">
        <v>160</v>
      </c>
      <c r="AG330" s="1014" t="s">
        <v>160</v>
      </c>
      <c r="AH330" s="1014" t="s">
        <v>160</v>
      </c>
      <c r="AI330" s="1014" t="s">
        <v>160</v>
      </c>
      <c r="AJ330" s="1014" t="s">
        <v>160</v>
      </c>
      <c r="AK330" s="1014" t="s">
        <v>160</v>
      </c>
      <c r="AL330" s="1014" t="s">
        <v>160</v>
      </c>
      <c r="AM330" s="1014" t="s">
        <v>160</v>
      </c>
      <c r="AN330" s="1014" t="s">
        <v>160</v>
      </c>
      <c r="AO330" s="1014" t="s">
        <v>160</v>
      </c>
      <c r="AP330" s="1014">
        <v>2.4820000000000002</v>
      </c>
      <c r="AQ330" s="1014">
        <v>3.2000000000000001E-2</v>
      </c>
      <c r="AR330" s="1014">
        <v>7.0999999999999994E-2</v>
      </c>
      <c r="AS330" s="1014">
        <v>2.4820000000000002</v>
      </c>
      <c r="AT330" s="1014">
        <v>2.7E-2</v>
      </c>
      <c r="AU330" s="1014">
        <v>7.4999999999999997E-2</v>
      </c>
      <c r="AV330" s="1014">
        <v>2.4809999999999999</v>
      </c>
      <c r="AW330" s="1014">
        <v>2.3E-2</v>
      </c>
      <c r="AX330" s="1014">
        <v>7.8E-2</v>
      </c>
      <c r="AY330" s="1016">
        <v>2.4809999999999999</v>
      </c>
      <c r="AZ330" s="1016">
        <v>1.9E-2</v>
      </c>
      <c r="BA330" s="1016">
        <v>8.3000000000000004E-2</v>
      </c>
      <c r="BB330" s="1016">
        <v>2.4820000000000002</v>
      </c>
      <c r="BC330" s="1016">
        <v>1.6E-2</v>
      </c>
      <c r="BD330" s="1016">
        <v>8.6999999999999994E-2</v>
      </c>
      <c r="BE330" s="1013">
        <v>2.4820000000000002</v>
      </c>
      <c r="BF330" s="1013">
        <v>1.4E-2</v>
      </c>
      <c r="BG330" s="1013">
        <v>8.6999999999999994E-2</v>
      </c>
      <c r="BH330" s="1013">
        <v>2.4820000000000002</v>
      </c>
      <c r="BI330" s="1013">
        <v>1.4E-2</v>
      </c>
      <c r="BJ330" s="1013">
        <v>8.6999999999999994E-2</v>
      </c>
      <c r="BK330" s="1052"/>
      <c r="BL330" s="1052"/>
      <c r="BM330" s="1052"/>
    </row>
    <row r="331" spans="2:65" ht="18" customHeight="1" x14ac:dyDescent="0.25">
      <c r="B331" s="305"/>
      <c r="C331" s="482" t="s">
        <v>825</v>
      </c>
      <c r="D331" s="905" t="s">
        <v>1365</v>
      </c>
      <c r="E331" s="433" t="str">
        <f t="shared" si="67"/>
        <v>B10 (l)Turismos (M1)</v>
      </c>
      <c r="F331" s="1012" t="s">
        <v>160</v>
      </c>
      <c r="G331" s="1012" t="s">
        <v>160</v>
      </c>
      <c r="H331" s="1012" t="s">
        <v>160</v>
      </c>
      <c r="I331" s="1012" t="s">
        <v>160</v>
      </c>
      <c r="J331" s="1012" t="s">
        <v>160</v>
      </c>
      <c r="K331" s="1012" t="s">
        <v>160</v>
      </c>
      <c r="L331" s="1012" t="s">
        <v>160</v>
      </c>
      <c r="M331" s="1012" t="s">
        <v>160</v>
      </c>
      <c r="N331" s="1012" t="s">
        <v>160</v>
      </c>
      <c r="O331" s="1012" t="s">
        <v>160</v>
      </c>
      <c r="P331" s="1012" t="s">
        <v>160</v>
      </c>
      <c r="Q331" s="1012" t="s">
        <v>160</v>
      </c>
      <c r="R331" s="1012" t="s">
        <v>160</v>
      </c>
      <c r="S331" s="1012" t="s">
        <v>160</v>
      </c>
      <c r="T331" s="1012" t="s">
        <v>160</v>
      </c>
      <c r="U331" s="1012" t="s">
        <v>160</v>
      </c>
      <c r="V331" s="1012" t="s">
        <v>160</v>
      </c>
      <c r="W331" s="1012" t="s">
        <v>160</v>
      </c>
      <c r="X331" s="1012" t="s">
        <v>160</v>
      </c>
      <c r="Y331" s="1012" t="s">
        <v>160</v>
      </c>
      <c r="Z331" s="1012" t="s">
        <v>160</v>
      </c>
      <c r="AA331" s="1012" t="s">
        <v>160</v>
      </c>
      <c r="AB331" s="1012" t="s">
        <v>160</v>
      </c>
      <c r="AC331" s="1012" t="s">
        <v>160</v>
      </c>
      <c r="AD331" s="1012" t="s">
        <v>160</v>
      </c>
      <c r="AE331" s="1012" t="s">
        <v>160</v>
      </c>
      <c r="AF331" s="1012" t="s">
        <v>160</v>
      </c>
      <c r="AG331" s="1012" t="s">
        <v>160</v>
      </c>
      <c r="AH331" s="1012" t="s">
        <v>160</v>
      </c>
      <c r="AI331" s="1012" t="s">
        <v>160</v>
      </c>
      <c r="AJ331" s="1012" t="s">
        <v>160</v>
      </c>
      <c r="AK331" s="1012" t="s">
        <v>160</v>
      </c>
      <c r="AL331" s="1012" t="s">
        <v>160</v>
      </c>
      <c r="AM331" s="1012" t="s">
        <v>160</v>
      </c>
      <c r="AN331" s="1012" t="s">
        <v>160</v>
      </c>
      <c r="AO331" s="1012" t="s">
        <v>160</v>
      </c>
      <c r="AP331" s="1012">
        <v>2.4119999999999999</v>
      </c>
      <c r="AQ331" s="1012">
        <v>7.0000000000000001E-3</v>
      </c>
      <c r="AR331" s="1012">
        <v>0.11</v>
      </c>
      <c r="AS331" s="1012">
        <v>2.4119999999999999</v>
      </c>
      <c r="AT331" s="1012">
        <v>6.0000000000000001E-3</v>
      </c>
      <c r="AU331" s="1012">
        <v>0.109</v>
      </c>
      <c r="AV331" s="1012">
        <v>2.41</v>
      </c>
      <c r="AW331" s="1012">
        <v>5.0000000000000001E-3</v>
      </c>
      <c r="AX331" s="1012">
        <v>0.108</v>
      </c>
      <c r="AY331" s="1015">
        <v>2.41</v>
      </c>
      <c r="AZ331" s="1015">
        <v>4.0000000000000001E-3</v>
      </c>
      <c r="BA331" s="1015">
        <v>0.107</v>
      </c>
      <c r="BB331" s="1015">
        <v>2.4119999999999999</v>
      </c>
      <c r="BC331" s="1015">
        <v>4.0000000000000001E-3</v>
      </c>
      <c r="BD331" s="1015">
        <v>0.105</v>
      </c>
      <c r="BE331" s="1013">
        <v>2.4119999999999999</v>
      </c>
      <c r="BF331" s="1013">
        <v>4.0000000000000001E-3</v>
      </c>
      <c r="BG331" s="1013">
        <v>0.105</v>
      </c>
      <c r="BH331" s="1013">
        <v>2.4119999999999999</v>
      </c>
      <c r="BI331" s="1013">
        <v>3.0000000000000001E-3</v>
      </c>
      <c r="BJ331" s="1013">
        <v>0.105</v>
      </c>
      <c r="BK331" s="1052"/>
      <c r="BL331" s="1052"/>
      <c r="BM331" s="1052"/>
    </row>
    <row r="332" spans="2:65" ht="18" customHeight="1" x14ac:dyDescent="0.25">
      <c r="B332" s="305"/>
      <c r="C332" s="482" t="s">
        <v>261</v>
      </c>
      <c r="D332" s="905" t="s">
        <v>1366</v>
      </c>
      <c r="E332" s="433" t="str">
        <f t="shared" si="67"/>
        <v>B10 (l)Furgonetas y furgones (N1)</v>
      </c>
      <c r="F332" s="1012" t="s">
        <v>160</v>
      </c>
      <c r="G332" s="1012" t="s">
        <v>160</v>
      </c>
      <c r="H332" s="1012" t="s">
        <v>160</v>
      </c>
      <c r="I332" s="1012" t="s">
        <v>160</v>
      </c>
      <c r="J332" s="1012" t="s">
        <v>160</v>
      </c>
      <c r="K332" s="1012" t="s">
        <v>160</v>
      </c>
      <c r="L332" s="1012" t="s">
        <v>160</v>
      </c>
      <c r="M332" s="1012" t="s">
        <v>160</v>
      </c>
      <c r="N332" s="1012" t="s">
        <v>160</v>
      </c>
      <c r="O332" s="1012" t="s">
        <v>160</v>
      </c>
      <c r="P332" s="1012" t="s">
        <v>160</v>
      </c>
      <c r="Q332" s="1012" t="s">
        <v>160</v>
      </c>
      <c r="R332" s="1012" t="s">
        <v>160</v>
      </c>
      <c r="S332" s="1012" t="s">
        <v>160</v>
      </c>
      <c r="T332" s="1012" t="s">
        <v>160</v>
      </c>
      <c r="U332" s="1012" t="s">
        <v>160</v>
      </c>
      <c r="V332" s="1012" t="s">
        <v>160</v>
      </c>
      <c r="W332" s="1012" t="s">
        <v>160</v>
      </c>
      <c r="X332" s="1012" t="s">
        <v>160</v>
      </c>
      <c r="Y332" s="1012" t="s">
        <v>160</v>
      </c>
      <c r="Z332" s="1012" t="s">
        <v>160</v>
      </c>
      <c r="AA332" s="1012" t="s">
        <v>160</v>
      </c>
      <c r="AB332" s="1012" t="s">
        <v>160</v>
      </c>
      <c r="AC332" s="1012" t="s">
        <v>160</v>
      </c>
      <c r="AD332" s="1012" t="s">
        <v>160</v>
      </c>
      <c r="AE332" s="1012" t="s">
        <v>160</v>
      </c>
      <c r="AF332" s="1012" t="s">
        <v>160</v>
      </c>
      <c r="AG332" s="1012" t="s">
        <v>160</v>
      </c>
      <c r="AH332" s="1012" t="s">
        <v>160</v>
      </c>
      <c r="AI332" s="1012" t="s">
        <v>160</v>
      </c>
      <c r="AJ332" s="1012" t="s">
        <v>160</v>
      </c>
      <c r="AK332" s="1012" t="s">
        <v>160</v>
      </c>
      <c r="AL332" s="1012" t="s">
        <v>160</v>
      </c>
      <c r="AM332" s="1012" t="s">
        <v>160</v>
      </c>
      <c r="AN332" s="1012" t="s">
        <v>160</v>
      </c>
      <c r="AO332" s="1012" t="s">
        <v>160</v>
      </c>
      <c r="AP332" s="1012">
        <v>2.41</v>
      </c>
      <c r="AQ332" s="1012">
        <v>8.0000000000000002E-3</v>
      </c>
      <c r="AR332" s="1012">
        <v>7.0000000000000007E-2</v>
      </c>
      <c r="AS332" s="1012">
        <v>2.41</v>
      </c>
      <c r="AT332" s="1012">
        <v>7.0000000000000001E-3</v>
      </c>
      <c r="AU332" s="1012">
        <v>7.0000000000000007E-2</v>
      </c>
      <c r="AV332" s="1012">
        <v>2.4079999999999999</v>
      </c>
      <c r="AW332" s="1012">
        <v>6.0000000000000001E-3</v>
      </c>
      <c r="AX332" s="1012">
        <v>7.3999999999999996E-2</v>
      </c>
      <c r="AY332" s="1015">
        <v>2.4079999999999999</v>
      </c>
      <c r="AZ332" s="1015">
        <v>4.0000000000000001E-3</v>
      </c>
      <c r="BA332" s="1015">
        <v>7.0000000000000007E-2</v>
      </c>
      <c r="BB332" s="1015">
        <v>2.41</v>
      </c>
      <c r="BC332" s="1015">
        <v>3.0000000000000001E-3</v>
      </c>
      <c r="BD332" s="1015">
        <v>7.0999999999999994E-2</v>
      </c>
      <c r="BE332" s="1013">
        <v>2.41</v>
      </c>
      <c r="BF332" s="1013">
        <v>3.0000000000000001E-3</v>
      </c>
      <c r="BG332" s="1013">
        <v>7.0000000000000007E-2</v>
      </c>
      <c r="BH332" s="1013">
        <v>2.41</v>
      </c>
      <c r="BI332" s="1013">
        <v>3.0000000000000001E-3</v>
      </c>
      <c r="BJ332" s="1013">
        <v>7.0999999999999994E-2</v>
      </c>
      <c r="BK332" s="1052"/>
      <c r="BL332" s="1052"/>
      <c r="BM332" s="1052"/>
    </row>
    <row r="333" spans="2:65" ht="18" customHeight="1" x14ac:dyDescent="0.25">
      <c r="B333" s="305"/>
      <c r="C333" s="482" t="s">
        <v>261</v>
      </c>
      <c r="D333" s="905" t="s">
        <v>1500</v>
      </c>
      <c r="E333" s="433" t="str">
        <f t="shared" si="67"/>
        <v>B10 (l)Camiones (N2, N3)</v>
      </c>
      <c r="F333" s="1012" t="s">
        <v>160</v>
      </c>
      <c r="G333" s="1012" t="s">
        <v>160</v>
      </c>
      <c r="H333" s="1012" t="s">
        <v>160</v>
      </c>
      <c r="I333" s="1012" t="s">
        <v>160</v>
      </c>
      <c r="J333" s="1012" t="s">
        <v>160</v>
      </c>
      <c r="K333" s="1012" t="s">
        <v>160</v>
      </c>
      <c r="L333" s="1012" t="s">
        <v>160</v>
      </c>
      <c r="M333" s="1012" t="s">
        <v>160</v>
      </c>
      <c r="N333" s="1012" t="s">
        <v>160</v>
      </c>
      <c r="O333" s="1012" t="s">
        <v>160</v>
      </c>
      <c r="P333" s="1012" t="s">
        <v>160</v>
      </c>
      <c r="Q333" s="1012" t="s">
        <v>160</v>
      </c>
      <c r="R333" s="1012" t="s">
        <v>160</v>
      </c>
      <c r="S333" s="1012" t="s">
        <v>160</v>
      </c>
      <c r="T333" s="1012" t="s">
        <v>160</v>
      </c>
      <c r="U333" s="1012" t="s">
        <v>160</v>
      </c>
      <c r="V333" s="1012" t="s">
        <v>160</v>
      </c>
      <c r="W333" s="1012" t="s">
        <v>160</v>
      </c>
      <c r="X333" s="1012" t="s">
        <v>160</v>
      </c>
      <c r="Y333" s="1012" t="s">
        <v>160</v>
      </c>
      <c r="Z333" s="1012" t="s">
        <v>160</v>
      </c>
      <c r="AA333" s="1012" t="s">
        <v>160</v>
      </c>
      <c r="AB333" s="1012" t="s">
        <v>160</v>
      </c>
      <c r="AC333" s="1012" t="s">
        <v>160</v>
      </c>
      <c r="AD333" s="1012" t="s">
        <v>160</v>
      </c>
      <c r="AE333" s="1012" t="s">
        <v>160</v>
      </c>
      <c r="AF333" s="1012" t="s">
        <v>160</v>
      </c>
      <c r="AG333" s="1012" t="s">
        <v>160</v>
      </c>
      <c r="AH333" s="1012" t="s">
        <v>160</v>
      </c>
      <c r="AI333" s="1012" t="s">
        <v>160</v>
      </c>
      <c r="AJ333" s="1012" t="s">
        <v>160</v>
      </c>
      <c r="AK333" s="1012" t="s">
        <v>160</v>
      </c>
      <c r="AL333" s="1012" t="s">
        <v>160</v>
      </c>
      <c r="AM333" s="1012" t="s">
        <v>160</v>
      </c>
      <c r="AN333" s="1012" t="s">
        <v>160</v>
      </c>
      <c r="AO333" s="1012" t="s">
        <v>160</v>
      </c>
      <c r="AP333" s="1012">
        <v>2.407</v>
      </c>
      <c r="AQ333" s="1012">
        <v>7.3999999999999996E-2</v>
      </c>
      <c r="AR333" s="1012">
        <v>0.109</v>
      </c>
      <c r="AS333" s="1012">
        <v>2.407</v>
      </c>
      <c r="AT333" s="1012">
        <v>6.7000000000000004E-2</v>
      </c>
      <c r="AU333" s="1012">
        <v>0.11600000000000001</v>
      </c>
      <c r="AV333" s="1012">
        <v>2.4049999999999998</v>
      </c>
      <c r="AW333" s="1012">
        <v>5.8999999999999997E-2</v>
      </c>
      <c r="AX333" s="1012">
        <v>0.123</v>
      </c>
      <c r="AY333" s="1015">
        <v>2.4049999999999998</v>
      </c>
      <c r="AZ333" s="1015">
        <v>5.5E-2</v>
      </c>
      <c r="BA333" s="1015">
        <v>0.128</v>
      </c>
      <c r="BB333" s="1015">
        <v>2.407</v>
      </c>
      <c r="BC333" s="1015">
        <v>4.9000000000000002E-2</v>
      </c>
      <c r="BD333" s="1015">
        <v>0.13400000000000001</v>
      </c>
      <c r="BE333" s="1013">
        <v>2.407</v>
      </c>
      <c r="BF333" s="1013">
        <v>4.7E-2</v>
      </c>
      <c r="BG333" s="1013">
        <v>0.13600000000000001</v>
      </c>
      <c r="BH333" s="1013">
        <v>2.407</v>
      </c>
      <c r="BI333" s="1013">
        <v>4.2999999999999997E-2</v>
      </c>
      <c r="BJ333" s="1013">
        <v>0.13900000000000001</v>
      </c>
      <c r="BK333" s="1052"/>
      <c r="BL333" s="1052"/>
      <c r="BM333" s="1052"/>
    </row>
    <row r="334" spans="2:65" ht="18" customHeight="1" x14ac:dyDescent="0.25">
      <c r="B334" s="305"/>
      <c r="C334" s="482" t="s">
        <v>261</v>
      </c>
      <c r="D334" s="905" t="s">
        <v>1501</v>
      </c>
      <c r="E334" s="433" t="str">
        <f t="shared" si="67"/>
        <v>B10 (l)Autobuses (M2, M3)</v>
      </c>
      <c r="F334" s="1014" t="s">
        <v>160</v>
      </c>
      <c r="G334" s="1014" t="s">
        <v>160</v>
      </c>
      <c r="H334" s="1014" t="s">
        <v>160</v>
      </c>
      <c r="I334" s="1014" t="s">
        <v>160</v>
      </c>
      <c r="J334" s="1014" t="s">
        <v>160</v>
      </c>
      <c r="K334" s="1014" t="s">
        <v>160</v>
      </c>
      <c r="L334" s="1014" t="s">
        <v>160</v>
      </c>
      <c r="M334" s="1014" t="s">
        <v>160</v>
      </c>
      <c r="N334" s="1014" t="s">
        <v>160</v>
      </c>
      <c r="O334" s="1014" t="s">
        <v>160</v>
      </c>
      <c r="P334" s="1014" t="s">
        <v>160</v>
      </c>
      <c r="Q334" s="1014" t="s">
        <v>160</v>
      </c>
      <c r="R334" s="1014" t="s">
        <v>160</v>
      </c>
      <c r="S334" s="1014" t="s">
        <v>160</v>
      </c>
      <c r="T334" s="1014" t="s">
        <v>160</v>
      </c>
      <c r="U334" s="1014" t="s">
        <v>160</v>
      </c>
      <c r="V334" s="1014" t="s">
        <v>160</v>
      </c>
      <c r="W334" s="1014" t="s">
        <v>160</v>
      </c>
      <c r="X334" s="1014" t="s">
        <v>160</v>
      </c>
      <c r="Y334" s="1014" t="s">
        <v>160</v>
      </c>
      <c r="Z334" s="1014" t="s">
        <v>160</v>
      </c>
      <c r="AA334" s="1014" t="s">
        <v>160</v>
      </c>
      <c r="AB334" s="1014" t="s">
        <v>160</v>
      </c>
      <c r="AC334" s="1014" t="s">
        <v>160</v>
      </c>
      <c r="AD334" s="1014" t="s">
        <v>160</v>
      </c>
      <c r="AE334" s="1014" t="s">
        <v>160</v>
      </c>
      <c r="AF334" s="1014" t="s">
        <v>160</v>
      </c>
      <c r="AG334" s="1014" t="s">
        <v>160</v>
      </c>
      <c r="AH334" s="1014" t="s">
        <v>160</v>
      </c>
      <c r="AI334" s="1014" t="s">
        <v>160</v>
      </c>
      <c r="AJ334" s="1014" t="s">
        <v>160</v>
      </c>
      <c r="AK334" s="1014" t="s">
        <v>160</v>
      </c>
      <c r="AL334" s="1014" t="s">
        <v>160</v>
      </c>
      <c r="AM334" s="1014" t="s">
        <v>160</v>
      </c>
      <c r="AN334" s="1014" t="s">
        <v>160</v>
      </c>
      <c r="AO334" s="1014" t="s">
        <v>160</v>
      </c>
      <c r="AP334" s="1014">
        <v>2.407</v>
      </c>
      <c r="AQ334" s="1014">
        <v>3.2000000000000001E-2</v>
      </c>
      <c r="AR334" s="1014">
        <v>7.0999999999999994E-2</v>
      </c>
      <c r="AS334" s="1014">
        <v>2.407</v>
      </c>
      <c r="AT334" s="1014">
        <v>2.7E-2</v>
      </c>
      <c r="AU334" s="1014">
        <v>7.4999999999999997E-2</v>
      </c>
      <c r="AV334" s="1014">
        <v>2.4049999999999998</v>
      </c>
      <c r="AW334" s="1014">
        <v>2.3E-2</v>
      </c>
      <c r="AX334" s="1014">
        <v>7.8E-2</v>
      </c>
      <c r="AY334" s="1016">
        <v>2.4049999999999998</v>
      </c>
      <c r="AZ334" s="1016">
        <v>1.9E-2</v>
      </c>
      <c r="BA334" s="1016">
        <v>8.3000000000000004E-2</v>
      </c>
      <c r="BB334" s="1016">
        <v>2.407</v>
      </c>
      <c r="BC334" s="1016">
        <v>1.6E-2</v>
      </c>
      <c r="BD334" s="1016">
        <v>8.6999999999999994E-2</v>
      </c>
      <c r="BE334" s="1013">
        <v>2.407</v>
      </c>
      <c r="BF334" s="1013">
        <v>1.4E-2</v>
      </c>
      <c r="BG334" s="1013">
        <v>8.6999999999999994E-2</v>
      </c>
      <c r="BH334" s="1013">
        <v>2.407</v>
      </c>
      <c r="BI334" s="1013">
        <v>1.4E-2</v>
      </c>
      <c r="BJ334" s="1013">
        <v>8.6999999999999994E-2</v>
      </c>
      <c r="BK334" s="1052"/>
      <c r="BL334" s="1052"/>
      <c r="BM334" s="1052"/>
    </row>
    <row r="335" spans="2:65" ht="18" customHeight="1" x14ac:dyDescent="0.25">
      <c r="B335" s="305"/>
      <c r="C335" s="482" t="s">
        <v>826</v>
      </c>
      <c r="D335" s="905" t="s">
        <v>1365</v>
      </c>
      <c r="E335" s="433" t="str">
        <f t="shared" si="67"/>
        <v>B20 (l)Turismos (M1)</v>
      </c>
      <c r="F335" s="1012" t="s">
        <v>160</v>
      </c>
      <c r="G335" s="1012" t="s">
        <v>160</v>
      </c>
      <c r="H335" s="1012" t="s">
        <v>160</v>
      </c>
      <c r="I335" s="1012" t="s">
        <v>160</v>
      </c>
      <c r="J335" s="1012" t="s">
        <v>160</v>
      </c>
      <c r="K335" s="1012" t="s">
        <v>160</v>
      </c>
      <c r="L335" s="1012" t="s">
        <v>160</v>
      </c>
      <c r="M335" s="1012" t="s">
        <v>160</v>
      </c>
      <c r="N335" s="1012" t="s">
        <v>160</v>
      </c>
      <c r="O335" s="1012" t="s">
        <v>160</v>
      </c>
      <c r="P335" s="1012" t="s">
        <v>160</v>
      </c>
      <c r="Q335" s="1012" t="s">
        <v>160</v>
      </c>
      <c r="R335" s="1012" t="s">
        <v>160</v>
      </c>
      <c r="S335" s="1012" t="s">
        <v>160</v>
      </c>
      <c r="T335" s="1012" t="s">
        <v>160</v>
      </c>
      <c r="U335" s="1012" t="s">
        <v>160</v>
      </c>
      <c r="V335" s="1012" t="s">
        <v>160</v>
      </c>
      <c r="W335" s="1012" t="s">
        <v>160</v>
      </c>
      <c r="X335" s="1012" t="s">
        <v>160</v>
      </c>
      <c r="Y335" s="1012" t="s">
        <v>160</v>
      </c>
      <c r="Z335" s="1012" t="s">
        <v>160</v>
      </c>
      <c r="AA335" s="1012" t="s">
        <v>160</v>
      </c>
      <c r="AB335" s="1012" t="s">
        <v>160</v>
      </c>
      <c r="AC335" s="1012" t="s">
        <v>160</v>
      </c>
      <c r="AD335" s="1012" t="s">
        <v>160</v>
      </c>
      <c r="AE335" s="1012" t="s">
        <v>160</v>
      </c>
      <c r="AF335" s="1012" t="s">
        <v>160</v>
      </c>
      <c r="AG335" s="1012" t="s">
        <v>160</v>
      </c>
      <c r="AH335" s="1012" t="s">
        <v>160</v>
      </c>
      <c r="AI335" s="1012" t="s">
        <v>160</v>
      </c>
      <c r="AJ335" s="1012" t="s">
        <v>160</v>
      </c>
      <c r="AK335" s="1012" t="s">
        <v>160</v>
      </c>
      <c r="AL335" s="1012" t="s">
        <v>160</v>
      </c>
      <c r="AM335" s="1012" t="s">
        <v>160</v>
      </c>
      <c r="AN335" s="1012" t="s">
        <v>160</v>
      </c>
      <c r="AO335" s="1012" t="s">
        <v>160</v>
      </c>
      <c r="AP335" s="1012">
        <v>2.16</v>
      </c>
      <c r="AQ335" s="1012">
        <v>7.0000000000000001E-3</v>
      </c>
      <c r="AR335" s="1012">
        <v>0.11</v>
      </c>
      <c r="AS335" s="1012">
        <v>2.16</v>
      </c>
      <c r="AT335" s="1012">
        <v>6.0000000000000001E-3</v>
      </c>
      <c r="AU335" s="1012">
        <v>0.109</v>
      </c>
      <c r="AV335" s="1012">
        <v>2.157</v>
      </c>
      <c r="AW335" s="1012">
        <v>5.0000000000000001E-3</v>
      </c>
      <c r="AX335" s="1012">
        <v>0.108</v>
      </c>
      <c r="AY335" s="1015">
        <v>2.1560000000000001</v>
      </c>
      <c r="AZ335" s="1015">
        <v>4.0000000000000001E-3</v>
      </c>
      <c r="BA335" s="1015">
        <v>0.107</v>
      </c>
      <c r="BB335" s="1015">
        <v>2.16</v>
      </c>
      <c r="BC335" s="1015">
        <v>4.0000000000000001E-3</v>
      </c>
      <c r="BD335" s="1015">
        <v>0.105</v>
      </c>
      <c r="BE335" s="1013">
        <v>2.16</v>
      </c>
      <c r="BF335" s="1013">
        <v>4.0000000000000001E-3</v>
      </c>
      <c r="BG335" s="1013">
        <v>0.105</v>
      </c>
      <c r="BH335" s="1013">
        <v>2.16</v>
      </c>
      <c r="BI335" s="1013">
        <v>3.0000000000000001E-3</v>
      </c>
      <c r="BJ335" s="1013">
        <v>0.105</v>
      </c>
      <c r="BK335" s="1052"/>
      <c r="BL335" s="1052"/>
      <c r="BM335" s="1052"/>
    </row>
    <row r="336" spans="2:65" ht="18" customHeight="1" x14ac:dyDescent="0.25">
      <c r="B336" s="305"/>
      <c r="C336" s="482" t="s">
        <v>542</v>
      </c>
      <c r="D336" s="905" t="s">
        <v>1366</v>
      </c>
      <c r="E336" s="433" t="str">
        <f t="shared" si="67"/>
        <v>B20 (l)Furgonetas y furgones (N1)</v>
      </c>
      <c r="F336" s="1012" t="s">
        <v>160</v>
      </c>
      <c r="G336" s="1012" t="s">
        <v>160</v>
      </c>
      <c r="H336" s="1012" t="s">
        <v>160</v>
      </c>
      <c r="I336" s="1012" t="s">
        <v>160</v>
      </c>
      <c r="J336" s="1012" t="s">
        <v>160</v>
      </c>
      <c r="K336" s="1012" t="s">
        <v>160</v>
      </c>
      <c r="L336" s="1012" t="s">
        <v>160</v>
      </c>
      <c r="M336" s="1012" t="s">
        <v>160</v>
      </c>
      <c r="N336" s="1012" t="s">
        <v>160</v>
      </c>
      <c r="O336" s="1012" t="s">
        <v>160</v>
      </c>
      <c r="P336" s="1012" t="s">
        <v>160</v>
      </c>
      <c r="Q336" s="1012" t="s">
        <v>160</v>
      </c>
      <c r="R336" s="1012" t="s">
        <v>160</v>
      </c>
      <c r="S336" s="1012" t="s">
        <v>160</v>
      </c>
      <c r="T336" s="1012" t="s">
        <v>160</v>
      </c>
      <c r="U336" s="1012" t="s">
        <v>160</v>
      </c>
      <c r="V336" s="1012" t="s">
        <v>160</v>
      </c>
      <c r="W336" s="1012" t="s">
        <v>160</v>
      </c>
      <c r="X336" s="1012" t="s">
        <v>160</v>
      </c>
      <c r="Y336" s="1012" t="s">
        <v>160</v>
      </c>
      <c r="Z336" s="1012" t="s">
        <v>160</v>
      </c>
      <c r="AA336" s="1012" t="s">
        <v>160</v>
      </c>
      <c r="AB336" s="1012" t="s">
        <v>160</v>
      </c>
      <c r="AC336" s="1012" t="s">
        <v>160</v>
      </c>
      <c r="AD336" s="1012" t="s">
        <v>160</v>
      </c>
      <c r="AE336" s="1012" t="s">
        <v>160</v>
      </c>
      <c r="AF336" s="1012" t="s">
        <v>160</v>
      </c>
      <c r="AG336" s="1012" t="s">
        <v>160</v>
      </c>
      <c r="AH336" s="1012" t="s">
        <v>160</v>
      </c>
      <c r="AI336" s="1012" t="s">
        <v>160</v>
      </c>
      <c r="AJ336" s="1012" t="s">
        <v>160</v>
      </c>
      <c r="AK336" s="1012" t="s">
        <v>160</v>
      </c>
      <c r="AL336" s="1012" t="s">
        <v>160</v>
      </c>
      <c r="AM336" s="1012" t="s">
        <v>160</v>
      </c>
      <c r="AN336" s="1012" t="s">
        <v>160</v>
      </c>
      <c r="AO336" s="1012" t="s">
        <v>160</v>
      </c>
      <c r="AP336" s="1012">
        <v>2.1579999999999999</v>
      </c>
      <c r="AQ336" s="1012">
        <v>8.0000000000000002E-3</v>
      </c>
      <c r="AR336" s="1012">
        <v>7.0000000000000007E-2</v>
      </c>
      <c r="AS336" s="1012">
        <v>2.1579999999999999</v>
      </c>
      <c r="AT336" s="1012">
        <v>7.0000000000000001E-3</v>
      </c>
      <c r="AU336" s="1012">
        <v>7.0000000000000007E-2</v>
      </c>
      <c r="AV336" s="1012">
        <v>2.1549999999999998</v>
      </c>
      <c r="AW336" s="1012">
        <v>6.0000000000000001E-3</v>
      </c>
      <c r="AX336" s="1012">
        <v>7.3999999999999996E-2</v>
      </c>
      <c r="AY336" s="1015">
        <v>2.1539999999999999</v>
      </c>
      <c r="AZ336" s="1015">
        <v>4.0000000000000001E-3</v>
      </c>
      <c r="BA336" s="1015">
        <v>7.0000000000000007E-2</v>
      </c>
      <c r="BB336" s="1015">
        <v>2.1579999999999999</v>
      </c>
      <c r="BC336" s="1015">
        <v>3.0000000000000001E-3</v>
      </c>
      <c r="BD336" s="1015">
        <v>7.0999999999999994E-2</v>
      </c>
      <c r="BE336" s="1013">
        <v>2.1579999999999999</v>
      </c>
      <c r="BF336" s="1013">
        <v>3.0000000000000001E-3</v>
      </c>
      <c r="BG336" s="1013">
        <v>7.0000000000000007E-2</v>
      </c>
      <c r="BH336" s="1013">
        <v>2.1579999999999999</v>
      </c>
      <c r="BI336" s="1013">
        <v>3.0000000000000001E-3</v>
      </c>
      <c r="BJ336" s="1013">
        <v>7.0999999999999994E-2</v>
      </c>
      <c r="BK336" s="1052"/>
      <c r="BL336" s="1052"/>
      <c r="BM336" s="1052"/>
    </row>
    <row r="337" spans="1:65" ht="18" customHeight="1" x14ac:dyDescent="0.25">
      <c r="B337" s="305"/>
      <c r="C337" s="482" t="s">
        <v>542</v>
      </c>
      <c r="D337" s="905" t="s">
        <v>1500</v>
      </c>
      <c r="E337" s="433" t="str">
        <f t="shared" si="67"/>
        <v>B20 (l)Camiones (N2, N3)</v>
      </c>
      <c r="F337" s="1012" t="s">
        <v>160</v>
      </c>
      <c r="G337" s="1012" t="s">
        <v>160</v>
      </c>
      <c r="H337" s="1012" t="s">
        <v>160</v>
      </c>
      <c r="I337" s="1012" t="s">
        <v>160</v>
      </c>
      <c r="J337" s="1012" t="s">
        <v>160</v>
      </c>
      <c r="K337" s="1012" t="s">
        <v>160</v>
      </c>
      <c r="L337" s="1012" t="s">
        <v>160</v>
      </c>
      <c r="M337" s="1012" t="s">
        <v>160</v>
      </c>
      <c r="N337" s="1012" t="s">
        <v>160</v>
      </c>
      <c r="O337" s="1012" t="s">
        <v>160</v>
      </c>
      <c r="P337" s="1012" t="s">
        <v>160</v>
      </c>
      <c r="Q337" s="1012" t="s">
        <v>160</v>
      </c>
      <c r="R337" s="1012" t="s">
        <v>160</v>
      </c>
      <c r="S337" s="1012" t="s">
        <v>160</v>
      </c>
      <c r="T337" s="1012" t="s">
        <v>160</v>
      </c>
      <c r="U337" s="1012" t="s">
        <v>160</v>
      </c>
      <c r="V337" s="1012" t="s">
        <v>160</v>
      </c>
      <c r="W337" s="1012" t="s">
        <v>160</v>
      </c>
      <c r="X337" s="1012" t="s">
        <v>160</v>
      </c>
      <c r="Y337" s="1012" t="s">
        <v>160</v>
      </c>
      <c r="Z337" s="1012" t="s">
        <v>160</v>
      </c>
      <c r="AA337" s="1012" t="s">
        <v>160</v>
      </c>
      <c r="AB337" s="1012" t="s">
        <v>160</v>
      </c>
      <c r="AC337" s="1012" t="s">
        <v>160</v>
      </c>
      <c r="AD337" s="1012" t="s">
        <v>160</v>
      </c>
      <c r="AE337" s="1012" t="s">
        <v>160</v>
      </c>
      <c r="AF337" s="1012" t="s">
        <v>160</v>
      </c>
      <c r="AG337" s="1012" t="s">
        <v>160</v>
      </c>
      <c r="AH337" s="1012" t="s">
        <v>160</v>
      </c>
      <c r="AI337" s="1012" t="s">
        <v>160</v>
      </c>
      <c r="AJ337" s="1012" t="s">
        <v>160</v>
      </c>
      <c r="AK337" s="1012" t="s">
        <v>160</v>
      </c>
      <c r="AL337" s="1012" t="s">
        <v>160</v>
      </c>
      <c r="AM337" s="1012" t="s">
        <v>160</v>
      </c>
      <c r="AN337" s="1012" t="s">
        <v>160</v>
      </c>
      <c r="AO337" s="1012" t="s">
        <v>160</v>
      </c>
      <c r="AP337" s="1012">
        <v>2.1549999999999998</v>
      </c>
      <c r="AQ337" s="1012">
        <v>7.3999999999999996E-2</v>
      </c>
      <c r="AR337" s="1012">
        <v>0.109</v>
      </c>
      <c r="AS337" s="1012">
        <v>2.1549999999999998</v>
      </c>
      <c r="AT337" s="1012">
        <v>6.7000000000000004E-2</v>
      </c>
      <c r="AU337" s="1012">
        <v>0.11600000000000001</v>
      </c>
      <c r="AV337" s="1012">
        <v>2.1509999999999998</v>
      </c>
      <c r="AW337" s="1012">
        <v>5.8999999999999997E-2</v>
      </c>
      <c r="AX337" s="1012">
        <v>0.123</v>
      </c>
      <c r="AY337" s="1015">
        <v>2.1509999999999998</v>
      </c>
      <c r="AZ337" s="1015">
        <v>5.5E-2</v>
      </c>
      <c r="BA337" s="1015">
        <v>0.128</v>
      </c>
      <c r="BB337" s="1015">
        <v>2.1549999999999998</v>
      </c>
      <c r="BC337" s="1015">
        <v>4.9000000000000002E-2</v>
      </c>
      <c r="BD337" s="1015">
        <v>0.13400000000000001</v>
      </c>
      <c r="BE337" s="1013">
        <v>2.1549999999999998</v>
      </c>
      <c r="BF337" s="1013">
        <v>4.7E-2</v>
      </c>
      <c r="BG337" s="1013">
        <v>0.13600000000000001</v>
      </c>
      <c r="BH337" s="1013">
        <v>2.1549999999999998</v>
      </c>
      <c r="BI337" s="1013">
        <v>4.2999999999999997E-2</v>
      </c>
      <c r="BJ337" s="1013">
        <v>0.13900000000000001</v>
      </c>
      <c r="BK337" s="1052"/>
      <c r="BL337" s="1052"/>
      <c r="BM337" s="1052"/>
    </row>
    <row r="338" spans="1:65" ht="18" customHeight="1" x14ac:dyDescent="0.25">
      <c r="B338" s="305"/>
      <c r="C338" s="482" t="s">
        <v>542</v>
      </c>
      <c r="D338" s="905" t="s">
        <v>1501</v>
      </c>
      <c r="E338" s="433" t="str">
        <f t="shared" si="67"/>
        <v>B20 (l)Autobuses (M2, M3)</v>
      </c>
      <c r="F338" s="1014" t="s">
        <v>160</v>
      </c>
      <c r="G338" s="1014" t="s">
        <v>160</v>
      </c>
      <c r="H338" s="1014" t="s">
        <v>160</v>
      </c>
      <c r="I338" s="1014" t="s">
        <v>160</v>
      </c>
      <c r="J338" s="1014" t="s">
        <v>160</v>
      </c>
      <c r="K338" s="1014" t="s">
        <v>160</v>
      </c>
      <c r="L338" s="1014" t="s">
        <v>160</v>
      </c>
      <c r="M338" s="1014" t="s">
        <v>160</v>
      </c>
      <c r="N338" s="1014" t="s">
        <v>160</v>
      </c>
      <c r="O338" s="1014" t="s">
        <v>160</v>
      </c>
      <c r="P338" s="1014" t="s">
        <v>160</v>
      </c>
      <c r="Q338" s="1014" t="s">
        <v>160</v>
      </c>
      <c r="R338" s="1014" t="s">
        <v>160</v>
      </c>
      <c r="S338" s="1014" t="s">
        <v>160</v>
      </c>
      <c r="T338" s="1014" t="s">
        <v>160</v>
      </c>
      <c r="U338" s="1014" t="s">
        <v>160</v>
      </c>
      <c r="V338" s="1014" t="s">
        <v>160</v>
      </c>
      <c r="W338" s="1014" t="s">
        <v>160</v>
      </c>
      <c r="X338" s="1014" t="s">
        <v>160</v>
      </c>
      <c r="Y338" s="1014" t="s">
        <v>160</v>
      </c>
      <c r="Z338" s="1014" t="s">
        <v>160</v>
      </c>
      <c r="AA338" s="1014" t="s">
        <v>160</v>
      </c>
      <c r="AB338" s="1014" t="s">
        <v>160</v>
      </c>
      <c r="AC338" s="1014" t="s">
        <v>160</v>
      </c>
      <c r="AD338" s="1014" t="s">
        <v>160</v>
      </c>
      <c r="AE338" s="1014" t="s">
        <v>160</v>
      </c>
      <c r="AF338" s="1014" t="s">
        <v>160</v>
      </c>
      <c r="AG338" s="1014" t="s">
        <v>160</v>
      </c>
      <c r="AH338" s="1014" t="s">
        <v>160</v>
      </c>
      <c r="AI338" s="1014" t="s">
        <v>160</v>
      </c>
      <c r="AJ338" s="1014" t="s">
        <v>160</v>
      </c>
      <c r="AK338" s="1014" t="s">
        <v>160</v>
      </c>
      <c r="AL338" s="1014" t="s">
        <v>160</v>
      </c>
      <c r="AM338" s="1014" t="s">
        <v>160</v>
      </c>
      <c r="AN338" s="1014" t="s">
        <v>160</v>
      </c>
      <c r="AO338" s="1014" t="s">
        <v>160</v>
      </c>
      <c r="AP338" s="1014">
        <v>2.1549999999999998</v>
      </c>
      <c r="AQ338" s="1014">
        <v>3.2000000000000001E-2</v>
      </c>
      <c r="AR338" s="1014">
        <v>7.0999999999999994E-2</v>
      </c>
      <c r="AS338" s="1014">
        <v>2.1549999999999998</v>
      </c>
      <c r="AT338" s="1014">
        <v>2.7E-2</v>
      </c>
      <c r="AU338" s="1014">
        <v>7.4999999999999997E-2</v>
      </c>
      <c r="AV338" s="1014">
        <v>2.1509999999999998</v>
      </c>
      <c r="AW338" s="1014">
        <v>2.3E-2</v>
      </c>
      <c r="AX338" s="1014">
        <v>7.8E-2</v>
      </c>
      <c r="AY338" s="1016">
        <v>2.1509999999999998</v>
      </c>
      <c r="AZ338" s="1016">
        <v>1.9E-2</v>
      </c>
      <c r="BA338" s="1016">
        <v>8.3000000000000004E-2</v>
      </c>
      <c r="BB338" s="1016">
        <v>2.1549999999999998</v>
      </c>
      <c r="BC338" s="1016">
        <v>1.6E-2</v>
      </c>
      <c r="BD338" s="1016">
        <v>8.6999999999999994E-2</v>
      </c>
      <c r="BE338" s="1013">
        <v>2.1549999999999998</v>
      </c>
      <c r="BF338" s="1013">
        <v>1.4E-2</v>
      </c>
      <c r="BG338" s="1013">
        <v>8.6999999999999994E-2</v>
      </c>
      <c r="BH338" s="1013">
        <v>2.1549999999999998</v>
      </c>
      <c r="BI338" s="1013">
        <v>1.4E-2</v>
      </c>
      <c r="BJ338" s="1013">
        <v>8.6999999999999994E-2</v>
      </c>
      <c r="BK338" s="1052"/>
      <c r="BL338" s="1052"/>
      <c r="BM338" s="1052"/>
    </row>
    <row r="339" spans="1:65" ht="18" customHeight="1" x14ac:dyDescent="0.25">
      <c r="B339" s="305"/>
      <c r="C339" s="482" t="s">
        <v>827</v>
      </c>
      <c r="D339" s="905" t="s">
        <v>1365</v>
      </c>
      <c r="E339" s="433" t="str">
        <f t="shared" si="67"/>
        <v>B30 (l)Turismos (M1)</v>
      </c>
      <c r="F339" s="1012" t="s">
        <v>160</v>
      </c>
      <c r="G339" s="1012" t="s">
        <v>160</v>
      </c>
      <c r="H339" s="1012" t="s">
        <v>160</v>
      </c>
      <c r="I339" s="1012" t="s">
        <v>160</v>
      </c>
      <c r="J339" s="1012" t="s">
        <v>160</v>
      </c>
      <c r="K339" s="1012" t="s">
        <v>160</v>
      </c>
      <c r="L339" s="1012" t="s">
        <v>160</v>
      </c>
      <c r="M339" s="1012" t="s">
        <v>160</v>
      </c>
      <c r="N339" s="1012" t="s">
        <v>160</v>
      </c>
      <c r="O339" s="1012" t="s">
        <v>160</v>
      </c>
      <c r="P339" s="1012" t="s">
        <v>160</v>
      </c>
      <c r="Q339" s="1012" t="s">
        <v>160</v>
      </c>
      <c r="R339" s="1012" t="s">
        <v>160</v>
      </c>
      <c r="S339" s="1012" t="s">
        <v>160</v>
      </c>
      <c r="T339" s="1012" t="s">
        <v>160</v>
      </c>
      <c r="U339" s="1012" t="s">
        <v>160</v>
      </c>
      <c r="V339" s="1012" t="s">
        <v>160</v>
      </c>
      <c r="W339" s="1012" t="s">
        <v>160</v>
      </c>
      <c r="X339" s="1012" t="s">
        <v>160</v>
      </c>
      <c r="Y339" s="1012" t="s">
        <v>160</v>
      </c>
      <c r="Z339" s="1012" t="s">
        <v>160</v>
      </c>
      <c r="AA339" s="1012" t="s">
        <v>160</v>
      </c>
      <c r="AB339" s="1012" t="s">
        <v>160</v>
      </c>
      <c r="AC339" s="1012" t="s">
        <v>160</v>
      </c>
      <c r="AD339" s="1012" t="s">
        <v>160</v>
      </c>
      <c r="AE339" s="1012" t="s">
        <v>160</v>
      </c>
      <c r="AF339" s="1012" t="s">
        <v>160</v>
      </c>
      <c r="AG339" s="1012" t="s">
        <v>160</v>
      </c>
      <c r="AH339" s="1012" t="s">
        <v>160</v>
      </c>
      <c r="AI339" s="1012" t="s">
        <v>160</v>
      </c>
      <c r="AJ339" s="1012" t="s">
        <v>160</v>
      </c>
      <c r="AK339" s="1012" t="s">
        <v>160</v>
      </c>
      <c r="AL339" s="1012" t="s">
        <v>160</v>
      </c>
      <c r="AM339" s="1012" t="s">
        <v>160</v>
      </c>
      <c r="AN339" s="1012" t="s">
        <v>160</v>
      </c>
      <c r="AO339" s="1012" t="s">
        <v>160</v>
      </c>
      <c r="AP339" s="1012">
        <v>1.9079999999999999</v>
      </c>
      <c r="AQ339" s="1012">
        <v>7.0000000000000001E-3</v>
      </c>
      <c r="AR339" s="1012">
        <v>0.11</v>
      </c>
      <c r="AS339" s="1012">
        <v>1.9079999999999999</v>
      </c>
      <c r="AT339" s="1012">
        <v>6.0000000000000001E-3</v>
      </c>
      <c r="AU339" s="1012">
        <v>0.109</v>
      </c>
      <c r="AV339" s="1012">
        <v>1.903</v>
      </c>
      <c r="AW339" s="1012">
        <v>5.0000000000000001E-3</v>
      </c>
      <c r="AX339" s="1012">
        <v>0.108</v>
      </c>
      <c r="AY339" s="1015">
        <v>1.9019999999999999</v>
      </c>
      <c r="AZ339" s="1015">
        <v>4.0000000000000001E-3</v>
      </c>
      <c r="BA339" s="1015">
        <v>0.107</v>
      </c>
      <c r="BB339" s="1015">
        <v>1.9079999999999999</v>
      </c>
      <c r="BC339" s="1015">
        <v>4.0000000000000001E-3</v>
      </c>
      <c r="BD339" s="1015">
        <v>0.105</v>
      </c>
      <c r="BE339" s="1013">
        <v>1.9079999999999999</v>
      </c>
      <c r="BF339" s="1013">
        <v>4.0000000000000001E-3</v>
      </c>
      <c r="BG339" s="1013">
        <v>0.105</v>
      </c>
      <c r="BH339" s="1013">
        <v>1.9079999999999999</v>
      </c>
      <c r="BI339" s="1013">
        <v>3.0000000000000001E-3</v>
      </c>
      <c r="BJ339" s="1013">
        <v>0.105</v>
      </c>
      <c r="BK339" s="1052"/>
      <c r="BL339" s="1052"/>
      <c r="BM339" s="1052"/>
    </row>
    <row r="340" spans="1:65" ht="18" customHeight="1" x14ac:dyDescent="0.25">
      <c r="B340" s="305"/>
      <c r="C340" s="482" t="s">
        <v>543</v>
      </c>
      <c r="D340" s="905" t="s">
        <v>1366</v>
      </c>
      <c r="E340" s="433" t="str">
        <f t="shared" si="67"/>
        <v>B30 (l)Furgonetas y furgones (N1)</v>
      </c>
      <c r="F340" s="1012" t="s">
        <v>160</v>
      </c>
      <c r="G340" s="1012" t="s">
        <v>160</v>
      </c>
      <c r="H340" s="1012" t="s">
        <v>160</v>
      </c>
      <c r="I340" s="1012" t="s">
        <v>160</v>
      </c>
      <c r="J340" s="1012" t="s">
        <v>160</v>
      </c>
      <c r="K340" s="1012" t="s">
        <v>160</v>
      </c>
      <c r="L340" s="1012" t="s">
        <v>160</v>
      </c>
      <c r="M340" s="1012" t="s">
        <v>160</v>
      </c>
      <c r="N340" s="1012" t="s">
        <v>160</v>
      </c>
      <c r="O340" s="1012" t="s">
        <v>160</v>
      </c>
      <c r="P340" s="1012" t="s">
        <v>160</v>
      </c>
      <c r="Q340" s="1012" t="s">
        <v>160</v>
      </c>
      <c r="R340" s="1012" t="s">
        <v>160</v>
      </c>
      <c r="S340" s="1012" t="s">
        <v>160</v>
      </c>
      <c r="T340" s="1012" t="s">
        <v>160</v>
      </c>
      <c r="U340" s="1012" t="s">
        <v>160</v>
      </c>
      <c r="V340" s="1012" t="s">
        <v>160</v>
      </c>
      <c r="W340" s="1012" t="s">
        <v>160</v>
      </c>
      <c r="X340" s="1012" t="s">
        <v>160</v>
      </c>
      <c r="Y340" s="1012" t="s">
        <v>160</v>
      </c>
      <c r="Z340" s="1012" t="s">
        <v>160</v>
      </c>
      <c r="AA340" s="1012" t="s">
        <v>160</v>
      </c>
      <c r="AB340" s="1012" t="s">
        <v>160</v>
      </c>
      <c r="AC340" s="1012" t="s">
        <v>160</v>
      </c>
      <c r="AD340" s="1012" t="s">
        <v>160</v>
      </c>
      <c r="AE340" s="1012" t="s">
        <v>160</v>
      </c>
      <c r="AF340" s="1012" t="s">
        <v>160</v>
      </c>
      <c r="AG340" s="1012" t="s">
        <v>160</v>
      </c>
      <c r="AH340" s="1012" t="s">
        <v>160</v>
      </c>
      <c r="AI340" s="1012" t="s">
        <v>160</v>
      </c>
      <c r="AJ340" s="1012" t="s">
        <v>160</v>
      </c>
      <c r="AK340" s="1012" t="s">
        <v>160</v>
      </c>
      <c r="AL340" s="1012" t="s">
        <v>160</v>
      </c>
      <c r="AM340" s="1012" t="s">
        <v>160</v>
      </c>
      <c r="AN340" s="1012" t="s">
        <v>160</v>
      </c>
      <c r="AO340" s="1012" t="s">
        <v>160</v>
      </c>
      <c r="AP340" s="1012">
        <v>1.9059999999999999</v>
      </c>
      <c r="AQ340" s="1012">
        <v>8.0000000000000002E-3</v>
      </c>
      <c r="AR340" s="1012">
        <v>7.0000000000000007E-2</v>
      </c>
      <c r="AS340" s="1012">
        <v>1.9059999999999999</v>
      </c>
      <c r="AT340" s="1012">
        <v>7.0000000000000001E-3</v>
      </c>
      <c r="AU340" s="1012">
        <v>7.0000000000000007E-2</v>
      </c>
      <c r="AV340" s="1012">
        <v>1.901</v>
      </c>
      <c r="AW340" s="1012">
        <v>6.0000000000000001E-3</v>
      </c>
      <c r="AX340" s="1012">
        <v>7.3999999999999996E-2</v>
      </c>
      <c r="AY340" s="1015">
        <v>1.9</v>
      </c>
      <c r="AZ340" s="1015">
        <v>4.0000000000000001E-3</v>
      </c>
      <c r="BA340" s="1015">
        <v>7.0000000000000007E-2</v>
      </c>
      <c r="BB340" s="1015">
        <v>1.9059999999999999</v>
      </c>
      <c r="BC340" s="1015">
        <v>3.0000000000000001E-3</v>
      </c>
      <c r="BD340" s="1015">
        <v>7.0999999999999994E-2</v>
      </c>
      <c r="BE340" s="1013">
        <v>1.9059999999999999</v>
      </c>
      <c r="BF340" s="1013">
        <v>3.0000000000000001E-3</v>
      </c>
      <c r="BG340" s="1013">
        <v>7.0000000000000007E-2</v>
      </c>
      <c r="BH340" s="1013">
        <v>1.9059999999999999</v>
      </c>
      <c r="BI340" s="1013">
        <v>3.0000000000000001E-3</v>
      </c>
      <c r="BJ340" s="1013">
        <v>7.0999999999999994E-2</v>
      </c>
      <c r="BK340" s="1052"/>
      <c r="BL340" s="1052"/>
      <c r="BM340" s="1052"/>
    </row>
    <row r="341" spans="1:65" ht="18" customHeight="1" x14ac:dyDescent="0.25">
      <c r="B341" s="305"/>
      <c r="C341" s="482" t="s">
        <v>543</v>
      </c>
      <c r="D341" s="905" t="s">
        <v>1500</v>
      </c>
      <c r="E341" s="433" t="str">
        <f t="shared" si="67"/>
        <v>B30 (l)Camiones (N2, N3)</v>
      </c>
      <c r="F341" s="1012" t="s">
        <v>160</v>
      </c>
      <c r="G341" s="1012" t="s">
        <v>160</v>
      </c>
      <c r="H341" s="1012" t="s">
        <v>160</v>
      </c>
      <c r="I341" s="1012" t="s">
        <v>160</v>
      </c>
      <c r="J341" s="1012" t="s">
        <v>160</v>
      </c>
      <c r="K341" s="1012" t="s">
        <v>160</v>
      </c>
      <c r="L341" s="1012" t="s">
        <v>160</v>
      </c>
      <c r="M341" s="1012" t="s">
        <v>160</v>
      </c>
      <c r="N341" s="1012" t="s">
        <v>160</v>
      </c>
      <c r="O341" s="1012" t="s">
        <v>160</v>
      </c>
      <c r="P341" s="1012" t="s">
        <v>160</v>
      </c>
      <c r="Q341" s="1012" t="s">
        <v>160</v>
      </c>
      <c r="R341" s="1012" t="s">
        <v>160</v>
      </c>
      <c r="S341" s="1012" t="s">
        <v>160</v>
      </c>
      <c r="T341" s="1012" t="s">
        <v>160</v>
      </c>
      <c r="U341" s="1012" t="s">
        <v>160</v>
      </c>
      <c r="V341" s="1012" t="s">
        <v>160</v>
      </c>
      <c r="W341" s="1012" t="s">
        <v>160</v>
      </c>
      <c r="X341" s="1012" t="s">
        <v>160</v>
      </c>
      <c r="Y341" s="1012" t="s">
        <v>160</v>
      </c>
      <c r="Z341" s="1012" t="s">
        <v>160</v>
      </c>
      <c r="AA341" s="1012" t="s">
        <v>160</v>
      </c>
      <c r="AB341" s="1012" t="s">
        <v>160</v>
      </c>
      <c r="AC341" s="1012" t="s">
        <v>160</v>
      </c>
      <c r="AD341" s="1012" t="s">
        <v>160</v>
      </c>
      <c r="AE341" s="1012" t="s">
        <v>160</v>
      </c>
      <c r="AF341" s="1012" t="s">
        <v>160</v>
      </c>
      <c r="AG341" s="1012" t="s">
        <v>160</v>
      </c>
      <c r="AH341" s="1012" t="s">
        <v>160</v>
      </c>
      <c r="AI341" s="1012" t="s">
        <v>160</v>
      </c>
      <c r="AJ341" s="1012" t="s">
        <v>160</v>
      </c>
      <c r="AK341" s="1012" t="s">
        <v>160</v>
      </c>
      <c r="AL341" s="1012" t="s">
        <v>160</v>
      </c>
      <c r="AM341" s="1012" t="s">
        <v>160</v>
      </c>
      <c r="AN341" s="1012" t="s">
        <v>160</v>
      </c>
      <c r="AO341" s="1012" t="s">
        <v>160</v>
      </c>
      <c r="AP341" s="1012">
        <v>1.903</v>
      </c>
      <c r="AQ341" s="1012">
        <v>7.3999999999999996E-2</v>
      </c>
      <c r="AR341" s="1012">
        <v>0.109</v>
      </c>
      <c r="AS341" s="1012">
        <v>1.903</v>
      </c>
      <c r="AT341" s="1012">
        <v>6.7000000000000004E-2</v>
      </c>
      <c r="AU341" s="1012">
        <v>0.11600000000000001</v>
      </c>
      <c r="AV341" s="1012">
        <v>1.8979999999999999</v>
      </c>
      <c r="AW341" s="1012">
        <v>5.8999999999999997E-2</v>
      </c>
      <c r="AX341" s="1012">
        <v>0.123</v>
      </c>
      <c r="AY341" s="1015">
        <v>1.897</v>
      </c>
      <c r="AZ341" s="1015">
        <v>5.5E-2</v>
      </c>
      <c r="BA341" s="1015">
        <v>0.128</v>
      </c>
      <c r="BB341" s="1015">
        <v>1.9019999999999999</v>
      </c>
      <c r="BC341" s="1015">
        <v>4.9000000000000002E-2</v>
      </c>
      <c r="BD341" s="1015">
        <v>0.13400000000000001</v>
      </c>
      <c r="BE341" s="1013">
        <v>1.903</v>
      </c>
      <c r="BF341" s="1013">
        <v>4.7E-2</v>
      </c>
      <c r="BG341" s="1013">
        <v>0.13600000000000001</v>
      </c>
      <c r="BH341" s="1013">
        <v>1.9019999999999999</v>
      </c>
      <c r="BI341" s="1013">
        <v>4.2999999999999997E-2</v>
      </c>
      <c r="BJ341" s="1013">
        <v>0.13900000000000001</v>
      </c>
      <c r="BK341" s="1052"/>
      <c r="BL341" s="1052"/>
      <c r="BM341" s="1052"/>
    </row>
    <row r="342" spans="1:65" ht="18" customHeight="1" x14ac:dyDescent="0.25">
      <c r="B342" s="305"/>
      <c r="C342" s="482" t="s">
        <v>543</v>
      </c>
      <c r="D342" s="905" t="s">
        <v>1501</v>
      </c>
      <c r="E342" s="433" t="str">
        <f t="shared" si="67"/>
        <v>B30 (l)Autobuses (M2, M3)</v>
      </c>
      <c r="F342" s="1014" t="s">
        <v>160</v>
      </c>
      <c r="G342" s="1014" t="s">
        <v>160</v>
      </c>
      <c r="H342" s="1014" t="s">
        <v>160</v>
      </c>
      <c r="I342" s="1014" t="s">
        <v>160</v>
      </c>
      <c r="J342" s="1014" t="s">
        <v>160</v>
      </c>
      <c r="K342" s="1014" t="s">
        <v>160</v>
      </c>
      <c r="L342" s="1014" t="s">
        <v>160</v>
      </c>
      <c r="M342" s="1014" t="s">
        <v>160</v>
      </c>
      <c r="N342" s="1014" t="s">
        <v>160</v>
      </c>
      <c r="O342" s="1014" t="s">
        <v>160</v>
      </c>
      <c r="P342" s="1014" t="s">
        <v>160</v>
      </c>
      <c r="Q342" s="1014" t="s">
        <v>160</v>
      </c>
      <c r="R342" s="1014" t="s">
        <v>160</v>
      </c>
      <c r="S342" s="1014" t="s">
        <v>160</v>
      </c>
      <c r="T342" s="1014" t="s">
        <v>160</v>
      </c>
      <c r="U342" s="1014" t="s">
        <v>160</v>
      </c>
      <c r="V342" s="1014" t="s">
        <v>160</v>
      </c>
      <c r="W342" s="1014" t="s">
        <v>160</v>
      </c>
      <c r="X342" s="1014" t="s">
        <v>160</v>
      </c>
      <c r="Y342" s="1014" t="s">
        <v>160</v>
      </c>
      <c r="Z342" s="1014" t="s">
        <v>160</v>
      </c>
      <c r="AA342" s="1014" t="s">
        <v>160</v>
      </c>
      <c r="AB342" s="1014" t="s">
        <v>160</v>
      </c>
      <c r="AC342" s="1014" t="s">
        <v>160</v>
      </c>
      <c r="AD342" s="1014" t="s">
        <v>160</v>
      </c>
      <c r="AE342" s="1014" t="s">
        <v>160</v>
      </c>
      <c r="AF342" s="1014" t="s">
        <v>160</v>
      </c>
      <c r="AG342" s="1014" t="s">
        <v>160</v>
      </c>
      <c r="AH342" s="1014" t="s">
        <v>160</v>
      </c>
      <c r="AI342" s="1014" t="s">
        <v>160</v>
      </c>
      <c r="AJ342" s="1014" t="s">
        <v>160</v>
      </c>
      <c r="AK342" s="1014" t="s">
        <v>160</v>
      </c>
      <c r="AL342" s="1014" t="s">
        <v>160</v>
      </c>
      <c r="AM342" s="1014" t="s">
        <v>160</v>
      </c>
      <c r="AN342" s="1014" t="s">
        <v>160</v>
      </c>
      <c r="AO342" s="1014" t="s">
        <v>160</v>
      </c>
      <c r="AP342" s="1014">
        <v>1.903</v>
      </c>
      <c r="AQ342" s="1014">
        <v>3.2000000000000001E-2</v>
      </c>
      <c r="AR342" s="1014">
        <v>7.0999999999999994E-2</v>
      </c>
      <c r="AS342" s="1014">
        <v>1.903</v>
      </c>
      <c r="AT342" s="1014">
        <v>2.7E-2</v>
      </c>
      <c r="AU342" s="1014">
        <v>7.4999999999999997E-2</v>
      </c>
      <c r="AV342" s="1014">
        <v>1.8979999999999999</v>
      </c>
      <c r="AW342" s="1014">
        <v>2.3E-2</v>
      </c>
      <c r="AX342" s="1014">
        <v>7.8E-2</v>
      </c>
      <c r="AY342" s="1016">
        <v>1.897</v>
      </c>
      <c r="AZ342" s="1016">
        <v>1.9E-2</v>
      </c>
      <c r="BA342" s="1016">
        <v>8.3000000000000004E-2</v>
      </c>
      <c r="BB342" s="1016">
        <v>1.9019999999999999</v>
      </c>
      <c r="BC342" s="1016">
        <v>1.6E-2</v>
      </c>
      <c r="BD342" s="1016">
        <v>8.6999999999999994E-2</v>
      </c>
      <c r="BE342" s="1013">
        <v>1.903</v>
      </c>
      <c r="BF342" s="1013">
        <v>1.4E-2</v>
      </c>
      <c r="BG342" s="1013">
        <v>8.6999999999999994E-2</v>
      </c>
      <c r="BH342" s="1013">
        <v>1.9019999999999999</v>
      </c>
      <c r="BI342" s="1013">
        <v>1.4E-2</v>
      </c>
      <c r="BJ342" s="1013">
        <v>8.6999999999999994E-2</v>
      </c>
      <c r="BK342" s="1052"/>
      <c r="BL342" s="1052"/>
      <c r="BM342" s="1052"/>
    </row>
    <row r="343" spans="1:65" ht="18" customHeight="1" x14ac:dyDescent="0.25">
      <c r="B343" s="305"/>
      <c r="C343" s="482" t="s">
        <v>828</v>
      </c>
      <c r="D343" s="905" t="s">
        <v>1365</v>
      </c>
      <c r="E343" s="433" t="str">
        <f t="shared" si="67"/>
        <v>B100 (l)Turismos (M1)</v>
      </c>
      <c r="F343" s="1012" t="s">
        <v>160</v>
      </c>
      <c r="G343" s="1012" t="s">
        <v>160</v>
      </c>
      <c r="H343" s="1012" t="s">
        <v>160</v>
      </c>
      <c r="I343" s="1012" t="s">
        <v>160</v>
      </c>
      <c r="J343" s="1012" t="s">
        <v>160</v>
      </c>
      <c r="K343" s="1012" t="s">
        <v>160</v>
      </c>
      <c r="L343" s="1012" t="s">
        <v>160</v>
      </c>
      <c r="M343" s="1012" t="s">
        <v>160</v>
      </c>
      <c r="N343" s="1012" t="s">
        <v>160</v>
      </c>
      <c r="O343" s="1012" t="s">
        <v>160</v>
      </c>
      <c r="P343" s="1012" t="s">
        <v>160</v>
      </c>
      <c r="Q343" s="1012" t="s">
        <v>160</v>
      </c>
      <c r="R343" s="1012" t="s">
        <v>160</v>
      </c>
      <c r="S343" s="1012" t="s">
        <v>160</v>
      </c>
      <c r="T343" s="1012" t="s">
        <v>160</v>
      </c>
      <c r="U343" s="1012" t="s">
        <v>160</v>
      </c>
      <c r="V343" s="1012" t="s">
        <v>160</v>
      </c>
      <c r="W343" s="1012" t="s">
        <v>160</v>
      </c>
      <c r="X343" s="1012" t="s">
        <v>160</v>
      </c>
      <c r="Y343" s="1012" t="s">
        <v>160</v>
      </c>
      <c r="Z343" s="1012" t="s">
        <v>160</v>
      </c>
      <c r="AA343" s="1012" t="s">
        <v>160</v>
      </c>
      <c r="AB343" s="1012" t="s">
        <v>160</v>
      </c>
      <c r="AC343" s="1012" t="s">
        <v>160</v>
      </c>
      <c r="AD343" s="1012" t="s">
        <v>160</v>
      </c>
      <c r="AE343" s="1012" t="s">
        <v>160</v>
      </c>
      <c r="AF343" s="1012" t="s">
        <v>160</v>
      </c>
      <c r="AG343" s="1012" t="s">
        <v>160</v>
      </c>
      <c r="AH343" s="1012" t="s">
        <v>160</v>
      </c>
      <c r="AI343" s="1012" t="s">
        <v>160</v>
      </c>
      <c r="AJ343" s="1012" t="s">
        <v>160</v>
      </c>
      <c r="AK343" s="1012" t="s">
        <v>160</v>
      </c>
      <c r="AL343" s="1012" t="s">
        <v>160</v>
      </c>
      <c r="AM343" s="1012" t="s">
        <v>160</v>
      </c>
      <c r="AN343" s="1012" t="s">
        <v>160</v>
      </c>
      <c r="AO343" s="1012" t="s">
        <v>160</v>
      </c>
      <c r="AP343" s="1012">
        <v>0.14399999999999999</v>
      </c>
      <c r="AQ343" s="1012">
        <v>7.0000000000000001E-3</v>
      </c>
      <c r="AR343" s="1012">
        <v>0.11</v>
      </c>
      <c r="AS343" s="1012">
        <v>0.14399999999999999</v>
      </c>
      <c r="AT343" s="1012">
        <v>6.0000000000000001E-3</v>
      </c>
      <c r="AU343" s="1012">
        <v>0.109</v>
      </c>
      <c r="AV343" s="1012">
        <v>0.127</v>
      </c>
      <c r="AW343" s="1012">
        <v>5.0000000000000001E-3</v>
      </c>
      <c r="AX343" s="1012">
        <v>0.108</v>
      </c>
      <c r="AY343" s="1015">
        <v>0.124</v>
      </c>
      <c r="AZ343" s="1015">
        <v>4.0000000000000001E-3</v>
      </c>
      <c r="BA343" s="1015">
        <v>0.107</v>
      </c>
      <c r="BB343" s="1015">
        <v>0.14299999999999999</v>
      </c>
      <c r="BC343" s="1015">
        <v>4.0000000000000001E-3</v>
      </c>
      <c r="BD343" s="1015">
        <v>0.105</v>
      </c>
      <c r="BE343" s="1013">
        <v>0.14299999999999999</v>
      </c>
      <c r="BF343" s="1013">
        <v>4.0000000000000001E-3</v>
      </c>
      <c r="BG343" s="1013">
        <v>0.105</v>
      </c>
      <c r="BH343" s="1013">
        <v>0.14299999999999999</v>
      </c>
      <c r="BI343" s="1013">
        <v>3.0000000000000001E-3</v>
      </c>
      <c r="BJ343" s="1013">
        <v>0.105</v>
      </c>
      <c r="BK343" s="1052"/>
      <c r="BL343" s="1052"/>
      <c r="BM343" s="1052"/>
    </row>
    <row r="344" spans="1:65" ht="18" customHeight="1" x14ac:dyDescent="0.25">
      <c r="B344" s="305"/>
      <c r="C344" s="482" t="s">
        <v>544</v>
      </c>
      <c r="D344" s="905" t="s">
        <v>1366</v>
      </c>
      <c r="E344" s="433" t="str">
        <f t="shared" si="67"/>
        <v>B100 (l)Furgonetas y furgones (N1)</v>
      </c>
      <c r="F344" s="1012" t="s">
        <v>160</v>
      </c>
      <c r="G344" s="1012" t="s">
        <v>160</v>
      </c>
      <c r="H344" s="1012" t="s">
        <v>160</v>
      </c>
      <c r="I344" s="1012" t="s">
        <v>160</v>
      </c>
      <c r="J344" s="1012" t="s">
        <v>160</v>
      </c>
      <c r="K344" s="1012" t="s">
        <v>160</v>
      </c>
      <c r="L344" s="1012" t="s">
        <v>160</v>
      </c>
      <c r="M344" s="1012" t="s">
        <v>160</v>
      </c>
      <c r="N344" s="1012" t="s">
        <v>160</v>
      </c>
      <c r="O344" s="1012" t="s">
        <v>160</v>
      </c>
      <c r="P344" s="1012" t="s">
        <v>160</v>
      </c>
      <c r="Q344" s="1012" t="s">
        <v>160</v>
      </c>
      <c r="R344" s="1012" t="s">
        <v>160</v>
      </c>
      <c r="S344" s="1012" t="s">
        <v>160</v>
      </c>
      <c r="T344" s="1012" t="s">
        <v>160</v>
      </c>
      <c r="U344" s="1012" t="s">
        <v>160</v>
      </c>
      <c r="V344" s="1012" t="s">
        <v>160</v>
      </c>
      <c r="W344" s="1012" t="s">
        <v>160</v>
      </c>
      <c r="X344" s="1012" t="s">
        <v>160</v>
      </c>
      <c r="Y344" s="1012" t="s">
        <v>160</v>
      </c>
      <c r="Z344" s="1012" t="s">
        <v>160</v>
      </c>
      <c r="AA344" s="1012" t="s">
        <v>160</v>
      </c>
      <c r="AB344" s="1012" t="s">
        <v>160</v>
      </c>
      <c r="AC344" s="1012" t="s">
        <v>160</v>
      </c>
      <c r="AD344" s="1012" t="s">
        <v>160</v>
      </c>
      <c r="AE344" s="1012" t="s">
        <v>160</v>
      </c>
      <c r="AF344" s="1012" t="s">
        <v>160</v>
      </c>
      <c r="AG344" s="1012" t="s">
        <v>160</v>
      </c>
      <c r="AH344" s="1012" t="s">
        <v>160</v>
      </c>
      <c r="AI344" s="1012" t="s">
        <v>160</v>
      </c>
      <c r="AJ344" s="1012" t="s">
        <v>160</v>
      </c>
      <c r="AK344" s="1012" t="s">
        <v>160</v>
      </c>
      <c r="AL344" s="1012" t="s">
        <v>160</v>
      </c>
      <c r="AM344" s="1012" t="s">
        <v>160</v>
      </c>
      <c r="AN344" s="1012" t="s">
        <v>160</v>
      </c>
      <c r="AO344" s="1012" t="s">
        <v>160</v>
      </c>
      <c r="AP344" s="1012">
        <v>0.14199999999999999</v>
      </c>
      <c r="AQ344" s="1012">
        <v>8.0000000000000002E-3</v>
      </c>
      <c r="AR344" s="1012">
        <v>7.0000000000000007E-2</v>
      </c>
      <c r="AS344" s="1012">
        <v>0.14199999999999999</v>
      </c>
      <c r="AT344" s="1012">
        <v>7.0000000000000001E-3</v>
      </c>
      <c r="AU344" s="1012">
        <v>7.0000000000000007E-2</v>
      </c>
      <c r="AV344" s="1012">
        <v>0.125</v>
      </c>
      <c r="AW344" s="1012">
        <v>6.0000000000000001E-3</v>
      </c>
      <c r="AX344" s="1012">
        <v>7.3999999999999996E-2</v>
      </c>
      <c r="AY344" s="1015">
        <v>0.122</v>
      </c>
      <c r="AZ344" s="1015">
        <v>4.0000000000000001E-3</v>
      </c>
      <c r="BA344" s="1015">
        <v>7.0000000000000007E-2</v>
      </c>
      <c r="BB344" s="1015">
        <v>0.14099999999999999</v>
      </c>
      <c r="BC344" s="1015">
        <v>3.0000000000000001E-3</v>
      </c>
      <c r="BD344" s="1015">
        <v>7.0999999999999994E-2</v>
      </c>
      <c r="BE344" s="1013">
        <v>0.14099999999999999</v>
      </c>
      <c r="BF344" s="1013">
        <v>3.0000000000000001E-3</v>
      </c>
      <c r="BG344" s="1013">
        <v>7.0000000000000007E-2</v>
      </c>
      <c r="BH344" s="1013">
        <v>0.14099999999999999</v>
      </c>
      <c r="BI344" s="1013">
        <v>3.0000000000000001E-3</v>
      </c>
      <c r="BJ344" s="1013">
        <v>7.0999999999999994E-2</v>
      </c>
      <c r="BK344" s="1052"/>
      <c r="BL344" s="1052"/>
      <c r="BM344" s="1052"/>
    </row>
    <row r="345" spans="1:65" ht="18" customHeight="1" x14ac:dyDescent="0.25">
      <c r="B345" s="305"/>
      <c r="C345" s="482" t="s">
        <v>544</v>
      </c>
      <c r="D345" s="906" t="s">
        <v>1500</v>
      </c>
      <c r="E345" s="433" t="str">
        <f t="shared" si="67"/>
        <v>B100 (l)Camiones (N2, N3)</v>
      </c>
      <c r="F345" s="1012" t="s">
        <v>160</v>
      </c>
      <c r="G345" s="1012" t="s">
        <v>160</v>
      </c>
      <c r="H345" s="1012" t="s">
        <v>160</v>
      </c>
      <c r="I345" s="1012" t="s">
        <v>160</v>
      </c>
      <c r="J345" s="1012" t="s">
        <v>160</v>
      </c>
      <c r="K345" s="1012" t="s">
        <v>160</v>
      </c>
      <c r="L345" s="1012" t="s">
        <v>160</v>
      </c>
      <c r="M345" s="1012" t="s">
        <v>160</v>
      </c>
      <c r="N345" s="1012" t="s">
        <v>160</v>
      </c>
      <c r="O345" s="1012" t="s">
        <v>160</v>
      </c>
      <c r="P345" s="1012" t="s">
        <v>160</v>
      </c>
      <c r="Q345" s="1012" t="s">
        <v>160</v>
      </c>
      <c r="R345" s="1012" t="s">
        <v>160</v>
      </c>
      <c r="S345" s="1012" t="s">
        <v>160</v>
      </c>
      <c r="T345" s="1012" t="s">
        <v>160</v>
      </c>
      <c r="U345" s="1012" t="s">
        <v>160</v>
      </c>
      <c r="V345" s="1012" t="s">
        <v>160</v>
      </c>
      <c r="W345" s="1012" t="s">
        <v>160</v>
      </c>
      <c r="X345" s="1012" t="s">
        <v>160</v>
      </c>
      <c r="Y345" s="1012" t="s">
        <v>160</v>
      </c>
      <c r="Z345" s="1012" t="s">
        <v>160</v>
      </c>
      <c r="AA345" s="1012" t="s">
        <v>160</v>
      </c>
      <c r="AB345" s="1012" t="s">
        <v>160</v>
      </c>
      <c r="AC345" s="1012" t="s">
        <v>160</v>
      </c>
      <c r="AD345" s="1012" t="s">
        <v>160</v>
      </c>
      <c r="AE345" s="1012" t="s">
        <v>160</v>
      </c>
      <c r="AF345" s="1012" t="s">
        <v>160</v>
      </c>
      <c r="AG345" s="1012" t="s">
        <v>160</v>
      </c>
      <c r="AH345" s="1012" t="s">
        <v>160</v>
      </c>
      <c r="AI345" s="1012" t="s">
        <v>160</v>
      </c>
      <c r="AJ345" s="1012" t="s">
        <v>160</v>
      </c>
      <c r="AK345" s="1012" t="s">
        <v>160</v>
      </c>
      <c r="AL345" s="1012" t="s">
        <v>160</v>
      </c>
      <c r="AM345" s="1012" t="s">
        <v>160</v>
      </c>
      <c r="AN345" s="1012" t="s">
        <v>160</v>
      </c>
      <c r="AO345" s="1012" t="s">
        <v>160</v>
      </c>
      <c r="AP345" s="1012">
        <v>0.13900000000000001</v>
      </c>
      <c r="AQ345" s="1012">
        <v>7.3999999999999996E-2</v>
      </c>
      <c r="AR345" s="1012">
        <v>0.109</v>
      </c>
      <c r="AS345" s="1012">
        <v>0.13900000000000001</v>
      </c>
      <c r="AT345" s="1012">
        <v>6.7000000000000004E-2</v>
      </c>
      <c r="AU345" s="1012">
        <v>0.11600000000000001</v>
      </c>
      <c r="AV345" s="1012">
        <v>0.122</v>
      </c>
      <c r="AW345" s="1012">
        <v>5.8999999999999997E-2</v>
      </c>
      <c r="AX345" s="1012">
        <v>0.123</v>
      </c>
      <c r="AY345" s="1015">
        <v>0.11899999999999999</v>
      </c>
      <c r="AZ345" s="1015">
        <v>5.5E-2</v>
      </c>
      <c r="BA345" s="1015">
        <v>0.128</v>
      </c>
      <c r="BB345" s="1015">
        <v>0.13800000000000001</v>
      </c>
      <c r="BC345" s="1015">
        <v>4.9000000000000002E-2</v>
      </c>
      <c r="BD345" s="1015">
        <v>0.13400000000000001</v>
      </c>
      <c r="BE345" s="1013">
        <v>0.13800000000000001</v>
      </c>
      <c r="BF345" s="1013">
        <v>4.7E-2</v>
      </c>
      <c r="BG345" s="1013">
        <v>0.13600000000000001</v>
      </c>
      <c r="BH345" s="1013">
        <v>0.13800000000000001</v>
      </c>
      <c r="BI345" s="1013">
        <v>4.2999999999999997E-2</v>
      </c>
      <c r="BJ345" s="1013">
        <v>0.13900000000000001</v>
      </c>
      <c r="BK345" s="1052"/>
      <c r="BL345" s="1052"/>
      <c r="BM345" s="1052"/>
    </row>
    <row r="346" spans="1:65" ht="18" customHeight="1" x14ac:dyDescent="0.25">
      <c r="B346" s="305"/>
      <c r="C346" s="482" t="s">
        <v>544</v>
      </c>
      <c r="D346" s="906" t="s">
        <v>1501</v>
      </c>
      <c r="E346" s="433" t="str">
        <f t="shared" si="67"/>
        <v>B100 (l)Autobuses (M2, M3)</v>
      </c>
      <c r="F346" s="1014" t="s">
        <v>160</v>
      </c>
      <c r="G346" s="1014" t="s">
        <v>160</v>
      </c>
      <c r="H346" s="1014" t="s">
        <v>160</v>
      </c>
      <c r="I346" s="1014" t="s">
        <v>160</v>
      </c>
      <c r="J346" s="1014" t="s">
        <v>160</v>
      </c>
      <c r="K346" s="1014" t="s">
        <v>160</v>
      </c>
      <c r="L346" s="1014" t="s">
        <v>160</v>
      </c>
      <c r="M346" s="1014" t="s">
        <v>160</v>
      </c>
      <c r="N346" s="1014" t="s">
        <v>160</v>
      </c>
      <c r="O346" s="1014" t="s">
        <v>160</v>
      </c>
      <c r="P346" s="1014" t="s">
        <v>160</v>
      </c>
      <c r="Q346" s="1014" t="s">
        <v>160</v>
      </c>
      <c r="R346" s="1014" t="s">
        <v>160</v>
      </c>
      <c r="S346" s="1014" t="s">
        <v>160</v>
      </c>
      <c r="T346" s="1014" t="s">
        <v>160</v>
      </c>
      <c r="U346" s="1014" t="s">
        <v>160</v>
      </c>
      <c r="V346" s="1014" t="s">
        <v>160</v>
      </c>
      <c r="W346" s="1014" t="s">
        <v>160</v>
      </c>
      <c r="X346" s="1014" t="s">
        <v>160</v>
      </c>
      <c r="Y346" s="1014" t="s">
        <v>160</v>
      </c>
      <c r="Z346" s="1014" t="s">
        <v>160</v>
      </c>
      <c r="AA346" s="1014" t="s">
        <v>160</v>
      </c>
      <c r="AB346" s="1014" t="s">
        <v>160</v>
      </c>
      <c r="AC346" s="1014" t="s">
        <v>160</v>
      </c>
      <c r="AD346" s="1014" t="s">
        <v>160</v>
      </c>
      <c r="AE346" s="1014" t="s">
        <v>160</v>
      </c>
      <c r="AF346" s="1014" t="s">
        <v>160</v>
      </c>
      <c r="AG346" s="1014" t="s">
        <v>160</v>
      </c>
      <c r="AH346" s="1014" t="s">
        <v>160</v>
      </c>
      <c r="AI346" s="1014" t="s">
        <v>160</v>
      </c>
      <c r="AJ346" s="1014" t="s">
        <v>160</v>
      </c>
      <c r="AK346" s="1014" t="s">
        <v>160</v>
      </c>
      <c r="AL346" s="1014" t="s">
        <v>160</v>
      </c>
      <c r="AM346" s="1014" t="s">
        <v>160</v>
      </c>
      <c r="AN346" s="1014" t="s">
        <v>160</v>
      </c>
      <c r="AO346" s="1014" t="s">
        <v>160</v>
      </c>
      <c r="AP346" s="1014">
        <v>0.13900000000000001</v>
      </c>
      <c r="AQ346" s="1014">
        <v>3.2000000000000001E-2</v>
      </c>
      <c r="AR346" s="1014">
        <v>7.0999999999999994E-2</v>
      </c>
      <c r="AS346" s="1014">
        <v>0.13900000000000001</v>
      </c>
      <c r="AT346" s="1014">
        <v>2.7E-2</v>
      </c>
      <c r="AU346" s="1014">
        <v>7.4999999999999997E-2</v>
      </c>
      <c r="AV346" s="1014">
        <v>0.122</v>
      </c>
      <c r="AW346" s="1014">
        <v>2.3E-2</v>
      </c>
      <c r="AX346" s="1014">
        <v>7.8E-2</v>
      </c>
      <c r="AY346" s="1016">
        <v>0.11899999999999999</v>
      </c>
      <c r="AZ346" s="1016">
        <v>1.9E-2</v>
      </c>
      <c r="BA346" s="1016">
        <v>8.3000000000000004E-2</v>
      </c>
      <c r="BB346" s="1016">
        <v>0.13800000000000001</v>
      </c>
      <c r="BC346" s="1016">
        <v>1.6E-2</v>
      </c>
      <c r="BD346" s="1016">
        <v>8.6999999999999994E-2</v>
      </c>
      <c r="BE346" s="1013">
        <v>0.13800000000000001</v>
      </c>
      <c r="BF346" s="1013">
        <v>1.4E-2</v>
      </c>
      <c r="BG346" s="1013">
        <v>8.6999999999999994E-2</v>
      </c>
      <c r="BH346" s="1013">
        <v>0.13800000000000001</v>
      </c>
      <c r="BI346" s="1013">
        <v>1.4E-2</v>
      </c>
      <c r="BJ346" s="1013">
        <v>8.6999999999999994E-2</v>
      </c>
      <c r="BK346" s="1052"/>
      <c r="BL346" s="1052"/>
      <c r="BM346" s="1052"/>
    </row>
    <row r="347" spans="1:65" ht="18" customHeight="1" x14ac:dyDescent="0.25">
      <c r="B347" s="305"/>
      <c r="C347" s="482" t="s">
        <v>540</v>
      </c>
      <c r="D347" s="907" t="s">
        <v>1365</v>
      </c>
      <c r="E347" s="433" t="str">
        <f t="shared" si="67"/>
        <v>LPG (l)Turismos (M1)</v>
      </c>
      <c r="F347" s="1012">
        <v>1.6519999999999999</v>
      </c>
      <c r="G347" s="1012">
        <v>0.255</v>
      </c>
      <c r="H347" s="1012">
        <v>7.9000000000000001E-2</v>
      </c>
      <c r="I347" s="1012">
        <v>1.6519999999999999</v>
      </c>
      <c r="J347" s="1012">
        <v>0.255</v>
      </c>
      <c r="K347" s="1012">
        <v>7.8E-2</v>
      </c>
      <c r="L347" s="1012">
        <v>1.6519999999999999</v>
      </c>
      <c r="M347" s="1012">
        <v>0.255</v>
      </c>
      <c r="N347" s="1012">
        <v>7.8E-2</v>
      </c>
      <c r="O347" s="1012">
        <v>1.6519999999999999</v>
      </c>
      <c r="P347" s="1012">
        <v>0.253</v>
      </c>
      <c r="Q347" s="1012">
        <v>7.9000000000000001E-2</v>
      </c>
      <c r="R347" s="1012">
        <v>1.6519999999999999</v>
      </c>
      <c r="S347" s="1012">
        <v>0.25600000000000001</v>
      </c>
      <c r="T347" s="1012">
        <v>7.9000000000000001E-2</v>
      </c>
      <c r="U347" s="1012">
        <v>1.6519999999999999</v>
      </c>
      <c r="V347" s="1012">
        <v>0.252</v>
      </c>
      <c r="W347" s="1012">
        <v>7.6999999999999999E-2</v>
      </c>
      <c r="X347" s="1012">
        <v>1.6519999999999999</v>
      </c>
      <c r="Y347" s="1012">
        <v>0.251</v>
      </c>
      <c r="Z347" s="1012">
        <v>7.4999999999999997E-2</v>
      </c>
      <c r="AA347" s="1012">
        <v>1.6519999999999999</v>
      </c>
      <c r="AB347" s="1012">
        <v>0.25</v>
      </c>
      <c r="AC347" s="1012">
        <v>7.0999999999999994E-2</v>
      </c>
      <c r="AD347" s="1012">
        <v>1.6519999999999999</v>
      </c>
      <c r="AE347" s="1012">
        <v>0.20599999999999999</v>
      </c>
      <c r="AF347" s="1012">
        <v>2.5999999999999999E-2</v>
      </c>
      <c r="AG347" s="1012">
        <v>1.6519999999999999</v>
      </c>
      <c r="AH347" s="1012">
        <v>0.20499999999999999</v>
      </c>
      <c r="AI347" s="1012">
        <v>2.4E-2</v>
      </c>
      <c r="AJ347" s="1012">
        <v>1.6519999999999999</v>
      </c>
      <c r="AK347" s="1012">
        <v>0.20599999999999999</v>
      </c>
      <c r="AL347" s="1012">
        <v>2.4E-2</v>
      </c>
      <c r="AM347" s="1012">
        <v>1.6519999999999999</v>
      </c>
      <c r="AN347" s="1012">
        <v>0.20399999999999999</v>
      </c>
      <c r="AO347" s="1012">
        <v>2.1999999999999999E-2</v>
      </c>
      <c r="AP347" s="1012">
        <v>1.6519999999999999</v>
      </c>
      <c r="AQ347" s="1012">
        <v>0.20499999999999999</v>
      </c>
      <c r="AR347" s="1012">
        <v>1.4999999999999999E-2</v>
      </c>
      <c r="AS347" s="1012">
        <v>1.6519999999999999</v>
      </c>
      <c r="AT347" s="1012">
        <v>0.20200000000000001</v>
      </c>
      <c r="AU347" s="1012">
        <v>1.4E-2</v>
      </c>
      <c r="AV347" s="1012">
        <v>1.6519999999999999</v>
      </c>
      <c r="AW347" s="1012">
        <v>0.20200000000000001</v>
      </c>
      <c r="AX347" s="1012">
        <v>1.4E-2</v>
      </c>
      <c r="AY347" s="1017">
        <v>1.6519999999999999</v>
      </c>
      <c r="AZ347" s="1017">
        <v>0.20300000000000001</v>
      </c>
      <c r="BA347" s="1017">
        <v>1.4E-2</v>
      </c>
      <c r="BB347" s="1015">
        <v>1.6519999999999999</v>
      </c>
      <c r="BC347" s="1015">
        <v>0.2</v>
      </c>
      <c r="BD347" s="1015">
        <v>1.4E-2</v>
      </c>
      <c r="BE347" s="1013">
        <v>1.6519999999999999</v>
      </c>
      <c r="BF347" s="1013">
        <v>0.20100000000000001</v>
      </c>
      <c r="BG347" s="1013">
        <v>1.2999999999999999E-2</v>
      </c>
      <c r="BH347" s="1013">
        <v>1.6519999999999999</v>
      </c>
      <c r="BI347" s="1013">
        <v>0.20100000000000001</v>
      </c>
      <c r="BJ347" s="1013">
        <v>1.2999999999999999E-2</v>
      </c>
      <c r="BK347" s="1052"/>
      <c r="BL347" s="1052"/>
      <c r="BM347" s="1052"/>
    </row>
    <row r="348" spans="1:65" ht="18" customHeight="1" x14ac:dyDescent="0.25">
      <c r="B348" s="305"/>
      <c r="C348" s="482" t="s">
        <v>689</v>
      </c>
      <c r="D348" s="908" t="s">
        <v>1365</v>
      </c>
      <c r="E348" s="433" t="str">
        <f t="shared" si="67"/>
        <v>CNG (kg)Turismos (M1)</v>
      </c>
      <c r="F348" s="1014">
        <v>2.7389999999999999</v>
      </c>
      <c r="G348" s="1014">
        <v>1.1160000000000001</v>
      </c>
      <c r="H348" s="1014">
        <v>3.3000000000000002E-2</v>
      </c>
      <c r="I348" s="1014">
        <v>2.742</v>
      </c>
      <c r="J348" s="1014">
        <v>1.1160000000000001</v>
      </c>
      <c r="K348" s="1014">
        <v>3.3000000000000002E-2</v>
      </c>
      <c r="L348" s="1014">
        <v>2.7170000000000001</v>
      </c>
      <c r="M348" s="1014">
        <v>1.1160000000000001</v>
      </c>
      <c r="N348" s="1014">
        <v>3.3000000000000002E-2</v>
      </c>
      <c r="O348" s="1014">
        <v>2.7410000000000001</v>
      </c>
      <c r="P348" s="1014">
        <v>1.1160000000000001</v>
      </c>
      <c r="Q348" s="1014">
        <v>3.3000000000000002E-2</v>
      </c>
      <c r="R348" s="1014">
        <v>2.746</v>
      </c>
      <c r="S348" s="1014">
        <v>1.1160000000000001</v>
      </c>
      <c r="T348" s="1014">
        <v>3.3000000000000002E-2</v>
      </c>
      <c r="U348" s="1014">
        <v>2.726</v>
      </c>
      <c r="V348" s="1014">
        <v>1.1160000000000001</v>
      </c>
      <c r="W348" s="1014">
        <v>3.3000000000000002E-2</v>
      </c>
      <c r="X348" s="1014">
        <v>2.7160000000000002</v>
      </c>
      <c r="Y348" s="1014">
        <v>1.1160000000000001</v>
      </c>
      <c r="Z348" s="1014">
        <v>3.3000000000000002E-2</v>
      </c>
      <c r="AA348" s="1014">
        <v>2.7160000000000002</v>
      </c>
      <c r="AB348" s="1014">
        <v>1.1160000000000001</v>
      </c>
      <c r="AC348" s="1014">
        <v>3.3000000000000002E-2</v>
      </c>
      <c r="AD348" s="1014">
        <v>2.7</v>
      </c>
      <c r="AE348" s="1014">
        <v>1.08</v>
      </c>
      <c r="AF348" s="1014">
        <v>3.3000000000000002E-2</v>
      </c>
      <c r="AG348" s="1014">
        <v>2.7080000000000002</v>
      </c>
      <c r="AH348" s="1014">
        <v>1.085</v>
      </c>
      <c r="AI348" s="1014">
        <v>3.3000000000000002E-2</v>
      </c>
      <c r="AJ348" s="1014">
        <v>2.7080000000000002</v>
      </c>
      <c r="AK348" s="1014">
        <v>1.0960000000000001</v>
      </c>
      <c r="AL348" s="1014">
        <v>3.3000000000000002E-2</v>
      </c>
      <c r="AM348" s="1014">
        <v>2.714</v>
      </c>
      <c r="AN348" s="1014">
        <v>1.081</v>
      </c>
      <c r="AO348" s="1014">
        <v>3.3000000000000002E-2</v>
      </c>
      <c r="AP348" s="1014">
        <v>2.7</v>
      </c>
      <c r="AQ348" s="1014">
        <v>1.111</v>
      </c>
      <c r="AR348" s="1014">
        <v>3.3000000000000002E-2</v>
      </c>
      <c r="AS348" s="1014">
        <v>2.7250000000000001</v>
      </c>
      <c r="AT348" s="1014">
        <v>1.0980000000000001</v>
      </c>
      <c r="AU348" s="1014">
        <v>3.2000000000000001E-2</v>
      </c>
      <c r="AV348" s="1014">
        <v>2.726</v>
      </c>
      <c r="AW348" s="1014">
        <v>1.099</v>
      </c>
      <c r="AX348" s="1014">
        <v>3.1E-2</v>
      </c>
      <c r="AY348" s="1018">
        <v>2.7160000000000002</v>
      </c>
      <c r="AZ348" s="1018">
        <v>1.1080000000000001</v>
      </c>
      <c r="BA348" s="1018">
        <v>0.03</v>
      </c>
      <c r="BB348" s="1015">
        <v>2.7309999999999999</v>
      </c>
      <c r="BC348" s="1015">
        <v>1.077</v>
      </c>
      <c r="BD348" s="1015">
        <v>0.03</v>
      </c>
      <c r="BE348" s="1013">
        <v>2.7309999999999999</v>
      </c>
      <c r="BF348" s="1013">
        <v>1.097</v>
      </c>
      <c r="BG348" s="1013">
        <v>0.03</v>
      </c>
      <c r="BH348" s="1013">
        <v>2.7189999999999999</v>
      </c>
      <c r="BI348" s="1013">
        <v>1.093</v>
      </c>
      <c r="BJ348" s="1013">
        <v>2.9000000000000001E-2</v>
      </c>
      <c r="BK348" s="1052"/>
      <c r="BL348" s="1052"/>
      <c r="BM348" s="1052"/>
    </row>
    <row r="349" spans="1:65" ht="18" customHeight="1" x14ac:dyDescent="0.25">
      <c r="B349" s="305"/>
      <c r="C349" s="482" t="s">
        <v>689</v>
      </c>
      <c r="D349" s="908" t="s">
        <v>1500</v>
      </c>
      <c r="E349" s="433" t="str">
        <f t="shared" si="67"/>
        <v>CNG (kg)Camiones (N2, N3)</v>
      </c>
      <c r="F349" s="1012">
        <v>2.7389999999999999</v>
      </c>
      <c r="G349" s="1012" t="s">
        <v>160</v>
      </c>
      <c r="H349" s="1012" t="s">
        <v>160</v>
      </c>
      <c r="I349" s="1012">
        <v>2.742</v>
      </c>
      <c r="J349" s="1012" t="s">
        <v>160</v>
      </c>
      <c r="K349" s="1012" t="s">
        <v>160</v>
      </c>
      <c r="L349" s="1012">
        <v>2.7170000000000001</v>
      </c>
      <c r="M349" s="1012" t="s">
        <v>160</v>
      </c>
      <c r="N349" s="1012" t="s">
        <v>160</v>
      </c>
      <c r="O349" s="1012">
        <v>2.7410000000000001</v>
      </c>
      <c r="P349" s="1012" t="s">
        <v>160</v>
      </c>
      <c r="Q349" s="1012" t="s">
        <v>160</v>
      </c>
      <c r="R349" s="1012">
        <v>2.746</v>
      </c>
      <c r="S349" s="1012" t="s">
        <v>160</v>
      </c>
      <c r="T349" s="1012" t="s">
        <v>160</v>
      </c>
      <c r="U349" s="1012">
        <v>2.726</v>
      </c>
      <c r="V349" s="1012" t="s">
        <v>160</v>
      </c>
      <c r="W349" s="1012" t="s">
        <v>160</v>
      </c>
      <c r="X349" s="1012">
        <v>2.7160000000000002</v>
      </c>
      <c r="Y349" s="1012" t="s">
        <v>160</v>
      </c>
      <c r="Z349" s="1012" t="s">
        <v>160</v>
      </c>
      <c r="AA349" s="1012">
        <v>2.7160000000000002</v>
      </c>
      <c r="AB349" s="1012" t="s">
        <v>160</v>
      </c>
      <c r="AC349" s="1012" t="s">
        <v>160</v>
      </c>
      <c r="AD349" s="1012">
        <v>2.7</v>
      </c>
      <c r="AE349" s="1012" t="s">
        <v>160</v>
      </c>
      <c r="AF349" s="1012" t="s">
        <v>160</v>
      </c>
      <c r="AG349" s="1012">
        <v>2.7080000000000002</v>
      </c>
      <c r="AH349" s="1012" t="s">
        <v>160</v>
      </c>
      <c r="AI349" s="1012" t="s">
        <v>160</v>
      </c>
      <c r="AJ349" s="1012">
        <v>2.7080000000000002</v>
      </c>
      <c r="AK349" s="1012" t="s">
        <v>160</v>
      </c>
      <c r="AL349" s="1012" t="s">
        <v>160</v>
      </c>
      <c r="AM349" s="1012">
        <v>2.714</v>
      </c>
      <c r="AN349" s="1012" t="s">
        <v>160</v>
      </c>
      <c r="AO349" s="1012" t="s">
        <v>160</v>
      </c>
      <c r="AP349" s="1012">
        <v>2.7</v>
      </c>
      <c r="AQ349" s="1012" t="s">
        <v>160</v>
      </c>
      <c r="AR349" s="1012" t="s">
        <v>160</v>
      </c>
      <c r="AS349" s="1012">
        <v>2.7250000000000001</v>
      </c>
      <c r="AT349" s="1012" t="s">
        <v>160</v>
      </c>
      <c r="AU349" s="1012" t="s">
        <v>160</v>
      </c>
      <c r="AV349" s="1012">
        <v>2.726</v>
      </c>
      <c r="AW349" s="1012" t="s">
        <v>160</v>
      </c>
      <c r="AX349" s="1012" t="s">
        <v>160</v>
      </c>
      <c r="AY349" s="1017">
        <v>2.7160000000000002</v>
      </c>
      <c r="AZ349" s="1017" t="s">
        <v>160</v>
      </c>
      <c r="BA349" s="1017" t="s">
        <v>160</v>
      </c>
      <c r="BB349" s="1015">
        <v>2.7309999999999999</v>
      </c>
      <c r="BC349" s="1015" t="s">
        <v>160</v>
      </c>
      <c r="BD349" s="1015" t="s">
        <v>160</v>
      </c>
      <c r="BE349" s="1013">
        <v>2.7309999999999999</v>
      </c>
      <c r="BF349" s="1013" t="s">
        <v>160</v>
      </c>
      <c r="BG349" s="1013" t="s">
        <v>160</v>
      </c>
      <c r="BH349" s="1013">
        <v>2.7189999999999999</v>
      </c>
      <c r="BI349" s="1013" t="s">
        <v>160</v>
      </c>
      <c r="BJ349" s="1013" t="s">
        <v>160</v>
      </c>
      <c r="BK349" s="1052"/>
      <c r="BL349" s="1052"/>
      <c r="BM349" s="1052"/>
    </row>
    <row r="350" spans="1:65" ht="18" customHeight="1" x14ac:dyDescent="0.25">
      <c r="B350" s="305"/>
      <c r="C350" s="482" t="s">
        <v>689</v>
      </c>
      <c r="D350" s="908" t="s">
        <v>1501</v>
      </c>
      <c r="E350" s="433" t="str">
        <f t="shared" si="67"/>
        <v>CNG (kg)Autobuses (M2, M3)</v>
      </c>
      <c r="F350" s="1012">
        <v>2.7389999999999999</v>
      </c>
      <c r="G350" s="1012">
        <v>3.9209999999999998</v>
      </c>
      <c r="H350" s="1012" t="s">
        <v>160</v>
      </c>
      <c r="I350" s="1012">
        <v>2.742</v>
      </c>
      <c r="J350" s="1012">
        <v>3.1850000000000001</v>
      </c>
      <c r="K350" s="1012" t="s">
        <v>160</v>
      </c>
      <c r="L350" s="1012">
        <v>2.7170000000000001</v>
      </c>
      <c r="M350" s="1012">
        <v>3.1179999999999999</v>
      </c>
      <c r="N350" s="1012" t="s">
        <v>160</v>
      </c>
      <c r="O350" s="1012">
        <v>2.7410000000000001</v>
      </c>
      <c r="P350" s="1012">
        <v>2.4609999999999999</v>
      </c>
      <c r="Q350" s="1012" t="s">
        <v>160</v>
      </c>
      <c r="R350" s="1012">
        <v>2.746</v>
      </c>
      <c r="S350" s="1012">
        <v>2.452</v>
      </c>
      <c r="T350" s="1012" t="s">
        <v>160</v>
      </c>
      <c r="U350" s="1012">
        <v>2.726</v>
      </c>
      <c r="V350" s="1012">
        <v>2.419</v>
      </c>
      <c r="W350" s="1012" t="s">
        <v>160</v>
      </c>
      <c r="X350" s="1012">
        <v>2.7160000000000002</v>
      </c>
      <c r="Y350" s="1012">
        <v>2.4119999999999999</v>
      </c>
      <c r="Z350" s="1012" t="s">
        <v>160</v>
      </c>
      <c r="AA350" s="1012">
        <v>2.7160000000000002</v>
      </c>
      <c r="AB350" s="1012">
        <v>2.3959999999999999</v>
      </c>
      <c r="AC350" s="1012" t="s">
        <v>160</v>
      </c>
      <c r="AD350" s="1012">
        <v>2.7</v>
      </c>
      <c r="AE350" s="1012">
        <v>2.355</v>
      </c>
      <c r="AF350" s="1012" t="s">
        <v>160</v>
      </c>
      <c r="AG350" s="1012">
        <v>2.7080000000000002</v>
      </c>
      <c r="AH350" s="1012">
        <v>2.375</v>
      </c>
      <c r="AI350" s="1012" t="s">
        <v>160</v>
      </c>
      <c r="AJ350" s="1012">
        <v>2.7080000000000002</v>
      </c>
      <c r="AK350" s="1012">
        <v>2.37</v>
      </c>
      <c r="AL350" s="1012" t="s">
        <v>160</v>
      </c>
      <c r="AM350" s="1012">
        <v>2.714</v>
      </c>
      <c r="AN350" s="1012">
        <v>2.38</v>
      </c>
      <c r="AO350" s="1012" t="s">
        <v>160</v>
      </c>
      <c r="AP350" s="1012">
        <v>2.7</v>
      </c>
      <c r="AQ350" s="1012">
        <v>2.4249999999999998</v>
      </c>
      <c r="AR350" s="1012" t="s">
        <v>160</v>
      </c>
      <c r="AS350" s="1012">
        <v>2.7250000000000001</v>
      </c>
      <c r="AT350" s="1012">
        <v>2.4489999999999998</v>
      </c>
      <c r="AU350" s="1012" t="s">
        <v>160</v>
      </c>
      <c r="AV350" s="1012">
        <v>2.726</v>
      </c>
      <c r="AW350" s="1012">
        <v>2.4580000000000002</v>
      </c>
      <c r="AX350" s="1012" t="s">
        <v>160</v>
      </c>
      <c r="AY350" s="1017">
        <v>2.7160000000000002</v>
      </c>
      <c r="AZ350" s="1017">
        <v>2.4460000000000002</v>
      </c>
      <c r="BA350" s="1017" t="s">
        <v>160</v>
      </c>
      <c r="BB350" s="1015">
        <v>2.7309999999999999</v>
      </c>
      <c r="BC350" s="1015">
        <v>2.4689999999999999</v>
      </c>
      <c r="BD350" s="1015" t="s">
        <v>160</v>
      </c>
      <c r="BE350" s="1013">
        <v>2.7309999999999999</v>
      </c>
      <c r="BF350" s="1013">
        <v>2.4620000000000002</v>
      </c>
      <c r="BG350" s="1013" t="s">
        <v>160</v>
      </c>
      <c r="BH350" s="1013">
        <v>2.7189999999999999</v>
      </c>
      <c r="BI350" s="1013">
        <v>2.4510000000000001</v>
      </c>
      <c r="BJ350" s="1013" t="s">
        <v>160</v>
      </c>
      <c r="BK350" s="1052"/>
      <c r="BL350" s="1052"/>
      <c r="BM350" s="1052"/>
    </row>
    <row r="351" spans="1:65" ht="18" customHeight="1" x14ac:dyDescent="0.25">
      <c r="A351" s="373"/>
      <c r="B351" s="352"/>
      <c r="C351" s="482" t="s">
        <v>1549</v>
      </c>
      <c r="D351" s="908" t="s">
        <v>1500</v>
      </c>
      <c r="E351" s="433" t="str">
        <f t="shared" si="67"/>
        <v>LNG (kg)Camiones (N2, N3)</v>
      </c>
      <c r="F351" s="1012">
        <v>2.7389999999999999</v>
      </c>
      <c r="G351" s="1012" t="s">
        <v>160</v>
      </c>
      <c r="H351" s="1012" t="s">
        <v>160</v>
      </c>
      <c r="I351" s="1012">
        <v>2.742</v>
      </c>
      <c r="J351" s="1012" t="s">
        <v>160</v>
      </c>
      <c r="K351" s="1012" t="s">
        <v>160</v>
      </c>
      <c r="L351" s="1012">
        <v>2.7170000000000001</v>
      </c>
      <c r="M351" s="1012" t="s">
        <v>160</v>
      </c>
      <c r="N351" s="1012" t="s">
        <v>160</v>
      </c>
      <c r="O351" s="1012">
        <v>2.7410000000000001</v>
      </c>
      <c r="P351" s="1012" t="s">
        <v>160</v>
      </c>
      <c r="Q351" s="1012" t="s">
        <v>160</v>
      </c>
      <c r="R351" s="1012">
        <v>2.746</v>
      </c>
      <c r="S351" s="1012" t="s">
        <v>160</v>
      </c>
      <c r="T351" s="1012" t="s">
        <v>160</v>
      </c>
      <c r="U351" s="1012">
        <v>2.726</v>
      </c>
      <c r="V351" s="1012" t="s">
        <v>160</v>
      </c>
      <c r="W351" s="1012" t="s">
        <v>160</v>
      </c>
      <c r="X351" s="1012">
        <v>2.7160000000000002</v>
      </c>
      <c r="Y351" s="1012" t="s">
        <v>160</v>
      </c>
      <c r="Z351" s="1012" t="s">
        <v>160</v>
      </c>
      <c r="AA351" s="1012">
        <v>2.7160000000000002</v>
      </c>
      <c r="AB351" s="1012" t="s">
        <v>160</v>
      </c>
      <c r="AC351" s="1012" t="s">
        <v>160</v>
      </c>
      <c r="AD351" s="1012">
        <v>2.7</v>
      </c>
      <c r="AE351" s="1012" t="s">
        <v>160</v>
      </c>
      <c r="AF351" s="1012" t="s">
        <v>160</v>
      </c>
      <c r="AG351" s="1012">
        <v>2.7080000000000002</v>
      </c>
      <c r="AH351" s="1012" t="s">
        <v>160</v>
      </c>
      <c r="AI351" s="1012" t="s">
        <v>160</v>
      </c>
      <c r="AJ351" s="1012">
        <v>2.7080000000000002</v>
      </c>
      <c r="AK351" s="1012" t="s">
        <v>160</v>
      </c>
      <c r="AL351" s="1012" t="s">
        <v>160</v>
      </c>
      <c r="AM351" s="1012">
        <v>2.714</v>
      </c>
      <c r="AN351" s="1012" t="s">
        <v>160</v>
      </c>
      <c r="AO351" s="1012" t="s">
        <v>160</v>
      </c>
      <c r="AP351" s="1012">
        <v>2.7</v>
      </c>
      <c r="AQ351" s="1012" t="s">
        <v>160</v>
      </c>
      <c r="AR351" s="1012" t="s">
        <v>160</v>
      </c>
      <c r="AS351" s="1012">
        <v>2.7250000000000001</v>
      </c>
      <c r="AT351" s="1012" t="s">
        <v>160</v>
      </c>
      <c r="AU351" s="1012" t="s">
        <v>160</v>
      </c>
      <c r="AV351" s="1012">
        <v>2.726</v>
      </c>
      <c r="AW351" s="1012" t="s">
        <v>160</v>
      </c>
      <c r="AX351" s="1012" t="s">
        <v>160</v>
      </c>
      <c r="AY351" s="1017">
        <v>2.7160000000000002</v>
      </c>
      <c r="AZ351" s="1017" t="s">
        <v>160</v>
      </c>
      <c r="BA351" s="1017" t="s">
        <v>160</v>
      </c>
      <c r="BB351" s="1015">
        <v>2.7309999999999999</v>
      </c>
      <c r="BC351" s="1015" t="s">
        <v>160</v>
      </c>
      <c r="BD351" s="1015" t="s">
        <v>160</v>
      </c>
      <c r="BE351" s="1013">
        <v>2.7309999999999999</v>
      </c>
      <c r="BF351" s="1013" t="s">
        <v>160</v>
      </c>
      <c r="BG351" s="1013" t="s">
        <v>160</v>
      </c>
      <c r="BH351" s="1013">
        <v>2.7189999999999999</v>
      </c>
      <c r="BI351" s="1013" t="s">
        <v>160</v>
      </c>
      <c r="BJ351" s="1013" t="s">
        <v>160</v>
      </c>
      <c r="BK351" s="1052"/>
      <c r="BL351" s="1052"/>
      <c r="BM351" s="1052"/>
    </row>
    <row r="352" spans="1:65" ht="18" customHeight="1" x14ac:dyDescent="0.25">
      <c r="A352" s="373"/>
      <c r="B352" s="352"/>
      <c r="C352" s="482" t="s">
        <v>1550</v>
      </c>
      <c r="D352" s="908" t="s">
        <v>1365</v>
      </c>
      <c r="E352" s="433" t="str">
        <f t="shared" si="67"/>
        <v>AdBlue (l)Turismos (M1)</v>
      </c>
      <c r="F352" s="1012">
        <v>0.26</v>
      </c>
      <c r="G352" s="1012" t="s">
        <v>160</v>
      </c>
      <c r="H352" s="1012" t="s">
        <v>160</v>
      </c>
      <c r="I352" s="1012">
        <v>0.26</v>
      </c>
      <c r="J352" s="1012" t="s">
        <v>160</v>
      </c>
      <c r="K352" s="1012" t="s">
        <v>160</v>
      </c>
      <c r="L352" s="1012">
        <v>0.26</v>
      </c>
      <c r="M352" s="1012" t="s">
        <v>160</v>
      </c>
      <c r="N352" s="1012" t="s">
        <v>160</v>
      </c>
      <c r="O352" s="1012">
        <v>0.26</v>
      </c>
      <c r="P352" s="1012" t="s">
        <v>160</v>
      </c>
      <c r="Q352" s="1012" t="s">
        <v>160</v>
      </c>
      <c r="R352" s="1012">
        <v>0.26</v>
      </c>
      <c r="S352" s="1012" t="s">
        <v>160</v>
      </c>
      <c r="T352" s="1012" t="s">
        <v>160</v>
      </c>
      <c r="U352" s="1012">
        <v>0.26</v>
      </c>
      <c r="V352" s="1012" t="s">
        <v>160</v>
      </c>
      <c r="W352" s="1012" t="s">
        <v>160</v>
      </c>
      <c r="X352" s="1012">
        <v>0.26</v>
      </c>
      <c r="Y352" s="1012" t="s">
        <v>160</v>
      </c>
      <c r="Z352" s="1012" t="s">
        <v>160</v>
      </c>
      <c r="AA352" s="1012">
        <v>0.26</v>
      </c>
      <c r="AB352" s="1012" t="s">
        <v>160</v>
      </c>
      <c r="AC352" s="1012" t="s">
        <v>160</v>
      </c>
      <c r="AD352" s="1012">
        <v>0.26</v>
      </c>
      <c r="AE352" s="1012" t="s">
        <v>160</v>
      </c>
      <c r="AF352" s="1012" t="s">
        <v>160</v>
      </c>
      <c r="AG352" s="1012">
        <v>0.26</v>
      </c>
      <c r="AH352" s="1012" t="s">
        <v>160</v>
      </c>
      <c r="AI352" s="1012" t="s">
        <v>160</v>
      </c>
      <c r="AJ352" s="1012">
        <v>0.26</v>
      </c>
      <c r="AK352" s="1012" t="s">
        <v>160</v>
      </c>
      <c r="AL352" s="1012" t="s">
        <v>160</v>
      </c>
      <c r="AM352" s="1012">
        <v>0.26</v>
      </c>
      <c r="AN352" s="1012" t="s">
        <v>160</v>
      </c>
      <c r="AO352" s="1012" t="s">
        <v>160</v>
      </c>
      <c r="AP352" s="1012">
        <v>0.26</v>
      </c>
      <c r="AQ352" s="1012" t="s">
        <v>160</v>
      </c>
      <c r="AR352" s="1012" t="s">
        <v>160</v>
      </c>
      <c r="AS352" s="1012">
        <v>0.26</v>
      </c>
      <c r="AT352" s="1012" t="s">
        <v>160</v>
      </c>
      <c r="AU352" s="1012" t="s">
        <v>160</v>
      </c>
      <c r="AV352" s="1012">
        <v>0.26</v>
      </c>
      <c r="AW352" s="1012" t="s">
        <v>160</v>
      </c>
      <c r="AX352" s="1012" t="s">
        <v>160</v>
      </c>
      <c r="AY352" s="1017">
        <v>0.26</v>
      </c>
      <c r="AZ352" s="1017" t="s">
        <v>160</v>
      </c>
      <c r="BA352" s="1017" t="s">
        <v>160</v>
      </c>
      <c r="BB352" s="1015">
        <v>0.26</v>
      </c>
      <c r="BC352" s="1015" t="s">
        <v>160</v>
      </c>
      <c r="BD352" s="1015" t="s">
        <v>160</v>
      </c>
      <c r="BE352" s="1013">
        <v>0.26</v>
      </c>
      <c r="BF352" s="1013" t="s">
        <v>160</v>
      </c>
      <c r="BG352" s="1013" t="s">
        <v>160</v>
      </c>
      <c r="BH352" s="1013">
        <v>0.26</v>
      </c>
      <c r="BI352" s="1013" t="s">
        <v>160</v>
      </c>
      <c r="BJ352" s="1013" t="s">
        <v>160</v>
      </c>
      <c r="BK352" s="1052"/>
      <c r="BL352" s="1052"/>
      <c r="BM352" s="1052"/>
    </row>
    <row r="353" spans="1:65" ht="18" customHeight="1" x14ac:dyDescent="0.25">
      <c r="A353" s="373"/>
      <c r="B353" s="352"/>
      <c r="C353" s="482" t="s">
        <v>1550</v>
      </c>
      <c r="D353" s="908" t="s">
        <v>1366</v>
      </c>
      <c r="E353" s="433" t="str">
        <f t="shared" si="67"/>
        <v>AdBlue (l)Furgonetas y furgones (N1)</v>
      </c>
      <c r="F353" s="1012">
        <v>0.26</v>
      </c>
      <c r="G353" s="1012" t="s">
        <v>160</v>
      </c>
      <c r="H353" s="1012" t="s">
        <v>160</v>
      </c>
      <c r="I353" s="1012">
        <v>0.26</v>
      </c>
      <c r="J353" s="1012" t="s">
        <v>160</v>
      </c>
      <c r="K353" s="1012" t="s">
        <v>160</v>
      </c>
      <c r="L353" s="1012">
        <v>0.26</v>
      </c>
      <c r="M353" s="1012" t="s">
        <v>160</v>
      </c>
      <c r="N353" s="1012" t="s">
        <v>160</v>
      </c>
      <c r="O353" s="1012">
        <v>0.26</v>
      </c>
      <c r="P353" s="1012" t="s">
        <v>160</v>
      </c>
      <c r="Q353" s="1012" t="s">
        <v>160</v>
      </c>
      <c r="R353" s="1012">
        <v>0.26</v>
      </c>
      <c r="S353" s="1012" t="s">
        <v>160</v>
      </c>
      <c r="T353" s="1012" t="s">
        <v>160</v>
      </c>
      <c r="U353" s="1012">
        <v>0.26</v>
      </c>
      <c r="V353" s="1012" t="s">
        <v>160</v>
      </c>
      <c r="W353" s="1012" t="s">
        <v>160</v>
      </c>
      <c r="X353" s="1012">
        <v>0.26</v>
      </c>
      <c r="Y353" s="1012" t="s">
        <v>160</v>
      </c>
      <c r="Z353" s="1012" t="s">
        <v>160</v>
      </c>
      <c r="AA353" s="1012">
        <v>0.26</v>
      </c>
      <c r="AB353" s="1012" t="s">
        <v>160</v>
      </c>
      <c r="AC353" s="1012" t="s">
        <v>160</v>
      </c>
      <c r="AD353" s="1012">
        <v>0.26</v>
      </c>
      <c r="AE353" s="1012" t="s">
        <v>160</v>
      </c>
      <c r="AF353" s="1012" t="s">
        <v>160</v>
      </c>
      <c r="AG353" s="1012">
        <v>0.26</v>
      </c>
      <c r="AH353" s="1012" t="s">
        <v>160</v>
      </c>
      <c r="AI353" s="1012" t="s">
        <v>160</v>
      </c>
      <c r="AJ353" s="1012">
        <v>0.26</v>
      </c>
      <c r="AK353" s="1012" t="s">
        <v>160</v>
      </c>
      <c r="AL353" s="1012" t="s">
        <v>160</v>
      </c>
      <c r="AM353" s="1012">
        <v>0.26</v>
      </c>
      <c r="AN353" s="1012" t="s">
        <v>160</v>
      </c>
      <c r="AO353" s="1012" t="s">
        <v>160</v>
      </c>
      <c r="AP353" s="1012">
        <v>0.26</v>
      </c>
      <c r="AQ353" s="1012" t="s">
        <v>160</v>
      </c>
      <c r="AR353" s="1012" t="s">
        <v>160</v>
      </c>
      <c r="AS353" s="1012">
        <v>0.26</v>
      </c>
      <c r="AT353" s="1012" t="s">
        <v>160</v>
      </c>
      <c r="AU353" s="1012" t="s">
        <v>160</v>
      </c>
      <c r="AV353" s="1012">
        <v>0.26</v>
      </c>
      <c r="AW353" s="1012" t="s">
        <v>160</v>
      </c>
      <c r="AX353" s="1012" t="s">
        <v>160</v>
      </c>
      <c r="AY353" s="1017">
        <v>0.26</v>
      </c>
      <c r="AZ353" s="1017" t="s">
        <v>160</v>
      </c>
      <c r="BA353" s="1017" t="s">
        <v>160</v>
      </c>
      <c r="BB353" s="1015">
        <v>0.26</v>
      </c>
      <c r="BC353" s="1015" t="s">
        <v>160</v>
      </c>
      <c r="BD353" s="1015" t="s">
        <v>160</v>
      </c>
      <c r="BE353" s="1013">
        <v>0.26</v>
      </c>
      <c r="BF353" s="1013" t="s">
        <v>160</v>
      </c>
      <c r="BG353" s="1013" t="s">
        <v>160</v>
      </c>
      <c r="BH353" s="1013">
        <v>0.26</v>
      </c>
      <c r="BI353" s="1013" t="s">
        <v>160</v>
      </c>
      <c r="BJ353" s="1013" t="s">
        <v>160</v>
      </c>
      <c r="BK353" s="1052"/>
      <c r="BL353" s="1052"/>
      <c r="BM353" s="1052"/>
    </row>
    <row r="354" spans="1:65" ht="18" customHeight="1" x14ac:dyDescent="0.25">
      <c r="A354" s="373"/>
      <c r="B354" s="352"/>
      <c r="C354" s="482" t="s">
        <v>1550</v>
      </c>
      <c r="D354" s="908" t="s">
        <v>1500</v>
      </c>
      <c r="E354" s="433" t="str">
        <f t="shared" si="67"/>
        <v>AdBlue (l)Camiones (N2, N3)</v>
      </c>
      <c r="F354" s="1012">
        <v>0.26</v>
      </c>
      <c r="G354" s="1012" t="s">
        <v>160</v>
      </c>
      <c r="H354" s="1012" t="s">
        <v>160</v>
      </c>
      <c r="I354" s="1012">
        <v>0.26</v>
      </c>
      <c r="J354" s="1012" t="s">
        <v>160</v>
      </c>
      <c r="K354" s="1012" t="s">
        <v>160</v>
      </c>
      <c r="L354" s="1012">
        <v>0.26</v>
      </c>
      <c r="M354" s="1012" t="s">
        <v>160</v>
      </c>
      <c r="N354" s="1012" t="s">
        <v>160</v>
      </c>
      <c r="O354" s="1012">
        <v>0.26</v>
      </c>
      <c r="P354" s="1012" t="s">
        <v>160</v>
      </c>
      <c r="Q354" s="1012" t="s">
        <v>160</v>
      </c>
      <c r="R354" s="1012">
        <v>0.26</v>
      </c>
      <c r="S354" s="1012" t="s">
        <v>160</v>
      </c>
      <c r="T354" s="1012" t="s">
        <v>160</v>
      </c>
      <c r="U354" s="1012">
        <v>0.26</v>
      </c>
      <c r="V354" s="1012" t="s">
        <v>160</v>
      </c>
      <c r="W354" s="1012" t="s">
        <v>160</v>
      </c>
      <c r="X354" s="1012">
        <v>0.26</v>
      </c>
      <c r="Y354" s="1012" t="s">
        <v>160</v>
      </c>
      <c r="Z354" s="1012" t="s">
        <v>160</v>
      </c>
      <c r="AA354" s="1012">
        <v>0.26</v>
      </c>
      <c r="AB354" s="1012" t="s">
        <v>160</v>
      </c>
      <c r="AC354" s="1012" t="s">
        <v>160</v>
      </c>
      <c r="AD354" s="1012">
        <v>0.26</v>
      </c>
      <c r="AE354" s="1012" t="s">
        <v>160</v>
      </c>
      <c r="AF354" s="1012" t="s">
        <v>160</v>
      </c>
      <c r="AG354" s="1012">
        <v>0.26</v>
      </c>
      <c r="AH354" s="1012" t="s">
        <v>160</v>
      </c>
      <c r="AI354" s="1012" t="s">
        <v>160</v>
      </c>
      <c r="AJ354" s="1012">
        <v>0.26</v>
      </c>
      <c r="AK354" s="1012" t="s">
        <v>160</v>
      </c>
      <c r="AL354" s="1012" t="s">
        <v>160</v>
      </c>
      <c r="AM354" s="1012">
        <v>0.26</v>
      </c>
      <c r="AN354" s="1012" t="s">
        <v>160</v>
      </c>
      <c r="AO354" s="1012" t="s">
        <v>160</v>
      </c>
      <c r="AP354" s="1012">
        <v>0.26</v>
      </c>
      <c r="AQ354" s="1012" t="s">
        <v>160</v>
      </c>
      <c r="AR354" s="1012" t="s">
        <v>160</v>
      </c>
      <c r="AS354" s="1012">
        <v>0.26</v>
      </c>
      <c r="AT354" s="1012" t="s">
        <v>160</v>
      </c>
      <c r="AU354" s="1012" t="s">
        <v>160</v>
      </c>
      <c r="AV354" s="1012">
        <v>0.26</v>
      </c>
      <c r="AW354" s="1012" t="s">
        <v>160</v>
      </c>
      <c r="AX354" s="1012" t="s">
        <v>160</v>
      </c>
      <c r="AY354" s="1017">
        <v>0.26</v>
      </c>
      <c r="AZ354" s="1017" t="s">
        <v>160</v>
      </c>
      <c r="BA354" s="1017" t="s">
        <v>160</v>
      </c>
      <c r="BB354" s="1015">
        <v>0.26</v>
      </c>
      <c r="BC354" s="1015" t="s">
        <v>160</v>
      </c>
      <c r="BD354" s="1015" t="s">
        <v>160</v>
      </c>
      <c r="BE354" s="1013">
        <v>0.26</v>
      </c>
      <c r="BF354" s="1013" t="s">
        <v>160</v>
      </c>
      <c r="BG354" s="1013" t="s">
        <v>160</v>
      </c>
      <c r="BH354" s="1013">
        <v>0.26</v>
      </c>
      <c r="BI354" s="1013" t="s">
        <v>160</v>
      </c>
      <c r="BJ354" s="1013" t="s">
        <v>160</v>
      </c>
      <c r="BK354" s="1052"/>
      <c r="BL354" s="1052"/>
      <c r="BM354" s="1052"/>
    </row>
    <row r="355" spans="1:65" ht="18" customHeight="1" x14ac:dyDescent="0.25">
      <c r="A355" s="373"/>
      <c r="B355" s="352"/>
      <c r="C355" s="482" t="s">
        <v>1550</v>
      </c>
      <c r="D355" s="908" t="s">
        <v>1501</v>
      </c>
      <c r="E355" s="433" t="str">
        <f t="shared" si="67"/>
        <v>AdBlue (l)Autobuses (M2, M3)</v>
      </c>
      <c r="F355" s="1012">
        <v>0.26</v>
      </c>
      <c r="G355" s="1012" t="s">
        <v>160</v>
      </c>
      <c r="H355" s="1012" t="s">
        <v>160</v>
      </c>
      <c r="I355" s="1012">
        <v>0.26</v>
      </c>
      <c r="J355" s="1012" t="s">
        <v>160</v>
      </c>
      <c r="K355" s="1012" t="s">
        <v>160</v>
      </c>
      <c r="L355" s="1012">
        <v>0.26</v>
      </c>
      <c r="M355" s="1012" t="s">
        <v>160</v>
      </c>
      <c r="N355" s="1012" t="s">
        <v>160</v>
      </c>
      <c r="O355" s="1012">
        <v>0.26</v>
      </c>
      <c r="P355" s="1012" t="s">
        <v>160</v>
      </c>
      <c r="Q355" s="1012" t="s">
        <v>160</v>
      </c>
      <c r="R355" s="1012">
        <v>0.26</v>
      </c>
      <c r="S355" s="1012" t="s">
        <v>160</v>
      </c>
      <c r="T355" s="1012" t="s">
        <v>160</v>
      </c>
      <c r="U355" s="1012">
        <v>0.26</v>
      </c>
      <c r="V355" s="1012" t="s">
        <v>160</v>
      </c>
      <c r="W355" s="1012" t="s">
        <v>160</v>
      </c>
      <c r="X355" s="1012">
        <v>0.26</v>
      </c>
      <c r="Y355" s="1012" t="s">
        <v>160</v>
      </c>
      <c r="Z355" s="1012" t="s">
        <v>160</v>
      </c>
      <c r="AA355" s="1012">
        <v>0.26</v>
      </c>
      <c r="AB355" s="1012" t="s">
        <v>160</v>
      </c>
      <c r="AC355" s="1012" t="s">
        <v>160</v>
      </c>
      <c r="AD355" s="1012">
        <v>0.26</v>
      </c>
      <c r="AE355" s="1012" t="s">
        <v>160</v>
      </c>
      <c r="AF355" s="1012" t="s">
        <v>160</v>
      </c>
      <c r="AG355" s="1012">
        <v>0.26</v>
      </c>
      <c r="AH355" s="1012" t="s">
        <v>160</v>
      </c>
      <c r="AI355" s="1012" t="s">
        <v>160</v>
      </c>
      <c r="AJ355" s="1012">
        <v>0.26</v>
      </c>
      <c r="AK355" s="1012" t="s">
        <v>160</v>
      </c>
      <c r="AL355" s="1012" t="s">
        <v>160</v>
      </c>
      <c r="AM355" s="1012">
        <v>0.26</v>
      </c>
      <c r="AN355" s="1012" t="s">
        <v>160</v>
      </c>
      <c r="AO355" s="1012" t="s">
        <v>160</v>
      </c>
      <c r="AP355" s="1012">
        <v>0.26</v>
      </c>
      <c r="AQ355" s="1012" t="s">
        <v>160</v>
      </c>
      <c r="AR355" s="1012" t="s">
        <v>160</v>
      </c>
      <c r="AS355" s="1012">
        <v>0.26</v>
      </c>
      <c r="AT355" s="1012" t="s">
        <v>160</v>
      </c>
      <c r="AU355" s="1012" t="s">
        <v>160</v>
      </c>
      <c r="AV355" s="1012">
        <v>0.26</v>
      </c>
      <c r="AW355" s="1012" t="s">
        <v>160</v>
      </c>
      <c r="AX355" s="1012" t="s">
        <v>160</v>
      </c>
      <c r="AY355" s="1017">
        <v>0.26</v>
      </c>
      <c r="AZ355" s="1017" t="s">
        <v>160</v>
      </c>
      <c r="BA355" s="1017" t="s">
        <v>160</v>
      </c>
      <c r="BB355" s="1015">
        <v>0.26</v>
      </c>
      <c r="BC355" s="1015" t="s">
        <v>160</v>
      </c>
      <c r="BD355" s="1015" t="s">
        <v>160</v>
      </c>
      <c r="BE355" s="1013">
        <v>0.26</v>
      </c>
      <c r="BF355" s="1013" t="s">
        <v>160</v>
      </c>
      <c r="BG355" s="1013" t="s">
        <v>160</v>
      </c>
      <c r="BH355" s="1013">
        <v>0.26</v>
      </c>
      <c r="BI355" s="1013" t="s">
        <v>160</v>
      </c>
      <c r="BJ355" s="1013" t="s">
        <v>160</v>
      </c>
      <c r="BK355" s="1052"/>
      <c r="BL355" s="1052"/>
      <c r="BM355" s="1052"/>
    </row>
    <row r="356" spans="1:65" ht="18" customHeight="1" x14ac:dyDescent="0.25">
      <c r="A356" s="373"/>
      <c r="B356" s="352"/>
      <c r="C356" s="352"/>
      <c r="D356" s="352"/>
      <c r="E356" s="352"/>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8"/>
      <c r="AG356" s="358"/>
      <c r="AH356" s="358"/>
      <c r="AI356" s="358"/>
      <c r="AJ356" s="358"/>
      <c r="AK356" s="358"/>
      <c r="AL356" s="358"/>
      <c r="AM356" s="358"/>
      <c r="AN356" s="358"/>
      <c r="AO356" s="358"/>
      <c r="AP356" s="358"/>
      <c r="AQ356" s="358"/>
      <c r="AR356" s="358"/>
      <c r="AS356" s="358"/>
      <c r="AT356" s="358"/>
      <c r="AU356" s="358"/>
      <c r="AV356" s="358"/>
      <c r="AW356" s="358"/>
      <c r="AX356" s="358"/>
      <c r="AY356" s="358"/>
      <c r="AZ356" s="352"/>
      <c r="BA356" s="352"/>
      <c r="BB356" s="352"/>
    </row>
    <row r="357" spans="1:65" ht="18" customHeight="1" x14ac:dyDescent="0.25">
      <c r="A357" s="373"/>
      <c r="B357" s="389" t="s">
        <v>837</v>
      </c>
      <c r="Q357" s="271"/>
      <c r="AG357" s="271"/>
    </row>
    <row r="358" spans="1:65" ht="18" customHeight="1" x14ac:dyDescent="0.25">
      <c r="A358" s="373"/>
      <c r="B358" s="389"/>
      <c r="Q358" s="271"/>
      <c r="AG358" s="271"/>
    </row>
    <row r="359" spans="1:65" ht="18" customHeight="1" x14ac:dyDescent="0.25">
      <c r="A359" s="373"/>
      <c r="B359" s="352"/>
      <c r="C359" s="480" t="s">
        <v>829</v>
      </c>
      <c r="E359" s="481" t="s">
        <v>698</v>
      </c>
      <c r="F359" s="1097" t="s">
        <v>1850</v>
      </c>
      <c r="Q359" s="271"/>
      <c r="AG359" s="271"/>
    </row>
    <row r="360" spans="1:65" ht="18" customHeight="1" x14ac:dyDescent="0.25">
      <c r="A360" s="373"/>
      <c r="B360" s="352"/>
      <c r="C360" s="713" t="s">
        <v>1365</v>
      </c>
      <c r="D360" s="368">
        <v>1</v>
      </c>
      <c r="E360" s="366" t="e">
        <f>VLOOKUP(D436,$C$360:$D$365,2,0)</f>
        <v>#N/A</v>
      </c>
      <c r="F360" s="1097">
        <v>1</v>
      </c>
      <c r="Q360" s="271"/>
      <c r="AG360" s="271"/>
    </row>
    <row r="361" spans="1:65" ht="18" customHeight="1" x14ac:dyDescent="0.25">
      <c r="A361" s="373"/>
      <c r="B361" s="352"/>
      <c r="C361" s="714" t="s">
        <v>1366</v>
      </c>
      <c r="D361" s="299">
        <v>2</v>
      </c>
      <c r="E361" s="366" t="e">
        <f t="shared" ref="E361:E409" si="68">VLOOKUP(D437,$C$360:$D$365,2,0)</f>
        <v>#N/A</v>
      </c>
      <c r="F361" s="1097">
        <v>2</v>
      </c>
      <c r="Q361" s="271"/>
      <c r="AG361" s="271"/>
    </row>
    <row r="362" spans="1:65" ht="18" customHeight="1" x14ac:dyDescent="0.25">
      <c r="A362" s="373"/>
      <c r="B362" s="352"/>
      <c r="C362" s="714" t="s">
        <v>1500</v>
      </c>
      <c r="D362" s="299">
        <v>3</v>
      </c>
      <c r="E362" s="366" t="e">
        <f t="shared" si="68"/>
        <v>#N/A</v>
      </c>
      <c r="F362" s="1097">
        <v>3</v>
      </c>
      <c r="Q362" s="271"/>
      <c r="AG362" s="271"/>
    </row>
    <row r="363" spans="1:65" ht="18" customHeight="1" x14ac:dyDescent="0.25">
      <c r="A363" s="373"/>
      <c r="B363" s="352"/>
      <c r="C363" s="714" t="s">
        <v>1501</v>
      </c>
      <c r="D363" s="299">
        <v>4</v>
      </c>
      <c r="E363" s="366" t="e">
        <f t="shared" si="68"/>
        <v>#N/A</v>
      </c>
      <c r="F363" s="1097">
        <v>4</v>
      </c>
      <c r="Q363" s="271"/>
      <c r="AG363" s="271"/>
    </row>
    <row r="364" spans="1:65" ht="18" customHeight="1" x14ac:dyDescent="0.25">
      <c r="A364" s="373"/>
      <c r="B364" s="352"/>
      <c r="C364" s="714" t="s">
        <v>1552</v>
      </c>
      <c r="D364" s="299">
        <v>5</v>
      </c>
      <c r="E364" s="366" t="e">
        <f t="shared" si="68"/>
        <v>#N/A</v>
      </c>
      <c r="F364" s="1097">
        <v>5</v>
      </c>
      <c r="Q364" s="271"/>
      <c r="AG364" s="271"/>
    </row>
    <row r="365" spans="1:65" ht="18" customHeight="1" x14ac:dyDescent="0.25">
      <c r="A365" s="373"/>
      <c r="B365" s="352"/>
      <c r="C365" s="715" t="s">
        <v>1553</v>
      </c>
      <c r="D365" s="909">
        <v>6</v>
      </c>
      <c r="E365" s="366" t="e">
        <f t="shared" si="68"/>
        <v>#N/A</v>
      </c>
      <c r="F365" s="1097">
        <v>6</v>
      </c>
      <c r="Q365" s="271"/>
      <c r="AG365" s="271"/>
    </row>
    <row r="366" spans="1:65" ht="18" customHeight="1" x14ac:dyDescent="0.25">
      <c r="A366" s="373"/>
      <c r="B366" s="352"/>
      <c r="E366" s="366" t="e">
        <f t="shared" si="68"/>
        <v>#N/A</v>
      </c>
      <c r="F366" s="1097">
        <v>7</v>
      </c>
      <c r="Q366" s="271"/>
      <c r="AG366" s="271"/>
    </row>
    <row r="367" spans="1:65" ht="18" customHeight="1" x14ac:dyDescent="0.25">
      <c r="A367" s="373"/>
      <c r="B367" s="352"/>
      <c r="E367" s="366" t="e">
        <f t="shared" si="68"/>
        <v>#N/A</v>
      </c>
      <c r="F367" s="1097">
        <v>8</v>
      </c>
      <c r="Q367" s="271"/>
      <c r="AG367" s="271"/>
    </row>
    <row r="368" spans="1:65" ht="18" customHeight="1" x14ac:dyDescent="0.25">
      <c r="A368" s="373"/>
      <c r="B368" s="352"/>
      <c r="C368" s="309"/>
      <c r="E368" s="366" t="e">
        <f t="shared" si="68"/>
        <v>#N/A</v>
      </c>
      <c r="F368" s="1097">
        <v>9</v>
      </c>
      <c r="Q368" s="271"/>
      <c r="AG368" s="271"/>
    </row>
    <row r="369" spans="1:33" ht="18" customHeight="1" x14ac:dyDescent="0.25">
      <c r="A369" s="373"/>
      <c r="B369" s="352"/>
      <c r="E369" s="366" t="e">
        <f t="shared" si="68"/>
        <v>#N/A</v>
      </c>
      <c r="F369" s="1097">
        <v>10</v>
      </c>
      <c r="Q369" s="271"/>
      <c r="AG369" s="271"/>
    </row>
    <row r="370" spans="1:33" ht="18" customHeight="1" x14ac:dyDescent="0.25">
      <c r="A370" s="373"/>
      <c r="B370" s="352"/>
      <c r="E370" s="366" t="e">
        <f t="shared" si="68"/>
        <v>#N/A</v>
      </c>
      <c r="F370" s="1097">
        <v>11</v>
      </c>
      <c r="Q370" s="271"/>
      <c r="AG370" s="271"/>
    </row>
    <row r="371" spans="1:33" ht="18" customHeight="1" x14ac:dyDescent="0.25">
      <c r="A371" s="373"/>
      <c r="B371" s="352"/>
      <c r="E371" s="366" t="e">
        <f t="shared" si="68"/>
        <v>#N/A</v>
      </c>
      <c r="F371" s="1097">
        <v>12</v>
      </c>
      <c r="Q371" s="271"/>
      <c r="AG371" s="271"/>
    </row>
    <row r="372" spans="1:33" ht="18" customHeight="1" x14ac:dyDescent="0.25">
      <c r="A372" s="373"/>
      <c r="B372" s="352"/>
      <c r="E372" s="366" t="e">
        <f t="shared" si="68"/>
        <v>#N/A</v>
      </c>
      <c r="F372" s="1097">
        <v>13</v>
      </c>
      <c r="Q372" s="271"/>
      <c r="AG372" s="271"/>
    </row>
    <row r="373" spans="1:33" ht="18" customHeight="1" x14ac:dyDescent="0.25">
      <c r="A373" s="373"/>
      <c r="B373" s="352"/>
      <c r="E373" s="366" t="e">
        <f t="shared" si="68"/>
        <v>#N/A</v>
      </c>
      <c r="F373" s="1097">
        <v>14</v>
      </c>
      <c r="Q373" s="271"/>
      <c r="AG373" s="271"/>
    </row>
    <row r="374" spans="1:33" ht="18" customHeight="1" x14ac:dyDescent="0.25">
      <c r="A374" s="373"/>
      <c r="B374" s="352"/>
      <c r="E374" s="366" t="e">
        <f t="shared" si="68"/>
        <v>#N/A</v>
      </c>
      <c r="F374" s="1097">
        <v>15</v>
      </c>
      <c r="Q374" s="271"/>
      <c r="AG374" s="271"/>
    </row>
    <row r="375" spans="1:33" ht="18" customHeight="1" x14ac:dyDescent="0.25">
      <c r="A375" s="373"/>
      <c r="B375" s="352"/>
      <c r="E375" s="366" t="e">
        <f t="shared" si="68"/>
        <v>#N/A</v>
      </c>
      <c r="F375" s="1097">
        <v>16</v>
      </c>
      <c r="Q375" s="271"/>
      <c r="AG375" s="271"/>
    </row>
    <row r="376" spans="1:33" ht="18" customHeight="1" x14ac:dyDescent="0.25">
      <c r="A376" s="373"/>
      <c r="B376" s="352"/>
      <c r="E376" s="366" t="e">
        <f t="shared" si="68"/>
        <v>#N/A</v>
      </c>
      <c r="F376" s="1097">
        <v>17</v>
      </c>
      <c r="Q376" s="271"/>
      <c r="AG376" s="271"/>
    </row>
    <row r="377" spans="1:33" ht="18" customHeight="1" x14ac:dyDescent="0.25">
      <c r="A377" s="373"/>
      <c r="B377" s="352"/>
      <c r="E377" s="366" t="e">
        <f t="shared" si="68"/>
        <v>#N/A</v>
      </c>
      <c r="F377" s="1097">
        <v>18</v>
      </c>
      <c r="Q377" s="271"/>
      <c r="AG377" s="271"/>
    </row>
    <row r="378" spans="1:33" ht="18" customHeight="1" x14ac:dyDescent="0.25">
      <c r="A378" s="373"/>
      <c r="B378" s="352"/>
      <c r="E378" s="366" t="e">
        <f t="shared" si="68"/>
        <v>#N/A</v>
      </c>
      <c r="F378" s="1097">
        <v>19</v>
      </c>
      <c r="Q378" s="271"/>
      <c r="AG378" s="271"/>
    </row>
    <row r="379" spans="1:33" ht="18" customHeight="1" x14ac:dyDescent="0.25">
      <c r="A379" s="373"/>
      <c r="B379" s="352"/>
      <c r="E379" s="366" t="e">
        <f t="shared" si="68"/>
        <v>#N/A</v>
      </c>
      <c r="F379" s="1097">
        <v>20</v>
      </c>
      <c r="Q379" s="271"/>
      <c r="AG379" s="271"/>
    </row>
    <row r="380" spans="1:33" ht="18" customHeight="1" x14ac:dyDescent="0.25">
      <c r="A380" s="373"/>
      <c r="B380" s="352"/>
      <c r="E380" s="366" t="e">
        <f t="shared" si="68"/>
        <v>#N/A</v>
      </c>
      <c r="F380" s="1097">
        <v>21</v>
      </c>
      <c r="Q380" s="271"/>
      <c r="AG380" s="271"/>
    </row>
    <row r="381" spans="1:33" ht="18" customHeight="1" x14ac:dyDescent="0.25">
      <c r="A381" s="373"/>
      <c r="B381" s="352"/>
      <c r="E381" s="366" t="e">
        <f t="shared" si="68"/>
        <v>#N/A</v>
      </c>
      <c r="F381" s="1098">
        <v>22</v>
      </c>
      <c r="Q381" s="271"/>
      <c r="AG381" s="271"/>
    </row>
    <row r="382" spans="1:33" ht="18" customHeight="1" x14ac:dyDescent="0.25">
      <c r="A382" s="373"/>
      <c r="B382" s="352"/>
      <c r="E382" s="366" t="e">
        <f t="shared" si="68"/>
        <v>#N/A</v>
      </c>
      <c r="F382" s="1097">
        <v>23</v>
      </c>
      <c r="Q382" s="271"/>
      <c r="AG382" s="271"/>
    </row>
    <row r="383" spans="1:33" ht="18" customHeight="1" x14ac:dyDescent="0.25">
      <c r="A383" s="373"/>
      <c r="B383" s="352"/>
      <c r="E383" s="366" t="e">
        <f t="shared" si="68"/>
        <v>#N/A</v>
      </c>
      <c r="F383" s="1097">
        <v>24</v>
      </c>
      <c r="Q383" s="271"/>
      <c r="AG383" s="271"/>
    </row>
    <row r="384" spans="1:33" ht="18" customHeight="1" x14ac:dyDescent="0.25">
      <c r="A384" s="373"/>
      <c r="B384" s="352"/>
      <c r="E384" s="366" t="e">
        <f t="shared" si="68"/>
        <v>#N/A</v>
      </c>
      <c r="F384" s="1097">
        <v>25</v>
      </c>
      <c r="Q384" s="271"/>
      <c r="AG384" s="271"/>
    </row>
    <row r="385" spans="1:33" ht="18" customHeight="1" x14ac:dyDescent="0.25">
      <c r="A385" s="373"/>
      <c r="B385" s="352"/>
      <c r="E385" s="366" t="e">
        <f t="shared" si="68"/>
        <v>#N/A</v>
      </c>
      <c r="F385" s="1097">
        <v>26</v>
      </c>
      <c r="Q385" s="271"/>
      <c r="AG385" s="271"/>
    </row>
    <row r="386" spans="1:33" ht="18" customHeight="1" x14ac:dyDescent="0.25">
      <c r="A386" s="373"/>
      <c r="B386" s="352"/>
      <c r="E386" s="366" t="e">
        <f t="shared" si="68"/>
        <v>#N/A</v>
      </c>
      <c r="F386" s="1097">
        <v>27</v>
      </c>
      <c r="Q386" s="271"/>
      <c r="AG386" s="271"/>
    </row>
    <row r="387" spans="1:33" ht="18" customHeight="1" x14ac:dyDescent="0.25">
      <c r="A387" s="373"/>
      <c r="B387" s="352"/>
      <c r="E387" s="366" t="e">
        <f t="shared" si="68"/>
        <v>#N/A</v>
      </c>
      <c r="F387" s="1097">
        <v>28</v>
      </c>
      <c r="Q387" s="271"/>
      <c r="AG387" s="271"/>
    </row>
    <row r="388" spans="1:33" ht="18" customHeight="1" x14ac:dyDescent="0.25">
      <c r="A388" s="373"/>
      <c r="B388" s="352"/>
      <c r="E388" s="366" t="e">
        <f t="shared" si="68"/>
        <v>#N/A</v>
      </c>
      <c r="F388" s="1097">
        <v>29</v>
      </c>
      <c r="Q388" s="271"/>
      <c r="AG388" s="271"/>
    </row>
    <row r="389" spans="1:33" ht="18" customHeight="1" x14ac:dyDescent="0.25">
      <c r="A389" s="373"/>
      <c r="B389" s="352"/>
      <c r="E389" s="366" t="e">
        <f t="shared" si="68"/>
        <v>#N/A</v>
      </c>
      <c r="F389" s="1097">
        <v>30</v>
      </c>
      <c r="Q389" s="271"/>
      <c r="AG389" s="271"/>
    </row>
    <row r="390" spans="1:33" ht="18" customHeight="1" x14ac:dyDescent="0.25">
      <c r="A390" s="373"/>
      <c r="B390" s="352"/>
      <c r="E390" s="366" t="e">
        <f t="shared" si="68"/>
        <v>#N/A</v>
      </c>
      <c r="F390" s="1097">
        <v>31</v>
      </c>
      <c r="Q390" s="271"/>
      <c r="AG390" s="271"/>
    </row>
    <row r="391" spans="1:33" ht="18" customHeight="1" x14ac:dyDescent="0.25">
      <c r="A391" s="373"/>
      <c r="B391" s="352"/>
      <c r="E391" s="366" t="e">
        <f t="shared" si="68"/>
        <v>#N/A</v>
      </c>
      <c r="F391" s="1097">
        <v>32</v>
      </c>
      <c r="Q391" s="271"/>
      <c r="AG391" s="271"/>
    </row>
    <row r="392" spans="1:33" ht="18" customHeight="1" x14ac:dyDescent="0.25">
      <c r="A392" s="373"/>
      <c r="B392" s="352"/>
      <c r="E392" s="366" t="e">
        <f t="shared" si="68"/>
        <v>#N/A</v>
      </c>
      <c r="F392" s="1097">
        <v>33</v>
      </c>
      <c r="Q392" s="271"/>
      <c r="AG392" s="271"/>
    </row>
    <row r="393" spans="1:33" ht="18" customHeight="1" x14ac:dyDescent="0.25">
      <c r="A393" s="373"/>
      <c r="B393" s="352"/>
      <c r="E393" s="366" t="e">
        <f t="shared" si="68"/>
        <v>#N/A</v>
      </c>
      <c r="F393" s="1097">
        <v>34</v>
      </c>
      <c r="Q393" s="271"/>
      <c r="AG393" s="271"/>
    </row>
    <row r="394" spans="1:33" ht="18" customHeight="1" x14ac:dyDescent="0.25">
      <c r="A394" s="373"/>
      <c r="B394" s="352"/>
      <c r="E394" s="366" t="e">
        <f t="shared" si="68"/>
        <v>#N/A</v>
      </c>
      <c r="F394" s="1097">
        <v>35</v>
      </c>
      <c r="Q394" s="271"/>
      <c r="AG394" s="271"/>
    </row>
    <row r="395" spans="1:33" ht="18" customHeight="1" x14ac:dyDescent="0.25">
      <c r="A395" s="373"/>
      <c r="B395" s="352"/>
      <c r="E395" s="366" t="e">
        <f t="shared" si="68"/>
        <v>#N/A</v>
      </c>
      <c r="F395" s="1097">
        <v>36</v>
      </c>
      <c r="Q395" s="271"/>
      <c r="AG395" s="271"/>
    </row>
    <row r="396" spans="1:33" ht="18" customHeight="1" x14ac:dyDescent="0.25">
      <c r="A396" s="373"/>
      <c r="B396" s="352"/>
      <c r="E396" s="366" t="e">
        <f t="shared" si="68"/>
        <v>#N/A</v>
      </c>
      <c r="F396" s="1097">
        <v>37</v>
      </c>
      <c r="Q396" s="271"/>
      <c r="AG396" s="271"/>
    </row>
    <row r="397" spans="1:33" ht="18" customHeight="1" x14ac:dyDescent="0.25">
      <c r="A397" s="373"/>
      <c r="B397" s="352"/>
      <c r="E397" s="366" t="e">
        <f t="shared" si="68"/>
        <v>#N/A</v>
      </c>
      <c r="F397" s="1097">
        <v>38</v>
      </c>
      <c r="Q397" s="271"/>
      <c r="AG397" s="271"/>
    </row>
    <row r="398" spans="1:33" ht="18" customHeight="1" x14ac:dyDescent="0.25">
      <c r="A398" s="373"/>
      <c r="B398" s="352"/>
      <c r="E398" s="366" t="e">
        <f t="shared" si="68"/>
        <v>#N/A</v>
      </c>
      <c r="F398" s="1097">
        <v>39</v>
      </c>
      <c r="Q398" s="271"/>
      <c r="AG398" s="271"/>
    </row>
    <row r="399" spans="1:33" ht="18" customHeight="1" x14ac:dyDescent="0.25">
      <c r="A399" s="373"/>
      <c r="B399" s="352"/>
      <c r="E399" s="366" t="e">
        <f t="shared" si="68"/>
        <v>#N/A</v>
      </c>
      <c r="F399" s="1097">
        <v>40</v>
      </c>
      <c r="Q399" s="271"/>
      <c r="AG399" s="271"/>
    </row>
    <row r="400" spans="1:33" ht="18" customHeight="1" x14ac:dyDescent="0.25">
      <c r="A400" s="373"/>
      <c r="B400" s="352"/>
      <c r="E400" s="366" t="e">
        <f t="shared" si="68"/>
        <v>#N/A</v>
      </c>
      <c r="F400" s="1097">
        <v>41</v>
      </c>
      <c r="Q400" s="271"/>
      <c r="AG400" s="271"/>
    </row>
    <row r="401" spans="1:122" ht="18" customHeight="1" x14ac:dyDescent="0.25">
      <c r="A401" s="373"/>
      <c r="B401" s="352"/>
      <c r="E401" s="366" t="e">
        <f t="shared" si="68"/>
        <v>#N/A</v>
      </c>
      <c r="F401" s="1097">
        <v>42</v>
      </c>
      <c r="Q401" s="271"/>
      <c r="AG401" s="271"/>
    </row>
    <row r="402" spans="1:122" ht="18" customHeight="1" x14ac:dyDescent="0.25">
      <c r="A402" s="373"/>
      <c r="B402" s="352"/>
      <c r="E402" s="366" t="e">
        <f t="shared" si="68"/>
        <v>#N/A</v>
      </c>
      <c r="F402" s="1097">
        <v>43</v>
      </c>
      <c r="Q402" s="271"/>
      <c r="AG402" s="271"/>
    </row>
    <row r="403" spans="1:122" ht="18" customHeight="1" x14ac:dyDescent="0.25">
      <c r="A403" s="373"/>
      <c r="B403" s="352"/>
      <c r="E403" s="366" t="e">
        <f t="shared" si="68"/>
        <v>#N/A</v>
      </c>
      <c r="F403" s="1097">
        <v>44</v>
      </c>
      <c r="Q403" s="271"/>
      <c r="AG403" s="271"/>
    </row>
    <row r="404" spans="1:122" ht="18" customHeight="1" x14ac:dyDescent="0.25">
      <c r="A404" s="373"/>
      <c r="B404" s="352"/>
      <c r="E404" s="366" t="e">
        <f t="shared" si="68"/>
        <v>#N/A</v>
      </c>
      <c r="F404" s="1097">
        <v>45</v>
      </c>
      <c r="Q404" s="271"/>
      <c r="AG404" s="271"/>
    </row>
    <row r="405" spans="1:122" ht="18" customHeight="1" x14ac:dyDescent="0.25">
      <c r="A405" s="373"/>
      <c r="B405" s="352"/>
      <c r="E405" s="366" t="e">
        <f t="shared" si="68"/>
        <v>#N/A</v>
      </c>
      <c r="F405" s="1097">
        <v>46</v>
      </c>
      <c r="Q405" s="271"/>
      <c r="AG405" s="271"/>
    </row>
    <row r="406" spans="1:122" ht="18" customHeight="1" x14ac:dyDescent="0.25">
      <c r="A406" s="373"/>
      <c r="B406" s="352"/>
      <c r="E406" s="366" t="e">
        <f t="shared" si="68"/>
        <v>#N/A</v>
      </c>
      <c r="F406" s="1097">
        <v>47</v>
      </c>
      <c r="Q406" s="271"/>
      <c r="AG406" s="271"/>
    </row>
    <row r="407" spans="1:122" ht="18" customHeight="1" x14ac:dyDescent="0.25">
      <c r="A407" s="373"/>
      <c r="B407" s="352"/>
      <c r="E407" s="366" t="e">
        <f t="shared" si="68"/>
        <v>#N/A</v>
      </c>
      <c r="F407" s="1097">
        <v>48</v>
      </c>
      <c r="Q407" s="271"/>
      <c r="AG407" s="271"/>
    </row>
    <row r="408" spans="1:122" ht="18" customHeight="1" x14ac:dyDescent="0.25">
      <c r="A408" s="373"/>
      <c r="B408" s="352"/>
      <c r="E408" s="366" t="e">
        <f t="shared" si="68"/>
        <v>#N/A</v>
      </c>
      <c r="F408" s="1097">
        <v>49</v>
      </c>
      <c r="Q408" s="271"/>
      <c r="AG408" s="271"/>
    </row>
    <row r="409" spans="1:122" ht="18" customHeight="1" x14ac:dyDescent="0.25">
      <c r="A409" s="373"/>
      <c r="B409" s="352"/>
      <c r="E409" s="366" t="e">
        <f t="shared" si="68"/>
        <v>#N/A</v>
      </c>
      <c r="F409" s="1097">
        <v>50</v>
      </c>
      <c r="Q409" s="271"/>
      <c r="AG409" s="271"/>
    </row>
    <row r="410" spans="1:122" ht="18" customHeight="1" x14ac:dyDescent="0.25">
      <c r="A410" s="373"/>
      <c r="B410" s="352"/>
      <c r="E410" s="304"/>
      <c r="Q410" s="271"/>
      <c r="AG410" s="271"/>
    </row>
    <row r="411" spans="1:122" ht="18" customHeight="1" x14ac:dyDescent="0.25">
      <c r="A411" s="373"/>
      <c r="B411" s="352"/>
      <c r="E411" s="304"/>
      <c r="Q411" s="271"/>
      <c r="AG411" s="271"/>
    </row>
    <row r="412" spans="1:122" ht="18" customHeight="1" x14ac:dyDescent="0.25">
      <c r="A412" s="373"/>
      <c r="B412" s="352"/>
      <c r="Q412" s="271"/>
      <c r="AG412" s="271"/>
      <c r="DM412" s="952" t="s">
        <v>1846</v>
      </c>
    </row>
    <row r="413" spans="1:122" ht="18" customHeight="1" x14ac:dyDescent="0.25">
      <c r="A413" s="373"/>
      <c r="Q413" s="271"/>
      <c r="AG413" s="271"/>
    </row>
    <row r="414" spans="1:122" ht="18" customHeight="1" x14ac:dyDescent="0.25">
      <c r="A414" s="373"/>
      <c r="C414" s="434">
        <v>2007</v>
      </c>
      <c r="D414" s="434">
        <v>2007</v>
      </c>
      <c r="E414" s="434">
        <v>2007</v>
      </c>
      <c r="F414" s="434">
        <v>2007</v>
      </c>
      <c r="G414" s="434">
        <v>2007</v>
      </c>
      <c r="H414" s="434">
        <v>2007</v>
      </c>
      <c r="I414" s="434">
        <v>2008</v>
      </c>
      <c r="J414" s="434">
        <v>2008</v>
      </c>
      <c r="K414" s="434">
        <v>2008</v>
      </c>
      <c r="L414" s="434">
        <v>2008</v>
      </c>
      <c r="M414" s="434">
        <v>2008</v>
      </c>
      <c r="N414" s="434">
        <v>2008</v>
      </c>
      <c r="O414" s="434">
        <v>2009</v>
      </c>
      <c r="P414" s="434">
        <v>2009</v>
      </c>
      <c r="Q414" s="434">
        <v>2009</v>
      </c>
      <c r="R414" s="434">
        <v>2009</v>
      </c>
      <c r="S414" s="434">
        <v>2009</v>
      </c>
      <c r="T414" s="434">
        <v>2009</v>
      </c>
      <c r="U414" s="434">
        <v>2010</v>
      </c>
      <c r="V414" s="434">
        <v>2010</v>
      </c>
      <c r="W414" s="434">
        <v>2010</v>
      </c>
      <c r="X414" s="434">
        <v>2010</v>
      </c>
      <c r="Y414" s="434">
        <v>2010</v>
      </c>
      <c r="Z414" s="434">
        <v>2010</v>
      </c>
      <c r="AA414" s="435">
        <v>2011</v>
      </c>
      <c r="AB414" s="435">
        <v>2011</v>
      </c>
      <c r="AC414" s="435">
        <v>2011</v>
      </c>
      <c r="AD414" s="435">
        <v>2011</v>
      </c>
      <c r="AE414" s="435">
        <v>2011</v>
      </c>
      <c r="AF414" s="435">
        <v>2011</v>
      </c>
      <c r="AG414" s="435">
        <v>2012</v>
      </c>
      <c r="AH414" s="435">
        <v>2012</v>
      </c>
      <c r="AI414" s="435">
        <v>2012</v>
      </c>
      <c r="AJ414" s="435">
        <v>2012</v>
      </c>
      <c r="AK414" s="435">
        <v>2012</v>
      </c>
      <c r="AL414" s="435">
        <v>2012</v>
      </c>
      <c r="AM414" s="435">
        <v>2013</v>
      </c>
      <c r="AN414" s="435">
        <v>2013</v>
      </c>
      <c r="AO414" s="435">
        <v>2013</v>
      </c>
      <c r="AP414" s="435">
        <v>2013</v>
      </c>
      <c r="AQ414" s="435">
        <v>2013</v>
      </c>
      <c r="AR414" s="435">
        <v>2013</v>
      </c>
      <c r="AS414" s="435">
        <v>2014</v>
      </c>
      <c r="AT414" s="435">
        <v>2014</v>
      </c>
      <c r="AU414" s="435">
        <v>2014</v>
      </c>
      <c r="AV414" s="435">
        <v>2014</v>
      </c>
      <c r="AW414" s="435">
        <v>2014</v>
      </c>
      <c r="AX414" s="435">
        <v>2014</v>
      </c>
      <c r="AY414" s="435">
        <v>2015</v>
      </c>
      <c r="AZ414" s="435">
        <v>2015</v>
      </c>
      <c r="BA414" s="435">
        <v>2015</v>
      </c>
      <c r="BB414" s="435">
        <v>2015</v>
      </c>
      <c r="BC414" s="435">
        <v>2015</v>
      </c>
      <c r="BD414" s="435">
        <v>2015</v>
      </c>
      <c r="BE414" s="435">
        <v>2016</v>
      </c>
      <c r="BF414" s="435">
        <v>2016</v>
      </c>
      <c r="BG414" s="435">
        <v>2016</v>
      </c>
      <c r="BH414" s="435">
        <v>2016</v>
      </c>
      <c r="BI414" s="435">
        <v>2016</v>
      </c>
      <c r="BJ414" s="435">
        <v>2016</v>
      </c>
      <c r="BK414" s="435">
        <v>2017</v>
      </c>
      <c r="BL414" s="435">
        <v>2017</v>
      </c>
      <c r="BM414" s="435">
        <v>2017</v>
      </c>
      <c r="BN414" s="435">
        <v>2017</v>
      </c>
      <c r="BO414" s="435">
        <v>2017</v>
      </c>
      <c r="BP414" s="435">
        <v>2017</v>
      </c>
      <c r="BQ414" s="435">
        <v>2018</v>
      </c>
      <c r="BR414" s="435">
        <v>2018</v>
      </c>
      <c r="BS414" s="435">
        <v>2018</v>
      </c>
      <c r="BT414" s="435">
        <v>2018</v>
      </c>
      <c r="BU414" s="435">
        <v>2018</v>
      </c>
      <c r="BV414" s="435">
        <v>2018</v>
      </c>
      <c r="BW414" s="436">
        <v>2019</v>
      </c>
      <c r="BX414" s="436">
        <v>2019</v>
      </c>
      <c r="BY414" s="436">
        <v>2019</v>
      </c>
      <c r="BZ414" s="436">
        <v>2019</v>
      </c>
      <c r="CA414" s="436">
        <v>2019</v>
      </c>
      <c r="CB414" s="436">
        <v>2019</v>
      </c>
      <c r="CC414" s="436">
        <v>2020</v>
      </c>
      <c r="CD414" s="436">
        <v>2020</v>
      </c>
      <c r="CE414" s="436">
        <v>2020</v>
      </c>
      <c r="CF414" s="436">
        <v>2020</v>
      </c>
      <c r="CG414" s="436">
        <v>2020</v>
      </c>
      <c r="CH414" s="436">
        <v>2020</v>
      </c>
      <c r="CI414" s="436">
        <v>2021</v>
      </c>
      <c r="CJ414" s="436">
        <v>2021</v>
      </c>
      <c r="CK414" s="436">
        <v>2021</v>
      </c>
      <c r="CL414" s="436">
        <v>2021</v>
      </c>
      <c r="CM414" s="436">
        <v>2021</v>
      </c>
      <c r="CN414" s="436">
        <v>2021</v>
      </c>
      <c r="CO414" s="436">
        <v>2022</v>
      </c>
      <c r="CP414" s="436">
        <v>2022</v>
      </c>
      <c r="CQ414" s="436">
        <v>2022</v>
      </c>
      <c r="CR414" s="436">
        <v>2022</v>
      </c>
      <c r="CS414" s="436">
        <v>2022</v>
      </c>
      <c r="CT414" s="436">
        <v>2022</v>
      </c>
      <c r="CU414" s="436">
        <v>2023</v>
      </c>
      <c r="CV414" s="436">
        <v>2023</v>
      </c>
      <c r="CW414" s="436">
        <v>2023</v>
      </c>
      <c r="CX414" s="436">
        <v>2023</v>
      </c>
      <c r="CY414" s="436">
        <v>2023</v>
      </c>
      <c r="CZ414" s="436">
        <v>2023</v>
      </c>
      <c r="DA414" s="436">
        <v>2024</v>
      </c>
      <c r="DB414" s="436">
        <v>2024</v>
      </c>
      <c r="DC414" s="436">
        <v>2024</v>
      </c>
      <c r="DD414" s="436">
        <v>2024</v>
      </c>
      <c r="DE414" s="436">
        <v>2024</v>
      </c>
      <c r="DF414" s="436">
        <v>2024</v>
      </c>
      <c r="DG414" s="436">
        <v>2025</v>
      </c>
      <c r="DH414" s="436">
        <v>2025</v>
      </c>
      <c r="DI414" s="436">
        <v>2025</v>
      </c>
      <c r="DJ414" s="436">
        <v>2025</v>
      </c>
      <c r="DK414" s="436">
        <v>2025</v>
      </c>
      <c r="DL414" s="436">
        <v>2025</v>
      </c>
      <c r="DM414" s="950">
        <v>2026</v>
      </c>
      <c r="DN414" s="950">
        <v>2026</v>
      </c>
      <c r="DO414" s="950">
        <v>2026</v>
      </c>
      <c r="DP414" s="950">
        <v>2026</v>
      </c>
      <c r="DQ414" s="950">
        <v>2026</v>
      </c>
      <c r="DR414" s="950">
        <v>2026</v>
      </c>
    </row>
    <row r="415" spans="1:122" ht="18" customHeight="1" x14ac:dyDescent="0.25">
      <c r="A415" s="373"/>
      <c r="C415" s="489" t="s">
        <v>1365</v>
      </c>
      <c r="D415" s="489" t="s">
        <v>1366</v>
      </c>
      <c r="E415" s="489" t="s">
        <v>1500</v>
      </c>
      <c r="F415" s="489" t="s">
        <v>1501</v>
      </c>
      <c r="G415" s="489" t="s">
        <v>1552</v>
      </c>
      <c r="H415" s="489" t="s">
        <v>1553</v>
      </c>
      <c r="I415" s="489" t="s">
        <v>1365</v>
      </c>
      <c r="J415" s="489" t="s">
        <v>1366</v>
      </c>
      <c r="K415" s="489" t="s">
        <v>1500</v>
      </c>
      <c r="L415" s="489" t="s">
        <v>1501</v>
      </c>
      <c r="M415" s="489" t="s">
        <v>1552</v>
      </c>
      <c r="N415" s="489" t="s">
        <v>1553</v>
      </c>
      <c r="O415" s="489" t="s">
        <v>1365</v>
      </c>
      <c r="P415" s="489" t="s">
        <v>1366</v>
      </c>
      <c r="Q415" s="489" t="s">
        <v>1500</v>
      </c>
      <c r="R415" s="489" t="s">
        <v>1501</v>
      </c>
      <c r="S415" s="489" t="s">
        <v>1552</v>
      </c>
      <c r="T415" s="489" t="s">
        <v>1553</v>
      </c>
      <c r="U415" s="489" t="s">
        <v>1365</v>
      </c>
      <c r="V415" s="489" t="s">
        <v>1366</v>
      </c>
      <c r="W415" s="489" t="s">
        <v>1500</v>
      </c>
      <c r="X415" s="489" t="s">
        <v>1501</v>
      </c>
      <c r="Y415" s="489" t="s">
        <v>1552</v>
      </c>
      <c r="Z415" s="489" t="s">
        <v>1553</v>
      </c>
      <c r="AA415" s="489" t="s">
        <v>1365</v>
      </c>
      <c r="AB415" s="489" t="s">
        <v>1366</v>
      </c>
      <c r="AC415" s="489" t="s">
        <v>1500</v>
      </c>
      <c r="AD415" s="489" t="s">
        <v>1501</v>
      </c>
      <c r="AE415" s="489" t="s">
        <v>1552</v>
      </c>
      <c r="AF415" s="489" t="s">
        <v>1553</v>
      </c>
      <c r="AG415" s="489" t="s">
        <v>1365</v>
      </c>
      <c r="AH415" s="489" t="s">
        <v>1366</v>
      </c>
      <c r="AI415" s="489" t="s">
        <v>1500</v>
      </c>
      <c r="AJ415" s="489" t="s">
        <v>1501</v>
      </c>
      <c r="AK415" s="489" t="s">
        <v>1552</v>
      </c>
      <c r="AL415" s="489" t="s">
        <v>1553</v>
      </c>
      <c r="AM415" s="489" t="s">
        <v>1365</v>
      </c>
      <c r="AN415" s="489" t="s">
        <v>1366</v>
      </c>
      <c r="AO415" s="489" t="s">
        <v>1500</v>
      </c>
      <c r="AP415" s="489" t="s">
        <v>1501</v>
      </c>
      <c r="AQ415" s="489" t="s">
        <v>1552</v>
      </c>
      <c r="AR415" s="489" t="s">
        <v>1553</v>
      </c>
      <c r="AS415" s="489" t="s">
        <v>1365</v>
      </c>
      <c r="AT415" s="489" t="s">
        <v>1366</v>
      </c>
      <c r="AU415" s="489" t="s">
        <v>1500</v>
      </c>
      <c r="AV415" s="489" t="s">
        <v>1501</v>
      </c>
      <c r="AW415" s="489" t="s">
        <v>1552</v>
      </c>
      <c r="AX415" s="489" t="s">
        <v>1553</v>
      </c>
      <c r="AY415" s="489" t="s">
        <v>1365</v>
      </c>
      <c r="AZ415" s="489" t="s">
        <v>1366</v>
      </c>
      <c r="BA415" s="489" t="s">
        <v>1500</v>
      </c>
      <c r="BB415" s="489" t="s">
        <v>1501</v>
      </c>
      <c r="BC415" s="489" t="s">
        <v>1552</v>
      </c>
      <c r="BD415" s="489" t="s">
        <v>1553</v>
      </c>
      <c r="BE415" s="489" t="s">
        <v>1365</v>
      </c>
      <c r="BF415" s="489" t="s">
        <v>1366</v>
      </c>
      <c r="BG415" s="489" t="s">
        <v>1500</v>
      </c>
      <c r="BH415" s="489" t="s">
        <v>1501</v>
      </c>
      <c r="BI415" s="489" t="s">
        <v>1552</v>
      </c>
      <c r="BJ415" s="489" t="s">
        <v>1553</v>
      </c>
      <c r="BK415" s="489" t="s">
        <v>1365</v>
      </c>
      <c r="BL415" s="489" t="s">
        <v>1366</v>
      </c>
      <c r="BM415" s="489" t="s">
        <v>1500</v>
      </c>
      <c r="BN415" s="489" t="s">
        <v>1501</v>
      </c>
      <c r="BO415" s="489" t="s">
        <v>1552</v>
      </c>
      <c r="BP415" s="489" t="s">
        <v>1553</v>
      </c>
      <c r="BQ415" s="489" t="s">
        <v>1365</v>
      </c>
      <c r="BR415" s="489" t="s">
        <v>1366</v>
      </c>
      <c r="BS415" s="489" t="s">
        <v>1500</v>
      </c>
      <c r="BT415" s="489" t="s">
        <v>1501</v>
      </c>
      <c r="BU415" s="489" t="s">
        <v>1552</v>
      </c>
      <c r="BV415" s="489" t="s">
        <v>1553</v>
      </c>
      <c r="BW415" s="489" t="s">
        <v>1365</v>
      </c>
      <c r="BX415" s="489" t="s">
        <v>1366</v>
      </c>
      <c r="BY415" s="489" t="s">
        <v>1500</v>
      </c>
      <c r="BZ415" s="489" t="s">
        <v>1501</v>
      </c>
      <c r="CA415" s="489" t="s">
        <v>1552</v>
      </c>
      <c r="CB415" s="489" t="s">
        <v>1553</v>
      </c>
      <c r="CC415" s="489" t="s">
        <v>1365</v>
      </c>
      <c r="CD415" s="489" t="s">
        <v>1366</v>
      </c>
      <c r="CE415" s="489" t="s">
        <v>1500</v>
      </c>
      <c r="CF415" s="489" t="s">
        <v>1501</v>
      </c>
      <c r="CG415" s="489" t="s">
        <v>1552</v>
      </c>
      <c r="CH415" s="489" t="s">
        <v>1553</v>
      </c>
      <c r="CI415" s="489" t="s">
        <v>1365</v>
      </c>
      <c r="CJ415" s="489" t="s">
        <v>1366</v>
      </c>
      <c r="CK415" s="489" t="s">
        <v>1500</v>
      </c>
      <c r="CL415" s="489" t="s">
        <v>1501</v>
      </c>
      <c r="CM415" s="489" t="s">
        <v>1552</v>
      </c>
      <c r="CN415" s="489" t="s">
        <v>1553</v>
      </c>
      <c r="CO415" s="489" t="s">
        <v>1365</v>
      </c>
      <c r="CP415" s="489" t="s">
        <v>1366</v>
      </c>
      <c r="CQ415" s="489" t="s">
        <v>1500</v>
      </c>
      <c r="CR415" s="489" t="s">
        <v>1501</v>
      </c>
      <c r="CS415" s="489" t="s">
        <v>1552</v>
      </c>
      <c r="CT415" s="489" t="s">
        <v>1553</v>
      </c>
      <c r="CU415" s="489" t="s">
        <v>1365</v>
      </c>
      <c r="CV415" s="489" t="s">
        <v>1366</v>
      </c>
      <c r="CW415" s="489" t="s">
        <v>1500</v>
      </c>
      <c r="CX415" s="489" t="s">
        <v>1501</v>
      </c>
      <c r="CY415" s="489" t="s">
        <v>1552</v>
      </c>
      <c r="CZ415" s="489" t="s">
        <v>1553</v>
      </c>
      <c r="DA415" s="489" t="s">
        <v>1365</v>
      </c>
      <c r="DB415" s="489" t="s">
        <v>1366</v>
      </c>
      <c r="DC415" s="489" t="s">
        <v>1500</v>
      </c>
      <c r="DD415" s="489" t="s">
        <v>1501</v>
      </c>
      <c r="DE415" s="489" t="s">
        <v>1552</v>
      </c>
      <c r="DF415" s="489" t="s">
        <v>1553</v>
      </c>
      <c r="DG415" s="489" t="s">
        <v>1365</v>
      </c>
      <c r="DH415" s="489" t="s">
        <v>1366</v>
      </c>
      <c r="DI415" s="489" t="s">
        <v>1500</v>
      </c>
      <c r="DJ415" s="489" t="s">
        <v>1501</v>
      </c>
      <c r="DK415" s="489" t="s">
        <v>1552</v>
      </c>
      <c r="DL415" s="489" t="s">
        <v>1553</v>
      </c>
      <c r="DM415" s="1054" t="s">
        <v>1365</v>
      </c>
      <c r="DN415" s="1054" t="s">
        <v>1366</v>
      </c>
      <c r="DO415" s="1054" t="s">
        <v>1500</v>
      </c>
      <c r="DP415" s="1054" t="s">
        <v>1501</v>
      </c>
      <c r="DQ415" s="1054" t="s">
        <v>1552</v>
      </c>
      <c r="DR415" s="1054" t="s">
        <v>1553</v>
      </c>
    </row>
    <row r="416" spans="1:122" ht="18" customHeight="1" x14ac:dyDescent="0.25">
      <c r="A416" s="373"/>
      <c r="C416" s="490">
        <v>1</v>
      </c>
      <c r="D416" s="490">
        <v>2</v>
      </c>
      <c r="E416" s="490">
        <v>3</v>
      </c>
      <c r="F416" s="490">
        <v>4</v>
      </c>
      <c r="G416" s="490">
        <v>5</v>
      </c>
      <c r="H416" s="490">
        <v>6</v>
      </c>
      <c r="I416" s="490">
        <v>1</v>
      </c>
      <c r="J416" s="490">
        <v>2</v>
      </c>
      <c r="K416" s="490">
        <v>3</v>
      </c>
      <c r="L416" s="490">
        <v>4</v>
      </c>
      <c r="M416" s="490">
        <v>5</v>
      </c>
      <c r="N416" s="490">
        <v>6</v>
      </c>
      <c r="O416" s="490">
        <v>1</v>
      </c>
      <c r="P416" s="490">
        <v>2</v>
      </c>
      <c r="Q416" s="490">
        <v>3</v>
      </c>
      <c r="R416" s="490">
        <v>4</v>
      </c>
      <c r="S416" s="490">
        <v>5</v>
      </c>
      <c r="T416" s="490">
        <v>6</v>
      </c>
      <c r="U416" s="490">
        <v>1</v>
      </c>
      <c r="V416" s="490">
        <v>2</v>
      </c>
      <c r="W416" s="490">
        <v>3</v>
      </c>
      <c r="X416" s="490">
        <v>4</v>
      </c>
      <c r="Y416" s="490">
        <v>5</v>
      </c>
      <c r="Z416" s="490">
        <v>6</v>
      </c>
      <c r="AA416" s="490">
        <v>1</v>
      </c>
      <c r="AB416" s="490">
        <v>2</v>
      </c>
      <c r="AC416" s="490">
        <v>3</v>
      </c>
      <c r="AD416" s="490">
        <v>4</v>
      </c>
      <c r="AE416" s="490">
        <v>5</v>
      </c>
      <c r="AF416" s="490">
        <v>6</v>
      </c>
      <c r="AG416" s="490">
        <v>1</v>
      </c>
      <c r="AH416" s="490">
        <v>2</v>
      </c>
      <c r="AI416" s="490">
        <v>3</v>
      </c>
      <c r="AJ416" s="490">
        <v>4</v>
      </c>
      <c r="AK416" s="490">
        <v>5</v>
      </c>
      <c r="AL416" s="490">
        <v>6</v>
      </c>
      <c r="AM416" s="490">
        <v>1</v>
      </c>
      <c r="AN416" s="490">
        <v>2</v>
      </c>
      <c r="AO416" s="490">
        <v>3</v>
      </c>
      <c r="AP416" s="490">
        <v>4</v>
      </c>
      <c r="AQ416" s="490">
        <v>5</v>
      </c>
      <c r="AR416" s="490">
        <v>6</v>
      </c>
      <c r="AS416" s="490">
        <v>1</v>
      </c>
      <c r="AT416" s="490">
        <v>2</v>
      </c>
      <c r="AU416" s="490">
        <v>3</v>
      </c>
      <c r="AV416" s="490">
        <v>4</v>
      </c>
      <c r="AW416" s="490">
        <v>5</v>
      </c>
      <c r="AX416" s="490">
        <v>6</v>
      </c>
      <c r="AY416" s="490">
        <v>1</v>
      </c>
      <c r="AZ416" s="490">
        <v>2</v>
      </c>
      <c r="BA416" s="490">
        <v>3</v>
      </c>
      <c r="BB416" s="490">
        <v>4</v>
      </c>
      <c r="BC416" s="490">
        <v>5</v>
      </c>
      <c r="BD416" s="490">
        <v>6</v>
      </c>
      <c r="BE416" s="490">
        <v>1</v>
      </c>
      <c r="BF416" s="490">
        <v>2</v>
      </c>
      <c r="BG416" s="490">
        <v>3</v>
      </c>
      <c r="BH416" s="490">
        <v>4</v>
      </c>
      <c r="BI416" s="490">
        <v>5</v>
      </c>
      <c r="BJ416" s="490">
        <v>6</v>
      </c>
      <c r="BK416" s="490">
        <v>1</v>
      </c>
      <c r="BL416" s="490">
        <v>2</v>
      </c>
      <c r="BM416" s="490">
        <v>3</v>
      </c>
      <c r="BN416" s="490">
        <v>4</v>
      </c>
      <c r="BO416" s="490">
        <v>5</v>
      </c>
      <c r="BP416" s="490">
        <v>6</v>
      </c>
      <c r="BQ416" s="490">
        <v>1</v>
      </c>
      <c r="BR416" s="490">
        <v>2</v>
      </c>
      <c r="BS416" s="490">
        <v>3</v>
      </c>
      <c r="BT416" s="490">
        <v>4</v>
      </c>
      <c r="BU416" s="490">
        <v>5</v>
      </c>
      <c r="BV416" s="490">
        <v>6</v>
      </c>
      <c r="BW416" s="490">
        <v>1</v>
      </c>
      <c r="BX416" s="490">
        <v>2</v>
      </c>
      <c r="BY416" s="490">
        <v>3</v>
      </c>
      <c r="BZ416" s="490">
        <v>4</v>
      </c>
      <c r="CA416" s="490">
        <v>5</v>
      </c>
      <c r="CB416" s="490">
        <v>6</v>
      </c>
      <c r="CC416" s="490">
        <v>1</v>
      </c>
      <c r="CD416" s="490">
        <v>2</v>
      </c>
      <c r="CE416" s="490">
        <v>3</v>
      </c>
      <c r="CF416" s="490">
        <v>4</v>
      </c>
      <c r="CG416" s="490">
        <v>5</v>
      </c>
      <c r="CH416" s="490">
        <v>6</v>
      </c>
      <c r="CI416" s="490">
        <v>1</v>
      </c>
      <c r="CJ416" s="490">
        <v>2</v>
      </c>
      <c r="CK416" s="490">
        <v>3</v>
      </c>
      <c r="CL416" s="490">
        <v>4</v>
      </c>
      <c r="CM416" s="490">
        <v>5</v>
      </c>
      <c r="CN416" s="490">
        <v>6</v>
      </c>
      <c r="CO416" s="490">
        <v>1</v>
      </c>
      <c r="CP416" s="490">
        <v>2</v>
      </c>
      <c r="CQ416" s="490">
        <v>3</v>
      </c>
      <c r="CR416" s="490">
        <v>4</v>
      </c>
      <c r="CS416" s="490">
        <v>5</v>
      </c>
      <c r="CT416" s="490">
        <v>6</v>
      </c>
      <c r="CU416" s="490">
        <v>1</v>
      </c>
      <c r="CV416" s="490">
        <v>2</v>
      </c>
      <c r="CW416" s="490">
        <v>3</v>
      </c>
      <c r="CX416" s="490">
        <v>4</v>
      </c>
      <c r="CY416" s="490">
        <v>5</v>
      </c>
      <c r="CZ416" s="490">
        <v>6</v>
      </c>
      <c r="DA416" s="490">
        <v>1</v>
      </c>
      <c r="DB416" s="490">
        <v>2</v>
      </c>
      <c r="DC416" s="490">
        <v>3</v>
      </c>
      <c r="DD416" s="490">
        <v>4</v>
      </c>
      <c r="DE416" s="490">
        <v>5</v>
      </c>
      <c r="DF416" s="490">
        <v>6</v>
      </c>
      <c r="DG416" s="490">
        <v>1</v>
      </c>
      <c r="DH416" s="490">
        <v>2</v>
      </c>
      <c r="DI416" s="490">
        <v>3</v>
      </c>
      <c r="DJ416" s="490">
        <v>4</v>
      </c>
      <c r="DK416" s="490">
        <v>5</v>
      </c>
      <c r="DL416" s="490">
        <v>6</v>
      </c>
      <c r="DM416" s="1055">
        <v>1</v>
      </c>
      <c r="DN416" s="1055">
        <v>2</v>
      </c>
      <c r="DO416" s="1055">
        <v>3</v>
      </c>
      <c r="DP416" s="1055">
        <v>4</v>
      </c>
      <c r="DQ416" s="1055">
        <v>5</v>
      </c>
      <c r="DR416" s="1055">
        <v>6</v>
      </c>
    </row>
    <row r="417" spans="1:122" ht="18" customHeight="1" x14ac:dyDescent="0.25">
      <c r="A417" s="373"/>
      <c r="C417" s="488" t="str">
        <f>"Comb_VehA1_"&amp;C416&amp;"_"&amp;C414</f>
        <v>Comb_VehA1_1_2007</v>
      </c>
      <c r="D417" s="488" t="str">
        <f t="shared" ref="D417:Z417" si="69">"Comb_VehA1_"&amp;D416&amp;"_"&amp;D414</f>
        <v>Comb_VehA1_2_2007</v>
      </c>
      <c r="E417" s="488" t="str">
        <f t="shared" si="69"/>
        <v>Comb_VehA1_3_2007</v>
      </c>
      <c r="F417" s="488" t="str">
        <f t="shared" si="69"/>
        <v>Comb_VehA1_4_2007</v>
      </c>
      <c r="G417" s="488" t="str">
        <f t="shared" si="69"/>
        <v>Comb_VehA1_5_2007</v>
      </c>
      <c r="H417" s="488" t="str">
        <f t="shared" si="69"/>
        <v>Comb_VehA1_6_2007</v>
      </c>
      <c r="I417" s="488" t="str">
        <f t="shared" si="69"/>
        <v>Comb_VehA1_1_2008</v>
      </c>
      <c r="J417" s="488" t="str">
        <f t="shared" si="69"/>
        <v>Comb_VehA1_2_2008</v>
      </c>
      <c r="K417" s="488" t="str">
        <f t="shared" si="69"/>
        <v>Comb_VehA1_3_2008</v>
      </c>
      <c r="L417" s="488" t="str">
        <f t="shared" si="69"/>
        <v>Comb_VehA1_4_2008</v>
      </c>
      <c r="M417" s="488" t="str">
        <f t="shared" si="69"/>
        <v>Comb_VehA1_5_2008</v>
      </c>
      <c r="N417" s="488" t="str">
        <f t="shared" si="69"/>
        <v>Comb_VehA1_6_2008</v>
      </c>
      <c r="O417" s="488" t="str">
        <f t="shared" si="69"/>
        <v>Comb_VehA1_1_2009</v>
      </c>
      <c r="P417" s="488" t="str">
        <f t="shared" si="69"/>
        <v>Comb_VehA1_2_2009</v>
      </c>
      <c r="Q417" s="488" t="str">
        <f t="shared" si="69"/>
        <v>Comb_VehA1_3_2009</v>
      </c>
      <c r="R417" s="488" t="str">
        <f t="shared" si="69"/>
        <v>Comb_VehA1_4_2009</v>
      </c>
      <c r="S417" s="488" t="str">
        <f t="shared" si="69"/>
        <v>Comb_VehA1_5_2009</v>
      </c>
      <c r="T417" s="488" t="str">
        <f t="shared" si="69"/>
        <v>Comb_VehA1_6_2009</v>
      </c>
      <c r="U417" s="488" t="str">
        <f t="shared" si="69"/>
        <v>Comb_VehA1_1_2010</v>
      </c>
      <c r="V417" s="488" t="str">
        <f t="shared" si="69"/>
        <v>Comb_VehA1_2_2010</v>
      </c>
      <c r="W417" s="488" t="str">
        <f t="shared" si="69"/>
        <v>Comb_VehA1_3_2010</v>
      </c>
      <c r="X417" s="488" t="str">
        <f t="shared" si="69"/>
        <v>Comb_VehA1_4_2010</v>
      </c>
      <c r="Y417" s="488" t="str">
        <f t="shared" si="69"/>
        <v>Comb_VehA1_5_2010</v>
      </c>
      <c r="Z417" s="488" t="str">
        <f t="shared" si="69"/>
        <v>Comb_VehA1_6_2010</v>
      </c>
      <c r="AA417" s="488" t="str">
        <f>"Comb_VehA1_"&amp;AA416&amp;"_"&amp;AA414</f>
        <v>Comb_VehA1_1_2011</v>
      </c>
      <c r="AB417" s="488" t="str">
        <f t="shared" ref="AB417:BV417" si="70">"Comb_VehA1_"&amp;AB416&amp;"_"&amp;AB414</f>
        <v>Comb_VehA1_2_2011</v>
      </c>
      <c r="AC417" s="488" t="str">
        <f t="shared" si="70"/>
        <v>Comb_VehA1_3_2011</v>
      </c>
      <c r="AD417" s="488" t="str">
        <f t="shared" si="70"/>
        <v>Comb_VehA1_4_2011</v>
      </c>
      <c r="AE417" s="488" t="str">
        <f t="shared" si="70"/>
        <v>Comb_VehA1_5_2011</v>
      </c>
      <c r="AF417" s="488" t="str">
        <f t="shared" si="70"/>
        <v>Comb_VehA1_6_2011</v>
      </c>
      <c r="AG417" s="488" t="str">
        <f t="shared" si="70"/>
        <v>Comb_VehA1_1_2012</v>
      </c>
      <c r="AH417" s="488" t="str">
        <f t="shared" si="70"/>
        <v>Comb_VehA1_2_2012</v>
      </c>
      <c r="AI417" s="488" t="str">
        <f t="shared" si="70"/>
        <v>Comb_VehA1_3_2012</v>
      </c>
      <c r="AJ417" s="488" t="str">
        <f t="shared" si="70"/>
        <v>Comb_VehA1_4_2012</v>
      </c>
      <c r="AK417" s="488" t="str">
        <f t="shared" si="70"/>
        <v>Comb_VehA1_5_2012</v>
      </c>
      <c r="AL417" s="488" t="str">
        <f>"Comb_VehA1_"&amp;AL416&amp;"_"&amp;AL414</f>
        <v>Comb_VehA1_6_2012</v>
      </c>
      <c r="AM417" s="488" t="str">
        <f t="shared" si="70"/>
        <v>Comb_VehA1_1_2013</v>
      </c>
      <c r="AN417" s="488" t="str">
        <f t="shared" si="70"/>
        <v>Comb_VehA1_2_2013</v>
      </c>
      <c r="AO417" s="488" t="str">
        <f t="shared" si="70"/>
        <v>Comb_VehA1_3_2013</v>
      </c>
      <c r="AP417" s="488" t="str">
        <f t="shared" si="70"/>
        <v>Comb_VehA1_4_2013</v>
      </c>
      <c r="AQ417" s="488" t="str">
        <f t="shared" si="70"/>
        <v>Comb_VehA1_5_2013</v>
      </c>
      <c r="AR417" s="488" t="str">
        <f t="shared" si="70"/>
        <v>Comb_VehA1_6_2013</v>
      </c>
      <c r="AS417" s="488" t="str">
        <f t="shared" si="70"/>
        <v>Comb_VehA1_1_2014</v>
      </c>
      <c r="AT417" s="488" t="str">
        <f t="shared" si="70"/>
        <v>Comb_VehA1_2_2014</v>
      </c>
      <c r="AU417" s="488" t="str">
        <f t="shared" si="70"/>
        <v>Comb_VehA1_3_2014</v>
      </c>
      <c r="AV417" s="488" t="str">
        <f t="shared" si="70"/>
        <v>Comb_VehA1_4_2014</v>
      </c>
      <c r="AW417" s="488" t="str">
        <f t="shared" si="70"/>
        <v>Comb_VehA1_5_2014</v>
      </c>
      <c r="AX417" s="488" t="str">
        <f t="shared" si="70"/>
        <v>Comb_VehA1_6_2014</v>
      </c>
      <c r="AY417" s="488" t="str">
        <f t="shared" si="70"/>
        <v>Comb_VehA1_1_2015</v>
      </c>
      <c r="AZ417" s="488" t="str">
        <f t="shared" si="70"/>
        <v>Comb_VehA1_2_2015</v>
      </c>
      <c r="BA417" s="488" t="str">
        <f t="shared" si="70"/>
        <v>Comb_VehA1_3_2015</v>
      </c>
      <c r="BB417" s="488" t="str">
        <f t="shared" si="70"/>
        <v>Comb_VehA1_4_2015</v>
      </c>
      <c r="BC417" s="488" t="str">
        <f t="shared" si="70"/>
        <v>Comb_VehA1_5_2015</v>
      </c>
      <c r="BD417" s="488" t="str">
        <f t="shared" si="70"/>
        <v>Comb_VehA1_6_2015</v>
      </c>
      <c r="BE417" s="488" t="str">
        <f t="shared" si="70"/>
        <v>Comb_VehA1_1_2016</v>
      </c>
      <c r="BF417" s="488" t="str">
        <f t="shared" si="70"/>
        <v>Comb_VehA1_2_2016</v>
      </c>
      <c r="BG417" s="488" t="str">
        <f t="shared" si="70"/>
        <v>Comb_VehA1_3_2016</v>
      </c>
      <c r="BH417" s="488" t="str">
        <f t="shared" si="70"/>
        <v>Comb_VehA1_4_2016</v>
      </c>
      <c r="BI417" s="488" t="str">
        <f t="shared" si="70"/>
        <v>Comb_VehA1_5_2016</v>
      </c>
      <c r="BJ417" s="488" t="str">
        <f t="shared" si="70"/>
        <v>Comb_VehA1_6_2016</v>
      </c>
      <c r="BK417" s="488" t="str">
        <f t="shared" si="70"/>
        <v>Comb_VehA1_1_2017</v>
      </c>
      <c r="BL417" s="488" t="str">
        <f t="shared" si="70"/>
        <v>Comb_VehA1_2_2017</v>
      </c>
      <c r="BM417" s="488" t="str">
        <f t="shared" si="70"/>
        <v>Comb_VehA1_3_2017</v>
      </c>
      <c r="BN417" s="488" t="str">
        <f t="shared" si="70"/>
        <v>Comb_VehA1_4_2017</v>
      </c>
      <c r="BO417" s="488" t="str">
        <f t="shared" si="70"/>
        <v>Comb_VehA1_5_2017</v>
      </c>
      <c r="BP417" s="488" t="str">
        <f t="shared" si="70"/>
        <v>Comb_VehA1_6_2017</v>
      </c>
      <c r="BQ417" s="488" t="str">
        <f t="shared" si="70"/>
        <v>Comb_VehA1_1_2018</v>
      </c>
      <c r="BR417" s="488" t="str">
        <f t="shared" si="70"/>
        <v>Comb_VehA1_2_2018</v>
      </c>
      <c r="BS417" s="488" t="str">
        <f t="shared" si="70"/>
        <v>Comb_VehA1_3_2018</v>
      </c>
      <c r="BT417" s="488" t="str">
        <f t="shared" si="70"/>
        <v>Comb_VehA1_4_2018</v>
      </c>
      <c r="BU417" s="488" t="str">
        <f t="shared" si="70"/>
        <v>Comb_VehA1_5_2018</v>
      </c>
      <c r="BV417" s="488" t="str">
        <f t="shared" si="70"/>
        <v>Comb_VehA1_6_2018</v>
      </c>
      <c r="BW417" s="488" t="str">
        <f t="shared" ref="BW417" si="71">"Comb_VehA1_"&amp;BW416&amp;"_"&amp;BW414</f>
        <v>Comb_VehA1_1_2019</v>
      </c>
      <c r="BX417" s="488" t="str">
        <f t="shared" ref="BX417:CB417" si="72">"Comb_VehA1_"&amp;BX416&amp;"_"&amp;BX414</f>
        <v>Comb_VehA1_2_2019</v>
      </c>
      <c r="BY417" s="488" t="str">
        <f t="shared" si="72"/>
        <v>Comb_VehA1_3_2019</v>
      </c>
      <c r="BZ417" s="488" t="str">
        <f t="shared" si="72"/>
        <v>Comb_VehA1_4_2019</v>
      </c>
      <c r="CA417" s="488" t="str">
        <f t="shared" si="72"/>
        <v>Comb_VehA1_5_2019</v>
      </c>
      <c r="CB417" s="488" t="str">
        <f t="shared" si="72"/>
        <v>Comb_VehA1_6_2019</v>
      </c>
      <c r="CC417" s="488" t="str">
        <f>"Comb_VehA1_"&amp;CC416&amp;"_"&amp;CC414</f>
        <v>Comb_VehA1_1_2020</v>
      </c>
      <c r="CD417" s="488" t="str">
        <f>"Comb_VehA1_"&amp;CD416&amp;"_"&amp;CD414</f>
        <v>Comb_VehA1_2_2020</v>
      </c>
      <c r="CE417" s="488" t="str">
        <f>"Comb_VehA1_"&amp;CE416&amp;"_"&amp;CE414</f>
        <v>Comb_VehA1_3_2020</v>
      </c>
      <c r="CF417" s="488" t="str">
        <f>"Comb_VehA1_"&amp;CF416&amp;"_"&amp;CF414</f>
        <v>Comb_VehA1_4_2020</v>
      </c>
      <c r="CG417" s="488" t="str">
        <f t="shared" ref="CG417:CH417" si="73">"Comb_VehA1_"&amp;CG416&amp;"_"&amp;CG414</f>
        <v>Comb_VehA1_5_2020</v>
      </c>
      <c r="CH417" s="488" t="str">
        <f t="shared" si="73"/>
        <v>Comb_VehA1_6_2020</v>
      </c>
      <c r="CI417" s="488" t="str">
        <f>"Comb_VehA1_"&amp;CI416&amp;"_"&amp;CI414</f>
        <v>Comb_VehA1_1_2021</v>
      </c>
      <c r="CJ417" s="488" t="str">
        <f>"Comb_VehA1_"&amp;CJ416&amp;"_"&amp;CJ414</f>
        <v>Comb_VehA1_2_2021</v>
      </c>
      <c r="CK417" s="488" t="str">
        <f>"Comb_VehA1_"&amp;CK416&amp;"_"&amp;CK414</f>
        <v>Comb_VehA1_3_2021</v>
      </c>
      <c r="CL417" s="488" t="str">
        <f>"Comb_VehA1_"&amp;CL416&amp;"_"&amp;CL414</f>
        <v>Comb_VehA1_4_2021</v>
      </c>
      <c r="CM417" s="488" t="str">
        <f t="shared" ref="CM417:CN417" si="74">"Comb_VehA1_"&amp;CM416&amp;"_"&amp;CM414</f>
        <v>Comb_VehA1_5_2021</v>
      </c>
      <c r="CN417" s="488" t="str">
        <f t="shared" si="74"/>
        <v>Comb_VehA1_6_2021</v>
      </c>
      <c r="CO417" s="488" t="str">
        <f>"Comb_VehA1_"&amp;CO416&amp;"_"&amp;CO414</f>
        <v>Comb_VehA1_1_2022</v>
      </c>
      <c r="CP417" s="488" t="str">
        <f>"Comb_VehA1_"&amp;CP416&amp;"_"&amp;CP414</f>
        <v>Comb_VehA1_2_2022</v>
      </c>
      <c r="CQ417" s="488" t="str">
        <f>"Comb_VehA1_"&amp;CQ416&amp;"_"&amp;CQ414</f>
        <v>Comb_VehA1_3_2022</v>
      </c>
      <c r="CR417" s="488" t="str">
        <f>"Comb_VehA1_"&amp;CR416&amp;"_"&amp;CR414</f>
        <v>Comb_VehA1_4_2022</v>
      </c>
      <c r="CS417" s="488" t="str">
        <f t="shared" ref="CS417:CT417" si="75">"Comb_VehA1_"&amp;CS416&amp;"_"&amp;CS414</f>
        <v>Comb_VehA1_5_2022</v>
      </c>
      <c r="CT417" s="488" t="str">
        <f t="shared" si="75"/>
        <v>Comb_VehA1_6_2022</v>
      </c>
      <c r="CU417" s="488" t="str">
        <f t="shared" ref="CU417" si="76">"Comb_VehA1_"&amp;CU416&amp;"_"&amp;CU414</f>
        <v>Comb_VehA1_1_2023</v>
      </c>
      <c r="CV417" s="488" t="str">
        <f t="shared" ref="CV417" si="77">"Comb_VehA1_"&amp;CV416&amp;"_"&amp;CV414</f>
        <v>Comb_VehA1_2_2023</v>
      </c>
      <c r="CW417" s="488" t="str">
        <f t="shared" ref="CW417" si="78">"Comb_VehA1_"&amp;CW416&amp;"_"&amp;CW414</f>
        <v>Comb_VehA1_3_2023</v>
      </c>
      <c r="CX417" s="488" t="str">
        <f t="shared" ref="CX417" si="79">"Comb_VehA1_"&amp;CX416&amp;"_"&amp;CX414</f>
        <v>Comb_VehA1_4_2023</v>
      </c>
      <c r="CY417" s="488" t="str">
        <f t="shared" ref="CY417:DD417" si="80">"Comb_VehA1_"&amp;CY416&amp;"_"&amp;CY414</f>
        <v>Comb_VehA1_5_2023</v>
      </c>
      <c r="CZ417" s="488" t="str">
        <f t="shared" si="80"/>
        <v>Comb_VehA1_6_2023</v>
      </c>
      <c r="DA417" s="488" t="str">
        <f t="shared" si="80"/>
        <v>Comb_VehA1_1_2024</v>
      </c>
      <c r="DB417" s="488" t="str">
        <f>"Comb_VehA1_"&amp;DB416&amp;"_"&amp;DB414</f>
        <v>Comb_VehA1_2_2024</v>
      </c>
      <c r="DC417" s="488" t="str">
        <f t="shared" si="80"/>
        <v>Comb_VehA1_3_2024</v>
      </c>
      <c r="DD417" s="488" t="str">
        <f t="shared" si="80"/>
        <v>Comb_VehA1_4_2024</v>
      </c>
      <c r="DE417" s="488" t="str">
        <f t="shared" ref="DE417:DG417" si="81">"Comb_VehA1_"&amp;DE416&amp;"_"&amp;DE414</f>
        <v>Comb_VehA1_5_2024</v>
      </c>
      <c r="DF417" s="488" t="str">
        <f t="shared" si="81"/>
        <v>Comb_VehA1_6_2024</v>
      </c>
      <c r="DG417" s="488" t="str">
        <f t="shared" si="81"/>
        <v>Comb_VehA1_1_2025</v>
      </c>
      <c r="DH417" s="488" t="str">
        <f>"Comb_VehA1_"&amp;DH416&amp;"_"&amp;DH414</f>
        <v>Comb_VehA1_2_2025</v>
      </c>
      <c r="DI417" s="488" t="str">
        <f t="shared" ref="DI417:DM417" si="82">"Comb_VehA1_"&amp;DI416&amp;"_"&amp;DI414</f>
        <v>Comb_VehA1_3_2025</v>
      </c>
      <c r="DJ417" s="488" t="str">
        <f t="shared" si="82"/>
        <v>Comb_VehA1_4_2025</v>
      </c>
      <c r="DK417" s="488" t="str">
        <f t="shared" si="82"/>
        <v>Comb_VehA1_5_2025</v>
      </c>
      <c r="DL417" s="488" t="str">
        <f t="shared" si="82"/>
        <v>Comb_VehA1_6_2025</v>
      </c>
      <c r="DM417" s="1056" t="str">
        <f t="shared" si="82"/>
        <v>Comb_VehA1_1_2026</v>
      </c>
      <c r="DN417" s="1056" t="str">
        <f>"Comb_VehA1_"&amp;DN416&amp;"_"&amp;DN414</f>
        <v>Comb_VehA1_2_2026</v>
      </c>
      <c r="DO417" s="1056" t="str">
        <f t="shared" ref="DO417:DR417" si="83">"Comb_VehA1_"&amp;DO416&amp;"_"&amp;DO414</f>
        <v>Comb_VehA1_3_2026</v>
      </c>
      <c r="DP417" s="1056" t="str">
        <f t="shared" si="83"/>
        <v>Comb_VehA1_4_2026</v>
      </c>
      <c r="DQ417" s="1056" t="str">
        <f t="shared" si="83"/>
        <v>Comb_VehA1_5_2026</v>
      </c>
      <c r="DR417" s="1056" t="str">
        <f t="shared" si="83"/>
        <v>Comb_VehA1_6_2026</v>
      </c>
    </row>
    <row r="418" spans="1:122" ht="18" customHeight="1" x14ac:dyDescent="0.25">
      <c r="A418" s="373"/>
      <c r="C418" s="798" t="s">
        <v>353</v>
      </c>
      <c r="D418" s="361" t="s">
        <v>353</v>
      </c>
      <c r="E418" s="361" t="s">
        <v>353</v>
      </c>
      <c r="F418" s="798" t="s">
        <v>758</v>
      </c>
      <c r="G418" s="923" t="s">
        <v>353</v>
      </c>
      <c r="H418" s="362" t="s">
        <v>353</v>
      </c>
      <c r="I418" s="798" t="s">
        <v>353</v>
      </c>
      <c r="J418" s="361" t="s">
        <v>353</v>
      </c>
      <c r="K418" s="361" t="s">
        <v>353</v>
      </c>
      <c r="L418" s="738" t="s">
        <v>758</v>
      </c>
      <c r="M418" s="362" t="s">
        <v>353</v>
      </c>
      <c r="N418" s="362" t="s">
        <v>353</v>
      </c>
      <c r="O418" s="798" t="s">
        <v>353</v>
      </c>
      <c r="P418" s="361" t="s">
        <v>353</v>
      </c>
      <c r="Q418" s="361" t="s">
        <v>353</v>
      </c>
      <c r="R418" s="738" t="s">
        <v>758</v>
      </c>
      <c r="S418" s="362" t="s">
        <v>353</v>
      </c>
      <c r="T418" s="362" t="s">
        <v>353</v>
      </c>
      <c r="U418" s="798" t="s">
        <v>353</v>
      </c>
      <c r="V418" s="361" t="s">
        <v>353</v>
      </c>
      <c r="W418" s="361" t="s">
        <v>353</v>
      </c>
      <c r="X418" s="738" t="s">
        <v>758</v>
      </c>
      <c r="Y418" s="362" t="s">
        <v>353</v>
      </c>
      <c r="Z418" s="362" t="s">
        <v>353</v>
      </c>
      <c r="AA418" s="798" t="s">
        <v>353</v>
      </c>
      <c r="AB418" s="361" t="s">
        <v>353</v>
      </c>
      <c r="AC418" s="361" t="s">
        <v>353</v>
      </c>
      <c r="AD418" s="738" t="s">
        <v>758</v>
      </c>
      <c r="AE418" s="362" t="s">
        <v>353</v>
      </c>
      <c r="AF418" s="362" t="s">
        <v>353</v>
      </c>
      <c r="AG418" s="798" t="s">
        <v>353</v>
      </c>
      <c r="AH418" s="361" t="s">
        <v>353</v>
      </c>
      <c r="AI418" s="361" t="s">
        <v>353</v>
      </c>
      <c r="AJ418" s="738" t="s">
        <v>758</v>
      </c>
      <c r="AK418" s="362" t="s">
        <v>353</v>
      </c>
      <c r="AL418" s="362" t="s">
        <v>353</v>
      </c>
      <c r="AM418" s="798" t="s">
        <v>353</v>
      </c>
      <c r="AN418" s="361" t="s">
        <v>353</v>
      </c>
      <c r="AO418" s="361" t="s">
        <v>353</v>
      </c>
      <c r="AP418" s="738" t="s">
        <v>758</v>
      </c>
      <c r="AQ418" s="362" t="s">
        <v>353</v>
      </c>
      <c r="AR418" s="362" t="s">
        <v>353</v>
      </c>
      <c r="AS418" s="798" t="s">
        <v>353</v>
      </c>
      <c r="AT418" s="361" t="s">
        <v>353</v>
      </c>
      <c r="AU418" s="361" t="s">
        <v>353</v>
      </c>
      <c r="AV418" s="738" t="s">
        <v>758</v>
      </c>
      <c r="AW418" s="362" t="s">
        <v>353</v>
      </c>
      <c r="AX418" s="362" t="s">
        <v>353</v>
      </c>
      <c r="AY418" s="798" t="s">
        <v>353</v>
      </c>
      <c r="AZ418" s="361" t="s">
        <v>353</v>
      </c>
      <c r="BA418" s="361" t="s">
        <v>353</v>
      </c>
      <c r="BB418" s="738" t="s">
        <v>758</v>
      </c>
      <c r="BC418" s="362" t="s">
        <v>353</v>
      </c>
      <c r="BD418" s="362" t="s">
        <v>353</v>
      </c>
      <c r="BE418" s="798" t="s">
        <v>353</v>
      </c>
      <c r="BF418" s="361" t="s">
        <v>353</v>
      </c>
      <c r="BG418" s="361" t="s">
        <v>353</v>
      </c>
      <c r="BH418" s="738" t="s">
        <v>758</v>
      </c>
      <c r="BI418" s="362" t="s">
        <v>353</v>
      </c>
      <c r="BJ418" s="362" t="s">
        <v>353</v>
      </c>
      <c r="BK418" s="798" t="s">
        <v>353</v>
      </c>
      <c r="BL418" s="361" t="s">
        <v>353</v>
      </c>
      <c r="BM418" s="361" t="s">
        <v>353</v>
      </c>
      <c r="BN418" s="738" t="s">
        <v>758</v>
      </c>
      <c r="BO418" s="362" t="s">
        <v>353</v>
      </c>
      <c r="BP418" s="362" t="s">
        <v>353</v>
      </c>
      <c r="BQ418" s="798" t="s">
        <v>353</v>
      </c>
      <c r="BR418" s="361" t="s">
        <v>353</v>
      </c>
      <c r="BS418" s="361" t="s">
        <v>353</v>
      </c>
      <c r="BT418" s="738" t="s">
        <v>758</v>
      </c>
      <c r="BU418" s="362" t="s">
        <v>353</v>
      </c>
      <c r="BV418" s="362" t="s">
        <v>353</v>
      </c>
      <c r="BW418" s="361" t="s">
        <v>541</v>
      </c>
      <c r="BX418" s="361" t="s">
        <v>541</v>
      </c>
      <c r="BY418" s="361" t="s">
        <v>541</v>
      </c>
      <c r="BZ418" s="365" t="s">
        <v>399</v>
      </c>
      <c r="CA418" s="361" t="s">
        <v>541</v>
      </c>
      <c r="CB418" s="361" t="s">
        <v>541</v>
      </c>
      <c r="CC418" s="361" t="s">
        <v>541</v>
      </c>
      <c r="CD418" s="361" t="s">
        <v>541</v>
      </c>
      <c r="CE418" s="361" t="s">
        <v>541</v>
      </c>
      <c r="CF418" s="365" t="s">
        <v>399</v>
      </c>
      <c r="CG418" s="361" t="s">
        <v>541</v>
      </c>
      <c r="CH418" s="361" t="s">
        <v>541</v>
      </c>
      <c r="CI418" s="361" t="s">
        <v>541</v>
      </c>
      <c r="CJ418" s="361" t="s">
        <v>541</v>
      </c>
      <c r="CK418" s="361" t="s">
        <v>541</v>
      </c>
      <c r="CL418" s="365" t="s">
        <v>399</v>
      </c>
      <c r="CM418" s="361" t="s">
        <v>541</v>
      </c>
      <c r="CN418" s="361" t="s">
        <v>541</v>
      </c>
      <c r="CO418" s="361" t="s">
        <v>541</v>
      </c>
      <c r="CP418" s="361" t="s">
        <v>541</v>
      </c>
      <c r="CQ418" s="361" t="s">
        <v>541</v>
      </c>
      <c r="CR418" s="365" t="s">
        <v>399</v>
      </c>
      <c r="CS418" s="361" t="s">
        <v>541</v>
      </c>
      <c r="CT418" s="361" t="s">
        <v>541</v>
      </c>
      <c r="CU418" s="361" t="s">
        <v>541</v>
      </c>
      <c r="CV418" s="361" t="s">
        <v>541</v>
      </c>
      <c r="CW418" s="361" t="s">
        <v>541</v>
      </c>
      <c r="CX418" s="365" t="s">
        <v>399</v>
      </c>
      <c r="CY418" s="361" t="s">
        <v>541</v>
      </c>
      <c r="CZ418" s="361" t="s">
        <v>541</v>
      </c>
      <c r="DA418" s="361" t="s">
        <v>541</v>
      </c>
      <c r="DB418" s="361" t="s">
        <v>541</v>
      </c>
      <c r="DC418" s="361" t="s">
        <v>541</v>
      </c>
      <c r="DD418" s="365" t="s">
        <v>399</v>
      </c>
      <c r="DE418" s="361" t="s">
        <v>541</v>
      </c>
      <c r="DF418" s="361" t="s">
        <v>541</v>
      </c>
      <c r="DG418" s="361" t="s">
        <v>541</v>
      </c>
      <c r="DH418" s="361" t="s">
        <v>541</v>
      </c>
      <c r="DI418" s="361" t="s">
        <v>541</v>
      </c>
      <c r="DJ418" s="365" t="s">
        <v>399</v>
      </c>
      <c r="DK418" s="361" t="s">
        <v>541</v>
      </c>
      <c r="DL418" s="361" t="s">
        <v>541</v>
      </c>
      <c r="DM418" s="1057" t="s">
        <v>541</v>
      </c>
      <c r="DN418" s="1057" t="s">
        <v>541</v>
      </c>
      <c r="DO418" s="1057" t="s">
        <v>541</v>
      </c>
      <c r="DP418" s="1058" t="s">
        <v>399</v>
      </c>
      <c r="DQ418" s="1057" t="s">
        <v>541</v>
      </c>
      <c r="DR418" s="1057" t="s">
        <v>541</v>
      </c>
    </row>
    <row r="419" spans="1:122" ht="18" customHeight="1" x14ac:dyDescent="0.25">
      <c r="A419" s="373"/>
      <c r="C419" s="738" t="s">
        <v>758</v>
      </c>
      <c r="D419" s="298" t="s">
        <v>758</v>
      </c>
      <c r="E419" s="298" t="s">
        <v>758</v>
      </c>
      <c r="F419" s="925" t="s">
        <v>689</v>
      </c>
      <c r="G419" s="924" t="s">
        <v>704</v>
      </c>
      <c r="H419" s="364" t="s">
        <v>704</v>
      </c>
      <c r="I419" s="738" t="s">
        <v>758</v>
      </c>
      <c r="J419" s="298" t="s">
        <v>758</v>
      </c>
      <c r="K419" s="298" t="s">
        <v>758</v>
      </c>
      <c r="L419" s="298" t="s">
        <v>689</v>
      </c>
      <c r="M419" s="364" t="s">
        <v>704</v>
      </c>
      <c r="N419" s="364" t="s">
        <v>704</v>
      </c>
      <c r="O419" s="738" t="s">
        <v>758</v>
      </c>
      <c r="P419" s="298" t="s">
        <v>758</v>
      </c>
      <c r="Q419" s="298" t="s">
        <v>758</v>
      </c>
      <c r="R419" s="298" t="s">
        <v>689</v>
      </c>
      <c r="S419" s="364" t="s">
        <v>704</v>
      </c>
      <c r="T419" s="364" t="s">
        <v>704</v>
      </c>
      <c r="U419" s="738" t="s">
        <v>758</v>
      </c>
      <c r="V419" s="298" t="s">
        <v>758</v>
      </c>
      <c r="W419" s="298" t="s">
        <v>758</v>
      </c>
      <c r="X419" s="298" t="s">
        <v>689</v>
      </c>
      <c r="Y419" s="364" t="s">
        <v>704</v>
      </c>
      <c r="Z419" s="364" t="s">
        <v>704</v>
      </c>
      <c r="AA419" s="738" t="s">
        <v>758</v>
      </c>
      <c r="AB419" s="298" t="s">
        <v>758</v>
      </c>
      <c r="AC419" s="298" t="s">
        <v>758</v>
      </c>
      <c r="AD419" s="298" t="s">
        <v>689</v>
      </c>
      <c r="AE419" s="364" t="s">
        <v>704</v>
      </c>
      <c r="AF419" s="364" t="s">
        <v>704</v>
      </c>
      <c r="AG419" s="738" t="s">
        <v>758</v>
      </c>
      <c r="AH419" s="298" t="s">
        <v>758</v>
      </c>
      <c r="AI419" s="298" t="s">
        <v>758</v>
      </c>
      <c r="AJ419" s="298" t="s">
        <v>689</v>
      </c>
      <c r="AK419" s="364" t="s">
        <v>704</v>
      </c>
      <c r="AL419" s="364" t="s">
        <v>704</v>
      </c>
      <c r="AM419" s="738" t="s">
        <v>758</v>
      </c>
      <c r="AN419" s="298" t="s">
        <v>758</v>
      </c>
      <c r="AO419" s="298" t="s">
        <v>758</v>
      </c>
      <c r="AP419" s="298" t="s">
        <v>689</v>
      </c>
      <c r="AQ419" s="364" t="s">
        <v>704</v>
      </c>
      <c r="AR419" s="364" t="s">
        <v>704</v>
      </c>
      <c r="AS419" s="738" t="s">
        <v>758</v>
      </c>
      <c r="AT419" s="298" t="s">
        <v>758</v>
      </c>
      <c r="AU419" s="298" t="s">
        <v>758</v>
      </c>
      <c r="AV419" s="298" t="s">
        <v>689</v>
      </c>
      <c r="AW419" s="364" t="s">
        <v>704</v>
      </c>
      <c r="AX419" s="364" t="s">
        <v>704</v>
      </c>
      <c r="AY419" s="738" t="s">
        <v>758</v>
      </c>
      <c r="AZ419" s="298" t="s">
        <v>758</v>
      </c>
      <c r="BA419" s="298" t="s">
        <v>758</v>
      </c>
      <c r="BB419" s="298" t="s">
        <v>689</v>
      </c>
      <c r="BC419" s="364" t="s">
        <v>704</v>
      </c>
      <c r="BD419" s="364" t="s">
        <v>704</v>
      </c>
      <c r="BE419" s="738" t="s">
        <v>758</v>
      </c>
      <c r="BF419" s="298" t="s">
        <v>758</v>
      </c>
      <c r="BG419" s="298" t="s">
        <v>758</v>
      </c>
      <c r="BH419" s="298" t="s">
        <v>689</v>
      </c>
      <c r="BI419" s="364" t="s">
        <v>704</v>
      </c>
      <c r="BJ419" s="364" t="s">
        <v>704</v>
      </c>
      <c r="BK419" s="738" t="s">
        <v>758</v>
      </c>
      <c r="BL419" s="298" t="s">
        <v>758</v>
      </c>
      <c r="BM419" s="298" t="s">
        <v>758</v>
      </c>
      <c r="BN419" s="298" t="s">
        <v>689</v>
      </c>
      <c r="BO419" s="364" t="s">
        <v>704</v>
      </c>
      <c r="BP419" s="364" t="s">
        <v>704</v>
      </c>
      <c r="BQ419" s="738" t="s">
        <v>758</v>
      </c>
      <c r="BR419" s="298" t="s">
        <v>758</v>
      </c>
      <c r="BS419" s="298" t="s">
        <v>758</v>
      </c>
      <c r="BT419" s="298" t="s">
        <v>689</v>
      </c>
      <c r="BU419" s="364" t="s">
        <v>704</v>
      </c>
      <c r="BV419" s="364" t="s">
        <v>704</v>
      </c>
      <c r="BW419" s="298" t="s">
        <v>34</v>
      </c>
      <c r="BX419" s="298" t="s">
        <v>34</v>
      </c>
      <c r="BY419" s="738" t="s">
        <v>34</v>
      </c>
      <c r="BZ419" s="365" t="s">
        <v>261</v>
      </c>
      <c r="CA419" s="298" t="s">
        <v>34</v>
      </c>
      <c r="CB419" s="298" t="s">
        <v>34</v>
      </c>
      <c r="CC419" s="298" t="s">
        <v>34</v>
      </c>
      <c r="CD419" s="298" t="s">
        <v>34</v>
      </c>
      <c r="CE419" s="738" t="s">
        <v>34</v>
      </c>
      <c r="CF419" s="365" t="s">
        <v>261</v>
      </c>
      <c r="CG419" s="298" t="s">
        <v>34</v>
      </c>
      <c r="CH419" s="298" t="s">
        <v>34</v>
      </c>
      <c r="CI419" s="298" t="s">
        <v>34</v>
      </c>
      <c r="CJ419" s="298" t="s">
        <v>34</v>
      </c>
      <c r="CK419" s="738" t="s">
        <v>34</v>
      </c>
      <c r="CL419" s="365" t="s">
        <v>261</v>
      </c>
      <c r="CM419" s="298" t="s">
        <v>34</v>
      </c>
      <c r="CN419" s="298" t="s">
        <v>34</v>
      </c>
      <c r="CO419" s="298" t="s">
        <v>34</v>
      </c>
      <c r="CP419" s="298" t="s">
        <v>34</v>
      </c>
      <c r="CQ419" s="738" t="s">
        <v>34</v>
      </c>
      <c r="CR419" s="365" t="s">
        <v>261</v>
      </c>
      <c r="CS419" s="298" t="s">
        <v>34</v>
      </c>
      <c r="CT419" s="298" t="s">
        <v>34</v>
      </c>
      <c r="CU419" s="298" t="s">
        <v>34</v>
      </c>
      <c r="CV419" s="298" t="s">
        <v>34</v>
      </c>
      <c r="CW419" s="738" t="s">
        <v>34</v>
      </c>
      <c r="CX419" s="365" t="s">
        <v>261</v>
      </c>
      <c r="CY419" s="298" t="s">
        <v>34</v>
      </c>
      <c r="CZ419" s="298" t="s">
        <v>34</v>
      </c>
      <c r="DA419" s="298" t="s">
        <v>34</v>
      </c>
      <c r="DB419" s="298" t="s">
        <v>34</v>
      </c>
      <c r="DC419" s="738" t="s">
        <v>34</v>
      </c>
      <c r="DD419" s="365" t="s">
        <v>261</v>
      </c>
      <c r="DE419" s="298" t="s">
        <v>34</v>
      </c>
      <c r="DF419" s="298" t="s">
        <v>34</v>
      </c>
      <c r="DG419" s="298" t="s">
        <v>34</v>
      </c>
      <c r="DH419" s="298" t="s">
        <v>34</v>
      </c>
      <c r="DI419" s="738" t="s">
        <v>34</v>
      </c>
      <c r="DJ419" s="365" t="s">
        <v>261</v>
      </c>
      <c r="DK419" s="298" t="s">
        <v>34</v>
      </c>
      <c r="DL419" s="298" t="s">
        <v>34</v>
      </c>
      <c r="DM419" s="1059" t="s">
        <v>34</v>
      </c>
      <c r="DN419" s="1059" t="s">
        <v>34</v>
      </c>
      <c r="DO419" s="1060" t="s">
        <v>34</v>
      </c>
      <c r="DP419" s="1058" t="s">
        <v>261</v>
      </c>
      <c r="DQ419" s="1059" t="s">
        <v>34</v>
      </c>
      <c r="DR419" s="1059" t="s">
        <v>34</v>
      </c>
    </row>
    <row r="420" spans="1:122" ht="18" customHeight="1" x14ac:dyDescent="0.25">
      <c r="A420" s="373"/>
      <c r="C420" s="738" t="s">
        <v>689</v>
      </c>
      <c r="D420" s="408" t="s">
        <v>1550</v>
      </c>
      <c r="E420" s="300" t="s">
        <v>689</v>
      </c>
      <c r="F420" s="925" t="s">
        <v>1550</v>
      </c>
      <c r="I420" s="738" t="s">
        <v>689</v>
      </c>
      <c r="J420" s="408" t="s">
        <v>1550</v>
      </c>
      <c r="K420" s="300" t="s">
        <v>689</v>
      </c>
      <c r="L420" s="925" t="s">
        <v>1550</v>
      </c>
      <c r="O420" s="738" t="s">
        <v>689</v>
      </c>
      <c r="P420" s="408" t="s">
        <v>1550</v>
      </c>
      <c r="Q420" s="300" t="s">
        <v>689</v>
      </c>
      <c r="R420" s="300" t="s">
        <v>1550</v>
      </c>
      <c r="U420" s="738" t="s">
        <v>689</v>
      </c>
      <c r="V420" s="408" t="s">
        <v>1550</v>
      </c>
      <c r="W420" s="300" t="s">
        <v>689</v>
      </c>
      <c r="X420" s="300" t="s">
        <v>1550</v>
      </c>
      <c r="AA420" s="738" t="s">
        <v>689</v>
      </c>
      <c r="AB420" s="408" t="s">
        <v>1550</v>
      </c>
      <c r="AC420" s="300" t="s">
        <v>689</v>
      </c>
      <c r="AD420" s="300" t="s">
        <v>1550</v>
      </c>
      <c r="AG420" s="738" t="s">
        <v>689</v>
      </c>
      <c r="AH420" s="408" t="s">
        <v>1550</v>
      </c>
      <c r="AI420" s="300" t="s">
        <v>689</v>
      </c>
      <c r="AJ420" s="300" t="s">
        <v>1550</v>
      </c>
      <c r="AM420" s="738" t="s">
        <v>689</v>
      </c>
      <c r="AN420" s="408" t="s">
        <v>1550</v>
      </c>
      <c r="AO420" s="300" t="s">
        <v>689</v>
      </c>
      <c r="AP420" s="300" t="s">
        <v>1550</v>
      </c>
      <c r="AS420" s="738" t="s">
        <v>689</v>
      </c>
      <c r="AT420" s="408" t="s">
        <v>1550</v>
      </c>
      <c r="AU420" s="300" t="s">
        <v>689</v>
      </c>
      <c r="AV420" s="300" t="s">
        <v>1550</v>
      </c>
      <c r="AY420" s="738" t="s">
        <v>689</v>
      </c>
      <c r="AZ420" s="408" t="s">
        <v>1550</v>
      </c>
      <c r="BA420" s="300" t="s">
        <v>689</v>
      </c>
      <c r="BB420" s="300" t="s">
        <v>1550</v>
      </c>
      <c r="BE420" s="738" t="s">
        <v>689</v>
      </c>
      <c r="BF420" s="408" t="s">
        <v>1550</v>
      </c>
      <c r="BG420" s="300" t="s">
        <v>689</v>
      </c>
      <c r="BH420" s="300" t="s">
        <v>1550</v>
      </c>
      <c r="BK420" s="738" t="s">
        <v>689</v>
      </c>
      <c r="BL420" s="408" t="s">
        <v>1550</v>
      </c>
      <c r="BM420" s="300" t="s">
        <v>689</v>
      </c>
      <c r="BN420" s="300" t="s">
        <v>1550</v>
      </c>
      <c r="BQ420" s="738" t="s">
        <v>689</v>
      </c>
      <c r="BR420" s="408" t="s">
        <v>1550</v>
      </c>
      <c r="BS420" s="300" t="s">
        <v>689</v>
      </c>
      <c r="BT420" s="300" t="s">
        <v>1550</v>
      </c>
      <c r="BW420" s="300" t="s">
        <v>35</v>
      </c>
      <c r="BX420" s="300" t="s">
        <v>35</v>
      </c>
      <c r="BY420" s="298" t="s">
        <v>35</v>
      </c>
      <c r="BZ420" s="365" t="s">
        <v>542</v>
      </c>
      <c r="CA420" s="300" t="s">
        <v>35</v>
      </c>
      <c r="CB420" s="300" t="s">
        <v>35</v>
      </c>
      <c r="CC420" s="300" t="s">
        <v>35</v>
      </c>
      <c r="CD420" s="300" t="s">
        <v>35</v>
      </c>
      <c r="CE420" s="298" t="s">
        <v>35</v>
      </c>
      <c r="CF420" s="365" t="s">
        <v>542</v>
      </c>
      <c r="CG420" s="300" t="s">
        <v>35</v>
      </c>
      <c r="CH420" s="300" t="s">
        <v>35</v>
      </c>
      <c r="CI420" s="300" t="s">
        <v>35</v>
      </c>
      <c r="CJ420" s="300" t="s">
        <v>35</v>
      </c>
      <c r="CK420" s="298" t="s">
        <v>35</v>
      </c>
      <c r="CL420" s="365" t="s">
        <v>542</v>
      </c>
      <c r="CM420" s="300" t="s">
        <v>35</v>
      </c>
      <c r="CN420" s="300" t="s">
        <v>35</v>
      </c>
      <c r="CO420" s="300" t="s">
        <v>35</v>
      </c>
      <c r="CP420" s="300" t="s">
        <v>35</v>
      </c>
      <c r="CQ420" s="298" t="s">
        <v>35</v>
      </c>
      <c r="CR420" s="365" t="s">
        <v>542</v>
      </c>
      <c r="CS420" s="300" t="s">
        <v>35</v>
      </c>
      <c r="CT420" s="300" t="s">
        <v>35</v>
      </c>
      <c r="CU420" s="300" t="s">
        <v>35</v>
      </c>
      <c r="CV420" s="300" t="s">
        <v>35</v>
      </c>
      <c r="CW420" s="298" t="s">
        <v>35</v>
      </c>
      <c r="CX420" s="365" t="s">
        <v>542</v>
      </c>
      <c r="CY420" s="300" t="s">
        <v>35</v>
      </c>
      <c r="CZ420" s="300" t="s">
        <v>35</v>
      </c>
      <c r="DA420" s="300" t="s">
        <v>35</v>
      </c>
      <c r="DB420" s="300" t="s">
        <v>35</v>
      </c>
      <c r="DC420" s="298" t="s">
        <v>35</v>
      </c>
      <c r="DD420" s="365" t="s">
        <v>542</v>
      </c>
      <c r="DE420" s="300" t="s">
        <v>35</v>
      </c>
      <c r="DF420" s="300" t="s">
        <v>35</v>
      </c>
      <c r="DG420" s="300" t="s">
        <v>35</v>
      </c>
      <c r="DH420" s="300" t="s">
        <v>35</v>
      </c>
      <c r="DI420" s="298" t="s">
        <v>35</v>
      </c>
      <c r="DJ420" s="365" t="s">
        <v>542</v>
      </c>
      <c r="DK420" s="300" t="s">
        <v>35</v>
      </c>
      <c r="DL420" s="300" t="s">
        <v>35</v>
      </c>
      <c r="DM420" s="1061" t="s">
        <v>35</v>
      </c>
      <c r="DN420" s="1061" t="s">
        <v>35</v>
      </c>
      <c r="DO420" s="1059" t="s">
        <v>35</v>
      </c>
      <c r="DP420" s="1058" t="s">
        <v>542</v>
      </c>
      <c r="DQ420" s="1061" t="s">
        <v>35</v>
      </c>
      <c r="DR420" s="1061" t="s">
        <v>35</v>
      </c>
    </row>
    <row r="421" spans="1:122" ht="18" customHeight="1" x14ac:dyDescent="0.25">
      <c r="A421" s="373"/>
      <c r="C421" s="408" t="s">
        <v>540</v>
      </c>
      <c r="D421" s="303" t="s">
        <v>704</v>
      </c>
      <c r="E421" s="300" t="s">
        <v>1549</v>
      </c>
      <c r="F421" s="799" t="s">
        <v>704</v>
      </c>
      <c r="I421" s="408" t="s">
        <v>540</v>
      </c>
      <c r="J421" s="303" t="s">
        <v>704</v>
      </c>
      <c r="K421" s="300" t="s">
        <v>1549</v>
      </c>
      <c r="L421" s="303" t="s">
        <v>704</v>
      </c>
      <c r="O421" s="408" t="s">
        <v>540</v>
      </c>
      <c r="P421" s="303" t="s">
        <v>704</v>
      </c>
      <c r="Q421" s="300" t="s">
        <v>1549</v>
      </c>
      <c r="R421" s="303" t="s">
        <v>704</v>
      </c>
      <c r="U421" s="408" t="s">
        <v>540</v>
      </c>
      <c r="V421" s="303" t="s">
        <v>704</v>
      </c>
      <c r="W421" s="300" t="s">
        <v>1549</v>
      </c>
      <c r="X421" s="303" t="s">
        <v>704</v>
      </c>
      <c r="AA421" s="408" t="s">
        <v>540</v>
      </c>
      <c r="AB421" s="303" t="s">
        <v>704</v>
      </c>
      <c r="AC421" s="300" t="s">
        <v>1549</v>
      </c>
      <c r="AD421" s="303" t="s">
        <v>704</v>
      </c>
      <c r="AG421" s="408" t="s">
        <v>540</v>
      </c>
      <c r="AH421" s="303" t="s">
        <v>704</v>
      </c>
      <c r="AI421" s="300" t="s">
        <v>1549</v>
      </c>
      <c r="AJ421" s="303" t="s">
        <v>704</v>
      </c>
      <c r="AM421" s="408" t="s">
        <v>540</v>
      </c>
      <c r="AN421" s="303" t="s">
        <v>704</v>
      </c>
      <c r="AO421" s="300" t="s">
        <v>1549</v>
      </c>
      <c r="AP421" s="303" t="s">
        <v>704</v>
      </c>
      <c r="AS421" s="408" t="s">
        <v>540</v>
      </c>
      <c r="AT421" s="303" t="s">
        <v>704</v>
      </c>
      <c r="AU421" s="300" t="s">
        <v>1549</v>
      </c>
      <c r="AV421" s="303" t="s">
        <v>704</v>
      </c>
      <c r="AY421" s="408" t="s">
        <v>540</v>
      </c>
      <c r="AZ421" s="303" t="s">
        <v>704</v>
      </c>
      <c r="BA421" s="300" t="s">
        <v>1549</v>
      </c>
      <c r="BB421" s="303" t="s">
        <v>704</v>
      </c>
      <c r="BE421" s="408" t="s">
        <v>540</v>
      </c>
      <c r="BF421" s="303" t="s">
        <v>704</v>
      </c>
      <c r="BG421" s="300" t="s">
        <v>1549</v>
      </c>
      <c r="BH421" s="303" t="s">
        <v>704</v>
      </c>
      <c r="BK421" s="408" t="s">
        <v>540</v>
      </c>
      <c r="BL421" s="303" t="s">
        <v>704</v>
      </c>
      <c r="BM421" s="300" t="s">
        <v>1549</v>
      </c>
      <c r="BN421" s="303" t="s">
        <v>704</v>
      </c>
      <c r="BQ421" s="408" t="s">
        <v>540</v>
      </c>
      <c r="BR421" s="303" t="s">
        <v>704</v>
      </c>
      <c r="BS421" s="300" t="s">
        <v>1549</v>
      </c>
      <c r="BT421" s="303" t="s">
        <v>704</v>
      </c>
      <c r="BW421" s="300" t="s">
        <v>568</v>
      </c>
      <c r="BX421" s="300" t="s">
        <v>568</v>
      </c>
      <c r="BY421" s="300" t="s">
        <v>568</v>
      </c>
      <c r="BZ421" s="365" t="s">
        <v>543</v>
      </c>
      <c r="CA421" s="300" t="s">
        <v>568</v>
      </c>
      <c r="CB421" s="300" t="s">
        <v>568</v>
      </c>
      <c r="CC421" s="300" t="s">
        <v>568</v>
      </c>
      <c r="CD421" s="300" t="s">
        <v>568</v>
      </c>
      <c r="CE421" s="300" t="s">
        <v>568</v>
      </c>
      <c r="CF421" s="365" t="s">
        <v>543</v>
      </c>
      <c r="CG421" s="300" t="s">
        <v>568</v>
      </c>
      <c r="CH421" s="300" t="s">
        <v>568</v>
      </c>
      <c r="CI421" s="300" t="s">
        <v>568</v>
      </c>
      <c r="CJ421" s="300" t="s">
        <v>568</v>
      </c>
      <c r="CK421" s="300" t="s">
        <v>568</v>
      </c>
      <c r="CL421" s="365" t="s">
        <v>543</v>
      </c>
      <c r="CM421" s="300" t="s">
        <v>568</v>
      </c>
      <c r="CN421" s="300" t="s">
        <v>568</v>
      </c>
      <c r="CO421" s="300" t="s">
        <v>568</v>
      </c>
      <c r="CP421" s="300" t="s">
        <v>568</v>
      </c>
      <c r="CQ421" s="300" t="s">
        <v>568</v>
      </c>
      <c r="CR421" s="365" t="s">
        <v>543</v>
      </c>
      <c r="CS421" s="300" t="s">
        <v>568</v>
      </c>
      <c r="CT421" s="300" t="s">
        <v>568</v>
      </c>
      <c r="CU421" s="300" t="s">
        <v>568</v>
      </c>
      <c r="CV421" s="300" t="s">
        <v>568</v>
      </c>
      <c r="CW421" s="300" t="s">
        <v>568</v>
      </c>
      <c r="CX421" s="365" t="s">
        <v>543</v>
      </c>
      <c r="CY421" s="300" t="s">
        <v>568</v>
      </c>
      <c r="CZ421" s="300" t="s">
        <v>568</v>
      </c>
      <c r="DA421" s="300" t="s">
        <v>568</v>
      </c>
      <c r="DB421" s="300" t="s">
        <v>568</v>
      </c>
      <c r="DC421" s="300" t="s">
        <v>568</v>
      </c>
      <c r="DD421" s="365" t="s">
        <v>543</v>
      </c>
      <c r="DE421" s="300" t="s">
        <v>568</v>
      </c>
      <c r="DF421" s="300" t="s">
        <v>568</v>
      </c>
      <c r="DG421" s="300" t="s">
        <v>568</v>
      </c>
      <c r="DH421" s="300" t="s">
        <v>568</v>
      </c>
      <c r="DI421" s="300" t="s">
        <v>568</v>
      </c>
      <c r="DJ421" s="365" t="s">
        <v>543</v>
      </c>
      <c r="DK421" s="300" t="s">
        <v>568</v>
      </c>
      <c r="DL421" s="300" t="s">
        <v>568</v>
      </c>
      <c r="DM421" s="1061" t="s">
        <v>568</v>
      </c>
      <c r="DN421" s="1061" t="s">
        <v>568</v>
      </c>
      <c r="DO421" s="1061" t="s">
        <v>568</v>
      </c>
      <c r="DP421" s="1058" t="s">
        <v>543</v>
      </c>
      <c r="DQ421" s="1061" t="s">
        <v>568</v>
      </c>
      <c r="DR421" s="1061" t="s">
        <v>568</v>
      </c>
    </row>
    <row r="422" spans="1:122" ht="18" customHeight="1" x14ac:dyDescent="0.25">
      <c r="A422" s="373"/>
      <c r="C422" s="408" t="s">
        <v>1550</v>
      </c>
      <c r="E422" s="408" t="s">
        <v>1550</v>
      </c>
      <c r="I422" s="408" t="s">
        <v>1550</v>
      </c>
      <c r="K422" s="408" t="s">
        <v>1550</v>
      </c>
      <c r="O422" s="408" t="s">
        <v>1550</v>
      </c>
      <c r="Q422" s="408" t="s">
        <v>1550</v>
      </c>
      <c r="U422" s="408" t="s">
        <v>1550</v>
      </c>
      <c r="W422" s="408" t="s">
        <v>1550</v>
      </c>
      <c r="AA422" s="408" t="s">
        <v>1550</v>
      </c>
      <c r="AC422" s="408" t="s">
        <v>1550</v>
      </c>
      <c r="AG422" s="408" t="s">
        <v>1550</v>
      </c>
      <c r="AI422" s="408" t="s">
        <v>1550</v>
      </c>
      <c r="AM422" s="408" t="s">
        <v>1550</v>
      </c>
      <c r="AO422" s="408" t="s">
        <v>1550</v>
      </c>
      <c r="AS422" s="408" t="s">
        <v>1550</v>
      </c>
      <c r="AU422" s="408" t="s">
        <v>1550</v>
      </c>
      <c r="AY422" s="408" t="s">
        <v>1550</v>
      </c>
      <c r="BA422" s="408" t="s">
        <v>1550</v>
      </c>
      <c r="BE422" s="408" t="s">
        <v>1550</v>
      </c>
      <c r="BG422" s="408" t="s">
        <v>1550</v>
      </c>
      <c r="BK422" s="408" t="s">
        <v>1550</v>
      </c>
      <c r="BM422" s="408" t="s">
        <v>1550</v>
      </c>
      <c r="BQ422" s="408" t="s">
        <v>1550</v>
      </c>
      <c r="BS422" s="408" t="s">
        <v>1550</v>
      </c>
      <c r="BW422" s="365" t="s">
        <v>399</v>
      </c>
      <c r="BX422" s="365" t="s">
        <v>399</v>
      </c>
      <c r="BY422" s="300" t="s">
        <v>399</v>
      </c>
      <c r="BZ422" s="365" t="s">
        <v>544</v>
      </c>
      <c r="CA422" s="303" t="s">
        <v>704</v>
      </c>
      <c r="CB422" s="303" t="s">
        <v>704</v>
      </c>
      <c r="CC422" s="365" t="s">
        <v>399</v>
      </c>
      <c r="CD422" s="365" t="s">
        <v>399</v>
      </c>
      <c r="CE422" s="300" t="s">
        <v>399</v>
      </c>
      <c r="CF422" s="365" t="s">
        <v>544</v>
      </c>
      <c r="CG422" s="303" t="s">
        <v>704</v>
      </c>
      <c r="CH422" s="303" t="s">
        <v>704</v>
      </c>
      <c r="CI422" s="365" t="s">
        <v>399</v>
      </c>
      <c r="CJ422" s="365" t="s">
        <v>399</v>
      </c>
      <c r="CK422" s="300" t="s">
        <v>399</v>
      </c>
      <c r="CL422" s="365" t="s">
        <v>544</v>
      </c>
      <c r="CM422" s="303" t="s">
        <v>704</v>
      </c>
      <c r="CN422" s="303" t="s">
        <v>704</v>
      </c>
      <c r="CO422" s="365" t="s">
        <v>399</v>
      </c>
      <c r="CP422" s="365" t="s">
        <v>399</v>
      </c>
      <c r="CQ422" s="300" t="s">
        <v>399</v>
      </c>
      <c r="CR422" s="365" t="s">
        <v>544</v>
      </c>
      <c r="CS422" s="303" t="s">
        <v>704</v>
      </c>
      <c r="CT422" s="303" t="s">
        <v>704</v>
      </c>
      <c r="CU422" s="365" t="s">
        <v>399</v>
      </c>
      <c r="CV422" s="365" t="s">
        <v>399</v>
      </c>
      <c r="CW422" s="300" t="s">
        <v>399</v>
      </c>
      <c r="CX422" s="365" t="s">
        <v>544</v>
      </c>
      <c r="CY422" s="303" t="s">
        <v>704</v>
      </c>
      <c r="CZ422" s="303" t="s">
        <v>704</v>
      </c>
      <c r="DA422" s="365" t="s">
        <v>399</v>
      </c>
      <c r="DB422" s="365" t="s">
        <v>399</v>
      </c>
      <c r="DC422" s="300" t="s">
        <v>399</v>
      </c>
      <c r="DD422" s="365" t="s">
        <v>544</v>
      </c>
      <c r="DE422" s="303" t="s">
        <v>704</v>
      </c>
      <c r="DF422" s="303" t="s">
        <v>704</v>
      </c>
      <c r="DG422" s="365" t="s">
        <v>399</v>
      </c>
      <c r="DH422" s="365" t="s">
        <v>399</v>
      </c>
      <c r="DI422" s="300" t="s">
        <v>399</v>
      </c>
      <c r="DJ422" s="365" t="s">
        <v>544</v>
      </c>
      <c r="DK422" s="303" t="s">
        <v>704</v>
      </c>
      <c r="DL422" s="303" t="s">
        <v>704</v>
      </c>
      <c r="DM422" s="1058" t="s">
        <v>399</v>
      </c>
      <c r="DN422" s="1058" t="s">
        <v>399</v>
      </c>
      <c r="DO422" s="1061" t="s">
        <v>399</v>
      </c>
      <c r="DP422" s="1058" t="s">
        <v>544</v>
      </c>
      <c r="DQ422" s="1062" t="s">
        <v>704</v>
      </c>
      <c r="DR422" s="1062" t="s">
        <v>704</v>
      </c>
    </row>
    <row r="423" spans="1:122" ht="18" customHeight="1" x14ac:dyDescent="0.25">
      <c r="A423" s="373"/>
      <c r="C423" s="799" t="s">
        <v>704</v>
      </c>
      <c r="E423" s="303" t="s">
        <v>704</v>
      </c>
      <c r="I423" s="799" t="s">
        <v>704</v>
      </c>
      <c r="K423" s="303" t="s">
        <v>704</v>
      </c>
      <c r="O423" s="799" t="s">
        <v>704</v>
      </c>
      <c r="Q423" s="303" t="s">
        <v>704</v>
      </c>
      <c r="U423" s="799" t="s">
        <v>704</v>
      </c>
      <c r="W423" s="303" t="s">
        <v>704</v>
      </c>
      <c r="AA423" s="799" t="s">
        <v>704</v>
      </c>
      <c r="AC423" s="303" t="s">
        <v>704</v>
      </c>
      <c r="AG423" s="799" t="s">
        <v>704</v>
      </c>
      <c r="AI423" s="303" t="s">
        <v>704</v>
      </c>
      <c r="AM423" s="799" t="s">
        <v>704</v>
      </c>
      <c r="AO423" s="303" t="s">
        <v>704</v>
      </c>
      <c r="AS423" s="799" t="s">
        <v>704</v>
      </c>
      <c r="AU423" s="303" t="s">
        <v>704</v>
      </c>
      <c r="AY423" s="799" t="s">
        <v>704</v>
      </c>
      <c r="BA423" s="303" t="s">
        <v>704</v>
      </c>
      <c r="BE423" s="799" t="s">
        <v>704</v>
      </c>
      <c r="BG423" s="303" t="s">
        <v>704</v>
      </c>
      <c r="BK423" s="799" t="s">
        <v>704</v>
      </c>
      <c r="BM423" s="303" t="s">
        <v>704</v>
      </c>
      <c r="BQ423" s="799" t="s">
        <v>704</v>
      </c>
      <c r="BS423" s="303" t="s">
        <v>704</v>
      </c>
      <c r="BW423" s="365" t="s">
        <v>261</v>
      </c>
      <c r="BX423" s="365" t="s">
        <v>261</v>
      </c>
      <c r="BY423" s="365" t="s">
        <v>261</v>
      </c>
      <c r="BZ423" s="365" t="s">
        <v>689</v>
      </c>
      <c r="CC423" s="365" t="s">
        <v>261</v>
      </c>
      <c r="CD423" s="365" t="s">
        <v>261</v>
      </c>
      <c r="CE423" s="365" t="s">
        <v>261</v>
      </c>
      <c r="CF423" s="365" t="s">
        <v>689</v>
      </c>
      <c r="CI423" s="365" t="s">
        <v>261</v>
      </c>
      <c r="CJ423" s="365" t="s">
        <v>261</v>
      </c>
      <c r="CK423" s="365" t="s">
        <v>261</v>
      </c>
      <c r="CL423" s="365" t="s">
        <v>689</v>
      </c>
      <c r="CO423" s="365" t="s">
        <v>261</v>
      </c>
      <c r="CP423" s="365" t="s">
        <v>261</v>
      </c>
      <c r="CQ423" s="365" t="s">
        <v>261</v>
      </c>
      <c r="CR423" s="365" t="s">
        <v>689</v>
      </c>
      <c r="CU423" s="365" t="s">
        <v>261</v>
      </c>
      <c r="CV423" s="365" t="s">
        <v>261</v>
      </c>
      <c r="CW423" s="365" t="s">
        <v>261</v>
      </c>
      <c r="CX423" s="365" t="s">
        <v>689</v>
      </c>
      <c r="DA423" s="365" t="s">
        <v>261</v>
      </c>
      <c r="DB423" s="365" t="s">
        <v>261</v>
      </c>
      <c r="DC423" s="365" t="s">
        <v>261</v>
      </c>
      <c r="DD423" s="365" t="s">
        <v>689</v>
      </c>
      <c r="DG423" s="365" t="s">
        <v>261</v>
      </c>
      <c r="DH423" s="365" t="s">
        <v>261</v>
      </c>
      <c r="DI423" s="365" t="s">
        <v>261</v>
      </c>
      <c r="DJ423" s="365" t="s">
        <v>689</v>
      </c>
      <c r="DM423" s="1058" t="s">
        <v>261</v>
      </c>
      <c r="DN423" s="1058" t="s">
        <v>261</v>
      </c>
      <c r="DO423" s="1058" t="s">
        <v>261</v>
      </c>
      <c r="DP423" s="1058" t="s">
        <v>689</v>
      </c>
      <c r="DQ423" s="1063"/>
      <c r="DR423" s="1063"/>
    </row>
    <row r="424" spans="1:122" ht="18" customHeight="1" x14ac:dyDescent="0.25">
      <c r="A424" s="373"/>
      <c r="B424" s="390"/>
      <c r="C424" s="352"/>
      <c r="Q424" s="271"/>
      <c r="R424" s="358"/>
      <c r="S424" s="358"/>
      <c r="U424" s="358"/>
      <c r="V424" s="358"/>
      <c r="W424" s="358"/>
      <c r="AA424" s="358"/>
      <c r="AB424" s="358"/>
      <c r="AC424" s="358"/>
      <c r="AD424" s="358"/>
      <c r="AE424" s="358"/>
      <c r="AG424" s="358"/>
      <c r="AH424" s="358"/>
      <c r="AI424" s="358"/>
      <c r="AK424" s="358"/>
      <c r="AL424" s="272"/>
      <c r="AM424" s="358"/>
      <c r="AN424" s="358"/>
      <c r="AO424" s="358"/>
      <c r="AQ424" s="358"/>
      <c r="AS424" s="358"/>
      <c r="AT424" s="358"/>
      <c r="AU424" s="358"/>
      <c r="AW424" s="358"/>
      <c r="AY424" s="358"/>
      <c r="AZ424" s="358"/>
      <c r="BA424" s="358"/>
      <c r="BC424" s="358"/>
      <c r="BE424" s="358"/>
      <c r="BF424" s="358"/>
      <c r="BG424" s="358"/>
      <c r="BI424" s="358"/>
      <c r="BK424" s="358"/>
      <c r="BL424" s="358"/>
      <c r="BM424" s="358"/>
      <c r="BO424" s="358"/>
      <c r="BQ424" s="358"/>
      <c r="BR424" s="358"/>
      <c r="BS424" s="358"/>
      <c r="BU424" s="358"/>
      <c r="BW424" s="365" t="s">
        <v>542</v>
      </c>
      <c r="BX424" s="365" t="s">
        <v>542</v>
      </c>
      <c r="BY424" s="365" t="s">
        <v>542</v>
      </c>
      <c r="BZ424" s="271" t="s">
        <v>1550</v>
      </c>
      <c r="CC424" s="365" t="s">
        <v>542</v>
      </c>
      <c r="CD424" s="365" t="s">
        <v>542</v>
      </c>
      <c r="CE424" s="365" t="s">
        <v>542</v>
      </c>
      <c r="CF424" s="271" t="s">
        <v>1550</v>
      </c>
      <c r="CI424" s="365" t="s">
        <v>542</v>
      </c>
      <c r="CJ424" s="365" t="s">
        <v>542</v>
      </c>
      <c r="CK424" s="365" t="s">
        <v>542</v>
      </c>
      <c r="CL424" s="271" t="s">
        <v>1550</v>
      </c>
      <c r="CO424" s="365" t="s">
        <v>542</v>
      </c>
      <c r="CP424" s="365" t="s">
        <v>542</v>
      </c>
      <c r="CQ424" s="365" t="s">
        <v>542</v>
      </c>
      <c r="CR424" s="271" t="s">
        <v>1550</v>
      </c>
      <c r="CU424" s="365" t="s">
        <v>542</v>
      </c>
      <c r="CV424" s="365" t="s">
        <v>542</v>
      </c>
      <c r="CW424" s="365" t="s">
        <v>542</v>
      </c>
      <c r="CX424" s="271" t="s">
        <v>1550</v>
      </c>
      <c r="DA424" s="365" t="s">
        <v>542</v>
      </c>
      <c r="DB424" s="365" t="s">
        <v>542</v>
      </c>
      <c r="DC424" s="365" t="s">
        <v>542</v>
      </c>
      <c r="DD424" s="271" t="s">
        <v>1550</v>
      </c>
      <c r="DG424" s="365" t="s">
        <v>542</v>
      </c>
      <c r="DH424" s="365" t="s">
        <v>542</v>
      </c>
      <c r="DI424" s="365" t="s">
        <v>542</v>
      </c>
      <c r="DJ424" s="271" t="s">
        <v>1550</v>
      </c>
      <c r="DM424" s="1058" t="s">
        <v>542</v>
      </c>
      <c r="DN424" s="1058" t="s">
        <v>542</v>
      </c>
      <c r="DO424" s="1058" t="s">
        <v>542</v>
      </c>
      <c r="DP424" s="1063" t="s">
        <v>1550</v>
      </c>
      <c r="DQ424" s="1063"/>
      <c r="DR424" s="1063"/>
    </row>
    <row r="425" spans="1:122" ht="18" customHeight="1" x14ac:dyDescent="0.25">
      <c r="A425" s="373"/>
      <c r="B425" s="390"/>
      <c r="K425" s="358"/>
      <c r="L425" s="358"/>
      <c r="M425" s="358"/>
      <c r="Q425" s="271"/>
      <c r="R425" s="358"/>
      <c r="S425" s="358"/>
      <c r="AG425" s="271"/>
      <c r="BW425" s="365" t="s">
        <v>543</v>
      </c>
      <c r="BX425" s="271" t="s">
        <v>543</v>
      </c>
      <c r="BY425" s="365" t="s">
        <v>543</v>
      </c>
      <c r="BZ425" s="303" t="s">
        <v>704</v>
      </c>
      <c r="CC425" s="365" t="s">
        <v>543</v>
      </c>
      <c r="CD425" s="271" t="s">
        <v>543</v>
      </c>
      <c r="CE425" s="365" t="s">
        <v>543</v>
      </c>
      <c r="CF425" s="303" t="s">
        <v>704</v>
      </c>
      <c r="CI425" s="365" t="s">
        <v>543</v>
      </c>
      <c r="CJ425" s="271" t="s">
        <v>543</v>
      </c>
      <c r="CK425" s="365" t="s">
        <v>543</v>
      </c>
      <c r="CL425" s="303" t="s">
        <v>704</v>
      </c>
      <c r="CO425" s="365" t="s">
        <v>543</v>
      </c>
      <c r="CP425" s="271" t="s">
        <v>543</v>
      </c>
      <c r="CQ425" s="365" t="s">
        <v>543</v>
      </c>
      <c r="CR425" s="303" t="s">
        <v>704</v>
      </c>
      <c r="CU425" s="365" t="s">
        <v>543</v>
      </c>
      <c r="CV425" s="271" t="s">
        <v>543</v>
      </c>
      <c r="CW425" s="365" t="s">
        <v>543</v>
      </c>
      <c r="CX425" s="303" t="s">
        <v>704</v>
      </c>
      <c r="DA425" s="365" t="s">
        <v>543</v>
      </c>
      <c r="DB425" s="271" t="s">
        <v>543</v>
      </c>
      <c r="DC425" s="365" t="s">
        <v>543</v>
      </c>
      <c r="DD425" s="303" t="s">
        <v>704</v>
      </c>
      <c r="DG425" s="365" t="s">
        <v>543</v>
      </c>
      <c r="DH425" s="271" t="s">
        <v>543</v>
      </c>
      <c r="DI425" s="365" t="s">
        <v>543</v>
      </c>
      <c r="DJ425" s="303" t="s">
        <v>704</v>
      </c>
      <c r="DM425" s="1058" t="s">
        <v>543</v>
      </c>
      <c r="DN425" s="1063" t="s">
        <v>543</v>
      </c>
      <c r="DO425" s="1058" t="s">
        <v>543</v>
      </c>
      <c r="DP425" s="1062" t="s">
        <v>704</v>
      </c>
      <c r="DQ425" s="1063"/>
      <c r="DR425" s="1063"/>
    </row>
    <row r="426" spans="1:122" ht="18" customHeight="1" x14ac:dyDescent="0.25">
      <c r="A426" s="373"/>
      <c r="B426" s="390"/>
      <c r="Q426" s="271"/>
      <c r="AG426" s="271"/>
      <c r="BW426" s="365" t="s">
        <v>544</v>
      </c>
      <c r="BX426" s="271" t="s">
        <v>544</v>
      </c>
      <c r="BY426" s="365" t="s">
        <v>544</v>
      </c>
      <c r="CC426" s="365" t="s">
        <v>544</v>
      </c>
      <c r="CD426" s="271" t="s">
        <v>544</v>
      </c>
      <c r="CE426" s="365" t="s">
        <v>544</v>
      </c>
      <c r="CI426" s="365" t="s">
        <v>544</v>
      </c>
      <c r="CJ426" s="271" t="s">
        <v>544</v>
      </c>
      <c r="CK426" s="365" t="s">
        <v>544</v>
      </c>
      <c r="CO426" s="365" t="s">
        <v>544</v>
      </c>
      <c r="CP426" s="271" t="s">
        <v>544</v>
      </c>
      <c r="CQ426" s="365" t="s">
        <v>544</v>
      </c>
      <c r="CU426" s="365" t="s">
        <v>544</v>
      </c>
      <c r="CV426" s="271" t="s">
        <v>544</v>
      </c>
      <c r="CW426" s="365" t="s">
        <v>544</v>
      </c>
      <c r="DA426" s="365" t="s">
        <v>544</v>
      </c>
      <c r="DB426" s="271" t="s">
        <v>544</v>
      </c>
      <c r="DC426" s="365" t="s">
        <v>544</v>
      </c>
      <c r="DG426" s="365" t="s">
        <v>544</v>
      </c>
      <c r="DH426" s="271" t="s">
        <v>544</v>
      </c>
      <c r="DI426" s="365" t="s">
        <v>544</v>
      </c>
      <c r="DM426" s="1058" t="s">
        <v>544</v>
      </c>
      <c r="DN426" s="1063" t="s">
        <v>544</v>
      </c>
      <c r="DO426" s="1058" t="s">
        <v>544</v>
      </c>
      <c r="DP426" s="1063"/>
      <c r="DQ426" s="1063"/>
      <c r="DR426" s="1063"/>
    </row>
    <row r="427" spans="1:122" ht="18" customHeight="1" x14ac:dyDescent="0.25">
      <c r="A427" s="373"/>
      <c r="B427" s="390"/>
      <c r="Q427" s="271"/>
      <c r="AG427" s="271"/>
      <c r="BW427" s="802" t="s">
        <v>689</v>
      </c>
      <c r="BX427" s="271" t="s">
        <v>1550</v>
      </c>
      <c r="BY427" s="365" t="s">
        <v>689</v>
      </c>
      <c r="CC427" s="802" t="s">
        <v>689</v>
      </c>
      <c r="CD427" s="271" t="s">
        <v>1550</v>
      </c>
      <c r="CE427" s="365" t="s">
        <v>689</v>
      </c>
      <c r="CI427" s="802" t="s">
        <v>689</v>
      </c>
      <c r="CJ427" s="271" t="s">
        <v>1550</v>
      </c>
      <c r="CK427" s="365" t="s">
        <v>689</v>
      </c>
      <c r="CO427" s="802" t="s">
        <v>689</v>
      </c>
      <c r="CP427" s="271" t="s">
        <v>1550</v>
      </c>
      <c r="CQ427" s="365" t="s">
        <v>689</v>
      </c>
      <c r="CU427" s="802" t="s">
        <v>689</v>
      </c>
      <c r="CV427" s="271" t="s">
        <v>1550</v>
      </c>
      <c r="CW427" s="365" t="s">
        <v>689</v>
      </c>
      <c r="DA427" s="802" t="s">
        <v>689</v>
      </c>
      <c r="DB427" s="271" t="s">
        <v>1550</v>
      </c>
      <c r="DC427" s="365" t="s">
        <v>689</v>
      </c>
      <c r="DG427" s="802" t="s">
        <v>689</v>
      </c>
      <c r="DH427" s="271" t="s">
        <v>1550</v>
      </c>
      <c r="DI427" s="365" t="s">
        <v>689</v>
      </c>
      <c r="DM427" s="1064" t="s">
        <v>689</v>
      </c>
      <c r="DN427" s="1063" t="s">
        <v>1550</v>
      </c>
      <c r="DO427" s="1058" t="s">
        <v>689</v>
      </c>
      <c r="DP427" s="1063"/>
      <c r="DQ427" s="1063"/>
      <c r="DR427" s="1063"/>
    </row>
    <row r="428" spans="1:122" ht="18" customHeight="1" x14ac:dyDescent="0.25">
      <c r="A428" s="373"/>
      <c r="B428" s="390"/>
      <c r="Q428" s="271"/>
      <c r="AG428" s="271"/>
      <c r="BW428" s="300" t="s">
        <v>540</v>
      </c>
      <c r="BX428" s="303" t="s">
        <v>704</v>
      </c>
      <c r="BY428" s="300" t="s">
        <v>1549</v>
      </c>
      <c r="CC428" s="300" t="s">
        <v>540</v>
      </c>
      <c r="CD428" s="303" t="s">
        <v>704</v>
      </c>
      <c r="CE428" s="300" t="s">
        <v>1549</v>
      </c>
      <c r="CI428" s="300" t="s">
        <v>540</v>
      </c>
      <c r="CJ428" s="303" t="s">
        <v>704</v>
      </c>
      <c r="CK428" s="300" t="s">
        <v>1549</v>
      </c>
      <c r="CO428" s="300" t="s">
        <v>540</v>
      </c>
      <c r="CP428" s="303" t="s">
        <v>704</v>
      </c>
      <c r="CQ428" s="300" t="s">
        <v>1549</v>
      </c>
      <c r="CU428" s="300" t="s">
        <v>540</v>
      </c>
      <c r="CV428" s="303" t="s">
        <v>704</v>
      </c>
      <c r="CW428" s="300" t="s">
        <v>1549</v>
      </c>
      <c r="DA428" s="300" t="s">
        <v>540</v>
      </c>
      <c r="DB428" s="303" t="s">
        <v>704</v>
      </c>
      <c r="DC428" s="300" t="s">
        <v>1549</v>
      </c>
      <c r="DG428" s="300" t="s">
        <v>540</v>
      </c>
      <c r="DH428" s="303" t="s">
        <v>704</v>
      </c>
      <c r="DI428" s="300" t="s">
        <v>1549</v>
      </c>
      <c r="DM428" s="1061" t="s">
        <v>540</v>
      </c>
      <c r="DN428" s="1062" t="s">
        <v>704</v>
      </c>
      <c r="DO428" s="1061" t="s">
        <v>1549</v>
      </c>
      <c r="DP428" s="1063"/>
      <c r="DQ428" s="1063"/>
      <c r="DR428" s="1063"/>
    </row>
    <row r="429" spans="1:122" ht="18" customHeight="1" x14ac:dyDescent="0.25">
      <c r="A429" s="373"/>
      <c r="B429" s="390"/>
      <c r="Q429" s="271"/>
      <c r="AG429" s="271"/>
      <c r="BW429" s="300" t="s">
        <v>1550</v>
      </c>
      <c r="BY429" s="271" t="s">
        <v>1550</v>
      </c>
      <c r="CC429" s="300" t="s">
        <v>1550</v>
      </c>
      <c r="CE429" s="271" t="s">
        <v>1550</v>
      </c>
      <c r="CI429" s="300" t="s">
        <v>1550</v>
      </c>
      <c r="CK429" s="271" t="s">
        <v>1550</v>
      </c>
      <c r="CO429" s="300" t="s">
        <v>1550</v>
      </c>
      <c r="CQ429" s="271" t="s">
        <v>1550</v>
      </c>
      <c r="CU429" s="300" t="s">
        <v>1550</v>
      </c>
      <c r="CW429" s="271" t="s">
        <v>1550</v>
      </c>
      <c r="DA429" s="300" t="s">
        <v>1550</v>
      </c>
      <c r="DC429" s="271" t="s">
        <v>1550</v>
      </c>
      <c r="DG429" s="300" t="s">
        <v>1550</v>
      </c>
      <c r="DI429" s="271" t="s">
        <v>1550</v>
      </c>
      <c r="DM429" s="1061" t="s">
        <v>1550</v>
      </c>
      <c r="DN429" s="1063"/>
      <c r="DO429" s="1063" t="s">
        <v>1550</v>
      </c>
      <c r="DP429" s="1063"/>
      <c r="DQ429" s="1063"/>
      <c r="DR429" s="1063"/>
    </row>
    <row r="430" spans="1:122" ht="18" customHeight="1" x14ac:dyDescent="0.25">
      <c r="A430" s="373"/>
      <c r="B430" s="390"/>
      <c r="Q430" s="271"/>
      <c r="AG430" s="271"/>
      <c r="BW430" s="303" t="s">
        <v>704</v>
      </c>
      <c r="BY430" s="303" t="s">
        <v>704</v>
      </c>
      <c r="CC430" s="303" t="s">
        <v>704</v>
      </c>
      <c r="CE430" s="303" t="s">
        <v>704</v>
      </c>
      <c r="CI430" s="303" t="s">
        <v>704</v>
      </c>
      <c r="CK430" s="303" t="s">
        <v>704</v>
      </c>
      <c r="CO430" s="303" t="s">
        <v>704</v>
      </c>
      <c r="CQ430" s="303" t="s">
        <v>704</v>
      </c>
      <c r="CU430" s="303" t="s">
        <v>704</v>
      </c>
      <c r="CW430" s="303" t="s">
        <v>704</v>
      </c>
      <c r="DA430" s="303" t="s">
        <v>704</v>
      </c>
      <c r="DC430" s="303" t="s">
        <v>704</v>
      </c>
      <c r="DG430" s="303" t="s">
        <v>704</v>
      </c>
      <c r="DI430" s="303" t="s">
        <v>704</v>
      </c>
      <c r="DM430" s="1062" t="s">
        <v>704</v>
      </c>
      <c r="DN430" s="1063"/>
      <c r="DO430" s="1062" t="s">
        <v>704</v>
      </c>
      <c r="DP430" s="1063"/>
      <c r="DQ430" s="1063"/>
      <c r="DR430" s="1063"/>
    </row>
    <row r="431" spans="1:122" ht="18" customHeight="1" x14ac:dyDescent="0.25">
      <c r="A431" s="373"/>
      <c r="B431" s="390" t="s">
        <v>836</v>
      </c>
      <c r="Q431" s="271"/>
      <c r="AG431" s="271"/>
    </row>
    <row r="432" spans="1:122" ht="18" customHeight="1" x14ac:dyDescent="0.25">
      <c r="A432" s="373"/>
      <c r="B432" s="352"/>
      <c r="Q432" s="271"/>
      <c r="S432" s="272"/>
      <c r="AG432" s="271"/>
      <c r="DG432" s="1053"/>
      <c r="DH432" s="1053"/>
      <c r="DI432" s="1053"/>
      <c r="DJ432" s="1053"/>
      <c r="DK432" s="1053"/>
      <c r="DL432" s="1053"/>
      <c r="DM432" s="1053"/>
      <c r="DN432" s="1053"/>
      <c r="DO432" s="1053"/>
      <c r="DP432" s="1053"/>
      <c r="DQ432" s="1053"/>
      <c r="DR432" s="1053"/>
    </row>
    <row r="433" spans="1:64" ht="18" customHeight="1" x14ac:dyDescent="0.25">
      <c r="A433" s="373"/>
      <c r="B433" s="352"/>
      <c r="C433" s="1431" t="s">
        <v>958</v>
      </c>
      <c r="D433" s="1431" t="s">
        <v>895</v>
      </c>
      <c r="E433" s="1431" t="s">
        <v>896</v>
      </c>
      <c r="F433" s="1431" t="s">
        <v>897</v>
      </c>
      <c r="G433" s="1435" t="s">
        <v>893</v>
      </c>
      <c r="H433" s="1436"/>
      <c r="I433" s="1437"/>
      <c r="J433" s="1435" t="s">
        <v>894</v>
      </c>
      <c r="K433" s="1436"/>
      <c r="L433" s="1437"/>
      <c r="M433" s="1428" t="s">
        <v>831</v>
      </c>
      <c r="N433" s="1429"/>
      <c r="O433" s="1429"/>
      <c r="P433" s="1430"/>
      <c r="AG433" s="271"/>
    </row>
    <row r="434" spans="1:64" ht="18" customHeight="1" x14ac:dyDescent="0.25">
      <c r="A434" s="373"/>
      <c r="B434" s="352"/>
      <c r="C434" s="1432"/>
      <c r="D434" s="1432"/>
      <c r="E434" s="1432"/>
      <c r="F434" s="1432"/>
      <c r="G434" s="479" t="s">
        <v>701</v>
      </c>
      <c r="H434" s="479" t="s">
        <v>702</v>
      </c>
      <c r="I434" s="479" t="s">
        <v>703</v>
      </c>
      <c r="J434" s="479" t="s">
        <v>701</v>
      </c>
      <c r="K434" s="479" t="s">
        <v>702</v>
      </c>
      <c r="L434" s="479" t="s">
        <v>703</v>
      </c>
      <c r="M434" s="479" t="s">
        <v>898</v>
      </c>
      <c r="N434" s="479" t="s">
        <v>899</v>
      </c>
      <c r="O434" s="479" t="s">
        <v>900</v>
      </c>
      <c r="P434" s="479" t="s">
        <v>901</v>
      </c>
      <c r="AG434" s="271"/>
    </row>
    <row r="435" spans="1:64" ht="18" customHeight="1" x14ac:dyDescent="0.25">
      <c r="A435" s="373"/>
      <c r="B435" s="1097" t="s">
        <v>1850</v>
      </c>
      <c r="C435" s="463" t="s">
        <v>269</v>
      </c>
      <c r="D435" s="463"/>
      <c r="E435" s="463"/>
      <c r="F435" s="463"/>
      <c r="G435" s="463"/>
      <c r="H435" s="463"/>
      <c r="I435" s="463"/>
      <c r="J435" s="463"/>
      <c r="K435" s="463"/>
      <c r="L435" s="463"/>
      <c r="M435" s="463"/>
      <c r="N435" s="463"/>
      <c r="O435" s="463"/>
      <c r="P435" s="463" t="s">
        <v>268</v>
      </c>
      <c r="AG435" s="271"/>
    </row>
    <row r="436" spans="1:64" ht="18" customHeight="1" x14ac:dyDescent="0.25">
      <c r="A436" s="373"/>
      <c r="B436" s="1097">
        <v>1</v>
      </c>
      <c r="C436" s="335" t="str">
        <f>IF(ISTEXT('4. Vehículos y maquinaria'!E40),'4. Vehículos y maquinaria'!E40,"")</f>
        <v/>
      </c>
      <c r="D436" s="335">
        <f>'4. Vehículos y maquinaria'!F40</f>
        <v>0</v>
      </c>
      <c r="E436" s="335">
        <f>'4. Vehículos y maquinaria'!G40</f>
        <v>0</v>
      </c>
      <c r="F436" s="336">
        <f>'4. Vehículos y maquinaria'!H40</f>
        <v>0</v>
      </c>
      <c r="G436" s="336" t="str">
        <f t="shared" ref="G436:I455" si="84">IF($E436="Otro (ud)","-",IFERROR(INDEX($F$298:$BM$355,MATCH($E436&amp;$D436,$E$298:$E$355,0),MATCH($D$6&amp;G$434,$F$297:$BM$297,0)),""))</f>
        <v/>
      </c>
      <c r="H436" s="336" t="str">
        <f t="shared" si="84"/>
        <v/>
      </c>
      <c r="I436" s="336" t="str">
        <f t="shared" si="84"/>
        <v/>
      </c>
      <c r="J436" s="336">
        <f>'4. Vehículos y maquinaria'!L40</f>
        <v>0</v>
      </c>
      <c r="K436" s="336">
        <f>'4. Vehículos y maquinaria'!M40</f>
        <v>0</v>
      </c>
      <c r="L436" s="336">
        <f>'4. Vehículos y maquinaria'!N40</f>
        <v>0</v>
      </c>
      <c r="M436" s="946" t="str">
        <f>IFERROR(IF($E436="Otro (ud)",$F436*$J436,$F436*$G436),"")</f>
        <v/>
      </c>
      <c r="N436" s="946" t="str">
        <f>IFERROR(IF($E436="Otro (ud)",$F436*$K436,IF($H436="-",0,$F436*$H436)),"")</f>
        <v/>
      </c>
      <c r="O436" s="946" t="str">
        <f>IFERROR(IF($E436="Otro (ud)",$F436*$L436,IF($I436="-",0,$F436*$I436)),"")</f>
        <v/>
      </c>
      <c r="P436" s="338" t="str">
        <f>IFERROR($M436+$N436*$H$9/1000+$O436*$H$10/1000,"")</f>
        <v/>
      </c>
      <c r="AG436" s="271"/>
    </row>
    <row r="437" spans="1:64" ht="18" customHeight="1" x14ac:dyDescent="0.25">
      <c r="A437" s="373"/>
      <c r="B437" s="1097">
        <v>2</v>
      </c>
      <c r="C437" s="335" t="str">
        <f>IF(ISTEXT('4. Vehículos y maquinaria'!E41),'4. Vehículos y maquinaria'!E41,"")</f>
        <v/>
      </c>
      <c r="D437" s="335">
        <f>'4. Vehículos y maquinaria'!F41</f>
        <v>0</v>
      </c>
      <c r="E437" s="335">
        <f>'4. Vehículos y maquinaria'!G41</f>
        <v>0</v>
      </c>
      <c r="F437" s="336">
        <f>'4. Vehículos y maquinaria'!H41</f>
        <v>0</v>
      </c>
      <c r="G437" s="336" t="str">
        <f t="shared" si="84"/>
        <v/>
      </c>
      <c r="H437" s="336" t="str">
        <f t="shared" si="84"/>
        <v/>
      </c>
      <c r="I437" s="336" t="str">
        <f t="shared" si="84"/>
        <v/>
      </c>
      <c r="J437" s="336">
        <f>'4. Vehículos y maquinaria'!L41</f>
        <v>0</v>
      </c>
      <c r="K437" s="336">
        <f>'4. Vehículos y maquinaria'!M41</f>
        <v>0</v>
      </c>
      <c r="L437" s="336">
        <f>'4. Vehículos y maquinaria'!N41</f>
        <v>0</v>
      </c>
      <c r="M437" s="946" t="str">
        <f t="shared" ref="M437:M484" si="85">IFERROR(IF($E437="Otro (ud)",$F437*$J437,$F437*$G437),"")</f>
        <v/>
      </c>
      <c r="N437" s="946" t="str">
        <f t="shared" ref="N437:N484" si="86">IFERROR(IF($E437="Otro (ud)",$F437*$K437,IF($H437="-",0,$F437*$H437)),"")</f>
        <v/>
      </c>
      <c r="O437" s="946" t="str">
        <f t="shared" ref="O437:O484" si="87">IFERROR(IF($E437="Otro (ud)",$F437*$L437,IF($I437="-",0,$F437*$I437)),"")</f>
        <v/>
      </c>
      <c r="P437" s="338" t="str">
        <f t="shared" ref="P437:P484" si="88">IFERROR($M437+$N437*$H$9/1000+$O437*$H$10/1000,"")</f>
        <v/>
      </c>
      <c r="AG437" s="271"/>
    </row>
    <row r="438" spans="1:64" ht="18" customHeight="1" x14ac:dyDescent="0.25">
      <c r="A438" s="373"/>
      <c r="B438" s="1097">
        <v>3</v>
      </c>
      <c r="C438" s="335" t="str">
        <f>IF(ISTEXT('4. Vehículos y maquinaria'!E42),'4. Vehículos y maquinaria'!E42,"")</f>
        <v/>
      </c>
      <c r="D438" s="335">
        <f>'4. Vehículos y maquinaria'!F42</f>
        <v>0</v>
      </c>
      <c r="E438" s="335">
        <f>'4. Vehículos y maquinaria'!G42</f>
        <v>0</v>
      </c>
      <c r="F438" s="336">
        <f>'4. Vehículos y maquinaria'!H42</f>
        <v>0</v>
      </c>
      <c r="G438" s="336" t="str">
        <f t="shared" si="84"/>
        <v/>
      </c>
      <c r="H438" s="336" t="str">
        <f t="shared" si="84"/>
        <v/>
      </c>
      <c r="I438" s="336" t="str">
        <f t="shared" si="84"/>
        <v/>
      </c>
      <c r="J438" s="336">
        <f>'4. Vehículos y maquinaria'!L42</f>
        <v>0</v>
      </c>
      <c r="K438" s="336">
        <f>'4. Vehículos y maquinaria'!M42</f>
        <v>0</v>
      </c>
      <c r="L438" s="336">
        <f>'4. Vehículos y maquinaria'!N42</f>
        <v>0</v>
      </c>
      <c r="M438" s="946" t="str">
        <f t="shared" si="85"/>
        <v/>
      </c>
      <c r="N438" s="946" t="str">
        <f t="shared" si="86"/>
        <v/>
      </c>
      <c r="O438" s="946" t="str">
        <f t="shared" si="87"/>
        <v/>
      </c>
      <c r="P438" s="338" t="str">
        <f t="shared" si="88"/>
        <v/>
      </c>
      <c r="AQ438" s="358"/>
      <c r="AR438" s="358"/>
      <c r="AS438" s="358"/>
      <c r="AT438" s="358"/>
      <c r="AU438" s="358"/>
      <c r="AV438" s="358"/>
      <c r="AW438" s="358"/>
      <c r="AX438" s="358"/>
      <c r="AY438" s="358"/>
      <c r="AZ438" s="352"/>
      <c r="BA438" s="352"/>
      <c r="BB438" s="352"/>
      <c r="BC438" s="358"/>
      <c r="BD438" s="358"/>
      <c r="BG438" s="358"/>
      <c r="BL438" s="304"/>
    </row>
    <row r="439" spans="1:64" ht="18" customHeight="1" x14ac:dyDescent="0.25">
      <c r="A439" s="373"/>
      <c r="B439" s="1097">
        <v>4</v>
      </c>
      <c r="C439" s="335" t="str">
        <f>IF(ISTEXT('4. Vehículos y maquinaria'!E43),'4. Vehículos y maquinaria'!E43,"")</f>
        <v/>
      </c>
      <c r="D439" s="335">
        <f>'4. Vehículos y maquinaria'!F43</f>
        <v>0</v>
      </c>
      <c r="E439" s="335">
        <f>'4. Vehículos y maquinaria'!G43</f>
        <v>0</v>
      </c>
      <c r="F439" s="336">
        <f>'4. Vehículos y maquinaria'!H43</f>
        <v>0</v>
      </c>
      <c r="G439" s="336" t="str">
        <f t="shared" si="84"/>
        <v/>
      </c>
      <c r="H439" s="336" t="str">
        <f t="shared" si="84"/>
        <v/>
      </c>
      <c r="I439" s="336" t="str">
        <f t="shared" si="84"/>
        <v/>
      </c>
      <c r="J439" s="336">
        <f>'4. Vehículos y maquinaria'!L43</f>
        <v>0</v>
      </c>
      <c r="K439" s="336">
        <f>'4. Vehículos y maquinaria'!M43</f>
        <v>0</v>
      </c>
      <c r="L439" s="336">
        <f>'4. Vehículos y maquinaria'!N43</f>
        <v>0</v>
      </c>
      <c r="M439" s="946" t="str">
        <f t="shared" si="85"/>
        <v/>
      </c>
      <c r="N439" s="946" t="str">
        <f t="shared" si="86"/>
        <v/>
      </c>
      <c r="O439" s="946" t="str">
        <f t="shared" si="87"/>
        <v/>
      </c>
      <c r="P439" s="338" t="str">
        <f t="shared" si="88"/>
        <v/>
      </c>
      <c r="AQ439" s="358"/>
      <c r="AR439" s="358"/>
      <c r="AS439" s="358"/>
      <c r="AT439" s="358"/>
      <c r="AU439" s="358"/>
      <c r="AV439" s="358"/>
      <c r="AW439" s="358"/>
      <c r="AX439" s="358"/>
      <c r="AY439" s="358"/>
      <c r="AZ439" s="352"/>
      <c r="BA439" s="352"/>
      <c r="BB439" s="352"/>
      <c r="BC439" s="358"/>
      <c r="BD439" s="358"/>
      <c r="BG439" s="358"/>
    </row>
    <row r="440" spans="1:64" ht="18" customHeight="1" x14ac:dyDescent="0.25">
      <c r="A440" s="373"/>
      <c r="B440" s="1097">
        <v>5</v>
      </c>
      <c r="C440" s="335" t="str">
        <f>IF(ISTEXT('4. Vehículos y maquinaria'!E44),'4. Vehículos y maquinaria'!E44,"")</f>
        <v/>
      </c>
      <c r="D440" s="335">
        <f>'4. Vehículos y maquinaria'!F44</f>
        <v>0</v>
      </c>
      <c r="E440" s="335">
        <f>'4. Vehículos y maquinaria'!G44</f>
        <v>0</v>
      </c>
      <c r="F440" s="336">
        <f>'4. Vehículos y maquinaria'!H44</f>
        <v>0</v>
      </c>
      <c r="G440" s="336" t="str">
        <f t="shared" si="84"/>
        <v/>
      </c>
      <c r="H440" s="336" t="str">
        <f t="shared" si="84"/>
        <v/>
      </c>
      <c r="I440" s="336" t="str">
        <f t="shared" si="84"/>
        <v/>
      </c>
      <c r="J440" s="336">
        <f>'4. Vehículos y maquinaria'!L44</f>
        <v>0</v>
      </c>
      <c r="K440" s="336">
        <f>'4. Vehículos y maquinaria'!M44</f>
        <v>0</v>
      </c>
      <c r="L440" s="336">
        <f>'4. Vehículos y maquinaria'!N44</f>
        <v>0</v>
      </c>
      <c r="M440" s="946" t="str">
        <f t="shared" si="85"/>
        <v/>
      </c>
      <c r="N440" s="946" t="str">
        <f t="shared" si="86"/>
        <v/>
      </c>
      <c r="O440" s="946" t="str">
        <f t="shared" si="87"/>
        <v/>
      </c>
      <c r="P440" s="338" t="str">
        <f t="shared" si="88"/>
        <v/>
      </c>
      <c r="AQ440" s="358"/>
      <c r="AR440" s="358"/>
      <c r="AS440" s="358"/>
      <c r="AT440" s="358"/>
      <c r="AU440" s="358"/>
      <c r="AV440" s="358"/>
      <c r="AW440" s="358"/>
      <c r="AX440" s="358"/>
      <c r="AY440" s="358"/>
      <c r="AZ440" s="352"/>
      <c r="BA440" s="352"/>
      <c r="BB440" s="352"/>
      <c r="BC440" s="358"/>
      <c r="BD440" s="358"/>
      <c r="BG440" s="358"/>
    </row>
    <row r="441" spans="1:64" ht="18" customHeight="1" x14ac:dyDescent="0.25">
      <c r="A441" s="373"/>
      <c r="B441" s="1097">
        <v>6</v>
      </c>
      <c r="C441" s="335" t="str">
        <f>IF(ISTEXT('4. Vehículos y maquinaria'!E45),'4. Vehículos y maquinaria'!E45,"")</f>
        <v/>
      </c>
      <c r="D441" s="335">
        <f>'4. Vehículos y maquinaria'!F45</f>
        <v>0</v>
      </c>
      <c r="E441" s="335">
        <f>'4. Vehículos y maquinaria'!G45</f>
        <v>0</v>
      </c>
      <c r="F441" s="336">
        <f>'4. Vehículos y maquinaria'!H45</f>
        <v>0</v>
      </c>
      <c r="G441" s="336" t="str">
        <f t="shared" si="84"/>
        <v/>
      </c>
      <c r="H441" s="336" t="str">
        <f t="shared" si="84"/>
        <v/>
      </c>
      <c r="I441" s="336" t="str">
        <f t="shared" si="84"/>
        <v/>
      </c>
      <c r="J441" s="336">
        <f>'4. Vehículos y maquinaria'!L45</f>
        <v>0</v>
      </c>
      <c r="K441" s="336">
        <f>'4. Vehículos y maquinaria'!M45</f>
        <v>0</v>
      </c>
      <c r="L441" s="336">
        <f>'4. Vehículos y maquinaria'!N45</f>
        <v>0</v>
      </c>
      <c r="M441" s="946" t="str">
        <f t="shared" si="85"/>
        <v/>
      </c>
      <c r="N441" s="946" t="str">
        <f t="shared" si="86"/>
        <v/>
      </c>
      <c r="O441" s="946" t="str">
        <f t="shared" si="87"/>
        <v/>
      </c>
      <c r="P441" s="338" t="str">
        <f t="shared" si="88"/>
        <v/>
      </c>
      <c r="AQ441" s="358"/>
      <c r="AR441" s="358"/>
      <c r="AS441" s="358"/>
      <c r="AT441" s="358"/>
      <c r="AU441" s="358"/>
      <c r="AV441" s="358"/>
      <c r="AW441" s="358"/>
      <c r="AX441" s="358"/>
      <c r="AY441" s="358"/>
      <c r="AZ441" s="352"/>
      <c r="BA441" s="352"/>
      <c r="BB441" s="352"/>
      <c r="BC441" s="358"/>
      <c r="BD441" s="358"/>
      <c r="BG441" s="358"/>
    </row>
    <row r="442" spans="1:64" ht="18" customHeight="1" x14ac:dyDescent="0.25">
      <c r="A442" s="373"/>
      <c r="B442" s="1097">
        <v>7</v>
      </c>
      <c r="C442" s="335" t="str">
        <f>IF(ISTEXT('4. Vehículos y maquinaria'!E46),'4. Vehículos y maquinaria'!E46,"")</f>
        <v/>
      </c>
      <c r="D442" s="335">
        <f>'4. Vehículos y maquinaria'!F46</f>
        <v>0</v>
      </c>
      <c r="E442" s="335">
        <f>'4. Vehículos y maquinaria'!G46</f>
        <v>0</v>
      </c>
      <c r="F442" s="336">
        <f>'4. Vehículos y maquinaria'!H46</f>
        <v>0</v>
      </c>
      <c r="G442" s="336" t="str">
        <f t="shared" si="84"/>
        <v/>
      </c>
      <c r="H442" s="336" t="str">
        <f t="shared" si="84"/>
        <v/>
      </c>
      <c r="I442" s="336" t="str">
        <f t="shared" si="84"/>
        <v/>
      </c>
      <c r="J442" s="336">
        <f>'4. Vehículos y maquinaria'!L46</f>
        <v>0</v>
      </c>
      <c r="K442" s="336">
        <f>'4. Vehículos y maquinaria'!M46</f>
        <v>0</v>
      </c>
      <c r="L442" s="336">
        <f>'4. Vehículos y maquinaria'!N46</f>
        <v>0</v>
      </c>
      <c r="M442" s="946" t="str">
        <f t="shared" si="85"/>
        <v/>
      </c>
      <c r="N442" s="946" t="str">
        <f t="shared" si="86"/>
        <v/>
      </c>
      <c r="O442" s="946" t="str">
        <f t="shared" si="87"/>
        <v/>
      </c>
      <c r="P442" s="338" t="str">
        <f t="shared" si="88"/>
        <v/>
      </c>
      <c r="AQ442" s="358"/>
      <c r="AR442" s="358"/>
      <c r="AS442" s="358"/>
      <c r="AT442" s="358"/>
      <c r="AU442" s="358"/>
      <c r="AV442" s="358"/>
      <c r="AW442" s="358"/>
      <c r="AX442" s="358"/>
      <c r="AY442" s="358"/>
      <c r="AZ442" s="352"/>
      <c r="BA442" s="352"/>
      <c r="BB442" s="352"/>
      <c r="BC442" s="358"/>
      <c r="BD442" s="358"/>
      <c r="BG442" s="358"/>
    </row>
    <row r="443" spans="1:64" ht="18" customHeight="1" x14ac:dyDescent="0.25">
      <c r="A443" s="373"/>
      <c r="B443" s="1097">
        <v>8</v>
      </c>
      <c r="C443" s="335" t="str">
        <f>IF(ISTEXT('4. Vehículos y maquinaria'!E47),'4. Vehículos y maquinaria'!E47,"")</f>
        <v/>
      </c>
      <c r="D443" s="335">
        <f>'4. Vehículos y maquinaria'!F47</f>
        <v>0</v>
      </c>
      <c r="E443" s="335">
        <f>'4. Vehículos y maquinaria'!G47</f>
        <v>0</v>
      </c>
      <c r="F443" s="336">
        <f>'4. Vehículos y maquinaria'!H47</f>
        <v>0</v>
      </c>
      <c r="G443" s="336" t="str">
        <f t="shared" si="84"/>
        <v/>
      </c>
      <c r="H443" s="336" t="str">
        <f t="shared" si="84"/>
        <v/>
      </c>
      <c r="I443" s="336" t="str">
        <f t="shared" si="84"/>
        <v/>
      </c>
      <c r="J443" s="336">
        <f>'4. Vehículos y maquinaria'!L47</f>
        <v>0</v>
      </c>
      <c r="K443" s="336">
        <f>'4. Vehículos y maquinaria'!M47</f>
        <v>0</v>
      </c>
      <c r="L443" s="336">
        <f>'4. Vehículos y maquinaria'!N47</f>
        <v>0</v>
      </c>
      <c r="M443" s="946" t="str">
        <f t="shared" si="85"/>
        <v/>
      </c>
      <c r="N443" s="946" t="str">
        <f t="shared" si="86"/>
        <v/>
      </c>
      <c r="O443" s="946" t="str">
        <f t="shared" si="87"/>
        <v/>
      </c>
      <c r="P443" s="338" t="str">
        <f t="shared" si="88"/>
        <v/>
      </c>
      <c r="AQ443" s="358"/>
      <c r="AR443" s="358"/>
      <c r="AS443" s="358"/>
      <c r="AT443" s="358"/>
      <c r="AU443" s="358"/>
      <c r="AV443" s="358"/>
      <c r="AW443" s="358"/>
      <c r="AX443" s="358"/>
      <c r="AY443" s="358"/>
      <c r="AZ443" s="352"/>
      <c r="BA443" s="352"/>
      <c r="BB443" s="352"/>
      <c r="BC443" s="272"/>
    </row>
    <row r="444" spans="1:64" ht="18" customHeight="1" x14ac:dyDescent="0.25">
      <c r="A444" s="373"/>
      <c r="B444" s="1097">
        <v>9</v>
      </c>
      <c r="C444" s="335" t="str">
        <f>IF(ISTEXT('4. Vehículos y maquinaria'!E48),'4. Vehículos y maquinaria'!E48,"")</f>
        <v/>
      </c>
      <c r="D444" s="335">
        <f>'4. Vehículos y maquinaria'!F48</f>
        <v>0</v>
      </c>
      <c r="E444" s="335">
        <f>'4. Vehículos y maquinaria'!G48</f>
        <v>0</v>
      </c>
      <c r="F444" s="336">
        <f>'4. Vehículos y maquinaria'!H48</f>
        <v>0</v>
      </c>
      <c r="G444" s="336" t="str">
        <f t="shared" si="84"/>
        <v/>
      </c>
      <c r="H444" s="336" t="str">
        <f t="shared" si="84"/>
        <v/>
      </c>
      <c r="I444" s="336" t="str">
        <f t="shared" si="84"/>
        <v/>
      </c>
      <c r="J444" s="336">
        <f>'4. Vehículos y maquinaria'!L48</f>
        <v>0</v>
      </c>
      <c r="K444" s="336">
        <f>'4. Vehículos y maquinaria'!M48</f>
        <v>0</v>
      </c>
      <c r="L444" s="336">
        <f>'4. Vehículos y maquinaria'!N48</f>
        <v>0</v>
      </c>
      <c r="M444" s="946" t="str">
        <f t="shared" si="85"/>
        <v/>
      </c>
      <c r="N444" s="946" t="str">
        <f t="shared" si="86"/>
        <v/>
      </c>
      <c r="O444" s="946" t="str">
        <f t="shared" si="87"/>
        <v/>
      </c>
      <c r="P444" s="338" t="str">
        <f t="shared" si="88"/>
        <v/>
      </c>
      <c r="AQ444" s="358"/>
      <c r="AR444" s="358"/>
      <c r="AS444" s="358"/>
      <c r="AT444" s="358"/>
      <c r="AU444" s="358"/>
      <c r="AV444" s="358"/>
      <c r="AW444" s="358"/>
      <c r="AX444" s="358"/>
      <c r="AY444" s="358"/>
      <c r="AZ444" s="352"/>
      <c r="BA444" s="352"/>
      <c r="BB444" s="352"/>
      <c r="BC444" s="272"/>
    </row>
    <row r="445" spans="1:64" ht="18" customHeight="1" x14ac:dyDescent="0.25">
      <c r="A445" s="373"/>
      <c r="B445" s="1097">
        <v>10</v>
      </c>
      <c r="C445" s="335" t="str">
        <f>IF(ISTEXT('4. Vehículos y maquinaria'!E49),'4. Vehículos y maquinaria'!E49,"")</f>
        <v/>
      </c>
      <c r="D445" s="335">
        <f>'4. Vehículos y maquinaria'!F49</f>
        <v>0</v>
      </c>
      <c r="E445" s="335">
        <f>'4. Vehículos y maquinaria'!G49</f>
        <v>0</v>
      </c>
      <c r="F445" s="336">
        <f>'4. Vehículos y maquinaria'!H49</f>
        <v>0</v>
      </c>
      <c r="G445" s="336" t="str">
        <f t="shared" si="84"/>
        <v/>
      </c>
      <c r="H445" s="336" t="str">
        <f t="shared" si="84"/>
        <v/>
      </c>
      <c r="I445" s="336" t="str">
        <f t="shared" si="84"/>
        <v/>
      </c>
      <c r="J445" s="336">
        <f>'4. Vehículos y maquinaria'!L49</f>
        <v>0</v>
      </c>
      <c r="K445" s="336">
        <f>'4. Vehículos y maquinaria'!M49</f>
        <v>0</v>
      </c>
      <c r="L445" s="336">
        <f>'4. Vehículos y maquinaria'!N49</f>
        <v>0</v>
      </c>
      <c r="M445" s="946" t="str">
        <f t="shared" si="85"/>
        <v/>
      </c>
      <c r="N445" s="946" t="str">
        <f t="shared" si="86"/>
        <v/>
      </c>
      <c r="O445" s="946" t="str">
        <f t="shared" si="87"/>
        <v/>
      </c>
      <c r="P445" s="338" t="str">
        <f t="shared" si="88"/>
        <v/>
      </c>
      <c r="AQ445" s="358"/>
      <c r="AR445" s="358"/>
      <c r="AS445" s="358"/>
      <c r="AT445" s="358"/>
      <c r="AU445" s="358"/>
      <c r="AV445" s="358"/>
      <c r="AW445" s="358"/>
      <c r="AX445" s="358"/>
      <c r="AY445" s="358"/>
      <c r="AZ445" s="352"/>
      <c r="BA445" s="352"/>
      <c r="BB445" s="352"/>
      <c r="BC445" s="272"/>
    </row>
    <row r="446" spans="1:64" ht="18" customHeight="1" x14ac:dyDescent="0.25">
      <c r="A446" s="373"/>
      <c r="B446" s="1097">
        <v>11</v>
      </c>
      <c r="C446" s="335" t="str">
        <f>IF(ISTEXT('4. Vehículos y maquinaria'!E50),'4. Vehículos y maquinaria'!E50,"")</f>
        <v/>
      </c>
      <c r="D446" s="335">
        <f>'4. Vehículos y maquinaria'!F50</f>
        <v>0</v>
      </c>
      <c r="E446" s="335">
        <f>'4. Vehículos y maquinaria'!G50</f>
        <v>0</v>
      </c>
      <c r="F446" s="336">
        <f>'4. Vehículos y maquinaria'!H50</f>
        <v>0</v>
      </c>
      <c r="G446" s="336" t="str">
        <f t="shared" si="84"/>
        <v/>
      </c>
      <c r="H446" s="336" t="str">
        <f t="shared" si="84"/>
        <v/>
      </c>
      <c r="I446" s="336" t="str">
        <f t="shared" si="84"/>
        <v/>
      </c>
      <c r="J446" s="336">
        <f>'4. Vehículos y maquinaria'!L50</f>
        <v>0</v>
      </c>
      <c r="K446" s="336">
        <f>'4. Vehículos y maquinaria'!M50</f>
        <v>0</v>
      </c>
      <c r="L446" s="336">
        <f>'4. Vehículos y maquinaria'!N50</f>
        <v>0</v>
      </c>
      <c r="M446" s="946" t="str">
        <f t="shared" si="85"/>
        <v/>
      </c>
      <c r="N446" s="946" t="str">
        <f t="shared" si="86"/>
        <v/>
      </c>
      <c r="O446" s="946" t="str">
        <f t="shared" si="87"/>
        <v/>
      </c>
      <c r="P446" s="338" t="str">
        <f t="shared" si="88"/>
        <v/>
      </c>
      <c r="AQ446" s="358"/>
      <c r="AR446" s="358"/>
      <c r="AS446" s="358"/>
      <c r="AT446" s="358"/>
      <c r="AU446" s="358"/>
      <c r="AV446" s="358"/>
      <c r="AW446" s="358"/>
      <c r="AX446" s="358"/>
      <c r="AY446" s="358"/>
      <c r="AZ446" s="352"/>
      <c r="BA446" s="352"/>
      <c r="BB446" s="352"/>
      <c r="BC446" s="272"/>
    </row>
    <row r="447" spans="1:64" ht="18" customHeight="1" x14ac:dyDescent="0.25">
      <c r="A447" s="373"/>
      <c r="B447" s="1097">
        <v>12</v>
      </c>
      <c r="C447" s="335" t="str">
        <f>IF(ISTEXT('4. Vehículos y maquinaria'!E51),'4. Vehículos y maquinaria'!E51,"")</f>
        <v/>
      </c>
      <c r="D447" s="335">
        <f>'4. Vehículos y maquinaria'!F51</f>
        <v>0</v>
      </c>
      <c r="E447" s="335">
        <f>'4. Vehículos y maquinaria'!G51</f>
        <v>0</v>
      </c>
      <c r="F447" s="336">
        <f>'4. Vehículos y maquinaria'!H51</f>
        <v>0</v>
      </c>
      <c r="G447" s="336" t="str">
        <f t="shared" si="84"/>
        <v/>
      </c>
      <c r="H447" s="336" t="str">
        <f t="shared" si="84"/>
        <v/>
      </c>
      <c r="I447" s="336" t="str">
        <f t="shared" si="84"/>
        <v/>
      </c>
      <c r="J447" s="336">
        <f>'4. Vehículos y maquinaria'!L51</f>
        <v>0</v>
      </c>
      <c r="K447" s="336">
        <f>'4. Vehículos y maquinaria'!M51</f>
        <v>0</v>
      </c>
      <c r="L447" s="336">
        <f>'4. Vehículos y maquinaria'!N51</f>
        <v>0</v>
      </c>
      <c r="M447" s="946" t="str">
        <f t="shared" si="85"/>
        <v/>
      </c>
      <c r="N447" s="946" t="str">
        <f t="shared" si="86"/>
        <v/>
      </c>
      <c r="O447" s="946" t="str">
        <f t="shared" si="87"/>
        <v/>
      </c>
      <c r="P447" s="338" t="str">
        <f t="shared" si="88"/>
        <v/>
      </c>
      <c r="AQ447" s="358"/>
      <c r="AR447" s="358"/>
      <c r="AS447" s="358"/>
      <c r="AT447" s="358"/>
      <c r="AU447" s="358"/>
      <c r="AV447" s="358"/>
      <c r="AW447" s="358"/>
      <c r="AX447" s="358"/>
      <c r="AY447" s="358"/>
      <c r="AZ447" s="352"/>
      <c r="BA447" s="352"/>
      <c r="BB447" s="352"/>
      <c r="BC447" s="272"/>
    </row>
    <row r="448" spans="1:64" ht="18" customHeight="1" x14ac:dyDescent="0.25">
      <c r="B448" s="1097">
        <v>13</v>
      </c>
      <c r="C448" s="335" t="str">
        <f>IF(ISTEXT('4. Vehículos y maquinaria'!E52),'4. Vehículos y maquinaria'!E52,"")</f>
        <v/>
      </c>
      <c r="D448" s="335">
        <f>'4. Vehículos y maquinaria'!F52</f>
        <v>0</v>
      </c>
      <c r="E448" s="335">
        <f>'4. Vehículos y maquinaria'!G52</f>
        <v>0</v>
      </c>
      <c r="F448" s="336">
        <f>'4. Vehículos y maquinaria'!H52</f>
        <v>0</v>
      </c>
      <c r="G448" s="336" t="str">
        <f t="shared" si="84"/>
        <v/>
      </c>
      <c r="H448" s="336" t="str">
        <f t="shared" si="84"/>
        <v/>
      </c>
      <c r="I448" s="336" t="str">
        <f t="shared" si="84"/>
        <v/>
      </c>
      <c r="J448" s="336">
        <f>'4. Vehículos y maquinaria'!L52</f>
        <v>0</v>
      </c>
      <c r="K448" s="336">
        <f>'4. Vehículos y maquinaria'!M52</f>
        <v>0</v>
      </c>
      <c r="L448" s="336">
        <f>'4. Vehículos y maquinaria'!N52</f>
        <v>0</v>
      </c>
      <c r="M448" s="946" t="str">
        <f t="shared" si="85"/>
        <v/>
      </c>
      <c r="N448" s="946" t="str">
        <f t="shared" si="86"/>
        <v/>
      </c>
      <c r="O448" s="946" t="str">
        <f t="shared" si="87"/>
        <v/>
      </c>
      <c r="P448" s="338" t="str">
        <f t="shared" si="88"/>
        <v/>
      </c>
      <c r="BC448" s="272"/>
    </row>
    <row r="449" spans="2:55" ht="18" customHeight="1" x14ac:dyDescent="0.25">
      <c r="B449" s="1097">
        <v>14</v>
      </c>
      <c r="C449" s="335" t="str">
        <f>IF(ISTEXT('4. Vehículos y maquinaria'!E53),'4. Vehículos y maquinaria'!E53,"")</f>
        <v/>
      </c>
      <c r="D449" s="335">
        <f>'4. Vehículos y maquinaria'!F53</f>
        <v>0</v>
      </c>
      <c r="E449" s="335">
        <f>'4. Vehículos y maquinaria'!G53</f>
        <v>0</v>
      </c>
      <c r="F449" s="336">
        <f>'4. Vehículos y maquinaria'!H53</f>
        <v>0</v>
      </c>
      <c r="G449" s="336" t="str">
        <f t="shared" si="84"/>
        <v/>
      </c>
      <c r="H449" s="336" t="str">
        <f t="shared" si="84"/>
        <v/>
      </c>
      <c r="I449" s="336" t="str">
        <f t="shared" si="84"/>
        <v/>
      </c>
      <c r="J449" s="336">
        <f>'4. Vehículos y maquinaria'!L53</f>
        <v>0</v>
      </c>
      <c r="K449" s="336">
        <f>'4. Vehículos y maquinaria'!M53</f>
        <v>0</v>
      </c>
      <c r="L449" s="336">
        <f>'4. Vehículos y maquinaria'!N53</f>
        <v>0</v>
      </c>
      <c r="M449" s="946" t="str">
        <f t="shared" si="85"/>
        <v/>
      </c>
      <c r="N449" s="946" t="str">
        <f t="shared" si="86"/>
        <v/>
      </c>
      <c r="O449" s="946" t="str">
        <f t="shared" si="87"/>
        <v/>
      </c>
      <c r="P449" s="338" t="str">
        <f t="shared" si="88"/>
        <v/>
      </c>
      <c r="BC449" s="272"/>
    </row>
    <row r="450" spans="2:55" ht="18" customHeight="1" x14ac:dyDescent="0.25">
      <c r="B450" s="1097">
        <v>15</v>
      </c>
      <c r="C450" s="335" t="str">
        <f>IF(ISTEXT('4. Vehículos y maquinaria'!E54),'4. Vehículos y maquinaria'!E54,"")</f>
        <v/>
      </c>
      <c r="D450" s="335">
        <f>'4. Vehículos y maquinaria'!F54</f>
        <v>0</v>
      </c>
      <c r="E450" s="335">
        <f>'4. Vehículos y maquinaria'!G54</f>
        <v>0</v>
      </c>
      <c r="F450" s="336">
        <f>'4. Vehículos y maquinaria'!H54</f>
        <v>0</v>
      </c>
      <c r="G450" s="336" t="str">
        <f t="shared" si="84"/>
        <v/>
      </c>
      <c r="H450" s="336" t="str">
        <f t="shared" si="84"/>
        <v/>
      </c>
      <c r="I450" s="336" t="str">
        <f t="shared" si="84"/>
        <v/>
      </c>
      <c r="J450" s="336">
        <f>'4. Vehículos y maquinaria'!L54</f>
        <v>0</v>
      </c>
      <c r="K450" s="336">
        <f>'4. Vehículos y maquinaria'!M54</f>
        <v>0</v>
      </c>
      <c r="L450" s="336">
        <f>'4. Vehículos y maquinaria'!N54</f>
        <v>0</v>
      </c>
      <c r="M450" s="946" t="str">
        <f t="shared" si="85"/>
        <v/>
      </c>
      <c r="N450" s="946" t="str">
        <f t="shared" si="86"/>
        <v/>
      </c>
      <c r="O450" s="946" t="str">
        <f t="shared" si="87"/>
        <v/>
      </c>
      <c r="P450" s="338" t="str">
        <f t="shared" si="88"/>
        <v/>
      </c>
      <c r="BC450" s="272"/>
    </row>
    <row r="451" spans="2:55" ht="18" customHeight="1" x14ac:dyDescent="0.25">
      <c r="B451" s="1097">
        <v>16</v>
      </c>
      <c r="C451" s="335" t="str">
        <f>IF(ISTEXT('4. Vehículos y maquinaria'!E55),'4. Vehículos y maquinaria'!E55,"")</f>
        <v/>
      </c>
      <c r="D451" s="335">
        <f>'4. Vehículos y maquinaria'!F55</f>
        <v>0</v>
      </c>
      <c r="E451" s="335">
        <f>'4. Vehículos y maquinaria'!G55</f>
        <v>0</v>
      </c>
      <c r="F451" s="336">
        <f>'4. Vehículos y maquinaria'!H55</f>
        <v>0</v>
      </c>
      <c r="G451" s="336" t="str">
        <f t="shared" si="84"/>
        <v/>
      </c>
      <c r="H451" s="336" t="str">
        <f t="shared" si="84"/>
        <v/>
      </c>
      <c r="I451" s="336" t="str">
        <f t="shared" si="84"/>
        <v/>
      </c>
      <c r="J451" s="336">
        <f>'4. Vehículos y maquinaria'!L55</f>
        <v>0</v>
      </c>
      <c r="K451" s="336">
        <f>'4. Vehículos y maquinaria'!M55</f>
        <v>0</v>
      </c>
      <c r="L451" s="336">
        <f>'4. Vehículos y maquinaria'!N55</f>
        <v>0</v>
      </c>
      <c r="M451" s="946" t="str">
        <f t="shared" si="85"/>
        <v/>
      </c>
      <c r="N451" s="946" t="str">
        <f t="shared" si="86"/>
        <v/>
      </c>
      <c r="O451" s="946" t="str">
        <f t="shared" si="87"/>
        <v/>
      </c>
      <c r="P451" s="338" t="str">
        <f t="shared" si="88"/>
        <v/>
      </c>
    </row>
    <row r="452" spans="2:55" ht="18" customHeight="1" x14ac:dyDescent="0.25">
      <c r="B452" s="1097">
        <v>17</v>
      </c>
      <c r="C452" s="335" t="str">
        <f>IF(ISTEXT('4. Vehículos y maquinaria'!E56),'4. Vehículos y maquinaria'!E56,"")</f>
        <v/>
      </c>
      <c r="D452" s="335">
        <f>'4. Vehículos y maquinaria'!F56</f>
        <v>0</v>
      </c>
      <c r="E452" s="335">
        <f>'4. Vehículos y maquinaria'!G56</f>
        <v>0</v>
      </c>
      <c r="F452" s="336">
        <f>'4. Vehículos y maquinaria'!H56</f>
        <v>0</v>
      </c>
      <c r="G452" s="336" t="str">
        <f t="shared" si="84"/>
        <v/>
      </c>
      <c r="H452" s="336" t="str">
        <f t="shared" si="84"/>
        <v/>
      </c>
      <c r="I452" s="336" t="str">
        <f t="shared" si="84"/>
        <v/>
      </c>
      <c r="J452" s="336">
        <f>'4. Vehículos y maquinaria'!L56</f>
        <v>0</v>
      </c>
      <c r="K452" s="336">
        <f>'4. Vehículos y maquinaria'!M56</f>
        <v>0</v>
      </c>
      <c r="L452" s="336">
        <f>'4. Vehículos y maquinaria'!N56</f>
        <v>0</v>
      </c>
      <c r="M452" s="946" t="str">
        <f t="shared" si="85"/>
        <v/>
      </c>
      <c r="N452" s="946" t="str">
        <f t="shared" si="86"/>
        <v/>
      </c>
      <c r="O452" s="946" t="str">
        <f t="shared" si="87"/>
        <v/>
      </c>
      <c r="P452" s="338" t="str">
        <f t="shared" si="88"/>
        <v/>
      </c>
    </row>
    <row r="453" spans="2:55" ht="18" customHeight="1" x14ac:dyDescent="0.25">
      <c r="B453" s="1097">
        <v>18</v>
      </c>
      <c r="C453" s="335" t="str">
        <f>IF(ISTEXT('4. Vehículos y maquinaria'!E57),'4. Vehículos y maquinaria'!E57,"")</f>
        <v/>
      </c>
      <c r="D453" s="335">
        <f>'4. Vehículos y maquinaria'!F57</f>
        <v>0</v>
      </c>
      <c r="E453" s="335">
        <f>'4. Vehículos y maquinaria'!G57</f>
        <v>0</v>
      </c>
      <c r="F453" s="336">
        <f>'4. Vehículos y maquinaria'!H57</f>
        <v>0</v>
      </c>
      <c r="G453" s="336" t="str">
        <f t="shared" si="84"/>
        <v/>
      </c>
      <c r="H453" s="336" t="str">
        <f t="shared" si="84"/>
        <v/>
      </c>
      <c r="I453" s="336" t="str">
        <f t="shared" si="84"/>
        <v/>
      </c>
      <c r="J453" s="336">
        <f>'4. Vehículos y maquinaria'!L57</f>
        <v>0</v>
      </c>
      <c r="K453" s="336">
        <f>'4. Vehículos y maquinaria'!M57</f>
        <v>0</v>
      </c>
      <c r="L453" s="336">
        <f>'4. Vehículos y maquinaria'!N57</f>
        <v>0</v>
      </c>
      <c r="M453" s="946" t="str">
        <f t="shared" si="85"/>
        <v/>
      </c>
      <c r="N453" s="946" t="str">
        <f t="shared" si="86"/>
        <v/>
      </c>
      <c r="O453" s="946" t="str">
        <f t="shared" si="87"/>
        <v/>
      </c>
      <c r="P453" s="338" t="str">
        <f t="shared" si="88"/>
        <v/>
      </c>
    </row>
    <row r="454" spans="2:55" ht="18" customHeight="1" x14ac:dyDescent="0.25">
      <c r="B454" s="1097">
        <v>19</v>
      </c>
      <c r="C454" s="335" t="str">
        <f>IF(ISTEXT('4. Vehículos y maquinaria'!E58),'4. Vehículos y maquinaria'!E58,"")</f>
        <v/>
      </c>
      <c r="D454" s="335">
        <f>'4. Vehículos y maquinaria'!F58</f>
        <v>0</v>
      </c>
      <c r="E454" s="335">
        <f>'4. Vehículos y maquinaria'!G58</f>
        <v>0</v>
      </c>
      <c r="F454" s="336">
        <f>'4. Vehículos y maquinaria'!H58</f>
        <v>0</v>
      </c>
      <c r="G454" s="336" t="str">
        <f t="shared" si="84"/>
        <v/>
      </c>
      <c r="H454" s="336" t="str">
        <f t="shared" si="84"/>
        <v/>
      </c>
      <c r="I454" s="336" t="str">
        <f t="shared" si="84"/>
        <v/>
      </c>
      <c r="J454" s="336">
        <f>'4. Vehículos y maquinaria'!L58</f>
        <v>0</v>
      </c>
      <c r="K454" s="336">
        <f>'4. Vehículos y maquinaria'!M58</f>
        <v>0</v>
      </c>
      <c r="L454" s="336">
        <f>'4. Vehículos y maquinaria'!N58</f>
        <v>0</v>
      </c>
      <c r="M454" s="946" t="str">
        <f t="shared" si="85"/>
        <v/>
      </c>
      <c r="N454" s="946" t="str">
        <f t="shared" si="86"/>
        <v/>
      </c>
      <c r="O454" s="946" t="str">
        <f t="shared" si="87"/>
        <v/>
      </c>
      <c r="P454" s="338" t="str">
        <f t="shared" si="88"/>
        <v/>
      </c>
    </row>
    <row r="455" spans="2:55" ht="18" customHeight="1" x14ac:dyDescent="0.25">
      <c r="B455" s="1097">
        <v>20</v>
      </c>
      <c r="C455" s="335" t="str">
        <f>IF(ISTEXT('4. Vehículos y maquinaria'!E59),'4. Vehículos y maquinaria'!E59,"")</f>
        <v/>
      </c>
      <c r="D455" s="335">
        <f>'4. Vehículos y maquinaria'!F59</f>
        <v>0</v>
      </c>
      <c r="E455" s="335">
        <f>'4. Vehículos y maquinaria'!G59</f>
        <v>0</v>
      </c>
      <c r="F455" s="336">
        <f>'4. Vehículos y maquinaria'!H59</f>
        <v>0</v>
      </c>
      <c r="G455" s="336" t="str">
        <f t="shared" si="84"/>
        <v/>
      </c>
      <c r="H455" s="336" t="str">
        <f t="shared" si="84"/>
        <v/>
      </c>
      <c r="I455" s="336" t="str">
        <f t="shared" si="84"/>
        <v/>
      </c>
      <c r="J455" s="336">
        <f>'4. Vehículos y maquinaria'!L59</f>
        <v>0</v>
      </c>
      <c r="K455" s="336">
        <f>'4. Vehículos y maquinaria'!M59</f>
        <v>0</v>
      </c>
      <c r="L455" s="336">
        <f>'4. Vehículos y maquinaria'!N59</f>
        <v>0</v>
      </c>
      <c r="M455" s="946" t="str">
        <f t="shared" si="85"/>
        <v/>
      </c>
      <c r="N455" s="946" t="str">
        <f t="shared" si="86"/>
        <v/>
      </c>
      <c r="O455" s="946" t="str">
        <f t="shared" si="87"/>
        <v/>
      </c>
      <c r="P455" s="338" t="str">
        <f t="shared" si="88"/>
        <v/>
      </c>
    </row>
    <row r="456" spans="2:55" ht="18" customHeight="1" x14ac:dyDescent="0.25">
      <c r="B456" s="1097">
        <v>21</v>
      </c>
      <c r="C456" s="335" t="str">
        <f>IF(ISTEXT('4. Vehículos y maquinaria'!E60),'4. Vehículos y maquinaria'!E60,"")</f>
        <v/>
      </c>
      <c r="D456" s="335">
        <f>'4. Vehículos y maquinaria'!F60</f>
        <v>0</v>
      </c>
      <c r="E456" s="335">
        <f>'4. Vehículos y maquinaria'!G60</f>
        <v>0</v>
      </c>
      <c r="F456" s="336">
        <f>'4. Vehículos y maquinaria'!H60</f>
        <v>0</v>
      </c>
      <c r="G456" s="336" t="str">
        <f t="shared" ref="G456:I475" si="89">IF($E456="Otro (ud)","-",IFERROR(INDEX($F$298:$BM$355,MATCH($E456&amp;$D456,$E$298:$E$355,0),MATCH($D$6&amp;G$434,$F$297:$BM$297,0)),""))</f>
        <v/>
      </c>
      <c r="H456" s="336" t="str">
        <f t="shared" si="89"/>
        <v/>
      </c>
      <c r="I456" s="336" t="str">
        <f t="shared" si="89"/>
        <v/>
      </c>
      <c r="J456" s="336">
        <f>'4. Vehículos y maquinaria'!L60</f>
        <v>0</v>
      </c>
      <c r="K456" s="336">
        <f>'4. Vehículos y maquinaria'!M60</f>
        <v>0</v>
      </c>
      <c r="L456" s="336">
        <f>'4. Vehículos y maquinaria'!N60</f>
        <v>0</v>
      </c>
      <c r="M456" s="946" t="str">
        <f t="shared" si="85"/>
        <v/>
      </c>
      <c r="N456" s="946" t="str">
        <f t="shared" si="86"/>
        <v/>
      </c>
      <c r="O456" s="946" t="str">
        <f t="shared" si="87"/>
        <v/>
      </c>
      <c r="P456" s="338" t="str">
        <f t="shared" si="88"/>
        <v/>
      </c>
    </row>
    <row r="457" spans="2:55" ht="18" customHeight="1" x14ac:dyDescent="0.25">
      <c r="B457" s="1098">
        <v>22</v>
      </c>
      <c r="C457" s="335" t="str">
        <f>IF(ISTEXT('4. Vehículos y maquinaria'!E61),'4. Vehículos y maquinaria'!E61,"")</f>
        <v/>
      </c>
      <c r="D457" s="335">
        <f>'4. Vehículos y maquinaria'!F61</f>
        <v>0</v>
      </c>
      <c r="E457" s="335">
        <f>'4. Vehículos y maquinaria'!G61</f>
        <v>0</v>
      </c>
      <c r="F457" s="336">
        <f>'4. Vehículos y maquinaria'!H61</f>
        <v>0</v>
      </c>
      <c r="G457" s="336" t="str">
        <f t="shared" si="89"/>
        <v/>
      </c>
      <c r="H457" s="336" t="str">
        <f t="shared" si="89"/>
        <v/>
      </c>
      <c r="I457" s="336" t="str">
        <f t="shared" si="89"/>
        <v/>
      </c>
      <c r="J457" s="336">
        <f>'4. Vehículos y maquinaria'!L61</f>
        <v>0</v>
      </c>
      <c r="K457" s="336">
        <f>'4. Vehículos y maquinaria'!M61</f>
        <v>0</v>
      </c>
      <c r="L457" s="336">
        <f>'4. Vehículos y maquinaria'!N61</f>
        <v>0</v>
      </c>
      <c r="M457" s="946" t="str">
        <f t="shared" si="85"/>
        <v/>
      </c>
      <c r="N457" s="946" t="str">
        <f t="shared" si="86"/>
        <v/>
      </c>
      <c r="O457" s="946" t="str">
        <f t="shared" si="87"/>
        <v/>
      </c>
      <c r="P457" s="338" t="str">
        <f t="shared" si="88"/>
        <v/>
      </c>
    </row>
    <row r="458" spans="2:55" ht="18" customHeight="1" x14ac:dyDescent="0.25">
      <c r="B458" s="1097">
        <v>23</v>
      </c>
      <c r="C458" s="335" t="str">
        <f>IF(ISTEXT('4. Vehículos y maquinaria'!E62),'4. Vehículos y maquinaria'!E62,"")</f>
        <v/>
      </c>
      <c r="D458" s="335">
        <f>'4. Vehículos y maquinaria'!F62</f>
        <v>0</v>
      </c>
      <c r="E458" s="335">
        <f>'4. Vehículos y maquinaria'!G62</f>
        <v>0</v>
      </c>
      <c r="F458" s="336">
        <f>'4. Vehículos y maquinaria'!H62</f>
        <v>0</v>
      </c>
      <c r="G458" s="336" t="str">
        <f t="shared" si="89"/>
        <v/>
      </c>
      <c r="H458" s="336" t="str">
        <f t="shared" si="89"/>
        <v/>
      </c>
      <c r="I458" s="336" t="str">
        <f t="shared" si="89"/>
        <v/>
      </c>
      <c r="J458" s="336">
        <f>'4. Vehículos y maquinaria'!L62</f>
        <v>0</v>
      </c>
      <c r="K458" s="336">
        <f>'4. Vehículos y maquinaria'!M62</f>
        <v>0</v>
      </c>
      <c r="L458" s="336">
        <f>'4. Vehículos y maquinaria'!N62</f>
        <v>0</v>
      </c>
      <c r="M458" s="946" t="str">
        <f t="shared" si="85"/>
        <v/>
      </c>
      <c r="N458" s="946" t="str">
        <f t="shared" si="86"/>
        <v/>
      </c>
      <c r="O458" s="946" t="str">
        <f t="shared" si="87"/>
        <v/>
      </c>
      <c r="P458" s="338" t="str">
        <f t="shared" si="88"/>
        <v/>
      </c>
    </row>
    <row r="459" spans="2:55" ht="18" customHeight="1" x14ac:dyDescent="0.25">
      <c r="B459" s="1097">
        <v>24</v>
      </c>
      <c r="C459" s="335" t="str">
        <f>IF(ISTEXT('4. Vehículos y maquinaria'!E63),'4. Vehículos y maquinaria'!E63,"")</f>
        <v/>
      </c>
      <c r="D459" s="335">
        <f>'4. Vehículos y maquinaria'!F63</f>
        <v>0</v>
      </c>
      <c r="E459" s="335">
        <f>'4. Vehículos y maquinaria'!G63</f>
        <v>0</v>
      </c>
      <c r="F459" s="336">
        <f>'4. Vehículos y maquinaria'!H63</f>
        <v>0</v>
      </c>
      <c r="G459" s="336" t="str">
        <f t="shared" si="89"/>
        <v/>
      </c>
      <c r="H459" s="336" t="str">
        <f t="shared" si="89"/>
        <v/>
      </c>
      <c r="I459" s="336" t="str">
        <f t="shared" si="89"/>
        <v/>
      </c>
      <c r="J459" s="336">
        <f>'4. Vehículos y maquinaria'!L63</f>
        <v>0</v>
      </c>
      <c r="K459" s="336">
        <f>'4. Vehículos y maquinaria'!M63</f>
        <v>0</v>
      </c>
      <c r="L459" s="336">
        <f>'4. Vehículos y maquinaria'!N63</f>
        <v>0</v>
      </c>
      <c r="M459" s="946" t="str">
        <f t="shared" si="85"/>
        <v/>
      </c>
      <c r="N459" s="946" t="str">
        <f t="shared" si="86"/>
        <v/>
      </c>
      <c r="O459" s="946" t="str">
        <f t="shared" si="87"/>
        <v/>
      </c>
      <c r="P459" s="338" t="str">
        <f t="shared" si="88"/>
        <v/>
      </c>
    </row>
    <row r="460" spans="2:55" ht="18" customHeight="1" x14ac:dyDescent="0.25">
      <c r="B460" s="1097">
        <v>25</v>
      </c>
      <c r="C460" s="335" t="str">
        <f>IF(ISTEXT('4. Vehículos y maquinaria'!E64),'4. Vehículos y maquinaria'!E64,"")</f>
        <v/>
      </c>
      <c r="D460" s="335">
        <f>'4. Vehículos y maquinaria'!F64</f>
        <v>0</v>
      </c>
      <c r="E460" s="335">
        <f>'4. Vehículos y maquinaria'!G64</f>
        <v>0</v>
      </c>
      <c r="F460" s="336">
        <f>'4. Vehículos y maquinaria'!H64</f>
        <v>0</v>
      </c>
      <c r="G460" s="336" t="str">
        <f t="shared" si="89"/>
        <v/>
      </c>
      <c r="H460" s="336" t="str">
        <f t="shared" si="89"/>
        <v/>
      </c>
      <c r="I460" s="336" t="str">
        <f t="shared" si="89"/>
        <v/>
      </c>
      <c r="J460" s="336">
        <f>'4. Vehículos y maquinaria'!L64</f>
        <v>0</v>
      </c>
      <c r="K460" s="336">
        <f>'4. Vehículos y maquinaria'!M64</f>
        <v>0</v>
      </c>
      <c r="L460" s="336">
        <f>'4. Vehículos y maquinaria'!N64</f>
        <v>0</v>
      </c>
      <c r="M460" s="946" t="str">
        <f t="shared" si="85"/>
        <v/>
      </c>
      <c r="N460" s="946" t="str">
        <f t="shared" si="86"/>
        <v/>
      </c>
      <c r="O460" s="946" t="str">
        <f t="shared" si="87"/>
        <v/>
      </c>
      <c r="P460" s="338" t="str">
        <f t="shared" si="88"/>
        <v/>
      </c>
    </row>
    <row r="461" spans="2:55" ht="18" customHeight="1" x14ac:dyDescent="0.25">
      <c r="B461" s="1097">
        <v>26</v>
      </c>
      <c r="C461" s="335" t="str">
        <f>IF(ISTEXT('4. Vehículos y maquinaria'!E65),'4. Vehículos y maquinaria'!E65,"")</f>
        <v/>
      </c>
      <c r="D461" s="335">
        <f>'4. Vehículos y maquinaria'!F65</f>
        <v>0</v>
      </c>
      <c r="E461" s="335">
        <f>'4. Vehículos y maquinaria'!G65</f>
        <v>0</v>
      </c>
      <c r="F461" s="336">
        <f>'4. Vehículos y maquinaria'!H65</f>
        <v>0</v>
      </c>
      <c r="G461" s="336" t="str">
        <f t="shared" si="89"/>
        <v/>
      </c>
      <c r="H461" s="336" t="str">
        <f t="shared" si="89"/>
        <v/>
      </c>
      <c r="I461" s="336" t="str">
        <f t="shared" si="89"/>
        <v/>
      </c>
      <c r="J461" s="336">
        <f>'4. Vehículos y maquinaria'!L65</f>
        <v>0</v>
      </c>
      <c r="K461" s="336">
        <f>'4. Vehículos y maquinaria'!M65</f>
        <v>0</v>
      </c>
      <c r="L461" s="336">
        <f>'4. Vehículos y maquinaria'!N65</f>
        <v>0</v>
      </c>
      <c r="M461" s="946" t="str">
        <f t="shared" si="85"/>
        <v/>
      </c>
      <c r="N461" s="946" t="str">
        <f t="shared" si="86"/>
        <v/>
      </c>
      <c r="O461" s="946" t="str">
        <f t="shared" si="87"/>
        <v/>
      </c>
      <c r="P461" s="338" t="str">
        <f t="shared" si="88"/>
        <v/>
      </c>
    </row>
    <row r="462" spans="2:55" ht="18" customHeight="1" x14ac:dyDescent="0.25">
      <c r="B462" s="1097">
        <v>27</v>
      </c>
      <c r="C462" s="335" t="str">
        <f>IF(ISTEXT('4. Vehículos y maquinaria'!E66),'4. Vehículos y maquinaria'!E66,"")</f>
        <v/>
      </c>
      <c r="D462" s="335">
        <f>'4. Vehículos y maquinaria'!F66</f>
        <v>0</v>
      </c>
      <c r="E462" s="335">
        <f>'4. Vehículos y maquinaria'!G66</f>
        <v>0</v>
      </c>
      <c r="F462" s="336">
        <f>'4. Vehículos y maquinaria'!H66</f>
        <v>0</v>
      </c>
      <c r="G462" s="336" t="str">
        <f t="shared" si="89"/>
        <v/>
      </c>
      <c r="H462" s="336" t="str">
        <f t="shared" si="89"/>
        <v/>
      </c>
      <c r="I462" s="336" t="str">
        <f t="shared" si="89"/>
        <v/>
      </c>
      <c r="J462" s="336">
        <f>'4. Vehículos y maquinaria'!L66</f>
        <v>0</v>
      </c>
      <c r="K462" s="336">
        <f>'4. Vehículos y maquinaria'!M66</f>
        <v>0</v>
      </c>
      <c r="L462" s="336">
        <f>'4. Vehículos y maquinaria'!N66</f>
        <v>0</v>
      </c>
      <c r="M462" s="946" t="str">
        <f t="shared" si="85"/>
        <v/>
      </c>
      <c r="N462" s="946" t="str">
        <f t="shared" si="86"/>
        <v/>
      </c>
      <c r="O462" s="946" t="str">
        <f t="shared" si="87"/>
        <v/>
      </c>
      <c r="P462" s="338" t="str">
        <f t="shared" si="88"/>
        <v/>
      </c>
    </row>
    <row r="463" spans="2:55" ht="18" customHeight="1" x14ac:dyDescent="0.25">
      <c r="B463" s="1097">
        <v>28</v>
      </c>
      <c r="C463" s="335" t="str">
        <f>IF(ISTEXT('4. Vehículos y maquinaria'!E67),'4. Vehículos y maquinaria'!E67,"")</f>
        <v/>
      </c>
      <c r="D463" s="335">
        <f>'4. Vehículos y maquinaria'!F67</f>
        <v>0</v>
      </c>
      <c r="E463" s="335">
        <f>'4. Vehículos y maquinaria'!G67</f>
        <v>0</v>
      </c>
      <c r="F463" s="336">
        <f>'4. Vehículos y maquinaria'!H67</f>
        <v>0</v>
      </c>
      <c r="G463" s="336" t="str">
        <f t="shared" si="89"/>
        <v/>
      </c>
      <c r="H463" s="336" t="str">
        <f t="shared" si="89"/>
        <v/>
      </c>
      <c r="I463" s="336" t="str">
        <f t="shared" si="89"/>
        <v/>
      </c>
      <c r="J463" s="336">
        <f>'4. Vehículos y maquinaria'!L67</f>
        <v>0</v>
      </c>
      <c r="K463" s="336">
        <f>'4. Vehículos y maquinaria'!M67</f>
        <v>0</v>
      </c>
      <c r="L463" s="336">
        <f>'4. Vehículos y maquinaria'!N67</f>
        <v>0</v>
      </c>
      <c r="M463" s="946" t="str">
        <f t="shared" si="85"/>
        <v/>
      </c>
      <c r="N463" s="946" t="str">
        <f t="shared" si="86"/>
        <v/>
      </c>
      <c r="O463" s="946" t="str">
        <f t="shared" si="87"/>
        <v/>
      </c>
      <c r="P463" s="338" t="str">
        <f t="shared" si="88"/>
        <v/>
      </c>
    </row>
    <row r="464" spans="2:55" ht="18" customHeight="1" x14ac:dyDescent="0.25">
      <c r="B464" s="1097">
        <v>29</v>
      </c>
      <c r="C464" s="335" t="str">
        <f>IF(ISTEXT('4. Vehículos y maquinaria'!E68),'4. Vehículos y maquinaria'!E68,"")</f>
        <v/>
      </c>
      <c r="D464" s="335">
        <f>'4. Vehículos y maquinaria'!F68</f>
        <v>0</v>
      </c>
      <c r="E464" s="335">
        <f>'4. Vehículos y maquinaria'!G68</f>
        <v>0</v>
      </c>
      <c r="F464" s="336">
        <f>'4. Vehículos y maquinaria'!H68</f>
        <v>0</v>
      </c>
      <c r="G464" s="336" t="str">
        <f t="shared" si="89"/>
        <v/>
      </c>
      <c r="H464" s="336" t="str">
        <f t="shared" si="89"/>
        <v/>
      </c>
      <c r="I464" s="336" t="str">
        <f t="shared" si="89"/>
        <v/>
      </c>
      <c r="J464" s="336">
        <f>'4. Vehículos y maquinaria'!L68</f>
        <v>0</v>
      </c>
      <c r="K464" s="336">
        <f>'4. Vehículos y maquinaria'!M68</f>
        <v>0</v>
      </c>
      <c r="L464" s="336">
        <f>'4. Vehículos y maquinaria'!N68</f>
        <v>0</v>
      </c>
      <c r="M464" s="946" t="str">
        <f t="shared" si="85"/>
        <v/>
      </c>
      <c r="N464" s="946" t="str">
        <f t="shared" si="86"/>
        <v/>
      </c>
      <c r="O464" s="946" t="str">
        <f t="shared" si="87"/>
        <v/>
      </c>
      <c r="P464" s="338" t="str">
        <f t="shared" si="88"/>
        <v/>
      </c>
    </row>
    <row r="465" spans="2:16" ht="18" customHeight="1" x14ac:dyDescent="0.25">
      <c r="B465" s="1097">
        <v>30</v>
      </c>
      <c r="C465" s="335" t="str">
        <f>IF(ISTEXT('4. Vehículos y maquinaria'!E69),'4. Vehículos y maquinaria'!E69,"")</f>
        <v/>
      </c>
      <c r="D465" s="335">
        <f>'4. Vehículos y maquinaria'!F69</f>
        <v>0</v>
      </c>
      <c r="E465" s="335">
        <f>'4. Vehículos y maquinaria'!G69</f>
        <v>0</v>
      </c>
      <c r="F465" s="336">
        <f>'4. Vehículos y maquinaria'!H69</f>
        <v>0</v>
      </c>
      <c r="G465" s="336" t="str">
        <f t="shared" si="89"/>
        <v/>
      </c>
      <c r="H465" s="336" t="str">
        <f t="shared" si="89"/>
        <v/>
      </c>
      <c r="I465" s="336" t="str">
        <f t="shared" si="89"/>
        <v/>
      </c>
      <c r="J465" s="336">
        <f>'4. Vehículos y maquinaria'!L69</f>
        <v>0</v>
      </c>
      <c r="K465" s="336">
        <f>'4. Vehículos y maquinaria'!M69</f>
        <v>0</v>
      </c>
      <c r="L465" s="336">
        <f>'4. Vehículos y maquinaria'!N69</f>
        <v>0</v>
      </c>
      <c r="M465" s="946" t="str">
        <f t="shared" si="85"/>
        <v/>
      </c>
      <c r="N465" s="946" t="str">
        <f t="shared" si="86"/>
        <v/>
      </c>
      <c r="O465" s="946" t="str">
        <f t="shared" si="87"/>
        <v/>
      </c>
      <c r="P465" s="338" t="str">
        <f t="shared" si="88"/>
        <v/>
      </c>
    </row>
    <row r="466" spans="2:16" ht="18" customHeight="1" x14ac:dyDescent="0.25">
      <c r="B466" s="1097">
        <v>31</v>
      </c>
      <c r="C466" s="335" t="str">
        <f>IF(ISTEXT('4. Vehículos y maquinaria'!E70),'4. Vehículos y maquinaria'!E70,"")</f>
        <v/>
      </c>
      <c r="D466" s="335">
        <f>'4. Vehículos y maquinaria'!F70</f>
        <v>0</v>
      </c>
      <c r="E466" s="335">
        <f>'4. Vehículos y maquinaria'!G70</f>
        <v>0</v>
      </c>
      <c r="F466" s="336">
        <f>'4. Vehículos y maquinaria'!H70</f>
        <v>0</v>
      </c>
      <c r="G466" s="336" t="str">
        <f t="shared" si="89"/>
        <v/>
      </c>
      <c r="H466" s="336" t="str">
        <f t="shared" si="89"/>
        <v/>
      </c>
      <c r="I466" s="336" t="str">
        <f t="shared" si="89"/>
        <v/>
      </c>
      <c r="J466" s="336">
        <f>'4. Vehículos y maquinaria'!L70</f>
        <v>0</v>
      </c>
      <c r="K466" s="336">
        <f>'4. Vehículos y maquinaria'!M70</f>
        <v>0</v>
      </c>
      <c r="L466" s="336">
        <f>'4. Vehículos y maquinaria'!N70</f>
        <v>0</v>
      </c>
      <c r="M466" s="946" t="str">
        <f t="shared" si="85"/>
        <v/>
      </c>
      <c r="N466" s="946" t="str">
        <f t="shared" si="86"/>
        <v/>
      </c>
      <c r="O466" s="946" t="str">
        <f t="shared" si="87"/>
        <v/>
      </c>
      <c r="P466" s="338" t="str">
        <f t="shared" si="88"/>
        <v/>
      </c>
    </row>
    <row r="467" spans="2:16" ht="18" customHeight="1" x14ac:dyDescent="0.25">
      <c r="B467" s="1097">
        <v>32</v>
      </c>
      <c r="C467" s="335" t="str">
        <f>IF(ISTEXT('4. Vehículos y maquinaria'!E71),'4. Vehículos y maquinaria'!E71,"")</f>
        <v/>
      </c>
      <c r="D467" s="335">
        <f>'4. Vehículos y maquinaria'!F71</f>
        <v>0</v>
      </c>
      <c r="E467" s="335">
        <f>'4. Vehículos y maquinaria'!G71</f>
        <v>0</v>
      </c>
      <c r="F467" s="336">
        <f>'4. Vehículos y maquinaria'!H71</f>
        <v>0</v>
      </c>
      <c r="G467" s="336" t="str">
        <f t="shared" si="89"/>
        <v/>
      </c>
      <c r="H467" s="336" t="str">
        <f t="shared" si="89"/>
        <v/>
      </c>
      <c r="I467" s="336" t="str">
        <f t="shared" si="89"/>
        <v/>
      </c>
      <c r="J467" s="336">
        <f>'4. Vehículos y maquinaria'!L71</f>
        <v>0</v>
      </c>
      <c r="K467" s="336">
        <f>'4. Vehículos y maquinaria'!M71</f>
        <v>0</v>
      </c>
      <c r="L467" s="336">
        <f>'4. Vehículos y maquinaria'!N71</f>
        <v>0</v>
      </c>
      <c r="M467" s="946" t="str">
        <f t="shared" si="85"/>
        <v/>
      </c>
      <c r="N467" s="946" t="str">
        <f t="shared" si="86"/>
        <v/>
      </c>
      <c r="O467" s="946" t="str">
        <f t="shared" si="87"/>
        <v/>
      </c>
      <c r="P467" s="338" t="str">
        <f t="shared" si="88"/>
        <v/>
      </c>
    </row>
    <row r="468" spans="2:16" ht="18" customHeight="1" x14ac:dyDescent="0.25">
      <c r="B468" s="1097">
        <v>33</v>
      </c>
      <c r="C468" s="335" t="str">
        <f>IF(ISTEXT('4. Vehículos y maquinaria'!E72),'4. Vehículos y maquinaria'!E72,"")</f>
        <v/>
      </c>
      <c r="D468" s="335">
        <f>'4. Vehículos y maquinaria'!F72</f>
        <v>0</v>
      </c>
      <c r="E468" s="335">
        <f>'4. Vehículos y maquinaria'!G72</f>
        <v>0</v>
      </c>
      <c r="F468" s="336">
        <f>'4. Vehículos y maquinaria'!H72</f>
        <v>0</v>
      </c>
      <c r="G468" s="336" t="str">
        <f t="shared" si="89"/>
        <v/>
      </c>
      <c r="H468" s="336" t="str">
        <f t="shared" si="89"/>
        <v/>
      </c>
      <c r="I468" s="336" t="str">
        <f t="shared" si="89"/>
        <v/>
      </c>
      <c r="J468" s="336">
        <f>'4. Vehículos y maquinaria'!L72</f>
        <v>0</v>
      </c>
      <c r="K468" s="336">
        <f>'4. Vehículos y maquinaria'!M72</f>
        <v>0</v>
      </c>
      <c r="L468" s="336">
        <f>'4. Vehículos y maquinaria'!N72</f>
        <v>0</v>
      </c>
      <c r="M468" s="946" t="str">
        <f t="shared" si="85"/>
        <v/>
      </c>
      <c r="N468" s="946" t="str">
        <f t="shared" si="86"/>
        <v/>
      </c>
      <c r="O468" s="946" t="str">
        <f t="shared" si="87"/>
        <v/>
      </c>
      <c r="P468" s="338" t="str">
        <f t="shared" si="88"/>
        <v/>
      </c>
    </row>
    <row r="469" spans="2:16" ht="18" customHeight="1" x14ac:dyDescent="0.25">
      <c r="B469" s="1097">
        <v>34</v>
      </c>
      <c r="C469" s="335" t="str">
        <f>IF(ISTEXT('4. Vehículos y maquinaria'!E73),'4. Vehículos y maquinaria'!E73,"")</f>
        <v/>
      </c>
      <c r="D469" s="335">
        <f>'4. Vehículos y maquinaria'!F73</f>
        <v>0</v>
      </c>
      <c r="E469" s="335">
        <f>'4. Vehículos y maquinaria'!G73</f>
        <v>0</v>
      </c>
      <c r="F469" s="336">
        <f>'4. Vehículos y maquinaria'!H73</f>
        <v>0</v>
      </c>
      <c r="G469" s="336" t="str">
        <f t="shared" si="89"/>
        <v/>
      </c>
      <c r="H469" s="336" t="str">
        <f t="shared" si="89"/>
        <v/>
      </c>
      <c r="I469" s="336" t="str">
        <f t="shared" si="89"/>
        <v/>
      </c>
      <c r="J469" s="336">
        <f>'4. Vehículos y maquinaria'!L73</f>
        <v>0</v>
      </c>
      <c r="K469" s="336">
        <f>'4. Vehículos y maquinaria'!M73</f>
        <v>0</v>
      </c>
      <c r="L469" s="336">
        <f>'4. Vehículos y maquinaria'!N73</f>
        <v>0</v>
      </c>
      <c r="M469" s="946" t="str">
        <f t="shared" si="85"/>
        <v/>
      </c>
      <c r="N469" s="946" t="str">
        <f t="shared" si="86"/>
        <v/>
      </c>
      <c r="O469" s="946" t="str">
        <f t="shared" si="87"/>
        <v/>
      </c>
      <c r="P469" s="338" t="str">
        <f t="shared" si="88"/>
        <v/>
      </c>
    </row>
    <row r="470" spans="2:16" ht="18" customHeight="1" x14ac:dyDescent="0.25">
      <c r="B470" s="1097">
        <v>35</v>
      </c>
      <c r="C470" s="335" t="str">
        <f>IF(ISTEXT('4. Vehículos y maquinaria'!E74),'4. Vehículos y maquinaria'!E74,"")</f>
        <v/>
      </c>
      <c r="D470" s="335">
        <f>'4. Vehículos y maquinaria'!F74</f>
        <v>0</v>
      </c>
      <c r="E470" s="335">
        <f>'4. Vehículos y maquinaria'!G74</f>
        <v>0</v>
      </c>
      <c r="F470" s="336">
        <f>'4. Vehículos y maquinaria'!H74</f>
        <v>0</v>
      </c>
      <c r="G470" s="336" t="str">
        <f t="shared" si="89"/>
        <v/>
      </c>
      <c r="H470" s="336" t="str">
        <f t="shared" si="89"/>
        <v/>
      </c>
      <c r="I470" s="336" t="str">
        <f t="shared" si="89"/>
        <v/>
      </c>
      <c r="J470" s="336">
        <f>'4. Vehículos y maquinaria'!L74</f>
        <v>0</v>
      </c>
      <c r="K470" s="336">
        <f>'4. Vehículos y maquinaria'!M74</f>
        <v>0</v>
      </c>
      <c r="L470" s="336">
        <f>'4. Vehículos y maquinaria'!N74</f>
        <v>0</v>
      </c>
      <c r="M470" s="946" t="str">
        <f t="shared" si="85"/>
        <v/>
      </c>
      <c r="N470" s="946" t="str">
        <f t="shared" si="86"/>
        <v/>
      </c>
      <c r="O470" s="946" t="str">
        <f t="shared" si="87"/>
        <v/>
      </c>
      <c r="P470" s="338" t="str">
        <f t="shared" si="88"/>
        <v/>
      </c>
    </row>
    <row r="471" spans="2:16" ht="18" customHeight="1" x14ac:dyDescent="0.25">
      <c r="B471" s="1097">
        <v>36</v>
      </c>
      <c r="C471" s="335" t="str">
        <f>IF(ISTEXT('4. Vehículos y maquinaria'!E75),'4. Vehículos y maquinaria'!E75,"")</f>
        <v/>
      </c>
      <c r="D471" s="335">
        <f>'4. Vehículos y maquinaria'!F75</f>
        <v>0</v>
      </c>
      <c r="E471" s="335">
        <f>'4. Vehículos y maquinaria'!G75</f>
        <v>0</v>
      </c>
      <c r="F471" s="336">
        <f>'4. Vehículos y maquinaria'!H75</f>
        <v>0</v>
      </c>
      <c r="G471" s="336" t="str">
        <f t="shared" si="89"/>
        <v/>
      </c>
      <c r="H471" s="336" t="str">
        <f t="shared" si="89"/>
        <v/>
      </c>
      <c r="I471" s="336" t="str">
        <f t="shared" si="89"/>
        <v/>
      </c>
      <c r="J471" s="336">
        <f>'4. Vehículos y maquinaria'!L75</f>
        <v>0</v>
      </c>
      <c r="K471" s="336">
        <f>'4. Vehículos y maquinaria'!M75</f>
        <v>0</v>
      </c>
      <c r="L471" s="336">
        <f>'4. Vehículos y maquinaria'!N75</f>
        <v>0</v>
      </c>
      <c r="M471" s="946" t="str">
        <f t="shared" si="85"/>
        <v/>
      </c>
      <c r="N471" s="946" t="str">
        <f t="shared" si="86"/>
        <v/>
      </c>
      <c r="O471" s="946" t="str">
        <f t="shared" si="87"/>
        <v/>
      </c>
      <c r="P471" s="338" t="str">
        <f t="shared" si="88"/>
        <v/>
      </c>
    </row>
    <row r="472" spans="2:16" ht="18" customHeight="1" x14ac:dyDescent="0.25">
      <c r="B472" s="1097">
        <v>37</v>
      </c>
      <c r="C472" s="335" t="str">
        <f>IF(ISTEXT('4. Vehículos y maquinaria'!E76),'4. Vehículos y maquinaria'!E76,"")</f>
        <v/>
      </c>
      <c r="D472" s="335">
        <f>'4. Vehículos y maquinaria'!F76</f>
        <v>0</v>
      </c>
      <c r="E472" s="335">
        <f>'4. Vehículos y maquinaria'!G76</f>
        <v>0</v>
      </c>
      <c r="F472" s="336">
        <f>'4. Vehículos y maquinaria'!H76</f>
        <v>0</v>
      </c>
      <c r="G472" s="336" t="str">
        <f t="shared" si="89"/>
        <v/>
      </c>
      <c r="H472" s="336" t="str">
        <f t="shared" si="89"/>
        <v/>
      </c>
      <c r="I472" s="336" t="str">
        <f t="shared" si="89"/>
        <v/>
      </c>
      <c r="J472" s="336">
        <f>'4. Vehículos y maquinaria'!L76</f>
        <v>0</v>
      </c>
      <c r="K472" s="336">
        <f>'4. Vehículos y maquinaria'!M76</f>
        <v>0</v>
      </c>
      <c r="L472" s="336">
        <f>'4. Vehículos y maquinaria'!N76</f>
        <v>0</v>
      </c>
      <c r="M472" s="946" t="str">
        <f t="shared" si="85"/>
        <v/>
      </c>
      <c r="N472" s="946" t="str">
        <f t="shared" si="86"/>
        <v/>
      </c>
      <c r="O472" s="946" t="str">
        <f t="shared" si="87"/>
        <v/>
      </c>
      <c r="P472" s="338" t="str">
        <f t="shared" si="88"/>
        <v/>
      </c>
    </row>
    <row r="473" spans="2:16" ht="18" customHeight="1" x14ac:dyDescent="0.25">
      <c r="B473" s="1097">
        <v>38</v>
      </c>
      <c r="C473" s="335" t="str">
        <f>IF(ISTEXT('4. Vehículos y maquinaria'!E77),'4. Vehículos y maquinaria'!E77,"")</f>
        <v/>
      </c>
      <c r="D473" s="335">
        <f>'4. Vehículos y maquinaria'!F77</f>
        <v>0</v>
      </c>
      <c r="E473" s="335">
        <f>'4. Vehículos y maquinaria'!G77</f>
        <v>0</v>
      </c>
      <c r="F473" s="336">
        <f>'4. Vehículos y maquinaria'!H77</f>
        <v>0</v>
      </c>
      <c r="G473" s="336" t="str">
        <f t="shared" si="89"/>
        <v/>
      </c>
      <c r="H473" s="336" t="str">
        <f t="shared" si="89"/>
        <v/>
      </c>
      <c r="I473" s="336" t="str">
        <f t="shared" si="89"/>
        <v/>
      </c>
      <c r="J473" s="336">
        <f>'4. Vehículos y maquinaria'!L77</f>
        <v>0</v>
      </c>
      <c r="K473" s="336">
        <f>'4. Vehículos y maquinaria'!M77</f>
        <v>0</v>
      </c>
      <c r="L473" s="336">
        <f>'4. Vehículos y maquinaria'!N77</f>
        <v>0</v>
      </c>
      <c r="M473" s="946" t="str">
        <f t="shared" si="85"/>
        <v/>
      </c>
      <c r="N473" s="946" t="str">
        <f t="shared" si="86"/>
        <v/>
      </c>
      <c r="O473" s="946" t="str">
        <f t="shared" si="87"/>
        <v/>
      </c>
      <c r="P473" s="338" t="str">
        <f t="shared" si="88"/>
        <v/>
      </c>
    </row>
    <row r="474" spans="2:16" ht="18" customHeight="1" x14ac:dyDescent="0.25">
      <c r="B474" s="1097">
        <v>39</v>
      </c>
      <c r="C474" s="335" t="str">
        <f>IF(ISTEXT('4. Vehículos y maquinaria'!E78),'4. Vehículos y maquinaria'!E78,"")</f>
        <v/>
      </c>
      <c r="D474" s="335">
        <f>'4. Vehículos y maquinaria'!F78</f>
        <v>0</v>
      </c>
      <c r="E474" s="335">
        <f>'4. Vehículos y maquinaria'!G78</f>
        <v>0</v>
      </c>
      <c r="F474" s="336">
        <f>'4. Vehículos y maquinaria'!H78</f>
        <v>0</v>
      </c>
      <c r="G474" s="336" t="str">
        <f t="shared" si="89"/>
        <v/>
      </c>
      <c r="H474" s="336" t="str">
        <f t="shared" si="89"/>
        <v/>
      </c>
      <c r="I474" s="336" t="str">
        <f t="shared" si="89"/>
        <v/>
      </c>
      <c r="J474" s="336">
        <f>'4. Vehículos y maquinaria'!L78</f>
        <v>0</v>
      </c>
      <c r="K474" s="336">
        <f>'4. Vehículos y maquinaria'!M78</f>
        <v>0</v>
      </c>
      <c r="L474" s="336">
        <f>'4. Vehículos y maquinaria'!N78</f>
        <v>0</v>
      </c>
      <c r="M474" s="946" t="str">
        <f t="shared" si="85"/>
        <v/>
      </c>
      <c r="N474" s="946" t="str">
        <f t="shared" si="86"/>
        <v/>
      </c>
      <c r="O474" s="946" t="str">
        <f t="shared" si="87"/>
        <v/>
      </c>
      <c r="P474" s="338" t="str">
        <f t="shared" si="88"/>
        <v/>
      </c>
    </row>
    <row r="475" spans="2:16" ht="18" customHeight="1" x14ac:dyDescent="0.25">
      <c r="B475" s="1097">
        <v>40</v>
      </c>
      <c r="C475" s="335" t="str">
        <f>IF(ISTEXT('4. Vehículos y maquinaria'!E79),'4. Vehículos y maquinaria'!E79,"")</f>
        <v/>
      </c>
      <c r="D475" s="335">
        <f>'4. Vehículos y maquinaria'!F79</f>
        <v>0</v>
      </c>
      <c r="E475" s="335">
        <f>'4. Vehículos y maquinaria'!G79</f>
        <v>0</v>
      </c>
      <c r="F475" s="336">
        <f>'4. Vehículos y maquinaria'!H79</f>
        <v>0</v>
      </c>
      <c r="G475" s="336" t="str">
        <f t="shared" si="89"/>
        <v/>
      </c>
      <c r="H475" s="336" t="str">
        <f t="shared" si="89"/>
        <v/>
      </c>
      <c r="I475" s="336" t="str">
        <f t="shared" si="89"/>
        <v/>
      </c>
      <c r="J475" s="336">
        <f>'4. Vehículos y maquinaria'!L79</f>
        <v>0</v>
      </c>
      <c r="K475" s="336">
        <f>'4. Vehículos y maquinaria'!M79</f>
        <v>0</v>
      </c>
      <c r="L475" s="336">
        <f>'4. Vehículos y maquinaria'!N79</f>
        <v>0</v>
      </c>
      <c r="M475" s="946" t="str">
        <f t="shared" si="85"/>
        <v/>
      </c>
      <c r="N475" s="946" t="str">
        <f t="shared" si="86"/>
        <v/>
      </c>
      <c r="O475" s="946" t="str">
        <f t="shared" si="87"/>
        <v/>
      </c>
      <c r="P475" s="338" t="str">
        <f t="shared" si="88"/>
        <v/>
      </c>
    </row>
    <row r="476" spans="2:16" ht="18" customHeight="1" x14ac:dyDescent="0.25">
      <c r="B476" s="1097">
        <v>41</v>
      </c>
      <c r="C476" s="335" t="str">
        <f>IF(ISTEXT('4. Vehículos y maquinaria'!E80),'4. Vehículos y maquinaria'!E80,"")</f>
        <v/>
      </c>
      <c r="D476" s="335">
        <f>'4. Vehículos y maquinaria'!F80</f>
        <v>0</v>
      </c>
      <c r="E476" s="335">
        <f>'4. Vehículos y maquinaria'!G80</f>
        <v>0</v>
      </c>
      <c r="F476" s="336">
        <f>'4. Vehículos y maquinaria'!H80</f>
        <v>0</v>
      </c>
      <c r="G476" s="336" t="str">
        <f t="shared" ref="G476:I485" si="90">IF($E476="Otro (ud)","-",IFERROR(INDEX($F$298:$BM$355,MATCH($E476&amp;$D476,$E$298:$E$355,0),MATCH($D$6&amp;G$434,$F$297:$BM$297,0)),""))</f>
        <v/>
      </c>
      <c r="H476" s="336" t="str">
        <f t="shared" si="90"/>
        <v/>
      </c>
      <c r="I476" s="336" t="str">
        <f t="shared" si="90"/>
        <v/>
      </c>
      <c r="J476" s="336">
        <f>'4. Vehículos y maquinaria'!L80</f>
        <v>0</v>
      </c>
      <c r="K476" s="336">
        <f>'4. Vehículos y maquinaria'!M80</f>
        <v>0</v>
      </c>
      <c r="L476" s="336">
        <f>'4. Vehículos y maquinaria'!N80</f>
        <v>0</v>
      </c>
      <c r="M476" s="946" t="str">
        <f t="shared" si="85"/>
        <v/>
      </c>
      <c r="N476" s="946" t="str">
        <f t="shared" si="86"/>
        <v/>
      </c>
      <c r="O476" s="946" t="str">
        <f t="shared" si="87"/>
        <v/>
      </c>
      <c r="P476" s="338" t="str">
        <f t="shared" si="88"/>
        <v/>
      </c>
    </row>
    <row r="477" spans="2:16" ht="18" customHeight="1" x14ac:dyDescent="0.25">
      <c r="B477" s="1097">
        <v>42</v>
      </c>
      <c r="C477" s="335" t="str">
        <f>IF(ISTEXT('4. Vehículos y maquinaria'!E81),'4. Vehículos y maquinaria'!E81,"")</f>
        <v/>
      </c>
      <c r="D477" s="335">
        <f>'4. Vehículos y maquinaria'!F81</f>
        <v>0</v>
      </c>
      <c r="E477" s="335">
        <f>'4. Vehículos y maquinaria'!G81</f>
        <v>0</v>
      </c>
      <c r="F477" s="336">
        <f>'4. Vehículos y maquinaria'!H81</f>
        <v>0</v>
      </c>
      <c r="G477" s="336" t="str">
        <f t="shared" si="90"/>
        <v/>
      </c>
      <c r="H477" s="336" t="str">
        <f t="shared" si="90"/>
        <v/>
      </c>
      <c r="I477" s="336" t="str">
        <f t="shared" si="90"/>
        <v/>
      </c>
      <c r="J477" s="336">
        <f>'4. Vehículos y maquinaria'!L81</f>
        <v>0</v>
      </c>
      <c r="K477" s="336">
        <f>'4. Vehículos y maquinaria'!M81</f>
        <v>0</v>
      </c>
      <c r="L477" s="336">
        <f>'4. Vehículos y maquinaria'!N81</f>
        <v>0</v>
      </c>
      <c r="M477" s="946" t="str">
        <f t="shared" si="85"/>
        <v/>
      </c>
      <c r="N477" s="946" t="str">
        <f t="shared" si="86"/>
        <v/>
      </c>
      <c r="O477" s="946" t="str">
        <f t="shared" si="87"/>
        <v/>
      </c>
      <c r="P477" s="338" t="str">
        <f t="shared" si="88"/>
        <v/>
      </c>
    </row>
    <row r="478" spans="2:16" ht="18" customHeight="1" x14ac:dyDescent="0.25">
      <c r="B478" s="1097">
        <v>43</v>
      </c>
      <c r="C478" s="335" t="str">
        <f>IF(ISTEXT('4. Vehículos y maquinaria'!E82),'4. Vehículos y maquinaria'!E82,"")</f>
        <v/>
      </c>
      <c r="D478" s="335">
        <f>'4. Vehículos y maquinaria'!F82</f>
        <v>0</v>
      </c>
      <c r="E478" s="335">
        <f>'4. Vehículos y maquinaria'!G82</f>
        <v>0</v>
      </c>
      <c r="F478" s="336">
        <f>'4. Vehículos y maquinaria'!H82</f>
        <v>0</v>
      </c>
      <c r="G478" s="336" t="str">
        <f t="shared" si="90"/>
        <v/>
      </c>
      <c r="H478" s="336" t="str">
        <f t="shared" si="90"/>
        <v/>
      </c>
      <c r="I478" s="336" t="str">
        <f t="shared" si="90"/>
        <v/>
      </c>
      <c r="J478" s="336">
        <f>'4. Vehículos y maquinaria'!L82</f>
        <v>0</v>
      </c>
      <c r="K478" s="336">
        <f>'4. Vehículos y maquinaria'!M82</f>
        <v>0</v>
      </c>
      <c r="L478" s="336">
        <f>'4. Vehículos y maquinaria'!N82</f>
        <v>0</v>
      </c>
      <c r="M478" s="946" t="str">
        <f t="shared" si="85"/>
        <v/>
      </c>
      <c r="N478" s="946" t="str">
        <f t="shared" si="86"/>
        <v/>
      </c>
      <c r="O478" s="946" t="str">
        <f t="shared" si="87"/>
        <v/>
      </c>
      <c r="P478" s="338" t="str">
        <f t="shared" si="88"/>
        <v/>
      </c>
    </row>
    <row r="479" spans="2:16" ht="18" customHeight="1" x14ac:dyDescent="0.25">
      <c r="B479" s="1097">
        <v>44</v>
      </c>
      <c r="C479" s="335" t="str">
        <f>IF(ISTEXT('4. Vehículos y maquinaria'!E83),'4. Vehículos y maquinaria'!E83,"")</f>
        <v/>
      </c>
      <c r="D479" s="335">
        <f>'4. Vehículos y maquinaria'!F83</f>
        <v>0</v>
      </c>
      <c r="E479" s="335">
        <f>'4. Vehículos y maquinaria'!G83</f>
        <v>0</v>
      </c>
      <c r="F479" s="336">
        <f>'4. Vehículos y maquinaria'!H83</f>
        <v>0</v>
      </c>
      <c r="G479" s="336" t="str">
        <f t="shared" si="90"/>
        <v/>
      </c>
      <c r="H479" s="336" t="str">
        <f t="shared" si="90"/>
        <v/>
      </c>
      <c r="I479" s="336" t="str">
        <f t="shared" si="90"/>
        <v/>
      </c>
      <c r="J479" s="336">
        <f>'4. Vehículos y maquinaria'!L83</f>
        <v>0</v>
      </c>
      <c r="K479" s="336">
        <f>'4. Vehículos y maquinaria'!M83</f>
        <v>0</v>
      </c>
      <c r="L479" s="336">
        <f>'4. Vehículos y maquinaria'!N83</f>
        <v>0</v>
      </c>
      <c r="M479" s="946" t="str">
        <f t="shared" si="85"/>
        <v/>
      </c>
      <c r="N479" s="946" t="str">
        <f t="shared" si="86"/>
        <v/>
      </c>
      <c r="O479" s="946" t="str">
        <f t="shared" si="87"/>
        <v/>
      </c>
      <c r="P479" s="338" t="str">
        <f t="shared" si="88"/>
        <v/>
      </c>
    </row>
    <row r="480" spans="2:16" ht="18" customHeight="1" x14ac:dyDescent="0.25">
      <c r="B480" s="1097">
        <v>45</v>
      </c>
      <c r="C480" s="335" t="str">
        <f>IF(ISTEXT('4. Vehículos y maquinaria'!E84),'4. Vehículos y maquinaria'!E84,"")</f>
        <v/>
      </c>
      <c r="D480" s="335">
        <f>'4. Vehículos y maquinaria'!F84</f>
        <v>0</v>
      </c>
      <c r="E480" s="335">
        <f>'4. Vehículos y maquinaria'!G84</f>
        <v>0</v>
      </c>
      <c r="F480" s="336">
        <f>'4. Vehículos y maquinaria'!H84</f>
        <v>0</v>
      </c>
      <c r="G480" s="336" t="str">
        <f t="shared" si="90"/>
        <v/>
      </c>
      <c r="H480" s="336" t="str">
        <f t="shared" si="90"/>
        <v/>
      </c>
      <c r="I480" s="336" t="str">
        <f t="shared" si="90"/>
        <v/>
      </c>
      <c r="J480" s="336">
        <f>'4. Vehículos y maquinaria'!L84</f>
        <v>0</v>
      </c>
      <c r="K480" s="336">
        <f>'4. Vehículos y maquinaria'!M84</f>
        <v>0</v>
      </c>
      <c r="L480" s="336">
        <f>'4. Vehículos y maquinaria'!N84</f>
        <v>0</v>
      </c>
      <c r="M480" s="946" t="str">
        <f t="shared" si="85"/>
        <v/>
      </c>
      <c r="N480" s="946" t="str">
        <f t="shared" si="86"/>
        <v/>
      </c>
      <c r="O480" s="946" t="str">
        <f t="shared" si="87"/>
        <v/>
      </c>
      <c r="P480" s="338" t="str">
        <f t="shared" si="88"/>
        <v/>
      </c>
    </row>
    <row r="481" spans="1:63" ht="18" customHeight="1" x14ac:dyDescent="0.25">
      <c r="B481" s="1097">
        <v>46</v>
      </c>
      <c r="C481" s="335" t="str">
        <f>IF(ISTEXT('4. Vehículos y maquinaria'!E85),'4. Vehículos y maquinaria'!E85,"")</f>
        <v/>
      </c>
      <c r="D481" s="335">
        <f>'4. Vehículos y maquinaria'!F85</f>
        <v>0</v>
      </c>
      <c r="E481" s="335">
        <f>'4. Vehículos y maquinaria'!G85</f>
        <v>0</v>
      </c>
      <c r="F481" s="336">
        <f>'4. Vehículos y maquinaria'!H85</f>
        <v>0</v>
      </c>
      <c r="G481" s="336" t="str">
        <f t="shared" si="90"/>
        <v/>
      </c>
      <c r="H481" s="336" t="str">
        <f t="shared" si="90"/>
        <v/>
      </c>
      <c r="I481" s="336" t="str">
        <f t="shared" si="90"/>
        <v/>
      </c>
      <c r="J481" s="336">
        <f>'4. Vehículos y maquinaria'!L85</f>
        <v>0</v>
      </c>
      <c r="K481" s="336">
        <f>'4. Vehículos y maquinaria'!M85</f>
        <v>0</v>
      </c>
      <c r="L481" s="336">
        <f>'4. Vehículos y maquinaria'!N85</f>
        <v>0</v>
      </c>
      <c r="M481" s="946" t="str">
        <f t="shared" si="85"/>
        <v/>
      </c>
      <c r="N481" s="946" t="str">
        <f t="shared" si="86"/>
        <v/>
      </c>
      <c r="O481" s="946" t="str">
        <f t="shared" si="87"/>
        <v/>
      </c>
      <c r="P481" s="338" t="str">
        <f t="shared" si="88"/>
        <v/>
      </c>
    </row>
    <row r="482" spans="1:63" ht="18" customHeight="1" x14ac:dyDescent="0.25">
      <c r="B482" s="1097">
        <v>47</v>
      </c>
      <c r="C482" s="335" t="str">
        <f>IF(ISTEXT('4. Vehículos y maquinaria'!E86),'4. Vehículos y maquinaria'!E86,"")</f>
        <v/>
      </c>
      <c r="D482" s="335">
        <f>'4. Vehículos y maquinaria'!F86</f>
        <v>0</v>
      </c>
      <c r="E482" s="335">
        <f>'4. Vehículos y maquinaria'!G86</f>
        <v>0</v>
      </c>
      <c r="F482" s="336">
        <f>'4. Vehículos y maquinaria'!H86</f>
        <v>0</v>
      </c>
      <c r="G482" s="336" t="str">
        <f t="shared" si="90"/>
        <v/>
      </c>
      <c r="H482" s="336" t="str">
        <f t="shared" si="90"/>
        <v/>
      </c>
      <c r="I482" s="336" t="str">
        <f t="shared" si="90"/>
        <v/>
      </c>
      <c r="J482" s="336">
        <f>'4. Vehículos y maquinaria'!L86</f>
        <v>0</v>
      </c>
      <c r="K482" s="336">
        <f>'4. Vehículos y maquinaria'!M86</f>
        <v>0</v>
      </c>
      <c r="L482" s="336">
        <f>'4. Vehículos y maquinaria'!N86</f>
        <v>0</v>
      </c>
      <c r="M482" s="946" t="str">
        <f t="shared" si="85"/>
        <v/>
      </c>
      <c r="N482" s="946" t="str">
        <f t="shared" si="86"/>
        <v/>
      </c>
      <c r="O482" s="946" t="str">
        <f t="shared" si="87"/>
        <v/>
      </c>
      <c r="P482" s="338" t="str">
        <f t="shared" si="88"/>
        <v/>
      </c>
    </row>
    <row r="483" spans="1:63" ht="18" customHeight="1" x14ac:dyDescent="0.25">
      <c r="B483" s="1097">
        <v>48</v>
      </c>
      <c r="C483" s="335" t="str">
        <f>IF(ISTEXT('4. Vehículos y maquinaria'!E87),'4. Vehículos y maquinaria'!E87,"")</f>
        <v/>
      </c>
      <c r="D483" s="335">
        <f>'4. Vehículos y maquinaria'!F87</f>
        <v>0</v>
      </c>
      <c r="E483" s="335">
        <f>'4. Vehículos y maquinaria'!G87</f>
        <v>0</v>
      </c>
      <c r="F483" s="336">
        <f>'4. Vehículos y maquinaria'!H87</f>
        <v>0</v>
      </c>
      <c r="G483" s="336" t="str">
        <f t="shared" si="90"/>
        <v/>
      </c>
      <c r="H483" s="336" t="str">
        <f t="shared" si="90"/>
        <v/>
      </c>
      <c r="I483" s="336" t="str">
        <f t="shared" si="90"/>
        <v/>
      </c>
      <c r="J483" s="336">
        <f>'4. Vehículos y maquinaria'!L87</f>
        <v>0</v>
      </c>
      <c r="K483" s="336">
        <f>'4. Vehículos y maquinaria'!M87</f>
        <v>0</v>
      </c>
      <c r="L483" s="336">
        <f>'4. Vehículos y maquinaria'!N87</f>
        <v>0</v>
      </c>
      <c r="M483" s="946" t="str">
        <f t="shared" si="85"/>
        <v/>
      </c>
      <c r="N483" s="946" t="str">
        <f t="shared" si="86"/>
        <v/>
      </c>
      <c r="O483" s="946" t="str">
        <f t="shared" si="87"/>
        <v/>
      </c>
      <c r="P483" s="338" t="str">
        <f t="shared" si="88"/>
        <v/>
      </c>
    </row>
    <row r="484" spans="1:63" ht="18" customHeight="1" x14ac:dyDescent="0.25">
      <c r="B484" s="1097">
        <v>49</v>
      </c>
      <c r="C484" s="335" t="str">
        <f>IF(ISTEXT('4. Vehículos y maquinaria'!E88),'4. Vehículos y maquinaria'!E88,"")</f>
        <v/>
      </c>
      <c r="D484" s="335">
        <f>'4. Vehículos y maquinaria'!F88</f>
        <v>0</v>
      </c>
      <c r="E484" s="335">
        <f>'4. Vehículos y maquinaria'!G88</f>
        <v>0</v>
      </c>
      <c r="F484" s="336">
        <f>'4. Vehículos y maquinaria'!H88</f>
        <v>0</v>
      </c>
      <c r="G484" s="336" t="str">
        <f t="shared" si="90"/>
        <v/>
      </c>
      <c r="H484" s="336" t="str">
        <f t="shared" si="90"/>
        <v/>
      </c>
      <c r="I484" s="336" t="str">
        <f t="shared" si="90"/>
        <v/>
      </c>
      <c r="J484" s="336">
        <f>'4. Vehículos y maquinaria'!L88</f>
        <v>0</v>
      </c>
      <c r="K484" s="336">
        <f>'4. Vehículos y maquinaria'!M88</f>
        <v>0</v>
      </c>
      <c r="L484" s="336">
        <f>'4. Vehículos y maquinaria'!N88</f>
        <v>0</v>
      </c>
      <c r="M484" s="946" t="str">
        <f t="shared" si="85"/>
        <v/>
      </c>
      <c r="N484" s="946" t="str">
        <f t="shared" si="86"/>
        <v/>
      </c>
      <c r="O484" s="946" t="str">
        <f t="shared" si="87"/>
        <v/>
      </c>
      <c r="P484" s="338" t="str">
        <f t="shared" si="88"/>
        <v/>
      </c>
    </row>
    <row r="485" spans="1:63" ht="18" customHeight="1" x14ac:dyDescent="0.25">
      <c r="B485" s="1097">
        <v>50</v>
      </c>
      <c r="C485" s="335" t="str">
        <f>IF(ISTEXT('4. Vehículos y maquinaria'!E89),'4. Vehículos y maquinaria'!E89,"")</f>
        <v/>
      </c>
      <c r="D485" s="335">
        <f>'4. Vehículos y maquinaria'!F89</f>
        <v>0</v>
      </c>
      <c r="E485" s="335">
        <f>'4. Vehículos y maquinaria'!G89</f>
        <v>0</v>
      </c>
      <c r="F485" s="336">
        <f>'4. Vehículos y maquinaria'!H89</f>
        <v>0</v>
      </c>
      <c r="G485" s="336" t="str">
        <f t="shared" si="90"/>
        <v/>
      </c>
      <c r="H485" s="336" t="str">
        <f t="shared" si="90"/>
        <v/>
      </c>
      <c r="I485" s="336" t="str">
        <f t="shared" si="90"/>
        <v/>
      </c>
      <c r="J485" s="336">
        <f>'4. Vehículos y maquinaria'!L89</f>
        <v>0</v>
      </c>
      <c r="K485" s="336">
        <f>'4. Vehículos y maquinaria'!M89</f>
        <v>0</v>
      </c>
      <c r="L485" s="336">
        <f>'4. Vehículos y maquinaria'!N89</f>
        <v>0</v>
      </c>
      <c r="M485" s="946" t="str">
        <f>IFERROR(IF($E485="Otro (ud)",$F485*$J485,$F485*$G485),"")</f>
        <v/>
      </c>
      <c r="N485" s="946" t="str">
        <f>IFERROR(IF($E485="Otro (ud)",$F485*$K485,IF($H485="-",0,$F485*$H485)),"")</f>
        <v/>
      </c>
      <c r="O485" s="946" t="str">
        <f>IFERROR(IF($E485="Otro (ud)",$F485*$L485,IF($I485="-",0,$F485*$I485)),"")</f>
        <v/>
      </c>
      <c r="P485" s="338" t="str">
        <f>IFERROR($M485+$N485*$H$9/1000+$O485*$H$10/1000,"")</f>
        <v/>
      </c>
    </row>
    <row r="486" spans="1:63" ht="18" customHeight="1" x14ac:dyDescent="0.25">
      <c r="D486" s="272"/>
      <c r="E486" s="272"/>
      <c r="F486" s="272"/>
      <c r="M486" s="469">
        <f>SUM(M436:M485)</f>
        <v>0</v>
      </c>
      <c r="N486" s="469">
        <f>SUM(N436:N485)</f>
        <v>0</v>
      </c>
      <c r="O486" s="469">
        <f>SUM(O436:O485)</f>
        <v>0</v>
      </c>
      <c r="P486" s="470">
        <f>SUM(P436:P485)</f>
        <v>0</v>
      </c>
    </row>
    <row r="487" spans="1:63" ht="18" customHeight="1" x14ac:dyDescent="0.25">
      <c r="C487" s="416" t="s">
        <v>1423</v>
      </c>
      <c r="D487" s="272" t="s">
        <v>1476</v>
      </c>
      <c r="E487" s="272"/>
      <c r="N487" s="367"/>
      <c r="O487" s="367"/>
    </row>
    <row r="488" spans="1:63" ht="18" customHeight="1" x14ac:dyDescent="0.25">
      <c r="N488" s="367"/>
      <c r="O488" s="367"/>
    </row>
    <row r="489" spans="1:63" ht="18" customHeight="1" x14ac:dyDescent="0.25"/>
    <row r="490" spans="1:63" ht="18" customHeight="1" x14ac:dyDescent="0.25">
      <c r="D490" s="456" t="s">
        <v>911</v>
      </c>
      <c r="E490" s="456" t="s">
        <v>912</v>
      </c>
      <c r="F490" s="456" t="s">
        <v>913</v>
      </c>
      <c r="G490" s="456" t="s">
        <v>914</v>
      </c>
    </row>
    <row r="491" spans="1:63" ht="18" customHeight="1" x14ac:dyDescent="0.25">
      <c r="B491" s="271" t="s">
        <v>967</v>
      </c>
      <c r="C491" s="405" t="s">
        <v>892</v>
      </c>
      <c r="D491" s="467">
        <f>ROUND(M641,2)</f>
        <v>0</v>
      </c>
      <c r="E491" s="467">
        <f t="shared" ref="E491:G491" si="91">ROUND(N641,2)</f>
        <v>0</v>
      </c>
      <c r="F491" s="467">
        <f t="shared" si="91"/>
        <v>0</v>
      </c>
      <c r="G491" s="467">
        <f t="shared" si="91"/>
        <v>0</v>
      </c>
      <c r="Q491" s="271"/>
      <c r="AG491" s="271"/>
      <c r="AH491" s="272"/>
    </row>
    <row r="492" spans="1:63" ht="18" customHeight="1" x14ac:dyDescent="0.25">
      <c r="A492" s="373"/>
      <c r="B492" s="355"/>
      <c r="C492" s="352"/>
      <c r="D492" s="352"/>
      <c r="E492" s="352"/>
      <c r="F492" s="352"/>
      <c r="G492" s="455">
        <f>D491+E491*$H$9/1000+F491*$H$10/1000</f>
        <v>0</v>
      </c>
      <c r="H492" s="352"/>
      <c r="N492" s="354"/>
      <c r="O492" s="354"/>
      <c r="P492" s="352"/>
      <c r="Q492" s="352"/>
      <c r="W492" s="354"/>
      <c r="X492" s="354"/>
      <c r="Y492" s="354"/>
      <c r="Z492" s="354"/>
      <c r="AA492" s="354"/>
      <c r="AB492" s="352"/>
      <c r="AC492" s="352"/>
      <c r="AD492" s="352"/>
      <c r="AE492" s="352"/>
      <c r="AF492" s="352"/>
      <c r="AG492" s="352"/>
      <c r="AH492" s="354"/>
      <c r="AI492" s="354"/>
      <c r="AJ492" s="354"/>
      <c r="AK492" s="354"/>
      <c r="AL492" s="354"/>
      <c r="AM492" s="354"/>
      <c r="AN492" s="352"/>
      <c r="AO492" s="352"/>
      <c r="AP492" s="352"/>
      <c r="AQ492" s="352"/>
      <c r="AR492" s="352"/>
      <c r="AS492" s="352"/>
      <c r="AT492" s="354"/>
      <c r="AU492" s="354"/>
      <c r="AV492" s="354"/>
      <c r="AW492" s="354"/>
      <c r="AX492" s="354"/>
      <c r="AY492" s="354"/>
      <c r="AZ492" s="352"/>
      <c r="BA492" s="352"/>
      <c r="BB492" s="352"/>
    </row>
    <row r="493" spans="1:63" ht="18" customHeight="1" x14ac:dyDescent="0.25">
      <c r="B493" s="389" t="s">
        <v>834</v>
      </c>
      <c r="C493" s="353"/>
      <c r="D493" s="352"/>
      <c r="F493" s="352"/>
      <c r="G493" s="352"/>
      <c r="H493" s="352"/>
      <c r="N493" s="354"/>
      <c r="O493" s="354"/>
      <c r="P493" s="354"/>
      <c r="Q493" s="271"/>
      <c r="W493" s="354"/>
      <c r="X493" s="354"/>
      <c r="Y493" s="354"/>
      <c r="Z493" s="354"/>
      <c r="AA493" s="354"/>
      <c r="AB493" s="354"/>
      <c r="AC493" s="352"/>
      <c r="AD493" s="352"/>
      <c r="AE493" s="352"/>
      <c r="AF493" s="352"/>
      <c r="AG493" s="352"/>
      <c r="AH493" s="352"/>
      <c r="AI493" s="354"/>
      <c r="AJ493" s="354"/>
      <c r="AK493" s="354"/>
      <c r="AL493" s="354"/>
      <c r="AM493" s="354"/>
      <c r="AN493" s="354"/>
      <c r="AP493" s="352"/>
      <c r="AQ493" s="352"/>
      <c r="AR493" s="352"/>
      <c r="AS493" s="352"/>
      <c r="AT493" s="352"/>
      <c r="AU493" s="354"/>
      <c r="AV493" s="354"/>
      <c r="AW493" s="354"/>
      <c r="AX493" s="354"/>
      <c r="AY493" s="354"/>
      <c r="AZ493" s="354"/>
      <c r="BA493" s="354"/>
      <c r="BB493" s="352"/>
    </row>
    <row r="494" spans="1:63" ht="18" customHeight="1" x14ac:dyDescent="0.25">
      <c r="A494" s="373"/>
      <c r="C494" s="352"/>
      <c r="D494" s="352"/>
      <c r="E494" s="352"/>
      <c r="F494" s="352"/>
      <c r="N494" s="354"/>
      <c r="O494" s="354"/>
      <c r="P494" s="352"/>
      <c r="Q494" s="352"/>
      <c r="W494" s="354"/>
      <c r="X494" s="354"/>
      <c r="Y494" s="354"/>
      <c r="Z494" s="354"/>
      <c r="AA494" s="354"/>
      <c r="AB494" s="352"/>
      <c r="AC494" s="352"/>
      <c r="AD494" s="352"/>
      <c r="AE494" s="352"/>
      <c r="AF494" s="352"/>
      <c r="AG494" s="352"/>
      <c r="AH494" s="354"/>
      <c r="AI494" s="354"/>
      <c r="AJ494" s="354"/>
      <c r="AK494" s="354"/>
      <c r="AL494" s="354"/>
      <c r="AM494" s="354"/>
      <c r="AN494" s="352"/>
      <c r="AO494" s="352"/>
      <c r="AP494" s="352"/>
      <c r="AQ494" s="352"/>
      <c r="AR494" s="352"/>
      <c r="AS494" s="352"/>
      <c r="AT494" s="354"/>
      <c r="AU494" s="354"/>
      <c r="AV494" s="354"/>
      <c r="AW494" s="354"/>
      <c r="AX494" s="354"/>
      <c r="AY494" s="354"/>
      <c r="AZ494" s="352"/>
      <c r="BA494" s="352"/>
      <c r="BB494" s="352"/>
    </row>
    <row r="495" spans="1:63" ht="18" customHeight="1" x14ac:dyDescent="0.25">
      <c r="A495" s="373"/>
      <c r="C495" s="355"/>
      <c r="D495" s="352"/>
      <c r="E495" s="352"/>
      <c r="F495" s="352"/>
      <c r="G495" s="352"/>
      <c r="H495" s="352"/>
      <c r="J495" s="354"/>
      <c r="K495" s="354"/>
      <c r="L495" s="354"/>
      <c r="M495" s="354"/>
      <c r="N495" s="354"/>
      <c r="O495" s="354"/>
      <c r="P495" s="352"/>
      <c r="Q495" s="352"/>
      <c r="W495" s="354"/>
      <c r="X495" s="354"/>
      <c r="Y495" s="354"/>
      <c r="Z495" s="354"/>
      <c r="AA495" s="354"/>
      <c r="AB495" s="352"/>
      <c r="AC495" s="352"/>
      <c r="AD495" s="352"/>
      <c r="AE495" s="352"/>
      <c r="AF495" s="352"/>
      <c r="AG495" s="352"/>
      <c r="AH495" s="354"/>
      <c r="AI495" s="354"/>
      <c r="AJ495" s="354"/>
      <c r="AK495" s="354"/>
      <c r="AL495" s="354"/>
      <c r="AM495" s="354"/>
      <c r="AN495" s="352"/>
      <c r="AO495" s="352"/>
      <c r="AP495" s="352"/>
      <c r="AQ495" s="352"/>
      <c r="AR495" s="352"/>
      <c r="AS495" s="352"/>
      <c r="AT495" s="354"/>
      <c r="AU495" s="354"/>
      <c r="AV495" s="354"/>
      <c r="AW495" s="354"/>
      <c r="AX495" s="354"/>
      <c r="AY495" s="354"/>
      <c r="AZ495" s="352"/>
      <c r="BA495" s="352"/>
      <c r="BB495" s="352"/>
    </row>
    <row r="496" spans="1:63" ht="18" customHeight="1" x14ac:dyDescent="0.25">
      <c r="D496" s="352"/>
      <c r="Q496" s="271"/>
      <c r="AG496" s="271"/>
      <c r="BK496" s="952" t="s">
        <v>1846</v>
      </c>
    </row>
    <row r="497" spans="1:65" ht="18" customHeight="1" x14ac:dyDescent="0.25">
      <c r="B497" s="352"/>
      <c r="C497" s="353"/>
      <c r="D497" s="352"/>
      <c r="F497" s="352"/>
      <c r="G497" s="352"/>
      <c r="H497" s="352"/>
      <c r="I497" s="352"/>
      <c r="J497" s="352"/>
      <c r="K497" s="352"/>
      <c r="L497" s="352"/>
      <c r="M497" s="352"/>
      <c r="N497" s="352"/>
      <c r="O497" s="352"/>
      <c r="P497" s="352"/>
      <c r="Q497" s="352"/>
      <c r="R497" s="352"/>
      <c r="S497" s="352"/>
      <c r="T497" s="352"/>
      <c r="U497" s="352"/>
      <c r="V497" s="352"/>
      <c r="W497" s="352"/>
      <c r="X497" s="352"/>
      <c r="Y497" s="352"/>
      <c r="Z497" s="352"/>
      <c r="AA497" s="352"/>
      <c r="AB497" s="352"/>
      <c r="AC497" s="352"/>
      <c r="AD497" s="352"/>
      <c r="AE497" s="352"/>
      <c r="AF497" s="352"/>
      <c r="AG497" s="352"/>
      <c r="AH497" s="352"/>
      <c r="AI497" s="352"/>
      <c r="AJ497" s="352"/>
      <c r="AK497" s="352"/>
      <c r="AL497" s="352"/>
      <c r="AM497" s="352"/>
      <c r="AN497" s="352"/>
      <c r="AO497" s="352"/>
      <c r="AP497" s="352"/>
      <c r="AQ497" s="352"/>
      <c r="AR497" s="352"/>
      <c r="AS497" s="352"/>
      <c r="AT497" s="352"/>
      <c r="AU497" s="352"/>
      <c r="AV497" s="352"/>
      <c r="AW497" s="352"/>
      <c r="AX497" s="352"/>
      <c r="AY497" s="352"/>
      <c r="AZ497" s="352"/>
      <c r="BA497" s="352"/>
      <c r="BB497" s="352"/>
    </row>
    <row r="498" spans="1:65" ht="18" customHeight="1" x14ac:dyDescent="0.25">
      <c r="A498" s="271"/>
      <c r="B498" s="352"/>
      <c r="C498" s="353"/>
      <c r="D498" s="352"/>
      <c r="F498" s="475">
        <v>2007</v>
      </c>
      <c r="G498" s="475">
        <v>2007</v>
      </c>
      <c r="H498" s="475">
        <v>2007</v>
      </c>
      <c r="I498" s="475">
        <v>2008</v>
      </c>
      <c r="J498" s="475">
        <v>2008</v>
      </c>
      <c r="K498" s="475">
        <v>2008</v>
      </c>
      <c r="L498" s="475">
        <v>2009</v>
      </c>
      <c r="M498" s="475">
        <v>2009</v>
      </c>
      <c r="N498" s="475">
        <v>2009</v>
      </c>
      <c r="O498" s="475">
        <v>2010</v>
      </c>
      <c r="P498" s="475">
        <v>2010</v>
      </c>
      <c r="Q498" s="475">
        <v>2010</v>
      </c>
      <c r="R498" s="475">
        <v>2011</v>
      </c>
      <c r="S498" s="475">
        <v>2011</v>
      </c>
      <c r="T498" s="475">
        <v>2011</v>
      </c>
      <c r="U498" s="475">
        <v>2012</v>
      </c>
      <c r="V498" s="475">
        <v>2012</v>
      </c>
      <c r="W498" s="475">
        <v>2012</v>
      </c>
      <c r="X498" s="475">
        <v>2013</v>
      </c>
      <c r="Y498" s="475">
        <v>2013</v>
      </c>
      <c r="Z498" s="475">
        <v>2013</v>
      </c>
      <c r="AA498" s="475">
        <v>2014</v>
      </c>
      <c r="AB498" s="475">
        <v>2014</v>
      </c>
      <c r="AC498" s="475">
        <v>2014</v>
      </c>
      <c r="AD498" s="475">
        <v>2015</v>
      </c>
      <c r="AE498" s="475">
        <v>2015</v>
      </c>
      <c r="AF498" s="475">
        <v>2015</v>
      </c>
      <c r="AG498" s="475">
        <v>2016</v>
      </c>
      <c r="AH498" s="475">
        <v>2016</v>
      </c>
      <c r="AI498" s="475">
        <v>2016</v>
      </c>
      <c r="AJ498" s="475">
        <v>2017</v>
      </c>
      <c r="AK498" s="475">
        <v>2017</v>
      </c>
      <c r="AL498" s="475">
        <v>2017</v>
      </c>
      <c r="AM498" s="475">
        <v>2018</v>
      </c>
      <c r="AN498" s="475">
        <v>2018</v>
      </c>
      <c r="AO498" s="475">
        <v>2018</v>
      </c>
      <c r="AP498" s="475">
        <v>2019</v>
      </c>
      <c r="AQ498" s="475">
        <v>2019</v>
      </c>
      <c r="AR498" s="475">
        <v>2019</v>
      </c>
      <c r="AS498" s="475">
        <v>2020</v>
      </c>
      <c r="AT498" s="475">
        <v>2020</v>
      </c>
      <c r="AU498" s="475">
        <v>2020</v>
      </c>
      <c r="AV498" s="475">
        <v>2021</v>
      </c>
      <c r="AW498" s="475">
        <v>2021</v>
      </c>
      <c r="AX498" s="475">
        <v>2021</v>
      </c>
      <c r="AY498" s="475">
        <v>2022</v>
      </c>
      <c r="AZ498" s="475">
        <v>2022</v>
      </c>
      <c r="BA498" s="475">
        <v>2022</v>
      </c>
      <c r="BB498" s="475">
        <v>2023</v>
      </c>
      <c r="BC498" s="475">
        <v>2023</v>
      </c>
      <c r="BD498" s="475">
        <v>2023</v>
      </c>
      <c r="BE498" s="475">
        <v>2024</v>
      </c>
      <c r="BF498" s="475">
        <v>2024</v>
      </c>
      <c r="BG498" s="475">
        <v>2024</v>
      </c>
      <c r="BH498" s="475">
        <v>2025</v>
      </c>
      <c r="BI498" s="475">
        <v>2025</v>
      </c>
      <c r="BJ498" s="475">
        <v>2025</v>
      </c>
      <c r="BK498" s="1050">
        <v>2026</v>
      </c>
      <c r="BL498" s="1050">
        <v>2026</v>
      </c>
      <c r="BM498" s="1050">
        <v>2026</v>
      </c>
    </row>
    <row r="499" spans="1:65" ht="18" customHeight="1" x14ac:dyDescent="0.25">
      <c r="B499" s="352"/>
      <c r="C499" s="353"/>
      <c r="D499" s="352"/>
      <c r="F499" s="475" t="s">
        <v>1434</v>
      </c>
      <c r="G499" s="475" t="s">
        <v>1435</v>
      </c>
      <c r="H499" s="475" t="s">
        <v>1436</v>
      </c>
      <c r="I499" s="475" t="s">
        <v>1434</v>
      </c>
      <c r="J499" s="475" t="s">
        <v>1435</v>
      </c>
      <c r="K499" s="475" t="s">
        <v>1436</v>
      </c>
      <c r="L499" s="475" t="s">
        <v>1434</v>
      </c>
      <c r="M499" s="475" t="s">
        <v>1435</v>
      </c>
      <c r="N499" s="475" t="s">
        <v>1436</v>
      </c>
      <c r="O499" s="475" t="s">
        <v>1434</v>
      </c>
      <c r="P499" s="475" t="s">
        <v>1435</v>
      </c>
      <c r="Q499" s="475" t="s">
        <v>1436</v>
      </c>
      <c r="R499" s="475" t="s">
        <v>1434</v>
      </c>
      <c r="S499" s="475" t="s">
        <v>1435</v>
      </c>
      <c r="T499" s="475" t="s">
        <v>1436</v>
      </c>
      <c r="U499" s="475" t="s">
        <v>1434</v>
      </c>
      <c r="V499" s="475" t="s">
        <v>1435</v>
      </c>
      <c r="W499" s="475" t="s">
        <v>1436</v>
      </c>
      <c r="X499" s="475" t="s">
        <v>1434</v>
      </c>
      <c r="Y499" s="475" t="s">
        <v>1435</v>
      </c>
      <c r="Z499" s="475" t="s">
        <v>1436</v>
      </c>
      <c r="AA499" s="475" t="s">
        <v>1434</v>
      </c>
      <c r="AB499" s="475" t="s">
        <v>1435</v>
      </c>
      <c r="AC499" s="475" t="s">
        <v>1436</v>
      </c>
      <c r="AD499" s="475" t="s">
        <v>1434</v>
      </c>
      <c r="AE499" s="475" t="s">
        <v>1435</v>
      </c>
      <c r="AF499" s="475" t="s">
        <v>1436</v>
      </c>
      <c r="AG499" s="475" t="s">
        <v>1434</v>
      </c>
      <c r="AH499" s="475" t="s">
        <v>1435</v>
      </c>
      <c r="AI499" s="475" t="s">
        <v>1436</v>
      </c>
      <c r="AJ499" s="475" t="s">
        <v>1434</v>
      </c>
      <c r="AK499" s="475" t="s">
        <v>1435</v>
      </c>
      <c r="AL499" s="475" t="s">
        <v>1436</v>
      </c>
      <c r="AM499" s="475" t="s">
        <v>1434</v>
      </c>
      <c r="AN499" s="475" t="s">
        <v>1435</v>
      </c>
      <c r="AO499" s="475" t="s">
        <v>1436</v>
      </c>
      <c r="AP499" s="475" t="s">
        <v>1434</v>
      </c>
      <c r="AQ499" s="475" t="s">
        <v>1435</v>
      </c>
      <c r="AR499" s="475" t="s">
        <v>1436</v>
      </c>
      <c r="AS499" s="475" t="s">
        <v>1434</v>
      </c>
      <c r="AT499" s="475" t="s">
        <v>1435</v>
      </c>
      <c r="AU499" s="475" t="s">
        <v>1436</v>
      </c>
      <c r="AV499" s="475" t="s">
        <v>1434</v>
      </c>
      <c r="AW499" s="475" t="s">
        <v>1435</v>
      </c>
      <c r="AX499" s="475" t="s">
        <v>1436</v>
      </c>
      <c r="AY499" s="475" t="s">
        <v>1434</v>
      </c>
      <c r="AZ499" s="475" t="s">
        <v>1435</v>
      </c>
      <c r="BA499" s="475" t="s">
        <v>1436</v>
      </c>
      <c r="BB499" s="475" t="s">
        <v>1434</v>
      </c>
      <c r="BC499" s="475" t="s">
        <v>1435</v>
      </c>
      <c r="BD499" s="475" t="s">
        <v>1436</v>
      </c>
      <c r="BE499" s="475" t="s">
        <v>1434</v>
      </c>
      <c r="BF499" s="475" t="s">
        <v>1435</v>
      </c>
      <c r="BG499" s="475" t="s">
        <v>1436</v>
      </c>
      <c r="BH499" s="475" t="s">
        <v>1434</v>
      </c>
      <c r="BI499" s="475" t="s">
        <v>1435</v>
      </c>
      <c r="BJ499" s="475" t="s">
        <v>1436</v>
      </c>
      <c r="BK499" s="1050" t="s">
        <v>1434</v>
      </c>
      <c r="BL499" s="1050" t="s">
        <v>1435</v>
      </c>
      <c r="BM499" s="1050" t="s">
        <v>1436</v>
      </c>
    </row>
    <row r="500" spans="1:65" ht="18" customHeight="1" x14ac:dyDescent="0.25">
      <c r="B500" s="352"/>
      <c r="C500" s="353"/>
      <c r="D500" s="352"/>
      <c r="F500" s="432" t="str">
        <f>F498&amp;F499</f>
        <v>2007CO2 (kg/km)</v>
      </c>
      <c r="G500" s="432" t="str">
        <f t="shared" ref="G500:AZ500" si="92">G498&amp;G499</f>
        <v>2007CH4 (g/km)</v>
      </c>
      <c r="H500" s="432" t="str">
        <f t="shared" si="92"/>
        <v>2007N2O (g/km)</v>
      </c>
      <c r="I500" s="432" t="str">
        <f t="shared" si="92"/>
        <v>2008CO2 (kg/km)</v>
      </c>
      <c r="J500" s="432" t="str">
        <f t="shared" si="92"/>
        <v>2008CH4 (g/km)</v>
      </c>
      <c r="K500" s="432" t="str">
        <f t="shared" si="92"/>
        <v>2008N2O (g/km)</v>
      </c>
      <c r="L500" s="432" t="str">
        <f t="shared" si="92"/>
        <v>2009CO2 (kg/km)</v>
      </c>
      <c r="M500" s="432" t="str">
        <f t="shared" si="92"/>
        <v>2009CH4 (g/km)</v>
      </c>
      <c r="N500" s="432" t="str">
        <f t="shared" si="92"/>
        <v>2009N2O (g/km)</v>
      </c>
      <c r="O500" s="432" t="str">
        <f t="shared" si="92"/>
        <v>2010CO2 (kg/km)</v>
      </c>
      <c r="P500" s="432" t="str">
        <f t="shared" si="92"/>
        <v>2010CH4 (g/km)</v>
      </c>
      <c r="Q500" s="432" t="str">
        <f t="shared" si="92"/>
        <v>2010N2O (g/km)</v>
      </c>
      <c r="R500" s="432" t="str">
        <f t="shared" si="92"/>
        <v>2011CO2 (kg/km)</v>
      </c>
      <c r="S500" s="432" t="str">
        <f t="shared" si="92"/>
        <v>2011CH4 (g/km)</v>
      </c>
      <c r="T500" s="432" t="str">
        <f t="shared" si="92"/>
        <v>2011N2O (g/km)</v>
      </c>
      <c r="U500" s="432" t="str">
        <f t="shared" si="92"/>
        <v>2012CO2 (kg/km)</v>
      </c>
      <c r="V500" s="432" t="str">
        <f t="shared" si="92"/>
        <v>2012CH4 (g/km)</v>
      </c>
      <c r="W500" s="432" t="str">
        <f t="shared" si="92"/>
        <v>2012N2O (g/km)</v>
      </c>
      <c r="X500" s="432" t="str">
        <f t="shared" si="92"/>
        <v>2013CO2 (kg/km)</v>
      </c>
      <c r="Y500" s="432" t="str">
        <f t="shared" si="92"/>
        <v>2013CH4 (g/km)</v>
      </c>
      <c r="Z500" s="432" t="str">
        <f t="shared" si="92"/>
        <v>2013N2O (g/km)</v>
      </c>
      <c r="AA500" s="432" t="str">
        <f t="shared" si="92"/>
        <v>2014CO2 (kg/km)</v>
      </c>
      <c r="AB500" s="432" t="str">
        <f t="shared" si="92"/>
        <v>2014CH4 (g/km)</v>
      </c>
      <c r="AC500" s="432" t="str">
        <f t="shared" si="92"/>
        <v>2014N2O (g/km)</v>
      </c>
      <c r="AD500" s="432" t="str">
        <f t="shared" si="92"/>
        <v>2015CO2 (kg/km)</v>
      </c>
      <c r="AE500" s="432" t="str">
        <f t="shared" si="92"/>
        <v>2015CH4 (g/km)</v>
      </c>
      <c r="AF500" s="432" t="str">
        <f t="shared" si="92"/>
        <v>2015N2O (g/km)</v>
      </c>
      <c r="AG500" s="432" t="str">
        <f t="shared" si="92"/>
        <v>2016CO2 (kg/km)</v>
      </c>
      <c r="AH500" s="432" t="str">
        <f t="shared" si="92"/>
        <v>2016CH4 (g/km)</v>
      </c>
      <c r="AI500" s="432" t="str">
        <f t="shared" si="92"/>
        <v>2016N2O (g/km)</v>
      </c>
      <c r="AJ500" s="432" t="str">
        <f t="shared" si="92"/>
        <v>2017CO2 (kg/km)</v>
      </c>
      <c r="AK500" s="432" t="str">
        <f t="shared" si="92"/>
        <v>2017CH4 (g/km)</v>
      </c>
      <c r="AL500" s="432" t="str">
        <f t="shared" si="92"/>
        <v>2017N2O (g/km)</v>
      </c>
      <c r="AM500" s="432" t="str">
        <f t="shared" si="92"/>
        <v>2018CO2 (kg/km)</v>
      </c>
      <c r="AN500" s="432" t="str">
        <f t="shared" si="92"/>
        <v>2018CH4 (g/km)</v>
      </c>
      <c r="AO500" s="432" t="str">
        <f t="shared" si="92"/>
        <v>2018N2O (g/km)</v>
      </c>
      <c r="AP500" s="432" t="str">
        <f t="shared" si="92"/>
        <v>2019CO2 (kg/km)</v>
      </c>
      <c r="AQ500" s="432" t="str">
        <f t="shared" si="92"/>
        <v>2019CH4 (g/km)</v>
      </c>
      <c r="AR500" s="432" t="str">
        <f t="shared" si="92"/>
        <v>2019N2O (g/km)</v>
      </c>
      <c r="AS500" s="432" t="str">
        <f t="shared" si="92"/>
        <v>2020CO2 (kg/km)</v>
      </c>
      <c r="AT500" s="432" t="str">
        <f t="shared" si="92"/>
        <v>2020CH4 (g/km)</v>
      </c>
      <c r="AU500" s="432" t="str">
        <f t="shared" si="92"/>
        <v>2020N2O (g/km)</v>
      </c>
      <c r="AV500" s="432" t="str">
        <f t="shared" si="92"/>
        <v>2021CO2 (kg/km)</v>
      </c>
      <c r="AW500" s="432" t="str">
        <f t="shared" si="92"/>
        <v>2021CH4 (g/km)</v>
      </c>
      <c r="AX500" s="432" t="str">
        <f t="shared" si="92"/>
        <v>2021N2O (g/km)</v>
      </c>
      <c r="AY500" s="432" t="str">
        <f t="shared" si="92"/>
        <v>2022CO2 (kg/km)</v>
      </c>
      <c r="AZ500" s="432" t="str">
        <f t="shared" si="92"/>
        <v>2022CH4 (g/km)</v>
      </c>
      <c r="BA500" s="432" t="str">
        <f>BA498&amp;BA499</f>
        <v>2022N2O (g/km)</v>
      </c>
      <c r="BB500" s="432" t="str">
        <f t="shared" ref="BB500:BC500" si="93">BB498&amp;BB499</f>
        <v>2023CO2 (kg/km)</v>
      </c>
      <c r="BC500" s="432" t="str">
        <f t="shared" si="93"/>
        <v>2023CH4 (g/km)</v>
      </c>
      <c r="BD500" s="432" t="str">
        <f>BD498&amp;BD499</f>
        <v>2023N2O (g/km)</v>
      </c>
      <c r="BE500" s="432" t="str">
        <f>BE498&amp;BE499</f>
        <v>2024CO2 (kg/km)</v>
      </c>
      <c r="BF500" s="432" t="str">
        <f t="shared" ref="BF500:BG500" si="94">BF498&amp;BF499</f>
        <v>2024CH4 (g/km)</v>
      </c>
      <c r="BG500" s="432" t="str">
        <f t="shared" si="94"/>
        <v>2024N2O (g/km)</v>
      </c>
      <c r="BH500" s="432" t="str">
        <f>BH498&amp;BH499</f>
        <v>2025CO2 (kg/km)</v>
      </c>
      <c r="BI500" s="432" t="str">
        <f t="shared" ref="BI500:BJ500" si="95">BI498&amp;BI499</f>
        <v>2025CH4 (g/km)</v>
      </c>
      <c r="BJ500" s="432" t="str">
        <f t="shared" si="95"/>
        <v>2025N2O (g/km)</v>
      </c>
      <c r="BK500" s="1051" t="str">
        <f>BK498&amp;BK499</f>
        <v>2026CO2 (kg/km)</v>
      </c>
      <c r="BL500" s="1051" t="str">
        <f t="shared" ref="BL500:BM500" si="96">BL498&amp;BL499</f>
        <v>2026CH4 (g/km)</v>
      </c>
      <c r="BM500" s="1051" t="str">
        <f t="shared" si="96"/>
        <v>2026N2O (g/km)</v>
      </c>
    </row>
    <row r="501" spans="1:65" ht="18" customHeight="1" x14ac:dyDescent="0.25">
      <c r="B501" s="305"/>
      <c r="C501" s="482" t="s">
        <v>1431</v>
      </c>
      <c r="D501" s="904" t="s">
        <v>1365</v>
      </c>
      <c r="E501" s="433" t="str">
        <f t="shared" ref="E501:E514" si="97">C501&amp;D501</f>
        <v>Gasóleo (km)Turismos (M1)</v>
      </c>
      <c r="F501" s="794">
        <v>0.17399999999999999</v>
      </c>
      <c r="G501" s="794">
        <v>1E-3</v>
      </c>
      <c r="H501" s="794">
        <v>7.0000000000000001E-3</v>
      </c>
      <c r="I501" s="794">
        <v>0.17199999999999999</v>
      </c>
      <c r="J501" s="794">
        <v>1E-3</v>
      </c>
      <c r="K501" s="794">
        <v>7.0000000000000001E-3</v>
      </c>
      <c r="L501" s="794">
        <v>0.17</v>
      </c>
      <c r="M501" s="794">
        <v>1E-3</v>
      </c>
      <c r="N501" s="794">
        <v>7.0000000000000001E-3</v>
      </c>
      <c r="O501" s="794">
        <v>0.16600000000000001</v>
      </c>
      <c r="P501" s="794">
        <v>1E-3</v>
      </c>
      <c r="Q501" s="794">
        <v>7.0000000000000001E-3</v>
      </c>
      <c r="R501" s="794">
        <v>0.16500000000000001</v>
      </c>
      <c r="S501" s="794">
        <v>1E-3</v>
      </c>
      <c r="T501" s="794">
        <v>7.0000000000000001E-3</v>
      </c>
      <c r="U501" s="794">
        <v>0.16200000000000001</v>
      </c>
      <c r="V501" s="794">
        <v>1E-3</v>
      </c>
      <c r="W501" s="794">
        <v>7.0000000000000001E-3</v>
      </c>
      <c r="X501" s="794">
        <v>0.157</v>
      </c>
      <c r="Y501" s="794">
        <v>1E-3</v>
      </c>
      <c r="Z501" s="794">
        <v>7.0000000000000001E-3</v>
      </c>
      <c r="AA501" s="794">
        <v>0.16700000000000001</v>
      </c>
      <c r="AB501" s="794">
        <v>1E-3</v>
      </c>
      <c r="AC501" s="794">
        <v>7.0000000000000001E-3</v>
      </c>
      <c r="AD501" s="794">
        <v>0.16600000000000001</v>
      </c>
      <c r="AE501" s="794">
        <v>1E-3</v>
      </c>
      <c r="AF501" s="794">
        <v>7.0000000000000001E-3</v>
      </c>
      <c r="AG501" s="794">
        <v>0.16600000000000001</v>
      </c>
      <c r="AH501" s="794">
        <v>1E-3</v>
      </c>
      <c r="AI501" s="794">
        <v>7.0000000000000001E-3</v>
      </c>
      <c r="AJ501" s="794">
        <v>0.16500000000000001</v>
      </c>
      <c r="AK501" s="794">
        <v>0</v>
      </c>
      <c r="AL501" s="794">
        <v>7.0000000000000001E-3</v>
      </c>
      <c r="AM501" s="794">
        <v>0.16400000000000001</v>
      </c>
      <c r="AN501" s="794">
        <v>0</v>
      </c>
      <c r="AO501" s="794">
        <v>7.0000000000000001E-3</v>
      </c>
      <c r="AP501" s="794">
        <v>0.16200000000000001</v>
      </c>
      <c r="AQ501" s="794">
        <v>0</v>
      </c>
      <c r="AR501" s="794">
        <v>7.0000000000000001E-3</v>
      </c>
      <c r="AS501" s="794">
        <v>0.161</v>
      </c>
      <c r="AT501" s="794">
        <v>0</v>
      </c>
      <c r="AU501" s="794">
        <v>7.0000000000000001E-3</v>
      </c>
      <c r="AV501" s="794">
        <v>0.159</v>
      </c>
      <c r="AW501" s="794">
        <v>0</v>
      </c>
      <c r="AX501" s="794">
        <v>7.0000000000000001E-3</v>
      </c>
      <c r="AY501" s="794">
        <v>0.16</v>
      </c>
      <c r="AZ501" s="794">
        <v>0</v>
      </c>
      <c r="BA501" s="794">
        <v>7.0000000000000001E-3</v>
      </c>
      <c r="BB501" s="794">
        <v>0.16</v>
      </c>
      <c r="BC501" s="794">
        <v>0</v>
      </c>
      <c r="BD501" s="794">
        <v>7.0000000000000001E-3</v>
      </c>
      <c r="BE501" s="889">
        <v>0.156</v>
      </c>
      <c r="BF501" s="889">
        <v>0</v>
      </c>
      <c r="BG501" s="889">
        <v>7.0000000000000001E-3</v>
      </c>
      <c r="BH501" s="1013">
        <v>0.157</v>
      </c>
      <c r="BI501" s="1013">
        <v>0</v>
      </c>
      <c r="BJ501" s="1013">
        <v>7.0000000000000001E-3</v>
      </c>
      <c r="BK501" s="1052"/>
      <c r="BL501" s="1052"/>
      <c r="BM501" s="1052"/>
    </row>
    <row r="502" spans="1:65" ht="18" customHeight="1" x14ac:dyDescent="0.25">
      <c r="B502" s="305"/>
      <c r="C502" s="482" t="s">
        <v>1431</v>
      </c>
      <c r="D502" s="905" t="s">
        <v>1366</v>
      </c>
      <c r="E502" s="433" t="str">
        <f t="shared" si="97"/>
        <v>Gasóleo (km)Furgonetas y furgones (N1)</v>
      </c>
      <c r="F502" s="794">
        <v>0.28499999999999998</v>
      </c>
      <c r="G502" s="794">
        <v>2E-3</v>
      </c>
      <c r="H502" s="794">
        <v>7.0000000000000001E-3</v>
      </c>
      <c r="I502" s="794">
        <v>0.28100000000000003</v>
      </c>
      <c r="J502" s="794">
        <v>2E-3</v>
      </c>
      <c r="K502" s="794">
        <v>7.0000000000000001E-3</v>
      </c>
      <c r="L502" s="794">
        <v>0.27800000000000002</v>
      </c>
      <c r="M502" s="794">
        <v>2E-3</v>
      </c>
      <c r="N502" s="794">
        <v>7.0000000000000001E-3</v>
      </c>
      <c r="O502" s="794">
        <v>0.27200000000000002</v>
      </c>
      <c r="P502" s="794">
        <v>1E-3</v>
      </c>
      <c r="Q502" s="794">
        <v>7.0000000000000001E-3</v>
      </c>
      <c r="R502" s="794">
        <v>0.27</v>
      </c>
      <c r="S502" s="794">
        <v>1E-3</v>
      </c>
      <c r="T502" s="794">
        <v>7.0000000000000001E-3</v>
      </c>
      <c r="U502" s="794">
        <v>0.26500000000000001</v>
      </c>
      <c r="V502" s="794">
        <v>1E-3</v>
      </c>
      <c r="W502" s="794">
        <v>7.0000000000000001E-3</v>
      </c>
      <c r="X502" s="794">
        <v>0.25700000000000001</v>
      </c>
      <c r="Y502" s="794">
        <v>1E-3</v>
      </c>
      <c r="Z502" s="794">
        <v>7.0000000000000001E-3</v>
      </c>
      <c r="AA502" s="794">
        <v>0.27300000000000002</v>
      </c>
      <c r="AB502" s="794">
        <v>1E-3</v>
      </c>
      <c r="AC502" s="794">
        <v>7.0000000000000001E-3</v>
      </c>
      <c r="AD502" s="794">
        <v>0.26800000000000002</v>
      </c>
      <c r="AE502" s="794">
        <v>1E-3</v>
      </c>
      <c r="AF502" s="794">
        <v>8.0000000000000002E-3</v>
      </c>
      <c r="AG502" s="794">
        <v>0.26700000000000002</v>
      </c>
      <c r="AH502" s="794">
        <v>1E-3</v>
      </c>
      <c r="AI502" s="794">
        <v>7.0000000000000001E-3</v>
      </c>
      <c r="AJ502" s="794">
        <v>0.26500000000000001</v>
      </c>
      <c r="AK502" s="794">
        <v>1E-3</v>
      </c>
      <c r="AL502" s="794">
        <v>7.0000000000000001E-3</v>
      </c>
      <c r="AM502" s="794">
        <v>0.26200000000000001</v>
      </c>
      <c r="AN502" s="794">
        <v>1E-3</v>
      </c>
      <c r="AO502" s="794">
        <v>7.0000000000000001E-3</v>
      </c>
      <c r="AP502" s="794">
        <v>0.25700000000000001</v>
      </c>
      <c r="AQ502" s="794">
        <v>1E-3</v>
      </c>
      <c r="AR502" s="794">
        <v>7.0000000000000001E-3</v>
      </c>
      <c r="AS502" s="794">
        <v>0.255</v>
      </c>
      <c r="AT502" s="794">
        <v>1E-3</v>
      </c>
      <c r="AU502" s="794">
        <v>7.0000000000000001E-3</v>
      </c>
      <c r="AV502" s="794">
        <v>0.25</v>
      </c>
      <c r="AW502" s="794">
        <v>1E-3</v>
      </c>
      <c r="AX502" s="794">
        <v>8.0000000000000002E-3</v>
      </c>
      <c r="AY502" s="794">
        <v>0.248</v>
      </c>
      <c r="AZ502" s="794">
        <v>0</v>
      </c>
      <c r="BA502" s="794">
        <v>7.0000000000000001E-3</v>
      </c>
      <c r="BB502" s="794">
        <v>0.247</v>
      </c>
      <c r="BC502" s="794">
        <v>0</v>
      </c>
      <c r="BD502" s="794">
        <v>7.0000000000000001E-3</v>
      </c>
      <c r="BE502" s="889">
        <v>0.23899999999999999</v>
      </c>
      <c r="BF502" s="889">
        <v>0</v>
      </c>
      <c r="BG502" s="889">
        <v>7.0000000000000001E-3</v>
      </c>
      <c r="BH502" s="1013">
        <v>0.24099999999999999</v>
      </c>
      <c r="BI502" s="1013">
        <v>0</v>
      </c>
      <c r="BJ502" s="1013">
        <v>7.0000000000000001E-3</v>
      </c>
      <c r="BK502" s="1052"/>
      <c r="BL502" s="1052"/>
      <c r="BM502" s="1052"/>
    </row>
    <row r="503" spans="1:65" ht="18" customHeight="1" x14ac:dyDescent="0.25">
      <c r="B503" s="305"/>
      <c r="C503" s="482" t="s">
        <v>1431</v>
      </c>
      <c r="D503" s="905" t="s">
        <v>1500</v>
      </c>
      <c r="E503" s="433" t="str">
        <f t="shared" si="97"/>
        <v>Gasóleo (km)Camiones (N2, N3)</v>
      </c>
      <c r="F503" s="794">
        <v>0.77200000000000002</v>
      </c>
      <c r="G503" s="794" t="s">
        <v>160</v>
      </c>
      <c r="H503" s="794" t="s">
        <v>160</v>
      </c>
      <c r="I503" s="794">
        <v>0.77200000000000002</v>
      </c>
      <c r="J503" s="794" t="s">
        <v>160</v>
      </c>
      <c r="K503" s="794" t="s">
        <v>160</v>
      </c>
      <c r="L503" s="794">
        <v>0.77200000000000002</v>
      </c>
      <c r="M503" s="794" t="s">
        <v>160</v>
      </c>
      <c r="N503" s="794" t="s">
        <v>160</v>
      </c>
      <c r="O503" s="794">
        <v>0.77200000000000002</v>
      </c>
      <c r="P503" s="794" t="s">
        <v>160</v>
      </c>
      <c r="Q503" s="794" t="s">
        <v>160</v>
      </c>
      <c r="R503" s="794">
        <v>0.77200000000000002</v>
      </c>
      <c r="S503" s="794" t="s">
        <v>160</v>
      </c>
      <c r="T503" s="794" t="s">
        <v>160</v>
      </c>
      <c r="U503" s="794">
        <v>0.77200000000000002</v>
      </c>
      <c r="V503" s="794" t="s">
        <v>160</v>
      </c>
      <c r="W503" s="794" t="s">
        <v>160</v>
      </c>
      <c r="X503" s="794">
        <v>0.77200000000000002</v>
      </c>
      <c r="Y503" s="794" t="s">
        <v>160</v>
      </c>
      <c r="Z503" s="794" t="s">
        <v>160</v>
      </c>
      <c r="AA503" s="794">
        <v>0.77200000000000002</v>
      </c>
      <c r="AB503" s="794" t="s">
        <v>160</v>
      </c>
      <c r="AC503" s="794" t="s">
        <v>160</v>
      </c>
      <c r="AD503" s="794">
        <v>0.77200000000000002</v>
      </c>
      <c r="AE503" s="794" t="s">
        <v>160</v>
      </c>
      <c r="AF503" s="794" t="s">
        <v>160</v>
      </c>
      <c r="AG503" s="794">
        <v>0.77200000000000002</v>
      </c>
      <c r="AH503" s="794" t="s">
        <v>160</v>
      </c>
      <c r="AI503" s="794" t="s">
        <v>160</v>
      </c>
      <c r="AJ503" s="794">
        <v>0.77200000000000002</v>
      </c>
      <c r="AK503" s="794" t="s">
        <v>160</v>
      </c>
      <c r="AL503" s="794" t="s">
        <v>160</v>
      </c>
      <c r="AM503" s="794">
        <v>0.77200000000000002</v>
      </c>
      <c r="AN503" s="794" t="s">
        <v>160</v>
      </c>
      <c r="AO503" s="794" t="s">
        <v>160</v>
      </c>
      <c r="AP503" s="794">
        <v>0.77200000000000002</v>
      </c>
      <c r="AQ503" s="794" t="s">
        <v>160</v>
      </c>
      <c r="AR503" s="794" t="s">
        <v>160</v>
      </c>
      <c r="AS503" s="794">
        <v>0.77200000000000002</v>
      </c>
      <c r="AT503" s="794" t="s">
        <v>160</v>
      </c>
      <c r="AU503" s="794" t="s">
        <v>160</v>
      </c>
      <c r="AV503" s="794">
        <v>0.76800000000000002</v>
      </c>
      <c r="AW503" s="794" t="s">
        <v>160</v>
      </c>
      <c r="AX503" s="794" t="s">
        <v>160</v>
      </c>
      <c r="AY503" s="794">
        <v>0.76800000000000002</v>
      </c>
      <c r="AZ503" s="794" t="s">
        <v>160</v>
      </c>
      <c r="BA503" s="794" t="s">
        <v>160</v>
      </c>
      <c r="BB503" s="794">
        <v>0.76800000000000002</v>
      </c>
      <c r="BC503" s="794" t="s">
        <v>160</v>
      </c>
      <c r="BD503" s="794" t="s">
        <v>160</v>
      </c>
      <c r="BE503" s="889">
        <v>0.76800000000000002</v>
      </c>
      <c r="BF503" s="889" t="s">
        <v>160</v>
      </c>
      <c r="BG503" s="889" t="s">
        <v>160</v>
      </c>
      <c r="BH503" s="1013">
        <v>0.76800000000000002</v>
      </c>
      <c r="BI503" s="1013" t="s">
        <v>160</v>
      </c>
      <c r="BJ503" s="1013" t="s">
        <v>160</v>
      </c>
      <c r="BK503" s="1052"/>
      <c r="BL503" s="1052"/>
      <c r="BM503" s="1052"/>
    </row>
    <row r="504" spans="1:65" ht="18" customHeight="1" x14ac:dyDescent="0.25">
      <c r="B504" s="305"/>
      <c r="C504" s="482" t="s">
        <v>1431</v>
      </c>
      <c r="D504" s="905" t="s">
        <v>1501</v>
      </c>
      <c r="E504" s="433" t="str">
        <f t="shared" si="97"/>
        <v>Gasóleo (km)Autobuses (M2, M3)</v>
      </c>
      <c r="F504" s="794">
        <v>0.99</v>
      </c>
      <c r="G504" s="794">
        <v>6.7000000000000004E-2</v>
      </c>
      <c r="H504" s="794">
        <v>8.0000000000000002E-3</v>
      </c>
      <c r="I504" s="794">
        <v>0.95499999999999996</v>
      </c>
      <c r="J504" s="794">
        <v>0.06</v>
      </c>
      <c r="K504" s="794">
        <v>8.9999999999999993E-3</v>
      </c>
      <c r="L504" s="794">
        <v>0.94499999999999995</v>
      </c>
      <c r="M504" s="794">
        <v>5.6000000000000001E-2</v>
      </c>
      <c r="N504" s="794">
        <v>8.9999999999999993E-3</v>
      </c>
      <c r="O504" s="794">
        <v>0.879</v>
      </c>
      <c r="P504" s="794">
        <v>4.2000000000000003E-2</v>
      </c>
      <c r="Q504" s="794">
        <v>1.2999999999999999E-2</v>
      </c>
      <c r="R504" s="794">
        <v>0.85699999999999998</v>
      </c>
      <c r="S504" s="794">
        <v>3.6999999999999998E-2</v>
      </c>
      <c r="T504" s="794">
        <v>1.4999999999999999E-2</v>
      </c>
      <c r="U504" s="794">
        <v>0.83099999999999996</v>
      </c>
      <c r="V504" s="794">
        <v>0.03</v>
      </c>
      <c r="W504" s="794">
        <v>1.7999999999999999E-2</v>
      </c>
      <c r="X504" s="794">
        <v>0.79200000000000004</v>
      </c>
      <c r="Y504" s="794">
        <v>2.5999999999999999E-2</v>
      </c>
      <c r="Z504" s="794">
        <v>0.02</v>
      </c>
      <c r="AA504" s="794">
        <v>0.84199999999999997</v>
      </c>
      <c r="AB504" s="794">
        <v>2.3E-2</v>
      </c>
      <c r="AC504" s="794">
        <v>2.1000000000000001E-2</v>
      </c>
      <c r="AD504" s="794">
        <v>0.875</v>
      </c>
      <c r="AE504" s="794">
        <v>1.7000000000000001E-2</v>
      </c>
      <c r="AF504" s="794">
        <v>2.3E-2</v>
      </c>
      <c r="AG504" s="794">
        <v>0.86799999999999999</v>
      </c>
      <c r="AH504" s="794">
        <v>1.4999999999999999E-2</v>
      </c>
      <c r="AI504" s="794">
        <v>2.4E-2</v>
      </c>
      <c r="AJ504" s="794">
        <v>0.875</v>
      </c>
      <c r="AK504" s="794">
        <v>1.2999999999999999E-2</v>
      </c>
      <c r="AL504" s="794">
        <v>2.5999999999999999E-2</v>
      </c>
      <c r="AM504" s="794">
        <v>0.96499999999999997</v>
      </c>
      <c r="AN504" s="794">
        <v>1.4E-2</v>
      </c>
      <c r="AO504" s="794">
        <v>2.5999999999999999E-2</v>
      </c>
      <c r="AP504" s="794">
        <v>0.95499999999999996</v>
      </c>
      <c r="AQ504" s="794">
        <v>1.2E-2</v>
      </c>
      <c r="AR504" s="794">
        <v>2.8000000000000001E-2</v>
      </c>
      <c r="AS504" s="794">
        <v>0.96599999999999997</v>
      </c>
      <c r="AT504" s="794">
        <v>1.0999999999999999E-2</v>
      </c>
      <c r="AU504" s="794">
        <v>2.9000000000000001E-2</v>
      </c>
      <c r="AV504" s="794">
        <v>0.97299999999999998</v>
      </c>
      <c r="AW504" s="794">
        <v>8.9999999999999993E-3</v>
      </c>
      <c r="AX504" s="794">
        <v>3.1E-2</v>
      </c>
      <c r="AY504" s="794">
        <v>0.97</v>
      </c>
      <c r="AZ504" s="794">
        <v>7.0000000000000001E-3</v>
      </c>
      <c r="BA504" s="794">
        <v>3.3000000000000002E-2</v>
      </c>
      <c r="BB504" s="794">
        <v>0.97299999999999998</v>
      </c>
      <c r="BC504" s="794">
        <v>6.0000000000000001E-3</v>
      </c>
      <c r="BD504" s="794">
        <v>3.4000000000000002E-2</v>
      </c>
      <c r="BE504" s="889">
        <v>0.97299999999999998</v>
      </c>
      <c r="BF504" s="889">
        <v>6.0000000000000001E-3</v>
      </c>
      <c r="BG504" s="889">
        <v>3.5000000000000003E-2</v>
      </c>
      <c r="BH504" s="1013">
        <v>0.97099999999999997</v>
      </c>
      <c r="BI504" s="1013">
        <v>6.0000000000000001E-3</v>
      </c>
      <c r="BJ504" s="1013">
        <v>3.5000000000000003E-2</v>
      </c>
      <c r="BK504" s="1052"/>
      <c r="BL504" s="1052"/>
      <c r="BM504" s="1052"/>
    </row>
    <row r="505" spans="1:65" ht="18" customHeight="1" x14ac:dyDescent="0.25">
      <c r="B505" s="305"/>
      <c r="C505" s="482" t="s">
        <v>1430</v>
      </c>
      <c r="D505" s="904" t="s">
        <v>1365</v>
      </c>
      <c r="E505" s="433" t="str">
        <f t="shared" si="97"/>
        <v>Gasolina (km)Turismos (M1)</v>
      </c>
      <c r="F505" s="794">
        <v>0.20399999999999999</v>
      </c>
      <c r="G505" s="794">
        <v>2.9000000000000001E-2</v>
      </c>
      <c r="H505" s="794">
        <v>7.0000000000000001E-3</v>
      </c>
      <c r="I505" s="794">
        <v>0.20499999999999999</v>
      </c>
      <c r="J505" s="794">
        <v>2.9000000000000001E-2</v>
      </c>
      <c r="K505" s="794">
        <v>7.0000000000000001E-3</v>
      </c>
      <c r="L505" s="794">
        <v>0.20499999999999999</v>
      </c>
      <c r="M505" s="794">
        <v>2.8000000000000001E-2</v>
      </c>
      <c r="N505" s="794">
        <v>6.0000000000000001E-3</v>
      </c>
      <c r="O505" s="794">
        <v>0.20300000000000001</v>
      </c>
      <c r="P505" s="794">
        <v>2.7E-2</v>
      </c>
      <c r="Q505" s="794">
        <v>4.0000000000000001E-3</v>
      </c>
      <c r="R505" s="794">
        <v>0.20100000000000001</v>
      </c>
      <c r="S505" s="794">
        <v>2.5999999999999999E-2</v>
      </c>
      <c r="T505" s="794">
        <v>4.0000000000000001E-3</v>
      </c>
      <c r="U505" s="794">
        <v>0.2</v>
      </c>
      <c r="V505" s="794">
        <v>2.5999999999999999E-2</v>
      </c>
      <c r="W505" s="794">
        <v>3.0000000000000001E-3</v>
      </c>
      <c r="X505" s="794">
        <v>0.20100000000000001</v>
      </c>
      <c r="Y505" s="794">
        <v>2.5000000000000001E-2</v>
      </c>
      <c r="Z505" s="794">
        <v>3.0000000000000001E-3</v>
      </c>
      <c r="AA505" s="794">
        <v>0.20200000000000001</v>
      </c>
      <c r="AB505" s="794">
        <v>2.5000000000000001E-2</v>
      </c>
      <c r="AC505" s="794">
        <v>3.0000000000000001E-3</v>
      </c>
      <c r="AD505" s="794">
        <v>0.2</v>
      </c>
      <c r="AE505" s="794">
        <v>2.3E-2</v>
      </c>
      <c r="AF505" s="794">
        <v>3.0000000000000001E-3</v>
      </c>
      <c r="AG505" s="794">
        <v>0.19900000000000001</v>
      </c>
      <c r="AH505" s="794">
        <v>2.1999999999999999E-2</v>
      </c>
      <c r="AI505" s="794">
        <v>3.0000000000000001E-3</v>
      </c>
      <c r="AJ505" s="794">
        <v>0.19900000000000001</v>
      </c>
      <c r="AK505" s="794">
        <v>2.1999999999999999E-2</v>
      </c>
      <c r="AL505" s="794">
        <v>2E-3</v>
      </c>
      <c r="AM505" s="794">
        <v>0.19900000000000001</v>
      </c>
      <c r="AN505" s="794">
        <v>2.1000000000000001E-2</v>
      </c>
      <c r="AO505" s="794">
        <v>2E-3</v>
      </c>
      <c r="AP505" s="794">
        <v>0.19800000000000001</v>
      </c>
      <c r="AQ505" s="794">
        <v>2.1000000000000001E-2</v>
      </c>
      <c r="AR505" s="794">
        <v>2E-3</v>
      </c>
      <c r="AS505" s="794">
        <v>0.19700000000000001</v>
      </c>
      <c r="AT505" s="794">
        <v>0.02</v>
      </c>
      <c r="AU505" s="794">
        <v>2E-3</v>
      </c>
      <c r="AV505" s="794">
        <v>0.19500000000000001</v>
      </c>
      <c r="AW505" s="794">
        <v>0.02</v>
      </c>
      <c r="AX505" s="794">
        <v>2E-3</v>
      </c>
      <c r="AY505" s="794">
        <v>0.192</v>
      </c>
      <c r="AZ505" s="794">
        <v>1.9E-2</v>
      </c>
      <c r="BA505" s="794">
        <v>2E-3</v>
      </c>
      <c r="BB505" s="794">
        <v>0.188</v>
      </c>
      <c r="BC505" s="794">
        <v>1.9E-2</v>
      </c>
      <c r="BD505" s="794">
        <v>2E-3</v>
      </c>
      <c r="BE505" s="889">
        <v>0.184</v>
      </c>
      <c r="BF505" s="889">
        <v>1.7999999999999999E-2</v>
      </c>
      <c r="BG505" s="889">
        <v>2E-3</v>
      </c>
      <c r="BH505" s="1013">
        <v>0.182</v>
      </c>
      <c r="BI505" s="1013">
        <v>1.7999999999999999E-2</v>
      </c>
      <c r="BJ505" s="1013">
        <v>2E-3</v>
      </c>
      <c r="BK505" s="1052"/>
      <c r="BL505" s="1052"/>
      <c r="BM505" s="1052"/>
    </row>
    <row r="506" spans="1:65" ht="18" customHeight="1" x14ac:dyDescent="0.25">
      <c r="B506" s="305"/>
      <c r="C506" s="482" t="s">
        <v>1430</v>
      </c>
      <c r="D506" s="905" t="s">
        <v>1366</v>
      </c>
      <c r="E506" s="433" t="str">
        <f t="shared" si="97"/>
        <v>Gasolina (km)Furgonetas y furgones (N1)</v>
      </c>
      <c r="F506" s="794">
        <v>0.29199999999999998</v>
      </c>
      <c r="G506" s="794">
        <v>8.6999999999999994E-2</v>
      </c>
      <c r="H506" s="794">
        <v>8.9999999999999993E-3</v>
      </c>
      <c r="I506" s="794">
        <v>0.28100000000000003</v>
      </c>
      <c r="J506" s="794">
        <v>8.4000000000000005E-2</v>
      </c>
      <c r="K506" s="794">
        <v>8.0000000000000002E-3</v>
      </c>
      <c r="L506" s="794">
        <v>0.28100000000000003</v>
      </c>
      <c r="M506" s="794">
        <v>8.2000000000000003E-2</v>
      </c>
      <c r="N506" s="794">
        <v>8.0000000000000002E-3</v>
      </c>
      <c r="O506" s="794">
        <v>0.28000000000000003</v>
      </c>
      <c r="P506" s="794">
        <v>8.1000000000000003E-2</v>
      </c>
      <c r="Q506" s="794">
        <v>8.0000000000000002E-3</v>
      </c>
      <c r="R506" s="794">
        <v>0.28000000000000003</v>
      </c>
      <c r="S506" s="794">
        <v>8.3000000000000004E-2</v>
      </c>
      <c r="T506" s="794">
        <v>8.0000000000000002E-3</v>
      </c>
      <c r="U506" s="794">
        <v>0.27900000000000003</v>
      </c>
      <c r="V506" s="794">
        <v>8.3000000000000004E-2</v>
      </c>
      <c r="W506" s="794">
        <v>8.0000000000000002E-3</v>
      </c>
      <c r="X506" s="794">
        <v>0.28299999999999997</v>
      </c>
      <c r="Y506" s="794">
        <v>8.3000000000000004E-2</v>
      </c>
      <c r="Z506" s="794">
        <v>8.0000000000000002E-3</v>
      </c>
      <c r="AA506" s="794">
        <v>0.28699999999999998</v>
      </c>
      <c r="AB506" s="794">
        <v>8.4000000000000005E-2</v>
      </c>
      <c r="AC506" s="794">
        <v>8.0000000000000002E-3</v>
      </c>
      <c r="AD506" s="794">
        <v>0.27400000000000002</v>
      </c>
      <c r="AE506" s="794">
        <v>7.9000000000000001E-2</v>
      </c>
      <c r="AF506" s="794">
        <v>8.0000000000000002E-3</v>
      </c>
      <c r="AG506" s="794">
        <v>0.27100000000000002</v>
      </c>
      <c r="AH506" s="794">
        <v>7.8E-2</v>
      </c>
      <c r="AI506" s="794">
        <v>8.0000000000000002E-3</v>
      </c>
      <c r="AJ506" s="794">
        <v>0.27500000000000002</v>
      </c>
      <c r="AK506" s="794">
        <v>7.8E-2</v>
      </c>
      <c r="AL506" s="794">
        <v>8.0000000000000002E-3</v>
      </c>
      <c r="AM506" s="794">
        <v>0.26900000000000002</v>
      </c>
      <c r="AN506" s="794">
        <v>7.6999999999999999E-2</v>
      </c>
      <c r="AO506" s="794">
        <v>7.0000000000000001E-3</v>
      </c>
      <c r="AP506" s="794">
        <v>0.26800000000000002</v>
      </c>
      <c r="AQ506" s="794">
        <v>7.2999999999999995E-2</v>
      </c>
      <c r="AR506" s="794">
        <v>7.0000000000000001E-3</v>
      </c>
      <c r="AS506" s="794">
        <v>0.26400000000000001</v>
      </c>
      <c r="AT506" s="794">
        <v>6.4000000000000001E-2</v>
      </c>
      <c r="AU506" s="794">
        <v>6.0000000000000001E-3</v>
      </c>
      <c r="AV506" s="794">
        <v>0.26200000000000001</v>
      </c>
      <c r="AW506" s="794">
        <v>5.1999999999999998E-2</v>
      </c>
      <c r="AX506" s="794">
        <v>5.0000000000000001E-3</v>
      </c>
      <c r="AY506" s="794">
        <v>0.25</v>
      </c>
      <c r="AZ506" s="794">
        <v>0.04</v>
      </c>
      <c r="BA506" s="794">
        <v>4.0000000000000001E-3</v>
      </c>
      <c r="BB506" s="794">
        <v>0.23899999999999999</v>
      </c>
      <c r="BC506" s="794">
        <v>1.9E-2</v>
      </c>
      <c r="BD506" s="794">
        <v>2E-3</v>
      </c>
      <c r="BE506" s="889">
        <v>0.23699999999999999</v>
      </c>
      <c r="BF506" s="889">
        <v>1.9E-2</v>
      </c>
      <c r="BG506" s="889">
        <v>2E-3</v>
      </c>
      <c r="BH506" s="1013">
        <v>0.23699999999999999</v>
      </c>
      <c r="BI506" s="1013">
        <v>1.9E-2</v>
      </c>
      <c r="BJ506" s="1013">
        <v>2E-3</v>
      </c>
      <c r="BK506" s="1052"/>
      <c r="BL506" s="1052"/>
      <c r="BM506" s="1052"/>
    </row>
    <row r="507" spans="1:65" ht="18" customHeight="1" x14ac:dyDescent="0.25">
      <c r="B507" s="305"/>
      <c r="C507" s="482" t="s">
        <v>1430</v>
      </c>
      <c r="D507" s="905" t="s">
        <v>1500</v>
      </c>
      <c r="E507" s="433" t="str">
        <f t="shared" si="97"/>
        <v>Gasolina (km)Camiones (N2, N3)</v>
      </c>
      <c r="F507" s="794">
        <v>0.67700000000000005</v>
      </c>
      <c r="G507" s="794">
        <v>0.14000000000000001</v>
      </c>
      <c r="H507" s="794">
        <v>6.0000000000000001E-3</v>
      </c>
      <c r="I507" s="794">
        <v>0.67700000000000005</v>
      </c>
      <c r="J507" s="794">
        <v>0.14000000000000001</v>
      </c>
      <c r="K507" s="794">
        <v>6.0000000000000001E-3</v>
      </c>
      <c r="L507" s="794">
        <v>0.67800000000000005</v>
      </c>
      <c r="M507" s="794">
        <v>0.14000000000000001</v>
      </c>
      <c r="N507" s="794">
        <v>6.0000000000000001E-3</v>
      </c>
      <c r="O507" s="794">
        <v>0.67100000000000004</v>
      </c>
      <c r="P507" s="794">
        <v>0.14000000000000001</v>
      </c>
      <c r="Q507" s="794">
        <v>6.0000000000000001E-3</v>
      </c>
      <c r="R507" s="794">
        <v>0.66</v>
      </c>
      <c r="S507" s="794">
        <v>0.14000000000000001</v>
      </c>
      <c r="T507" s="794">
        <v>6.0000000000000001E-3</v>
      </c>
      <c r="U507" s="794">
        <v>0.65900000000000003</v>
      </c>
      <c r="V507" s="794">
        <v>0.14000000000000001</v>
      </c>
      <c r="W507" s="794">
        <v>6.0000000000000001E-3</v>
      </c>
      <c r="X507" s="794">
        <v>0.66</v>
      </c>
      <c r="Y507" s="794">
        <v>0.14000000000000001</v>
      </c>
      <c r="Z507" s="794">
        <v>6.0000000000000001E-3</v>
      </c>
      <c r="AA507" s="794">
        <v>0.66300000000000003</v>
      </c>
      <c r="AB507" s="794">
        <v>0.14000000000000001</v>
      </c>
      <c r="AC507" s="794">
        <v>6.0000000000000001E-3</v>
      </c>
      <c r="AD507" s="794">
        <v>0.66</v>
      </c>
      <c r="AE507" s="794">
        <v>0.14000000000000001</v>
      </c>
      <c r="AF507" s="794">
        <v>6.0000000000000001E-3</v>
      </c>
      <c r="AG507" s="794">
        <v>0.66</v>
      </c>
      <c r="AH507" s="794">
        <v>0.14000000000000001</v>
      </c>
      <c r="AI507" s="794">
        <v>6.0000000000000001E-3</v>
      </c>
      <c r="AJ507" s="794">
        <v>0.66900000000000004</v>
      </c>
      <c r="AK507" s="794">
        <v>0.14000000000000001</v>
      </c>
      <c r="AL507" s="794">
        <v>6.0000000000000001E-3</v>
      </c>
      <c r="AM507" s="794">
        <v>0.66800000000000004</v>
      </c>
      <c r="AN507" s="794">
        <v>0.14000000000000001</v>
      </c>
      <c r="AO507" s="794">
        <v>6.0000000000000001E-3</v>
      </c>
      <c r="AP507" s="794">
        <v>0.66700000000000004</v>
      </c>
      <c r="AQ507" s="794">
        <v>0.14000000000000001</v>
      </c>
      <c r="AR507" s="794">
        <v>6.0000000000000001E-3</v>
      </c>
      <c r="AS507" s="794">
        <v>0.67200000000000004</v>
      </c>
      <c r="AT507" s="794">
        <v>0.14000000000000001</v>
      </c>
      <c r="AU507" s="794">
        <v>6.0000000000000001E-3</v>
      </c>
      <c r="AV507" s="794">
        <v>0.67400000000000004</v>
      </c>
      <c r="AW507" s="794">
        <v>0.14000000000000001</v>
      </c>
      <c r="AX507" s="794">
        <v>6.0000000000000001E-3</v>
      </c>
      <c r="AY507" s="794">
        <v>0.67300000000000004</v>
      </c>
      <c r="AZ507" s="794">
        <v>0.14000000000000001</v>
      </c>
      <c r="BA507" s="794">
        <v>6.0000000000000001E-3</v>
      </c>
      <c r="BB507" s="794">
        <v>0.67600000000000005</v>
      </c>
      <c r="BC507" s="794">
        <v>0.14000000000000001</v>
      </c>
      <c r="BD507" s="794">
        <v>6.0000000000000001E-3</v>
      </c>
      <c r="BE507" s="889">
        <v>0.67100000000000004</v>
      </c>
      <c r="BF507" s="889">
        <v>0.14000000000000001</v>
      </c>
      <c r="BG507" s="889">
        <v>6.0000000000000001E-3</v>
      </c>
      <c r="BH507" s="1013">
        <v>0.67200000000000004</v>
      </c>
      <c r="BI507" s="1013">
        <v>0.14000000000000001</v>
      </c>
      <c r="BJ507" s="1013">
        <v>6.0000000000000001E-3</v>
      </c>
      <c r="BK507" s="1052"/>
      <c r="BL507" s="1052"/>
      <c r="BM507" s="1052"/>
    </row>
    <row r="508" spans="1:65" ht="18" customHeight="1" x14ac:dyDescent="0.25">
      <c r="B508" s="305"/>
      <c r="C508" s="482" t="s">
        <v>1430</v>
      </c>
      <c r="D508" s="905" t="s">
        <v>1552</v>
      </c>
      <c r="E508" s="433" t="str">
        <f t="shared" si="97"/>
        <v>Gasolina (km)Ciclomotores (L1e, L2e)</v>
      </c>
      <c r="F508" s="794">
        <v>0.06</v>
      </c>
      <c r="G508" s="794">
        <v>2.8000000000000001E-2</v>
      </c>
      <c r="H508" s="794">
        <v>1E-3</v>
      </c>
      <c r="I508" s="794">
        <v>5.8999999999999997E-2</v>
      </c>
      <c r="J508" s="794">
        <v>2.5999999999999999E-2</v>
      </c>
      <c r="K508" s="794">
        <v>1E-3</v>
      </c>
      <c r="L508" s="794">
        <v>5.8000000000000003E-2</v>
      </c>
      <c r="M508" s="794">
        <v>2.5000000000000001E-2</v>
      </c>
      <c r="N508" s="794">
        <v>1E-3</v>
      </c>
      <c r="O508" s="794">
        <v>5.8000000000000003E-2</v>
      </c>
      <c r="P508" s="794">
        <v>2.5000000000000001E-2</v>
      </c>
      <c r="Q508" s="794">
        <v>1E-3</v>
      </c>
      <c r="R508" s="794">
        <v>5.6000000000000001E-2</v>
      </c>
      <c r="S508" s="794">
        <v>2.4E-2</v>
      </c>
      <c r="T508" s="794">
        <v>1E-3</v>
      </c>
      <c r="U508" s="794">
        <v>5.6000000000000001E-2</v>
      </c>
      <c r="V508" s="794">
        <v>2.4E-2</v>
      </c>
      <c r="W508" s="794">
        <v>1E-3</v>
      </c>
      <c r="X508" s="794">
        <v>5.6000000000000001E-2</v>
      </c>
      <c r="Y508" s="794">
        <v>2.4E-2</v>
      </c>
      <c r="Z508" s="794">
        <v>1E-3</v>
      </c>
      <c r="AA508" s="794">
        <v>5.7000000000000002E-2</v>
      </c>
      <c r="AB508" s="794">
        <v>2.4E-2</v>
      </c>
      <c r="AC508" s="794">
        <v>1E-3</v>
      </c>
      <c r="AD508" s="794">
        <v>5.6000000000000001E-2</v>
      </c>
      <c r="AE508" s="794">
        <v>2.5000000000000001E-2</v>
      </c>
      <c r="AF508" s="794">
        <v>1E-3</v>
      </c>
      <c r="AG508" s="794">
        <v>5.6000000000000001E-2</v>
      </c>
      <c r="AH508" s="794">
        <v>2.5000000000000001E-2</v>
      </c>
      <c r="AI508" s="794">
        <v>1E-3</v>
      </c>
      <c r="AJ508" s="794">
        <v>5.7000000000000002E-2</v>
      </c>
      <c r="AK508" s="794">
        <v>2.5000000000000001E-2</v>
      </c>
      <c r="AL508" s="794">
        <v>1E-3</v>
      </c>
      <c r="AM508" s="794">
        <v>5.7000000000000002E-2</v>
      </c>
      <c r="AN508" s="794">
        <v>2.5000000000000001E-2</v>
      </c>
      <c r="AO508" s="794">
        <v>1E-3</v>
      </c>
      <c r="AP508" s="794">
        <v>5.7000000000000002E-2</v>
      </c>
      <c r="AQ508" s="794">
        <v>2.5000000000000001E-2</v>
      </c>
      <c r="AR508" s="794">
        <v>1E-3</v>
      </c>
      <c r="AS508" s="794">
        <v>5.7000000000000002E-2</v>
      </c>
      <c r="AT508" s="794">
        <v>2.5000000000000001E-2</v>
      </c>
      <c r="AU508" s="794">
        <v>1E-3</v>
      </c>
      <c r="AV508" s="794">
        <v>5.7000000000000002E-2</v>
      </c>
      <c r="AW508" s="794">
        <v>2.5000000000000001E-2</v>
      </c>
      <c r="AX508" s="794">
        <v>1E-3</v>
      </c>
      <c r="AY508" s="794">
        <v>5.7000000000000002E-2</v>
      </c>
      <c r="AZ508" s="794">
        <v>2.5000000000000001E-2</v>
      </c>
      <c r="BA508" s="794">
        <v>1E-3</v>
      </c>
      <c r="BB508" s="794">
        <v>5.7000000000000002E-2</v>
      </c>
      <c r="BC508" s="794">
        <v>2.5000000000000001E-2</v>
      </c>
      <c r="BD508" s="794">
        <v>1E-3</v>
      </c>
      <c r="BE508" s="889">
        <v>5.7000000000000002E-2</v>
      </c>
      <c r="BF508" s="889">
        <v>2.5000000000000001E-2</v>
      </c>
      <c r="BG508" s="889">
        <v>1E-3</v>
      </c>
      <c r="BH508" s="1013">
        <v>5.7000000000000002E-2</v>
      </c>
      <c r="BI508" s="1013">
        <v>2.5000000000000001E-2</v>
      </c>
      <c r="BJ508" s="1013">
        <v>1E-3</v>
      </c>
      <c r="BK508" s="1052"/>
      <c r="BL508" s="1052"/>
      <c r="BM508" s="1052"/>
    </row>
    <row r="509" spans="1:65" ht="18" customHeight="1" x14ac:dyDescent="0.25">
      <c r="B509" s="305"/>
      <c r="C509" s="482" t="s">
        <v>1430</v>
      </c>
      <c r="D509" s="905" t="s">
        <v>1553</v>
      </c>
      <c r="E509" s="433" t="str">
        <f t="shared" si="97"/>
        <v>Gasolina (km)Motocicletas (L3e, L4e, L5e, L6e, L7e)</v>
      </c>
      <c r="F509" s="794">
        <v>0.10100000000000001</v>
      </c>
      <c r="G509" s="794">
        <v>0.14299999999999999</v>
      </c>
      <c r="H509" s="794">
        <v>2E-3</v>
      </c>
      <c r="I509" s="794">
        <v>0.10199999999999999</v>
      </c>
      <c r="J509" s="794">
        <v>0.129</v>
      </c>
      <c r="K509" s="794">
        <v>2E-3</v>
      </c>
      <c r="L509" s="794">
        <v>0.104</v>
      </c>
      <c r="M509" s="794">
        <v>0.122</v>
      </c>
      <c r="N509" s="794">
        <v>2E-3</v>
      </c>
      <c r="O509" s="794">
        <v>0.10299999999999999</v>
      </c>
      <c r="P509" s="794">
        <v>0.114</v>
      </c>
      <c r="Q509" s="794">
        <v>2E-3</v>
      </c>
      <c r="R509" s="794">
        <v>0.10100000000000001</v>
      </c>
      <c r="S509" s="794">
        <v>0.111</v>
      </c>
      <c r="T509" s="794">
        <v>2E-3</v>
      </c>
      <c r="U509" s="794">
        <v>0.10100000000000001</v>
      </c>
      <c r="V509" s="794">
        <v>0.109</v>
      </c>
      <c r="W509" s="794">
        <v>2E-3</v>
      </c>
      <c r="X509" s="794">
        <v>0.10100000000000001</v>
      </c>
      <c r="Y509" s="794">
        <v>0.108</v>
      </c>
      <c r="Z509" s="794">
        <v>2E-3</v>
      </c>
      <c r="AA509" s="794">
        <v>0.10100000000000001</v>
      </c>
      <c r="AB509" s="794">
        <v>0.106</v>
      </c>
      <c r="AC509" s="794">
        <v>2E-3</v>
      </c>
      <c r="AD509" s="794">
        <v>0.10199999999999999</v>
      </c>
      <c r="AE509" s="794">
        <v>0.108</v>
      </c>
      <c r="AF509" s="794">
        <v>2E-3</v>
      </c>
      <c r="AG509" s="794">
        <v>0.10199999999999999</v>
      </c>
      <c r="AH509" s="794">
        <v>0.106</v>
      </c>
      <c r="AI509" s="794">
        <v>2E-3</v>
      </c>
      <c r="AJ509" s="794">
        <v>0.10299999999999999</v>
      </c>
      <c r="AK509" s="794">
        <v>0.105</v>
      </c>
      <c r="AL509" s="794">
        <v>2E-3</v>
      </c>
      <c r="AM509" s="794">
        <v>0.10299999999999999</v>
      </c>
      <c r="AN509" s="794">
        <v>0.104</v>
      </c>
      <c r="AO509" s="794">
        <v>2E-3</v>
      </c>
      <c r="AP509" s="794">
        <v>0.10199999999999999</v>
      </c>
      <c r="AQ509" s="794">
        <v>0.10199999999999999</v>
      </c>
      <c r="AR509" s="794">
        <v>2E-3</v>
      </c>
      <c r="AS509" s="794">
        <v>0.10199999999999999</v>
      </c>
      <c r="AT509" s="794">
        <v>9.8000000000000004E-2</v>
      </c>
      <c r="AU509" s="794">
        <v>2E-3</v>
      </c>
      <c r="AV509" s="794">
        <v>0.1</v>
      </c>
      <c r="AW509" s="794">
        <v>9.4E-2</v>
      </c>
      <c r="AX509" s="794">
        <v>2E-3</v>
      </c>
      <c r="AY509" s="794">
        <v>9.9000000000000005E-2</v>
      </c>
      <c r="AZ509" s="794">
        <v>8.7999999999999995E-2</v>
      </c>
      <c r="BA509" s="794">
        <v>2E-3</v>
      </c>
      <c r="BB509" s="794">
        <v>9.7000000000000003E-2</v>
      </c>
      <c r="BC509" s="794">
        <v>8.2000000000000003E-2</v>
      </c>
      <c r="BD509" s="794">
        <v>2E-3</v>
      </c>
      <c r="BE509" s="889">
        <v>9.6000000000000002E-2</v>
      </c>
      <c r="BF509" s="889">
        <v>7.9000000000000001E-2</v>
      </c>
      <c r="BG509" s="889">
        <v>2E-3</v>
      </c>
      <c r="BH509" s="1013">
        <v>9.6000000000000002E-2</v>
      </c>
      <c r="BI509" s="1013">
        <v>8.1000000000000003E-2</v>
      </c>
      <c r="BJ509" s="1013">
        <v>2E-3</v>
      </c>
      <c r="BK509" s="1052"/>
      <c r="BL509" s="1052"/>
      <c r="BM509" s="1052"/>
    </row>
    <row r="510" spans="1:65" ht="18" customHeight="1" x14ac:dyDescent="0.25">
      <c r="B510" s="305"/>
      <c r="C510" s="482" t="s">
        <v>1433</v>
      </c>
      <c r="D510" s="905" t="s">
        <v>1365</v>
      </c>
      <c r="E510" s="433" t="str">
        <f t="shared" si="97"/>
        <v>LPG (km)Turismos (M1)</v>
      </c>
      <c r="F510" s="794">
        <v>0.186</v>
      </c>
      <c r="G510" s="794">
        <v>2.9000000000000001E-2</v>
      </c>
      <c r="H510" s="794">
        <v>8.9999999999999993E-3</v>
      </c>
      <c r="I510" s="794">
        <v>0.186</v>
      </c>
      <c r="J510" s="794">
        <v>2.9000000000000001E-2</v>
      </c>
      <c r="K510" s="794">
        <v>8.9999999999999993E-3</v>
      </c>
      <c r="L510" s="794">
        <v>0.186</v>
      </c>
      <c r="M510" s="794">
        <v>2.9000000000000001E-2</v>
      </c>
      <c r="N510" s="794">
        <v>8.9999999999999993E-3</v>
      </c>
      <c r="O510" s="794">
        <v>0.185</v>
      </c>
      <c r="P510" s="794">
        <v>2.9000000000000001E-2</v>
      </c>
      <c r="Q510" s="794">
        <v>8.9999999999999993E-3</v>
      </c>
      <c r="R510" s="794">
        <v>0.186</v>
      </c>
      <c r="S510" s="794">
        <v>2.9000000000000001E-2</v>
      </c>
      <c r="T510" s="794">
        <v>8.9999999999999993E-3</v>
      </c>
      <c r="U510" s="794">
        <v>0.186</v>
      </c>
      <c r="V510" s="794">
        <v>2.8000000000000001E-2</v>
      </c>
      <c r="W510" s="794">
        <v>8.9999999999999993E-3</v>
      </c>
      <c r="X510" s="794">
        <v>0.186</v>
      </c>
      <c r="Y510" s="794">
        <v>2.8000000000000001E-2</v>
      </c>
      <c r="Z510" s="794">
        <v>8.0000000000000002E-3</v>
      </c>
      <c r="AA510" s="794">
        <v>0.187</v>
      </c>
      <c r="AB510" s="794">
        <v>2.8000000000000001E-2</v>
      </c>
      <c r="AC510" s="794">
        <v>8.0000000000000002E-3</v>
      </c>
      <c r="AD510" s="794">
        <v>0.186</v>
      </c>
      <c r="AE510" s="794">
        <v>2.3E-2</v>
      </c>
      <c r="AF510" s="794">
        <v>3.0000000000000001E-3</v>
      </c>
      <c r="AG510" s="794">
        <v>0.186</v>
      </c>
      <c r="AH510" s="794">
        <v>2.3E-2</v>
      </c>
      <c r="AI510" s="794">
        <v>3.0000000000000001E-3</v>
      </c>
      <c r="AJ510" s="794">
        <v>0.186</v>
      </c>
      <c r="AK510" s="794">
        <v>2.3E-2</v>
      </c>
      <c r="AL510" s="794">
        <v>3.0000000000000001E-3</v>
      </c>
      <c r="AM510" s="794">
        <v>0.186</v>
      </c>
      <c r="AN510" s="794">
        <v>2.3E-2</v>
      </c>
      <c r="AO510" s="794">
        <v>2E-3</v>
      </c>
      <c r="AP510" s="794">
        <v>0.187</v>
      </c>
      <c r="AQ510" s="794">
        <v>2.3E-2</v>
      </c>
      <c r="AR510" s="794">
        <v>2E-3</v>
      </c>
      <c r="AS510" s="794">
        <v>0.186</v>
      </c>
      <c r="AT510" s="794">
        <v>2.3E-2</v>
      </c>
      <c r="AU510" s="794">
        <v>2E-3</v>
      </c>
      <c r="AV510" s="794">
        <v>0.186</v>
      </c>
      <c r="AW510" s="794">
        <v>2.3E-2</v>
      </c>
      <c r="AX510" s="794">
        <v>2E-3</v>
      </c>
      <c r="AY510" s="794">
        <v>0.186</v>
      </c>
      <c r="AZ510" s="794">
        <v>2.3E-2</v>
      </c>
      <c r="BA510" s="794">
        <v>2E-3</v>
      </c>
      <c r="BB510" s="794">
        <v>0.185</v>
      </c>
      <c r="BC510" s="794">
        <v>2.1999999999999999E-2</v>
      </c>
      <c r="BD510" s="794">
        <v>2E-3</v>
      </c>
      <c r="BE510" s="889">
        <v>0.185</v>
      </c>
      <c r="BF510" s="889">
        <v>2.3E-2</v>
      </c>
      <c r="BG510" s="889">
        <v>2E-3</v>
      </c>
      <c r="BH510" s="1013">
        <v>0.185</v>
      </c>
      <c r="BI510" s="1013">
        <v>2.3E-2</v>
      </c>
      <c r="BJ510" s="1013">
        <v>1E-3</v>
      </c>
      <c r="BK510" s="1052"/>
      <c r="BL510" s="1052"/>
      <c r="BM510" s="1052"/>
    </row>
    <row r="511" spans="1:65" ht="18" customHeight="1" x14ac:dyDescent="0.25">
      <c r="B511" s="305"/>
      <c r="C511" s="482" t="s">
        <v>1432</v>
      </c>
      <c r="D511" s="905" t="s">
        <v>1365</v>
      </c>
      <c r="E511" s="433" t="str">
        <f t="shared" si="97"/>
        <v>CNG (km)Turismos (M1)</v>
      </c>
      <c r="F511" s="794">
        <v>0.2</v>
      </c>
      <c r="G511" s="794">
        <v>8.2000000000000003E-2</v>
      </c>
      <c r="H511" s="794">
        <v>2E-3</v>
      </c>
      <c r="I511" s="794">
        <v>0.2</v>
      </c>
      <c r="J511" s="794">
        <v>8.2000000000000003E-2</v>
      </c>
      <c r="K511" s="794">
        <v>2E-3</v>
      </c>
      <c r="L511" s="794">
        <v>0.2</v>
      </c>
      <c r="M511" s="794">
        <v>8.2000000000000003E-2</v>
      </c>
      <c r="N511" s="794">
        <v>2E-3</v>
      </c>
      <c r="O511" s="794">
        <v>0.2</v>
      </c>
      <c r="P511" s="794">
        <v>8.2000000000000003E-2</v>
      </c>
      <c r="Q511" s="794">
        <v>2E-3</v>
      </c>
      <c r="R511" s="794">
        <v>0.2</v>
      </c>
      <c r="S511" s="794">
        <v>8.2000000000000003E-2</v>
      </c>
      <c r="T511" s="794">
        <v>2E-3</v>
      </c>
      <c r="U511" s="794">
        <v>0.2</v>
      </c>
      <c r="V511" s="794">
        <v>8.2000000000000003E-2</v>
      </c>
      <c r="W511" s="794">
        <v>2E-3</v>
      </c>
      <c r="X511" s="794">
        <v>0.2</v>
      </c>
      <c r="Y511" s="794">
        <v>8.2000000000000003E-2</v>
      </c>
      <c r="Z511" s="794">
        <v>2E-3</v>
      </c>
      <c r="AA511" s="794">
        <v>0.2</v>
      </c>
      <c r="AB511" s="794">
        <v>8.2000000000000003E-2</v>
      </c>
      <c r="AC511" s="794">
        <v>2E-3</v>
      </c>
      <c r="AD511" s="794">
        <v>0.19900000000000001</v>
      </c>
      <c r="AE511" s="794">
        <v>0.08</v>
      </c>
      <c r="AF511" s="794">
        <v>2E-3</v>
      </c>
      <c r="AG511" s="794">
        <v>0.19800000000000001</v>
      </c>
      <c r="AH511" s="794">
        <v>7.9000000000000001E-2</v>
      </c>
      <c r="AI511" s="794">
        <v>2E-3</v>
      </c>
      <c r="AJ511" s="794">
        <v>0.19800000000000001</v>
      </c>
      <c r="AK511" s="794">
        <v>0.08</v>
      </c>
      <c r="AL511" s="794">
        <v>2E-3</v>
      </c>
      <c r="AM511" s="794">
        <v>0.19700000000000001</v>
      </c>
      <c r="AN511" s="794">
        <v>7.9000000000000001E-2</v>
      </c>
      <c r="AO511" s="794">
        <v>2E-3</v>
      </c>
      <c r="AP511" s="794">
        <v>0.19400000000000001</v>
      </c>
      <c r="AQ511" s="794">
        <v>0.08</v>
      </c>
      <c r="AR511" s="794">
        <v>2E-3</v>
      </c>
      <c r="AS511" s="794">
        <v>0.188</v>
      </c>
      <c r="AT511" s="794">
        <v>7.5999999999999998E-2</v>
      </c>
      <c r="AU511" s="794">
        <v>2E-3</v>
      </c>
      <c r="AV511" s="794">
        <v>0.184</v>
      </c>
      <c r="AW511" s="794">
        <v>7.3999999999999996E-2</v>
      </c>
      <c r="AX511" s="794">
        <v>2E-3</v>
      </c>
      <c r="AY511" s="794">
        <v>0.182</v>
      </c>
      <c r="AZ511" s="794">
        <v>7.3999999999999996E-2</v>
      </c>
      <c r="BA511" s="794">
        <v>2E-3</v>
      </c>
      <c r="BB511" s="794">
        <v>0.17799999999999999</v>
      </c>
      <c r="BC511" s="794">
        <v>7.0000000000000007E-2</v>
      </c>
      <c r="BD511" s="794">
        <v>2E-3</v>
      </c>
      <c r="BE511" s="889">
        <v>0.17799999999999999</v>
      </c>
      <c r="BF511" s="889">
        <v>7.1999999999999995E-2</v>
      </c>
      <c r="BG511" s="889">
        <v>2E-3</v>
      </c>
      <c r="BH511" s="1013">
        <v>0.17799999999999999</v>
      </c>
      <c r="BI511" s="1013">
        <v>7.1999999999999995E-2</v>
      </c>
      <c r="BJ511" s="1013">
        <v>2E-3</v>
      </c>
      <c r="BK511" s="1052"/>
      <c r="BL511" s="1052"/>
      <c r="BM511" s="1052"/>
    </row>
    <row r="512" spans="1:65" ht="18" customHeight="1" x14ac:dyDescent="0.25">
      <c r="B512" s="305"/>
      <c r="C512" s="482" t="s">
        <v>1432</v>
      </c>
      <c r="D512" s="905" t="s">
        <v>1500</v>
      </c>
      <c r="E512" s="433" t="str">
        <f t="shared" si="97"/>
        <v>CNG (km)Camiones (N2, N3)</v>
      </c>
      <c r="F512" s="794">
        <v>0.76500000000000001</v>
      </c>
      <c r="G512" s="794" t="s">
        <v>160</v>
      </c>
      <c r="H512" s="794" t="s">
        <v>160</v>
      </c>
      <c r="I512" s="794">
        <v>0.76500000000000001</v>
      </c>
      <c r="J512" s="794" t="s">
        <v>160</v>
      </c>
      <c r="K512" s="794" t="s">
        <v>160</v>
      </c>
      <c r="L512" s="794">
        <v>0.76500000000000001</v>
      </c>
      <c r="M512" s="794" t="s">
        <v>160</v>
      </c>
      <c r="N512" s="794" t="s">
        <v>160</v>
      </c>
      <c r="O512" s="794">
        <v>0.76500000000000001</v>
      </c>
      <c r="P512" s="794" t="s">
        <v>160</v>
      </c>
      <c r="Q512" s="794" t="s">
        <v>160</v>
      </c>
      <c r="R512" s="794">
        <v>0.76500000000000001</v>
      </c>
      <c r="S512" s="794" t="s">
        <v>160</v>
      </c>
      <c r="T512" s="794" t="s">
        <v>160</v>
      </c>
      <c r="U512" s="794">
        <v>0.76500000000000001</v>
      </c>
      <c r="V512" s="794" t="s">
        <v>160</v>
      </c>
      <c r="W512" s="794" t="s">
        <v>160</v>
      </c>
      <c r="X512" s="794">
        <v>0.76500000000000001</v>
      </c>
      <c r="Y512" s="794" t="s">
        <v>160</v>
      </c>
      <c r="Z512" s="794" t="s">
        <v>160</v>
      </c>
      <c r="AA512" s="794">
        <v>0.76500000000000001</v>
      </c>
      <c r="AB512" s="794" t="s">
        <v>160</v>
      </c>
      <c r="AC512" s="794" t="s">
        <v>160</v>
      </c>
      <c r="AD512" s="794">
        <v>0.76500000000000001</v>
      </c>
      <c r="AE512" s="794" t="s">
        <v>160</v>
      </c>
      <c r="AF512" s="794" t="s">
        <v>160</v>
      </c>
      <c r="AG512" s="794">
        <v>0.76500000000000001</v>
      </c>
      <c r="AH512" s="794" t="s">
        <v>160</v>
      </c>
      <c r="AI512" s="794" t="s">
        <v>160</v>
      </c>
      <c r="AJ512" s="794">
        <v>0.76500000000000001</v>
      </c>
      <c r="AK512" s="794" t="s">
        <v>160</v>
      </c>
      <c r="AL512" s="794" t="s">
        <v>160</v>
      </c>
      <c r="AM512" s="794">
        <v>0.76500000000000001</v>
      </c>
      <c r="AN512" s="794" t="s">
        <v>160</v>
      </c>
      <c r="AO512" s="794" t="s">
        <v>160</v>
      </c>
      <c r="AP512" s="794">
        <v>0.76500000000000001</v>
      </c>
      <c r="AQ512" s="794" t="s">
        <v>160</v>
      </c>
      <c r="AR512" s="794" t="s">
        <v>160</v>
      </c>
      <c r="AS512" s="794">
        <v>0.76500000000000001</v>
      </c>
      <c r="AT512" s="794" t="s">
        <v>160</v>
      </c>
      <c r="AU512" s="794" t="s">
        <v>160</v>
      </c>
      <c r="AV512" s="794">
        <v>0.745</v>
      </c>
      <c r="AW512" s="794" t="s">
        <v>160</v>
      </c>
      <c r="AX512" s="794" t="s">
        <v>160</v>
      </c>
      <c r="AY512" s="794">
        <v>0.745</v>
      </c>
      <c r="AZ512" s="794" t="s">
        <v>160</v>
      </c>
      <c r="BA512" s="794" t="s">
        <v>160</v>
      </c>
      <c r="BB512" s="794">
        <v>0.745</v>
      </c>
      <c r="BC512" s="794" t="s">
        <v>160</v>
      </c>
      <c r="BD512" s="794" t="s">
        <v>160</v>
      </c>
      <c r="BE512" s="889">
        <v>0.745</v>
      </c>
      <c r="BF512" s="889" t="s">
        <v>160</v>
      </c>
      <c r="BG512" s="889" t="s">
        <v>160</v>
      </c>
      <c r="BH512" s="1013">
        <v>0.745</v>
      </c>
      <c r="BI512" s="1013" t="s">
        <v>160</v>
      </c>
      <c r="BJ512" s="1013" t="s">
        <v>160</v>
      </c>
      <c r="BK512" s="1052"/>
      <c r="BL512" s="1052"/>
      <c r="BM512" s="1052"/>
    </row>
    <row r="513" spans="1:65" ht="18" customHeight="1" x14ac:dyDescent="0.25">
      <c r="B513" s="305"/>
      <c r="C513" s="482" t="s">
        <v>1432</v>
      </c>
      <c r="D513" s="905" t="s">
        <v>1501</v>
      </c>
      <c r="E513" s="433" t="str">
        <f t="shared" si="97"/>
        <v>CNG (km)Autobuses (M2, M3)</v>
      </c>
      <c r="F513" s="794">
        <v>1.2190000000000001</v>
      </c>
      <c r="G513" s="794">
        <v>1.7470000000000001</v>
      </c>
      <c r="H513" s="794" t="s">
        <v>160</v>
      </c>
      <c r="I513" s="794">
        <v>1.175</v>
      </c>
      <c r="J513" s="794">
        <v>1.367</v>
      </c>
      <c r="K513" s="794" t="s">
        <v>160</v>
      </c>
      <c r="L513" s="794">
        <v>1.1739999999999999</v>
      </c>
      <c r="M513" s="794">
        <v>1.349</v>
      </c>
      <c r="N513" s="794" t="s">
        <v>160</v>
      </c>
      <c r="O513" s="794">
        <v>1.1359999999999999</v>
      </c>
      <c r="P513" s="794">
        <v>1.0209999999999999</v>
      </c>
      <c r="Q513" s="794" t="s">
        <v>160</v>
      </c>
      <c r="R513" s="794">
        <v>1.1359999999999999</v>
      </c>
      <c r="S513" s="794">
        <v>1.016</v>
      </c>
      <c r="T513" s="794" t="s">
        <v>160</v>
      </c>
      <c r="U513" s="794">
        <v>1.1319999999999999</v>
      </c>
      <c r="V513" s="794">
        <v>1.006</v>
      </c>
      <c r="W513" s="794" t="s">
        <v>160</v>
      </c>
      <c r="X513" s="794">
        <v>1.125</v>
      </c>
      <c r="Y513" s="794">
        <v>1</v>
      </c>
      <c r="Z513" s="794" t="s">
        <v>160</v>
      </c>
      <c r="AA513" s="794">
        <v>1.131</v>
      </c>
      <c r="AB513" s="794">
        <v>0.999</v>
      </c>
      <c r="AC513" s="794" t="s">
        <v>160</v>
      </c>
      <c r="AD513" s="794">
        <v>1.127</v>
      </c>
      <c r="AE513" s="794">
        <v>0.98399999999999999</v>
      </c>
      <c r="AF513" s="794" t="s">
        <v>160</v>
      </c>
      <c r="AG513" s="794">
        <v>1.1200000000000001</v>
      </c>
      <c r="AH513" s="794">
        <v>0.98399999999999999</v>
      </c>
      <c r="AI513" s="794" t="s">
        <v>160</v>
      </c>
      <c r="AJ513" s="794">
        <v>1.121</v>
      </c>
      <c r="AK513" s="794">
        <v>0.98299999999999998</v>
      </c>
      <c r="AL513" s="794" t="s">
        <v>160</v>
      </c>
      <c r="AM513" s="794">
        <v>1.117</v>
      </c>
      <c r="AN513" s="794">
        <v>0.98099999999999998</v>
      </c>
      <c r="AO513" s="794" t="s">
        <v>160</v>
      </c>
      <c r="AP513" s="794">
        <v>1.111</v>
      </c>
      <c r="AQ513" s="794">
        <v>0.999</v>
      </c>
      <c r="AR513" s="794" t="s">
        <v>160</v>
      </c>
      <c r="AS513" s="794">
        <v>1.1080000000000001</v>
      </c>
      <c r="AT513" s="794">
        <v>0.997</v>
      </c>
      <c r="AU513" s="794" t="s">
        <v>160</v>
      </c>
      <c r="AV513" s="794">
        <v>1.1000000000000001</v>
      </c>
      <c r="AW513" s="794">
        <v>0.99299999999999999</v>
      </c>
      <c r="AX513" s="794" t="s">
        <v>160</v>
      </c>
      <c r="AY513" s="794">
        <v>1.099</v>
      </c>
      <c r="AZ513" s="794">
        <v>0.99099999999999999</v>
      </c>
      <c r="BA513" s="794" t="s">
        <v>160</v>
      </c>
      <c r="BB513" s="794">
        <v>1.093</v>
      </c>
      <c r="BC513" s="794">
        <v>0.98899999999999999</v>
      </c>
      <c r="BD513" s="794" t="s">
        <v>160</v>
      </c>
      <c r="BE513" s="889">
        <v>1.0960000000000001</v>
      </c>
      <c r="BF513" s="889">
        <v>0.99</v>
      </c>
      <c r="BG513" s="889" t="s">
        <v>160</v>
      </c>
      <c r="BH513" s="1013">
        <v>1.0960000000000001</v>
      </c>
      <c r="BI513" s="1013">
        <v>0.98899999999999999</v>
      </c>
      <c r="BJ513" s="1013" t="s">
        <v>160</v>
      </c>
      <c r="BK513" s="1052"/>
      <c r="BL513" s="1052"/>
      <c r="BM513" s="1052"/>
    </row>
    <row r="514" spans="1:65" ht="18" customHeight="1" x14ac:dyDescent="0.25">
      <c r="A514" s="373"/>
      <c r="B514" s="352"/>
      <c r="C514" s="482" t="s">
        <v>1551</v>
      </c>
      <c r="D514" s="905" t="s">
        <v>1500</v>
      </c>
      <c r="E514" s="433" t="str">
        <f t="shared" si="97"/>
        <v>LNG (km)Camiones (N2, N3)</v>
      </c>
      <c r="F514" s="1022">
        <v>0.75800000000000001</v>
      </c>
      <c r="G514" s="1022" t="s">
        <v>160</v>
      </c>
      <c r="H514" s="1022" t="s">
        <v>160</v>
      </c>
      <c r="I514" s="1022">
        <v>0.75800000000000001</v>
      </c>
      <c r="J514" s="1022" t="s">
        <v>160</v>
      </c>
      <c r="K514" s="1022" t="s">
        <v>160</v>
      </c>
      <c r="L514" s="1022">
        <v>0.75800000000000001</v>
      </c>
      <c r="M514" s="1022" t="s">
        <v>160</v>
      </c>
      <c r="N514" s="1022" t="s">
        <v>160</v>
      </c>
      <c r="O514" s="1022">
        <v>0.75800000000000001</v>
      </c>
      <c r="P514" s="1022" t="s">
        <v>160</v>
      </c>
      <c r="Q514" s="1022" t="s">
        <v>160</v>
      </c>
      <c r="R514" s="1022">
        <v>0.75800000000000001</v>
      </c>
      <c r="S514" s="1022" t="s">
        <v>160</v>
      </c>
      <c r="T514" s="1022" t="s">
        <v>160</v>
      </c>
      <c r="U514" s="1022">
        <v>0.75800000000000001</v>
      </c>
      <c r="V514" s="1022" t="s">
        <v>160</v>
      </c>
      <c r="W514" s="1022" t="s">
        <v>160</v>
      </c>
      <c r="X514" s="1022">
        <v>0.75800000000000001</v>
      </c>
      <c r="Y514" s="1022" t="s">
        <v>160</v>
      </c>
      <c r="Z514" s="1022" t="s">
        <v>160</v>
      </c>
      <c r="AA514" s="1022">
        <v>0.75800000000000001</v>
      </c>
      <c r="AB514" s="1022" t="s">
        <v>160</v>
      </c>
      <c r="AC514" s="1022" t="s">
        <v>160</v>
      </c>
      <c r="AD514" s="1022">
        <v>0.75800000000000001</v>
      </c>
      <c r="AE514" s="1022" t="s">
        <v>160</v>
      </c>
      <c r="AF514" s="1022" t="s">
        <v>160</v>
      </c>
      <c r="AG514" s="1022">
        <v>0.75800000000000001</v>
      </c>
      <c r="AH514" s="1022" t="s">
        <v>160</v>
      </c>
      <c r="AI514" s="1022" t="s">
        <v>160</v>
      </c>
      <c r="AJ514" s="1022">
        <v>0.75800000000000001</v>
      </c>
      <c r="AK514" s="1022" t="s">
        <v>160</v>
      </c>
      <c r="AL514" s="1022" t="s">
        <v>160</v>
      </c>
      <c r="AM514" s="1022">
        <v>0.75800000000000001</v>
      </c>
      <c r="AN514" s="1022" t="s">
        <v>160</v>
      </c>
      <c r="AO514" s="1022" t="s">
        <v>160</v>
      </c>
      <c r="AP514" s="1022">
        <v>0.75800000000000001</v>
      </c>
      <c r="AQ514" s="1022" t="s">
        <v>160</v>
      </c>
      <c r="AR514" s="1022" t="s">
        <v>160</v>
      </c>
      <c r="AS514" s="1022">
        <v>0.75800000000000001</v>
      </c>
      <c r="AT514" s="1022" t="s">
        <v>160</v>
      </c>
      <c r="AU514" s="1022" t="s">
        <v>160</v>
      </c>
      <c r="AV514" s="1022">
        <v>0.753</v>
      </c>
      <c r="AW514" s="1022" t="s">
        <v>160</v>
      </c>
      <c r="AX514" s="1022" t="s">
        <v>160</v>
      </c>
      <c r="AY514" s="1022">
        <v>0.753</v>
      </c>
      <c r="AZ514" s="1022" t="s">
        <v>160</v>
      </c>
      <c r="BA514" s="1022" t="s">
        <v>160</v>
      </c>
      <c r="BB514" s="1022">
        <v>0.753</v>
      </c>
      <c r="BC514" s="1023" t="s">
        <v>160</v>
      </c>
      <c r="BD514" s="1023" t="s">
        <v>160</v>
      </c>
      <c r="BE514" s="889">
        <v>0.753</v>
      </c>
      <c r="BF514" s="889" t="s">
        <v>160</v>
      </c>
      <c r="BG514" s="889" t="s">
        <v>160</v>
      </c>
      <c r="BH514" s="1013">
        <v>0.753</v>
      </c>
      <c r="BI514" s="1013" t="s">
        <v>160</v>
      </c>
      <c r="BJ514" s="1013" t="s">
        <v>160</v>
      </c>
      <c r="BK514" s="1052"/>
      <c r="BL514" s="1052"/>
      <c r="BM514" s="1052"/>
    </row>
    <row r="515" spans="1:65" ht="18" customHeight="1" x14ac:dyDescent="0.25">
      <c r="A515" s="373"/>
      <c r="B515" s="352"/>
      <c r="C515" s="353"/>
      <c r="D515" s="352"/>
      <c r="E515" s="358"/>
      <c r="F515" s="358"/>
      <c r="G515" s="358"/>
      <c r="H515" s="358"/>
      <c r="I515" s="358"/>
      <c r="J515" s="358"/>
      <c r="K515" s="358"/>
      <c r="L515" s="358"/>
      <c r="M515" s="358"/>
      <c r="N515" s="358"/>
      <c r="O515" s="358"/>
      <c r="P515" s="358"/>
      <c r="Q515" s="358"/>
      <c r="R515" s="358"/>
      <c r="S515" s="358"/>
      <c r="T515" s="358"/>
      <c r="U515" s="358"/>
      <c r="V515" s="358"/>
      <c r="W515" s="358"/>
      <c r="X515" s="358"/>
      <c r="Y515" s="358"/>
      <c r="Z515" s="358"/>
      <c r="AA515" s="358"/>
      <c r="AB515" s="358"/>
      <c r="AC515" s="358"/>
      <c r="AD515" s="358"/>
      <c r="AE515" s="358"/>
      <c r="AF515" s="358"/>
      <c r="AG515" s="358"/>
      <c r="AH515" s="358"/>
      <c r="AI515" s="358"/>
      <c r="AJ515" s="358"/>
      <c r="AK515" s="358"/>
      <c r="AL515" s="358"/>
      <c r="AM515" s="358"/>
      <c r="AN515" s="358"/>
      <c r="AO515" s="358"/>
      <c r="AP515" s="358"/>
      <c r="AQ515" s="358"/>
      <c r="AR515" s="358"/>
      <c r="AS515" s="358"/>
      <c r="AT515" s="358"/>
      <c r="AU515" s="358"/>
      <c r="AV515" s="358"/>
      <c r="AW515" s="358"/>
      <c r="AX515" s="358"/>
      <c r="AY515" s="358"/>
      <c r="AZ515" s="358"/>
      <c r="BA515" s="358"/>
      <c r="BB515" s="358"/>
      <c r="BC515" s="910"/>
      <c r="BD515" s="910"/>
    </row>
    <row r="516" spans="1:65" ht="18" customHeight="1" x14ac:dyDescent="0.25">
      <c r="A516" s="373"/>
      <c r="B516" s="389" t="s">
        <v>837</v>
      </c>
      <c r="C516" s="353"/>
      <c r="D516" s="352"/>
      <c r="Q516" s="271"/>
      <c r="AG516" s="271"/>
    </row>
    <row r="517" spans="1:65" ht="18" customHeight="1" x14ac:dyDescent="0.25">
      <c r="A517" s="373"/>
      <c r="B517" s="389"/>
      <c r="Q517" s="271"/>
      <c r="AG517" s="271"/>
    </row>
    <row r="518" spans="1:65" ht="18" customHeight="1" x14ac:dyDescent="0.25">
      <c r="A518" s="373"/>
      <c r="B518" s="352"/>
      <c r="C518" s="480" t="s">
        <v>829</v>
      </c>
      <c r="E518" s="481" t="s">
        <v>698</v>
      </c>
      <c r="F518" s="1097" t="s">
        <v>1850</v>
      </c>
      <c r="Q518" s="271"/>
      <c r="AG518" s="271"/>
    </row>
    <row r="519" spans="1:65" ht="18" customHeight="1" x14ac:dyDescent="0.25">
      <c r="A519" s="373"/>
      <c r="B519" s="352"/>
      <c r="C519" s="713" t="s">
        <v>1365</v>
      </c>
      <c r="D519" s="368">
        <v>1</v>
      </c>
      <c r="E519" s="366" t="e">
        <f>VLOOKUP(D591,$C$519:$D$524,2,0)</f>
        <v>#N/A</v>
      </c>
      <c r="F519" s="1097">
        <v>1</v>
      </c>
      <c r="Q519" s="271"/>
      <c r="AG519" s="271"/>
    </row>
    <row r="520" spans="1:65" ht="18" customHeight="1" x14ac:dyDescent="0.25">
      <c r="A520" s="373"/>
      <c r="B520" s="352"/>
      <c r="C520" s="714" t="s">
        <v>1366</v>
      </c>
      <c r="D520" s="299">
        <v>2</v>
      </c>
      <c r="E520" s="366" t="e">
        <f t="shared" ref="E520:E567" si="98">VLOOKUP(D592,$C$519:$D$524,2,0)</f>
        <v>#N/A</v>
      </c>
      <c r="F520" s="1097">
        <v>2</v>
      </c>
      <c r="Q520" s="271"/>
      <c r="AG520" s="271"/>
    </row>
    <row r="521" spans="1:65" ht="18" customHeight="1" x14ac:dyDescent="0.25">
      <c r="A521" s="373"/>
      <c r="B521" s="352"/>
      <c r="C521" s="714" t="s">
        <v>1500</v>
      </c>
      <c r="D521" s="299">
        <v>3</v>
      </c>
      <c r="E521" s="366" t="e">
        <f t="shared" si="98"/>
        <v>#N/A</v>
      </c>
      <c r="F521" s="1097">
        <v>3</v>
      </c>
      <c r="Q521" s="271"/>
      <c r="AG521" s="271"/>
    </row>
    <row r="522" spans="1:65" ht="18" customHeight="1" x14ac:dyDescent="0.25">
      <c r="A522" s="373"/>
      <c r="B522" s="352"/>
      <c r="C522" s="714" t="s">
        <v>1501</v>
      </c>
      <c r="D522" s="309">
        <v>4</v>
      </c>
      <c r="E522" s="366" t="e">
        <f t="shared" si="98"/>
        <v>#N/A</v>
      </c>
      <c r="F522" s="1097">
        <v>4</v>
      </c>
      <c r="Q522" s="271"/>
      <c r="AG522" s="271"/>
    </row>
    <row r="523" spans="1:65" ht="18" customHeight="1" x14ac:dyDescent="0.25">
      <c r="A523" s="373"/>
      <c r="B523" s="352"/>
      <c r="C523" s="714" t="s">
        <v>1552</v>
      </c>
      <c r="D523" s="309">
        <v>5</v>
      </c>
      <c r="E523" s="366" t="e">
        <f t="shared" si="98"/>
        <v>#N/A</v>
      </c>
      <c r="F523" s="1097">
        <v>5</v>
      </c>
      <c r="Q523" s="271"/>
      <c r="AG523" s="271"/>
    </row>
    <row r="524" spans="1:65" ht="18" customHeight="1" x14ac:dyDescent="0.25">
      <c r="A524" s="373"/>
      <c r="B524" s="352"/>
      <c r="C524" s="715" t="s">
        <v>1553</v>
      </c>
      <c r="D524" s="301">
        <v>6</v>
      </c>
      <c r="E524" s="366" t="e">
        <f t="shared" si="98"/>
        <v>#N/A</v>
      </c>
      <c r="F524" s="1097">
        <v>6</v>
      </c>
      <c r="Q524" s="271"/>
      <c r="AG524" s="271"/>
    </row>
    <row r="525" spans="1:65" ht="18" customHeight="1" x14ac:dyDescent="0.25">
      <c r="A525" s="373"/>
      <c r="B525" s="352"/>
      <c r="E525" s="366" t="e">
        <f t="shared" si="98"/>
        <v>#N/A</v>
      </c>
      <c r="F525" s="1097">
        <v>7</v>
      </c>
      <c r="Q525" s="271"/>
      <c r="AG525" s="271"/>
    </row>
    <row r="526" spans="1:65" ht="18" customHeight="1" x14ac:dyDescent="0.25">
      <c r="A526" s="373"/>
      <c r="B526" s="352"/>
      <c r="E526" s="366" t="e">
        <f t="shared" si="98"/>
        <v>#N/A</v>
      </c>
      <c r="F526" s="1097">
        <v>8</v>
      </c>
      <c r="Q526" s="271"/>
      <c r="AG526" s="271"/>
    </row>
    <row r="527" spans="1:65" ht="18" customHeight="1" x14ac:dyDescent="0.25">
      <c r="A527" s="373"/>
      <c r="B527" s="352"/>
      <c r="E527" s="366" t="e">
        <f t="shared" si="98"/>
        <v>#N/A</v>
      </c>
      <c r="F527" s="1097">
        <v>9</v>
      </c>
      <c r="Q527" s="271"/>
      <c r="AG527" s="271"/>
    </row>
    <row r="528" spans="1:65" ht="18" customHeight="1" x14ac:dyDescent="0.25">
      <c r="A528" s="373"/>
      <c r="B528" s="352"/>
      <c r="E528" s="366" t="e">
        <f t="shared" si="98"/>
        <v>#N/A</v>
      </c>
      <c r="F528" s="1097">
        <v>10</v>
      </c>
      <c r="Q528" s="271"/>
      <c r="AG528" s="271"/>
    </row>
    <row r="529" spans="1:33" ht="18" customHeight="1" x14ac:dyDescent="0.25">
      <c r="A529" s="373"/>
      <c r="B529" s="352"/>
      <c r="E529" s="366" t="e">
        <f t="shared" si="98"/>
        <v>#N/A</v>
      </c>
      <c r="F529" s="1097">
        <v>11</v>
      </c>
      <c r="Q529" s="271"/>
      <c r="AG529" s="271"/>
    </row>
    <row r="530" spans="1:33" ht="18" customHeight="1" x14ac:dyDescent="0.25">
      <c r="A530" s="373"/>
      <c r="B530" s="352"/>
      <c r="E530" s="366" t="e">
        <f t="shared" si="98"/>
        <v>#N/A</v>
      </c>
      <c r="F530" s="1097">
        <v>12</v>
      </c>
      <c r="Q530" s="271"/>
      <c r="AG530" s="271"/>
    </row>
    <row r="531" spans="1:33" ht="18" customHeight="1" x14ac:dyDescent="0.25">
      <c r="A531" s="373"/>
      <c r="B531" s="352"/>
      <c r="E531" s="366" t="e">
        <f t="shared" si="98"/>
        <v>#N/A</v>
      </c>
      <c r="F531" s="1097">
        <v>13</v>
      </c>
      <c r="Q531" s="271"/>
      <c r="AG531" s="271"/>
    </row>
    <row r="532" spans="1:33" ht="18" customHeight="1" x14ac:dyDescent="0.25">
      <c r="A532" s="373"/>
      <c r="B532" s="352"/>
      <c r="E532" s="366" t="e">
        <f t="shared" si="98"/>
        <v>#N/A</v>
      </c>
      <c r="F532" s="1097">
        <v>14</v>
      </c>
      <c r="Q532" s="271"/>
      <c r="AG532" s="271"/>
    </row>
    <row r="533" spans="1:33" ht="18" customHeight="1" x14ac:dyDescent="0.25">
      <c r="A533" s="373"/>
      <c r="B533" s="352"/>
      <c r="E533" s="366" t="e">
        <f t="shared" si="98"/>
        <v>#N/A</v>
      </c>
      <c r="F533" s="1097">
        <v>15</v>
      </c>
      <c r="Q533" s="271"/>
      <c r="AG533" s="271"/>
    </row>
    <row r="534" spans="1:33" ht="18" customHeight="1" x14ac:dyDescent="0.25">
      <c r="A534" s="373"/>
      <c r="B534" s="352"/>
      <c r="E534" s="366" t="e">
        <f t="shared" si="98"/>
        <v>#N/A</v>
      </c>
      <c r="F534" s="1097">
        <v>16</v>
      </c>
      <c r="Q534" s="271"/>
      <c r="AG534" s="271"/>
    </row>
    <row r="535" spans="1:33" ht="18" customHeight="1" x14ac:dyDescent="0.25">
      <c r="A535" s="373"/>
      <c r="B535" s="352"/>
      <c r="E535" s="366" t="e">
        <f t="shared" si="98"/>
        <v>#N/A</v>
      </c>
      <c r="F535" s="1097">
        <v>17</v>
      </c>
      <c r="Q535" s="271"/>
      <c r="AG535" s="271"/>
    </row>
    <row r="536" spans="1:33" ht="18" customHeight="1" x14ac:dyDescent="0.25">
      <c r="A536" s="373"/>
      <c r="B536" s="352"/>
      <c r="E536" s="366" t="e">
        <f t="shared" si="98"/>
        <v>#N/A</v>
      </c>
      <c r="F536" s="1097">
        <v>18</v>
      </c>
      <c r="Q536" s="271"/>
      <c r="AG536" s="271"/>
    </row>
    <row r="537" spans="1:33" ht="18" customHeight="1" x14ac:dyDescent="0.25">
      <c r="A537" s="373"/>
      <c r="B537" s="352"/>
      <c r="E537" s="366" t="e">
        <f t="shared" si="98"/>
        <v>#N/A</v>
      </c>
      <c r="F537" s="1097">
        <v>19</v>
      </c>
      <c r="Q537" s="271"/>
      <c r="AG537" s="271"/>
    </row>
    <row r="538" spans="1:33" ht="18" customHeight="1" x14ac:dyDescent="0.25">
      <c r="A538" s="373"/>
      <c r="B538" s="352"/>
      <c r="E538" s="366" t="e">
        <f t="shared" si="98"/>
        <v>#N/A</v>
      </c>
      <c r="F538" s="1097">
        <v>20</v>
      </c>
      <c r="Q538" s="271"/>
      <c r="AG538" s="271"/>
    </row>
    <row r="539" spans="1:33" ht="18" customHeight="1" x14ac:dyDescent="0.25">
      <c r="A539" s="373"/>
      <c r="B539" s="352"/>
      <c r="E539" s="366" t="e">
        <f t="shared" si="98"/>
        <v>#N/A</v>
      </c>
      <c r="F539" s="1097">
        <v>21</v>
      </c>
      <c r="Q539" s="271"/>
      <c r="AG539" s="271"/>
    </row>
    <row r="540" spans="1:33" ht="18" customHeight="1" x14ac:dyDescent="0.25">
      <c r="A540" s="373"/>
      <c r="B540" s="352"/>
      <c r="E540" s="366" t="e">
        <f t="shared" si="98"/>
        <v>#N/A</v>
      </c>
      <c r="F540" s="1098">
        <v>22</v>
      </c>
      <c r="Q540" s="271"/>
      <c r="AG540" s="271"/>
    </row>
    <row r="541" spans="1:33" ht="18" customHeight="1" x14ac:dyDescent="0.25">
      <c r="A541" s="373"/>
      <c r="B541" s="352"/>
      <c r="E541" s="366" t="e">
        <f t="shared" si="98"/>
        <v>#N/A</v>
      </c>
      <c r="F541" s="1097">
        <v>23</v>
      </c>
      <c r="Q541" s="271"/>
      <c r="AG541" s="271"/>
    </row>
    <row r="542" spans="1:33" ht="18" customHeight="1" x14ac:dyDescent="0.25">
      <c r="A542" s="373"/>
      <c r="B542" s="352"/>
      <c r="E542" s="366" t="e">
        <f t="shared" si="98"/>
        <v>#N/A</v>
      </c>
      <c r="F542" s="1097">
        <v>24</v>
      </c>
      <c r="Q542" s="271"/>
      <c r="AG542" s="271"/>
    </row>
    <row r="543" spans="1:33" ht="18" customHeight="1" x14ac:dyDescent="0.25">
      <c r="A543" s="373"/>
      <c r="B543" s="352"/>
      <c r="E543" s="366" t="e">
        <f t="shared" si="98"/>
        <v>#N/A</v>
      </c>
      <c r="F543" s="1097">
        <v>25</v>
      </c>
      <c r="Q543" s="271"/>
      <c r="AG543" s="271"/>
    </row>
    <row r="544" spans="1:33" ht="18" customHeight="1" x14ac:dyDescent="0.25">
      <c r="A544" s="373"/>
      <c r="B544" s="352"/>
      <c r="E544" s="366" t="e">
        <f t="shared" si="98"/>
        <v>#N/A</v>
      </c>
      <c r="F544" s="1097">
        <v>26</v>
      </c>
      <c r="Q544" s="271"/>
      <c r="AG544" s="271"/>
    </row>
    <row r="545" spans="1:33" ht="18" customHeight="1" x14ac:dyDescent="0.25">
      <c r="A545" s="373"/>
      <c r="B545" s="352"/>
      <c r="E545" s="366" t="e">
        <f t="shared" si="98"/>
        <v>#N/A</v>
      </c>
      <c r="F545" s="1097">
        <v>27</v>
      </c>
      <c r="Q545" s="271"/>
      <c r="AG545" s="271"/>
    </row>
    <row r="546" spans="1:33" ht="18" customHeight="1" x14ac:dyDescent="0.25">
      <c r="A546" s="373"/>
      <c r="B546" s="352"/>
      <c r="E546" s="366" t="e">
        <f t="shared" si="98"/>
        <v>#N/A</v>
      </c>
      <c r="F546" s="1097">
        <v>28</v>
      </c>
      <c r="Q546" s="271"/>
      <c r="AG546" s="271"/>
    </row>
    <row r="547" spans="1:33" ht="18" customHeight="1" x14ac:dyDescent="0.25">
      <c r="A547" s="373"/>
      <c r="B547" s="352"/>
      <c r="E547" s="366" t="e">
        <f t="shared" si="98"/>
        <v>#N/A</v>
      </c>
      <c r="F547" s="1097">
        <v>29</v>
      </c>
      <c r="Q547" s="271"/>
      <c r="AG547" s="271"/>
    </row>
    <row r="548" spans="1:33" ht="18" customHeight="1" x14ac:dyDescent="0.25">
      <c r="A548" s="373"/>
      <c r="B548" s="352"/>
      <c r="E548" s="366" t="e">
        <f t="shared" si="98"/>
        <v>#N/A</v>
      </c>
      <c r="F548" s="1097">
        <v>30</v>
      </c>
      <c r="Q548" s="271"/>
      <c r="AG548" s="271"/>
    </row>
    <row r="549" spans="1:33" ht="18" customHeight="1" x14ac:dyDescent="0.25">
      <c r="A549" s="373"/>
      <c r="B549" s="352"/>
      <c r="E549" s="366" t="e">
        <f t="shared" si="98"/>
        <v>#N/A</v>
      </c>
      <c r="F549" s="1097">
        <v>31</v>
      </c>
      <c r="Q549" s="271"/>
      <c r="AG549" s="271"/>
    </row>
    <row r="550" spans="1:33" ht="18" customHeight="1" x14ac:dyDescent="0.25">
      <c r="A550" s="373"/>
      <c r="B550" s="352"/>
      <c r="E550" s="366" t="e">
        <f t="shared" si="98"/>
        <v>#N/A</v>
      </c>
      <c r="F550" s="1097">
        <v>32</v>
      </c>
      <c r="Q550" s="271"/>
      <c r="AG550" s="271"/>
    </row>
    <row r="551" spans="1:33" ht="18" customHeight="1" x14ac:dyDescent="0.25">
      <c r="A551" s="373"/>
      <c r="B551" s="352"/>
      <c r="E551" s="366" t="e">
        <f t="shared" si="98"/>
        <v>#N/A</v>
      </c>
      <c r="F551" s="1097">
        <v>33</v>
      </c>
      <c r="Q551" s="271"/>
      <c r="AG551" s="271"/>
    </row>
    <row r="552" spans="1:33" ht="18" customHeight="1" x14ac:dyDescent="0.25">
      <c r="A552" s="373"/>
      <c r="B552" s="352"/>
      <c r="E552" s="366" t="e">
        <f t="shared" si="98"/>
        <v>#N/A</v>
      </c>
      <c r="F552" s="1097">
        <v>34</v>
      </c>
      <c r="Q552" s="271"/>
      <c r="AG552" s="271"/>
    </row>
    <row r="553" spans="1:33" ht="18" customHeight="1" x14ac:dyDescent="0.25">
      <c r="A553" s="373"/>
      <c r="B553" s="352"/>
      <c r="E553" s="366" t="e">
        <f t="shared" si="98"/>
        <v>#N/A</v>
      </c>
      <c r="F553" s="1097">
        <v>35</v>
      </c>
      <c r="Q553" s="271"/>
      <c r="AG553" s="271"/>
    </row>
    <row r="554" spans="1:33" ht="18" customHeight="1" x14ac:dyDescent="0.25">
      <c r="A554" s="373"/>
      <c r="B554" s="352"/>
      <c r="E554" s="366" t="e">
        <f t="shared" si="98"/>
        <v>#N/A</v>
      </c>
      <c r="F554" s="1097">
        <v>36</v>
      </c>
      <c r="Q554" s="271"/>
      <c r="AG554" s="271"/>
    </row>
    <row r="555" spans="1:33" ht="18" customHeight="1" x14ac:dyDescent="0.25">
      <c r="A555" s="373"/>
      <c r="B555" s="352"/>
      <c r="E555" s="366" t="e">
        <f t="shared" si="98"/>
        <v>#N/A</v>
      </c>
      <c r="F555" s="1097">
        <v>37</v>
      </c>
      <c r="Q555" s="271"/>
      <c r="AG555" s="271"/>
    </row>
    <row r="556" spans="1:33" ht="18" customHeight="1" x14ac:dyDescent="0.25">
      <c r="A556" s="373"/>
      <c r="B556" s="352"/>
      <c r="E556" s="366" t="e">
        <f t="shared" si="98"/>
        <v>#N/A</v>
      </c>
      <c r="F556" s="1097">
        <v>38</v>
      </c>
      <c r="Q556" s="271"/>
      <c r="AG556" s="271"/>
    </row>
    <row r="557" spans="1:33" ht="18" customHeight="1" x14ac:dyDescent="0.25">
      <c r="A557" s="373"/>
      <c r="B557" s="352"/>
      <c r="E557" s="366" t="e">
        <f t="shared" si="98"/>
        <v>#N/A</v>
      </c>
      <c r="F557" s="1097">
        <v>39</v>
      </c>
      <c r="Q557" s="271"/>
      <c r="AG557" s="271"/>
    </row>
    <row r="558" spans="1:33" ht="18" customHeight="1" x14ac:dyDescent="0.25">
      <c r="A558" s="373"/>
      <c r="B558" s="352"/>
      <c r="E558" s="366" t="e">
        <f t="shared" si="98"/>
        <v>#N/A</v>
      </c>
      <c r="F558" s="1097">
        <v>40</v>
      </c>
      <c r="Q558" s="271"/>
      <c r="AG558" s="271"/>
    </row>
    <row r="559" spans="1:33" ht="18" customHeight="1" x14ac:dyDescent="0.25">
      <c r="A559" s="373"/>
      <c r="B559" s="352"/>
      <c r="E559" s="366" t="e">
        <f t="shared" si="98"/>
        <v>#N/A</v>
      </c>
      <c r="F559" s="1097">
        <v>41</v>
      </c>
      <c r="Q559" s="271"/>
      <c r="AG559" s="271"/>
    </row>
    <row r="560" spans="1:33" ht="18" customHeight="1" x14ac:dyDescent="0.25">
      <c r="A560" s="373"/>
      <c r="B560" s="352"/>
      <c r="E560" s="366" t="e">
        <f t="shared" si="98"/>
        <v>#N/A</v>
      </c>
      <c r="F560" s="1097">
        <v>42</v>
      </c>
      <c r="Q560" s="271"/>
      <c r="AG560" s="271"/>
    </row>
    <row r="561" spans="1:122" ht="18" customHeight="1" x14ac:dyDescent="0.25">
      <c r="A561" s="373"/>
      <c r="B561" s="352"/>
      <c r="E561" s="366" t="e">
        <f t="shared" si="98"/>
        <v>#N/A</v>
      </c>
      <c r="F561" s="1097">
        <v>43</v>
      </c>
      <c r="Q561" s="271"/>
      <c r="AG561" s="271"/>
    </row>
    <row r="562" spans="1:122" ht="18" customHeight="1" x14ac:dyDescent="0.25">
      <c r="A562" s="373"/>
      <c r="B562" s="352"/>
      <c r="E562" s="366" t="e">
        <f t="shared" si="98"/>
        <v>#N/A</v>
      </c>
      <c r="F562" s="1097">
        <v>44</v>
      </c>
      <c r="Q562" s="271"/>
      <c r="AG562" s="271"/>
    </row>
    <row r="563" spans="1:122" ht="18" customHeight="1" x14ac:dyDescent="0.25">
      <c r="A563" s="373"/>
      <c r="B563" s="352"/>
      <c r="E563" s="366" t="e">
        <f t="shared" si="98"/>
        <v>#N/A</v>
      </c>
      <c r="F563" s="1097">
        <v>45</v>
      </c>
      <c r="Q563" s="271"/>
      <c r="AG563" s="271"/>
    </row>
    <row r="564" spans="1:122" ht="18" customHeight="1" x14ac:dyDescent="0.25">
      <c r="A564" s="373"/>
      <c r="B564" s="352"/>
      <c r="E564" s="366" t="e">
        <f t="shared" si="98"/>
        <v>#N/A</v>
      </c>
      <c r="F564" s="1097">
        <v>46</v>
      </c>
      <c r="Q564" s="271"/>
      <c r="AG564" s="271"/>
    </row>
    <row r="565" spans="1:122" ht="18" customHeight="1" x14ac:dyDescent="0.25">
      <c r="A565" s="373"/>
      <c r="B565" s="352"/>
      <c r="E565" s="366" t="e">
        <f t="shared" si="98"/>
        <v>#N/A</v>
      </c>
      <c r="F565" s="1097">
        <v>47</v>
      </c>
      <c r="Q565" s="271"/>
      <c r="AG565" s="271"/>
    </row>
    <row r="566" spans="1:122" ht="18" customHeight="1" x14ac:dyDescent="0.25">
      <c r="A566" s="373"/>
      <c r="B566" s="352"/>
      <c r="E566" s="366" t="e">
        <f t="shared" si="98"/>
        <v>#N/A</v>
      </c>
      <c r="F566" s="1097">
        <v>48</v>
      </c>
      <c r="Q566" s="271"/>
      <c r="AG566" s="271"/>
    </row>
    <row r="567" spans="1:122" ht="18" customHeight="1" x14ac:dyDescent="0.25">
      <c r="A567" s="373"/>
      <c r="B567" s="352"/>
      <c r="E567" s="366" t="e">
        <f t="shared" si="98"/>
        <v>#N/A</v>
      </c>
      <c r="F567" s="1097">
        <v>49</v>
      </c>
      <c r="Q567" s="271"/>
      <c r="AG567" s="271"/>
    </row>
    <row r="568" spans="1:122" ht="18" customHeight="1" x14ac:dyDescent="0.25">
      <c r="A568" s="373"/>
      <c r="B568" s="352"/>
      <c r="E568" s="366" t="e">
        <f>VLOOKUP(D640,$C$519:$D$524,2,0)</f>
        <v>#N/A</v>
      </c>
      <c r="F568" s="1097">
        <v>50</v>
      </c>
      <c r="Q568" s="271"/>
      <c r="AG568" s="271"/>
    </row>
    <row r="569" spans="1:122" ht="18" customHeight="1" x14ac:dyDescent="0.25">
      <c r="A569" s="373"/>
      <c r="B569" s="352"/>
      <c r="Q569" s="271"/>
      <c r="AG569" s="271"/>
      <c r="DM569" s="952" t="s">
        <v>1846</v>
      </c>
    </row>
    <row r="570" spans="1:122" ht="18" customHeight="1" x14ac:dyDescent="0.25">
      <c r="A570" s="373"/>
      <c r="Q570" s="271"/>
      <c r="AG570" s="271"/>
    </row>
    <row r="571" spans="1:122" ht="18" customHeight="1" x14ac:dyDescent="0.25">
      <c r="A571" s="373"/>
      <c r="C571" s="434">
        <v>2007</v>
      </c>
      <c r="D571" s="434">
        <v>2007</v>
      </c>
      <c r="E571" s="434">
        <v>2007</v>
      </c>
      <c r="F571" s="434">
        <v>2007</v>
      </c>
      <c r="G571" s="434">
        <v>2007</v>
      </c>
      <c r="H571" s="434">
        <v>2007</v>
      </c>
      <c r="I571" s="434">
        <v>2008</v>
      </c>
      <c r="J571" s="434">
        <v>2008</v>
      </c>
      <c r="K571" s="434">
        <v>2008</v>
      </c>
      <c r="L571" s="434">
        <v>2008</v>
      </c>
      <c r="M571" s="434">
        <v>2008</v>
      </c>
      <c r="N571" s="434">
        <v>2008</v>
      </c>
      <c r="O571" s="434">
        <v>2009</v>
      </c>
      <c r="P571" s="434">
        <v>2009</v>
      </c>
      <c r="Q571" s="434">
        <v>2009</v>
      </c>
      <c r="R571" s="434">
        <v>2009</v>
      </c>
      <c r="S571" s="434">
        <v>2009</v>
      </c>
      <c r="T571" s="434">
        <v>2009</v>
      </c>
      <c r="U571" s="434">
        <v>2010</v>
      </c>
      <c r="V571" s="434">
        <v>2010</v>
      </c>
      <c r="W571" s="434">
        <v>2010</v>
      </c>
      <c r="X571" s="434">
        <v>2010</v>
      </c>
      <c r="Y571" s="434">
        <v>2010</v>
      </c>
      <c r="Z571" s="434">
        <v>2010</v>
      </c>
      <c r="AA571" s="435">
        <v>2011</v>
      </c>
      <c r="AB571" s="435">
        <v>2011</v>
      </c>
      <c r="AC571" s="435">
        <v>2011</v>
      </c>
      <c r="AD571" s="435">
        <v>2011</v>
      </c>
      <c r="AE571" s="435">
        <v>2011</v>
      </c>
      <c r="AF571" s="435">
        <v>2011</v>
      </c>
      <c r="AG571" s="435">
        <v>2012</v>
      </c>
      <c r="AH571" s="435">
        <v>2012</v>
      </c>
      <c r="AI571" s="435">
        <v>2012</v>
      </c>
      <c r="AJ571" s="435">
        <v>2012</v>
      </c>
      <c r="AK571" s="435">
        <v>2012</v>
      </c>
      <c r="AL571" s="435">
        <v>2012</v>
      </c>
      <c r="AM571" s="435">
        <v>2013</v>
      </c>
      <c r="AN571" s="435">
        <v>2013</v>
      </c>
      <c r="AO571" s="435">
        <v>2013</v>
      </c>
      <c r="AP571" s="435">
        <v>2013</v>
      </c>
      <c r="AQ571" s="435">
        <v>2013</v>
      </c>
      <c r="AR571" s="435">
        <v>2013</v>
      </c>
      <c r="AS571" s="435">
        <v>2014</v>
      </c>
      <c r="AT571" s="435">
        <v>2014</v>
      </c>
      <c r="AU571" s="435">
        <v>2014</v>
      </c>
      <c r="AV571" s="435">
        <v>2014</v>
      </c>
      <c r="AW571" s="435">
        <v>2014</v>
      </c>
      <c r="AX571" s="435">
        <v>2014</v>
      </c>
      <c r="AY571" s="435">
        <v>2015</v>
      </c>
      <c r="AZ571" s="435">
        <v>2015</v>
      </c>
      <c r="BA571" s="435">
        <v>2015</v>
      </c>
      <c r="BB571" s="435">
        <v>2015</v>
      </c>
      <c r="BC571" s="435">
        <v>2015</v>
      </c>
      <c r="BD571" s="435">
        <v>2015</v>
      </c>
      <c r="BE571" s="435">
        <v>2016</v>
      </c>
      <c r="BF571" s="435">
        <v>2016</v>
      </c>
      <c r="BG571" s="435">
        <v>2016</v>
      </c>
      <c r="BH571" s="435">
        <v>2016</v>
      </c>
      <c r="BI571" s="435">
        <v>2016</v>
      </c>
      <c r="BJ571" s="435">
        <v>2016</v>
      </c>
      <c r="BK571" s="435">
        <v>2017</v>
      </c>
      <c r="BL571" s="435">
        <v>2017</v>
      </c>
      <c r="BM571" s="435">
        <v>2017</v>
      </c>
      <c r="BN571" s="435">
        <v>2017</v>
      </c>
      <c r="BO571" s="435">
        <v>2017</v>
      </c>
      <c r="BP571" s="435">
        <v>2017</v>
      </c>
      <c r="BQ571" s="435">
        <v>2018</v>
      </c>
      <c r="BR571" s="435">
        <v>2018</v>
      </c>
      <c r="BS571" s="435">
        <v>2018</v>
      </c>
      <c r="BT571" s="435">
        <v>2018</v>
      </c>
      <c r="BU571" s="435">
        <v>2018</v>
      </c>
      <c r="BV571" s="435">
        <v>2018</v>
      </c>
      <c r="BW571" s="436">
        <v>2019</v>
      </c>
      <c r="BX571" s="436">
        <v>2019</v>
      </c>
      <c r="BY571" s="436">
        <v>2019</v>
      </c>
      <c r="BZ571" s="436">
        <v>2019</v>
      </c>
      <c r="CA571" s="436">
        <v>2019</v>
      </c>
      <c r="CB571" s="436">
        <v>2019</v>
      </c>
      <c r="CC571" s="436">
        <v>2020</v>
      </c>
      <c r="CD571" s="436">
        <v>2020</v>
      </c>
      <c r="CE571" s="436">
        <v>2020</v>
      </c>
      <c r="CF571" s="436">
        <v>2020</v>
      </c>
      <c r="CG571" s="436">
        <v>2020</v>
      </c>
      <c r="CH571" s="436">
        <v>2020</v>
      </c>
      <c r="CI571" s="436">
        <v>2021</v>
      </c>
      <c r="CJ571" s="436">
        <v>2021</v>
      </c>
      <c r="CK571" s="436">
        <v>2021</v>
      </c>
      <c r="CL571" s="436">
        <v>2021</v>
      </c>
      <c r="CM571" s="436">
        <v>2021</v>
      </c>
      <c r="CN571" s="436">
        <v>2021</v>
      </c>
      <c r="CO571" s="436">
        <v>2022</v>
      </c>
      <c r="CP571" s="436">
        <v>2022</v>
      </c>
      <c r="CQ571" s="436">
        <v>2022</v>
      </c>
      <c r="CR571" s="436">
        <v>2022</v>
      </c>
      <c r="CS571" s="436">
        <v>2022</v>
      </c>
      <c r="CT571" s="436">
        <v>2022</v>
      </c>
      <c r="CU571" s="436">
        <v>2023</v>
      </c>
      <c r="CV571" s="436">
        <v>2023</v>
      </c>
      <c r="CW571" s="436">
        <v>2023</v>
      </c>
      <c r="CX571" s="436">
        <v>2023</v>
      </c>
      <c r="CY571" s="436">
        <v>2023</v>
      </c>
      <c r="CZ571" s="436">
        <v>2023</v>
      </c>
      <c r="DA571" s="436">
        <v>2024</v>
      </c>
      <c r="DB571" s="436">
        <v>2024</v>
      </c>
      <c r="DC571" s="436">
        <v>2024</v>
      </c>
      <c r="DD571" s="436">
        <v>2024</v>
      </c>
      <c r="DE571" s="436">
        <v>2024</v>
      </c>
      <c r="DF571" s="436">
        <v>2024</v>
      </c>
      <c r="DG571" s="436">
        <v>2025</v>
      </c>
      <c r="DH571" s="436">
        <v>2025</v>
      </c>
      <c r="DI571" s="436">
        <v>2025</v>
      </c>
      <c r="DJ571" s="436">
        <v>2025</v>
      </c>
      <c r="DK571" s="436">
        <v>2025</v>
      </c>
      <c r="DL571" s="436">
        <v>2025</v>
      </c>
      <c r="DM571" s="950">
        <v>2026</v>
      </c>
      <c r="DN571" s="950">
        <v>2026</v>
      </c>
      <c r="DO571" s="950">
        <v>2026</v>
      </c>
      <c r="DP571" s="950">
        <v>2026</v>
      </c>
      <c r="DQ571" s="950">
        <v>2026</v>
      </c>
      <c r="DR571" s="950">
        <v>2026</v>
      </c>
    </row>
    <row r="572" spans="1:122" ht="18" customHeight="1" x14ac:dyDescent="0.25">
      <c r="A572" s="373"/>
      <c r="C572" s="489" t="s">
        <v>1365</v>
      </c>
      <c r="D572" s="489" t="s">
        <v>1366</v>
      </c>
      <c r="E572" s="489" t="s">
        <v>1500</v>
      </c>
      <c r="F572" s="489" t="s">
        <v>1501</v>
      </c>
      <c r="G572" s="489" t="s">
        <v>1552</v>
      </c>
      <c r="H572" s="489" t="s">
        <v>1553</v>
      </c>
      <c r="I572" s="489" t="s">
        <v>1365</v>
      </c>
      <c r="J572" s="489" t="s">
        <v>1366</v>
      </c>
      <c r="K572" s="489" t="s">
        <v>1500</v>
      </c>
      <c r="L572" s="489" t="s">
        <v>1501</v>
      </c>
      <c r="M572" s="489" t="s">
        <v>1552</v>
      </c>
      <c r="N572" s="489" t="s">
        <v>1553</v>
      </c>
      <c r="O572" s="489" t="s">
        <v>1365</v>
      </c>
      <c r="P572" s="489" t="s">
        <v>1366</v>
      </c>
      <c r="Q572" s="489" t="s">
        <v>1500</v>
      </c>
      <c r="R572" s="489" t="s">
        <v>1501</v>
      </c>
      <c r="S572" s="489" t="s">
        <v>1552</v>
      </c>
      <c r="T572" s="489" t="s">
        <v>1553</v>
      </c>
      <c r="U572" s="489" t="s">
        <v>1365</v>
      </c>
      <c r="V572" s="489" t="s">
        <v>1366</v>
      </c>
      <c r="W572" s="489" t="s">
        <v>1500</v>
      </c>
      <c r="X572" s="489" t="s">
        <v>1501</v>
      </c>
      <c r="Y572" s="489" t="s">
        <v>1552</v>
      </c>
      <c r="Z572" s="489" t="s">
        <v>1553</v>
      </c>
      <c r="AA572" s="489" t="s">
        <v>1365</v>
      </c>
      <c r="AB572" s="489" t="s">
        <v>1366</v>
      </c>
      <c r="AC572" s="489" t="s">
        <v>1500</v>
      </c>
      <c r="AD572" s="489" t="s">
        <v>1501</v>
      </c>
      <c r="AE572" s="489" t="s">
        <v>1552</v>
      </c>
      <c r="AF572" s="489" t="s">
        <v>1553</v>
      </c>
      <c r="AG572" s="489" t="s">
        <v>1365</v>
      </c>
      <c r="AH572" s="489" t="s">
        <v>1366</v>
      </c>
      <c r="AI572" s="489" t="s">
        <v>1500</v>
      </c>
      <c r="AJ572" s="489" t="s">
        <v>1501</v>
      </c>
      <c r="AK572" s="489" t="s">
        <v>1552</v>
      </c>
      <c r="AL572" s="489" t="s">
        <v>1553</v>
      </c>
      <c r="AM572" s="489" t="s">
        <v>1365</v>
      </c>
      <c r="AN572" s="489" t="s">
        <v>1366</v>
      </c>
      <c r="AO572" s="489" t="s">
        <v>1500</v>
      </c>
      <c r="AP572" s="489" t="s">
        <v>1501</v>
      </c>
      <c r="AQ572" s="489" t="s">
        <v>1552</v>
      </c>
      <c r="AR572" s="489" t="s">
        <v>1553</v>
      </c>
      <c r="AS572" s="489" t="s">
        <v>1365</v>
      </c>
      <c r="AT572" s="489" t="s">
        <v>1366</v>
      </c>
      <c r="AU572" s="489" t="s">
        <v>1500</v>
      </c>
      <c r="AV572" s="489" t="s">
        <v>1501</v>
      </c>
      <c r="AW572" s="489" t="s">
        <v>1552</v>
      </c>
      <c r="AX572" s="489" t="s">
        <v>1553</v>
      </c>
      <c r="AY572" s="489" t="s">
        <v>1365</v>
      </c>
      <c r="AZ572" s="489" t="s">
        <v>1366</v>
      </c>
      <c r="BA572" s="489" t="s">
        <v>1500</v>
      </c>
      <c r="BB572" s="489" t="s">
        <v>1501</v>
      </c>
      <c r="BC572" s="489" t="s">
        <v>1552</v>
      </c>
      <c r="BD572" s="489" t="s">
        <v>1553</v>
      </c>
      <c r="BE572" s="489" t="s">
        <v>1365</v>
      </c>
      <c r="BF572" s="489" t="s">
        <v>1366</v>
      </c>
      <c r="BG572" s="489" t="s">
        <v>1500</v>
      </c>
      <c r="BH572" s="489" t="s">
        <v>1501</v>
      </c>
      <c r="BI572" s="489" t="s">
        <v>1552</v>
      </c>
      <c r="BJ572" s="489" t="s">
        <v>1553</v>
      </c>
      <c r="BK572" s="489" t="s">
        <v>1365</v>
      </c>
      <c r="BL572" s="489" t="s">
        <v>1366</v>
      </c>
      <c r="BM572" s="489" t="s">
        <v>1500</v>
      </c>
      <c r="BN572" s="489" t="s">
        <v>1501</v>
      </c>
      <c r="BO572" s="489" t="s">
        <v>1552</v>
      </c>
      <c r="BP572" s="489" t="s">
        <v>1553</v>
      </c>
      <c r="BQ572" s="489" t="s">
        <v>1365</v>
      </c>
      <c r="BR572" s="489" t="s">
        <v>1366</v>
      </c>
      <c r="BS572" s="489" t="s">
        <v>1500</v>
      </c>
      <c r="BT572" s="489" t="s">
        <v>1501</v>
      </c>
      <c r="BU572" s="489" t="s">
        <v>1552</v>
      </c>
      <c r="BV572" s="489" t="s">
        <v>1553</v>
      </c>
      <c r="BW572" s="489" t="s">
        <v>1365</v>
      </c>
      <c r="BX572" s="489" t="s">
        <v>1366</v>
      </c>
      <c r="BY572" s="489" t="s">
        <v>1500</v>
      </c>
      <c r="BZ572" s="489" t="s">
        <v>1501</v>
      </c>
      <c r="CA572" s="489" t="s">
        <v>1552</v>
      </c>
      <c r="CB572" s="489" t="s">
        <v>1553</v>
      </c>
      <c r="CC572" s="489" t="s">
        <v>1365</v>
      </c>
      <c r="CD572" s="489" t="s">
        <v>1366</v>
      </c>
      <c r="CE572" s="489" t="s">
        <v>1500</v>
      </c>
      <c r="CF572" s="489" t="s">
        <v>1501</v>
      </c>
      <c r="CG572" s="489" t="s">
        <v>1552</v>
      </c>
      <c r="CH572" s="489" t="s">
        <v>1553</v>
      </c>
      <c r="CI572" s="489" t="s">
        <v>1365</v>
      </c>
      <c r="CJ572" s="489" t="s">
        <v>1366</v>
      </c>
      <c r="CK572" s="489" t="s">
        <v>1500</v>
      </c>
      <c r="CL572" s="489" t="s">
        <v>1501</v>
      </c>
      <c r="CM572" s="489" t="s">
        <v>1552</v>
      </c>
      <c r="CN572" s="489" t="s">
        <v>1553</v>
      </c>
      <c r="CO572" s="489" t="s">
        <v>1365</v>
      </c>
      <c r="CP572" s="489" t="s">
        <v>1366</v>
      </c>
      <c r="CQ572" s="489" t="s">
        <v>1500</v>
      </c>
      <c r="CR572" s="489" t="s">
        <v>1501</v>
      </c>
      <c r="CS572" s="489" t="s">
        <v>1552</v>
      </c>
      <c r="CT572" s="489" t="s">
        <v>1553</v>
      </c>
      <c r="CU572" s="489" t="s">
        <v>1365</v>
      </c>
      <c r="CV572" s="489" t="s">
        <v>1366</v>
      </c>
      <c r="CW572" s="489" t="s">
        <v>1500</v>
      </c>
      <c r="CX572" s="489" t="s">
        <v>1501</v>
      </c>
      <c r="CY572" s="489" t="s">
        <v>1552</v>
      </c>
      <c r="CZ572" s="489" t="s">
        <v>1553</v>
      </c>
      <c r="DA572" s="489" t="s">
        <v>1365</v>
      </c>
      <c r="DB572" s="489" t="s">
        <v>1366</v>
      </c>
      <c r="DC572" s="489" t="s">
        <v>1500</v>
      </c>
      <c r="DD572" s="489" t="s">
        <v>1501</v>
      </c>
      <c r="DE572" s="489" t="s">
        <v>1552</v>
      </c>
      <c r="DF572" s="489" t="s">
        <v>1553</v>
      </c>
      <c r="DG572" s="489" t="s">
        <v>1365</v>
      </c>
      <c r="DH572" s="489" t="s">
        <v>1366</v>
      </c>
      <c r="DI572" s="489" t="s">
        <v>1500</v>
      </c>
      <c r="DJ572" s="489" t="s">
        <v>1501</v>
      </c>
      <c r="DK572" s="489" t="s">
        <v>1552</v>
      </c>
      <c r="DL572" s="489" t="s">
        <v>1553</v>
      </c>
      <c r="DM572" s="1054" t="s">
        <v>1365</v>
      </c>
      <c r="DN572" s="1054" t="s">
        <v>1366</v>
      </c>
      <c r="DO572" s="1054" t="s">
        <v>1500</v>
      </c>
      <c r="DP572" s="1054" t="s">
        <v>1501</v>
      </c>
      <c r="DQ572" s="1054" t="s">
        <v>1552</v>
      </c>
      <c r="DR572" s="1054" t="s">
        <v>1553</v>
      </c>
    </row>
    <row r="573" spans="1:122" ht="18" customHeight="1" x14ac:dyDescent="0.25">
      <c r="A573" s="373"/>
      <c r="C573" s="490">
        <v>1</v>
      </c>
      <c r="D573" s="490">
        <v>2</v>
      </c>
      <c r="E573" s="490">
        <v>3</v>
      </c>
      <c r="F573" s="490">
        <v>4</v>
      </c>
      <c r="G573" s="490">
        <v>5</v>
      </c>
      <c r="H573" s="490">
        <v>6</v>
      </c>
      <c r="I573" s="490">
        <v>1</v>
      </c>
      <c r="J573" s="490">
        <v>2</v>
      </c>
      <c r="K573" s="490">
        <v>3</v>
      </c>
      <c r="L573" s="490">
        <v>4</v>
      </c>
      <c r="M573" s="490">
        <v>5</v>
      </c>
      <c r="N573" s="490">
        <v>6</v>
      </c>
      <c r="O573" s="490">
        <v>1</v>
      </c>
      <c r="P573" s="490">
        <v>2</v>
      </c>
      <c r="Q573" s="490">
        <v>3</v>
      </c>
      <c r="R573" s="490">
        <v>4</v>
      </c>
      <c r="S573" s="490">
        <v>5</v>
      </c>
      <c r="T573" s="490">
        <v>6</v>
      </c>
      <c r="U573" s="490">
        <v>1</v>
      </c>
      <c r="V573" s="490">
        <v>2</v>
      </c>
      <c r="W573" s="490">
        <v>3</v>
      </c>
      <c r="X573" s="490">
        <v>4</v>
      </c>
      <c r="Y573" s="490">
        <v>5</v>
      </c>
      <c r="Z573" s="490">
        <v>6</v>
      </c>
      <c r="AA573" s="490">
        <v>1</v>
      </c>
      <c r="AB573" s="490">
        <v>2</v>
      </c>
      <c r="AC573" s="490">
        <v>3</v>
      </c>
      <c r="AD573" s="490">
        <v>4</v>
      </c>
      <c r="AE573" s="490">
        <v>5</v>
      </c>
      <c r="AF573" s="490">
        <v>6</v>
      </c>
      <c r="AG573" s="490">
        <v>1</v>
      </c>
      <c r="AH573" s="490">
        <v>2</v>
      </c>
      <c r="AI573" s="490">
        <v>3</v>
      </c>
      <c r="AJ573" s="490">
        <v>4</v>
      </c>
      <c r="AK573" s="490">
        <v>5</v>
      </c>
      <c r="AL573" s="490">
        <v>6</v>
      </c>
      <c r="AM573" s="490">
        <v>1</v>
      </c>
      <c r="AN573" s="490">
        <v>2</v>
      </c>
      <c r="AO573" s="490">
        <v>3</v>
      </c>
      <c r="AP573" s="490">
        <v>4</v>
      </c>
      <c r="AQ573" s="490">
        <v>5</v>
      </c>
      <c r="AR573" s="490">
        <v>6</v>
      </c>
      <c r="AS573" s="490">
        <v>1</v>
      </c>
      <c r="AT573" s="490">
        <v>2</v>
      </c>
      <c r="AU573" s="490">
        <v>3</v>
      </c>
      <c r="AV573" s="490">
        <v>4</v>
      </c>
      <c r="AW573" s="490">
        <v>5</v>
      </c>
      <c r="AX573" s="490">
        <v>6</v>
      </c>
      <c r="AY573" s="490">
        <v>1</v>
      </c>
      <c r="AZ573" s="490">
        <v>2</v>
      </c>
      <c r="BA573" s="490">
        <v>3</v>
      </c>
      <c r="BB573" s="490">
        <v>4</v>
      </c>
      <c r="BC573" s="490">
        <v>5</v>
      </c>
      <c r="BD573" s="490">
        <v>6</v>
      </c>
      <c r="BE573" s="490">
        <v>1</v>
      </c>
      <c r="BF573" s="490">
        <v>2</v>
      </c>
      <c r="BG573" s="490">
        <v>3</v>
      </c>
      <c r="BH573" s="490">
        <v>4</v>
      </c>
      <c r="BI573" s="490">
        <v>5</v>
      </c>
      <c r="BJ573" s="490">
        <v>6</v>
      </c>
      <c r="BK573" s="490">
        <v>1</v>
      </c>
      <c r="BL573" s="490">
        <v>2</v>
      </c>
      <c r="BM573" s="490">
        <v>3</v>
      </c>
      <c r="BN573" s="490">
        <v>4</v>
      </c>
      <c r="BO573" s="490">
        <v>5</v>
      </c>
      <c r="BP573" s="490">
        <v>6</v>
      </c>
      <c r="BQ573" s="490">
        <v>1</v>
      </c>
      <c r="BR573" s="490">
        <v>2</v>
      </c>
      <c r="BS573" s="490">
        <v>3</v>
      </c>
      <c r="BT573" s="490">
        <v>4</v>
      </c>
      <c r="BU573" s="490">
        <v>5</v>
      </c>
      <c r="BV573" s="490">
        <v>6</v>
      </c>
      <c r="BW573" s="490">
        <v>1</v>
      </c>
      <c r="BX573" s="490">
        <v>2</v>
      </c>
      <c r="BY573" s="490">
        <v>3</v>
      </c>
      <c r="BZ573" s="490">
        <v>4</v>
      </c>
      <c r="CA573" s="490">
        <v>5</v>
      </c>
      <c r="CB573" s="490">
        <v>6</v>
      </c>
      <c r="CC573" s="490">
        <v>1</v>
      </c>
      <c r="CD573" s="490">
        <v>2</v>
      </c>
      <c r="CE573" s="490">
        <v>3</v>
      </c>
      <c r="CF573" s="490">
        <v>4</v>
      </c>
      <c r="CG573" s="490">
        <v>5</v>
      </c>
      <c r="CH573" s="490">
        <v>6</v>
      </c>
      <c r="CI573" s="490">
        <v>1</v>
      </c>
      <c r="CJ573" s="490">
        <v>2</v>
      </c>
      <c r="CK573" s="490">
        <v>3</v>
      </c>
      <c r="CL573" s="490">
        <v>4</v>
      </c>
      <c r="CM573" s="490">
        <v>5</v>
      </c>
      <c r="CN573" s="490">
        <v>6</v>
      </c>
      <c r="CO573" s="490">
        <v>1</v>
      </c>
      <c r="CP573" s="490">
        <v>2</v>
      </c>
      <c r="CQ573" s="490">
        <v>3</v>
      </c>
      <c r="CR573" s="490">
        <v>4</v>
      </c>
      <c r="CS573" s="490">
        <v>5</v>
      </c>
      <c r="CT573" s="490">
        <v>6</v>
      </c>
      <c r="CU573" s="490">
        <v>1</v>
      </c>
      <c r="CV573" s="490">
        <v>2</v>
      </c>
      <c r="CW573" s="490">
        <v>3</v>
      </c>
      <c r="CX573" s="490">
        <v>4</v>
      </c>
      <c r="CY573" s="490">
        <v>5</v>
      </c>
      <c r="CZ573" s="490">
        <v>6</v>
      </c>
      <c r="DA573" s="490">
        <v>1</v>
      </c>
      <c r="DB573" s="490">
        <v>2</v>
      </c>
      <c r="DC573" s="490">
        <v>3</v>
      </c>
      <c r="DD573" s="490">
        <v>4</v>
      </c>
      <c r="DE573" s="490">
        <v>5</v>
      </c>
      <c r="DF573" s="490">
        <v>6</v>
      </c>
      <c r="DG573" s="490">
        <v>1</v>
      </c>
      <c r="DH573" s="490">
        <v>2</v>
      </c>
      <c r="DI573" s="490">
        <v>3</v>
      </c>
      <c r="DJ573" s="490">
        <v>4</v>
      </c>
      <c r="DK573" s="490">
        <v>5</v>
      </c>
      <c r="DL573" s="490">
        <v>6</v>
      </c>
      <c r="DM573" s="1055">
        <v>1</v>
      </c>
      <c r="DN573" s="1055">
        <v>2</v>
      </c>
      <c r="DO573" s="1055">
        <v>3</v>
      </c>
      <c r="DP573" s="1055">
        <v>4</v>
      </c>
      <c r="DQ573" s="1055">
        <v>5</v>
      </c>
      <c r="DR573" s="1055">
        <v>6</v>
      </c>
    </row>
    <row r="574" spans="1:122" ht="18" customHeight="1" x14ac:dyDescent="0.25">
      <c r="A574" s="373"/>
      <c r="C574" s="488" t="str">
        <f>"Comb_VehA2_"&amp;C573&amp;"_"&amp;C571</f>
        <v>Comb_VehA2_1_2007</v>
      </c>
      <c r="D574" s="488" t="str">
        <f t="shared" ref="D574:BO574" si="99">"Comb_VehA2_"&amp;D573&amp;"_"&amp;D571</f>
        <v>Comb_VehA2_2_2007</v>
      </c>
      <c r="E574" s="488" t="str">
        <f t="shared" si="99"/>
        <v>Comb_VehA2_3_2007</v>
      </c>
      <c r="F574" s="488" t="str">
        <f t="shared" si="99"/>
        <v>Comb_VehA2_4_2007</v>
      </c>
      <c r="G574" s="488" t="str">
        <f t="shared" si="99"/>
        <v>Comb_VehA2_5_2007</v>
      </c>
      <c r="H574" s="488" t="str">
        <f t="shared" si="99"/>
        <v>Comb_VehA2_6_2007</v>
      </c>
      <c r="I574" s="488" t="str">
        <f t="shared" si="99"/>
        <v>Comb_VehA2_1_2008</v>
      </c>
      <c r="J574" s="488" t="str">
        <f t="shared" si="99"/>
        <v>Comb_VehA2_2_2008</v>
      </c>
      <c r="K574" s="488" t="str">
        <f t="shared" si="99"/>
        <v>Comb_VehA2_3_2008</v>
      </c>
      <c r="L574" s="488" t="str">
        <f t="shared" si="99"/>
        <v>Comb_VehA2_4_2008</v>
      </c>
      <c r="M574" s="488" t="str">
        <f t="shared" si="99"/>
        <v>Comb_VehA2_5_2008</v>
      </c>
      <c r="N574" s="488" t="str">
        <f t="shared" si="99"/>
        <v>Comb_VehA2_6_2008</v>
      </c>
      <c r="O574" s="488" t="str">
        <f t="shared" si="99"/>
        <v>Comb_VehA2_1_2009</v>
      </c>
      <c r="P574" s="488" t="str">
        <f t="shared" si="99"/>
        <v>Comb_VehA2_2_2009</v>
      </c>
      <c r="Q574" s="488" t="str">
        <f t="shared" si="99"/>
        <v>Comb_VehA2_3_2009</v>
      </c>
      <c r="R574" s="488" t="str">
        <f t="shared" si="99"/>
        <v>Comb_VehA2_4_2009</v>
      </c>
      <c r="S574" s="488" t="str">
        <f t="shared" si="99"/>
        <v>Comb_VehA2_5_2009</v>
      </c>
      <c r="T574" s="488" t="str">
        <f t="shared" si="99"/>
        <v>Comb_VehA2_6_2009</v>
      </c>
      <c r="U574" s="488" t="str">
        <f t="shared" si="99"/>
        <v>Comb_VehA2_1_2010</v>
      </c>
      <c r="V574" s="488" t="str">
        <f t="shared" si="99"/>
        <v>Comb_VehA2_2_2010</v>
      </c>
      <c r="W574" s="488" t="str">
        <f t="shared" si="99"/>
        <v>Comb_VehA2_3_2010</v>
      </c>
      <c r="X574" s="488" t="str">
        <f t="shared" si="99"/>
        <v>Comb_VehA2_4_2010</v>
      </c>
      <c r="Y574" s="488" t="str">
        <f t="shared" si="99"/>
        <v>Comb_VehA2_5_2010</v>
      </c>
      <c r="Z574" s="488" t="str">
        <f t="shared" si="99"/>
        <v>Comb_VehA2_6_2010</v>
      </c>
      <c r="AA574" s="488" t="str">
        <f t="shared" si="99"/>
        <v>Comb_VehA2_1_2011</v>
      </c>
      <c r="AB574" s="488" t="str">
        <f t="shared" si="99"/>
        <v>Comb_VehA2_2_2011</v>
      </c>
      <c r="AC574" s="488" t="str">
        <f t="shared" si="99"/>
        <v>Comb_VehA2_3_2011</v>
      </c>
      <c r="AD574" s="488" t="str">
        <f t="shared" si="99"/>
        <v>Comb_VehA2_4_2011</v>
      </c>
      <c r="AE574" s="488" t="str">
        <f t="shared" si="99"/>
        <v>Comb_VehA2_5_2011</v>
      </c>
      <c r="AF574" s="488" t="str">
        <f t="shared" si="99"/>
        <v>Comb_VehA2_6_2011</v>
      </c>
      <c r="AG574" s="488" t="str">
        <f t="shared" si="99"/>
        <v>Comb_VehA2_1_2012</v>
      </c>
      <c r="AH574" s="488" t="str">
        <f t="shared" si="99"/>
        <v>Comb_VehA2_2_2012</v>
      </c>
      <c r="AI574" s="488" t="str">
        <f t="shared" si="99"/>
        <v>Comb_VehA2_3_2012</v>
      </c>
      <c r="AJ574" s="488" t="str">
        <f t="shared" si="99"/>
        <v>Comb_VehA2_4_2012</v>
      </c>
      <c r="AK574" s="488" t="str">
        <f t="shared" si="99"/>
        <v>Comb_VehA2_5_2012</v>
      </c>
      <c r="AL574" s="488" t="str">
        <f t="shared" si="99"/>
        <v>Comb_VehA2_6_2012</v>
      </c>
      <c r="AM574" s="488" t="str">
        <f t="shared" si="99"/>
        <v>Comb_VehA2_1_2013</v>
      </c>
      <c r="AN574" s="488" t="str">
        <f t="shared" si="99"/>
        <v>Comb_VehA2_2_2013</v>
      </c>
      <c r="AO574" s="488" t="str">
        <f t="shared" si="99"/>
        <v>Comb_VehA2_3_2013</v>
      </c>
      <c r="AP574" s="488" t="str">
        <f t="shared" si="99"/>
        <v>Comb_VehA2_4_2013</v>
      </c>
      <c r="AQ574" s="488" t="str">
        <f t="shared" si="99"/>
        <v>Comb_VehA2_5_2013</v>
      </c>
      <c r="AR574" s="488" t="str">
        <f t="shared" si="99"/>
        <v>Comb_VehA2_6_2013</v>
      </c>
      <c r="AS574" s="488" t="str">
        <f t="shared" si="99"/>
        <v>Comb_VehA2_1_2014</v>
      </c>
      <c r="AT574" s="488" t="str">
        <f t="shared" si="99"/>
        <v>Comb_VehA2_2_2014</v>
      </c>
      <c r="AU574" s="488" t="str">
        <f t="shared" si="99"/>
        <v>Comb_VehA2_3_2014</v>
      </c>
      <c r="AV574" s="488" t="str">
        <f t="shared" si="99"/>
        <v>Comb_VehA2_4_2014</v>
      </c>
      <c r="AW574" s="488" t="str">
        <f t="shared" si="99"/>
        <v>Comb_VehA2_5_2014</v>
      </c>
      <c r="AX574" s="488" t="str">
        <f t="shared" si="99"/>
        <v>Comb_VehA2_6_2014</v>
      </c>
      <c r="AY574" s="488" t="str">
        <f t="shared" si="99"/>
        <v>Comb_VehA2_1_2015</v>
      </c>
      <c r="AZ574" s="488" t="str">
        <f t="shared" si="99"/>
        <v>Comb_VehA2_2_2015</v>
      </c>
      <c r="BA574" s="488" t="str">
        <f t="shared" si="99"/>
        <v>Comb_VehA2_3_2015</v>
      </c>
      <c r="BB574" s="488" t="str">
        <f t="shared" si="99"/>
        <v>Comb_VehA2_4_2015</v>
      </c>
      <c r="BC574" s="488" t="str">
        <f t="shared" si="99"/>
        <v>Comb_VehA2_5_2015</v>
      </c>
      <c r="BD574" s="488" t="str">
        <f t="shared" si="99"/>
        <v>Comb_VehA2_6_2015</v>
      </c>
      <c r="BE574" s="488" t="str">
        <f t="shared" si="99"/>
        <v>Comb_VehA2_1_2016</v>
      </c>
      <c r="BF574" s="488" t="str">
        <f t="shared" si="99"/>
        <v>Comb_VehA2_2_2016</v>
      </c>
      <c r="BG574" s="488" t="str">
        <f t="shared" si="99"/>
        <v>Comb_VehA2_3_2016</v>
      </c>
      <c r="BH574" s="488" t="str">
        <f t="shared" si="99"/>
        <v>Comb_VehA2_4_2016</v>
      </c>
      <c r="BI574" s="488" t="str">
        <f t="shared" si="99"/>
        <v>Comb_VehA2_5_2016</v>
      </c>
      <c r="BJ574" s="488" t="str">
        <f t="shared" si="99"/>
        <v>Comb_VehA2_6_2016</v>
      </c>
      <c r="BK574" s="488" t="str">
        <f t="shared" si="99"/>
        <v>Comb_VehA2_1_2017</v>
      </c>
      <c r="BL574" s="488" t="str">
        <f t="shared" si="99"/>
        <v>Comb_VehA2_2_2017</v>
      </c>
      <c r="BM574" s="488" t="str">
        <f t="shared" si="99"/>
        <v>Comb_VehA2_3_2017</v>
      </c>
      <c r="BN574" s="488" t="str">
        <f t="shared" si="99"/>
        <v>Comb_VehA2_4_2017</v>
      </c>
      <c r="BO574" s="488" t="str">
        <f t="shared" si="99"/>
        <v>Comb_VehA2_5_2017</v>
      </c>
      <c r="BP574" s="488" t="str">
        <f t="shared" ref="BP574:CZ574" si="100">"Comb_VehA2_"&amp;BP573&amp;"_"&amp;BP571</f>
        <v>Comb_VehA2_6_2017</v>
      </c>
      <c r="BQ574" s="488" t="str">
        <f t="shared" si="100"/>
        <v>Comb_VehA2_1_2018</v>
      </c>
      <c r="BR574" s="488" t="str">
        <f t="shared" si="100"/>
        <v>Comb_VehA2_2_2018</v>
      </c>
      <c r="BS574" s="488" t="str">
        <f t="shared" si="100"/>
        <v>Comb_VehA2_3_2018</v>
      </c>
      <c r="BT574" s="488" t="str">
        <f t="shared" si="100"/>
        <v>Comb_VehA2_4_2018</v>
      </c>
      <c r="BU574" s="488" t="str">
        <f t="shared" si="100"/>
        <v>Comb_VehA2_5_2018</v>
      </c>
      <c r="BV574" s="488" t="str">
        <f t="shared" si="100"/>
        <v>Comb_VehA2_6_2018</v>
      </c>
      <c r="BW574" s="488" t="str">
        <f t="shared" si="100"/>
        <v>Comb_VehA2_1_2019</v>
      </c>
      <c r="BX574" s="488" t="str">
        <f t="shared" si="100"/>
        <v>Comb_VehA2_2_2019</v>
      </c>
      <c r="BY574" s="488" t="str">
        <f t="shared" si="100"/>
        <v>Comb_VehA2_3_2019</v>
      </c>
      <c r="BZ574" s="488" t="str">
        <f t="shared" si="100"/>
        <v>Comb_VehA2_4_2019</v>
      </c>
      <c r="CA574" s="488" t="str">
        <f t="shared" si="100"/>
        <v>Comb_VehA2_5_2019</v>
      </c>
      <c r="CB574" s="488" t="str">
        <f t="shared" si="100"/>
        <v>Comb_VehA2_6_2019</v>
      </c>
      <c r="CC574" s="488" t="str">
        <f t="shared" si="100"/>
        <v>Comb_VehA2_1_2020</v>
      </c>
      <c r="CD574" s="488" t="str">
        <f t="shared" si="100"/>
        <v>Comb_VehA2_2_2020</v>
      </c>
      <c r="CE574" s="488" t="str">
        <f t="shared" si="100"/>
        <v>Comb_VehA2_3_2020</v>
      </c>
      <c r="CF574" s="488" t="str">
        <f t="shared" si="100"/>
        <v>Comb_VehA2_4_2020</v>
      </c>
      <c r="CG574" s="488" t="str">
        <f t="shared" si="100"/>
        <v>Comb_VehA2_5_2020</v>
      </c>
      <c r="CH574" s="488" t="str">
        <f t="shared" si="100"/>
        <v>Comb_VehA2_6_2020</v>
      </c>
      <c r="CI574" s="488" t="str">
        <f t="shared" si="100"/>
        <v>Comb_VehA2_1_2021</v>
      </c>
      <c r="CJ574" s="488" t="str">
        <f t="shared" si="100"/>
        <v>Comb_VehA2_2_2021</v>
      </c>
      <c r="CK574" s="488" t="str">
        <f t="shared" si="100"/>
        <v>Comb_VehA2_3_2021</v>
      </c>
      <c r="CL574" s="488" t="str">
        <f t="shared" si="100"/>
        <v>Comb_VehA2_4_2021</v>
      </c>
      <c r="CM574" s="488" t="str">
        <f t="shared" si="100"/>
        <v>Comb_VehA2_5_2021</v>
      </c>
      <c r="CN574" s="488" t="str">
        <f t="shared" si="100"/>
        <v>Comb_VehA2_6_2021</v>
      </c>
      <c r="CO574" s="488" t="str">
        <f t="shared" si="100"/>
        <v>Comb_VehA2_1_2022</v>
      </c>
      <c r="CP574" s="488" t="str">
        <f t="shared" si="100"/>
        <v>Comb_VehA2_2_2022</v>
      </c>
      <c r="CQ574" s="488" t="str">
        <f t="shared" si="100"/>
        <v>Comb_VehA2_3_2022</v>
      </c>
      <c r="CR574" s="488" t="str">
        <f t="shared" si="100"/>
        <v>Comb_VehA2_4_2022</v>
      </c>
      <c r="CS574" s="488" t="str">
        <f t="shared" si="100"/>
        <v>Comb_VehA2_5_2022</v>
      </c>
      <c r="CT574" s="488" t="str">
        <f t="shared" si="100"/>
        <v>Comb_VehA2_6_2022</v>
      </c>
      <c r="CU574" s="488" t="str">
        <f t="shared" si="100"/>
        <v>Comb_VehA2_1_2023</v>
      </c>
      <c r="CV574" s="488" t="str">
        <f t="shared" si="100"/>
        <v>Comb_VehA2_2_2023</v>
      </c>
      <c r="CW574" s="488" t="str">
        <f t="shared" si="100"/>
        <v>Comb_VehA2_3_2023</v>
      </c>
      <c r="CX574" s="488" t="str">
        <f t="shared" si="100"/>
        <v>Comb_VehA2_4_2023</v>
      </c>
      <c r="CY574" s="488" t="str">
        <f t="shared" si="100"/>
        <v>Comb_VehA2_5_2023</v>
      </c>
      <c r="CZ574" s="488" t="str">
        <f t="shared" si="100"/>
        <v>Comb_VehA2_6_2023</v>
      </c>
      <c r="DA574" s="488" t="str">
        <f>"Comb_VehA2_"&amp;DA573&amp;"_"&amp;DA571</f>
        <v>Comb_VehA2_1_2024</v>
      </c>
      <c r="DB574" s="488" t="str">
        <f t="shared" ref="DB574:DE574" si="101">"Comb_VehA2_"&amp;DB573&amp;"_"&amp;DB571</f>
        <v>Comb_VehA2_2_2024</v>
      </c>
      <c r="DC574" s="488" t="str">
        <f t="shared" si="101"/>
        <v>Comb_VehA2_3_2024</v>
      </c>
      <c r="DD574" s="488" t="str">
        <f t="shared" si="101"/>
        <v>Comb_VehA2_4_2024</v>
      </c>
      <c r="DE574" s="488" t="str">
        <f t="shared" si="101"/>
        <v>Comb_VehA2_5_2024</v>
      </c>
      <c r="DF574" s="488" t="str">
        <f>"Comb_VehA2_"&amp;DF573&amp;"_"&amp;DF571</f>
        <v>Comb_VehA2_6_2024</v>
      </c>
      <c r="DG574" s="488" t="str">
        <f>"Comb_VehA2_"&amp;DG573&amp;"_"&amp;DG571</f>
        <v>Comb_VehA2_1_2025</v>
      </c>
      <c r="DH574" s="488" t="str">
        <f t="shared" ref="DH574:DK574" si="102">"Comb_VehA2_"&amp;DH573&amp;"_"&amp;DH571</f>
        <v>Comb_VehA2_2_2025</v>
      </c>
      <c r="DI574" s="488" t="str">
        <f t="shared" si="102"/>
        <v>Comb_VehA2_3_2025</v>
      </c>
      <c r="DJ574" s="488" t="str">
        <f t="shared" si="102"/>
        <v>Comb_VehA2_4_2025</v>
      </c>
      <c r="DK574" s="488" t="str">
        <f t="shared" si="102"/>
        <v>Comb_VehA2_5_2025</v>
      </c>
      <c r="DL574" s="488" t="str">
        <f>"Comb_VehA2_"&amp;DL573&amp;"_"&amp;DL571</f>
        <v>Comb_VehA2_6_2025</v>
      </c>
      <c r="DM574" s="1056" t="str">
        <f>"Comb_VehA2_"&amp;DM573&amp;"_"&amp;DM571</f>
        <v>Comb_VehA2_1_2026</v>
      </c>
      <c r="DN574" s="1056" t="str">
        <f t="shared" ref="DN574:DQ574" si="103">"Comb_VehA2_"&amp;DN573&amp;"_"&amp;DN571</f>
        <v>Comb_VehA2_2_2026</v>
      </c>
      <c r="DO574" s="1056" t="str">
        <f t="shared" si="103"/>
        <v>Comb_VehA2_3_2026</v>
      </c>
      <c r="DP574" s="1056" t="str">
        <f t="shared" si="103"/>
        <v>Comb_VehA2_4_2026</v>
      </c>
      <c r="DQ574" s="1056" t="str">
        <f t="shared" si="103"/>
        <v>Comb_VehA2_5_2026</v>
      </c>
      <c r="DR574" s="1056" t="str">
        <f>"Comb_VehA2_"&amp;DR573&amp;"_"&amp;DR571</f>
        <v>Comb_VehA2_6_2026</v>
      </c>
    </row>
    <row r="575" spans="1:122" ht="18" customHeight="1" x14ac:dyDescent="0.25">
      <c r="A575" s="373"/>
      <c r="C575" s="798" t="s">
        <v>1430</v>
      </c>
      <c r="D575" s="795" t="s">
        <v>1430</v>
      </c>
      <c r="E575" s="361" t="s">
        <v>1430</v>
      </c>
      <c r="F575" s="298" t="s">
        <v>1431</v>
      </c>
      <c r="G575" s="800" t="s">
        <v>1430</v>
      </c>
      <c r="H575" s="800" t="s">
        <v>1430</v>
      </c>
      <c r="I575" s="798" t="s">
        <v>1430</v>
      </c>
      <c r="J575" s="795" t="s">
        <v>1430</v>
      </c>
      <c r="K575" s="361" t="s">
        <v>1430</v>
      </c>
      <c r="L575" s="298" t="s">
        <v>1431</v>
      </c>
      <c r="M575" s="800" t="s">
        <v>1430</v>
      </c>
      <c r="N575" s="800" t="s">
        <v>1430</v>
      </c>
      <c r="O575" s="798" t="s">
        <v>1430</v>
      </c>
      <c r="P575" s="795" t="s">
        <v>1430</v>
      </c>
      <c r="Q575" s="361" t="s">
        <v>1430</v>
      </c>
      <c r="R575" s="298" t="s">
        <v>1431</v>
      </c>
      <c r="S575" s="800" t="s">
        <v>1430</v>
      </c>
      <c r="T575" s="800" t="s">
        <v>1430</v>
      </c>
      <c r="U575" s="798" t="s">
        <v>1430</v>
      </c>
      <c r="V575" s="795" t="s">
        <v>1430</v>
      </c>
      <c r="W575" s="361" t="s">
        <v>1430</v>
      </c>
      <c r="X575" s="298" t="s">
        <v>1431</v>
      </c>
      <c r="Y575" s="800" t="s">
        <v>1430</v>
      </c>
      <c r="Z575" s="800" t="s">
        <v>1430</v>
      </c>
      <c r="AA575" s="798" t="s">
        <v>1430</v>
      </c>
      <c r="AB575" s="795" t="s">
        <v>1430</v>
      </c>
      <c r="AC575" s="361" t="s">
        <v>1430</v>
      </c>
      <c r="AD575" s="298" t="s">
        <v>1431</v>
      </c>
      <c r="AE575" s="800" t="s">
        <v>1430</v>
      </c>
      <c r="AF575" s="800" t="s">
        <v>1430</v>
      </c>
      <c r="AG575" s="798" t="s">
        <v>1430</v>
      </c>
      <c r="AH575" s="795" t="s">
        <v>1430</v>
      </c>
      <c r="AI575" s="361" t="s">
        <v>1430</v>
      </c>
      <c r="AJ575" s="298" t="s">
        <v>1431</v>
      </c>
      <c r="AK575" s="800" t="s">
        <v>1430</v>
      </c>
      <c r="AL575" s="800" t="s">
        <v>1430</v>
      </c>
      <c r="AM575" s="798" t="s">
        <v>1430</v>
      </c>
      <c r="AN575" s="795" t="s">
        <v>1430</v>
      </c>
      <c r="AO575" s="361" t="s">
        <v>1430</v>
      </c>
      <c r="AP575" s="298" t="s">
        <v>1431</v>
      </c>
      <c r="AQ575" s="800" t="s">
        <v>1430</v>
      </c>
      <c r="AR575" s="800" t="s">
        <v>1430</v>
      </c>
      <c r="AS575" s="798" t="s">
        <v>1430</v>
      </c>
      <c r="AT575" s="795" t="s">
        <v>1430</v>
      </c>
      <c r="AU575" s="361" t="s">
        <v>1430</v>
      </c>
      <c r="AV575" s="298" t="s">
        <v>1431</v>
      </c>
      <c r="AW575" s="800" t="s">
        <v>1430</v>
      </c>
      <c r="AX575" s="800" t="s">
        <v>1430</v>
      </c>
      <c r="AY575" s="798" t="s">
        <v>1430</v>
      </c>
      <c r="AZ575" s="795" t="s">
        <v>1430</v>
      </c>
      <c r="BA575" s="361" t="s">
        <v>1430</v>
      </c>
      <c r="BB575" s="298" t="s">
        <v>1431</v>
      </c>
      <c r="BC575" s="800" t="s">
        <v>1430</v>
      </c>
      <c r="BD575" s="800" t="s">
        <v>1430</v>
      </c>
      <c r="BE575" s="798" t="s">
        <v>1430</v>
      </c>
      <c r="BF575" s="795" t="s">
        <v>1430</v>
      </c>
      <c r="BG575" s="361" t="s">
        <v>1430</v>
      </c>
      <c r="BH575" s="298" t="s">
        <v>1431</v>
      </c>
      <c r="BI575" s="800" t="s">
        <v>1430</v>
      </c>
      <c r="BJ575" s="800" t="s">
        <v>1430</v>
      </c>
      <c r="BK575" s="798" t="s">
        <v>1430</v>
      </c>
      <c r="BL575" s="795" t="s">
        <v>1430</v>
      </c>
      <c r="BM575" s="361" t="s">
        <v>1430</v>
      </c>
      <c r="BN575" s="298" t="s">
        <v>1431</v>
      </c>
      <c r="BO575" s="800" t="s">
        <v>1430</v>
      </c>
      <c r="BP575" s="800" t="s">
        <v>1430</v>
      </c>
      <c r="BQ575" s="798" t="s">
        <v>1430</v>
      </c>
      <c r="BR575" s="795" t="s">
        <v>1430</v>
      </c>
      <c r="BS575" s="361" t="s">
        <v>1430</v>
      </c>
      <c r="BT575" s="298" t="s">
        <v>1431</v>
      </c>
      <c r="BU575" s="800" t="s">
        <v>1430</v>
      </c>
      <c r="BV575" s="800" t="s">
        <v>1430</v>
      </c>
      <c r="BW575" s="798" t="s">
        <v>1430</v>
      </c>
      <c r="BX575" s="795" t="s">
        <v>1430</v>
      </c>
      <c r="BY575" s="361" t="s">
        <v>1430</v>
      </c>
      <c r="BZ575" s="298" t="s">
        <v>1431</v>
      </c>
      <c r="CA575" s="800" t="s">
        <v>1430</v>
      </c>
      <c r="CB575" s="800" t="s">
        <v>1430</v>
      </c>
      <c r="CC575" s="798" t="s">
        <v>1430</v>
      </c>
      <c r="CD575" s="795" t="s">
        <v>1430</v>
      </c>
      <c r="CE575" s="361" t="s">
        <v>1430</v>
      </c>
      <c r="CF575" s="298" t="s">
        <v>1431</v>
      </c>
      <c r="CG575" s="800" t="s">
        <v>1430</v>
      </c>
      <c r="CH575" s="800" t="s">
        <v>1430</v>
      </c>
      <c r="CI575" s="798" t="s">
        <v>1430</v>
      </c>
      <c r="CJ575" s="795" t="s">
        <v>1430</v>
      </c>
      <c r="CK575" s="361" t="s">
        <v>1430</v>
      </c>
      <c r="CL575" s="298" t="s">
        <v>1431</v>
      </c>
      <c r="CM575" s="800" t="s">
        <v>1430</v>
      </c>
      <c r="CN575" s="800" t="s">
        <v>1430</v>
      </c>
      <c r="CO575" s="798" t="s">
        <v>1430</v>
      </c>
      <c r="CP575" s="795" t="s">
        <v>1430</v>
      </c>
      <c r="CQ575" s="361" t="s">
        <v>1430</v>
      </c>
      <c r="CR575" s="298" t="s">
        <v>1431</v>
      </c>
      <c r="CS575" s="800" t="s">
        <v>1430</v>
      </c>
      <c r="CT575" s="800" t="s">
        <v>1430</v>
      </c>
      <c r="CU575" s="798" t="s">
        <v>1430</v>
      </c>
      <c r="CV575" s="795" t="s">
        <v>1430</v>
      </c>
      <c r="CW575" s="361" t="s">
        <v>1430</v>
      </c>
      <c r="CX575" s="298" t="s">
        <v>1431</v>
      </c>
      <c r="CY575" s="800" t="s">
        <v>1430</v>
      </c>
      <c r="CZ575" s="800" t="s">
        <v>1430</v>
      </c>
      <c r="DA575" s="798" t="s">
        <v>1430</v>
      </c>
      <c r="DB575" s="795" t="s">
        <v>1430</v>
      </c>
      <c r="DC575" s="361" t="s">
        <v>1430</v>
      </c>
      <c r="DD575" s="298" t="s">
        <v>1431</v>
      </c>
      <c r="DE575" s="800" t="s">
        <v>1430</v>
      </c>
      <c r="DF575" s="800" t="s">
        <v>1430</v>
      </c>
      <c r="DG575" s="798" t="s">
        <v>1430</v>
      </c>
      <c r="DH575" s="795" t="s">
        <v>1430</v>
      </c>
      <c r="DI575" s="361" t="s">
        <v>1430</v>
      </c>
      <c r="DJ575" s="298" t="s">
        <v>1431</v>
      </c>
      <c r="DK575" s="800" t="s">
        <v>1430</v>
      </c>
      <c r="DL575" s="800" t="s">
        <v>1430</v>
      </c>
      <c r="DM575" s="1065" t="s">
        <v>1430</v>
      </c>
      <c r="DN575" s="1066" t="s">
        <v>1430</v>
      </c>
      <c r="DO575" s="1057" t="s">
        <v>1430</v>
      </c>
      <c r="DP575" s="1059" t="s">
        <v>1431</v>
      </c>
      <c r="DQ575" s="1067" t="s">
        <v>1430</v>
      </c>
      <c r="DR575" s="1067" t="s">
        <v>1430</v>
      </c>
    </row>
    <row r="576" spans="1:122" ht="18" customHeight="1" x14ac:dyDescent="0.25">
      <c r="A576" s="373"/>
      <c r="C576" s="738" t="s">
        <v>1431</v>
      </c>
      <c r="D576" s="796" t="s">
        <v>1431</v>
      </c>
      <c r="E576" s="298" t="s">
        <v>1431</v>
      </c>
      <c r="F576" s="300" t="s">
        <v>1432</v>
      </c>
      <c r="G576" s="801" t="s">
        <v>704</v>
      </c>
      <c r="H576" s="801" t="s">
        <v>704</v>
      </c>
      <c r="I576" s="738" t="s">
        <v>1431</v>
      </c>
      <c r="J576" s="796" t="s">
        <v>1431</v>
      </c>
      <c r="K576" s="298" t="s">
        <v>1431</v>
      </c>
      <c r="L576" s="300" t="s">
        <v>1432</v>
      </c>
      <c r="M576" s="801" t="s">
        <v>704</v>
      </c>
      <c r="N576" s="801" t="s">
        <v>704</v>
      </c>
      <c r="O576" s="738" t="s">
        <v>1431</v>
      </c>
      <c r="P576" s="796" t="s">
        <v>1431</v>
      </c>
      <c r="Q576" s="298" t="s">
        <v>1431</v>
      </c>
      <c r="R576" s="300" t="s">
        <v>1432</v>
      </c>
      <c r="S576" s="801" t="s">
        <v>704</v>
      </c>
      <c r="T576" s="801" t="s">
        <v>704</v>
      </c>
      <c r="U576" s="738" t="s">
        <v>1431</v>
      </c>
      <c r="V576" s="796" t="s">
        <v>1431</v>
      </c>
      <c r="W576" s="298" t="s">
        <v>1431</v>
      </c>
      <c r="X576" s="300" t="s">
        <v>1432</v>
      </c>
      <c r="Y576" s="801" t="s">
        <v>704</v>
      </c>
      <c r="Z576" s="801" t="s">
        <v>704</v>
      </c>
      <c r="AA576" s="738" t="s">
        <v>1431</v>
      </c>
      <c r="AB576" s="796" t="s">
        <v>1431</v>
      </c>
      <c r="AC576" s="298" t="s">
        <v>1431</v>
      </c>
      <c r="AD576" s="300" t="s">
        <v>1432</v>
      </c>
      <c r="AE576" s="801" t="s">
        <v>704</v>
      </c>
      <c r="AF576" s="801" t="s">
        <v>704</v>
      </c>
      <c r="AG576" s="738" t="s">
        <v>1431</v>
      </c>
      <c r="AH576" s="796" t="s">
        <v>1431</v>
      </c>
      <c r="AI576" s="298" t="s">
        <v>1431</v>
      </c>
      <c r="AJ576" s="300" t="s">
        <v>1432</v>
      </c>
      <c r="AK576" s="801" t="s">
        <v>704</v>
      </c>
      <c r="AL576" s="801" t="s">
        <v>704</v>
      </c>
      <c r="AM576" s="738" t="s">
        <v>1431</v>
      </c>
      <c r="AN576" s="796" t="s">
        <v>1431</v>
      </c>
      <c r="AO576" s="298" t="s">
        <v>1431</v>
      </c>
      <c r="AP576" s="300" t="s">
        <v>1432</v>
      </c>
      <c r="AQ576" s="801" t="s">
        <v>704</v>
      </c>
      <c r="AR576" s="801" t="s">
        <v>704</v>
      </c>
      <c r="AS576" s="738" t="s">
        <v>1431</v>
      </c>
      <c r="AT576" s="796" t="s">
        <v>1431</v>
      </c>
      <c r="AU576" s="298" t="s">
        <v>1431</v>
      </c>
      <c r="AV576" s="300" t="s">
        <v>1432</v>
      </c>
      <c r="AW576" s="801" t="s">
        <v>704</v>
      </c>
      <c r="AX576" s="801" t="s">
        <v>704</v>
      </c>
      <c r="AY576" s="738" t="s">
        <v>1431</v>
      </c>
      <c r="AZ576" s="796" t="s">
        <v>1431</v>
      </c>
      <c r="BA576" s="298" t="s">
        <v>1431</v>
      </c>
      <c r="BB576" s="300" t="s">
        <v>1432</v>
      </c>
      <c r="BC576" s="801" t="s">
        <v>704</v>
      </c>
      <c r="BD576" s="801" t="s">
        <v>704</v>
      </c>
      <c r="BE576" s="738" t="s">
        <v>1431</v>
      </c>
      <c r="BF576" s="796" t="s">
        <v>1431</v>
      </c>
      <c r="BG576" s="298" t="s">
        <v>1431</v>
      </c>
      <c r="BH576" s="300" t="s">
        <v>1432</v>
      </c>
      <c r="BI576" s="801" t="s">
        <v>704</v>
      </c>
      <c r="BJ576" s="801" t="s">
        <v>704</v>
      </c>
      <c r="BK576" s="738" t="s">
        <v>1431</v>
      </c>
      <c r="BL576" s="796" t="s">
        <v>1431</v>
      </c>
      <c r="BM576" s="298" t="s">
        <v>1431</v>
      </c>
      <c r="BN576" s="300" t="s">
        <v>1432</v>
      </c>
      <c r="BO576" s="801" t="s">
        <v>704</v>
      </c>
      <c r="BP576" s="801" t="s">
        <v>704</v>
      </c>
      <c r="BQ576" s="738" t="s">
        <v>1431</v>
      </c>
      <c r="BR576" s="796" t="s">
        <v>1431</v>
      </c>
      <c r="BS576" s="298" t="s">
        <v>1431</v>
      </c>
      <c r="BT576" s="300" t="s">
        <v>1432</v>
      </c>
      <c r="BU576" s="801" t="s">
        <v>704</v>
      </c>
      <c r="BV576" s="801" t="s">
        <v>704</v>
      </c>
      <c r="BW576" s="738" t="s">
        <v>1431</v>
      </c>
      <c r="BX576" s="796" t="s">
        <v>1431</v>
      </c>
      <c r="BY576" s="298" t="s">
        <v>1431</v>
      </c>
      <c r="BZ576" s="300" t="s">
        <v>1432</v>
      </c>
      <c r="CA576" s="801" t="s">
        <v>704</v>
      </c>
      <c r="CB576" s="801" t="s">
        <v>704</v>
      </c>
      <c r="CC576" s="738" t="s">
        <v>1431</v>
      </c>
      <c r="CD576" s="796" t="s">
        <v>1431</v>
      </c>
      <c r="CE576" s="298" t="s">
        <v>1431</v>
      </c>
      <c r="CF576" s="300" t="s">
        <v>1432</v>
      </c>
      <c r="CG576" s="801" t="s">
        <v>704</v>
      </c>
      <c r="CH576" s="801" t="s">
        <v>704</v>
      </c>
      <c r="CI576" s="738" t="s">
        <v>1431</v>
      </c>
      <c r="CJ576" s="796" t="s">
        <v>1431</v>
      </c>
      <c r="CK576" s="298" t="s">
        <v>1431</v>
      </c>
      <c r="CL576" s="300" t="s">
        <v>1432</v>
      </c>
      <c r="CM576" s="801" t="s">
        <v>704</v>
      </c>
      <c r="CN576" s="801" t="s">
        <v>704</v>
      </c>
      <c r="CO576" s="738" t="s">
        <v>1431</v>
      </c>
      <c r="CP576" s="796" t="s">
        <v>1431</v>
      </c>
      <c r="CQ576" s="298" t="s">
        <v>1431</v>
      </c>
      <c r="CR576" s="300" t="s">
        <v>1432</v>
      </c>
      <c r="CS576" s="801" t="s">
        <v>704</v>
      </c>
      <c r="CT576" s="801" t="s">
        <v>704</v>
      </c>
      <c r="CU576" s="738" t="s">
        <v>1431</v>
      </c>
      <c r="CV576" s="796" t="s">
        <v>1431</v>
      </c>
      <c r="CW576" s="298" t="s">
        <v>1431</v>
      </c>
      <c r="CX576" s="300" t="s">
        <v>1432</v>
      </c>
      <c r="CY576" s="801" t="s">
        <v>704</v>
      </c>
      <c r="CZ576" s="801" t="s">
        <v>704</v>
      </c>
      <c r="DA576" s="738" t="s">
        <v>1431</v>
      </c>
      <c r="DB576" s="796" t="s">
        <v>1431</v>
      </c>
      <c r="DC576" s="298" t="s">
        <v>1431</v>
      </c>
      <c r="DD576" s="300" t="s">
        <v>1432</v>
      </c>
      <c r="DE576" s="801" t="s">
        <v>704</v>
      </c>
      <c r="DF576" s="801" t="s">
        <v>704</v>
      </c>
      <c r="DG576" s="738" t="s">
        <v>1431</v>
      </c>
      <c r="DH576" s="796" t="s">
        <v>1431</v>
      </c>
      <c r="DI576" s="298" t="s">
        <v>1431</v>
      </c>
      <c r="DJ576" s="300" t="s">
        <v>1432</v>
      </c>
      <c r="DK576" s="801" t="s">
        <v>704</v>
      </c>
      <c r="DL576" s="801" t="s">
        <v>704</v>
      </c>
      <c r="DM576" s="1060" t="s">
        <v>1431</v>
      </c>
      <c r="DN576" s="1068" t="s">
        <v>1431</v>
      </c>
      <c r="DO576" s="1059" t="s">
        <v>1431</v>
      </c>
      <c r="DP576" s="1061" t="s">
        <v>1432</v>
      </c>
      <c r="DQ576" s="1069" t="s">
        <v>704</v>
      </c>
      <c r="DR576" s="1069" t="s">
        <v>704</v>
      </c>
    </row>
    <row r="577" spans="1:122" ht="18" customHeight="1" x14ac:dyDescent="0.25">
      <c r="A577" s="373"/>
      <c r="C577" s="408" t="s">
        <v>1432</v>
      </c>
      <c r="D577" s="797" t="s">
        <v>704</v>
      </c>
      <c r="E577" s="300" t="s">
        <v>1432</v>
      </c>
      <c r="F577" s="303" t="s">
        <v>704</v>
      </c>
      <c r="I577" s="408" t="s">
        <v>1432</v>
      </c>
      <c r="J577" s="797" t="s">
        <v>704</v>
      </c>
      <c r="K577" s="300" t="s">
        <v>1432</v>
      </c>
      <c r="L577" s="303" t="s">
        <v>704</v>
      </c>
      <c r="O577" s="408" t="s">
        <v>1432</v>
      </c>
      <c r="P577" s="797" t="s">
        <v>704</v>
      </c>
      <c r="Q577" s="300" t="s">
        <v>1432</v>
      </c>
      <c r="R577" s="303" t="s">
        <v>704</v>
      </c>
      <c r="U577" s="408" t="s">
        <v>1432</v>
      </c>
      <c r="V577" s="797" t="s">
        <v>704</v>
      </c>
      <c r="W577" s="300" t="s">
        <v>1432</v>
      </c>
      <c r="X577" s="303" t="s">
        <v>704</v>
      </c>
      <c r="AA577" s="408" t="s">
        <v>1432</v>
      </c>
      <c r="AB577" s="797" t="s">
        <v>704</v>
      </c>
      <c r="AC577" s="300" t="s">
        <v>1432</v>
      </c>
      <c r="AD577" s="303" t="s">
        <v>704</v>
      </c>
      <c r="AG577" s="408" t="s">
        <v>1432</v>
      </c>
      <c r="AH577" s="797" t="s">
        <v>704</v>
      </c>
      <c r="AI577" s="300" t="s">
        <v>1432</v>
      </c>
      <c r="AJ577" s="303" t="s">
        <v>704</v>
      </c>
      <c r="AM577" s="408" t="s">
        <v>1432</v>
      </c>
      <c r="AN577" s="797" t="s">
        <v>704</v>
      </c>
      <c r="AO577" s="300" t="s">
        <v>1432</v>
      </c>
      <c r="AP577" s="303" t="s">
        <v>704</v>
      </c>
      <c r="AS577" s="408" t="s">
        <v>1432</v>
      </c>
      <c r="AT577" s="797" t="s">
        <v>704</v>
      </c>
      <c r="AU577" s="300" t="s">
        <v>1432</v>
      </c>
      <c r="AV577" s="303" t="s">
        <v>704</v>
      </c>
      <c r="AY577" s="408" t="s">
        <v>1432</v>
      </c>
      <c r="AZ577" s="797" t="s">
        <v>704</v>
      </c>
      <c r="BA577" s="300" t="s">
        <v>1432</v>
      </c>
      <c r="BB577" s="303" t="s">
        <v>704</v>
      </c>
      <c r="BE577" s="408" t="s">
        <v>1432</v>
      </c>
      <c r="BF577" s="797" t="s">
        <v>704</v>
      </c>
      <c r="BG577" s="300" t="s">
        <v>1432</v>
      </c>
      <c r="BH577" s="303" t="s">
        <v>704</v>
      </c>
      <c r="BK577" s="408" t="s">
        <v>1432</v>
      </c>
      <c r="BL577" s="797" t="s">
        <v>704</v>
      </c>
      <c r="BM577" s="300" t="s">
        <v>1432</v>
      </c>
      <c r="BN577" s="303" t="s">
        <v>704</v>
      </c>
      <c r="BQ577" s="408" t="s">
        <v>1432</v>
      </c>
      <c r="BR577" s="797" t="s">
        <v>704</v>
      </c>
      <c r="BS577" s="300" t="s">
        <v>1432</v>
      </c>
      <c r="BT577" s="303" t="s">
        <v>704</v>
      </c>
      <c r="BW577" s="408" t="s">
        <v>1432</v>
      </c>
      <c r="BX577" s="797" t="s">
        <v>704</v>
      </c>
      <c r="BY577" s="300" t="s">
        <v>1432</v>
      </c>
      <c r="BZ577" s="303" t="s">
        <v>704</v>
      </c>
      <c r="CC577" s="408" t="s">
        <v>1432</v>
      </c>
      <c r="CD577" s="797" t="s">
        <v>704</v>
      </c>
      <c r="CE577" s="300" t="s">
        <v>1432</v>
      </c>
      <c r="CF577" s="303" t="s">
        <v>704</v>
      </c>
      <c r="CI577" s="408" t="s">
        <v>1432</v>
      </c>
      <c r="CJ577" s="797" t="s">
        <v>704</v>
      </c>
      <c r="CK577" s="300" t="s">
        <v>1432</v>
      </c>
      <c r="CL577" s="303" t="s">
        <v>704</v>
      </c>
      <c r="CO577" s="408" t="s">
        <v>1432</v>
      </c>
      <c r="CP577" s="797" t="s">
        <v>704</v>
      </c>
      <c r="CQ577" s="300" t="s">
        <v>1432</v>
      </c>
      <c r="CR577" s="303" t="s">
        <v>704</v>
      </c>
      <c r="CU577" s="408" t="s">
        <v>1432</v>
      </c>
      <c r="CV577" s="797" t="s">
        <v>704</v>
      </c>
      <c r="CW577" s="300" t="s">
        <v>1432</v>
      </c>
      <c r="CX577" s="303" t="s">
        <v>704</v>
      </c>
      <c r="DA577" s="408" t="s">
        <v>1432</v>
      </c>
      <c r="DB577" s="797" t="s">
        <v>704</v>
      </c>
      <c r="DC577" s="300" t="s">
        <v>1432</v>
      </c>
      <c r="DD577" s="303" t="s">
        <v>704</v>
      </c>
      <c r="DG577" s="408" t="s">
        <v>1432</v>
      </c>
      <c r="DH577" s="797" t="s">
        <v>704</v>
      </c>
      <c r="DI577" s="300" t="s">
        <v>1432</v>
      </c>
      <c r="DJ577" s="303" t="s">
        <v>704</v>
      </c>
      <c r="DM577" s="1070" t="s">
        <v>1432</v>
      </c>
      <c r="DN577" s="1071" t="s">
        <v>704</v>
      </c>
      <c r="DO577" s="1061" t="s">
        <v>1432</v>
      </c>
      <c r="DP577" s="1062" t="s">
        <v>704</v>
      </c>
      <c r="DQ577" s="1063"/>
      <c r="DR577" s="1063"/>
    </row>
    <row r="578" spans="1:122" ht="18" customHeight="1" x14ac:dyDescent="0.25">
      <c r="A578" s="373"/>
      <c r="C578" s="408" t="s">
        <v>1433</v>
      </c>
      <c r="E578" s="300" t="s">
        <v>1551</v>
      </c>
      <c r="I578" s="408" t="s">
        <v>1433</v>
      </c>
      <c r="K578" s="300" t="s">
        <v>1551</v>
      </c>
      <c r="O578" s="408" t="s">
        <v>1433</v>
      </c>
      <c r="Q578" s="300" t="s">
        <v>1551</v>
      </c>
      <c r="U578" s="408" t="s">
        <v>1433</v>
      </c>
      <c r="W578" s="300" t="s">
        <v>1551</v>
      </c>
      <c r="AA578" s="408" t="s">
        <v>1433</v>
      </c>
      <c r="AC578" s="300" t="s">
        <v>1551</v>
      </c>
      <c r="AG578" s="408" t="s">
        <v>1433</v>
      </c>
      <c r="AI578" s="300" t="s">
        <v>1551</v>
      </c>
      <c r="AM578" s="408" t="s">
        <v>1433</v>
      </c>
      <c r="AO578" s="300" t="s">
        <v>1551</v>
      </c>
      <c r="AS578" s="408" t="s">
        <v>1433</v>
      </c>
      <c r="AU578" s="300" t="s">
        <v>1551</v>
      </c>
      <c r="AY578" s="408" t="s">
        <v>1433</v>
      </c>
      <c r="BA578" s="300" t="s">
        <v>1551</v>
      </c>
      <c r="BE578" s="408" t="s">
        <v>1433</v>
      </c>
      <c r="BG578" s="300" t="s">
        <v>1551</v>
      </c>
      <c r="BK578" s="408" t="s">
        <v>1433</v>
      </c>
      <c r="BM578" s="300" t="s">
        <v>1551</v>
      </c>
      <c r="BQ578" s="408" t="s">
        <v>1433</v>
      </c>
      <c r="BS578" s="300" t="s">
        <v>1551</v>
      </c>
      <c r="BW578" s="408" t="s">
        <v>1433</v>
      </c>
      <c r="BY578" s="300" t="s">
        <v>1551</v>
      </c>
      <c r="CC578" s="408" t="s">
        <v>1433</v>
      </c>
      <c r="CE578" s="300" t="s">
        <v>1551</v>
      </c>
      <c r="CI578" s="408" t="s">
        <v>1433</v>
      </c>
      <c r="CK578" s="300" t="s">
        <v>1551</v>
      </c>
      <c r="CO578" s="408" t="s">
        <v>1433</v>
      </c>
      <c r="CQ578" s="300" t="s">
        <v>1551</v>
      </c>
      <c r="CU578" s="408" t="s">
        <v>1433</v>
      </c>
      <c r="CW578" s="300" t="s">
        <v>1551</v>
      </c>
      <c r="DA578" s="408" t="s">
        <v>1433</v>
      </c>
      <c r="DC578" s="300" t="s">
        <v>1551</v>
      </c>
      <c r="DG578" s="408" t="s">
        <v>1433</v>
      </c>
      <c r="DI578" s="300" t="s">
        <v>1551</v>
      </c>
      <c r="DM578" s="1070" t="s">
        <v>1433</v>
      </c>
      <c r="DN578" s="1063"/>
      <c r="DO578" s="1061" t="s">
        <v>1551</v>
      </c>
      <c r="DP578" s="1063"/>
      <c r="DQ578" s="1063"/>
      <c r="DR578" s="1063"/>
    </row>
    <row r="579" spans="1:122" ht="18" customHeight="1" x14ac:dyDescent="0.25">
      <c r="A579" s="373"/>
      <c r="B579" s="390"/>
      <c r="C579" s="799" t="s">
        <v>704</v>
      </c>
      <c r="E579" s="303" t="s">
        <v>704</v>
      </c>
      <c r="I579" s="799" t="s">
        <v>704</v>
      </c>
      <c r="K579" s="303" t="s">
        <v>704</v>
      </c>
      <c r="O579" s="799" t="s">
        <v>704</v>
      </c>
      <c r="Q579" s="303" t="s">
        <v>704</v>
      </c>
      <c r="U579" s="799" t="s">
        <v>704</v>
      </c>
      <c r="W579" s="303" t="s">
        <v>704</v>
      </c>
      <c r="AA579" s="799" t="s">
        <v>704</v>
      </c>
      <c r="AC579" s="303" t="s">
        <v>704</v>
      </c>
      <c r="AG579" s="799" t="s">
        <v>704</v>
      </c>
      <c r="AI579" s="303" t="s">
        <v>704</v>
      </c>
      <c r="AM579" s="799" t="s">
        <v>704</v>
      </c>
      <c r="AO579" s="303" t="s">
        <v>704</v>
      </c>
      <c r="AS579" s="799" t="s">
        <v>704</v>
      </c>
      <c r="AU579" s="303" t="s">
        <v>704</v>
      </c>
      <c r="AY579" s="799" t="s">
        <v>704</v>
      </c>
      <c r="BA579" s="303" t="s">
        <v>704</v>
      </c>
      <c r="BE579" s="799" t="s">
        <v>704</v>
      </c>
      <c r="BG579" s="303" t="s">
        <v>704</v>
      </c>
      <c r="BK579" s="799" t="s">
        <v>704</v>
      </c>
      <c r="BM579" s="303" t="s">
        <v>704</v>
      </c>
      <c r="BQ579" s="799" t="s">
        <v>704</v>
      </c>
      <c r="BS579" s="303" t="s">
        <v>704</v>
      </c>
      <c r="BW579" s="799" t="s">
        <v>704</v>
      </c>
      <c r="BY579" s="303" t="s">
        <v>704</v>
      </c>
      <c r="CC579" s="799" t="s">
        <v>704</v>
      </c>
      <c r="CE579" s="303" t="s">
        <v>704</v>
      </c>
      <c r="CI579" s="799" t="s">
        <v>704</v>
      </c>
      <c r="CK579" s="303" t="s">
        <v>704</v>
      </c>
      <c r="CO579" s="799" t="s">
        <v>704</v>
      </c>
      <c r="CQ579" s="303" t="s">
        <v>704</v>
      </c>
      <c r="CU579" s="799" t="s">
        <v>704</v>
      </c>
      <c r="CW579" s="303" t="s">
        <v>704</v>
      </c>
      <c r="DA579" s="799" t="s">
        <v>704</v>
      </c>
      <c r="DC579" s="303" t="s">
        <v>704</v>
      </c>
      <c r="DG579" s="799" t="s">
        <v>704</v>
      </c>
      <c r="DI579" s="303" t="s">
        <v>704</v>
      </c>
      <c r="DM579" s="1072" t="s">
        <v>704</v>
      </c>
      <c r="DN579" s="1063"/>
      <c r="DO579" s="1062" t="s">
        <v>704</v>
      </c>
      <c r="DP579" s="1063"/>
      <c r="DQ579" s="1063"/>
      <c r="DR579" s="1063"/>
    </row>
    <row r="580" spans="1:122" ht="18" customHeight="1" x14ac:dyDescent="0.25">
      <c r="A580" s="373"/>
      <c r="B580" s="390"/>
      <c r="I580" s="358"/>
      <c r="J580" s="358"/>
      <c r="L580" s="358"/>
      <c r="M580" s="358"/>
      <c r="O580" s="358"/>
      <c r="P580" s="358"/>
      <c r="Q580" s="271"/>
      <c r="R580" s="358"/>
      <c r="S580" s="358"/>
      <c r="T580" s="358"/>
      <c r="U580" s="358"/>
      <c r="W580" s="358"/>
      <c r="X580" s="358"/>
      <c r="Y580" s="358"/>
      <c r="AA580" s="358"/>
      <c r="AB580" s="358"/>
      <c r="AC580" s="358"/>
      <c r="AD580" s="358"/>
      <c r="AE580" s="358"/>
      <c r="AG580" s="358"/>
      <c r="AH580" s="358"/>
      <c r="AI580" s="358"/>
      <c r="AJ580" s="358"/>
      <c r="AM580" s="358"/>
      <c r="AN580" s="358"/>
      <c r="AO580" s="358"/>
      <c r="AP580" s="358"/>
      <c r="AS580" s="358"/>
      <c r="AT580" s="358"/>
      <c r="AU580" s="358"/>
      <c r="AV580" s="358"/>
      <c r="AW580" s="358"/>
      <c r="AY580" s="358"/>
      <c r="AZ580" s="358"/>
      <c r="BA580" s="358"/>
      <c r="BE580" s="358"/>
      <c r="BF580" s="358"/>
      <c r="BG580" s="358"/>
      <c r="BH580" s="358"/>
      <c r="BK580" s="358"/>
      <c r="BL580" s="358"/>
      <c r="BM580" s="358"/>
      <c r="BN580" s="358"/>
      <c r="BO580" s="358"/>
      <c r="BQ580" s="358"/>
      <c r="BR580" s="358"/>
      <c r="BS580" s="358"/>
      <c r="BT580" s="358"/>
      <c r="BW580" s="358"/>
      <c r="BX580" s="358"/>
      <c r="BY580" s="358"/>
      <c r="BZ580" s="358"/>
      <c r="CC580" s="358"/>
      <c r="CD580" s="358"/>
      <c r="CE580" s="358"/>
      <c r="CF580" s="358"/>
      <c r="CG580" s="358"/>
      <c r="CH580" s="358"/>
      <c r="CI580" s="358"/>
      <c r="CJ580" s="358"/>
      <c r="CK580" s="358"/>
      <c r="CL580" s="358"/>
      <c r="CM580" s="358"/>
      <c r="CN580" s="358"/>
      <c r="CO580" s="358"/>
      <c r="CP580" s="358"/>
      <c r="CQ580" s="358"/>
    </row>
    <row r="581" spans="1:122" ht="18" customHeight="1" x14ac:dyDescent="0.25">
      <c r="A581" s="373"/>
      <c r="B581" s="390"/>
      <c r="Q581" s="271"/>
      <c r="S581" s="358"/>
      <c r="T581" s="358"/>
      <c r="U581" s="358"/>
      <c r="V581" s="358"/>
      <c r="W581" s="358"/>
      <c r="X581" s="358"/>
      <c r="Y581" s="358"/>
      <c r="AG581" s="271"/>
    </row>
    <row r="582" spans="1:122" ht="18" customHeight="1" x14ac:dyDescent="0.25">
      <c r="A582" s="373"/>
      <c r="B582" s="390"/>
      <c r="P582" s="358"/>
      <c r="Q582" s="358"/>
      <c r="R582" s="358"/>
      <c r="S582" s="358"/>
      <c r="T582" s="358"/>
      <c r="U582" s="358"/>
      <c r="V582" s="358"/>
      <c r="W582" s="358"/>
      <c r="X582" s="358"/>
      <c r="Y582" s="358"/>
      <c r="Z582" s="358"/>
      <c r="AA582" s="358"/>
      <c r="AB582" s="358"/>
      <c r="AC582" s="358"/>
      <c r="AD582" s="358"/>
      <c r="AE582" s="358"/>
      <c r="AF582" s="358"/>
      <c r="AG582" s="358"/>
      <c r="AH582" s="358"/>
      <c r="AI582" s="358"/>
      <c r="AJ582" s="358"/>
      <c r="AK582" s="358"/>
      <c r="AL582" s="358"/>
      <c r="AM582" s="358"/>
      <c r="AN582" s="358"/>
      <c r="AO582" s="358"/>
      <c r="AP582" s="358"/>
      <c r="AQ582" s="358"/>
      <c r="AR582" s="358"/>
      <c r="AS582" s="358"/>
      <c r="AT582" s="358"/>
      <c r="AU582" s="358"/>
      <c r="AV582" s="358"/>
      <c r="AW582" s="358"/>
      <c r="AX582" s="358"/>
      <c r="AY582" s="358"/>
      <c r="AZ582" s="358"/>
      <c r="BA582" s="358"/>
      <c r="BB582" s="358"/>
      <c r="BC582" s="358"/>
      <c r="BD582" s="358"/>
      <c r="BE582" s="358"/>
      <c r="BF582" s="358"/>
      <c r="BG582" s="358"/>
      <c r="BH582" s="358"/>
      <c r="BI582" s="358"/>
      <c r="BJ582" s="358"/>
      <c r="BK582" s="358"/>
      <c r="BL582" s="358"/>
      <c r="BM582" s="358"/>
      <c r="BN582" s="358"/>
      <c r="BO582" s="358"/>
      <c r="BP582" s="358"/>
      <c r="BQ582" s="358"/>
      <c r="BR582" s="358"/>
      <c r="BS582" s="358"/>
      <c r="BT582" s="358"/>
      <c r="BU582" s="358"/>
      <c r="BV582" s="358"/>
      <c r="BW582" s="358"/>
      <c r="BX582" s="358"/>
      <c r="BY582" s="358"/>
      <c r="BZ582" s="358"/>
      <c r="CA582" s="358"/>
      <c r="CB582" s="358"/>
      <c r="CC582" s="358"/>
      <c r="CD582" s="358"/>
      <c r="CE582" s="358"/>
      <c r="CF582" s="358"/>
      <c r="CG582" s="358"/>
      <c r="CH582" s="358"/>
      <c r="CI582" s="358"/>
      <c r="CJ582" s="358"/>
      <c r="CK582" s="358"/>
      <c r="CL582" s="358"/>
      <c r="CM582" s="358"/>
      <c r="CN582" s="358"/>
      <c r="CO582" s="358"/>
      <c r="CP582" s="358"/>
      <c r="CQ582" s="358"/>
      <c r="CR582" s="358"/>
      <c r="CS582" s="358"/>
      <c r="CT582" s="358"/>
      <c r="CU582" s="358"/>
      <c r="CV582" s="358"/>
      <c r="CW582" s="358"/>
      <c r="CX582" s="358"/>
      <c r="CY582" s="358"/>
      <c r="CZ582" s="358"/>
    </row>
    <row r="583" spans="1:122" ht="18" customHeight="1" x14ac:dyDescent="0.25">
      <c r="A583" s="373"/>
      <c r="B583" s="390"/>
      <c r="O583" s="358"/>
      <c r="P583" s="358"/>
      <c r="Q583" s="358"/>
      <c r="R583" s="358"/>
      <c r="S583" s="358"/>
      <c r="T583" s="358"/>
      <c r="U583" s="358"/>
      <c r="V583" s="358"/>
      <c r="W583" s="358"/>
      <c r="X583" s="358"/>
      <c r="Y583" s="358"/>
      <c r="Z583" s="358"/>
      <c r="AA583" s="358"/>
      <c r="AB583" s="358"/>
      <c r="AC583" s="358"/>
      <c r="AD583" s="358"/>
      <c r="AE583" s="358"/>
      <c r="AF583" s="358"/>
      <c r="AG583" s="358"/>
      <c r="AH583" s="358"/>
      <c r="AI583" s="358"/>
      <c r="AJ583" s="358"/>
      <c r="AK583" s="358"/>
      <c r="AL583" s="358"/>
      <c r="AM583" s="358"/>
      <c r="AN583" s="358"/>
      <c r="AO583" s="358"/>
      <c r="AP583" s="358"/>
      <c r="AQ583" s="358"/>
      <c r="AR583" s="358"/>
      <c r="AS583" s="358"/>
      <c r="AT583" s="358"/>
      <c r="AU583" s="358"/>
      <c r="AV583" s="358"/>
      <c r="AW583" s="358"/>
      <c r="AX583" s="358"/>
      <c r="AY583" s="358"/>
      <c r="AZ583" s="358"/>
      <c r="BA583" s="358"/>
      <c r="BB583" s="358"/>
      <c r="BC583" s="358"/>
      <c r="BD583" s="358"/>
      <c r="BE583" s="358"/>
      <c r="BF583" s="358"/>
      <c r="BG583" s="358"/>
      <c r="BH583" s="358"/>
      <c r="BI583" s="358"/>
      <c r="BJ583" s="358"/>
      <c r="BK583" s="358"/>
      <c r="BL583" s="358"/>
      <c r="BM583" s="358"/>
      <c r="BN583" s="358"/>
      <c r="BO583" s="358"/>
      <c r="BP583" s="358"/>
      <c r="BQ583" s="358"/>
      <c r="BR583" s="358"/>
      <c r="BS583" s="358"/>
      <c r="BT583" s="358"/>
      <c r="BU583" s="358"/>
      <c r="BV583" s="358"/>
      <c r="BW583" s="358"/>
      <c r="BX583" s="358"/>
      <c r="BY583" s="358"/>
      <c r="BZ583" s="358"/>
      <c r="CA583" s="358"/>
      <c r="CB583" s="358"/>
      <c r="CC583" s="358"/>
      <c r="CD583" s="358"/>
      <c r="CE583" s="358"/>
      <c r="CF583" s="358"/>
      <c r="CG583" s="358"/>
      <c r="CH583" s="358"/>
      <c r="CI583" s="358"/>
      <c r="CJ583" s="358"/>
      <c r="CK583" s="358"/>
      <c r="CL583" s="358"/>
      <c r="CM583" s="358"/>
      <c r="CN583" s="358"/>
      <c r="CO583" s="358"/>
      <c r="CP583" s="358"/>
      <c r="CQ583" s="358"/>
      <c r="CR583" s="358"/>
      <c r="CS583" s="358"/>
      <c r="CT583" s="358"/>
      <c r="CU583" s="358"/>
      <c r="CV583" s="358"/>
      <c r="CW583" s="358"/>
      <c r="CX583" s="358"/>
      <c r="CY583" s="358"/>
      <c r="CZ583" s="358"/>
    </row>
    <row r="584" spans="1:122" ht="18" customHeight="1" x14ac:dyDescent="0.25">
      <c r="A584" s="373"/>
      <c r="B584" s="390"/>
      <c r="N584" s="358"/>
      <c r="O584" s="358"/>
      <c r="P584" s="358"/>
      <c r="Q584" s="358"/>
      <c r="R584" s="358"/>
      <c r="S584" s="358"/>
      <c r="T584" s="358"/>
      <c r="U584" s="358"/>
      <c r="V584" s="358"/>
      <c r="W584" s="358"/>
      <c r="X584" s="358"/>
      <c r="Y584" s="358"/>
      <c r="Z584" s="358"/>
      <c r="AA584" s="358"/>
      <c r="AB584" s="358"/>
      <c r="AC584" s="358"/>
      <c r="AD584" s="358"/>
      <c r="AE584" s="358"/>
      <c r="AF584" s="358"/>
      <c r="AG584" s="358"/>
      <c r="AH584" s="358"/>
      <c r="AI584" s="358"/>
      <c r="AJ584" s="358"/>
      <c r="AK584" s="358"/>
      <c r="AL584" s="358"/>
      <c r="AM584" s="358"/>
      <c r="AN584" s="358"/>
      <c r="AO584" s="358"/>
      <c r="AP584" s="358"/>
      <c r="AQ584" s="358"/>
      <c r="AR584" s="358"/>
      <c r="AS584" s="358"/>
      <c r="AT584" s="358"/>
      <c r="AU584" s="358"/>
      <c r="AV584" s="358"/>
      <c r="AW584" s="358"/>
      <c r="AX584" s="358"/>
      <c r="AY584" s="358"/>
      <c r="AZ584" s="358"/>
      <c r="BA584" s="358"/>
      <c r="BB584" s="358"/>
      <c r="BC584" s="358"/>
      <c r="BD584" s="358"/>
      <c r="BE584" s="358"/>
      <c r="BF584" s="358"/>
      <c r="BG584" s="358"/>
      <c r="BH584" s="358"/>
      <c r="BI584" s="358"/>
      <c r="BJ584" s="358"/>
      <c r="BK584" s="358"/>
      <c r="BL584" s="358"/>
      <c r="BM584" s="358"/>
      <c r="BN584" s="358"/>
      <c r="BO584" s="358"/>
      <c r="BP584" s="358"/>
      <c r="BQ584" s="358"/>
      <c r="BR584" s="358"/>
      <c r="BS584" s="358"/>
      <c r="BT584" s="358"/>
      <c r="BU584" s="358"/>
      <c r="BV584" s="358"/>
      <c r="BW584" s="358"/>
      <c r="BX584" s="358"/>
      <c r="BY584" s="358"/>
      <c r="BZ584" s="358"/>
      <c r="CA584" s="358"/>
      <c r="CB584" s="358"/>
      <c r="CC584" s="358"/>
      <c r="CD584" s="358"/>
      <c r="CE584" s="358"/>
      <c r="CF584" s="358"/>
      <c r="CG584" s="358"/>
      <c r="CH584" s="358"/>
      <c r="CI584" s="358"/>
      <c r="CJ584" s="358"/>
      <c r="CK584" s="358"/>
      <c r="CL584" s="358"/>
      <c r="CM584" s="358"/>
      <c r="CN584" s="358"/>
      <c r="CO584" s="358"/>
      <c r="CP584" s="358"/>
      <c r="CQ584" s="358"/>
      <c r="CR584" s="358"/>
      <c r="CS584" s="358"/>
      <c r="CT584" s="358"/>
      <c r="CU584" s="358"/>
      <c r="CV584" s="358"/>
      <c r="CW584" s="358"/>
      <c r="CX584" s="358"/>
      <c r="CY584" s="358"/>
      <c r="CZ584" s="358"/>
    </row>
    <row r="585" spans="1:122" ht="18" customHeight="1" x14ac:dyDescent="0.25">
      <c r="A585" s="373"/>
      <c r="B585" s="390"/>
      <c r="Q585" s="271"/>
      <c r="AG585" s="271"/>
    </row>
    <row r="586" spans="1:122" ht="18" customHeight="1" x14ac:dyDescent="0.25">
      <c r="A586" s="373"/>
      <c r="B586" s="390" t="s">
        <v>836</v>
      </c>
      <c r="Q586" s="271"/>
      <c r="AG586" s="271"/>
    </row>
    <row r="587" spans="1:122" ht="18" customHeight="1" x14ac:dyDescent="0.25">
      <c r="A587" s="373"/>
      <c r="B587" s="352"/>
      <c r="AG587" s="271"/>
    </row>
    <row r="588" spans="1:122" ht="18" customHeight="1" x14ac:dyDescent="0.25">
      <c r="A588" s="373"/>
      <c r="B588" s="352"/>
      <c r="C588" s="1431" t="s">
        <v>958</v>
      </c>
      <c r="D588" s="1431" t="s">
        <v>895</v>
      </c>
      <c r="E588" s="1431" t="s">
        <v>896</v>
      </c>
      <c r="F588" s="1431" t="s">
        <v>897</v>
      </c>
      <c r="G588" s="1435" t="s">
        <v>893</v>
      </c>
      <c r="H588" s="1436"/>
      <c r="I588" s="1437"/>
      <c r="J588" s="1435" t="s">
        <v>894</v>
      </c>
      <c r="K588" s="1436"/>
      <c r="L588" s="1437"/>
      <c r="M588" s="1428" t="s">
        <v>831</v>
      </c>
      <c r="N588" s="1429"/>
      <c r="O588" s="1429"/>
      <c r="P588" s="1430"/>
      <c r="AG588" s="271"/>
    </row>
    <row r="589" spans="1:122" ht="18" customHeight="1" x14ac:dyDescent="0.25">
      <c r="A589" s="373"/>
      <c r="B589" s="352"/>
      <c r="C589" s="1432"/>
      <c r="D589" s="1432"/>
      <c r="E589" s="1432"/>
      <c r="F589" s="1432"/>
      <c r="G589" s="479" t="s">
        <v>1434</v>
      </c>
      <c r="H589" s="479" t="s">
        <v>1435</v>
      </c>
      <c r="I589" s="479" t="s">
        <v>1436</v>
      </c>
      <c r="J589" s="479" t="s">
        <v>701</v>
      </c>
      <c r="K589" s="479" t="s">
        <v>702</v>
      </c>
      <c r="L589" s="479" t="s">
        <v>703</v>
      </c>
      <c r="M589" s="479" t="s">
        <v>898</v>
      </c>
      <c r="N589" s="479" t="s">
        <v>899</v>
      </c>
      <c r="O589" s="479" t="s">
        <v>900</v>
      </c>
      <c r="P589" s="479" t="s">
        <v>901</v>
      </c>
      <c r="AG589" s="271"/>
    </row>
    <row r="590" spans="1:122" ht="18" customHeight="1" x14ac:dyDescent="0.25">
      <c r="A590" s="373"/>
      <c r="B590" s="1097" t="s">
        <v>1850</v>
      </c>
      <c r="C590" s="463" t="s">
        <v>269</v>
      </c>
      <c r="D590" s="463"/>
      <c r="E590" s="463"/>
      <c r="F590" s="463"/>
      <c r="G590" s="463"/>
      <c r="H590" s="463"/>
      <c r="I590" s="463"/>
      <c r="J590" s="463"/>
      <c r="K590" s="463"/>
      <c r="L590" s="463"/>
      <c r="M590" s="463"/>
      <c r="N590" s="463"/>
      <c r="O590" s="463"/>
      <c r="P590" s="463" t="s">
        <v>268</v>
      </c>
      <c r="AG590" s="271"/>
    </row>
    <row r="591" spans="1:122" ht="18" customHeight="1" x14ac:dyDescent="0.25">
      <c r="A591" s="373"/>
      <c r="B591" s="1097">
        <v>1</v>
      </c>
      <c r="C591" s="335" t="str">
        <f>IF(ISTEXT('4. Vehículos y maquinaria'!E118),'4. Vehículos y maquinaria'!E118,"")</f>
        <v/>
      </c>
      <c r="D591" s="335" t="str">
        <f>IF(ISTEXT('4. Vehículos y maquinaria'!F118),'4. Vehículos y maquinaria'!F118,"")</f>
        <v/>
      </c>
      <c r="E591" s="335" t="str">
        <f>IF(ISTEXT('4. Vehículos y maquinaria'!G118),'4. Vehículos y maquinaria'!G118,"")</f>
        <v/>
      </c>
      <c r="F591" s="335" t="str">
        <f>IF(ISNUMBER('4. Vehículos y maquinaria'!H118),'4. Vehículos y maquinaria'!H118,"")</f>
        <v/>
      </c>
      <c r="G591" s="336" t="str">
        <f t="shared" ref="G591:I610" si="104">IF($E591="Otro (ud)","-",IFERROR(INDEX($F$501:$BM$514,MATCH($E591&amp;$D591,$E$501:$E$514,0),MATCH($D$6&amp;G$589,$F$500:$BM$500,0)),""))</f>
        <v/>
      </c>
      <c r="H591" s="336" t="str">
        <f t="shared" si="104"/>
        <v/>
      </c>
      <c r="I591" s="336" t="str">
        <f t="shared" si="104"/>
        <v/>
      </c>
      <c r="J591" s="336">
        <f>'4. Vehículos y maquinaria'!L118</f>
        <v>0</v>
      </c>
      <c r="K591" s="336">
        <f>'4. Vehículos y maquinaria'!M118</f>
        <v>0</v>
      </c>
      <c r="L591" s="336">
        <f>'4. Vehículos y maquinaria'!N118</f>
        <v>0</v>
      </c>
      <c r="M591" s="946" t="str">
        <f>IFERROR(IF($E591="Otro (ud)",$F591*$J591,$F591*$G591),"")</f>
        <v/>
      </c>
      <c r="N591" s="946" t="str">
        <f>IFERROR(IF($E591="Otro (ud)",$F591*$K591,IF($H591="-",0,$F591*$H591)),"")</f>
        <v/>
      </c>
      <c r="O591" s="946" t="str">
        <f>IFERROR(IF($E591="Otro (ud)",$F591*$L591,IF($I591="-",0,$F591*$I591)),"")</f>
        <v/>
      </c>
      <c r="P591" s="338" t="str">
        <f>IFERROR($M591+$N591*$H$9/1000+$O591*$H$10/1000,"")</f>
        <v/>
      </c>
      <c r="AG591" s="271"/>
    </row>
    <row r="592" spans="1:122" ht="18" customHeight="1" x14ac:dyDescent="0.25">
      <c r="A592" s="373"/>
      <c r="B592" s="1097">
        <v>2</v>
      </c>
      <c r="C592" s="335" t="str">
        <f>IF(ISTEXT('4. Vehículos y maquinaria'!E119),'4. Vehículos y maquinaria'!E119,"")</f>
        <v/>
      </c>
      <c r="D592" s="335" t="str">
        <f>IF(ISTEXT('4. Vehículos y maquinaria'!F119),'4. Vehículos y maquinaria'!F119,"")</f>
        <v/>
      </c>
      <c r="E592" s="335" t="str">
        <f>IF(ISTEXT('4. Vehículos y maquinaria'!G119),'4. Vehículos y maquinaria'!G119,"")</f>
        <v/>
      </c>
      <c r="F592" s="335" t="str">
        <f>IF(ISNUMBER('4. Vehículos y maquinaria'!H119),'4. Vehículos y maquinaria'!H119,"")</f>
        <v/>
      </c>
      <c r="G592" s="336" t="str">
        <f t="shared" si="104"/>
        <v/>
      </c>
      <c r="H592" s="336" t="str">
        <f t="shared" si="104"/>
        <v/>
      </c>
      <c r="I592" s="336" t="str">
        <f t="shared" si="104"/>
        <v/>
      </c>
      <c r="J592" s="336">
        <f>'4. Vehículos y maquinaria'!L119</f>
        <v>0</v>
      </c>
      <c r="K592" s="336">
        <f>'4. Vehículos y maquinaria'!M119</f>
        <v>0</v>
      </c>
      <c r="L592" s="336">
        <f>'4. Vehículos y maquinaria'!N119</f>
        <v>0</v>
      </c>
      <c r="M592" s="946" t="str">
        <f t="shared" ref="M592:M640" si="105">IFERROR(IF($E592="Otro (ud)",$F592*$J592,$F592*$G592),"")</f>
        <v/>
      </c>
      <c r="N592" s="946" t="str">
        <f t="shared" ref="N592:N640" si="106">IFERROR(IF($E592="Otro (ud)",$F592*$K592,IF($H592="-",0,$F592*$H592)),"")</f>
        <v/>
      </c>
      <c r="O592" s="946" t="str">
        <f t="shared" ref="O592:O640" si="107">IFERROR(IF($E592="Otro (ud)",$F592*$L592,IF($I592="-",0,$F592*$I592)),"")</f>
        <v/>
      </c>
      <c r="P592" s="338" t="str">
        <f>IFERROR($M592+$N592*$H$9/1000+$O592*$H$10/1000,"")</f>
        <v/>
      </c>
      <c r="AQ592" s="358"/>
      <c r="AR592" s="358"/>
      <c r="AS592" s="358"/>
      <c r="AT592" s="358"/>
      <c r="AU592" s="358"/>
      <c r="AV592" s="358"/>
      <c r="AW592" s="358"/>
      <c r="AX592" s="358"/>
      <c r="AY592" s="358"/>
      <c r="AZ592" s="352"/>
      <c r="BA592" s="352"/>
      <c r="BB592" s="352"/>
      <c r="BC592" s="358"/>
      <c r="BD592" s="358"/>
      <c r="BG592" s="358"/>
    </row>
    <row r="593" spans="1:59" ht="18" customHeight="1" x14ac:dyDescent="0.25">
      <c r="A593" s="373"/>
      <c r="B593" s="1097">
        <v>3</v>
      </c>
      <c r="C593" s="335" t="str">
        <f>IF(ISTEXT('4. Vehículos y maquinaria'!E120),'4. Vehículos y maquinaria'!E120,"")</f>
        <v/>
      </c>
      <c r="D593" s="335" t="str">
        <f>IF(ISTEXT('4. Vehículos y maquinaria'!F120),'4. Vehículos y maquinaria'!F120,"")</f>
        <v/>
      </c>
      <c r="E593" s="335" t="str">
        <f>IF(ISTEXT('4. Vehículos y maquinaria'!G120),'4. Vehículos y maquinaria'!G120,"")</f>
        <v/>
      </c>
      <c r="F593" s="335" t="str">
        <f>IF(ISNUMBER('4. Vehículos y maquinaria'!H120),'4. Vehículos y maquinaria'!H120,"")</f>
        <v/>
      </c>
      <c r="G593" s="336" t="str">
        <f t="shared" si="104"/>
        <v/>
      </c>
      <c r="H593" s="336" t="str">
        <f t="shared" si="104"/>
        <v/>
      </c>
      <c r="I593" s="336" t="str">
        <f t="shared" si="104"/>
        <v/>
      </c>
      <c r="J593" s="336">
        <f>'4. Vehículos y maquinaria'!L120</f>
        <v>0</v>
      </c>
      <c r="K593" s="336">
        <f>'4. Vehículos y maquinaria'!M120</f>
        <v>0</v>
      </c>
      <c r="L593" s="336">
        <f>'4. Vehículos y maquinaria'!N120</f>
        <v>0</v>
      </c>
      <c r="M593" s="946" t="str">
        <f t="shared" si="105"/>
        <v/>
      </c>
      <c r="N593" s="946" t="str">
        <f t="shared" si="106"/>
        <v/>
      </c>
      <c r="O593" s="946" t="str">
        <f t="shared" si="107"/>
        <v/>
      </c>
      <c r="P593" s="338" t="str">
        <f t="shared" ref="P593:P640" si="108">IFERROR($M593+$N593*$H$9/1000+$O593*$H$10/1000,"")</f>
        <v/>
      </c>
      <c r="AQ593" s="358"/>
      <c r="AR593" s="358"/>
      <c r="AS593" s="358"/>
      <c r="AT593" s="358"/>
      <c r="AU593" s="358"/>
      <c r="AV593" s="358"/>
      <c r="AW593" s="358"/>
      <c r="AX593" s="358"/>
      <c r="AY593" s="358"/>
      <c r="AZ593" s="352"/>
      <c r="BA593" s="352"/>
      <c r="BB593" s="352"/>
      <c r="BC593" s="358"/>
      <c r="BD593" s="358"/>
      <c r="BG593" s="358"/>
    </row>
    <row r="594" spans="1:59" ht="18" customHeight="1" x14ac:dyDescent="0.25">
      <c r="A594" s="373"/>
      <c r="B594" s="1097">
        <v>4</v>
      </c>
      <c r="C594" s="335" t="str">
        <f>IF(ISTEXT('4. Vehículos y maquinaria'!E121),'4. Vehículos y maquinaria'!E121,"")</f>
        <v/>
      </c>
      <c r="D594" s="335" t="str">
        <f>IF(ISTEXT('4. Vehículos y maquinaria'!F121),'4. Vehículos y maquinaria'!F121,"")</f>
        <v/>
      </c>
      <c r="E594" s="335" t="str">
        <f>IF(ISTEXT('4. Vehículos y maquinaria'!G121),'4. Vehículos y maquinaria'!G121,"")</f>
        <v/>
      </c>
      <c r="F594" s="335" t="str">
        <f>IF(ISNUMBER('4. Vehículos y maquinaria'!H121),'4. Vehículos y maquinaria'!H121,"")</f>
        <v/>
      </c>
      <c r="G594" s="336" t="str">
        <f t="shared" si="104"/>
        <v/>
      </c>
      <c r="H594" s="336" t="str">
        <f t="shared" si="104"/>
        <v/>
      </c>
      <c r="I594" s="336" t="str">
        <f t="shared" si="104"/>
        <v/>
      </c>
      <c r="J594" s="336">
        <f>'4. Vehículos y maquinaria'!L121</f>
        <v>0</v>
      </c>
      <c r="K594" s="336">
        <f>'4. Vehículos y maquinaria'!M121</f>
        <v>0</v>
      </c>
      <c r="L594" s="336">
        <f>'4. Vehículos y maquinaria'!N121</f>
        <v>0</v>
      </c>
      <c r="M594" s="946" t="str">
        <f t="shared" si="105"/>
        <v/>
      </c>
      <c r="N594" s="946" t="str">
        <f t="shared" si="106"/>
        <v/>
      </c>
      <c r="O594" s="946" t="str">
        <f t="shared" si="107"/>
        <v/>
      </c>
      <c r="P594" s="338" t="str">
        <f t="shared" si="108"/>
        <v/>
      </c>
      <c r="AQ594" s="358"/>
      <c r="AR594" s="358"/>
      <c r="AS594" s="358"/>
      <c r="AT594" s="358"/>
      <c r="AU594" s="358"/>
      <c r="AV594" s="358"/>
      <c r="AW594" s="358"/>
      <c r="AX594" s="358"/>
      <c r="AY594" s="358"/>
      <c r="AZ594" s="352"/>
      <c r="BA594" s="352"/>
      <c r="BB594" s="352"/>
      <c r="BC594" s="358"/>
      <c r="BD594" s="358"/>
      <c r="BG594" s="358"/>
    </row>
    <row r="595" spans="1:59" ht="18" customHeight="1" x14ac:dyDescent="0.25">
      <c r="A595" s="373"/>
      <c r="B595" s="1097">
        <v>5</v>
      </c>
      <c r="C595" s="335" t="str">
        <f>IF(ISTEXT('4. Vehículos y maquinaria'!E122),'4. Vehículos y maquinaria'!E122,"")</f>
        <v/>
      </c>
      <c r="D595" s="335" t="str">
        <f>IF(ISTEXT('4. Vehículos y maquinaria'!F122),'4. Vehículos y maquinaria'!F122,"")</f>
        <v/>
      </c>
      <c r="E595" s="335" t="str">
        <f>IF(ISTEXT('4. Vehículos y maquinaria'!G122),'4. Vehículos y maquinaria'!G122,"")</f>
        <v/>
      </c>
      <c r="F595" s="335" t="str">
        <f>IF(ISNUMBER('4. Vehículos y maquinaria'!H122),'4. Vehículos y maquinaria'!H122,"")</f>
        <v/>
      </c>
      <c r="G595" s="336" t="str">
        <f t="shared" si="104"/>
        <v/>
      </c>
      <c r="H595" s="336" t="str">
        <f t="shared" si="104"/>
        <v/>
      </c>
      <c r="I595" s="336" t="str">
        <f t="shared" si="104"/>
        <v/>
      </c>
      <c r="J595" s="336">
        <f>'4. Vehículos y maquinaria'!L122</f>
        <v>0</v>
      </c>
      <c r="K595" s="336">
        <f>'4. Vehículos y maquinaria'!M122</f>
        <v>0</v>
      </c>
      <c r="L595" s="336">
        <f>'4. Vehículos y maquinaria'!N122</f>
        <v>0</v>
      </c>
      <c r="M595" s="946" t="str">
        <f t="shared" si="105"/>
        <v/>
      </c>
      <c r="N595" s="946" t="str">
        <f t="shared" si="106"/>
        <v/>
      </c>
      <c r="O595" s="946" t="str">
        <f t="shared" si="107"/>
        <v/>
      </c>
      <c r="P595" s="338" t="str">
        <f t="shared" si="108"/>
        <v/>
      </c>
      <c r="AQ595" s="358"/>
      <c r="AR595" s="358"/>
      <c r="AS595" s="358"/>
      <c r="AT595" s="358"/>
      <c r="AU595" s="358"/>
      <c r="AV595" s="358"/>
      <c r="AW595" s="358"/>
      <c r="AX595" s="358"/>
      <c r="AY595" s="358"/>
      <c r="AZ595" s="352"/>
      <c r="BA595" s="352"/>
      <c r="BB595" s="352"/>
      <c r="BC595" s="358"/>
      <c r="BD595" s="358"/>
      <c r="BG595" s="358"/>
    </row>
    <row r="596" spans="1:59" ht="18" customHeight="1" x14ac:dyDescent="0.25">
      <c r="A596" s="373"/>
      <c r="B596" s="1097">
        <v>6</v>
      </c>
      <c r="C596" s="335" t="str">
        <f>IF(ISTEXT('4. Vehículos y maquinaria'!E123),'4. Vehículos y maquinaria'!E123,"")</f>
        <v/>
      </c>
      <c r="D596" s="335" t="str">
        <f>IF(ISTEXT('4. Vehículos y maquinaria'!F123),'4. Vehículos y maquinaria'!F123,"")</f>
        <v/>
      </c>
      <c r="E596" s="335" t="str">
        <f>IF(ISTEXT('4. Vehículos y maquinaria'!G123),'4. Vehículos y maquinaria'!G123,"")</f>
        <v/>
      </c>
      <c r="F596" s="335" t="str">
        <f>IF(ISNUMBER('4. Vehículos y maquinaria'!H123),'4. Vehículos y maquinaria'!H123,"")</f>
        <v/>
      </c>
      <c r="G596" s="336" t="str">
        <f t="shared" si="104"/>
        <v/>
      </c>
      <c r="H596" s="336" t="str">
        <f t="shared" si="104"/>
        <v/>
      </c>
      <c r="I596" s="336" t="str">
        <f t="shared" si="104"/>
        <v/>
      </c>
      <c r="J596" s="336">
        <f>'4. Vehículos y maquinaria'!L123</f>
        <v>0</v>
      </c>
      <c r="K596" s="336">
        <f>'4. Vehículos y maquinaria'!M123</f>
        <v>0</v>
      </c>
      <c r="L596" s="336">
        <f>'4. Vehículos y maquinaria'!N123</f>
        <v>0</v>
      </c>
      <c r="M596" s="946" t="str">
        <f t="shared" si="105"/>
        <v/>
      </c>
      <c r="N596" s="946" t="str">
        <f t="shared" si="106"/>
        <v/>
      </c>
      <c r="O596" s="946" t="str">
        <f t="shared" si="107"/>
        <v/>
      </c>
      <c r="P596" s="338" t="str">
        <f t="shared" si="108"/>
        <v/>
      </c>
      <c r="AQ596" s="358"/>
      <c r="AR596" s="358"/>
      <c r="AS596" s="358"/>
      <c r="AT596" s="358"/>
      <c r="AU596" s="358"/>
      <c r="AV596" s="358"/>
      <c r="AW596" s="358"/>
      <c r="AX596" s="358"/>
      <c r="AY596" s="358"/>
      <c r="AZ596" s="352"/>
      <c r="BA596" s="352"/>
      <c r="BB596" s="352"/>
      <c r="BC596" s="358"/>
      <c r="BD596" s="358"/>
      <c r="BG596" s="358"/>
    </row>
    <row r="597" spans="1:59" ht="18" customHeight="1" x14ac:dyDescent="0.25">
      <c r="A597" s="373"/>
      <c r="B597" s="1097">
        <v>7</v>
      </c>
      <c r="C597" s="335" t="str">
        <f>IF(ISTEXT('4. Vehículos y maquinaria'!E124),'4. Vehículos y maquinaria'!E124,"")</f>
        <v/>
      </c>
      <c r="D597" s="335" t="str">
        <f>IF(ISTEXT('4. Vehículos y maquinaria'!F124),'4. Vehículos y maquinaria'!F124,"")</f>
        <v/>
      </c>
      <c r="E597" s="335" t="str">
        <f>IF(ISTEXT('4. Vehículos y maquinaria'!G124),'4. Vehículos y maquinaria'!G124,"")</f>
        <v/>
      </c>
      <c r="F597" s="335" t="str">
        <f>IF(ISNUMBER('4. Vehículos y maquinaria'!H124),'4. Vehículos y maquinaria'!H124,"")</f>
        <v/>
      </c>
      <c r="G597" s="336" t="str">
        <f t="shared" si="104"/>
        <v/>
      </c>
      <c r="H597" s="336" t="str">
        <f t="shared" si="104"/>
        <v/>
      </c>
      <c r="I597" s="336" t="str">
        <f t="shared" si="104"/>
        <v/>
      </c>
      <c r="J597" s="336">
        <f>'4. Vehículos y maquinaria'!L124</f>
        <v>0</v>
      </c>
      <c r="K597" s="336">
        <f>'4. Vehículos y maquinaria'!M124</f>
        <v>0</v>
      </c>
      <c r="L597" s="336">
        <f>'4. Vehículos y maquinaria'!N124</f>
        <v>0</v>
      </c>
      <c r="M597" s="946" t="str">
        <f t="shared" si="105"/>
        <v/>
      </c>
      <c r="N597" s="946" t="str">
        <f t="shared" si="106"/>
        <v/>
      </c>
      <c r="O597" s="946" t="str">
        <f t="shared" si="107"/>
        <v/>
      </c>
      <c r="P597" s="338" t="str">
        <f t="shared" si="108"/>
        <v/>
      </c>
      <c r="AQ597" s="358"/>
      <c r="AR597" s="358"/>
      <c r="AS597" s="358"/>
      <c r="AT597" s="358"/>
      <c r="AU597" s="358"/>
      <c r="AV597" s="358"/>
      <c r="AW597" s="358"/>
      <c r="AX597" s="358"/>
      <c r="AY597" s="358"/>
      <c r="AZ597" s="352"/>
      <c r="BA597" s="352"/>
      <c r="BB597" s="352"/>
      <c r="BC597" s="358"/>
      <c r="BD597" s="358"/>
      <c r="BG597" s="358"/>
    </row>
    <row r="598" spans="1:59" ht="18" customHeight="1" x14ac:dyDescent="0.25">
      <c r="A598" s="373"/>
      <c r="B598" s="1097">
        <v>8</v>
      </c>
      <c r="C598" s="335" t="str">
        <f>IF(ISTEXT('4. Vehículos y maquinaria'!E125),'4. Vehículos y maquinaria'!E125,"")</f>
        <v/>
      </c>
      <c r="D598" s="335" t="str">
        <f>IF(ISTEXT('4. Vehículos y maquinaria'!F125),'4. Vehículos y maquinaria'!F125,"")</f>
        <v/>
      </c>
      <c r="E598" s="335" t="str">
        <f>IF(ISTEXT('4. Vehículos y maquinaria'!G125),'4. Vehículos y maquinaria'!G125,"")</f>
        <v/>
      </c>
      <c r="F598" s="335" t="str">
        <f>IF(ISNUMBER('4. Vehículos y maquinaria'!H125),'4. Vehículos y maquinaria'!H125,"")</f>
        <v/>
      </c>
      <c r="G598" s="336" t="str">
        <f t="shared" si="104"/>
        <v/>
      </c>
      <c r="H598" s="336" t="str">
        <f t="shared" si="104"/>
        <v/>
      </c>
      <c r="I598" s="336" t="str">
        <f t="shared" si="104"/>
        <v/>
      </c>
      <c r="J598" s="336">
        <f>'4. Vehículos y maquinaria'!L125</f>
        <v>0</v>
      </c>
      <c r="K598" s="336">
        <f>'4. Vehículos y maquinaria'!M125</f>
        <v>0</v>
      </c>
      <c r="L598" s="336">
        <f>'4. Vehículos y maquinaria'!N125</f>
        <v>0</v>
      </c>
      <c r="M598" s="946" t="str">
        <f t="shared" si="105"/>
        <v/>
      </c>
      <c r="N598" s="946" t="str">
        <f t="shared" si="106"/>
        <v/>
      </c>
      <c r="O598" s="946" t="str">
        <f t="shared" si="107"/>
        <v/>
      </c>
      <c r="P598" s="338" t="str">
        <f t="shared" si="108"/>
        <v/>
      </c>
      <c r="AQ598" s="358"/>
      <c r="AR598" s="358"/>
      <c r="AS598" s="358"/>
      <c r="AT598" s="358"/>
      <c r="AU598" s="358"/>
      <c r="AV598" s="358"/>
      <c r="AW598" s="358"/>
      <c r="AX598" s="358"/>
      <c r="AY598" s="358"/>
      <c r="AZ598" s="352"/>
      <c r="BA598" s="352"/>
      <c r="BB598" s="352"/>
      <c r="BC598" s="272"/>
    </row>
    <row r="599" spans="1:59" ht="18" customHeight="1" x14ac:dyDescent="0.25">
      <c r="A599" s="373"/>
      <c r="B599" s="1097">
        <v>9</v>
      </c>
      <c r="C599" s="335" t="str">
        <f>IF(ISTEXT('4. Vehículos y maquinaria'!E126),'4. Vehículos y maquinaria'!E126,"")</f>
        <v/>
      </c>
      <c r="D599" s="335" t="str">
        <f>IF(ISTEXT('4. Vehículos y maquinaria'!F126),'4. Vehículos y maquinaria'!F126,"")</f>
        <v/>
      </c>
      <c r="E599" s="335" t="str">
        <f>IF(ISTEXT('4. Vehículos y maquinaria'!G126),'4. Vehículos y maquinaria'!G126,"")</f>
        <v/>
      </c>
      <c r="F599" s="335" t="str">
        <f>IF(ISNUMBER('4. Vehículos y maquinaria'!H126),'4. Vehículos y maquinaria'!H126,"")</f>
        <v/>
      </c>
      <c r="G599" s="336" t="str">
        <f t="shared" si="104"/>
        <v/>
      </c>
      <c r="H599" s="336" t="str">
        <f t="shared" si="104"/>
        <v/>
      </c>
      <c r="I599" s="336" t="str">
        <f t="shared" si="104"/>
        <v/>
      </c>
      <c r="J599" s="336">
        <f>'4. Vehículos y maquinaria'!L126</f>
        <v>0</v>
      </c>
      <c r="K599" s="336">
        <f>'4. Vehículos y maquinaria'!M126</f>
        <v>0</v>
      </c>
      <c r="L599" s="336">
        <f>'4. Vehículos y maquinaria'!N126</f>
        <v>0</v>
      </c>
      <c r="M599" s="946" t="str">
        <f t="shared" si="105"/>
        <v/>
      </c>
      <c r="N599" s="946" t="str">
        <f t="shared" si="106"/>
        <v/>
      </c>
      <c r="O599" s="946" t="str">
        <f t="shared" si="107"/>
        <v/>
      </c>
      <c r="P599" s="338" t="str">
        <f t="shared" si="108"/>
        <v/>
      </c>
      <c r="AQ599" s="358"/>
      <c r="AR599" s="358"/>
      <c r="AS599" s="358"/>
      <c r="AT599" s="358"/>
      <c r="AU599" s="358"/>
      <c r="AV599" s="358"/>
      <c r="AW599" s="358"/>
      <c r="AX599" s="358"/>
      <c r="AY599" s="358"/>
      <c r="AZ599" s="352"/>
      <c r="BA599" s="352"/>
      <c r="BB599" s="352"/>
      <c r="BC599" s="272"/>
    </row>
    <row r="600" spans="1:59" ht="18" customHeight="1" x14ac:dyDescent="0.25">
      <c r="A600" s="373"/>
      <c r="B600" s="1097">
        <v>10</v>
      </c>
      <c r="C600" s="335" t="str">
        <f>IF(ISTEXT('4. Vehículos y maquinaria'!E127),'4. Vehículos y maquinaria'!E127,"")</f>
        <v/>
      </c>
      <c r="D600" s="335" t="str">
        <f>IF(ISTEXT('4. Vehículos y maquinaria'!F127),'4. Vehículos y maquinaria'!F127,"")</f>
        <v/>
      </c>
      <c r="E600" s="335" t="str">
        <f>IF(ISTEXT('4. Vehículos y maquinaria'!G127),'4. Vehículos y maquinaria'!G127,"")</f>
        <v/>
      </c>
      <c r="F600" s="335" t="str">
        <f>IF(ISNUMBER('4. Vehículos y maquinaria'!H127),'4. Vehículos y maquinaria'!H127,"")</f>
        <v/>
      </c>
      <c r="G600" s="336" t="str">
        <f t="shared" si="104"/>
        <v/>
      </c>
      <c r="H600" s="336" t="str">
        <f t="shared" si="104"/>
        <v/>
      </c>
      <c r="I600" s="336" t="str">
        <f t="shared" si="104"/>
        <v/>
      </c>
      <c r="J600" s="336">
        <f>'4. Vehículos y maquinaria'!L127</f>
        <v>0</v>
      </c>
      <c r="K600" s="336">
        <f>'4. Vehículos y maquinaria'!M127</f>
        <v>0</v>
      </c>
      <c r="L600" s="336">
        <f>'4. Vehículos y maquinaria'!N127</f>
        <v>0</v>
      </c>
      <c r="M600" s="946" t="str">
        <f t="shared" si="105"/>
        <v/>
      </c>
      <c r="N600" s="946" t="str">
        <f t="shared" si="106"/>
        <v/>
      </c>
      <c r="O600" s="946" t="str">
        <f t="shared" si="107"/>
        <v/>
      </c>
      <c r="P600" s="338" t="str">
        <f t="shared" si="108"/>
        <v/>
      </c>
      <c r="AQ600" s="358"/>
      <c r="AR600" s="358"/>
      <c r="AS600" s="358"/>
      <c r="AT600" s="358"/>
      <c r="AU600" s="358"/>
      <c r="AV600" s="358"/>
      <c r="AW600" s="358"/>
      <c r="AX600" s="358"/>
      <c r="AY600" s="358"/>
      <c r="AZ600" s="352"/>
      <c r="BA600" s="352"/>
      <c r="BB600" s="352"/>
      <c r="BC600" s="272"/>
    </row>
    <row r="601" spans="1:59" ht="18" customHeight="1" x14ac:dyDescent="0.25">
      <c r="A601" s="373"/>
      <c r="B601" s="1097">
        <v>11</v>
      </c>
      <c r="C601" s="335" t="str">
        <f>IF(ISTEXT('4. Vehículos y maquinaria'!E128),'4. Vehículos y maquinaria'!E128,"")</f>
        <v/>
      </c>
      <c r="D601" s="335" t="str">
        <f>IF(ISTEXT('4. Vehículos y maquinaria'!F128),'4. Vehículos y maquinaria'!F128,"")</f>
        <v/>
      </c>
      <c r="E601" s="335" t="str">
        <f>IF(ISTEXT('4. Vehículos y maquinaria'!G128),'4. Vehículos y maquinaria'!G128,"")</f>
        <v/>
      </c>
      <c r="F601" s="335" t="str">
        <f>IF(ISNUMBER('4. Vehículos y maquinaria'!H128),'4. Vehículos y maquinaria'!H128,"")</f>
        <v/>
      </c>
      <c r="G601" s="336" t="str">
        <f t="shared" si="104"/>
        <v/>
      </c>
      <c r="H601" s="336" t="str">
        <f t="shared" si="104"/>
        <v/>
      </c>
      <c r="I601" s="336" t="str">
        <f t="shared" si="104"/>
        <v/>
      </c>
      <c r="J601" s="336">
        <f>'4. Vehículos y maquinaria'!L128</f>
        <v>0</v>
      </c>
      <c r="K601" s="336">
        <f>'4. Vehículos y maquinaria'!M128</f>
        <v>0</v>
      </c>
      <c r="L601" s="336">
        <f>'4. Vehículos y maquinaria'!N128</f>
        <v>0</v>
      </c>
      <c r="M601" s="946" t="str">
        <f t="shared" si="105"/>
        <v/>
      </c>
      <c r="N601" s="946" t="str">
        <f t="shared" si="106"/>
        <v/>
      </c>
      <c r="O601" s="946" t="str">
        <f t="shared" si="107"/>
        <v/>
      </c>
      <c r="P601" s="338" t="str">
        <f t="shared" si="108"/>
        <v/>
      </c>
      <c r="AQ601" s="358"/>
      <c r="AR601" s="358"/>
      <c r="AS601" s="358"/>
      <c r="AT601" s="358"/>
      <c r="AU601" s="358"/>
      <c r="AV601" s="358"/>
      <c r="AW601" s="358"/>
      <c r="AX601" s="358"/>
      <c r="AY601" s="358"/>
      <c r="AZ601" s="352"/>
      <c r="BA601" s="352"/>
      <c r="BB601" s="352"/>
      <c r="BC601" s="272"/>
    </row>
    <row r="602" spans="1:59" ht="18" customHeight="1" x14ac:dyDescent="0.25">
      <c r="A602" s="373"/>
      <c r="B602" s="1097">
        <v>12</v>
      </c>
      <c r="C602" s="335" t="str">
        <f>IF(ISTEXT('4. Vehículos y maquinaria'!E129),'4. Vehículos y maquinaria'!E129,"")</f>
        <v/>
      </c>
      <c r="D602" s="335" t="str">
        <f>IF(ISTEXT('4. Vehículos y maquinaria'!F129),'4. Vehículos y maquinaria'!F129,"")</f>
        <v/>
      </c>
      <c r="E602" s="335" t="str">
        <f>IF(ISTEXT('4. Vehículos y maquinaria'!G129),'4. Vehículos y maquinaria'!G129,"")</f>
        <v/>
      </c>
      <c r="F602" s="335" t="str">
        <f>IF(ISNUMBER('4. Vehículos y maquinaria'!H129),'4. Vehículos y maquinaria'!H129,"")</f>
        <v/>
      </c>
      <c r="G602" s="336" t="str">
        <f t="shared" si="104"/>
        <v/>
      </c>
      <c r="H602" s="336" t="str">
        <f t="shared" si="104"/>
        <v/>
      </c>
      <c r="I602" s="336" t="str">
        <f t="shared" si="104"/>
        <v/>
      </c>
      <c r="J602" s="336">
        <f>'4. Vehículos y maquinaria'!L129</f>
        <v>0</v>
      </c>
      <c r="K602" s="336">
        <f>'4. Vehículos y maquinaria'!M129</f>
        <v>0</v>
      </c>
      <c r="L602" s="336">
        <f>'4. Vehículos y maquinaria'!N129</f>
        <v>0</v>
      </c>
      <c r="M602" s="946" t="str">
        <f t="shared" si="105"/>
        <v/>
      </c>
      <c r="N602" s="946" t="str">
        <f t="shared" si="106"/>
        <v/>
      </c>
      <c r="O602" s="946" t="str">
        <f t="shared" si="107"/>
        <v/>
      </c>
      <c r="P602" s="338" t="str">
        <f t="shared" si="108"/>
        <v/>
      </c>
      <c r="AQ602" s="358"/>
      <c r="AR602" s="358"/>
      <c r="AS602" s="358"/>
      <c r="AT602" s="358"/>
      <c r="AU602" s="358"/>
      <c r="AV602" s="358"/>
      <c r="AW602" s="358"/>
      <c r="AX602" s="358"/>
      <c r="AY602" s="358"/>
      <c r="AZ602" s="352"/>
      <c r="BA602" s="352"/>
      <c r="BB602" s="352"/>
      <c r="BC602" s="272"/>
    </row>
    <row r="603" spans="1:59" ht="18" customHeight="1" x14ac:dyDescent="0.25">
      <c r="B603" s="1097">
        <v>13</v>
      </c>
      <c r="C603" s="335" t="str">
        <f>IF(ISTEXT('4. Vehículos y maquinaria'!E130),'4. Vehículos y maquinaria'!E130,"")</f>
        <v/>
      </c>
      <c r="D603" s="335" t="str">
        <f>IF(ISTEXT('4. Vehículos y maquinaria'!F130),'4. Vehículos y maquinaria'!F130,"")</f>
        <v/>
      </c>
      <c r="E603" s="335" t="str">
        <f>IF(ISTEXT('4. Vehículos y maquinaria'!G130),'4. Vehículos y maquinaria'!G130,"")</f>
        <v/>
      </c>
      <c r="F603" s="335" t="str">
        <f>IF(ISNUMBER('4. Vehículos y maquinaria'!H130),'4. Vehículos y maquinaria'!H130,"")</f>
        <v/>
      </c>
      <c r="G603" s="336" t="str">
        <f t="shared" si="104"/>
        <v/>
      </c>
      <c r="H603" s="336" t="str">
        <f t="shared" si="104"/>
        <v/>
      </c>
      <c r="I603" s="336" t="str">
        <f t="shared" si="104"/>
        <v/>
      </c>
      <c r="J603" s="336">
        <f>'4. Vehículos y maquinaria'!L130</f>
        <v>0</v>
      </c>
      <c r="K603" s="336">
        <f>'4. Vehículos y maquinaria'!M130</f>
        <v>0</v>
      </c>
      <c r="L603" s="336">
        <f>'4. Vehículos y maquinaria'!N130</f>
        <v>0</v>
      </c>
      <c r="M603" s="946" t="str">
        <f t="shared" si="105"/>
        <v/>
      </c>
      <c r="N603" s="946" t="str">
        <f t="shared" si="106"/>
        <v/>
      </c>
      <c r="O603" s="946" t="str">
        <f t="shared" si="107"/>
        <v/>
      </c>
      <c r="P603" s="338" t="str">
        <f t="shared" si="108"/>
        <v/>
      </c>
      <c r="BC603" s="272"/>
    </row>
    <row r="604" spans="1:59" ht="18" customHeight="1" x14ac:dyDescent="0.25">
      <c r="B604" s="1097">
        <v>14</v>
      </c>
      <c r="C604" s="335" t="str">
        <f>IF(ISTEXT('4. Vehículos y maquinaria'!E131),'4. Vehículos y maquinaria'!E131,"")</f>
        <v/>
      </c>
      <c r="D604" s="335" t="str">
        <f>IF(ISTEXT('4. Vehículos y maquinaria'!F131),'4. Vehículos y maquinaria'!F131,"")</f>
        <v/>
      </c>
      <c r="E604" s="335" t="str">
        <f>IF(ISTEXT('4. Vehículos y maquinaria'!G131),'4. Vehículos y maquinaria'!G131,"")</f>
        <v/>
      </c>
      <c r="F604" s="335" t="str">
        <f>IF(ISNUMBER('4. Vehículos y maquinaria'!H131),'4. Vehículos y maquinaria'!H131,"")</f>
        <v/>
      </c>
      <c r="G604" s="336" t="str">
        <f t="shared" si="104"/>
        <v/>
      </c>
      <c r="H604" s="336" t="str">
        <f t="shared" si="104"/>
        <v/>
      </c>
      <c r="I604" s="336" t="str">
        <f t="shared" si="104"/>
        <v/>
      </c>
      <c r="J604" s="336">
        <f>'4. Vehículos y maquinaria'!L131</f>
        <v>0</v>
      </c>
      <c r="K604" s="336">
        <f>'4. Vehículos y maquinaria'!M131</f>
        <v>0</v>
      </c>
      <c r="L604" s="336">
        <f>'4. Vehículos y maquinaria'!N131</f>
        <v>0</v>
      </c>
      <c r="M604" s="946" t="str">
        <f t="shared" si="105"/>
        <v/>
      </c>
      <c r="N604" s="946" t="str">
        <f t="shared" si="106"/>
        <v/>
      </c>
      <c r="O604" s="946" t="str">
        <f t="shared" si="107"/>
        <v/>
      </c>
      <c r="P604" s="338" t="str">
        <f t="shared" si="108"/>
        <v/>
      </c>
      <c r="BC604" s="272"/>
    </row>
    <row r="605" spans="1:59" ht="18" customHeight="1" x14ac:dyDescent="0.25">
      <c r="B605" s="1097">
        <v>15</v>
      </c>
      <c r="C605" s="335" t="str">
        <f>IF(ISTEXT('4. Vehículos y maquinaria'!E132),'4. Vehículos y maquinaria'!E132,"")</f>
        <v/>
      </c>
      <c r="D605" s="335" t="str">
        <f>IF(ISTEXT('4. Vehículos y maquinaria'!F132),'4. Vehículos y maquinaria'!F132,"")</f>
        <v/>
      </c>
      <c r="E605" s="335" t="str">
        <f>IF(ISTEXT('4. Vehículos y maquinaria'!G132),'4. Vehículos y maquinaria'!G132,"")</f>
        <v/>
      </c>
      <c r="F605" s="335" t="str">
        <f>IF(ISNUMBER('4. Vehículos y maquinaria'!H132),'4. Vehículos y maquinaria'!H132,"")</f>
        <v/>
      </c>
      <c r="G605" s="336" t="str">
        <f t="shared" si="104"/>
        <v/>
      </c>
      <c r="H605" s="336" t="str">
        <f t="shared" si="104"/>
        <v/>
      </c>
      <c r="I605" s="336" t="str">
        <f t="shared" si="104"/>
        <v/>
      </c>
      <c r="J605" s="336">
        <f>'4. Vehículos y maquinaria'!L132</f>
        <v>0</v>
      </c>
      <c r="K605" s="336">
        <f>'4. Vehículos y maquinaria'!M132</f>
        <v>0</v>
      </c>
      <c r="L605" s="336">
        <f>'4. Vehículos y maquinaria'!N132</f>
        <v>0</v>
      </c>
      <c r="M605" s="946" t="str">
        <f t="shared" si="105"/>
        <v/>
      </c>
      <c r="N605" s="946" t="str">
        <f t="shared" si="106"/>
        <v/>
      </c>
      <c r="O605" s="946" t="str">
        <f t="shared" si="107"/>
        <v/>
      </c>
      <c r="P605" s="338" t="str">
        <f t="shared" si="108"/>
        <v/>
      </c>
      <c r="BC605" s="272"/>
    </row>
    <row r="606" spans="1:59" ht="18" customHeight="1" x14ac:dyDescent="0.25">
      <c r="B606" s="1097">
        <v>16</v>
      </c>
      <c r="C606" s="335" t="str">
        <f>IF(ISTEXT('4. Vehículos y maquinaria'!E133),'4. Vehículos y maquinaria'!E133,"")</f>
        <v/>
      </c>
      <c r="D606" s="335" t="str">
        <f>IF(ISTEXT('4. Vehículos y maquinaria'!F133),'4. Vehículos y maquinaria'!F133,"")</f>
        <v/>
      </c>
      <c r="E606" s="335" t="str">
        <f>IF(ISTEXT('4. Vehículos y maquinaria'!G133),'4. Vehículos y maquinaria'!G133,"")</f>
        <v/>
      </c>
      <c r="F606" s="335" t="str">
        <f>IF(ISNUMBER('4. Vehículos y maquinaria'!H133),'4. Vehículos y maquinaria'!H133,"")</f>
        <v/>
      </c>
      <c r="G606" s="336" t="str">
        <f t="shared" si="104"/>
        <v/>
      </c>
      <c r="H606" s="336" t="str">
        <f t="shared" si="104"/>
        <v/>
      </c>
      <c r="I606" s="336" t="str">
        <f t="shared" si="104"/>
        <v/>
      </c>
      <c r="J606" s="336">
        <f>'4. Vehículos y maquinaria'!L133</f>
        <v>0</v>
      </c>
      <c r="K606" s="336">
        <f>'4. Vehículos y maquinaria'!M133</f>
        <v>0</v>
      </c>
      <c r="L606" s="336">
        <f>'4. Vehículos y maquinaria'!N133</f>
        <v>0</v>
      </c>
      <c r="M606" s="946" t="str">
        <f t="shared" si="105"/>
        <v/>
      </c>
      <c r="N606" s="946" t="str">
        <f t="shared" si="106"/>
        <v/>
      </c>
      <c r="O606" s="946" t="str">
        <f t="shared" si="107"/>
        <v/>
      </c>
      <c r="P606" s="338" t="str">
        <f t="shared" si="108"/>
        <v/>
      </c>
    </row>
    <row r="607" spans="1:59" ht="18" customHeight="1" x14ac:dyDescent="0.25">
      <c r="B607" s="1097">
        <v>17</v>
      </c>
      <c r="C607" s="335" t="str">
        <f>IF(ISTEXT('4. Vehículos y maquinaria'!E134),'4. Vehículos y maquinaria'!E134,"")</f>
        <v/>
      </c>
      <c r="D607" s="335" t="str">
        <f>IF(ISTEXT('4. Vehículos y maquinaria'!F134),'4. Vehículos y maquinaria'!F134,"")</f>
        <v/>
      </c>
      <c r="E607" s="335" t="str">
        <f>IF(ISTEXT('4. Vehículos y maquinaria'!G134),'4. Vehículos y maquinaria'!G134,"")</f>
        <v/>
      </c>
      <c r="F607" s="335" t="str">
        <f>IF(ISNUMBER('4. Vehículos y maquinaria'!H134),'4. Vehículos y maquinaria'!H134,"")</f>
        <v/>
      </c>
      <c r="G607" s="336" t="str">
        <f t="shared" si="104"/>
        <v/>
      </c>
      <c r="H607" s="336" t="str">
        <f t="shared" si="104"/>
        <v/>
      </c>
      <c r="I607" s="336" t="str">
        <f t="shared" si="104"/>
        <v/>
      </c>
      <c r="J607" s="336">
        <f>'4. Vehículos y maquinaria'!L134</f>
        <v>0</v>
      </c>
      <c r="K607" s="336">
        <f>'4. Vehículos y maquinaria'!M134</f>
        <v>0</v>
      </c>
      <c r="L607" s="336">
        <f>'4. Vehículos y maquinaria'!N134</f>
        <v>0</v>
      </c>
      <c r="M607" s="946" t="str">
        <f t="shared" si="105"/>
        <v/>
      </c>
      <c r="N607" s="946" t="str">
        <f t="shared" si="106"/>
        <v/>
      </c>
      <c r="O607" s="946" t="str">
        <f t="shared" si="107"/>
        <v/>
      </c>
      <c r="P607" s="338" t="str">
        <f t="shared" si="108"/>
        <v/>
      </c>
    </row>
    <row r="608" spans="1:59" ht="18" customHeight="1" x14ac:dyDescent="0.25">
      <c r="B608" s="1097">
        <v>18</v>
      </c>
      <c r="C608" s="335" t="str">
        <f>IF(ISTEXT('4. Vehículos y maquinaria'!E135),'4. Vehículos y maquinaria'!E135,"")</f>
        <v/>
      </c>
      <c r="D608" s="335" t="str">
        <f>IF(ISTEXT('4. Vehículos y maquinaria'!F135),'4. Vehículos y maquinaria'!F135,"")</f>
        <v/>
      </c>
      <c r="E608" s="335" t="str">
        <f>IF(ISTEXT('4. Vehículos y maquinaria'!G135),'4. Vehículos y maquinaria'!G135,"")</f>
        <v/>
      </c>
      <c r="F608" s="335" t="str">
        <f>IF(ISNUMBER('4. Vehículos y maquinaria'!H135),'4. Vehículos y maquinaria'!H135,"")</f>
        <v/>
      </c>
      <c r="G608" s="336" t="str">
        <f t="shared" si="104"/>
        <v/>
      </c>
      <c r="H608" s="336" t="str">
        <f t="shared" si="104"/>
        <v/>
      </c>
      <c r="I608" s="336" t="str">
        <f t="shared" si="104"/>
        <v/>
      </c>
      <c r="J608" s="336">
        <f>'4. Vehículos y maquinaria'!L135</f>
        <v>0</v>
      </c>
      <c r="K608" s="336">
        <f>'4. Vehículos y maquinaria'!M135</f>
        <v>0</v>
      </c>
      <c r="L608" s="336">
        <f>'4. Vehículos y maquinaria'!N135</f>
        <v>0</v>
      </c>
      <c r="M608" s="946" t="str">
        <f t="shared" si="105"/>
        <v/>
      </c>
      <c r="N608" s="946" t="str">
        <f t="shared" si="106"/>
        <v/>
      </c>
      <c r="O608" s="946" t="str">
        <f t="shared" si="107"/>
        <v/>
      </c>
      <c r="P608" s="338" t="str">
        <f t="shared" si="108"/>
        <v/>
      </c>
    </row>
    <row r="609" spans="2:16" ht="18" customHeight="1" x14ac:dyDescent="0.25">
      <c r="B609" s="1097">
        <v>19</v>
      </c>
      <c r="C609" s="335" t="str">
        <f>IF(ISTEXT('4. Vehículos y maquinaria'!E136),'4. Vehículos y maquinaria'!E136,"")</f>
        <v/>
      </c>
      <c r="D609" s="335" t="str">
        <f>IF(ISTEXT('4. Vehículos y maquinaria'!F136),'4. Vehículos y maquinaria'!F136,"")</f>
        <v/>
      </c>
      <c r="E609" s="335" t="str">
        <f>IF(ISTEXT('4. Vehículos y maquinaria'!G136),'4. Vehículos y maquinaria'!G136,"")</f>
        <v/>
      </c>
      <c r="F609" s="335" t="str">
        <f>IF(ISNUMBER('4. Vehículos y maquinaria'!H136),'4. Vehículos y maquinaria'!H136,"")</f>
        <v/>
      </c>
      <c r="G609" s="336" t="str">
        <f t="shared" si="104"/>
        <v/>
      </c>
      <c r="H609" s="336" t="str">
        <f t="shared" si="104"/>
        <v/>
      </c>
      <c r="I609" s="336" t="str">
        <f t="shared" si="104"/>
        <v/>
      </c>
      <c r="J609" s="336">
        <f>'4. Vehículos y maquinaria'!L136</f>
        <v>0</v>
      </c>
      <c r="K609" s="336">
        <f>'4. Vehículos y maquinaria'!M136</f>
        <v>0</v>
      </c>
      <c r="L609" s="336">
        <f>'4. Vehículos y maquinaria'!N136</f>
        <v>0</v>
      </c>
      <c r="M609" s="946" t="str">
        <f t="shared" si="105"/>
        <v/>
      </c>
      <c r="N609" s="946" t="str">
        <f t="shared" si="106"/>
        <v/>
      </c>
      <c r="O609" s="946" t="str">
        <f t="shared" si="107"/>
        <v/>
      </c>
      <c r="P609" s="338" t="str">
        <f t="shared" si="108"/>
        <v/>
      </c>
    </row>
    <row r="610" spans="2:16" ht="18" customHeight="1" x14ac:dyDescent="0.25">
      <c r="B610" s="1097">
        <v>20</v>
      </c>
      <c r="C610" s="335" t="str">
        <f>IF(ISTEXT('4. Vehículos y maquinaria'!E137),'4. Vehículos y maquinaria'!E137,"")</f>
        <v/>
      </c>
      <c r="D610" s="335" t="str">
        <f>IF(ISTEXT('4. Vehículos y maquinaria'!F137),'4. Vehículos y maquinaria'!F137,"")</f>
        <v/>
      </c>
      <c r="E610" s="335" t="str">
        <f>IF(ISTEXT('4. Vehículos y maquinaria'!G137),'4. Vehículos y maquinaria'!G137,"")</f>
        <v/>
      </c>
      <c r="F610" s="335" t="str">
        <f>IF(ISNUMBER('4. Vehículos y maquinaria'!H137),'4. Vehículos y maquinaria'!H137,"")</f>
        <v/>
      </c>
      <c r="G610" s="336" t="str">
        <f t="shared" si="104"/>
        <v/>
      </c>
      <c r="H610" s="336" t="str">
        <f t="shared" si="104"/>
        <v/>
      </c>
      <c r="I610" s="336" t="str">
        <f t="shared" si="104"/>
        <v/>
      </c>
      <c r="J610" s="336">
        <f>'4. Vehículos y maquinaria'!L137</f>
        <v>0</v>
      </c>
      <c r="K610" s="336">
        <f>'4. Vehículos y maquinaria'!M137</f>
        <v>0</v>
      </c>
      <c r="L610" s="336">
        <f>'4. Vehículos y maquinaria'!N137</f>
        <v>0</v>
      </c>
      <c r="M610" s="946" t="str">
        <f t="shared" si="105"/>
        <v/>
      </c>
      <c r="N610" s="946" t="str">
        <f t="shared" si="106"/>
        <v/>
      </c>
      <c r="O610" s="946" t="str">
        <f t="shared" si="107"/>
        <v/>
      </c>
      <c r="P610" s="338" t="str">
        <f t="shared" si="108"/>
        <v/>
      </c>
    </row>
    <row r="611" spans="2:16" ht="18" customHeight="1" x14ac:dyDescent="0.25">
      <c r="B611" s="1097">
        <v>21</v>
      </c>
      <c r="C611" s="335" t="str">
        <f>IF(ISTEXT('4. Vehículos y maquinaria'!E138),'4. Vehículos y maquinaria'!E138,"")</f>
        <v/>
      </c>
      <c r="D611" s="335" t="str">
        <f>IF(ISTEXT('4. Vehículos y maquinaria'!F138),'4. Vehículos y maquinaria'!F138,"")</f>
        <v/>
      </c>
      <c r="E611" s="335" t="str">
        <f>IF(ISTEXT('4. Vehículos y maquinaria'!G138),'4. Vehículos y maquinaria'!G138,"")</f>
        <v/>
      </c>
      <c r="F611" s="335" t="str">
        <f>IF(ISNUMBER('4. Vehículos y maquinaria'!H138),'4. Vehículos y maquinaria'!H138,"")</f>
        <v/>
      </c>
      <c r="G611" s="336" t="str">
        <f t="shared" ref="G611:I630" si="109">IF($E611="Otro (ud)","-",IFERROR(INDEX($F$501:$BM$514,MATCH($E611&amp;$D611,$E$501:$E$514,0),MATCH($D$6&amp;G$589,$F$500:$BM$500,0)),""))</f>
        <v/>
      </c>
      <c r="H611" s="336" t="str">
        <f t="shared" si="109"/>
        <v/>
      </c>
      <c r="I611" s="336" t="str">
        <f t="shared" si="109"/>
        <v/>
      </c>
      <c r="J611" s="336">
        <f>'4. Vehículos y maquinaria'!L138</f>
        <v>0</v>
      </c>
      <c r="K611" s="336">
        <f>'4. Vehículos y maquinaria'!M138</f>
        <v>0</v>
      </c>
      <c r="L611" s="336">
        <f>'4. Vehículos y maquinaria'!N138</f>
        <v>0</v>
      </c>
      <c r="M611" s="946" t="str">
        <f t="shared" si="105"/>
        <v/>
      </c>
      <c r="N611" s="946" t="str">
        <f t="shared" si="106"/>
        <v/>
      </c>
      <c r="O611" s="946" t="str">
        <f t="shared" si="107"/>
        <v/>
      </c>
      <c r="P611" s="338" t="str">
        <f t="shared" si="108"/>
        <v/>
      </c>
    </row>
    <row r="612" spans="2:16" ht="18" customHeight="1" x14ac:dyDescent="0.25">
      <c r="B612" s="1098">
        <v>22</v>
      </c>
      <c r="C612" s="335" t="str">
        <f>IF(ISTEXT('4. Vehículos y maquinaria'!E139),'4. Vehículos y maquinaria'!E139,"")</f>
        <v/>
      </c>
      <c r="D612" s="335" t="str">
        <f>IF(ISTEXT('4. Vehículos y maquinaria'!F139),'4. Vehículos y maquinaria'!F139,"")</f>
        <v/>
      </c>
      <c r="E612" s="335" t="str">
        <f>IF(ISTEXT('4. Vehículos y maquinaria'!G139),'4. Vehículos y maquinaria'!G139,"")</f>
        <v/>
      </c>
      <c r="F612" s="335" t="str">
        <f>IF(ISNUMBER('4. Vehículos y maquinaria'!H139),'4. Vehículos y maquinaria'!H139,"")</f>
        <v/>
      </c>
      <c r="G612" s="336" t="str">
        <f t="shared" si="109"/>
        <v/>
      </c>
      <c r="H612" s="336" t="str">
        <f t="shared" si="109"/>
        <v/>
      </c>
      <c r="I612" s="336" t="str">
        <f t="shared" si="109"/>
        <v/>
      </c>
      <c r="J612" s="336">
        <f>'4. Vehículos y maquinaria'!L139</f>
        <v>0</v>
      </c>
      <c r="K612" s="336">
        <f>'4. Vehículos y maquinaria'!M139</f>
        <v>0</v>
      </c>
      <c r="L612" s="336">
        <f>'4. Vehículos y maquinaria'!N139</f>
        <v>0</v>
      </c>
      <c r="M612" s="946" t="str">
        <f t="shared" si="105"/>
        <v/>
      </c>
      <c r="N612" s="946" t="str">
        <f t="shared" si="106"/>
        <v/>
      </c>
      <c r="O612" s="946" t="str">
        <f t="shared" si="107"/>
        <v/>
      </c>
      <c r="P612" s="338" t="str">
        <f t="shared" si="108"/>
        <v/>
      </c>
    </row>
    <row r="613" spans="2:16" ht="18" customHeight="1" x14ac:dyDescent="0.25">
      <c r="B613" s="1097">
        <v>23</v>
      </c>
      <c r="C613" s="335" t="str">
        <f>IF(ISTEXT('4. Vehículos y maquinaria'!E140),'4. Vehículos y maquinaria'!E140,"")</f>
        <v/>
      </c>
      <c r="D613" s="335" t="str">
        <f>IF(ISTEXT('4. Vehículos y maquinaria'!F140),'4. Vehículos y maquinaria'!F140,"")</f>
        <v/>
      </c>
      <c r="E613" s="335" t="str">
        <f>IF(ISTEXT('4. Vehículos y maquinaria'!G140),'4. Vehículos y maquinaria'!G140,"")</f>
        <v/>
      </c>
      <c r="F613" s="335" t="str">
        <f>IF(ISNUMBER('4. Vehículos y maquinaria'!H140),'4. Vehículos y maquinaria'!H140,"")</f>
        <v/>
      </c>
      <c r="G613" s="336" t="str">
        <f t="shared" si="109"/>
        <v/>
      </c>
      <c r="H613" s="336" t="str">
        <f t="shared" si="109"/>
        <v/>
      </c>
      <c r="I613" s="336" t="str">
        <f t="shared" si="109"/>
        <v/>
      </c>
      <c r="J613" s="336">
        <f>'4. Vehículos y maquinaria'!L140</f>
        <v>0</v>
      </c>
      <c r="K613" s="336">
        <f>'4. Vehículos y maquinaria'!M140</f>
        <v>0</v>
      </c>
      <c r="L613" s="336">
        <f>'4. Vehículos y maquinaria'!N140</f>
        <v>0</v>
      </c>
      <c r="M613" s="946" t="str">
        <f t="shared" si="105"/>
        <v/>
      </c>
      <c r="N613" s="946" t="str">
        <f t="shared" si="106"/>
        <v/>
      </c>
      <c r="O613" s="946" t="str">
        <f t="shared" si="107"/>
        <v/>
      </c>
      <c r="P613" s="338" t="str">
        <f t="shared" si="108"/>
        <v/>
      </c>
    </row>
    <row r="614" spans="2:16" ht="18" customHeight="1" x14ac:dyDescent="0.25">
      <c r="B614" s="1097">
        <v>24</v>
      </c>
      <c r="C614" s="335" t="str">
        <f>IF(ISTEXT('4. Vehículos y maquinaria'!E141),'4. Vehículos y maquinaria'!E141,"")</f>
        <v/>
      </c>
      <c r="D614" s="335" t="str">
        <f>IF(ISTEXT('4. Vehículos y maquinaria'!F141),'4. Vehículos y maquinaria'!F141,"")</f>
        <v/>
      </c>
      <c r="E614" s="335" t="str">
        <f>IF(ISTEXT('4. Vehículos y maquinaria'!G141),'4. Vehículos y maquinaria'!G141,"")</f>
        <v/>
      </c>
      <c r="F614" s="335" t="str">
        <f>IF(ISNUMBER('4. Vehículos y maquinaria'!H141),'4. Vehículos y maquinaria'!H141,"")</f>
        <v/>
      </c>
      <c r="G614" s="336" t="str">
        <f t="shared" si="109"/>
        <v/>
      </c>
      <c r="H614" s="336" t="str">
        <f t="shared" si="109"/>
        <v/>
      </c>
      <c r="I614" s="336" t="str">
        <f t="shared" si="109"/>
        <v/>
      </c>
      <c r="J614" s="336">
        <f>'4. Vehículos y maquinaria'!L141</f>
        <v>0</v>
      </c>
      <c r="K614" s="336">
        <f>'4. Vehículos y maquinaria'!M141</f>
        <v>0</v>
      </c>
      <c r="L614" s="336">
        <f>'4. Vehículos y maquinaria'!N141</f>
        <v>0</v>
      </c>
      <c r="M614" s="946" t="str">
        <f t="shared" si="105"/>
        <v/>
      </c>
      <c r="N614" s="946" t="str">
        <f t="shared" si="106"/>
        <v/>
      </c>
      <c r="O614" s="946" t="str">
        <f t="shared" si="107"/>
        <v/>
      </c>
      <c r="P614" s="338" t="str">
        <f t="shared" si="108"/>
        <v/>
      </c>
    </row>
    <row r="615" spans="2:16" ht="18" customHeight="1" x14ac:dyDescent="0.25">
      <c r="B615" s="1097">
        <v>25</v>
      </c>
      <c r="C615" s="335" t="str">
        <f>IF(ISTEXT('4. Vehículos y maquinaria'!E142),'4. Vehículos y maquinaria'!E142,"")</f>
        <v/>
      </c>
      <c r="D615" s="335" t="str">
        <f>IF(ISTEXT('4. Vehículos y maquinaria'!F142),'4. Vehículos y maquinaria'!F142,"")</f>
        <v/>
      </c>
      <c r="E615" s="335" t="str">
        <f>IF(ISTEXT('4. Vehículos y maquinaria'!G142),'4. Vehículos y maquinaria'!G142,"")</f>
        <v/>
      </c>
      <c r="F615" s="335" t="str">
        <f>IF(ISNUMBER('4. Vehículos y maquinaria'!H142),'4. Vehículos y maquinaria'!H142,"")</f>
        <v/>
      </c>
      <c r="G615" s="336" t="str">
        <f t="shared" si="109"/>
        <v/>
      </c>
      <c r="H615" s="336" t="str">
        <f t="shared" si="109"/>
        <v/>
      </c>
      <c r="I615" s="336" t="str">
        <f t="shared" si="109"/>
        <v/>
      </c>
      <c r="J615" s="336">
        <f>'4. Vehículos y maquinaria'!L142</f>
        <v>0</v>
      </c>
      <c r="K615" s="336">
        <f>'4. Vehículos y maquinaria'!M142</f>
        <v>0</v>
      </c>
      <c r="L615" s="336">
        <f>'4. Vehículos y maquinaria'!N142</f>
        <v>0</v>
      </c>
      <c r="M615" s="946" t="str">
        <f t="shared" si="105"/>
        <v/>
      </c>
      <c r="N615" s="946" t="str">
        <f t="shared" si="106"/>
        <v/>
      </c>
      <c r="O615" s="946" t="str">
        <f t="shared" si="107"/>
        <v/>
      </c>
      <c r="P615" s="338" t="str">
        <f t="shared" si="108"/>
        <v/>
      </c>
    </row>
    <row r="616" spans="2:16" ht="18" customHeight="1" x14ac:dyDescent="0.25">
      <c r="B616" s="1097">
        <v>26</v>
      </c>
      <c r="C616" s="335" t="str">
        <f>IF(ISTEXT('4. Vehículos y maquinaria'!E143),'4. Vehículos y maquinaria'!E143,"")</f>
        <v/>
      </c>
      <c r="D616" s="335" t="str">
        <f>IF(ISTEXT('4. Vehículos y maquinaria'!F143),'4. Vehículos y maquinaria'!F143,"")</f>
        <v/>
      </c>
      <c r="E616" s="335" t="str">
        <f>IF(ISTEXT('4. Vehículos y maquinaria'!G143),'4. Vehículos y maquinaria'!G143,"")</f>
        <v/>
      </c>
      <c r="F616" s="335" t="str">
        <f>IF(ISNUMBER('4. Vehículos y maquinaria'!H143),'4. Vehículos y maquinaria'!H143,"")</f>
        <v/>
      </c>
      <c r="G616" s="336" t="str">
        <f t="shared" si="109"/>
        <v/>
      </c>
      <c r="H616" s="336" t="str">
        <f t="shared" si="109"/>
        <v/>
      </c>
      <c r="I616" s="336" t="str">
        <f t="shared" si="109"/>
        <v/>
      </c>
      <c r="J616" s="336">
        <f>'4. Vehículos y maquinaria'!L143</f>
        <v>0</v>
      </c>
      <c r="K616" s="336">
        <f>'4. Vehículos y maquinaria'!M143</f>
        <v>0</v>
      </c>
      <c r="L616" s="336">
        <f>'4. Vehículos y maquinaria'!N143</f>
        <v>0</v>
      </c>
      <c r="M616" s="946" t="str">
        <f t="shared" si="105"/>
        <v/>
      </c>
      <c r="N616" s="946" t="str">
        <f t="shared" si="106"/>
        <v/>
      </c>
      <c r="O616" s="946" t="str">
        <f t="shared" si="107"/>
        <v/>
      </c>
      <c r="P616" s="338" t="str">
        <f t="shared" si="108"/>
        <v/>
      </c>
    </row>
    <row r="617" spans="2:16" ht="18" customHeight="1" x14ac:dyDescent="0.25">
      <c r="B617" s="1097">
        <v>27</v>
      </c>
      <c r="C617" s="335" t="str">
        <f>IF(ISTEXT('4. Vehículos y maquinaria'!E144),'4. Vehículos y maquinaria'!E144,"")</f>
        <v/>
      </c>
      <c r="D617" s="335" t="str">
        <f>IF(ISTEXT('4. Vehículos y maquinaria'!F144),'4. Vehículos y maquinaria'!F144,"")</f>
        <v/>
      </c>
      <c r="E617" s="335" t="str">
        <f>IF(ISTEXT('4. Vehículos y maquinaria'!G144),'4. Vehículos y maquinaria'!G144,"")</f>
        <v/>
      </c>
      <c r="F617" s="335" t="str">
        <f>IF(ISNUMBER('4. Vehículos y maquinaria'!H144),'4. Vehículos y maquinaria'!H144,"")</f>
        <v/>
      </c>
      <c r="G617" s="336" t="str">
        <f t="shared" si="109"/>
        <v/>
      </c>
      <c r="H617" s="336" t="str">
        <f t="shared" si="109"/>
        <v/>
      </c>
      <c r="I617" s="336" t="str">
        <f t="shared" si="109"/>
        <v/>
      </c>
      <c r="J617" s="336">
        <f>'4. Vehículos y maquinaria'!L144</f>
        <v>0</v>
      </c>
      <c r="K617" s="336">
        <f>'4. Vehículos y maquinaria'!M144</f>
        <v>0</v>
      </c>
      <c r="L617" s="336">
        <f>'4. Vehículos y maquinaria'!N144</f>
        <v>0</v>
      </c>
      <c r="M617" s="946" t="str">
        <f t="shared" si="105"/>
        <v/>
      </c>
      <c r="N617" s="946" t="str">
        <f t="shared" si="106"/>
        <v/>
      </c>
      <c r="O617" s="946" t="str">
        <f t="shared" si="107"/>
        <v/>
      </c>
      <c r="P617" s="338" t="str">
        <f t="shared" si="108"/>
        <v/>
      </c>
    </row>
    <row r="618" spans="2:16" ht="18" customHeight="1" x14ac:dyDescent="0.25">
      <c r="B618" s="1097">
        <v>28</v>
      </c>
      <c r="C618" s="335" t="str">
        <f>IF(ISTEXT('4. Vehículos y maquinaria'!E145),'4. Vehículos y maquinaria'!E145,"")</f>
        <v/>
      </c>
      <c r="D618" s="335" t="str">
        <f>IF(ISTEXT('4. Vehículos y maquinaria'!F145),'4. Vehículos y maquinaria'!F145,"")</f>
        <v/>
      </c>
      <c r="E618" s="335" t="str">
        <f>IF(ISTEXT('4. Vehículos y maquinaria'!G145),'4. Vehículos y maquinaria'!G145,"")</f>
        <v/>
      </c>
      <c r="F618" s="335" t="str">
        <f>IF(ISNUMBER('4. Vehículos y maquinaria'!H145),'4. Vehículos y maquinaria'!H145,"")</f>
        <v/>
      </c>
      <c r="G618" s="336" t="str">
        <f t="shared" si="109"/>
        <v/>
      </c>
      <c r="H618" s="336" t="str">
        <f t="shared" si="109"/>
        <v/>
      </c>
      <c r="I618" s="336" t="str">
        <f t="shared" si="109"/>
        <v/>
      </c>
      <c r="J618" s="336">
        <f>'4. Vehículos y maquinaria'!L145</f>
        <v>0</v>
      </c>
      <c r="K618" s="336">
        <f>'4. Vehículos y maquinaria'!M145</f>
        <v>0</v>
      </c>
      <c r="L618" s="336">
        <f>'4. Vehículos y maquinaria'!N145</f>
        <v>0</v>
      </c>
      <c r="M618" s="946" t="str">
        <f t="shared" si="105"/>
        <v/>
      </c>
      <c r="N618" s="946" t="str">
        <f t="shared" si="106"/>
        <v/>
      </c>
      <c r="O618" s="946" t="str">
        <f t="shared" si="107"/>
        <v/>
      </c>
      <c r="P618" s="338" t="str">
        <f t="shared" si="108"/>
        <v/>
      </c>
    </row>
    <row r="619" spans="2:16" ht="18" customHeight="1" x14ac:dyDescent="0.25">
      <c r="B619" s="1097">
        <v>29</v>
      </c>
      <c r="C619" s="335" t="str">
        <f>IF(ISTEXT('4. Vehículos y maquinaria'!E146),'4. Vehículos y maquinaria'!E146,"")</f>
        <v/>
      </c>
      <c r="D619" s="335" t="str">
        <f>IF(ISTEXT('4. Vehículos y maquinaria'!F146),'4. Vehículos y maquinaria'!F146,"")</f>
        <v/>
      </c>
      <c r="E619" s="335" t="str">
        <f>IF(ISTEXT('4. Vehículos y maquinaria'!G146),'4. Vehículos y maquinaria'!G146,"")</f>
        <v/>
      </c>
      <c r="F619" s="335" t="str">
        <f>IF(ISNUMBER('4. Vehículos y maquinaria'!H146),'4. Vehículos y maquinaria'!H146,"")</f>
        <v/>
      </c>
      <c r="G619" s="336" t="str">
        <f t="shared" si="109"/>
        <v/>
      </c>
      <c r="H619" s="336" t="str">
        <f t="shared" si="109"/>
        <v/>
      </c>
      <c r="I619" s="336" t="str">
        <f t="shared" si="109"/>
        <v/>
      </c>
      <c r="J619" s="336">
        <f>'4. Vehículos y maquinaria'!L146</f>
        <v>0</v>
      </c>
      <c r="K619" s="336">
        <f>'4. Vehículos y maquinaria'!M146</f>
        <v>0</v>
      </c>
      <c r="L619" s="336">
        <f>'4. Vehículos y maquinaria'!N146</f>
        <v>0</v>
      </c>
      <c r="M619" s="946" t="str">
        <f t="shared" si="105"/>
        <v/>
      </c>
      <c r="N619" s="946" t="str">
        <f t="shared" si="106"/>
        <v/>
      </c>
      <c r="O619" s="946" t="str">
        <f t="shared" si="107"/>
        <v/>
      </c>
      <c r="P619" s="338" t="str">
        <f t="shared" si="108"/>
        <v/>
      </c>
    </row>
    <row r="620" spans="2:16" ht="18" customHeight="1" x14ac:dyDescent="0.25">
      <c r="B620" s="1097">
        <v>30</v>
      </c>
      <c r="C620" s="335" t="str">
        <f>IF(ISTEXT('4. Vehículos y maquinaria'!E147),'4. Vehículos y maquinaria'!E147,"")</f>
        <v/>
      </c>
      <c r="D620" s="335" t="str">
        <f>IF(ISTEXT('4. Vehículos y maquinaria'!F147),'4. Vehículos y maquinaria'!F147,"")</f>
        <v/>
      </c>
      <c r="E620" s="335" t="str">
        <f>IF(ISTEXT('4. Vehículos y maquinaria'!G147),'4. Vehículos y maquinaria'!G147,"")</f>
        <v/>
      </c>
      <c r="F620" s="335" t="str">
        <f>IF(ISNUMBER('4. Vehículos y maquinaria'!H147),'4. Vehículos y maquinaria'!H147,"")</f>
        <v/>
      </c>
      <c r="G620" s="336" t="str">
        <f t="shared" si="109"/>
        <v/>
      </c>
      <c r="H620" s="336" t="str">
        <f t="shared" si="109"/>
        <v/>
      </c>
      <c r="I620" s="336" t="str">
        <f t="shared" si="109"/>
        <v/>
      </c>
      <c r="J620" s="336">
        <f>'4. Vehículos y maquinaria'!L147</f>
        <v>0</v>
      </c>
      <c r="K620" s="336">
        <f>'4. Vehículos y maquinaria'!M147</f>
        <v>0</v>
      </c>
      <c r="L620" s="336">
        <f>'4. Vehículos y maquinaria'!N147</f>
        <v>0</v>
      </c>
      <c r="M620" s="946" t="str">
        <f t="shared" si="105"/>
        <v/>
      </c>
      <c r="N620" s="946" t="str">
        <f t="shared" si="106"/>
        <v/>
      </c>
      <c r="O620" s="946" t="str">
        <f t="shared" si="107"/>
        <v/>
      </c>
      <c r="P620" s="338" t="str">
        <f t="shared" si="108"/>
        <v/>
      </c>
    </row>
    <row r="621" spans="2:16" ht="18" customHeight="1" x14ac:dyDescent="0.25">
      <c r="B621" s="1097">
        <v>31</v>
      </c>
      <c r="C621" s="335" t="str">
        <f>IF(ISTEXT('4. Vehículos y maquinaria'!E148),'4. Vehículos y maquinaria'!E148,"")</f>
        <v/>
      </c>
      <c r="D621" s="335" t="str">
        <f>IF(ISTEXT('4. Vehículos y maquinaria'!F148),'4. Vehículos y maquinaria'!F148,"")</f>
        <v/>
      </c>
      <c r="E621" s="335" t="str">
        <f>IF(ISTEXT('4. Vehículos y maquinaria'!G148),'4. Vehículos y maquinaria'!G148,"")</f>
        <v/>
      </c>
      <c r="F621" s="335" t="str">
        <f>IF(ISNUMBER('4. Vehículos y maquinaria'!H148),'4. Vehículos y maquinaria'!H148,"")</f>
        <v/>
      </c>
      <c r="G621" s="336" t="str">
        <f t="shared" si="109"/>
        <v/>
      </c>
      <c r="H621" s="336" t="str">
        <f t="shared" si="109"/>
        <v/>
      </c>
      <c r="I621" s="336" t="str">
        <f t="shared" si="109"/>
        <v/>
      </c>
      <c r="J621" s="336">
        <f>'4. Vehículos y maquinaria'!L148</f>
        <v>0</v>
      </c>
      <c r="K621" s="336">
        <f>'4. Vehículos y maquinaria'!M148</f>
        <v>0</v>
      </c>
      <c r="L621" s="336">
        <f>'4. Vehículos y maquinaria'!N148</f>
        <v>0</v>
      </c>
      <c r="M621" s="946" t="str">
        <f t="shared" si="105"/>
        <v/>
      </c>
      <c r="N621" s="946" t="str">
        <f t="shared" si="106"/>
        <v/>
      </c>
      <c r="O621" s="946" t="str">
        <f t="shared" si="107"/>
        <v/>
      </c>
      <c r="P621" s="338" t="str">
        <f t="shared" si="108"/>
        <v/>
      </c>
    </row>
    <row r="622" spans="2:16" ht="18" customHeight="1" x14ac:dyDescent="0.25">
      <c r="B622" s="1097">
        <v>32</v>
      </c>
      <c r="C622" s="335" t="str">
        <f>IF(ISTEXT('4. Vehículos y maquinaria'!E149),'4. Vehículos y maquinaria'!E149,"")</f>
        <v/>
      </c>
      <c r="D622" s="335" t="str">
        <f>IF(ISTEXT('4. Vehículos y maquinaria'!F149),'4. Vehículos y maquinaria'!F149,"")</f>
        <v/>
      </c>
      <c r="E622" s="335" t="str">
        <f>IF(ISTEXT('4. Vehículos y maquinaria'!G149),'4. Vehículos y maquinaria'!G149,"")</f>
        <v/>
      </c>
      <c r="F622" s="335" t="str">
        <f>IF(ISNUMBER('4. Vehículos y maquinaria'!H149),'4. Vehículos y maquinaria'!H149,"")</f>
        <v/>
      </c>
      <c r="G622" s="336" t="str">
        <f t="shared" si="109"/>
        <v/>
      </c>
      <c r="H622" s="336" t="str">
        <f t="shared" si="109"/>
        <v/>
      </c>
      <c r="I622" s="336" t="str">
        <f t="shared" si="109"/>
        <v/>
      </c>
      <c r="J622" s="336">
        <f>'4. Vehículos y maquinaria'!L149</f>
        <v>0</v>
      </c>
      <c r="K622" s="336">
        <f>'4. Vehículos y maquinaria'!M149</f>
        <v>0</v>
      </c>
      <c r="L622" s="336">
        <f>'4. Vehículos y maquinaria'!N149</f>
        <v>0</v>
      </c>
      <c r="M622" s="946" t="str">
        <f t="shared" si="105"/>
        <v/>
      </c>
      <c r="N622" s="946" t="str">
        <f t="shared" si="106"/>
        <v/>
      </c>
      <c r="O622" s="946" t="str">
        <f t="shared" si="107"/>
        <v/>
      </c>
      <c r="P622" s="338" t="str">
        <f t="shared" si="108"/>
        <v/>
      </c>
    </row>
    <row r="623" spans="2:16" ht="18" customHeight="1" x14ac:dyDescent="0.25">
      <c r="B623" s="1097">
        <v>33</v>
      </c>
      <c r="C623" s="335" t="str">
        <f>IF(ISTEXT('4. Vehículos y maquinaria'!E150),'4. Vehículos y maquinaria'!E150,"")</f>
        <v/>
      </c>
      <c r="D623" s="335" t="str">
        <f>IF(ISTEXT('4. Vehículos y maquinaria'!F150),'4. Vehículos y maquinaria'!F150,"")</f>
        <v/>
      </c>
      <c r="E623" s="335" t="str">
        <f>IF(ISTEXT('4. Vehículos y maquinaria'!G150),'4. Vehículos y maquinaria'!G150,"")</f>
        <v/>
      </c>
      <c r="F623" s="335" t="str">
        <f>IF(ISNUMBER('4. Vehículos y maquinaria'!H150),'4. Vehículos y maquinaria'!H150,"")</f>
        <v/>
      </c>
      <c r="G623" s="336" t="str">
        <f t="shared" si="109"/>
        <v/>
      </c>
      <c r="H623" s="336" t="str">
        <f t="shared" si="109"/>
        <v/>
      </c>
      <c r="I623" s="336" t="str">
        <f t="shared" si="109"/>
        <v/>
      </c>
      <c r="J623" s="336">
        <f>'4. Vehículos y maquinaria'!L150</f>
        <v>0</v>
      </c>
      <c r="K623" s="336">
        <f>'4. Vehículos y maquinaria'!M150</f>
        <v>0</v>
      </c>
      <c r="L623" s="336">
        <f>'4. Vehículos y maquinaria'!N150</f>
        <v>0</v>
      </c>
      <c r="M623" s="946" t="str">
        <f t="shared" si="105"/>
        <v/>
      </c>
      <c r="N623" s="946" t="str">
        <f t="shared" si="106"/>
        <v/>
      </c>
      <c r="O623" s="946" t="str">
        <f t="shared" si="107"/>
        <v/>
      </c>
      <c r="P623" s="338" t="str">
        <f t="shared" si="108"/>
        <v/>
      </c>
    </row>
    <row r="624" spans="2:16" ht="18" customHeight="1" x14ac:dyDescent="0.25">
      <c r="B624" s="1097">
        <v>34</v>
      </c>
      <c r="C624" s="335" t="str">
        <f>IF(ISTEXT('4. Vehículos y maquinaria'!E151),'4. Vehículos y maquinaria'!E151,"")</f>
        <v/>
      </c>
      <c r="D624" s="335" t="str">
        <f>IF(ISTEXT('4. Vehículos y maquinaria'!F151),'4. Vehículos y maquinaria'!F151,"")</f>
        <v/>
      </c>
      <c r="E624" s="335" t="str">
        <f>IF(ISTEXT('4. Vehículos y maquinaria'!G151),'4. Vehículos y maquinaria'!G151,"")</f>
        <v/>
      </c>
      <c r="F624" s="335" t="str">
        <f>IF(ISNUMBER('4. Vehículos y maquinaria'!H151),'4. Vehículos y maquinaria'!H151,"")</f>
        <v/>
      </c>
      <c r="G624" s="336" t="str">
        <f t="shared" si="109"/>
        <v/>
      </c>
      <c r="H624" s="336" t="str">
        <f t="shared" si="109"/>
        <v/>
      </c>
      <c r="I624" s="336" t="str">
        <f t="shared" si="109"/>
        <v/>
      </c>
      <c r="J624" s="336">
        <f>'4. Vehículos y maquinaria'!L151</f>
        <v>0</v>
      </c>
      <c r="K624" s="336">
        <f>'4. Vehículos y maquinaria'!M151</f>
        <v>0</v>
      </c>
      <c r="L624" s="336">
        <f>'4. Vehículos y maquinaria'!N151</f>
        <v>0</v>
      </c>
      <c r="M624" s="946" t="str">
        <f t="shared" si="105"/>
        <v/>
      </c>
      <c r="N624" s="946" t="str">
        <f t="shared" si="106"/>
        <v/>
      </c>
      <c r="O624" s="946" t="str">
        <f t="shared" si="107"/>
        <v/>
      </c>
      <c r="P624" s="338" t="str">
        <f t="shared" si="108"/>
        <v/>
      </c>
    </row>
    <row r="625" spans="2:16" ht="18" customHeight="1" x14ac:dyDescent="0.25">
      <c r="B625" s="1097">
        <v>35</v>
      </c>
      <c r="C625" s="335" t="str">
        <f>IF(ISTEXT('4. Vehículos y maquinaria'!E152),'4. Vehículos y maquinaria'!E152,"")</f>
        <v/>
      </c>
      <c r="D625" s="335" t="str">
        <f>IF(ISTEXT('4. Vehículos y maquinaria'!F152),'4. Vehículos y maquinaria'!F152,"")</f>
        <v/>
      </c>
      <c r="E625" s="335" t="str">
        <f>IF(ISTEXT('4. Vehículos y maquinaria'!G152),'4. Vehículos y maquinaria'!G152,"")</f>
        <v/>
      </c>
      <c r="F625" s="335" t="str">
        <f>IF(ISNUMBER('4. Vehículos y maquinaria'!H152),'4. Vehículos y maquinaria'!H152,"")</f>
        <v/>
      </c>
      <c r="G625" s="336" t="str">
        <f t="shared" si="109"/>
        <v/>
      </c>
      <c r="H625" s="336" t="str">
        <f t="shared" si="109"/>
        <v/>
      </c>
      <c r="I625" s="336" t="str">
        <f t="shared" si="109"/>
        <v/>
      </c>
      <c r="J625" s="336">
        <f>'4. Vehículos y maquinaria'!L152</f>
        <v>0</v>
      </c>
      <c r="K625" s="336">
        <f>'4. Vehículos y maquinaria'!M152</f>
        <v>0</v>
      </c>
      <c r="L625" s="336">
        <f>'4. Vehículos y maquinaria'!N152</f>
        <v>0</v>
      </c>
      <c r="M625" s="946" t="str">
        <f t="shared" si="105"/>
        <v/>
      </c>
      <c r="N625" s="946" t="str">
        <f t="shared" si="106"/>
        <v/>
      </c>
      <c r="O625" s="946" t="str">
        <f t="shared" si="107"/>
        <v/>
      </c>
      <c r="P625" s="338" t="str">
        <f t="shared" si="108"/>
        <v/>
      </c>
    </row>
    <row r="626" spans="2:16" ht="18" customHeight="1" x14ac:dyDescent="0.25">
      <c r="B626" s="1097">
        <v>36</v>
      </c>
      <c r="C626" s="335" t="str">
        <f>IF(ISTEXT('4. Vehículos y maquinaria'!E153),'4. Vehículos y maquinaria'!E153,"")</f>
        <v/>
      </c>
      <c r="D626" s="335" t="str">
        <f>IF(ISTEXT('4. Vehículos y maquinaria'!F153),'4. Vehículos y maquinaria'!F153,"")</f>
        <v/>
      </c>
      <c r="E626" s="335" t="str">
        <f>IF(ISTEXT('4. Vehículos y maquinaria'!G153),'4. Vehículos y maquinaria'!G153,"")</f>
        <v/>
      </c>
      <c r="F626" s="335" t="str">
        <f>IF(ISNUMBER('4. Vehículos y maquinaria'!H153),'4. Vehículos y maquinaria'!H153,"")</f>
        <v/>
      </c>
      <c r="G626" s="336" t="str">
        <f t="shared" si="109"/>
        <v/>
      </c>
      <c r="H626" s="336" t="str">
        <f t="shared" si="109"/>
        <v/>
      </c>
      <c r="I626" s="336" t="str">
        <f t="shared" si="109"/>
        <v/>
      </c>
      <c r="J626" s="336">
        <f>'4. Vehículos y maquinaria'!L153</f>
        <v>0</v>
      </c>
      <c r="K626" s="336">
        <f>'4. Vehículos y maquinaria'!M153</f>
        <v>0</v>
      </c>
      <c r="L626" s="336">
        <f>'4. Vehículos y maquinaria'!N153</f>
        <v>0</v>
      </c>
      <c r="M626" s="946" t="str">
        <f t="shared" si="105"/>
        <v/>
      </c>
      <c r="N626" s="946" t="str">
        <f t="shared" si="106"/>
        <v/>
      </c>
      <c r="O626" s="946" t="str">
        <f t="shared" si="107"/>
        <v/>
      </c>
      <c r="P626" s="338" t="str">
        <f t="shared" si="108"/>
        <v/>
      </c>
    </row>
    <row r="627" spans="2:16" ht="18" customHeight="1" x14ac:dyDescent="0.25">
      <c r="B627" s="1097">
        <v>37</v>
      </c>
      <c r="C627" s="335" t="str">
        <f>IF(ISTEXT('4. Vehículos y maquinaria'!E154),'4. Vehículos y maquinaria'!E154,"")</f>
        <v/>
      </c>
      <c r="D627" s="335" t="str">
        <f>IF(ISTEXT('4. Vehículos y maquinaria'!F154),'4. Vehículos y maquinaria'!F154,"")</f>
        <v/>
      </c>
      <c r="E627" s="335" t="str">
        <f>IF(ISTEXT('4. Vehículos y maquinaria'!G154),'4. Vehículos y maquinaria'!G154,"")</f>
        <v/>
      </c>
      <c r="F627" s="335" t="str">
        <f>IF(ISNUMBER('4. Vehículos y maquinaria'!H154),'4. Vehículos y maquinaria'!H154,"")</f>
        <v/>
      </c>
      <c r="G627" s="336" t="str">
        <f t="shared" si="109"/>
        <v/>
      </c>
      <c r="H627" s="336" t="str">
        <f t="shared" si="109"/>
        <v/>
      </c>
      <c r="I627" s="336" t="str">
        <f t="shared" si="109"/>
        <v/>
      </c>
      <c r="J627" s="336">
        <f>'4. Vehículos y maquinaria'!L154</f>
        <v>0</v>
      </c>
      <c r="K627" s="336">
        <f>'4. Vehículos y maquinaria'!M154</f>
        <v>0</v>
      </c>
      <c r="L627" s="336">
        <f>'4. Vehículos y maquinaria'!N154</f>
        <v>0</v>
      </c>
      <c r="M627" s="946" t="str">
        <f t="shared" si="105"/>
        <v/>
      </c>
      <c r="N627" s="946" t="str">
        <f t="shared" si="106"/>
        <v/>
      </c>
      <c r="O627" s="946" t="str">
        <f t="shared" si="107"/>
        <v/>
      </c>
      <c r="P627" s="338" t="str">
        <f t="shared" si="108"/>
        <v/>
      </c>
    </row>
    <row r="628" spans="2:16" ht="18" customHeight="1" x14ac:dyDescent="0.25">
      <c r="B628" s="1097">
        <v>38</v>
      </c>
      <c r="C628" s="335" t="str">
        <f>IF(ISTEXT('4. Vehículos y maquinaria'!E155),'4. Vehículos y maquinaria'!E155,"")</f>
        <v/>
      </c>
      <c r="D628" s="335" t="str">
        <f>IF(ISTEXT('4. Vehículos y maquinaria'!F155),'4. Vehículos y maquinaria'!F155,"")</f>
        <v/>
      </c>
      <c r="E628" s="335" t="str">
        <f>IF(ISTEXT('4. Vehículos y maquinaria'!G155),'4. Vehículos y maquinaria'!G155,"")</f>
        <v/>
      </c>
      <c r="F628" s="335" t="str">
        <f>IF(ISNUMBER('4. Vehículos y maquinaria'!H155),'4. Vehículos y maquinaria'!H155,"")</f>
        <v/>
      </c>
      <c r="G628" s="336" t="str">
        <f t="shared" si="109"/>
        <v/>
      </c>
      <c r="H628" s="336" t="str">
        <f t="shared" si="109"/>
        <v/>
      </c>
      <c r="I628" s="336" t="str">
        <f t="shared" si="109"/>
        <v/>
      </c>
      <c r="J628" s="336">
        <f>'4. Vehículos y maquinaria'!L155</f>
        <v>0</v>
      </c>
      <c r="K628" s="336">
        <f>'4. Vehículos y maquinaria'!M155</f>
        <v>0</v>
      </c>
      <c r="L628" s="336">
        <f>'4. Vehículos y maquinaria'!N155</f>
        <v>0</v>
      </c>
      <c r="M628" s="946" t="str">
        <f t="shared" si="105"/>
        <v/>
      </c>
      <c r="N628" s="946" t="str">
        <f t="shared" si="106"/>
        <v/>
      </c>
      <c r="O628" s="946" t="str">
        <f t="shared" si="107"/>
        <v/>
      </c>
      <c r="P628" s="338" t="str">
        <f t="shared" si="108"/>
        <v/>
      </c>
    </row>
    <row r="629" spans="2:16" ht="18" customHeight="1" x14ac:dyDescent="0.25">
      <c r="B629" s="1097">
        <v>39</v>
      </c>
      <c r="C629" s="335" t="str">
        <f>IF(ISTEXT('4. Vehículos y maquinaria'!E156),'4. Vehículos y maquinaria'!E156,"")</f>
        <v/>
      </c>
      <c r="D629" s="335" t="str">
        <f>IF(ISTEXT('4. Vehículos y maquinaria'!F156),'4. Vehículos y maquinaria'!F156,"")</f>
        <v/>
      </c>
      <c r="E629" s="335" t="str">
        <f>IF(ISTEXT('4. Vehículos y maquinaria'!G156),'4. Vehículos y maquinaria'!G156,"")</f>
        <v/>
      </c>
      <c r="F629" s="335" t="str">
        <f>IF(ISNUMBER('4. Vehículos y maquinaria'!H156),'4. Vehículos y maquinaria'!H156,"")</f>
        <v/>
      </c>
      <c r="G629" s="336" t="str">
        <f t="shared" si="109"/>
        <v/>
      </c>
      <c r="H629" s="336" t="str">
        <f t="shared" si="109"/>
        <v/>
      </c>
      <c r="I629" s="336" t="str">
        <f t="shared" si="109"/>
        <v/>
      </c>
      <c r="J629" s="336">
        <f>'4. Vehículos y maquinaria'!L156</f>
        <v>0</v>
      </c>
      <c r="K629" s="336">
        <f>'4. Vehículos y maquinaria'!M156</f>
        <v>0</v>
      </c>
      <c r="L629" s="336">
        <f>'4. Vehículos y maquinaria'!N156</f>
        <v>0</v>
      </c>
      <c r="M629" s="946" t="str">
        <f t="shared" si="105"/>
        <v/>
      </c>
      <c r="N629" s="946" t="str">
        <f t="shared" si="106"/>
        <v/>
      </c>
      <c r="O629" s="946" t="str">
        <f t="shared" si="107"/>
        <v/>
      </c>
      <c r="P629" s="338" t="str">
        <f t="shared" si="108"/>
        <v/>
      </c>
    </row>
    <row r="630" spans="2:16" ht="18" customHeight="1" x14ac:dyDescent="0.25">
      <c r="B630" s="1097">
        <v>40</v>
      </c>
      <c r="C630" s="335" t="str">
        <f>IF(ISTEXT('4. Vehículos y maquinaria'!E157),'4. Vehículos y maquinaria'!E157,"")</f>
        <v/>
      </c>
      <c r="D630" s="335" t="str">
        <f>IF(ISTEXT('4. Vehículos y maquinaria'!F157),'4. Vehículos y maquinaria'!F157,"")</f>
        <v/>
      </c>
      <c r="E630" s="335" t="str">
        <f>IF(ISTEXT('4. Vehículos y maquinaria'!G157),'4. Vehículos y maquinaria'!G157,"")</f>
        <v/>
      </c>
      <c r="F630" s="335" t="str">
        <f>IF(ISNUMBER('4. Vehículos y maquinaria'!H157),'4. Vehículos y maquinaria'!H157,"")</f>
        <v/>
      </c>
      <c r="G630" s="336" t="str">
        <f t="shared" si="109"/>
        <v/>
      </c>
      <c r="H630" s="336" t="str">
        <f t="shared" si="109"/>
        <v/>
      </c>
      <c r="I630" s="336" t="str">
        <f t="shared" si="109"/>
        <v/>
      </c>
      <c r="J630" s="336">
        <f>'4. Vehículos y maquinaria'!L157</f>
        <v>0</v>
      </c>
      <c r="K630" s="336">
        <f>'4. Vehículos y maquinaria'!M157</f>
        <v>0</v>
      </c>
      <c r="L630" s="336">
        <f>'4. Vehículos y maquinaria'!N157</f>
        <v>0</v>
      </c>
      <c r="M630" s="946" t="str">
        <f t="shared" si="105"/>
        <v/>
      </c>
      <c r="N630" s="946" t="str">
        <f t="shared" si="106"/>
        <v/>
      </c>
      <c r="O630" s="946" t="str">
        <f t="shared" si="107"/>
        <v/>
      </c>
      <c r="P630" s="338" t="str">
        <f t="shared" si="108"/>
        <v/>
      </c>
    </row>
    <row r="631" spans="2:16" ht="18" customHeight="1" x14ac:dyDescent="0.25">
      <c r="B631" s="1097">
        <v>41</v>
      </c>
      <c r="C631" s="335" t="str">
        <f>IF(ISTEXT('4. Vehículos y maquinaria'!E158),'4. Vehículos y maquinaria'!E158,"")</f>
        <v/>
      </c>
      <c r="D631" s="335" t="str">
        <f>IF(ISTEXT('4. Vehículos y maquinaria'!F158),'4. Vehículos y maquinaria'!F158,"")</f>
        <v/>
      </c>
      <c r="E631" s="335" t="str">
        <f>IF(ISTEXT('4. Vehículos y maquinaria'!G158),'4. Vehículos y maquinaria'!G158,"")</f>
        <v/>
      </c>
      <c r="F631" s="335" t="str">
        <f>IF(ISNUMBER('4. Vehículos y maquinaria'!H158),'4. Vehículos y maquinaria'!H158,"")</f>
        <v/>
      </c>
      <c r="G631" s="336" t="str">
        <f t="shared" ref="G631:I640" si="110">IF($E631="Otro (ud)","-",IFERROR(INDEX($F$501:$BM$514,MATCH($E631&amp;$D631,$E$501:$E$514,0),MATCH($D$6&amp;G$589,$F$500:$BM$500,0)),""))</f>
        <v/>
      </c>
      <c r="H631" s="336" t="str">
        <f t="shared" si="110"/>
        <v/>
      </c>
      <c r="I631" s="336" t="str">
        <f t="shared" si="110"/>
        <v/>
      </c>
      <c r="J631" s="336">
        <f>'4. Vehículos y maquinaria'!L158</f>
        <v>0</v>
      </c>
      <c r="K631" s="336">
        <f>'4. Vehículos y maquinaria'!M158</f>
        <v>0</v>
      </c>
      <c r="L631" s="336">
        <f>'4. Vehículos y maquinaria'!N158</f>
        <v>0</v>
      </c>
      <c r="M631" s="946" t="str">
        <f t="shared" si="105"/>
        <v/>
      </c>
      <c r="N631" s="946" t="str">
        <f t="shared" si="106"/>
        <v/>
      </c>
      <c r="O631" s="946" t="str">
        <f t="shared" si="107"/>
        <v/>
      </c>
      <c r="P631" s="338" t="str">
        <f t="shared" si="108"/>
        <v/>
      </c>
    </row>
    <row r="632" spans="2:16" ht="18" customHeight="1" x14ac:dyDescent="0.25">
      <c r="B632" s="1097">
        <v>42</v>
      </c>
      <c r="C632" s="335" t="str">
        <f>IF(ISTEXT('4. Vehículos y maquinaria'!E159),'4. Vehículos y maquinaria'!E159,"")</f>
        <v/>
      </c>
      <c r="D632" s="335" t="str">
        <f>IF(ISTEXT('4. Vehículos y maquinaria'!F159),'4. Vehículos y maquinaria'!F159,"")</f>
        <v/>
      </c>
      <c r="E632" s="335" t="str">
        <f>IF(ISTEXT('4. Vehículos y maquinaria'!G159),'4. Vehículos y maquinaria'!G159,"")</f>
        <v/>
      </c>
      <c r="F632" s="335" t="str">
        <f>IF(ISNUMBER('4. Vehículos y maquinaria'!H159),'4. Vehículos y maquinaria'!H159,"")</f>
        <v/>
      </c>
      <c r="G632" s="336" t="str">
        <f t="shared" si="110"/>
        <v/>
      </c>
      <c r="H632" s="336" t="str">
        <f t="shared" si="110"/>
        <v/>
      </c>
      <c r="I632" s="336" t="str">
        <f t="shared" si="110"/>
        <v/>
      </c>
      <c r="J632" s="336">
        <f>'4. Vehículos y maquinaria'!L159</f>
        <v>0</v>
      </c>
      <c r="K632" s="336">
        <f>'4. Vehículos y maquinaria'!M159</f>
        <v>0</v>
      </c>
      <c r="L632" s="336">
        <f>'4. Vehículos y maquinaria'!N159</f>
        <v>0</v>
      </c>
      <c r="M632" s="946" t="str">
        <f t="shared" si="105"/>
        <v/>
      </c>
      <c r="N632" s="946" t="str">
        <f t="shared" si="106"/>
        <v/>
      </c>
      <c r="O632" s="946" t="str">
        <f t="shared" si="107"/>
        <v/>
      </c>
      <c r="P632" s="338" t="str">
        <f t="shared" si="108"/>
        <v/>
      </c>
    </row>
    <row r="633" spans="2:16" ht="18" customHeight="1" x14ac:dyDescent="0.25">
      <c r="B633" s="1097">
        <v>43</v>
      </c>
      <c r="C633" s="335" t="str">
        <f>IF(ISTEXT('4. Vehículos y maquinaria'!E160),'4. Vehículos y maquinaria'!E160,"")</f>
        <v/>
      </c>
      <c r="D633" s="335" t="str">
        <f>IF(ISTEXT('4. Vehículos y maquinaria'!F160),'4. Vehículos y maquinaria'!F160,"")</f>
        <v/>
      </c>
      <c r="E633" s="335" t="str">
        <f>IF(ISTEXT('4. Vehículos y maquinaria'!G160),'4. Vehículos y maquinaria'!G160,"")</f>
        <v/>
      </c>
      <c r="F633" s="335" t="str">
        <f>IF(ISNUMBER('4. Vehículos y maquinaria'!H160),'4. Vehículos y maquinaria'!H160,"")</f>
        <v/>
      </c>
      <c r="G633" s="336" t="str">
        <f t="shared" si="110"/>
        <v/>
      </c>
      <c r="H633" s="336" t="str">
        <f t="shared" si="110"/>
        <v/>
      </c>
      <c r="I633" s="336" t="str">
        <f t="shared" si="110"/>
        <v/>
      </c>
      <c r="J633" s="336">
        <f>'4. Vehículos y maquinaria'!L160</f>
        <v>0</v>
      </c>
      <c r="K633" s="336">
        <f>'4. Vehículos y maquinaria'!M160</f>
        <v>0</v>
      </c>
      <c r="L633" s="336">
        <f>'4. Vehículos y maquinaria'!N160</f>
        <v>0</v>
      </c>
      <c r="M633" s="946" t="str">
        <f t="shared" si="105"/>
        <v/>
      </c>
      <c r="N633" s="946" t="str">
        <f t="shared" si="106"/>
        <v/>
      </c>
      <c r="O633" s="946" t="str">
        <f t="shared" si="107"/>
        <v/>
      </c>
      <c r="P633" s="338" t="str">
        <f t="shared" si="108"/>
        <v/>
      </c>
    </row>
    <row r="634" spans="2:16" ht="18" customHeight="1" x14ac:dyDescent="0.25">
      <c r="B634" s="1097">
        <v>44</v>
      </c>
      <c r="C634" s="335" t="str">
        <f>IF(ISTEXT('4. Vehículos y maquinaria'!E161),'4. Vehículos y maquinaria'!E161,"")</f>
        <v/>
      </c>
      <c r="D634" s="335" t="str">
        <f>IF(ISTEXT('4. Vehículos y maquinaria'!F161),'4. Vehículos y maquinaria'!F161,"")</f>
        <v/>
      </c>
      <c r="E634" s="335" t="str">
        <f>IF(ISTEXT('4. Vehículos y maquinaria'!G161),'4. Vehículos y maquinaria'!G161,"")</f>
        <v/>
      </c>
      <c r="F634" s="335" t="str">
        <f>IF(ISNUMBER('4. Vehículos y maquinaria'!H161),'4. Vehículos y maquinaria'!H161,"")</f>
        <v/>
      </c>
      <c r="G634" s="336" t="str">
        <f t="shared" si="110"/>
        <v/>
      </c>
      <c r="H634" s="336" t="str">
        <f t="shared" si="110"/>
        <v/>
      </c>
      <c r="I634" s="336" t="str">
        <f t="shared" si="110"/>
        <v/>
      </c>
      <c r="J634" s="336">
        <f>'4. Vehículos y maquinaria'!L161</f>
        <v>0</v>
      </c>
      <c r="K634" s="336">
        <f>'4. Vehículos y maquinaria'!M161</f>
        <v>0</v>
      </c>
      <c r="L634" s="336">
        <f>'4. Vehículos y maquinaria'!N161</f>
        <v>0</v>
      </c>
      <c r="M634" s="946" t="str">
        <f t="shared" si="105"/>
        <v/>
      </c>
      <c r="N634" s="946" t="str">
        <f t="shared" si="106"/>
        <v/>
      </c>
      <c r="O634" s="946" t="str">
        <f t="shared" si="107"/>
        <v/>
      </c>
      <c r="P634" s="338" t="str">
        <f t="shared" si="108"/>
        <v/>
      </c>
    </row>
    <row r="635" spans="2:16" ht="18" customHeight="1" x14ac:dyDescent="0.25">
      <c r="B635" s="1097">
        <v>45</v>
      </c>
      <c r="C635" s="335" t="str">
        <f>IF(ISTEXT('4. Vehículos y maquinaria'!E162),'4. Vehículos y maquinaria'!E162,"")</f>
        <v/>
      </c>
      <c r="D635" s="335" t="str">
        <f>IF(ISTEXT('4. Vehículos y maquinaria'!F162),'4. Vehículos y maquinaria'!F162,"")</f>
        <v/>
      </c>
      <c r="E635" s="335" t="str">
        <f>IF(ISTEXT('4. Vehículos y maquinaria'!G162),'4. Vehículos y maquinaria'!G162,"")</f>
        <v/>
      </c>
      <c r="F635" s="335" t="str">
        <f>IF(ISNUMBER('4. Vehículos y maquinaria'!H162),'4. Vehículos y maquinaria'!H162,"")</f>
        <v/>
      </c>
      <c r="G635" s="336" t="str">
        <f t="shared" si="110"/>
        <v/>
      </c>
      <c r="H635" s="336" t="str">
        <f t="shared" si="110"/>
        <v/>
      </c>
      <c r="I635" s="336" t="str">
        <f t="shared" si="110"/>
        <v/>
      </c>
      <c r="J635" s="336">
        <f>'4. Vehículos y maquinaria'!L162</f>
        <v>0</v>
      </c>
      <c r="K635" s="336">
        <f>'4. Vehículos y maquinaria'!M162</f>
        <v>0</v>
      </c>
      <c r="L635" s="336">
        <f>'4. Vehículos y maquinaria'!N162</f>
        <v>0</v>
      </c>
      <c r="M635" s="946" t="str">
        <f t="shared" si="105"/>
        <v/>
      </c>
      <c r="N635" s="946" t="str">
        <f t="shared" si="106"/>
        <v/>
      </c>
      <c r="O635" s="946" t="str">
        <f t="shared" si="107"/>
        <v/>
      </c>
      <c r="P635" s="338" t="str">
        <f t="shared" si="108"/>
        <v/>
      </c>
    </row>
    <row r="636" spans="2:16" ht="18" customHeight="1" x14ac:dyDescent="0.25">
      <c r="B636" s="1097">
        <v>46</v>
      </c>
      <c r="C636" s="335" t="str">
        <f>IF(ISTEXT('4. Vehículos y maquinaria'!E163),'4. Vehículos y maquinaria'!E163,"")</f>
        <v/>
      </c>
      <c r="D636" s="335" t="str">
        <f>IF(ISTEXT('4. Vehículos y maquinaria'!F163),'4. Vehículos y maquinaria'!F163,"")</f>
        <v/>
      </c>
      <c r="E636" s="335" t="str">
        <f>IF(ISTEXT('4. Vehículos y maquinaria'!G163),'4. Vehículos y maquinaria'!G163,"")</f>
        <v/>
      </c>
      <c r="F636" s="335" t="str">
        <f>IF(ISNUMBER('4. Vehículos y maquinaria'!H163),'4. Vehículos y maquinaria'!H163,"")</f>
        <v/>
      </c>
      <c r="G636" s="336" t="str">
        <f t="shared" si="110"/>
        <v/>
      </c>
      <c r="H636" s="336" t="str">
        <f t="shared" si="110"/>
        <v/>
      </c>
      <c r="I636" s="336" t="str">
        <f t="shared" si="110"/>
        <v/>
      </c>
      <c r="J636" s="336">
        <f>'4. Vehículos y maquinaria'!L163</f>
        <v>0</v>
      </c>
      <c r="K636" s="336">
        <f>'4. Vehículos y maquinaria'!M163</f>
        <v>0</v>
      </c>
      <c r="L636" s="336">
        <f>'4. Vehículos y maquinaria'!N163</f>
        <v>0</v>
      </c>
      <c r="M636" s="946" t="str">
        <f t="shared" si="105"/>
        <v/>
      </c>
      <c r="N636" s="946" t="str">
        <f t="shared" si="106"/>
        <v/>
      </c>
      <c r="O636" s="946" t="str">
        <f t="shared" si="107"/>
        <v/>
      </c>
      <c r="P636" s="338" t="str">
        <f t="shared" si="108"/>
        <v/>
      </c>
    </row>
    <row r="637" spans="2:16" ht="18" customHeight="1" x14ac:dyDescent="0.25">
      <c r="B637" s="1097">
        <v>47</v>
      </c>
      <c r="C637" s="335" t="str">
        <f>IF(ISTEXT('4. Vehículos y maquinaria'!E164),'4. Vehículos y maquinaria'!E164,"")</f>
        <v/>
      </c>
      <c r="D637" s="335" t="str">
        <f>IF(ISTEXT('4. Vehículos y maquinaria'!F164),'4. Vehículos y maquinaria'!F164,"")</f>
        <v/>
      </c>
      <c r="E637" s="335" t="str">
        <f>IF(ISTEXT('4. Vehículos y maquinaria'!G164),'4. Vehículos y maquinaria'!G164,"")</f>
        <v/>
      </c>
      <c r="F637" s="335" t="str">
        <f>IF(ISNUMBER('4. Vehículos y maquinaria'!H164),'4. Vehículos y maquinaria'!H164,"")</f>
        <v/>
      </c>
      <c r="G637" s="336" t="str">
        <f t="shared" si="110"/>
        <v/>
      </c>
      <c r="H637" s="336" t="str">
        <f t="shared" si="110"/>
        <v/>
      </c>
      <c r="I637" s="336" t="str">
        <f t="shared" si="110"/>
        <v/>
      </c>
      <c r="J637" s="336">
        <f>'4. Vehículos y maquinaria'!L164</f>
        <v>0</v>
      </c>
      <c r="K637" s="336">
        <f>'4. Vehículos y maquinaria'!M164</f>
        <v>0</v>
      </c>
      <c r="L637" s="336">
        <f>'4. Vehículos y maquinaria'!N164</f>
        <v>0</v>
      </c>
      <c r="M637" s="946" t="str">
        <f t="shared" si="105"/>
        <v/>
      </c>
      <c r="N637" s="946" t="str">
        <f t="shared" si="106"/>
        <v/>
      </c>
      <c r="O637" s="946" t="str">
        <f t="shared" si="107"/>
        <v/>
      </c>
      <c r="P637" s="338" t="str">
        <f t="shared" si="108"/>
        <v/>
      </c>
    </row>
    <row r="638" spans="2:16" ht="18" customHeight="1" x14ac:dyDescent="0.25">
      <c r="B638" s="1097">
        <v>48</v>
      </c>
      <c r="C638" s="335" t="str">
        <f>IF(ISTEXT('4. Vehículos y maquinaria'!E165),'4. Vehículos y maquinaria'!E165,"")</f>
        <v/>
      </c>
      <c r="D638" s="335" t="str">
        <f>IF(ISTEXT('4. Vehículos y maquinaria'!F165),'4. Vehículos y maquinaria'!F165,"")</f>
        <v/>
      </c>
      <c r="E638" s="335" t="str">
        <f>IF(ISTEXT('4. Vehículos y maquinaria'!G165),'4. Vehículos y maquinaria'!G165,"")</f>
        <v/>
      </c>
      <c r="F638" s="335" t="str">
        <f>IF(ISNUMBER('4. Vehículos y maquinaria'!H165),'4. Vehículos y maquinaria'!H165,"")</f>
        <v/>
      </c>
      <c r="G638" s="336" t="str">
        <f t="shared" si="110"/>
        <v/>
      </c>
      <c r="H638" s="336" t="str">
        <f t="shared" si="110"/>
        <v/>
      </c>
      <c r="I638" s="336" t="str">
        <f t="shared" si="110"/>
        <v/>
      </c>
      <c r="J638" s="336">
        <f>'4. Vehículos y maquinaria'!L165</f>
        <v>0</v>
      </c>
      <c r="K638" s="336">
        <f>'4. Vehículos y maquinaria'!M165</f>
        <v>0</v>
      </c>
      <c r="L638" s="336">
        <f>'4. Vehículos y maquinaria'!N165</f>
        <v>0</v>
      </c>
      <c r="M638" s="946" t="str">
        <f t="shared" si="105"/>
        <v/>
      </c>
      <c r="N638" s="946" t="str">
        <f t="shared" si="106"/>
        <v/>
      </c>
      <c r="O638" s="946" t="str">
        <f t="shared" si="107"/>
        <v/>
      </c>
      <c r="P638" s="338" t="str">
        <f t="shared" si="108"/>
        <v/>
      </c>
    </row>
    <row r="639" spans="2:16" ht="18" customHeight="1" x14ac:dyDescent="0.25">
      <c r="B639" s="1097">
        <v>49</v>
      </c>
      <c r="C639" s="335" t="str">
        <f>IF(ISTEXT('4. Vehículos y maquinaria'!E166),'4. Vehículos y maquinaria'!E166,"")</f>
        <v/>
      </c>
      <c r="D639" s="335" t="str">
        <f>IF(ISTEXT('4. Vehículos y maquinaria'!F166),'4. Vehículos y maquinaria'!F166,"")</f>
        <v/>
      </c>
      <c r="E639" s="335" t="str">
        <f>IF(ISTEXT('4. Vehículos y maquinaria'!G166),'4. Vehículos y maquinaria'!G166,"")</f>
        <v/>
      </c>
      <c r="F639" s="335" t="str">
        <f>IF(ISNUMBER('4. Vehículos y maquinaria'!H166),'4. Vehículos y maquinaria'!H166,"")</f>
        <v/>
      </c>
      <c r="G639" s="336" t="str">
        <f t="shared" si="110"/>
        <v/>
      </c>
      <c r="H639" s="336" t="str">
        <f t="shared" si="110"/>
        <v/>
      </c>
      <c r="I639" s="336" t="str">
        <f t="shared" si="110"/>
        <v/>
      </c>
      <c r="J639" s="336">
        <f>'4. Vehículos y maquinaria'!L166</f>
        <v>0</v>
      </c>
      <c r="K639" s="336">
        <f>'4. Vehículos y maquinaria'!M166</f>
        <v>0</v>
      </c>
      <c r="L639" s="336">
        <f>'4. Vehículos y maquinaria'!N166</f>
        <v>0</v>
      </c>
      <c r="M639" s="946" t="str">
        <f t="shared" si="105"/>
        <v/>
      </c>
      <c r="N639" s="946" t="str">
        <f t="shared" si="106"/>
        <v/>
      </c>
      <c r="O639" s="946" t="str">
        <f t="shared" si="107"/>
        <v/>
      </c>
      <c r="P639" s="338" t="str">
        <f t="shared" si="108"/>
        <v/>
      </c>
    </row>
    <row r="640" spans="2:16" ht="18" customHeight="1" x14ac:dyDescent="0.25">
      <c r="B640" s="1097">
        <v>50</v>
      </c>
      <c r="C640" s="335" t="str">
        <f>IF(ISTEXT('4. Vehículos y maquinaria'!E167),'4. Vehículos y maquinaria'!E167,"")</f>
        <v/>
      </c>
      <c r="D640" s="335" t="str">
        <f>IF(ISTEXT('4. Vehículos y maquinaria'!F167),'4. Vehículos y maquinaria'!F167,"")</f>
        <v/>
      </c>
      <c r="E640" s="335" t="str">
        <f>IF(ISTEXT('4. Vehículos y maquinaria'!G167),'4. Vehículos y maquinaria'!G167,"")</f>
        <v/>
      </c>
      <c r="F640" s="335" t="str">
        <f>IF(ISNUMBER('4. Vehículos y maquinaria'!H167),'4. Vehículos y maquinaria'!H167,"")</f>
        <v/>
      </c>
      <c r="G640" s="336" t="str">
        <f t="shared" si="110"/>
        <v/>
      </c>
      <c r="H640" s="336" t="str">
        <f t="shared" si="110"/>
        <v/>
      </c>
      <c r="I640" s="336" t="str">
        <f t="shared" si="110"/>
        <v/>
      </c>
      <c r="J640" s="336">
        <f>'4. Vehículos y maquinaria'!L167</f>
        <v>0</v>
      </c>
      <c r="K640" s="336">
        <f>'4. Vehículos y maquinaria'!M167</f>
        <v>0</v>
      </c>
      <c r="L640" s="336">
        <f>'4. Vehículos y maquinaria'!N167</f>
        <v>0</v>
      </c>
      <c r="M640" s="946" t="str">
        <f t="shared" si="105"/>
        <v/>
      </c>
      <c r="N640" s="946" t="str">
        <f t="shared" si="106"/>
        <v/>
      </c>
      <c r="O640" s="946" t="str">
        <f t="shared" si="107"/>
        <v/>
      </c>
      <c r="P640" s="338" t="str">
        <f t="shared" si="108"/>
        <v/>
      </c>
    </row>
    <row r="641" spans="1:66" ht="18" customHeight="1" x14ac:dyDescent="0.25">
      <c r="D641" s="272"/>
      <c r="E641" s="272"/>
      <c r="F641" s="272"/>
      <c r="M641" s="469">
        <f>SUM(M591:M640)</f>
        <v>0</v>
      </c>
      <c r="N641" s="469">
        <f>SUM(N591:N640)</f>
        <v>0</v>
      </c>
      <c r="O641" s="469">
        <f>SUM(O591:O640)</f>
        <v>0</v>
      </c>
      <c r="P641" s="470">
        <f>SUM(P591:P640)</f>
        <v>0</v>
      </c>
    </row>
    <row r="642" spans="1:66" ht="18" customHeight="1" x14ac:dyDescent="0.25"/>
    <row r="643" spans="1:66" ht="18" customHeight="1" x14ac:dyDescent="0.25"/>
    <row r="644" spans="1:66" ht="18" customHeight="1" x14ac:dyDescent="0.25">
      <c r="A644" s="851"/>
      <c r="B644" s="852" t="s">
        <v>1489</v>
      </c>
      <c r="C644" s="853"/>
      <c r="D644" s="853"/>
      <c r="Q644" s="271"/>
      <c r="AG644" s="271"/>
      <c r="AW644" s="358"/>
      <c r="AX644" s="358"/>
    </row>
    <row r="645" spans="1:66" ht="18" customHeight="1" x14ac:dyDescent="0.25">
      <c r="A645" s="373"/>
      <c r="B645" s="352"/>
      <c r="BB645" s="358"/>
      <c r="BG645" s="358"/>
      <c r="BH645" s="304"/>
      <c r="BJ645" s="304"/>
      <c r="BK645" s="369"/>
      <c r="BL645" s="304"/>
      <c r="BN645" s="304"/>
    </row>
    <row r="646" spans="1:66" ht="18" customHeight="1" x14ac:dyDescent="0.25">
      <c r="A646" s="373"/>
      <c r="B646" s="352"/>
      <c r="C646" s="1431" t="s">
        <v>958</v>
      </c>
      <c r="D646" s="1431" t="s">
        <v>895</v>
      </c>
      <c r="E646" s="1431" t="s">
        <v>896</v>
      </c>
      <c r="F646" s="1433" t="s">
        <v>1486</v>
      </c>
      <c r="G646" s="1435" t="s">
        <v>893</v>
      </c>
      <c r="H646" s="1436"/>
      <c r="I646" s="1437"/>
      <c r="J646" s="1435" t="s">
        <v>894</v>
      </c>
      <c r="K646" s="1436"/>
      <c r="L646" s="1437"/>
      <c r="M646" s="1428" t="s">
        <v>831</v>
      </c>
      <c r="N646" s="1429"/>
      <c r="O646" s="1429"/>
      <c r="P646" s="1430"/>
      <c r="AQ646" s="358"/>
      <c r="AR646" s="358"/>
      <c r="AS646" s="358"/>
      <c r="AT646" s="358"/>
      <c r="AU646" s="358"/>
      <c r="AV646" s="358"/>
      <c r="AW646" s="358"/>
      <c r="AX646" s="358"/>
      <c r="AY646" s="358"/>
      <c r="AZ646" s="358"/>
      <c r="BA646" s="358"/>
      <c r="BB646" s="352"/>
      <c r="BC646" s="272"/>
      <c r="BD646" s="358"/>
      <c r="BG646" s="358"/>
      <c r="BL646" s="304"/>
    </row>
    <row r="647" spans="1:66" ht="18" customHeight="1" x14ac:dyDescent="0.25">
      <c r="A647" s="373"/>
      <c r="B647" s="352"/>
      <c r="C647" s="1432"/>
      <c r="D647" s="1432"/>
      <c r="E647" s="1432"/>
      <c r="F647" s="1434"/>
      <c r="G647" s="479" t="s">
        <v>701</v>
      </c>
      <c r="H647" s="479" t="s">
        <v>702</v>
      </c>
      <c r="I647" s="479" t="s">
        <v>703</v>
      </c>
      <c r="J647" s="479" t="s">
        <v>701</v>
      </c>
      <c r="K647" s="479" t="s">
        <v>702</v>
      </c>
      <c r="L647" s="479" t="s">
        <v>703</v>
      </c>
      <c r="M647" s="479" t="s">
        <v>898</v>
      </c>
      <c r="N647" s="479" t="s">
        <v>899</v>
      </c>
      <c r="O647" s="479" t="s">
        <v>900</v>
      </c>
      <c r="P647" s="479" t="s">
        <v>901</v>
      </c>
      <c r="AQ647" s="358"/>
      <c r="AR647" s="358"/>
      <c r="AS647" s="358"/>
      <c r="AT647" s="358"/>
      <c r="AU647" s="358"/>
      <c r="AV647" s="358"/>
      <c r="AW647" s="358"/>
      <c r="AX647" s="358"/>
      <c r="AY647" s="358"/>
      <c r="AZ647" s="358"/>
      <c r="BA647" s="358"/>
      <c r="BB647" s="352"/>
      <c r="BC647" s="358"/>
      <c r="BD647" s="358"/>
      <c r="BG647" s="358"/>
      <c r="BL647" s="304"/>
    </row>
    <row r="648" spans="1:66" ht="18" customHeight="1" x14ac:dyDescent="0.25">
      <c r="A648" s="373"/>
      <c r="B648" s="1097" t="s">
        <v>1850</v>
      </c>
      <c r="C648" s="463" t="s">
        <v>269</v>
      </c>
      <c r="D648" s="463"/>
      <c r="E648" s="463"/>
      <c r="F648" s="463"/>
      <c r="G648" s="463"/>
      <c r="H648" s="463"/>
      <c r="I648" s="463"/>
      <c r="J648" s="463"/>
      <c r="K648" s="463"/>
      <c r="L648" s="463"/>
      <c r="M648" s="463"/>
      <c r="N648" s="463"/>
      <c r="O648" s="463"/>
      <c r="P648" s="463" t="s">
        <v>268</v>
      </c>
      <c r="AQ648" s="358"/>
      <c r="AR648" s="358"/>
      <c r="AS648" s="358"/>
      <c r="AT648" s="358"/>
      <c r="AU648" s="358"/>
      <c r="AV648" s="358"/>
      <c r="AW648" s="358"/>
      <c r="AX648" s="358"/>
      <c r="AY648" s="358"/>
      <c r="AZ648" s="358"/>
      <c r="BA648" s="358"/>
      <c r="BB648" s="352"/>
      <c r="BC648" s="358"/>
      <c r="BD648" s="358"/>
      <c r="BG648" s="358"/>
      <c r="BL648" s="304"/>
    </row>
    <row r="649" spans="1:66" ht="18" customHeight="1" x14ac:dyDescent="0.25">
      <c r="A649" s="373"/>
      <c r="B649" s="1099" t="s">
        <v>1746</v>
      </c>
      <c r="C649" s="335" t="str">
        <f t="shared" ref="C649:P649" si="111">C436</f>
        <v/>
      </c>
      <c r="D649" s="335">
        <f t="shared" si="111"/>
        <v>0</v>
      </c>
      <c r="E649" s="335">
        <f t="shared" si="111"/>
        <v>0</v>
      </c>
      <c r="F649" s="335">
        <f t="shared" si="111"/>
        <v>0</v>
      </c>
      <c r="G649" s="335" t="str">
        <f t="shared" si="111"/>
        <v/>
      </c>
      <c r="H649" s="335" t="str">
        <f t="shared" si="111"/>
        <v/>
      </c>
      <c r="I649" s="335" t="str">
        <f t="shared" si="111"/>
        <v/>
      </c>
      <c r="J649" s="335">
        <f t="shared" si="111"/>
        <v>0</v>
      </c>
      <c r="K649" s="335">
        <f t="shared" si="111"/>
        <v>0</v>
      </c>
      <c r="L649" s="335">
        <f t="shared" si="111"/>
        <v>0</v>
      </c>
      <c r="M649" s="335" t="str">
        <f t="shared" si="111"/>
        <v/>
      </c>
      <c r="N649" s="335" t="str">
        <f t="shared" si="111"/>
        <v/>
      </c>
      <c r="O649" s="335" t="str">
        <f t="shared" si="111"/>
        <v/>
      </c>
      <c r="P649" s="335" t="str">
        <f t="shared" si="111"/>
        <v/>
      </c>
      <c r="AQ649" s="358"/>
      <c r="AR649" s="358"/>
      <c r="AS649" s="358"/>
      <c r="AT649" s="358"/>
      <c r="AU649" s="358"/>
      <c r="AV649" s="358"/>
      <c r="AW649" s="358"/>
      <c r="AX649" s="358"/>
      <c r="AY649" s="358"/>
      <c r="AZ649" s="352"/>
      <c r="BA649" s="352"/>
      <c r="BB649" s="352"/>
      <c r="BC649" s="358"/>
      <c r="BD649" s="358"/>
      <c r="BG649" s="358"/>
      <c r="BL649" s="304"/>
    </row>
    <row r="650" spans="1:66" ht="18" customHeight="1" x14ac:dyDescent="0.25">
      <c r="A650" s="373"/>
      <c r="B650" s="1099" t="s">
        <v>1747</v>
      </c>
      <c r="C650" s="335" t="str">
        <f t="shared" ref="C650:P650" si="112">C437</f>
        <v/>
      </c>
      <c r="D650" s="335">
        <f t="shared" si="112"/>
        <v>0</v>
      </c>
      <c r="E650" s="335">
        <f t="shared" si="112"/>
        <v>0</v>
      </c>
      <c r="F650" s="335">
        <f t="shared" si="112"/>
        <v>0</v>
      </c>
      <c r="G650" s="335" t="str">
        <f t="shared" si="112"/>
        <v/>
      </c>
      <c r="H650" s="335" t="str">
        <f t="shared" si="112"/>
        <v/>
      </c>
      <c r="I650" s="335" t="str">
        <f t="shared" si="112"/>
        <v/>
      </c>
      <c r="J650" s="335">
        <f t="shared" si="112"/>
        <v>0</v>
      </c>
      <c r="K650" s="335">
        <f t="shared" si="112"/>
        <v>0</v>
      </c>
      <c r="L650" s="335">
        <f t="shared" si="112"/>
        <v>0</v>
      </c>
      <c r="M650" s="335" t="str">
        <f t="shared" si="112"/>
        <v/>
      </c>
      <c r="N650" s="335" t="str">
        <f t="shared" si="112"/>
        <v/>
      </c>
      <c r="O650" s="335" t="str">
        <f t="shared" si="112"/>
        <v/>
      </c>
      <c r="P650" s="335" t="str">
        <f t="shared" si="112"/>
        <v/>
      </c>
      <c r="AQ650" s="358"/>
      <c r="AR650" s="358"/>
      <c r="AS650" s="358"/>
      <c r="AT650" s="358"/>
      <c r="AU650" s="358"/>
      <c r="AV650" s="358"/>
      <c r="AW650" s="358"/>
      <c r="AX650" s="358"/>
      <c r="AY650" s="358"/>
      <c r="AZ650" s="352"/>
      <c r="BA650" s="352"/>
      <c r="BB650" s="352"/>
      <c r="BC650" s="358"/>
      <c r="BD650" s="358"/>
      <c r="BG650" s="358"/>
      <c r="BL650" s="304"/>
    </row>
    <row r="651" spans="1:66" ht="18" customHeight="1" x14ac:dyDescent="0.25">
      <c r="A651" s="373"/>
      <c r="B651" s="1099" t="s">
        <v>1748</v>
      </c>
      <c r="C651" s="335" t="str">
        <f t="shared" ref="C651:P651" si="113">C438</f>
        <v/>
      </c>
      <c r="D651" s="335">
        <f t="shared" si="113"/>
        <v>0</v>
      </c>
      <c r="E651" s="335">
        <f t="shared" si="113"/>
        <v>0</v>
      </c>
      <c r="F651" s="335">
        <f t="shared" si="113"/>
        <v>0</v>
      </c>
      <c r="G651" s="335" t="str">
        <f t="shared" si="113"/>
        <v/>
      </c>
      <c r="H651" s="335" t="str">
        <f t="shared" si="113"/>
        <v/>
      </c>
      <c r="I651" s="335" t="str">
        <f t="shared" si="113"/>
        <v/>
      </c>
      <c r="J651" s="335">
        <f t="shared" si="113"/>
        <v>0</v>
      </c>
      <c r="K651" s="335">
        <f t="shared" si="113"/>
        <v>0</v>
      </c>
      <c r="L651" s="335">
        <f t="shared" si="113"/>
        <v>0</v>
      </c>
      <c r="M651" s="335" t="str">
        <f t="shared" si="113"/>
        <v/>
      </c>
      <c r="N651" s="335" t="str">
        <f t="shared" si="113"/>
        <v/>
      </c>
      <c r="O651" s="335" t="str">
        <f t="shared" si="113"/>
        <v/>
      </c>
      <c r="P651" s="335" t="str">
        <f t="shared" si="113"/>
        <v/>
      </c>
      <c r="AQ651" s="358"/>
      <c r="AR651" s="358"/>
      <c r="AS651" s="358"/>
      <c r="AT651" s="358"/>
      <c r="AU651" s="358"/>
      <c r="AV651" s="358"/>
      <c r="AW651" s="358"/>
      <c r="AX651" s="358"/>
      <c r="AY651" s="358"/>
      <c r="AZ651" s="352"/>
      <c r="BA651" s="352"/>
      <c r="BB651" s="352"/>
      <c r="BC651" s="358"/>
      <c r="BD651" s="358"/>
      <c r="BG651" s="358"/>
      <c r="BL651" s="304"/>
    </row>
    <row r="652" spans="1:66" ht="18" customHeight="1" x14ac:dyDescent="0.25">
      <c r="A652" s="373"/>
      <c r="B652" s="1099" t="s">
        <v>1749</v>
      </c>
      <c r="C652" s="335" t="str">
        <f t="shared" ref="C652:P652" si="114">C439</f>
        <v/>
      </c>
      <c r="D652" s="335">
        <f t="shared" si="114"/>
        <v>0</v>
      </c>
      <c r="E652" s="335">
        <f t="shared" si="114"/>
        <v>0</v>
      </c>
      <c r="F652" s="335">
        <f t="shared" si="114"/>
        <v>0</v>
      </c>
      <c r="G652" s="335" t="str">
        <f t="shared" si="114"/>
        <v/>
      </c>
      <c r="H652" s="335" t="str">
        <f t="shared" si="114"/>
        <v/>
      </c>
      <c r="I652" s="335" t="str">
        <f t="shared" si="114"/>
        <v/>
      </c>
      <c r="J652" s="335">
        <f t="shared" si="114"/>
        <v>0</v>
      </c>
      <c r="K652" s="335">
        <f t="shared" si="114"/>
        <v>0</v>
      </c>
      <c r="L652" s="335">
        <f t="shared" si="114"/>
        <v>0</v>
      </c>
      <c r="M652" s="335" t="str">
        <f t="shared" si="114"/>
        <v/>
      </c>
      <c r="N652" s="335" t="str">
        <f t="shared" si="114"/>
        <v/>
      </c>
      <c r="O652" s="335" t="str">
        <f t="shared" si="114"/>
        <v/>
      </c>
      <c r="P652" s="335" t="str">
        <f t="shared" si="114"/>
        <v/>
      </c>
      <c r="AQ652" s="358"/>
      <c r="AR652" s="358"/>
      <c r="AS652" s="358"/>
      <c r="AT652" s="358"/>
      <c r="AU652" s="358"/>
      <c r="AV652" s="358"/>
      <c r="AW652" s="358"/>
      <c r="AX652" s="358"/>
      <c r="AY652" s="358"/>
      <c r="AZ652" s="352"/>
      <c r="BA652" s="352"/>
      <c r="BB652" s="352"/>
      <c r="BC652" s="358"/>
      <c r="BD652" s="358"/>
      <c r="BG652" s="358"/>
    </row>
    <row r="653" spans="1:66" ht="18" customHeight="1" x14ac:dyDescent="0.25">
      <c r="A653" s="373"/>
      <c r="B653" s="1099" t="s">
        <v>1750</v>
      </c>
      <c r="C653" s="335" t="str">
        <f t="shared" ref="C653:P653" si="115">C440</f>
        <v/>
      </c>
      <c r="D653" s="335">
        <f t="shared" si="115"/>
        <v>0</v>
      </c>
      <c r="E653" s="335">
        <f t="shared" si="115"/>
        <v>0</v>
      </c>
      <c r="F653" s="335">
        <f t="shared" si="115"/>
        <v>0</v>
      </c>
      <c r="G653" s="335" t="str">
        <f t="shared" si="115"/>
        <v/>
      </c>
      <c r="H653" s="335" t="str">
        <f t="shared" si="115"/>
        <v/>
      </c>
      <c r="I653" s="335" t="str">
        <f t="shared" si="115"/>
        <v/>
      </c>
      <c r="J653" s="335">
        <f t="shared" si="115"/>
        <v>0</v>
      </c>
      <c r="K653" s="335">
        <f t="shared" si="115"/>
        <v>0</v>
      </c>
      <c r="L653" s="335">
        <f t="shared" si="115"/>
        <v>0</v>
      </c>
      <c r="M653" s="335" t="str">
        <f t="shared" si="115"/>
        <v/>
      </c>
      <c r="N653" s="335" t="str">
        <f t="shared" si="115"/>
        <v/>
      </c>
      <c r="O653" s="335" t="str">
        <f t="shared" si="115"/>
        <v/>
      </c>
      <c r="P653" s="335" t="str">
        <f t="shared" si="115"/>
        <v/>
      </c>
      <c r="AQ653" s="358"/>
      <c r="AR653" s="358"/>
      <c r="AS653" s="358"/>
      <c r="AT653" s="358"/>
      <c r="AU653" s="358"/>
      <c r="AV653" s="358"/>
      <c r="AW653" s="358"/>
      <c r="AX653" s="358"/>
      <c r="AY653" s="358"/>
      <c r="AZ653" s="352"/>
      <c r="BA653" s="352"/>
      <c r="BB653" s="352"/>
      <c r="BC653" s="358"/>
      <c r="BD653" s="358"/>
      <c r="BG653" s="358"/>
    </row>
    <row r="654" spans="1:66" ht="18" customHeight="1" x14ac:dyDescent="0.25">
      <c r="A654" s="373"/>
      <c r="B654" s="1099" t="s">
        <v>1751</v>
      </c>
      <c r="C654" s="335" t="str">
        <f t="shared" ref="C654:P654" si="116">C441</f>
        <v/>
      </c>
      <c r="D654" s="335">
        <f t="shared" si="116"/>
        <v>0</v>
      </c>
      <c r="E654" s="335">
        <f t="shared" si="116"/>
        <v>0</v>
      </c>
      <c r="F654" s="335">
        <f t="shared" si="116"/>
        <v>0</v>
      </c>
      <c r="G654" s="335" t="str">
        <f t="shared" si="116"/>
        <v/>
      </c>
      <c r="H654" s="335" t="str">
        <f t="shared" si="116"/>
        <v/>
      </c>
      <c r="I654" s="335" t="str">
        <f t="shared" si="116"/>
        <v/>
      </c>
      <c r="J654" s="335">
        <f t="shared" si="116"/>
        <v>0</v>
      </c>
      <c r="K654" s="335">
        <f t="shared" si="116"/>
        <v>0</v>
      </c>
      <c r="L654" s="335">
        <f t="shared" si="116"/>
        <v>0</v>
      </c>
      <c r="M654" s="335" t="str">
        <f t="shared" si="116"/>
        <v/>
      </c>
      <c r="N654" s="335" t="str">
        <f t="shared" si="116"/>
        <v/>
      </c>
      <c r="O654" s="335" t="str">
        <f t="shared" si="116"/>
        <v/>
      </c>
      <c r="P654" s="335" t="str">
        <f t="shared" si="116"/>
        <v/>
      </c>
      <c r="AQ654" s="358"/>
      <c r="AR654" s="358"/>
      <c r="AS654" s="358"/>
      <c r="AT654" s="358"/>
      <c r="AU654" s="358"/>
      <c r="AV654" s="358"/>
      <c r="AW654" s="358"/>
      <c r="AX654" s="358"/>
      <c r="AY654" s="358"/>
      <c r="AZ654" s="352"/>
      <c r="BA654" s="352"/>
      <c r="BB654" s="352"/>
      <c r="BC654" s="358"/>
      <c r="BD654" s="358"/>
      <c r="BG654" s="358"/>
    </row>
    <row r="655" spans="1:66" ht="18" customHeight="1" x14ac:dyDescent="0.25">
      <c r="A655" s="373"/>
      <c r="B655" s="1099" t="s">
        <v>1752</v>
      </c>
      <c r="C655" s="335" t="str">
        <f t="shared" ref="C655:P655" si="117">C442</f>
        <v/>
      </c>
      <c r="D655" s="335">
        <f t="shared" si="117"/>
        <v>0</v>
      </c>
      <c r="E655" s="335">
        <f t="shared" si="117"/>
        <v>0</v>
      </c>
      <c r="F655" s="335">
        <f t="shared" si="117"/>
        <v>0</v>
      </c>
      <c r="G655" s="335" t="str">
        <f t="shared" si="117"/>
        <v/>
      </c>
      <c r="H655" s="335" t="str">
        <f t="shared" si="117"/>
        <v/>
      </c>
      <c r="I655" s="335" t="str">
        <f t="shared" si="117"/>
        <v/>
      </c>
      <c r="J655" s="335">
        <f t="shared" si="117"/>
        <v>0</v>
      </c>
      <c r="K655" s="335">
        <f t="shared" si="117"/>
        <v>0</v>
      </c>
      <c r="L655" s="335">
        <f t="shared" si="117"/>
        <v>0</v>
      </c>
      <c r="M655" s="335" t="str">
        <f t="shared" si="117"/>
        <v/>
      </c>
      <c r="N655" s="335" t="str">
        <f t="shared" si="117"/>
        <v/>
      </c>
      <c r="O655" s="335" t="str">
        <f t="shared" si="117"/>
        <v/>
      </c>
      <c r="P655" s="335" t="str">
        <f t="shared" si="117"/>
        <v/>
      </c>
      <c r="AQ655" s="358"/>
      <c r="AR655" s="358"/>
      <c r="AS655" s="358"/>
      <c r="AT655" s="358"/>
      <c r="AU655" s="358"/>
      <c r="AV655" s="358"/>
      <c r="AW655" s="358"/>
      <c r="AX655" s="358"/>
      <c r="AY655" s="358"/>
      <c r="AZ655" s="352"/>
      <c r="BA655" s="352"/>
      <c r="BB655" s="352"/>
      <c r="BC655" s="358"/>
      <c r="BD655" s="358"/>
      <c r="BG655" s="358"/>
    </row>
    <row r="656" spans="1:66" ht="18" customHeight="1" x14ac:dyDescent="0.25">
      <c r="A656" s="373"/>
      <c r="B656" s="1099" t="s">
        <v>1753</v>
      </c>
      <c r="C656" s="335" t="str">
        <f t="shared" ref="C656:P656" si="118">C443</f>
        <v/>
      </c>
      <c r="D656" s="335">
        <f t="shared" si="118"/>
        <v>0</v>
      </c>
      <c r="E656" s="335">
        <f t="shared" si="118"/>
        <v>0</v>
      </c>
      <c r="F656" s="335">
        <f t="shared" si="118"/>
        <v>0</v>
      </c>
      <c r="G656" s="335" t="str">
        <f t="shared" si="118"/>
        <v/>
      </c>
      <c r="H656" s="335" t="str">
        <f t="shared" si="118"/>
        <v/>
      </c>
      <c r="I656" s="335" t="str">
        <f t="shared" si="118"/>
        <v/>
      </c>
      <c r="J656" s="335">
        <f t="shared" si="118"/>
        <v>0</v>
      </c>
      <c r="K656" s="335">
        <f t="shared" si="118"/>
        <v>0</v>
      </c>
      <c r="L656" s="335">
        <f t="shared" si="118"/>
        <v>0</v>
      </c>
      <c r="M656" s="335" t="str">
        <f t="shared" si="118"/>
        <v/>
      </c>
      <c r="N656" s="335" t="str">
        <f t="shared" si="118"/>
        <v/>
      </c>
      <c r="O656" s="335" t="str">
        <f t="shared" si="118"/>
        <v/>
      </c>
      <c r="P656" s="335" t="str">
        <f t="shared" si="118"/>
        <v/>
      </c>
      <c r="AQ656" s="358"/>
      <c r="AR656" s="358"/>
      <c r="AS656" s="358"/>
      <c r="AT656" s="358"/>
      <c r="AU656" s="358"/>
      <c r="AV656" s="358"/>
      <c r="AW656" s="358"/>
      <c r="AX656" s="358"/>
      <c r="AY656" s="358"/>
      <c r="AZ656" s="352"/>
      <c r="BA656" s="352"/>
      <c r="BB656" s="352"/>
      <c r="BC656" s="272"/>
    </row>
    <row r="657" spans="1:55" ht="18" customHeight="1" x14ac:dyDescent="0.25">
      <c r="A657" s="373"/>
      <c r="B657" s="1099" t="s">
        <v>1754</v>
      </c>
      <c r="C657" s="335" t="str">
        <f t="shared" ref="C657:P657" si="119">C444</f>
        <v/>
      </c>
      <c r="D657" s="335">
        <f t="shared" si="119"/>
        <v>0</v>
      </c>
      <c r="E657" s="335">
        <f t="shared" si="119"/>
        <v>0</v>
      </c>
      <c r="F657" s="335">
        <f t="shared" si="119"/>
        <v>0</v>
      </c>
      <c r="G657" s="335" t="str">
        <f t="shared" si="119"/>
        <v/>
      </c>
      <c r="H657" s="335" t="str">
        <f t="shared" si="119"/>
        <v/>
      </c>
      <c r="I657" s="335" t="str">
        <f t="shared" si="119"/>
        <v/>
      </c>
      <c r="J657" s="335">
        <f t="shared" si="119"/>
        <v>0</v>
      </c>
      <c r="K657" s="335">
        <f t="shared" si="119"/>
        <v>0</v>
      </c>
      <c r="L657" s="335">
        <f t="shared" si="119"/>
        <v>0</v>
      </c>
      <c r="M657" s="335" t="str">
        <f t="shared" si="119"/>
        <v/>
      </c>
      <c r="N657" s="335" t="str">
        <f t="shared" si="119"/>
        <v/>
      </c>
      <c r="O657" s="335" t="str">
        <f t="shared" si="119"/>
        <v/>
      </c>
      <c r="P657" s="335" t="str">
        <f t="shared" si="119"/>
        <v/>
      </c>
      <c r="AQ657" s="358"/>
      <c r="AR657" s="358"/>
      <c r="AS657" s="358"/>
      <c r="AT657" s="358"/>
      <c r="AU657" s="358"/>
      <c r="AV657" s="358"/>
      <c r="AW657" s="358"/>
      <c r="AX657" s="358"/>
      <c r="AY657" s="358"/>
      <c r="AZ657" s="352"/>
      <c r="BA657" s="352"/>
      <c r="BB657" s="352"/>
      <c r="BC657" s="272"/>
    </row>
    <row r="658" spans="1:55" ht="18" customHeight="1" x14ac:dyDescent="0.25">
      <c r="A658" s="373"/>
      <c r="B658" s="1099" t="s">
        <v>1755</v>
      </c>
      <c r="C658" s="335" t="str">
        <f t="shared" ref="C658:P658" si="120">C445</f>
        <v/>
      </c>
      <c r="D658" s="335">
        <f t="shared" si="120"/>
        <v>0</v>
      </c>
      <c r="E658" s="335">
        <f t="shared" si="120"/>
        <v>0</v>
      </c>
      <c r="F658" s="335">
        <f t="shared" si="120"/>
        <v>0</v>
      </c>
      <c r="G658" s="335" t="str">
        <f t="shared" si="120"/>
        <v/>
      </c>
      <c r="H658" s="335" t="str">
        <f t="shared" si="120"/>
        <v/>
      </c>
      <c r="I658" s="335" t="str">
        <f t="shared" si="120"/>
        <v/>
      </c>
      <c r="J658" s="335">
        <f t="shared" si="120"/>
        <v>0</v>
      </c>
      <c r="K658" s="335">
        <f t="shared" si="120"/>
        <v>0</v>
      </c>
      <c r="L658" s="335">
        <f t="shared" si="120"/>
        <v>0</v>
      </c>
      <c r="M658" s="335" t="str">
        <f t="shared" si="120"/>
        <v/>
      </c>
      <c r="N658" s="335" t="str">
        <f t="shared" si="120"/>
        <v/>
      </c>
      <c r="O658" s="335" t="str">
        <f t="shared" si="120"/>
        <v/>
      </c>
      <c r="P658" s="335" t="str">
        <f t="shared" si="120"/>
        <v/>
      </c>
      <c r="AQ658" s="358"/>
      <c r="AR658" s="358"/>
      <c r="AS658" s="358"/>
      <c r="AT658" s="358"/>
      <c r="AU658" s="358"/>
      <c r="AV658" s="358"/>
      <c r="AW658" s="358"/>
      <c r="AX658" s="358"/>
      <c r="AY658" s="358"/>
      <c r="AZ658" s="352"/>
      <c r="BA658" s="352"/>
      <c r="BB658" s="352"/>
      <c r="BC658" s="272"/>
    </row>
    <row r="659" spans="1:55" ht="18" customHeight="1" x14ac:dyDescent="0.25">
      <c r="A659" s="373"/>
      <c r="B659" s="1099" t="s">
        <v>1756</v>
      </c>
      <c r="C659" s="335" t="str">
        <f t="shared" ref="C659:P659" si="121">C446</f>
        <v/>
      </c>
      <c r="D659" s="335">
        <f t="shared" si="121"/>
        <v>0</v>
      </c>
      <c r="E659" s="335">
        <f t="shared" si="121"/>
        <v>0</v>
      </c>
      <c r="F659" s="335">
        <f t="shared" si="121"/>
        <v>0</v>
      </c>
      <c r="G659" s="335" t="str">
        <f t="shared" si="121"/>
        <v/>
      </c>
      <c r="H659" s="335" t="str">
        <f t="shared" si="121"/>
        <v/>
      </c>
      <c r="I659" s="335" t="str">
        <f t="shared" si="121"/>
        <v/>
      </c>
      <c r="J659" s="335">
        <f t="shared" si="121"/>
        <v>0</v>
      </c>
      <c r="K659" s="335">
        <f t="shared" si="121"/>
        <v>0</v>
      </c>
      <c r="L659" s="335">
        <f t="shared" si="121"/>
        <v>0</v>
      </c>
      <c r="M659" s="335" t="str">
        <f t="shared" si="121"/>
        <v/>
      </c>
      <c r="N659" s="335" t="str">
        <f t="shared" si="121"/>
        <v/>
      </c>
      <c r="O659" s="335" t="str">
        <f t="shared" si="121"/>
        <v/>
      </c>
      <c r="P659" s="335" t="str">
        <f t="shared" si="121"/>
        <v/>
      </c>
      <c r="AQ659" s="358"/>
      <c r="AR659" s="358"/>
      <c r="AS659" s="358"/>
      <c r="AT659" s="358"/>
      <c r="AU659" s="358"/>
      <c r="AV659" s="358"/>
      <c r="AW659" s="358"/>
      <c r="AX659" s="358"/>
      <c r="AY659" s="358"/>
      <c r="AZ659" s="352"/>
      <c r="BA659" s="352"/>
      <c r="BB659" s="352"/>
      <c r="BC659" s="272"/>
    </row>
    <row r="660" spans="1:55" ht="18" customHeight="1" x14ac:dyDescent="0.25">
      <c r="A660" s="373"/>
      <c r="B660" s="1099" t="s">
        <v>1757</v>
      </c>
      <c r="C660" s="335" t="str">
        <f t="shared" ref="C660:P660" si="122">C447</f>
        <v/>
      </c>
      <c r="D660" s="335">
        <f t="shared" si="122"/>
        <v>0</v>
      </c>
      <c r="E660" s="335">
        <f t="shared" si="122"/>
        <v>0</v>
      </c>
      <c r="F660" s="335">
        <f t="shared" si="122"/>
        <v>0</v>
      </c>
      <c r="G660" s="335" t="str">
        <f t="shared" si="122"/>
        <v/>
      </c>
      <c r="H660" s="335" t="str">
        <f t="shared" si="122"/>
        <v/>
      </c>
      <c r="I660" s="335" t="str">
        <f t="shared" si="122"/>
        <v/>
      </c>
      <c r="J660" s="335">
        <f t="shared" si="122"/>
        <v>0</v>
      </c>
      <c r="K660" s="335">
        <f t="shared" si="122"/>
        <v>0</v>
      </c>
      <c r="L660" s="335">
        <f t="shared" si="122"/>
        <v>0</v>
      </c>
      <c r="M660" s="335" t="str">
        <f t="shared" si="122"/>
        <v/>
      </c>
      <c r="N660" s="335" t="str">
        <f t="shared" si="122"/>
        <v/>
      </c>
      <c r="O660" s="335" t="str">
        <f t="shared" si="122"/>
        <v/>
      </c>
      <c r="P660" s="335" t="str">
        <f t="shared" si="122"/>
        <v/>
      </c>
      <c r="AQ660" s="358"/>
      <c r="AR660" s="358"/>
      <c r="AS660" s="358"/>
      <c r="AT660" s="358"/>
      <c r="AU660" s="358"/>
      <c r="AV660" s="358"/>
      <c r="AW660" s="358"/>
      <c r="AX660" s="358"/>
      <c r="AY660" s="358"/>
      <c r="AZ660" s="352"/>
      <c r="BA660" s="352"/>
      <c r="BB660" s="352"/>
      <c r="BC660" s="272"/>
    </row>
    <row r="661" spans="1:55" ht="18" customHeight="1" x14ac:dyDescent="0.25">
      <c r="B661" s="1099" t="s">
        <v>1758</v>
      </c>
      <c r="C661" s="335" t="str">
        <f t="shared" ref="C661:P661" si="123">C448</f>
        <v/>
      </c>
      <c r="D661" s="335">
        <f t="shared" si="123"/>
        <v>0</v>
      </c>
      <c r="E661" s="335">
        <f t="shared" si="123"/>
        <v>0</v>
      </c>
      <c r="F661" s="335">
        <f t="shared" si="123"/>
        <v>0</v>
      </c>
      <c r="G661" s="335" t="str">
        <f t="shared" si="123"/>
        <v/>
      </c>
      <c r="H661" s="335" t="str">
        <f t="shared" si="123"/>
        <v/>
      </c>
      <c r="I661" s="335" t="str">
        <f t="shared" si="123"/>
        <v/>
      </c>
      <c r="J661" s="335">
        <f t="shared" si="123"/>
        <v>0</v>
      </c>
      <c r="K661" s="335">
        <f t="shared" si="123"/>
        <v>0</v>
      </c>
      <c r="L661" s="335">
        <f t="shared" si="123"/>
        <v>0</v>
      </c>
      <c r="M661" s="335" t="str">
        <f t="shared" si="123"/>
        <v/>
      </c>
      <c r="N661" s="335" t="str">
        <f t="shared" si="123"/>
        <v/>
      </c>
      <c r="O661" s="335" t="str">
        <f t="shared" si="123"/>
        <v/>
      </c>
      <c r="P661" s="335" t="str">
        <f t="shared" si="123"/>
        <v/>
      </c>
      <c r="BC661" s="272"/>
    </row>
    <row r="662" spans="1:55" ht="18" customHeight="1" x14ac:dyDescent="0.25">
      <c r="B662" s="1099" t="s">
        <v>1759</v>
      </c>
      <c r="C662" s="335" t="str">
        <f t="shared" ref="C662:P662" si="124">C449</f>
        <v/>
      </c>
      <c r="D662" s="335">
        <f t="shared" si="124"/>
        <v>0</v>
      </c>
      <c r="E662" s="335">
        <f t="shared" si="124"/>
        <v>0</v>
      </c>
      <c r="F662" s="335">
        <f t="shared" si="124"/>
        <v>0</v>
      </c>
      <c r="G662" s="335" t="str">
        <f t="shared" si="124"/>
        <v/>
      </c>
      <c r="H662" s="335" t="str">
        <f t="shared" si="124"/>
        <v/>
      </c>
      <c r="I662" s="335" t="str">
        <f t="shared" si="124"/>
        <v/>
      </c>
      <c r="J662" s="335">
        <f t="shared" si="124"/>
        <v>0</v>
      </c>
      <c r="K662" s="335">
        <f t="shared" si="124"/>
        <v>0</v>
      </c>
      <c r="L662" s="335">
        <f t="shared" si="124"/>
        <v>0</v>
      </c>
      <c r="M662" s="335" t="str">
        <f t="shared" si="124"/>
        <v/>
      </c>
      <c r="N662" s="335" t="str">
        <f t="shared" si="124"/>
        <v/>
      </c>
      <c r="O662" s="335" t="str">
        <f t="shared" si="124"/>
        <v/>
      </c>
      <c r="P662" s="335" t="str">
        <f t="shared" si="124"/>
        <v/>
      </c>
      <c r="BC662" s="272"/>
    </row>
    <row r="663" spans="1:55" ht="18" customHeight="1" x14ac:dyDescent="0.25">
      <c r="B663" s="1099" t="s">
        <v>1760</v>
      </c>
      <c r="C663" s="335" t="str">
        <f t="shared" ref="C663:P663" si="125">C450</f>
        <v/>
      </c>
      <c r="D663" s="335">
        <f t="shared" si="125"/>
        <v>0</v>
      </c>
      <c r="E663" s="335">
        <f t="shared" si="125"/>
        <v>0</v>
      </c>
      <c r="F663" s="335">
        <f t="shared" si="125"/>
        <v>0</v>
      </c>
      <c r="G663" s="335" t="str">
        <f t="shared" si="125"/>
        <v/>
      </c>
      <c r="H663" s="335" t="str">
        <f t="shared" si="125"/>
        <v/>
      </c>
      <c r="I663" s="335" t="str">
        <f t="shared" si="125"/>
        <v/>
      </c>
      <c r="J663" s="335">
        <f t="shared" si="125"/>
        <v>0</v>
      </c>
      <c r="K663" s="335">
        <f t="shared" si="125"/>
        <v>0</v>
      </c>
      <c r="L663" s="335">
        <f t="shared" si="125"/>
        <v>0</v>
      </c>
      <c r="M663" s="335" t="str">
        <f t="shared" si="125"/>
        <v/>
      </c>
      <c r="N663" s="335" t="str">
        <f t="shared" si="125"/>
        <v/>
      </c>
      <c r="O663" s="335" t="str">
        <f t="shared" si="125"/>
        <v/>
      </c>
      <c r="P663" s="335" t="str">
        <f t="shared" si="125"/>
        <v/>
      </c>
      <c r="BC663" s="272"/>
    </row>
    <row r="664" spans="1:55" ht="18" customHeight="1" x14ac:dyDescent="0.25">
      <c r="B664" s="1099" t="s">
        <v>1761</v>
      </c>
      <c r="C664" s="335" t="str">
        <f t="shared" ref="C664:P664" si="126">C451</f>
        <v/>
      </c>
      <c r="D664" s="335">
        <f t="shared" si="126"/>
        <v>0</v>
      </c>
      <c r="E664" s="335">
        <f t="shared" si="126"/>
        <v>0</v>
      </c>
      <c r="F664" s="335">
        <f t="shared" si="126"/>
        <v>0</v>
      </c>
      <c r="G664" s="335" t="str">
        <f t="shared" si="126"/>
        <v/>
      </c>
      <c r="H664" s="335" t="str">
        <f t="shared" si="126"/>
        <v/>
      </c>
      <c r="I664" s="335" t="str">
        <f t="shared" si="126"/>
        <v/>
      </c>
      <c r="J664" s="335">
        <f t="shared" si="126"/>
        <v>0</v>
      </c>
      <c r="K664" s="335">
        <f t="shared" si="126"/>
        <v>0</v>
      </c>
      <c r="L664" s="335">
        <f t="shared" si="126"/>
        <v>0</v>
      </c>
      <c r="M664" s="335" t="str">
        <f t="shared" si="126"/>
        <v/>
      </c>
      <c r="N664" s="335" t="str">
        <f t="shared" si="126"/>
        <v/>
      </c>
      <c r="O664" s="335" t="str">
        <f t="shared" si="126"/>
        <v/>
      </c>
      <c r="P664" s="335" t="str">
        <f t="shared" si="126"/>
        <v/>
      </c>
    </row>
    <row r="665" spans="1:55" ht="18" customHeight="1" x14ac:dyDescent="0.25">
      <c r="B665" s="1099" t="s">
        <v>1762</v>
      </c>
      <c r="C665" s="335" t="str">
        <f t="shared" ref="C665:P665" si="127">C452</f>
        <v/>
      </c>
      <c r="D665" s="335">
        <f t="shared" si="127"/>
        <v>0</v>
      </c>
      <c r="E665" s="335">
        <f t="shared" si="127"/>
        <v>0</v>
      </c>
      <c r="F665" s="335">
        <f t="shared" si="127"/>
        <v>0</v>
      </c>
      <c r="G665" s="335" t="str">
        <f t="shared" si="127"/>
        <v/>
      </c>
      <c r="H665" s="335" t="str">
        <f t="shared" si="127"/>
        <v/>
      </c>
      <c r="I665" s="335" t="str">
        <f t="shared" si="127"/>
        <v/>
      </c>
      <c r="J665" s="335">
        <f t="shared" si="127"/>
        <v>0</v>
      </c>
      <c r="K665" s="335">
        <f t="shared" si="127"/>
        <v>0</v>
      </c>
      <c r="L665" s="335">
        <f t="shared" si="127"/>
        <v>0</v>
      </c>
      <c r="M665" s="335" t="str">
        <f t="shared" si="127"/>
        <v/>
      </c>
      <c r="N665" s="335" t="str">
        <f t="shared" si="127"/>
        <v/>
      </c>
      <c r="O665" s="335" t="str">
        <f t="shared" si="127"/>
        <v/>
      </c>
      <c r="P665" s="335" t="str">
        <f t="shared" si="127"/>
        <v/>
      </c>
    </row>
    <row r="666" spans="1:55" ht="18" customHeight="1" x14ac:dyDescent="0.25">
      <c r="B666" s="1099" t="s">
        <v>1763</v>
      </c>
      <c r="C666" s="335" t="str">
        <f t="shared" ref="C666:P666" si="128">C453</f>
        <v/>
      </c>
      <c r="D666" s="335">
        <f t="shared" si="128"/>
        <v>0</v>
      </c>
      <c r="E666" s="335">
        <f t="shared" si="128"/>
        <v>0</v>
      </c>
      <c r="F666" s="335">
        <f t="shared" si="128"/>
        <v>0</v>
      </c>
      <c r="G666" s="335" t="str">
        <f t="shared" si="128"/>
        <v/>
      </c>
      <c r="H666" s="335" t="str">
        <f t="shared" si="128"/>
        <v/>
      </c>
      <c r="I666" s="335" t="str">
        <f t="shared" si="128"/>
        <v/>
      </c>
      <c r="J666" s="335">
        <f t="shared" si="128"/>
        <v>0</v>
      </c>
      <c r="K666" s="335">
        <f t="shared" si="128"/>
        <v>0</v>
      </c>
      <c r="L666" s="335">
        <f t="shared" si="128"/>
        <v>0</v>
      </c>
      <c r="M666" s="335" t="str">
        <f t="shared" si="128"/>
        <v/>
      </c>
      <c r="N666" s="335" t="str">
        <f t="shared" si="128"/>
        <v/>
      </c>
      <c r="O666" s="335" t="str">
        <f t="shared" si="128"/>
        <v/>
      </c>
      <c r="P666" s="335" t="str">
        <f t="shared" si="128"/>
        <v/>
      </c>
    </row>
    <row r="667" spans="1:55" ht="18" customHeight="1" x14ac:dyDescent="0.25">
      <c r="B667" s="1099" t="s">
        <v>1764</v>
      </c>
      <c r="C667" s="335" t="str">
        <f t="shared" ref="C667:P667" si="129">C454</f>
        <v/>
      </c>
      <c r="D667" s="335">
        <f t="shared" si="129"/>
        <v>0</v>
      </c>
      <c r="E667" s="335">
        <f t="shared" si="129"/>
        <v>0</v>
      </c>
      <c r="F667" s="335">
        <f t="shared" si="129"/>
        <v>0</v>
      </c>
      <c r="G667" s="335" t="str">
        <f t="shared" si="129"/>
        <v/>
      </c>
      <c r="H667" s="335" t="str">
        <f t="shared" si="129"/>
        <v/>
      </c>
      <c r="I667" s="335" t="str">
        <f t="shared" si="129"/>
        <v/>
      </c>
      <c r="J667" s="335">
        <f t="shared" si="129"/>
        <v>0</v>
      </c>
      <c r="K667" s="335">
        <f t="shared" si="129"/>
        <v>0</v>
      </c>
      <c r="L667" s="335">
        <f t="shared" si="129"/>
        <v>0</v>
      </c>
      <c r="M667" s="335" t="str">
        <f t="shared" si="129"/>
        <v/>
      </c>
      <c r="N667" s="335" t="str">
        <f t="shared" si="129"/>
        <v/>
      </c>
      <c r="O667" s="335" t="str">
        <f t="shared" si="129"/>
        <v/>
      </c>
      <c r="P667" s="335" t="str">
        <f t="shared" si="129"/>
        <v/>
      </c>
    </row>
    <row r="668" spans="1:55" ht="18" customHeight="1" x14ac:dyDescent="0.25">
      <c r="B668" s="1099" t="s">
        <v>1765</v>
      </c>
      <c r="C668" s="335" t="str">
        <f t="shared" ref="C668:P668" si="130">C455</f>
        <v/>
      </c>
      <c r="D668" s="335">
        <f t="shared" si="130"/>
        <v>0</v>
      </c>
      <c r="E668" s="335">
        <f t="shared" si="130"/>
        <v>0</v>
      </c>
      <c r="F668" s="335">
        <f t="shared" si="130"/>
        <v>0</v>
      </c>
      <c r="G668" s="335" t="str">
        <f t="shared" si="130"/>
        <v/>
      </c>
      <c r="H668" s="335" t="str">
        <f t="shared" si="130"/>
        <v/>
      </c>
      <c r="I668" s="335" t="str">
        <f t="shared" si="130"/>
        <v/>
      </c>
      <c r="J668" s="335">
        <f t="shared" si="130"/>
        <v>0</v>
      </c>
      <c r="K668" s="335">
        <f t="shared" si="130"/>
        <v>0</v>
      </c>
      <c r="L668" s="335">
        <f t="shared" si="130"/>
        <v>0</v>
      </c>
      <c r="M668" s="335" t="str">
        <f t="shared" si="130"/>
        <v/>
      </c>
      <c r="N668" s="335" t="str">
        <f t="shared" si="130"/>
        <v/>
      </c>
      <c r="O668" s="335" t="str">
        <f t="shared" si="130"/>
        <v/>
      </c>
      <c r="P668" s="335" t="str">
        <f t="shared" si="130"/>
        <v/>
      </c>
    </row>
    <row r="669" spans="1:55" ht="18" customHeight="1" x14ac:dyDescent="0.25">
      <c r="B669" s="1099" t="s">
        <v>1766</v>
      </c>
      <c r="C669" s="335" t="str">
        <f t="shared" ref="C669:P669" si="131">C456</f>
        <v/>
      </c>
      <c r="D669" s="335">
        <f t="shared" si="131"/>
        <v>0</v>
      </c>
      <c r="E669" s="335">
        <f t="shared" si="131"/>
        <v>0</v>
      </c>
      <c r="F669" s="335">
        <f t="shared" si="131"/>
        <v>0</v>
      </c>
      <c r="G669" s="335" t="str">
        <f t="shared" si="131"/>
        <v/>
      </c>
      <c r="H669" s="335" t="str">
        <f t="shared" si="131"/>
        <v/>
      </c>
      <c r="I669" s="335" t="str">
        <f t="shared" si="131"/>
        <v/>
      </c>
      <c r="J669" s="335">
        <f t="shared" si="131"/>
        <v>0</v>
      </c>
      <c r="K669" s="335">
        <f t="shared" si="131"/>
        <v>0</v>
      </c>
      <c r="L669" s="335">
        <f t="shared" si="131"/>
        <v>0</v>
      </c>
      <c r="M669" s="335" t="str">
        <f t="shared" si="131"/>
        <v/>
      </c>
      <c r="N669" s="335" t="str">
        <f t="shared" si="131"/>
        <v/>
      </c>
      <c r="O669" s="335" t="str">
        <f t="shared" si="131"/>
        <v/>
      </c>
      <c r="P669" s="335" t="str">
        <f t="shared" si="131"/>
        <v/>
      </c>
    </row>
    <row r="670" spans="1:55" ht="18" customHeight="1" x14ac:dyDescent="0.25">
      <c r="B670" s="1099" t="s">
        <v>1767</v>
      </c>
      <c r="C670" s="335" t="str">
        <f t="shared" ref="C670:P670" si="132">C457</f>
        <v/>
      </c>
      <c r="D670" s="335">
        <f t="shared" si="132"/>
        <v>0</v>
      </c>
      <c r="E670" s="335">
        <f t="shared" si="132"/>
        <v>0</v>
      </c>
      <c r="F670" s="335">
        <f t="shared" si="132"/>
        <v>0</v>
      </c>
      <c r="G670" s="335" t="str">
        <f t="shared" si="132"/>
        <v/>
      </c>
      <c r="H670" s="335" t="str">
        <f t="shared" si="132"/>
        <v/>
      </c>
      <c r="I670" s="335" t="str">
        <f t="shared" si="132"/>
        <v/>
      </c>
      <c r="J670" s="335">
        <f t="shared" si="132"/>
        <v>0</v>
      </c>
      <c r="K670" s="335">
        <f t="shared" si="132"/>
        <v>0</v>
      </c>
      <c r="L670" s="335">
        <f t="shared" si="132"/>
        <v>0</v>
      </c>
      <c r="M670" s="335" t="str">
        <f t="shared" si="132"/>
        <v/>
      </c>
      <c r="N670" s="335" t="str">
        <f t="shared" si="132"/>
        <v/>
      </c>
      <c r="O670" s="335" t="str">
        <f t="shared" si="132"/>
        <v/>
      </c>
      <c r="P670" s="335" t="str">
        <f t="shared" si="132"/>
        <v/>
      </c>
    </row>
    <row r="671" spans="1:55" ht="18" customHeight="1" x14ac:dyDescent="0.25">
      <c r="B671" s="1099" t="s">
        <v>1768</v>
      </c>
      <c r="C671" s="335" t="str">
        <f t="shared" ref="C671:P671" si="133">C458</f>
        <v/>
      </c>
      <c r="D671" s="335">
        <f t="shared" si="133"/>
        <v>0</v>
      </c>
      <c r="E671" s="335">
        <f t="shared" si="133"/>
        <v>0</v>
      </c>
      <c r="F671" s="335">
        <f t="shared" si="133"/>
        <v>0</v>
      </c>
      <c r="G671" s="335" t="str">
        <f t="shared" si="133"/>
        <v/>
      </c>
      <c r="H671" s="335" t="str">
        <f t="shared" si="133"/>
        <v/>
      </c>
      <c r="I671" s="335" t="str">
        <f t="shared" si="133"/>
        <v/>
      </c>
      <c r="J671" s="335">
        <f t="shared" si="133"/>
        <v>0</v>
      </c>
      <c r="K671" s="335">
        <f t="shared" si="133"/>
        <v>0</v>
      </c>
      <c r="L671" s="335">
        <f t="shared" si="133"/>
        <v>0</v>
      </c>
      <c r="M671" s="335" t="str">
        <f t="shared" si="133"/>
        <v/>
      </c>
      <c r="N671" s="335" t="str">
        <f t="shared" si="133"/>
        <v/>
      </c>
      <c r="O671" s="335" t="str">
        <f t="shared" si="133"/>
        <v/>
      </c>
      <c r="P671" s="335" t="str">
        <f t="shared" si="133"/>
        <v/>
      </c>
    </row>
    <row r="672" spans="1:55" ht="18" customHeight="1" x14ac:dyDescent="0.25">
      <c r="B672" s="1099" t="s">
        <v>1769</v>
      </c>
      <c r="C672" s="335" t="str">
        <f t="shared" ref="C672:P672" si="134">C459</f>
        <v/>
      </c>
      <c r="D672" s="335">
        <f t="shared" si="134"/>
        <v>0</v>
      </c>
      <c r="E672" s="335">
        <f t="shared" si="134"/>
        <v>0</v>
      </c>
      <c r="F672" s="335">
        <f t="shared" si="134"/>
        <v>0</v>
      </c>
      <c r="G672" s="335" t="str">
        <f t="shared" si="134"/>
        <v/>
      </c>
      <c r="H672" s="335" t="str">
        <f t="shared" si="134"/>
        <v/>
      </c>
      <c r="I672" s="335" t="str">
        <f t="shared" si="134"/>
        <v/>
      </c>
      <c r="J672" s="335">
        <f t="shared" si="134"/>
        <v>0</v>
      </c>
      <c r="K672" s="335">
        <f t="shared" si="134"/>
        <v>0</v>
      </c>
      <c r="L672" s="335">
        <f t="shared" si="134"/>
        <v>0</v>
      </c>
      <c r="M672" s="335" t="str">
        <f t="shared" si="134"/>
        <v/>
      </c>
      <c r="N672" s="335" t="str">
        <f t="shared" si="134"/>
        <v/>
      </c>
      <c r="O672" s="335" t="str">
        <f t="shared" si="134"/>
        <v/>
      </c>
      <c r="P672" s="335" t="str">
        <f t="shared" si="134"/>
        <v/>
      </c>
    </row>
    <row r="673" spans="2:16" ht="18" customHeight="1" x14ac:dyDescent="0.25">
      <c r="B673" s="1099" t="s">
        <v>1770</v>
      </c>
      <c r="C673" s="335" t="str">
        <f t="shared" ref="C673:P673" si="135">C460</f>
        <v/>
      </c>
      <c r="D673" s="335">
        <f t="shared" si="135"/>
        <v>0</v>
      </c>
      <c r="E673" s="335">
        <f t="shared" si="135"/>
        <v>0</v>
      </c>
      <c r="F673" s="335">
        <f t="shared" si="135"/>
        <v>0</v>
      </c>
      <c r="G673" s="335" t="str">
        <f t="shared" si="135"/>
        <v/>
      </c>
      <c r="H673" s="335" t="str">
        <f t="shared" si="135"/>
        <v/>
      </c>
      <c r="I673" s="335" t="str">
        <f t="shared" si="135"/>
        <v/>
      </c>
      <c r="J673" s="335">
        <f t="shared" si="135"/>
        <v>0</v>
      </c>
      <c r="K673" s="335">
        <f t="shared" si="135"/>
        <v>0</v>
      </c>
      <c r="L673" s="335">
        <f t="shared" si="135"/>
        <v>0</v>
      </c>
      <c r="M673" s="335" t="str">
        <f t="shared" si="135"/>
        <v/>
      </c>
      <c r="N673" s="335" t="str">
        <f t="shared" si="135"/>
        <v/>
      </c>
      <c r="O673" s="335" t="str">
        <f t="shared" si="135"/>
        <v/>
      </c>
      <c r="P673" s="335" t="str">
        <f t="shared" si="135"/>
        <v/>
      </c>
    </row>
    <row r="674" spans="2:16" ht="18" customHeight="1" x14ac:dyDescent="0.25">
      <c r="B674" s="1099" t="s">
        <v>1771</v>
      </c>
      <c r="C674" s="335" t="str">
        <f t="shared" ref="C674:P674" si="136">C461</f>
        <v/>
      </c>
      <c r="D674" s="335">
        <f t="shared" si="136"/>
        <v>0</v>
      </c>
      <c r="E674" s="335">
        <f t="shared" si="136"/>
        <v>0</v>
      </c>
      <c r="F674" s="335">
        <f t="shared" si="136"/>
        <v>0</v>
      </c>
      <c r="G674" s="335" t="str">
        <f t="shared" si="136"/>
        <v/>
      </c>
      <c r="H674" s="335" t="str">
        <f t="shared" si="136"/>
        <v/>
      </c>
      <c r="I674" s="335" t="str">
        <f t="shared" si="136"/>
        <v/>
      </c>
      <c r="J674" s="335">
        <f t="shared" si="136"/>
        <v>0</v>
      </c>
      <c r="K674" s="335">
        <f t="shared" si="136"/>
        <v>0</v>
      </c>
      <c r="L674" s="335">
        <f t="shared" si="136"/>
        <v>0</v>
      </c>
      <c r="M674" s="335" t="str">
        <f t="shared" si="136"/>
        <v/>
      </c>
      <c r="N674" s="335" t="str">
        <f t="shared" si="136"/>
        <v/>
      </c>
      <c r="O674" s="335" t="str">
        <f t="shared" si="136"/>
        <v/>
      </c>
      <c r="P674" s="335" t="str">
        <f t="shared" si="136"/>
        <v/>
      </c>
    </row>
    <row r="675" spans="2:16" ht="18" customHeight="1" x14ac:dyDescent="0.25">
      <c r="B675" s="1099" t="s">
        <v>1772</v>
      </c>
      <c r="C675" s="335" t="str">
        <f t="shared" ref="C675:P675" si="137">C462</f>
        <v/>
      </c>
      <c r="D675" s="335">
        <f t="shared" si="137"/>
        <v>0</v>
      </c>
      <c r="E675" s="335">
        <f t="shared" si="137"/>
        <v>0</v>
      </c>
      <c r="F675" s="335">
        <f t="shared" si="137"/>
        <v>0</v>
      </c>
      <c r="G675" s="335" t="str">
        <f t="shared" si="137"/>
        <v/>
      </c>
      <c r="H675" s="335" t="str">
        <f t="shared" si="137"/>
        <v/>
      </c>
      <c r="I675" s="335" t="str">
        <f t="shared" si="137"/>
        <v/>
      </c>
      <c r="J675" s="335">
        <f t="shared" si="137"/>
        <v>0</v>
      </c>
      <c r="K675" s="335">
        <f t="shared" si="137"/>
        <v>0</v>
      </c>
      <c r="L675" s="335">
        <f t="shared" si="137"/>
        <v>0</v>
      </c>
      <c r="M675" s="335" t="str">
        <f t="shared" si="137"/>
        <v/>
      </c>
      <c r="N675" s="335" t="str">
        <f t="shared" si="137"/>
        <v/>
      </c>
      <c r="O675" s="335" t="str">
        <f t="shared" si="137"/>
        <v/>
      </c>
      <c r="P675" s="335" t="str">
        <f t="shared" si="137"/>
        <v/>
      </c>
    </row>
    <row r="676" spans="2:16" ht="18" customHeight="1" x14ac:dyDescent="0.25">
      <c r="B676" s="1099" t="s">
        <v>1773</v>
      </c>
      <c r="C676" s="335" t="str">
        <f t="shared" ref="C676:P676" si="138">C463</f>
        <v/>
      </c>
      <c r="D676" s="335">
        <f t="shared" si="138"/>
        <v>0</v>
      </c>
      <c r="E676" s="335">
        <f t="shared" si="138"/>
        <v>0</v>
      </c>
      <c r="F676" s="335">
        <f t="shared" si="138"/>
        <v>0</v>
      </c>
      <c r="G676" s="335" t="str">
        <f t="shared" si="138"/>
        <v/>
      </c>
      <c r="H676" s="335" t="str">
        <f t="shared" si="138"/>
        <v/>
      </c>
      <c r="I676" s="335" t="str">
        <f t="shared" si="138"/>
        <v/>
      </c>
      <c r="J676" s="335">
        <f t="shared" si="138"/>
        <v>0</v>
      </c>
      <c r="K676" s="335">
        <f t="shared" si="138"/>
        <v>0</v>
      </c>
      <c r="L676" s="335">
        <f t="shared" si="138"/>
        <v>0</v>
      </c>
      <c r="M676" s="335" t="str">
        <f t="shared" si="138"/>
        <v/>
      </c>
      <c r="N676" s="335" t="str">
        <f t="shared" si="138"/>
        <v/>
      </c>
      <c r="O676" s="335" t="str">
        <f t="shared" si="138"/>
        <v/>
      </c>
      <c r="P676" s="335" t="str">
        <f t="shared" si="138"/>
        <v/>
      </c>
    </row>
    <row r="677" spans="2:16" ht="18" customHeight="1" x14ac:dyDescent="0.25">
      <c r="B677" s="1099" t="s">
        <v>1774</v>
      </c>
      <c r="C677" s="335" t="str">
        <f t="shared" ref="C677:P677" si="139">C464</f>
        <v/>
      </c>
      <c r="D677" s="335">
        <f t="shared" si="139"/>
        <v>0</v>
      </c>
      <c r="E677" s="335">
        <f t="shared" si="139"/>
        <v>0</v>
      </c>
      <c r="F677" s="335">
        <f t="shared" si="139"/>
        <v>0</v>
      </c>
      <c r="G677" s="335" t="str">
        <f t="shared" si="139"/>
        <v/>
      </c>
      <c r="H677" s="335" t="str">
        <f t="shared" si="139"/>
        <v/>
      </c>
      <c r="I677" s="335" t="str">
        <f t="shared" si="139"/>
        <v/>
      </c>
      <c r="J677" s="335">
        <f t="shared" si="139"/>
        <v>0</v>
      </c>
      <c r="K677" s="335">
        <f t="shared" si="139"/>
        <v>0</v>
      </c>
      <c r="L677" s="335">
        <f t="shared" si="139"/>
        <v>0</v>
      </c>
      <c r="M677" s="335" t="str">
        <f t="shared" si="139"/>
        <v/>
      </c>
      <c r="N677" s="335" t="str">
        <f t="shared" si="139"/>
        <v/>
      </c>
      <c r="O677" s="335" t="str">
        <f t="shared" si="139"/>
        <v/>
      </c>
      <c r="P677" s="335" t="str">
        <f t="shared" si="139"/>
        <v/>
      </c>
    </row>
    <row r="678" spans="2:16" ht="18" customHeight="1" x14ac:dyDescent="0.25">
      <c r="B678" s="1099" t="s">
        <v>1775</v>
      </c>
      <c r="C678" s="335" t="str">
        <f t="shared" ref="C678:P678" si="140">C465</f>
        <v/>
      </c>
      <c r="D678" s="335">
        <f t="shared" si="140"/>
        <v>0</v>
      </c>
      <c r="E678" s="335">
        <f t="shared" si="140"/>
        <v>0</v>
      </c>
      <c r="F678" s="335">
        <f t="shared" si="140"/>
        <v>0</v>
      </c>
      <c r="G678" s="335" t="str">
        <f t="shared" si="140"/>
        <v/>
      </c>
      <c r="H678" s="335" t="str">
        <f t="shared" si="140"/>
        <v/>
      </c>
      <c r="I678" s="335" t="str">
        <f t="shared" si="140"/>
        <v/>
      </c>
      <c r="J678" s="335">
        <f t="shared" si="140"/>
        <v>0</v>
      </c>
      <c r="K678" s="335">
        <f t="shared" si="140"/>
        <v>0</v>
      </c>
      <c r="L678" s="335">
        <f t="shared" si="140"/>
        <v>0</v>
      </c>
      <c r="M678" s="335" t="str">
        <f t="shared" si="140"/>
        <v/>
      </c>
      <c r="N678" s="335" t="str">
        <f t="shared" si="140"/>
        <v/>
      </c>
      <c r="O678" s="335" t="str">
        <f t="shared" si="140"/>
        <v/>
      </c>
      <c r="P678" s="335" t="str">
        <f t="shared" si="140"/>
        <v/>
      </c>
    </row>
    <row r="679" spans="2:16" ht="18" customHeight="1" x14ac:dyDescent="0.25">
      <c r="B679" s="1099" t="s">
        <v>1776</v>
      </c>
      <c r="C679" s="335" t="str">
        <f t="shared" ref="C679:P679" si="141">C466</f>
        <v/>
      </c>
      <c r="D679" s="335">
        <f t="shared" si="141"/>
        <v>0</v>
      </c>
      <c r="E679" s="335">
        <f t="shared" si="141"/>
        <v>0</v>
      </c>
      <c r="F679" s="335">
        <f t="shared" si="141"/>
        <v>0</v>
      </c>
      <c r="G679" s="335" t="str">
        <f t="shared" si="141"/>
        <v/>
      </c>
      <c r="H679" s="335" t="str">
        <f t="shared" si="141"/>
        <v/>
      </c>
      <c r="I679" s="335" t="str">
        <f t="shared" si="141"/>
        <v/>
      </c>
      <c r="J679" s="335">
        <f t="shared" si="141"/>
        <v>0</v>
      </c>
      <c r="K679" s="335">
        <f t="shared" si="141"/>
        <v>0</v>
      </c>
      <c r="L679" s="335">
        <f t="shared" si="141"/>
        <v>0</v>
      </c>
      <c r="M679" s="335" t="str">
        <f t="shared" si="141"/>
        <v/>
      </c>
      <c r="N679" s="335" t="str">
        <f t="shared" si="141"/>
        <v/>
      </c>
      <c r="O679" s="335" t="str">
        <f t="shared" si="141"/>
        <v/>
      </c>
      <c r="P679" s="335" t="str">
        <f t="shared" si="141"/>
        <v/>
      </c>
    </row>
    <row r="680" spans="2:16" ht="18" customHeight="1" x14ac:dyDescent="0.25">
      <c r="B680" s="1099" t="s">
        <v>1777</v>
      </c>
      <c r="C680" s="335" t="str">
        <f t="shared" ref="C680:P680" si="142">C467</f>
        <v/>
      </c>
      <c r="D680" s="335">
        <f t="shared" si="142"/>
        <v>0</v>
      </c>
      <c r="E680" s="335">
        <f t="shared" si="142"/>
        <v>0</v>
      </c>
      <c r="F680" s="335">
        <f t="shared" si="142"/>
        <v>0</v>
      </c>
      <c r="G680" s="335" t="str">
        <f t="shared" si="142"/>
        <v/>
      </c>
      <c r="H680" s="335" t="str">
        <f t="shared" si="142"/>
        <v/>
      </c>
      <c r="I680" s="335" t="str">
        <f t="shared" si="142"/>
        <v/>
      </c>
      <c r="J680" s="335">
        <f t="shared" si="142"/>
        <v>0</v>
      </c>
      <c r="K680" s="335">
        <f t="shared" si="142"/>
        <v>0</v>
      </c>
      <c r="L680" s="335">
        <f t="shared" si="142"/>
        <v>0</v>
      </c>
      <c r="M680" s="335" t="str">
        <f t="shared" si="142"/>
        <v/>
      </c>
      <c r="N680" s="335" t="str">
        <f t="shared" si="142"/>
        <v/>
      </c>
      <c r="O680" s="335" t="str">
        <f t="shared" si="142"/>
        <v/>
      </c>
      <c r="P680" s="335" t="str">
        <f t="shared" si="142"/>
        <v/>
      </c>
    </row>
    <row r="681" spans="2:16" ht="18" customHeight="1" x14ac:dyDescent="0.25">
      <c r="B681" s="1099" t="s">
        <v>1778</v>
      </c>
      <c r="C681" s="335" t="str">
        <f t="shared" ref="C681:P681" si="143">C468</f>
        <v/>
      </c>
      <c r="D681" s="335">
        <f t="shared" si="143"/>
        <v>0</v>
      </c>
      <c r="E681" s="335">
        <f t="shared" si="143"/>
        <v>0</v>
      </c>
      <c r="F681" s="335">
        <f t="shared" si="143"/>
        <v>0</v>
      </c>
      <c r="G681" s="335" t="str">
        <f t="shared" si="143"/>
        <v/>
      </c>
      <c r="H681" s="335" t="str">
        <f t="shared" si="143"/>
        <v/>
      </c>
      <c r="I681" s="335" t="str">
        <f t="shared" si="143"/>
        <v/>
      </c>
      <c r="J681" s="335">
        <f t="shared" si="143"/>
        <v>0</v>
      </c>
      <c r="K681" s="335">
        <f t="shared" si="143"/>
        <v>0</v>
      </c>
      <c r="L681" s="335">
        <f t="shared" si="143"/>
        <v>0</v>
      </c>
      <c r="M681" s="335" t="str">
        <f t="shared" si="143"/>
        <v/>
      </c>
      <c r="N681" s="335" t="str">
        <f t="shared" si="143"/>
        <v/>
      </c>
      <c r="O681" s="335" t="str">
        <f t="shared" si="143"/>
        <v/>
      </c>
      <c r="P681" s="335" t="str">
        <f t="shared" si="143"/>
        <v/>
      </c>
    </row>
    <row r="682" spans="2:16" ht="18" customHeight="1" x14ac:dyDescent="0.25">
      <c r="B682" s="1099" t="s">
        <v>1779</v>
      </c>
      <c r="C682" s="335" t="str">
        <f t="shared" ref="C682:P682" si="144">C469</f>
        <v/>
      </c>
      <c r="D682" s="335">
        <f t="shared" si="144"/>
        <v>0</v>
      </c>
      <c r="E682" s="335">
        <f t="shared" si="144"/>
        <v>0</v>
      </c>
      <c r="F682" s="335">
        <f t="shared" si="144"/>
        <v>0</v>
      </c>
      <c r="G682" s="335" t="str">
        <f t="shared" si="144"/>
        <v/>
      </c>
      <c r="H682" s="335" t="str">
        <f t="shared" si="144"/>
        <v/>
      </c>
      <c r="I682" s="335" t="str">
        <f t="shared" si="144"/>
        <v/>
      </c>
      <c r="J682" s="335">
        <f t="shared" si="144"/>
        <v>0</v>
      </c>
      <c r="K682" s="335">
        <f t="shared" si="144"/>
        <v>0</v>
      </c>
      <c r="L682" s="335">
        <f t="shared" si="144"/>
        <v>0</v>
      </c>
      <c r="M682" s="335" t="str">
        <f t="shared" si="144"/>
        <v/>
      </c>
      <c r="N682" s="335" t="str">
        <f t="shared" si="144"/>
        <v/>
      </c>
      <c r="O682" s="335" t="str">
        <f t="shared" si="144"/>
        <v/>
      </c>
      <c r="P682" s="335" t="str">
        <f t="shared" si="144"/>
        <v/>
      </c>
    </row>
    <row r="683" spans="2:16" ht="18" customHeight="1" x14ac:dyDescent="0.25">
      <c r="B683" s="1099" t="s">
        <v>1780</v>
      </c>
      <c r="C683" s="335" t="str">
        <f t="shared" ref="C683:P683" si="145">C470</f>
        <v/>
      </c>
      <c r="D683" s="335">
        <f t="shared" si="145"/>
        <v>0</v>
      </c>
      <c r="E683" s="335">
        <f t="shared" si="145"/>
        <v>0</v>
      </c>
      <c r="F683" s="335">
        <f t="shared" si="145"/>
        <v>0</v>
      </c>
      <c r="G683" s="335" t="str">
        <f t="shared" si="145"/>
        <v/>
      </c>
      <c r="H683" s="335" t="str">
        <f t="shared" si="145"/>
        <v/>
      </c>
      <c r="I683" s="335" t="str">
        <f t="shared" si="145"/>
        <v/>
      </c>
      <c r="J683" s="335">
        <f t="shared" si="145"/>
        <v>0</v>
      </c>
      <c r="K683" s="335">
        <f t="shared" si="145"/>
        <v>0</v>
      </c>
      <c r="L683" s="335">
        <f t="shared" si="145"/>
        <v>0</v>
      </c>
      <c r="M683" s="335" t="str">
        <f t="shared" si="145"/>
        <v/>
      </c>
      <c r="N683" s="335" t="str">
        <f t="shared" si="145"/>
        <v/>
      </c>
      <c r="O683" s="335" t="str">
        <f t="shared" si="145"/>
        <v/>
      </c>
      <c r="P683" s="335" t="str">
        <f t="shared" si="145"/>
        <v/>
      </c>
    </row>
    <row r="684" spans="2:16" ht="18" customHeight="1" x14ac:dyDescent="0.25">
      <c r="B684" s="1099" t="s">
        <v>1781</v>
      </c>
      <c r="C684" s="335" t="str">
        <f t="shared" ref="C684:P684" si="146">C471</f>
        <v/>
      </c>
      <c r="D684" s="335">
        <f t="shared" si="146"/>
        <v>0</v>
      </c>
      <c r="E684" s="335">
        <f t="shared" si="146"/>
        <v>0</v>
      </c>
      <c r="F684" s="335">
        <f t="shared" si="146"/>
        <v>0</v>
      </c>
      <c r="G684" s="335" t="str">
        <f t="shared" si="146"/>
        <v/>
      </c>
      <c r="H684" s="335" t="str">
        <f t="shared" si="146"/>
        <v/>
      </c>
      <c r="I684" s="335" t="str">
        <f t="shared" si="146"/>
        <v/>
      </c>
      <c r="J684" s="335">
        <f t="shared" si="146"/>
        <v>0</v>
      </c>
      <c r="K684" s="335">
        <f t="shared" si="146"/>
        <v>0</v>
      </c>
      <c r="L684" s="335">
        <f t="shared" si="146"/>
        <v>0</v>
      </c>
      <c r="M684" s="335" t="str">
        <f t="shared" si="146"/>
        <v/>
      </c>
      <c r="N684" s="335" t="str">
        <f t="shared" si="146"/>
        <v/>
      </c>
      <c r="O684" s="335" t="str">
        <f t="shared" si="146"/>
        <v/>
      </c>
      <c r="P684" s="335" t="str">
        <f t="shared" si="146"/>
        <v/>
      </c>
    </row>
    <row r="685" spans="2:16" ht="18" customHeight="1" x14ac:dyDescent="0.25">
      <c r="B685" s="1099" t="s">
        <v>1782</v>
      </c>
      <c r="C685" s="335" t="str">
        <f t="shared" ref="C685:P685" si="147">C472</f>
        <v/>
      </c>
      <c r="D685" s="335">
        <f t="shared" si="147"/>
        <v>0</v>
      </c>
      <c r="E685" s="335">
        <f t="shared" si="147"/>
        <v>0</v>
      </c>
      <c r="F685" s="335">
        <f t="shared" si="147"/>
        <v>0</v>
      </c>
      <c r="G685" s="335" t="str">
        <f t="shared" si="147"/>
        <v/>
      </c>
      <c r="H685" s="335" t="str">
        <f t="shared" si="147"/>
        <v/>
      </c>
      <c r="I685" s="335" t="str">
        <f t="shared" si="147"/>
        <v/>
      </c>
      <c r="J685" s="335">
        <f t="shared" si="147"/>
        <v>0</v>
      </c>
      <c r="K685" s="335">
        <f t="shared" si="147"/>
        <v>0</v>
      </c>
      <c r="L685" s="335">
        <f t="shared" si="147"/>
        <v>0</v>
      </c>
      <c r="M685" s="335" t="str">
        <f t="shared" si="147"/>
        <v/>
      </c>
      <c r="N685" s="335" t="str">
        <f t="shared" si="147"/>
        <v/>
      </c>
      <c r="O685" s="335" t="str">
        <f t="shared" si="147"/>
        <v/>
      </c>
      <c r="P685" s="335" t="str">
        <f t="shared" si="147"/>
        <v/>
      </c>
    </row>
    <row r="686" spans="2:16" ht="18" customHeight="1" x14ac:dyDescent="0.25">
      <c r="B686" s="1099" t="s">
        <v>1783</v>
      </c>
      <c r="C686" s="335" t="str">
        <f t="shared" ref="C686:P686" si="148">C473</f>
        <v/>
      </c>
      <c r="D686" s="335">
        <f t="shared" si="148"/>
        <v>0</v>
      </c>
      <c r="E686" s="335">
        <f t="shared" si="148"/>
        <v>0</v>
      </c>
      <c r="F686" s="335">
        <f t="shared" si="148"/>
        <v>0</v>
      </c>
      <c r="G686" s="335" t="str">
        <f t="shared" si="148"/>
        <v/>
      </c>
      <c r="H686" s="335" t="str">
        <f t="shared" si="148"/>
        <v/>
      </c>
      <c r="I686" s="335" t="str">
        <f t="shared" si="148"/>
        <v/>
      </c>
      <c r="J686" s="335">
        <f t="shared" si="148"/>
        <v>0</v>
      </c>
      <c r="K686" s="335">
        <f t="shared" si="148"/>
        <v>0</v>
      </c>
      <c r="L686" s="335">
        <f t="shared" si="148"/>
        <v>0</v>
      </c>
      <c r="M686" s="335" t="str">
        <f t="shared" si="148"/>
        <v/>
      </c>
      <c r="N686" s="335" t="str">
        <f t="shared" si="148"/>
        <v/>
      </c>
      <c r="O686" s="335" t="str">
        <f t="shared" si="148"/>
        <v/>
      </c>
      <c r="P686" s="335" t="str">
        <f t="shared" si="148"/>
        <v/>
      </c>
    </row>
    <row r="687" spans="2:16" ht="18" customHeight="1" x14ac:dyDescent="0.25">
      <c r="B687" s="1099" t="s">
        <v>1784</v>
      </c>
      <c r="C687" s="335" t="str">
        <f t="shared" ref="C687:P687" si="149">C474</f>
        <v/>
      </c>
      <c r="D687" s="335">
        <f t="shared" si="149"/>
        <v>0</v>
      </c>
      <c r="E687" s="335">
        <f t="shared" si="149"/>
        <v>0</v>
      </c>
      <c r="F687" s="335">
        <f t="shared" si="149"/>
        <v>0</v>
      </c>
      <c r="G687" s="335" t="str">
        <f t="shared" si="149"/>
        <v/>
      </c>
      <c r="H687" s="335" t="str">
        <f t="shared" si="149"/>
        <v/>
      </c>
      <c r="I687" s="335" t="str">
        <f t="shared" si="149"/>
        <v/>
      </c>
      <c r="J687" s="335">
        <f t="shared" si="149"/>
        <v>0</v>
      </c>
      <c r="K687" s="335">
        <f t="shared" si="149"/>
        <v>0</v>
      </c>
      <c r="L687" s="335">
        <f t="shared" si="149"/>
        <v>0</v>
      </c>
      <c r="M687" s="335" t="str">
        <f t="shared" si="149"/>
        <v/>
      </c>
      <c r="N687" s="335" t="str">
        <f t="shared" si="149"/>
        <v/>
      </c>
      <c r="O687" s="335" t="str">
        <f t="shared" si="149"/>
        <v/>
      </c>
      <c r="P687" s="335" t="str">
        <f t="shared" si="149"/>
        <v/>
      </c>
    </row>
    <row r="688" spans="2:16" ht="18" customHeight="1" x14ac:dyDescent="0.25">
      <c r="B688" s="1099" t="s">
        <v>1785</v>
      </c>
      <c r="C688" s="335" t="str">
        <f t="shared" ref="C688:P688" si="150">C475</f>
        <v/>
      </c>
      <c r="D688" s="335">
        <f t="shared" si="150"/>
        <v>0</v>
      </c>
      <c r="E688" s="335">
        <f t="shared" si="150"/>
        <v>0</v>
      </c>
      <c r="F688" s="335">
        <f t="shared" si="150"/>
        <v>0</v>
      </c>
      <c r="G688" s="335" t="str">
        <f t="shared" si="150"/>
        <v/>
      </c>
      <c r="H688" s="335" t="str">
        <f t="shared" si="150"/>
        <v/>
      </c>
      <c r="I688" s="335" t="str">
        <f t="shared" si="150"/>
        <v/>
      </c>
      <c r="J688" s="335">
        <f t="shared" si="150"/>
        <v>0</v>
      </c>
      <c r="K688" s="335">
        <f t="shared" si="150"/>
        <v>0</v>
      </c>
      <c r="L688" s="335">
        <f t="shared" si="150"/>
        <v>0</v>
      </c>
      <c r="M688" s="335" t="str">
        <f t="shared" si="150"/>
        <v/>
      </c>
      <c r="N688" s="335" t="str">
        <f t="shared" si="150"/>
        <v/>
      </c>
      <c r="O688" s="335" t="str">
        <f t="shared" si="150"/>
        <v/>
      </c>
      <c r="P688" s="335" t="str">
        <f t="shared" si="150"/>
        <v/>
      </c>
    </row>
    <row r="689" spans="1:59" ht="18" customHeight="1" x14ac:dyDescent="0.25">
      <c r="B689" s="1099" t="s">
        <v>1786</v>
      </c>
      <c r="C689" s="335" t="str">
        <f t="shared" ref="C689:P689" si="151">C476</f>
        <v/>
      </c>
      <c r="D689" s="335">
        <f t="shared" si="151"/>
        <v>0</v>
      </c>
      <c r="E689" s="335">
        <f t="shared" si="151"/>
        <v>0</v>
      </c>
      <c r="F689" s="335">
        <f t="shared" si="151"/>
        <v>0</v>
      </c>
      <c r="G689" s="335" t="str">
        <f t="shared" si="151"/>
        <v/>
      </c>
      <c r="H689" s="335" t="str">
        <f t="shared" si="151"/>
        <v/>
      </c>
      <c r="I689" s="335" t="str">
        <f t="shared" si="151"/>
        <v/>
      </c>
      <c r="J689" s="335">
        <f t="shared" si="151"/>
        <v>0</v>
      </c>
      <c r="K689" s="335">
        <f t="shared" si="151"/>
        <v>0</v>
      </c>
      <c r="L689" s="335">
        <f t="shared" si="151"/>
        <v>0</v>
      </c>
      <c r="M689" s="335" t="str">
        <f t="shared" si="151"/>
        <v/>
      </c>
      <c r="N689" s="335" t="str">
        <f t="shared" si="151"/>
        <v/>
      </c>
      <c r="O689" s="335" t="str">
        <f t="shared" si="151"/>
        <v/>
      </c>
      <c r="P689" s="335" t="str">
        <f t="shared" si="151"/>
        <v/>
      </c>
    </row>
    <row r="690" spans="1:59" ht="18" customHeight="1" x14ac:dyDescent="0.25">
      <c r="B690" s="1099" t="s">
        <v>1787</v>
      </c>
      <c r="C690" s="335" t="str">
        <f t="shared" ref="C690:P690" si="152">C477</f>
        <v/>
      </c>
      <c r="D690" s="335">
        <f t="shared" si="152"/>
        <v>0</v>
      </c>
      <c r="E690" s="335">
        <f t="shared" si="152"/>
        <v>0</v>
      </c>
      <c r="F690" s="335">
        <f t="shared" si="152"/>
        <v>0</v>
      </c>
      <c r="G690" s="335" t="str">
        <f t="shared" si="152"/>
        <v/>
      </c>
      <c r="H690" s="335" t="str">
        <f t="shared" si="152"/>
        <v/>
      </c>
      <c r="I690" s="335" t="str">
        <f t="shared" si="152"/>
        <v/>
      </c>
      <c r="J690" s="335">
        <f t="shared" si="152"/>
        <v>0</v>
      </c>
      <c r="K690" s="335">
        <f t="shared" si="152"/>
        <v>0</v>
      </c>
      <c r="L690" s="335">
        <f t="shared" si="152"/>
        <v>0</v>
      </c>
      <c r="M690" s="335" t="str">
        <f t="shared" si="152"/>
        <v/>
      </c>
      <c r="N690" s="335" t="str">
        <f t="shared" si="152"/>
        <v/>
      </c>
      <c r="O690" s="335" t="str">
        <f t="shared" si="152"/>
        <v/>
      </c>
      <c r="P690" s="335" t="str">
        <f t="shared" si="152"/>
        <v/>
      </c>
    </row>
    <row r="691" spans="1:59" ht="18" customHeight="1" x14ac:dyDescent="0.25">
      <c r="B691" s="1099" t="s">
        <v>1788</v>
      </c>
      <c r="C691" s="335" t="str">
        <f t="shared" ref="C691:P691" si="153">C478</f>
        <v/>
      </c>
      <c r="D691" s="335">
        <f t="shared" si="153"/>
        <v>0</v>
      </c>
      <c r="E691" s="335">
        <f t="shared" si="153"/>
        <v>0</v>
      </c>
      <c r="F691" s="335">
        <f t="shared" si="153"/>
        <v>0</v>
      </c>
      <c r="G691" s="335" t="str">
        <f t="shared" si="153"/>
        <v/>
      </c>
      <c r="H691" s="335" t="str">
        <f t="shared" si="153"/>
        <v/>
      </c>
      <c r="I691" s="335" t="str">
        <f t="shared" si="153"/>
        <v/>
      </c>
      <c r="J691" s="335">
        <f t="shared" si="153"/>
        <v>0</v>
      </c>
      <c r="K691" s="335">
        <f t="shared" si="153"/>
        <v>0</v>
      </c>
      <c r="L691" s="335">
        <f t="shared" si="153"/>
        <v>0</v>
      </c>
      <c r="M691" s="335" t="str">
        <f t="shared" si="153"/>
        <v/>
      </c>
      <c r="N691" s="335" t="str">
        <f t="shared" si="153"/>
        <v/>
      </c>
      <c r="O691" s="335" t="str">
        <f t="shared" si="153"/>
        <v/>
      </c>
      <c r="P691" s="335" t="str">
        <f t="shared" si="153"/>
        <v/>
      </c>
    </row>
    <row r="692" spans="1:59" ht="18" customHeight="1" x14ac:dyDescent="0.25">
      <c r="B692" s="1099" t="s">
        <v>1789</v>
      </c>
      <c r="C692" s="335" t="str">
        <f t="shared" ref="C692:P692" si="154">C479</f>
        <v/>
      </c>
      <c r="D692" s="335">
        <f t="shared" si="154"/>
        <v>0</v>
      </c>
      <c r="E692" s="335">
        <f t="shared" si="154"/>
        <v>0</v>
      </c>
      <c r="F692" s="335">
        <f t="shared" si="154"/>
        <v>0</v>
      </c>
      <c r="G692" s="335" t="str">
        <f t="shared" si="154"/>
        <v/>
      </c>
      <c r="H692" s="335" t="str">
        <f t="shared" si="154"/>
        <v/>
      </c>
      <c r="I692" s="335" t="str">
        <f t="shared" si="154"/>
        <v/>
      </c>
      <c r="J692" s="335">
        <f t="shared" si="154"/>
        <v>0</v>
      </c>
      <c r="K692" s="335">
        <f t="shared" si="154"/>
        <v>0</v>
      </c>
      <c r="L692" s="335">
        <f t="shared" si="154"/>
        <v>0</v>
      </c>
      <c r="M692" s="335" t="str">
        <f t="shared" si="154"/>
        <v/>
      </c>
      <c r="N692" s="335" t="str">
        <f t="shared" si="154"/>
        <v/>
      </c>
      <c r="O692" s="335" t="str">
        <f t="shared" si="154"/>
        <v/>
      </c>
      <c r="P692" s="335" t="str">
        <f t="shared" si="154"/>
        <v/>
      </c>
    </row>
    <row r="693" spans="1:59" ht="18" customHeight="1" x14ac:dyDescent="0.25">
      <c r="B693" s="1099" t="s">
        <v>1790</v>
      </c>
      <c r="C693" s="335" t="str">
        <f t="shared" ref="C693:P693" si="155">C480</f>
        <v/>
      </c>
      <c r="D693" s="335">
        <f t="shared" si="155"/>
        <v>0</v>
      </c>
      <c r="E693" s="335">
        <f t="shared" si="155"/>
        <v>0</v>
      </c>
      <c r="F693" s="335">
        <f t="shared" si="155"/>
        <v>0</v>
      </c>
      <c r="G693" s="335" t="str">
        <f t="shared" si="155"/>
        <v/>
      </c>
      <c r="H693" s="335" t="str">
        <f t="shared" si="155"/>
        <v/>
      </c>
      <c r="I693" s="335" t="str">
        <f t="shared" si="155"/>
        <v/>
      </c>
      <c r="J693" s="335">
        <f t="shared" si="155"/>
        <v>0</v>
      </c>
      <c r="K693" s="335">
        <f t="shared" si="155"/>
        <v>0</v>
      </c>
      <c r="L693" s="335">
        <f t="shared" si="155"/>
        <v>0</v>
      </c>
      <c r="M693" s="335" t="str">
        <f t="shared" si="155"/>
        <v/>
      </c>
      <c r="N693" s="335" t="str">
        <f t="shared" si="155"/>
        <v/>
      </c>
      <c r="O693" s="335" t="str">
        <f t="shared" si="155"/>
        <v/>
      </c>
      <c r="P693" s="335" t="str">
        <f t="shared" si="155"/>
        <v/>
      </c>
    </row>
    <row r="694" spans="1:59" ht="18" customHeight="1" x14ac:dyDescent="0.25">
      <c r="B694" s="1099" t="s">
        <v>1791</v>
      </c>
      <c r="C694" s="335" t="str">
        <f t="shared" ref="C694:P694" si="156">C481</f>
        <v/>
      </c>
      <c r="D694" s="335">
        <f t="shared" si="156"/>
        <v>0</v>
      </c>
      <c r="E694" s="335">
        <f t="shared" si="156"/>
        <v>0</v>
      </c>
      <c r="F694" s="335">
        <f t="shared" si="156"/>
        <v>0</v>
      </c>
      <c r="G694" s="335" t="str">
        <f t="shared" si="156"/>
        <v/>
      </c>
      <c r="H694" s="335" t="str">
        <f t="shared" si="156"/>
        <v/>
      </c>
      <c r="I694" s="335" t="str">
        <f t="shared" si="156"/>
        <v/>
      </c>
      <c r="J694" s="335">
        <f t="shared" si="156"/>
        <v>0</v>
      </c>
      <c r="K694" s="335">
        <f t="shared" si="156"/>
        <v>0</v>
      </c>
      <c r="L694" s="335">
        <f t="shared" si="156"/>
        <v>0</v>
      </c>
      <c r="M694" s="335" t="str">
        <f t="shared" si="156"/>
        <v/>
      </c>
      <c r="N694" s="335" t="str">
        <f t="shared" si="156"/>
        <v/>
      </c>
      <c r="O694" s="335" t="str">
        <f t="shared" si="156"/>
        <v/>
      </c>
      <c r="P694" s="335" t="str">
        <f t="shared" si="156"/>
        <v/>
      </c>
    </row>
    <row r="695" spans="1:59" ht="18" customHeight="1" x14ac:dyDescent="0.25">
      <c r="B695" s="1099" t="s">
        <v>1792</v>
      </c>
      <c r="C695" s="335" t="str">
        <f t="shared" ref="C695:P695" si="157">C482</f>
        <v/>
      </c>
      <c r="D695" s="335">
        <f t="shared" si="157"/>
        <v>0</v>
      </c>
      <c r="E695" s="335">
        <f t="shared" si="157"/>
        <v>0</v>
      </c>
      <c r="F695" s="335">
        <f t="shared" si="157"/>
        <v>0</v>
      </c>
      <c r="G695" s="335" t="str">
        <f t="shared" si="157"/>
        <v/>
      </c>
      <c r="H695" s="335" t="str">
        <f t="shared" si="157"/>
        <v/>
      </c>
      <c r="I695" s="335" t="str">
        <f t="shared" si="157"/>
        <v/>
      </c>
      <c r="J695" s="335">
        <f t="shared" si="157"/>
        <v>0</v>
      </c>
      <c r="K695" s="335">
        <f t="shared" si="157"/>
        <v>0</v>
      </c>
      <c r="L695" s="335">
        <f t="shared" si="157"/>
        <v>0</v>
      </c>
      <c r="M695" s="335" t="str">
        <f t="shared" si="157"/>
        <v/>
      </c>
      <c r="N695" s="335" t="str">
        <f t="shared" si="157"/>
        <v/>
      </c>
      <c r="O695" s="335" t="str">
        <f t="shared" si="157"/>
        <v/>
      </c>
      <c r="P695" s="335" t="str">
        <f t="shared" si="157"/>
        <v/>
      </c>
    </row>
    <row r="696" spans="1:59" ht="18" customHeight="1" x14ac:dyDescent="0.25">
      <c r="B696" s="1099" t="s">
        <v>1793</v>
      </c>
      <c r="C696" s="335" t="str">
        <f t="shared" ref="C696:P696" si="158">C483</f>
        <v/>
      </c>
      <c r="D696" s="335">
        <f t="shared" si="158"/>
        <v>0</v>
      </c>
      <c r="E696" s="335">
        <f t="shared" si="158"/>
        <v>0</v>
      </c>
      <c r="F696" s="335">
        <f t="shared" si="158"/>
        <v>0</v>
      </c>
      <c r="G696" s="335" t="str">
        <f t="shared" si="158"/>
        <v/>
      </c>
      <c r="H696" s="335" t="str">
        <f t="shared" si="158"/>
        <v/>
      </c>
      <c r="I696" s="335" t="str">
        <f t="shared" si="158"/>
        <v/>
      </c>
      <c r="J696" s="335">
        <f t="shared" si="158"/>
        <v>0</v>
      </c>
      <c r="K696" s="335">
        <f t="shared" si="158"/>
        <v>0</v>
      </c>
      <c r="L696" s="335">
        <f t="shared" si="158"/>
        <v>0</v>
      </c>
      <c r="M696" s="335" t="str">
        <f t="shared" si="158"/>
        <v/>
      </c>
      <c r="N696" s="335" t="str">
        <f t="shared" si="158"/>
        <v/>
      </c>
      <c r="O696" s="335" t="str">
        <f t="shared" si="158"/>
        <v/>
      </c>
      <c r="P696" s="335" t="str">
        <f t="shared" si="158"/>
        <v/>
      </c>
    </row>
    <row r="697" spans="1:59" ht="18" customHeight="1" x14ac:dyDescent="0.25">
      <c r="B697" s="1099" t="s">
        <v>1794</v>
      </c>
      <c r="C697" s="335" t="str">
        <f t="shared" ref="C697:P697" si="159">C484</f>
        <v/>
      </c>
      <c r="D697" s="335">
        <f t="shared" si="159"/>
        <v>0</v>
      </c>
      <c r="E697" s="335">
        <f t="shared" si="159"/>
        <v>0</v>
      </c>
      <c r="F697" s="335">
        <f t="shared" si="159"/>
        <v>0</v>
      </c>
      <c r="G697" s="335" t="str">
        <f t="shared" si="159"/>
        <v/>
      </c>
      <c r="H697" s="335" t="str">
        <f t="shared" si="159"/>
        <v/>
      </c>
      <c r="I697" s="335" t="str">
        <f t="shared" si="159"/>
        <v/>
      </c>
      <c r="J697" s="335">
        <f t="shared" si="159"/>
        <v>0</v>
      </c>
      <c r="K697" s="335">
        <f t="shared" si="159"/>
        <v>0</v>
      </c>
      <c r="L697" s="335">
        <f t="shared" si="159"/>
        <v>0</v>
      </c>
      <c r="M697" s="335" t="str">
        <f t="shared" si="159"/>
        <v/>
      </c>
      <c r="N697" s="335" t="str">
        <f t="shared" si="159"/>
        <v/>
      </c>
      <c r="O697" s="335" t="str">
        <f t="shared" si="159"/>
        <v/>
      </c>
      <c r="P697" s="335" t="str">
        <f t="shared" si="159"/>
        <v/>
      </c>
    </row>
    <row r="698" spans="1:59" ht="18" customHeight="1" x14ac:dyDescent="0.25">
      <c r="B698" s="1099" t="s">
        <v>1795</v>
      </c>
      <c r="C698" s="335" t="str">
        <f t="shared" ref="C698:P698" si="160">C485</f>
        <v/>
      </c>
      <c r="D698" s="335">
        <f t="shared" si="160"/>
        <v>0</v>
      </c>
      <c r="E698" s="335">
        <f t="shared" si="160"/>
        <v>0</v>
      </c>
      <c r="F698" s="335">
        <f t="shared" si="160"/>
        <v>0</v>
      </c>
      <c r="G698" s="335" t="str">
        <f t="shared" si="160"/>
        <v/>
      </c>
      <c r="H698" s="335" t="str">
        <f t="shared" si="160"/>
        <v/>
      </c>
      <c r="I698" s="335" t="str">
        <f t="shared" si="160"/>
        <v/>
      </c>
      <c r="J698" s="335">
        <f t="shared" si="160"/>
        <v>0</v>
      </c>
      <c r="K698" s="335">
        <f t="shared" si="160"/>
        <v>0</v>
      </c>
      <c r="L698" s="335">
        <f t="shared" si="160"/>
        <v>0</v>
      </c>
      <c r="M698" s="335" t="str">
        <f t="shared" si="160"/>
        <v/>
      </c>
      <c r="N698" s="335" t="str">
        <f t="shared" si="160"/>
        <v/>
      </c>
      <c r="O698" s="335" t="str">
        <f t="shared" si="160"/>
        <v/>
      </c>
      <c r="P698" s="335" t="str">
        <f t="shared" si="160"/>
        <v/>
      </c>
    </row>
    <row r="699" spans="1:59" ht="18" customHeight="1" x14ac:dyDescent="0.25">
      <c r="A699" s="373"/>
      <c r="B699" s="1099" t="s">
        <v>1796</v>
      </c>
      <c r="C699" s="335" t="str">
        <f t="shared" ref="C699:P699" si="161">C591</f>
        <v/>
      </c>
      <c r="D699" s="335" t="str">
        <f t="shared" si="161"/>
        <v/>
      </c>
      <c r="E699" s="335" t="str">
        <f t="shared" si="161"/>
        <v/>
      </c>
      <c r="F699" s="335" t="str">
        <f t="shared" si="161"/>
        <v/>
      </c>
      <c r="G699" s="335" t="str">
        <f t="shared" si="161"/>
        <v/>
      </c>
      <c r="H699" s="335" t="str">
        <f t="shared" si="161"/>
        <v/>
      </c>
      <c r="I699" s="335" t="str">
        <f t="shared" si="161"/>
        <v/>
      </c>
      <c r="J699" s="335">
        <f t="shared" si="161"/>
        <v>0</v>
      </c>
      <c r="K699" s="335">
        <f t="shared" si="161"/>
        <v>0</v>
      </c>
      <c r="L699" s="335">
        <f t="shared" si="161"/>
        <v>0</v>
      </c>
      <c r="M699" s="335" t="str">
        <f t="shared" si="161"/>
        <v/>
      </c>
      <c r="N699" s="335" t="str">
        <f t="shared" si="161"/>
        <v/>
      </c>
      <c r="O699" s="335" t="str">
        <f t="shared" si="161"/>
        <v/>
      </c>
      <c r="P699" s="335" t="str">
        <f t="shared" si="161"/>
        <v/>
      </c>
      <c r="AQ699" s="358"/>
      <c r="AR699" s="358"/>
      <c r="AS699" s="358"/>
      <c r="AT699" s="358"/>
      <c r="AU699" s="358"/>
      <c r="AV699" s="358"/>
      <c r="AW699" s="358"/>
      <c r="AX699" s="358"/>
      <c r="AY699" s="358"/>
      <c r="AZ699" s="352"/>
      <c r="BA699" s="352"/>
      <c r="BB699" s="352"/>
      <c r="BC699" s="358"/>
      <c r="BD699" s="358"/>
      <c r="BG699" s="358"/>
    </row>
    <row r="700" spans="1:59" ht="18" customHeight="1" x14ac:dyDescent="0.25">
      <c r="A700" s="373"/>
      <c r="B700" s="1099" t="s">
        <v>1797</v>
      </c>
      <c r="C700" s="335" t="str">
        <f t="shared" ref="C700:P700" si="162">C592</f>
        <v/>
      </c>
      <c r="D700" s="335" t="str">
        <f t="shared" si="162"/>
        <v/>
      </c>
      <c r="E700" s="335" t="str">
        <f t="shared" si="162"/>
        <v/>
      </c>
      <c r="F700" s="335" t="str">
        <f t="shared" si="162"/>
        <v/>
      </c>
      <c r="G700" s="335" t="str">
        <f t="shared" si="162"/>
        <v/>
      </c>
      <c r="H700" s="335" t="str">
        <f t="shared" si="162"/>
        <v/>
      </c>
      <c r="I700" s="335" t="str">
        <f t="shared" si="162"/>
        <v/>
      </c>
      <c r="J700" s="335">
        <f t="shared" si="162"/>
        <v>0</v>
      </c>
      <c r="K700" s="335">
        <f t="shared" si="162"/>
        <v>0</v>
      </c>
      <c r="L700" s="335">
        <f t="shared" si="162"/>
        <v>0</v>
      </c>
      <c r="M700" s="335" t="str">
        <f t="shared" si="162"/>
        <v/>
      </c>
      <c r="N700" s="335" t="str">
        <f t="shared" si="162"/>
        <v/>
      </c>
      <c r="O700" s="335" t="str">
        <f t="shared" si="162"/>
        <v/>
      </c>
      <c r="P700" s="335" t="str">
        <f t="shared" si="162"/>
        <v/>
      </c>
      <c r="AQ700" s="358"/>
      <c r="AR700" s="358"/>
      <c r="AS700" s="358"/>
      <c r="AT700" s="358"/>
      <c r="AU700" s="358"/>
      <c r="AV700" s="358"/>
      <c r="AW700" s="358"/>
      <c r="AX700" s="358"/>
      <c r="AY700" s="358"/>
      <c r="AZ700" s="352"/>
      <c r="BA700" s="352"/>
      <c r="BB700" s="352"/>
      <c r="BC700" s="358"/>
      <c r="BD700" s="358"/>
      <c r="BG700" s="358"/>
    </row>
    <row r="701" spans="1:59" ht="18" customHeight="1" x14ac:dyDescent="0.25">
      <c r="A701" s="373"/>
      <c r="B701" s="1099" t="s">
        <v>1798</v>
      </c>
      <c r="C701" s="335" t="str">
        <f t="shared" ref="C701:P701" si="163">C593</f>
        <v/>
      </c>
      <c r="D701" s="335" t="str">
        <f t="shared" si="163"/>
        <v/>
      </c>
      <c r="E701" s="335" t="str">
        <f t="shared" si="163"/>
        <v/>
      </c>
      <c r="F701" s="335" t="str">
        <f t="shared" si="163"/>
        <v/>
      </c>
      <c r="G701" s="335" t="str">
        <f t="shared" si="163"/>
        <v/>
      </c>
      <c r="H701" s="335" t="str">
        <f t="shared" si="163"/>
        <v/>
      </c>
      <c r="I701" s="335" t="str">
        <f t="shared" si="163"/>
        <v/>
      </c>
      <c r="J701" s="335">
        <f t="shared" si="163"/>
        <v>0</v>
      </c>
      <c r="K701" s="335">
        <f t="shared" si="163"/>
        <v>0</v>
      </c>
      <c r="L701" s="335">
        <f t="shared" si="163"/>
        <v>0</v>
      </c>
      <c r="M701" s="335" t="str">
        <f t="shared" si="163"/>
        <v/>
      </c>
      <c r="N701" s="335" t="str">
        <f t="shared" si="163"/>
        <v/>
      </c>
      <c r="O701" s="335" t="str">
        <f t="shared" si="163"/>
        <v/>
      </c>
      <c r="P701" s="335" t="str">
        <f t="shared" si="163"/>
        <v/>
      </c>
      <c r="AQ701" s="358"/>
      <c r="AR701" s="358"/>
      <c r="AS701" s="358"/>
      <c r="AT701" s="358"/>
      <c r="AU701" s="358"/>
      <c r="AV701" s="358"/>
      <c r="AW701" s="358"/>
      <c r="AX701" s="358"/>
      <c r="AY701" s="358"/>
      <c r="AZ701" s="352"/>
      <c r="BA701" s="352"/>
      <c r="BB701" s="352"/>
      <c r="BC701" s="358"/>
      <c r="BD701" s="358"/>
      <c r="BG701" s="358"/>
    </row>
    <row r="702" spans="1:59" ht="18" customHeight="1" x14ac:dyDescent="0.25">
      <c r="A702" s="373"/>
      <c r="B702" s="1099" t="s">
        <v>1799</v>
      </c>
      <c r="C702" s="335" t="str">
        <f t="shared" ref="C702:P702" si="164">C594</f>
        <v/>
      </c>
      <c r="D702" s="335" t="str">
        <f t="shared" si="164"/>
        <v/>
      </c>
      <c r="E702" s="335" t="str">
        <f t="shared" si="164"/>
        <v/>
      </c>
      <c r="F702" s="335" t="str">
        <f t="shared" si="164"/>
        <v/>
      </c>
      <c r="G702" s="335" t="str">
        <f t="shared" si="164"/>
        <v/>
      </c>
      <c r="H702" s="335" t="str">
        <f t="shared" si="164"/>
        <v/>
      </c>
      <c r="I702" s="335" t="str">
        <f t="shared" si="164"/>
        <v/>
      </c>
      <c r="J702" s="335">
        <f t="shared" si="164"/>
        <v>0</v>
      </c>
      <c r="K702" s="335">
        <f t="shared" si="164"/>
        <v>0</v>
      </c>
      <c r="L702" s="335">
        <f t="shared" si="164"/>
        <v>0</v>
      </c>
      <c r="M702" s="335" t="str">
        <f t="shared" si="164"/>
        <v/>
      </c>
      <c r="N702" s="335" t="str">
        <f t="shared" si="164"/>
        <v/>
      </c>
      <c r="O702" s="335" t="str">
        <f t="shared" si="164"/>
        <v/>
      </c>
      <c r="P702" s="335" t="str">
        <f t="shared" si="164"/>
        <v/>
      </c>
      <c r="AQ702" s="358"/>
      <c r="AR702" s="358"/>
      <c r="AS702" s="358"/>
      <c r="AT702" s="358"/>
      <c r="AU702" s="358"/>
      <c r="AV702" s="358"/>
      <c r="AW702" s="358"/>
      <c r="AX702" s="358"/>
      <c r="AY702" s="358"/>
      <c r="AZ702" s="352"/>
      <c r="BA702" s="352"/>
      <c r="BB702" s="352"/>
      <c r="BC702" s="358"/>
      <c r="BD702" s="358"/>
      <c r="BG702" s="358"/>
    </row>
    <row r="703" spans="1:59" ht="18" customHeight="1" x14ac:dyDescent="0.25">
      <c r="A703" s="373"/>
      <c r="B703" s="1099" t="s">
        <v>1800</v>
      </c>
      <c r="C703" s="335" t="str">
        <f t="shared" ref="C703:P703" si="165">C595</f>
        <v/>
      </c>
      <c r="D703" s="335" t="str">
        <f t="shared" si="165"/>
        <v/>
      </c>
      <c r="E703" s="335" t="str">
        <f t="shared" si="165"/>
        <v/>
      </c>
      <c r="F703" s="335" t="str">
        <f t="shared" si="165"/>
        <v/>
      </c>
      <c r="G703" s="335" t="str">
        <f t="shared" si="165"/>
        <v/>
      </c>
      <c r="H703" s="335" t="str">
        <f t="shared" si="165"/>
        <v/>
      </c>
      <c r="I703" s="335" t="str">
        <f t="shared" si="165"/>
        <v/>
      </c>
      <c r="J703" s="335">
        <f t="shared" si="165"/>
        <v>0</v>
      </c>
      <c r="K703" s="335">
        <f t="shared" si="165"/>
        <v>0</v>
      </c>
      <c r="L703" s="335">
        <f t="shared" si="165"/>
        <v>0</v>
      </c>
      <c r="M703" s="335" t="str">
        <f t="shared" si="165"/>
        <v/>
      </c>
      <c r="N703" s="335" t="str">
        <f t="shared" si="165"/>
        <v/>
      </c>
      <c r="O703" s="335" t="str">
        <f t="shared" si="165"/>
        <v/>
      </c>
      <c r="P703" s="335" t="str">
        <f t="shared" si="165"/>
        <v/>
      </c>
      <c r="AQ703" s="358"/>
      <c r="AR703" s="358"/>
      <c r="AS703" s="358"/>
      <c r="AT703" s="358"/>
      <c r="AU703" s="358"/>
      <c r="AV703" s="358"/>
      <c r="AW703" s="358"/>
      <c r="AX703" s="358"/>
      <c r="AY703" s="358"/>
      <c r="AZ703" s="352"/>
      <c r="BA703" s="352"/>
      <c r="BB703" s="352"/>
      <c r="BC703" s="358"/>
      <c r="BD703" s="358"/>
      <c r="BG703" s="358"/>
    </row>
    <row r="704" spans="1:59" ht="18" customHeight="1" x14ac:dyDescent="0.25">
      <c r="A704" s="373"/>
      <c r="B704" s="1099" t="s">
        <v>1801</v>
      </c>
      <c r="C704" s="335" t="str">
        <f t="shared" ref="C704:P704" si="166">C596</f>
        <v/>
      </c>
      <c r="D704" s="335" t="str">
        <f t="shared" si="166"/>
        <v/>
      </c>
      <c r="E704" s="335" t="str">
        <f t="shared" si="166"/>
        <v/>
      </c>
      <c r="F704" s="335" t="str">
        <f t="shared" si="166"/>
        <v/>
      </c>
      <c r="G704" s="335" t="str">
        <f t="shared" si="166"/>
        <v/>
      </c>
      <c r="H704" s="335" t="str">
        <f t="shared" si="166"/>
        <v/>
      </c>
      <c r="I704" s="335" t="str">
        <f t="shared" si="166"/>
        <v/>
      </c>
      <c r="J704" s="335">
        <f t="shared" si="166"/>
        <v>0</v>
      </c>
      <c r="K704" s="335">
        <f t="shared" si="166"/>
        <v>0</v>
      </c>
      <c r="L704" s="335">
        <f t="shared" si="166"/>
        <v>0</v>
      </c>
      <c r="M704" s="335" t="str">
        <f t="shared" si="166"/>
        <v/>
      </c>
      <c r="N704" s="335" t="str">
        <f t="shared" si="166"/>
        <v/>
      </c>
      <c r="O704" s="335" t="str">
        <f t="shared" si="166"/>
        <v/>
      </c>
      <c r="P704" s="335" t="str">
        <f t="shared" si="166"/>
        <v/>
      </c>
      <c r="AQ704" s="358"/>
      <c r="AR704" s="358"/>
      <c r="AS704" s="358"/>
      <c r="AT704" s="358"/>
      <c r="AU704" s="358"/>
      <c r="AV704" s="358"/>
      <c r="AW704" s="358"/>
      <c r="AX704" s="358"/>
      <c r="AY704" s="358"/>
      <c r="AZ704" s="352"/>
      <c r="BA704" s="352"/>
      <c r="BB704" s="352"/>
      <c r="BC704" s="358"/>
      <c r="BD704" s="358"/>
      <c r="BG704" s="358"/>
    </row>
    <row r="705" spans="1:59" ht="18" customHeight="1" x14ac:dyDescent="0.25">
      <c r="A705" s="373"/>
      <c r="B705" s="1099" t="s">
        <v>1802</v>
      </c>
      <c r="C705" s="335" t="str">
        <f t="shared" ref="C705:P705" si="167">C597</f>
        <v/>
      </c>
      <c r="D705" s="335" t="str">
        <f t="shared" si="167"/>
        <v/>
      </c>
      <c r="E705" s="335" t="str">
        <f t="shared" si="167"/>
        <v/>
      </c>
      <c r="F705" s="335" t="str">
        <f t="shared" si="167"/>
        <v/>
      </c>
      <c r="G705" s="335" t="str">
        <f t="shared" si="167"/>
        <v/>
      </c>
      <c r="H705" s="335" t="str">
        <f t="shared" si="167"/>
        <v/>
      </c>
      <c r="I705" s="335" t="str">
        <f t="shared" si="167"/>
        <v/>
      </c>
      <c r="J705" s="335">
        <f t="shared" si="167"/>
        <v>0</v>
      </c>
      <c r="K705" s="335">
        <f t="shared" si="167"/>
        <v>0</v>
      </c>
      <c r="L705" s="335">
        <f t="shared" si="167"/>
        <v>0</v>
      </c>
      <c r="M705" s="335" t="str">
        <f t="shared" si="167"/>
        <v/>
      </c>
      <c r="N705" s="335" t="str">
        <f t="shared" si="167"/>
        <v/>
      </c>
      <c r="O705" s="335" t="str">
        <f t="shared" si="167"/>
        <v/>
      </c>
      <c r="P705" s="335" t="str">
        <f t="shared" si="167"/>
        <v/>
      </c>
      <c r="AQ705" s="358"/>
      <c r="AR705" s="358"/>
      <c r="AS705" s="358"/>
      <c r="AT705" s="358"/>
      <c r="AU705" s="358"/>
      <c r="AV705" s="358"/>
      <c r="AW705" s="358"/>
      <c r="AX705" s="358"/>
      <c r="AY705" s="358"/>
      <c r="AZ705" s="352"/>
      <c r="BA705" s="352"/>
      <c r="BB705" s="352"/>
      <c r="BC705" s="358"/>
      <c r="BD705" s="358"/>
      <c r="BG705" s="358"/>
    </row>
    <row r="706" spans="1:59" ht="18" customHeight="1" x14ac:dyDescent="0.25">
      <c r="A706" s="373"/>
      <c r="B706" s="1099" t="s">
        <v>1803</v>
      </c>
      <c r="C706" s="335" t="str">
        <f t="shared" ref="C706:P706" si="168">C598</f>
        <v/>
      </c>
      <c r="D706" s="335" t="str">
        <f t="shared" si="168"/>
        <v/>
      </c>
      <c r="E706" s="335" t="str">
        <f t="shared" si="168"/>
        <v/>
      </c>
      <c r="F706" s="335" t="str">
        <f t="shared" si="168"/>
        <v/>
      </c>
      <c r="G706" s="335" t="str">
        <f t="shared" si="168"/>
        <v/>
      </c>
      <c r="H706" s="335" t="str">
        <f t="shared" si="168"/>
        <v/>
      </c>
      <c r="I706" s="335" t="str">
        <f t="shared" si="168"/>
        <v/>
      </c>
      <c r="J706" s="335">
        <f t="shared" si="168"/>
        <v>0</v>
      </c>
      <c r="K706" s="335">
        <f t="shared" si="168"/>
        <v>0</v>
      </c>
      <c r="L706" s="335">
        <f t="shared" si="168"/>
        <v>0</v>
      </c>
      <c r="M706" s="335" t="str">
        <f t="shared" si="168"/>
        <v/>
      </c>
      <c r="N706" s="335" t="str">
        <f t="shared" si="168"/>
        <v/>
      </c>
      <c r="O706" s="335" t="str">
        <f t="shared" si="168"/>
        <v/>
      </c>
      <c r="P706" s="335" t="str">
        <f t="shared" si="168"/>
        <v/>
      </c>
      <c r="AQ706" s="358"/>
      <c r="AR706" s="358"/>
      <c r="AS706" s="358"/>
      <c r="AT706" s="358"/>
      <c r="AU706" s="358"/>
      <c r="AV706" s="358"/>
      <c r="AW706" s="358"/>
      <c r="AX706" s="358"/>
      <c r="AY706" s="358"/>
      <c r="AZ706" s="352"/>
      <c r="BA706" s="352"/>
      <c r="BB706" s="352"/>
      <c r="BC706" s="272"/>
    </row>
    <row r="707" spans="1:59" ht="18" customHeight="1" x14ac:dyDescent="0.25">
      <c r="A707" s="373"/>
      <c r="B707" s="1099" t="s">
        <v>1804</v>
      </c>
      <c r="C707" s="335" t="str">
        <f t="shared" ref="C707:P707" si="169">C599</f>
        <v/>
      </c>
      <c r="D707" s="335" t="str">
        <f t="shared" si="169"/>
        <v/>
      </c>
      <c r="E707" s="335" t="str">
        <f t="shared" si="169"/>
        <v/>
      </c>
      <c r="F707" s="335" t="str">
        <f t="shared" si="169"/>
        <v/>
      </c>
      <c r="G707" s="335" t="str">
        <f t="shared" si="169"/>
        <v/>
      </c>
      <c r="H707" s="335" t="str">
        <f t="shared" si="169"/>
        <v/>
      </c>
      <c r="I707" s="335" t="str">
        <f t="shared" si="169"/>
        <v/>
      </c>
      <c r="J707" s="335">
        <f t="shared" si="169"/>
        <v>0</v>
      </c>
      <c r="K707" s="335">
        <f t="shared" si="169"/>
        <v>0</v>
      </c>
      <c r="L707" s="335">
        <f t="shared" si="169"/>
        <v>0</v>
      </c>
      <c r="M707" s="335" t="str">
        <f t="shared" si="169"/>
        <v/>
      </c>
      <c r="N707" s="335" t="str">
        <f t="shared" si="169"/>
        <v/>
      </c>
      <c r="O707" s="335" t="str">
        <f t="shared" si="169"/>
        <v/>
      </c>
      <c r="P707" s="335" t="str">
        <f t="shared" si="169"/>
        <v/>
      </c>
      <c r="AQ707" s="358"/>
      <c r="AR707" s="358"/>
      <c r="AS707" s="358"/>
      <c r="AT707" s="358"/>
      <c r="AU707" s="358"/>
      <c r="AV707" s="358"/>
      <c r="AW707" s="358"/>
      <c r="AX707" s="358"/>
      <c r="AY707" s="358"/>
      <c r="AZ707" s="352"/>
      <c r="BA707" s="352"/>
      <c r="BB707" s="352"/>
      <c r="BC707" s="272"/>
    </row>
    <row r="708" spans="1:59" ht="18" customHeight="1" x14ac:dyDescent="0.25">
      <c r="A708" s="373"/>
      <c r="B708" s="1099" t="s">
        <v>1805</v>
      </c>
      <c r="C708" s="335" t="str">
        <f t="shared" ref="C708:P708" si="170">C600</f>
        <v/>
      </c>
      <c r="D708" s="335" t="str">
        <f t="shared" si="170"/>
        <v/>
      </c>
      <c r="E708" s="335" t="str">
        <f t="shared" si="170"/>
        <v/>
      </c>
      <c r="F708" s="335" t="str">
        <f t="shared" si="170"/>
        <v/>
      </c>
      <c r="G708" s="335" t="str">
        <f t="shared" si="170"/>
        <v/>
      </c>
      <c r="H708" s="335" t="str">
        <f t="shared" si="170"/>
        <v/>
      </c>
      <c r="I708" s="335" t="str">
        <f t="shared" si="170"/>
        <v/>
      </c>
      <c r="J708" s="335">
        <f t="shared" si="170"/>
        <v>0</v>
      </c>
      <c r="K708" s="335">
        <f t="shared" si="170"/>
        <v>0</v>
      </c>
      <c r="L708" s="335">
        <f t="shared" si="170"/>
        <v>0</v>
      </c>
      <c r="M708" s="335" t="str">
        <f t="shared" si="170"/>
        <v/>
      </c>
      <c r="N708" s="335" t="str">
        <f t="shared" si="170"/>
        <v/>
      </c>
      <c r="O708" s="335" t="str">
        <f t="shared" si="170"/>
        <v/>
      </c>
      <c r="P708" s="335" t="str">
        <f t="shared" si="170"/>
        <v/>
      </c>
      <c r="AQ708" s="358"/>
      <c r="AR708" s="358"/>
      <c r="AS708" s="358"/>
      <c r="AT708" s="358"/>
      <c r="AU708" s="358"/>
      <c r="AV708" s="358"/>
      <c r="AW708" s="358"/>
      <c r="AX708" s="358"/>
      <c r="AY708" s="358"/>
      <c r="AZ708" s="352"/>
      <c r="BA708" s="352"/>
      <c r="BB708" s="352"/>
      <c r="BC708" s="272"/>
    </row>
    <row r="709" spans="1:59" ht="18" customHeight="1" x14ac:dyDescent="0.25">
      <c r="A709" s="373"/>
      <c r="B709" s="1099" t="s">
        <v>1806</v>
      </c>
      <c r="C709" s="335" t="str">
        <f t="shared" ref="C709:P709" si="171">C601</f>
        <v/>
      </c>
      <c r="D709" s="335" t="str">
        <f t="shared" si="171"/>
        <v/>
      </c>
      <c r="E709" s="335" t="str">
        <f t="shared" si="171"/>
        <v/>
      </c>
      <c r="F709" s="335" t="str">
        <f t="shared" si="171"/>
        <v/>
      </c>
      <c r="G709" s="335" t="str">
        <f t="shared" si="171"/>
        <v/>
      </c>
      <c r="H709" s="335" t="str">
        <f t="shared" si="171"/>
        <v/>
      </c>
      <c r="I709" s="335" t="str">
        <f t="shared" si="171"/>
        <v/>
      </c>
      <c r="J709" s="335">
        <f t="shared" si="171"/>
        <v>0</v>
      </c>
      <c r="K709" s="335">
        <f t="shared" si="171"/>
        <v>0</v>
      </c>
      <c r="L709" s="335">
        <f t="shared" si="171"/>
        <v>0</v>
      </c>
      <c r="M709" s="335" t="str">
        <f t="shared" si="171"/>
        <v/>
      </c>
      <c r="N709" s="335" t="str">
        <f t="shared" si="171"/>
        <v/>
      </c>
      <c r="O709" s="335" t="str">
        <f t="shared" si="171"/>
        <v/>
      </c>
      <c r="P709" s="335" t="str">
        <f t="shared" si="171"/>
        <v/>
      </c>
      <c r="AQ709" s="358"/>
      <c r="AR709" s="358"/>
      <c r="AS709" s="358"/>
      <c r="AT709" s="358"/>
      <c r="AU709" s="358"/>
      <c r="AV709" s="358"/>
      <c r="AW709" s="358"/>
      <c r="AX709" s="358"/>
      <c r="AY709" s="358"/>
      <c r="AZ709" s="352"/>
      <c r="BA709" s="352"/>
      <c r="BB709" s="352"/>
      <c r="BC709" s="272"/>
    </row>
    <row r="710" spans="1:59" ht="18" customHeight="1" x14ac:dyDescent="0.25">
      <c r="A710" s="373"/>
      <c r="B710" s="1099" t="s">
        <v>1807</v>
      </c>
      <c r="C710" s="335" t="str">
        <f t="shared" ref="C710:P710" si="172">C602</f>
        <v/>
      </c>
      <c r="D710" s="335" t="str">
        <f t="shared" si="172"/>
        <v/>
      </c>
      <c r="E710" s="335" t="str">
        <f t="shared" si="172"/>
        <v/>
      </c>
      <c r="F710" s="335" t="str">
        <f t="shared" si="172"/>
        <v/>
      </c>
      <c r="G710" s="335" t="str">
        <f t="shared" si="172"/>
        <v/>
      </c>
      <c r="H710" s="335" t="str">
        <f t="shared" si="172"/>
        <v/>
      </c>
      <c r="I710" s="335" t="str">
        <f t="shared" si="172"/>
        <v/>
      </c>
      <c r="J710" s="335">
        <f t="shared" si="172"/>
        <v>0</v>
      </c>
      <c r="K710" s="335">
        <f t="shared" si="172"/>
        <v>0</v>
      </c>
      <c r="L710" s="335">
        <f t="shared" si="172"/>
        <v>0</v>
      </c>
      <c r="M710" s="335" t="str">
        <f t="shared" si="172"/>
        <v/>
      </c>
      <c r="N710" s="335" t="str">
        <f t="shared" si="172"/>
        <v/>
      </c>
      <c r="O710" s="335" t="str">
        <f t="shared" si="172"/>
        <v/>
      </c>
      <c r="P710" s="335" t="str">
        <f t="shared" si="172"/>
        <v/>
      </c>
      <c r="AQ710" s="358"/>
      <c r="AR710" s="358"/>
      <c r="AS710" s="358"/>
      <c r="AT710" s="358"/>
      <c r="AU710" s="358"/>
      <c r="AV710" s="358"/>
      <c r="AW710" s="358"/>
      <c r="AX710" s="358"/>
      <c r="AY710" s="358"/>
      <c r="AZ710" s="352"/>
      <c r="BA710" s="352"/>
      <c r="BB710" s="352"/>
      <c r="BC710" s="272"/>
    </row>
    <row r="711" spans="1:59" ht="18" customHeight="1" x14ac:dyDescent="0.25">
      <c r="B711" s="1099" t="s">
        <v>1808</v>
      </c>
      <c r="C711" s="335" t="str">
        <f t="shared" ref="C711:P711" si="173">C603</f>
        <v/>
      </c>
      <c r="D711" s="335" t="str">
        <f t="shared" si="173"/>
        <v/>
      </c>
      <c r="E711" s="335" t="str">
        <f t="shared" si="173"/>
        <v/>
      </c>
      <c r="F711" s="335" t="str">
        <f t="shared" si="173"/>
        <v/>
      </c>
      <c r="G711" s="335" t="str">
        <f t="shared" si="173"/>
        <v/>
      </c>
      <c r="H711" s="335" t="str">
        <f t="shared" si="173"/>
        <v/>
      </c>
      <c r="I711" s="335" t="str">
        <f t="shared" si="173"/>
        <v/>
      </c>
      <c r="J711" s="335">
        <f t="shared" si="173"/>
        <v>0</v>
      </c>
      <c r="K711" s="335">
        <f t="shared" si="173"/>
        <v>0</v>
      </c>
      <c r="L711" s="335">
        <f t="shared" si="173"/>
        <v>0</v>
      </c>
      <c r="M711" s="335" t="str">
        <f t="shared" si="173"/>
        <v/>
      </c>
      <c r="N711" s="335" t="str">
        <f t="shared" si="173"/>
        <v/>
      </c>
      <c r="O711" s="335" t="str">
        <f t="shared" si="173"/>
        <v/>
      </c>
      <c r="P711" s="335" t="str">
        <f t="shared" si="173"/>
        <v/>
      </c>
      <c r="BC711" s="272"/>
    </row>
    <row r="712" spans="1:59" ht="18" customHeight="1" x14ac:dyDescent="0.25">
      <c r="B712" s="1099" t="s">
        <v>1809</v>
      </c>
      <c r="C712" s="335" t="str">
        <f t="shared" ref="C712:P712" si="174">C604</f>
        <v/>
      </c>
      <c r="D712" s="335" t="str">
        <f t="shared" si="174"/>
        <v/>
      </c>
      <c r="E712" s="335" t="str">
        <f t="shared" si="174"/>
        <v/>
      </c>
      <c r="F712" s="335" t="str">
        <f t="shared" si="174"/>
        <v/>
      </c>
      <c r="G712" s="335" t="str">
        <f t="shared" si="174"/>
        <v/>
      </c>
      <c r="H712" s="335" t="str">
        <f t="shared" si="174"/>
        <v/>
      </c>
      <c r="I712" s="335" t="str">
        <f t="shared" si="174"/>
        <v/>
      </c>
      <c r="J712" s="335">
        <f t="shared" si="174"/>
        <v>0</v>
      </c>
      <c r="K712" s="335">
        <f t="shared" si="174"/>
        <v>0</v>
      </c>
      <c r="L712" s="335">
        <f t="shared" si="174"/>
        <v>0</v>
      </c>
      <c r="M712" s="335" t="str">
        <f t="shared" si="174"/>
        <v/>
      </c>
      <c r="N712" s="335" t="str">
        <f t="shared" si="174"/>
        <v/>
      </c>
      <c r="O712" s="335" t="str">
        <f t="shared" si="174"/>
        <v/>
      </c>
      <c r="P712" s="335" t="str">
        <f t="shared" si="174"/>
        <v/>
      </c>
      <c r="BC712" s="272"/>
    </row>
    <row r="713" spans="1:59" ht="18" customHeight="1" x14ac:dyDescent="0.25">
      <c r="B713" s="1099" t="s">
        <v>1810</v>
      </c>
      <c r="C713" s="335" t="str">
        <f t="shared" ref="C713:P713" si="175">C605</f>
        <v/>
      </c>
      <c r="D713" s="335" t="str">
        <f t="shared" si="175"/>
        <v/>
      </c>
      <c r="E713" s="335" t="str">
        <f t="shared" si="175"/>
        <v/>
      </c>
      <c r="F713" s="335" t="str">
        <f t="shared" si="175"/>
        <v/>
      </c>
      <c r="G713" s="335" t="str">
        <f t="shared" si="175"/>
        <v/>
      </c>
      <c r="H713" s="335" t="str">
        <f t="shared" si="175"/>
        <v/>
      </c>
      <c r="I713" s="335" t="str">
        <f t="shared" si="175"/>
        <v/>
      </c>
      <c r="J713" s="335">
        <f t="shared" si="175"/>
        <v>0</v>
      </c>
      <c r="K713" s="335">
        <f t="shared" si="175"/>
        <v>0</v>
      </c>
      <c r="L713" s="335">
        <f t="shared" si="175"/>
        <v>0</v>
      </c>
      <c r="M713" s="335" t="str">
        <f t="shared" si="175"/>
        <v/>
      </c>
      <c r="N713" s="335" t="str">
        <f t="shared" si="175"/>
        <v/>
      </c>
      <c r="O713" s="335" t="str">
        <f t="shared" si="175"/>
        <v/>
      </c>
      <c r="P713" s="335" t="str">
        <f t="shared" si="175"/>
        <v/>
      </c>
      <c r="BC713" s="272"/>
    </row>
    <row r="714" spans="1:59" ht="18" customHeight="1" x14ac:dyDescent="0.25">
      <c r="B714" s="1099" t="s">
        <v>1811</v>
      </c>
      <c r="C714" s="335" t="str">
        <f t="shared" ref="C714:P714" si="176">C606</f>
        <v/>
      </c>
      <c r="D714" s="335" t="str">
        <f t="shared" si="176"/>
        <v/>
      </c>
      <c r="E714" s="335" t="str">
        <f t="shared" si="176"/>
        <v/>
      </c>
      <c r="F714" s="335" t="str">
        <f t="shared" si="176"/>
        <v/>
      </c>
      <c r="G714" s="335" t="str">
        <f t="shared" si="176"/>
        <v/>
      </c>
      <c r="H714" s="335" t="str">
        <f t="shared" si="176"/>
        <v/>
      </c>
      <c r="I714" s="335" t="str">
        <f t="shared" si="176"/>
        <v/>
      </c>
      <c r="J714" s="335">
        <f t="shared" si="176"/>
        <v>0</v>
      </c>
      <c r="K714" s="335">
        <f t="shared" si="176"/>
        <v>0</v>
      </c>
      <c r="L714" s="335">
        <f t="shared" si="176"/>
        <v>0</v>
      </c>
      <c r="M714" s="335" t="str">
        <f t="shared" si="176"/>
        <v/>
      </c>
      <c r="N714" s="335" t="str">
        <f t="shared" si="176"/>
        <v/>
      </c>
      <c r="O714" s="335" t="str">
        <f t="shared" si="176"/>
        <v/>
      </c>
      <c r="P714" s="335" t="str">
        <f t="shared" si="176"/>
        <v/>
      </c>
    </row>
    <row r="715" spans="1:59" ht="18" customHeight="1" x14ac:dyDescent="0.25">
      <c r="B715" s="1099" t="s">
        <v>1812</v>
      </c>
      <c r="C715" s="335" t="str">
        <f t="shared" ref="C715:P715" si="177">C607</f>
        <v/>
      </c>
      <c r="D715" s="335" t="str">
        <f t="shared" si="177"/>
        <v/>
      </c>
      <c r="E715" s="335" t="str">
        <f t="shared" si="177"/>
        <v/>
      </c>
      <c r="F715" s="335" t="str">
        <f t="shared" si="177"/>
        <v/>
      </c>
      <c r="G715" s="335" t="str">
        <f t="shared" si="177"/>
        <v/>
      </c>
      <c r="H715" s="335" t="str">
        <f t="shared" si="177"/>
        <v/>
      </c>
      <c r="I715" s="335" t="str">
        <f t="shared" si="177"/>
        <v/>
      </c>
      <c r="J715" s="335">
        <f t="shared" si="177"/>
        <v>0</v>
      </c>
      <c r="K715" s="335">
        <f t="shared" si="177"/>
        <v>0</v>
      </c>
      <c r="L715" s="335">
        <f t="shared" si="177"/>
        <v>0</v>
      </c>
      <c r="M715" s="335" t="str">
        <f t="shared" si="177"/>
        <v/>
      </c>
      <c r="N715" s="335" t="str">
        <f t="shared" si="177"/>
        <v/>
      </c>
      <c r="O715" s="335" t="str">
        <f t="shared" si="177"/>
        <v/>
      </c>
      <c r="P715" s="335" t="str">
        <f t="shared" si="177"/>
        <v/>
      </c>
    </row>
    <row r="716" spans="1:59" ht="18" customHeight="1" x14ac:dyDescent="0.25">
      <c r="B716" s="1099" t="s">
        <v>1813</v>
      </c>
      <c r="C716" s="335" t="str">
        <f t="shared" ref="C716:P716" si="178">C608</f>
        <v/>
      </c>
      <c r="D716" s="335" t="str">
        <f t="shared" si="178"/>
        <v/>
      </c>
      <c r="E716" s="335" t="str">
        <f t="shared" si="178"/>
        <v/>
      </c>
      <c r="F716" s="335" t="str">
        <f t="shared" si="178"/>
        <v/>
      </c>
      <c r="G716" s="335" t="str">
        <f t="shared" si="178"/>
        <v/>
      </c>
      <c r="H716" s="335" t="str">
        <f t="shared" si="178"/>
        <v/>
      </c>
      <c r="I716" s="335" t="str">
        <f t="shared" si="178"/>
        <v/>
      </c>
      <c r="J716" s="335">
        <f t="shared" si="178"/>
        <v>0</v>
      </c>
      <c r="K716" s="335">
        <f t="shared" si="178"/>
        <v>0</v>
      </c>
      <c r="L716" s="335">
        <f t="shared" si="178"/>
        <v>0</v>
      </c>
      <c r="M716" s="335" t="str">
        <f t="shared" si="178"/>
        <v/>
      </c>
      <c r="N716" s="335" t="str">
        <f t="shared" si="178"/>
        <v/>
      </c>
      <c r="O716" s="335" t="str">
        <f t="shared" si="178"/>
        <v/>
      </c>
      <c r="P716" s="335" t="str">
        <f t="shared" si="178"/>
        <v/>
      </c>
    </row>
    <row r="717" spans="1:59" ht="18" customHeight="1" x14ac:dyDescent="0.25">
      <c r="B717" s="1099" t="s">
        <v>1814</v>
      </c>
      <c r="C717" s="335" t="str">
        <f t="shared" ref="C717:P717" si="179">C609</f>
        <v/>
      </c>
      <c r="D717" s="335" t="str">
        <f t="shared" si="179"/>
        <v/>
      </c>
      <c r="E717" s="335" t="str">
        <f t="shared" si="179"/>
        <v/>
      </c>
      <c r="F717" s="335" t="str">
        <f t="shared" si="179"/>
        <v/>
      </c>
      <c r="G717" s="335" t="str">
        <f t="shared" si="179"/>
        <v/>
      </c>
      <c r="H717" s="335" t="str">
        <f t="shared" si="179"/>
        <v/>
      </c>
      <c r="I717" s="335" t="str">
        <f t="shared" si="179"/>
        <v/>
      </c>
      <c r="J717" s="335">
        <f t="shared" si="179"/>
        <v>0</v>
      </c>
      <c r="K717" s="335">
        <f t="shared" si="179"/>
        <v>0</v>
      </c>
      <c r="L717" s="335">
        <f t="shared" si="179"/>
        <v>0</v>
      </c>
      <c r="M717" s="335" t="str">
        <f t="shared" si="179"/>
        <v/>
      </c>
      <c r="N717" s="335" t="str">
        <f t="shared" si="179"/>
        <v/>
      </c>
      <c r="O717" s="335" t="str">
        <f t="shared" si="179"/>
        <v/>
      </c>
      <c r="P717" s="335" t="str">
        <f t="shared" si="179"/>
        <v/>
      </c>
    </row>
    <row r="718" spans="1:59" ht="18" customHeight="1" x14ac:dyDescent="0.25">
      <c r="B718" s="1099" t="s">
        <v>1815</v>
      </c>
      <c r="C718" s="335" t="str">
        <f t="shared" ref="C718:P718" si="180">C610</f>
        <v/>
      </c>
      <c r="D718" s="335" t="str">
        <f t="shared" si="180"/>
        <v/>
      </c>
      <c r="E718" s="335" t="str">
        <f t="shared" si="180"/>
        <v/>
      </c>
      <c r="F718" s="335" t="str">
        <f t="shared" si="180"/>
        <v/>
      </c>
      <c r="G718" s="335" t="str">
        <f t="shared" si="180"/>
        <v/>
      </c>
      <c r="H718" s="335" t="str">
        <f t="shared" si="180"/>
        <v/>
      </c>
      <c r="I718" s="335" t="str">
        <f t="shared" si="180"/>
        <v/>
      </c>
      <c r="J718" s="335">
        <f t="shared" si="180"/>
        <v>0</v>
      </c>
      <c r="K718" s="335">
        <f t="shared" si="180"/>
        <v>0</v>
      </c>
      <c r="L718" s="335">
        <f t="shared" si="180"/>
        <v>0</v>
      </c>
      <c r="M718" s="335" t="str">
        <f t="shared" si="180"/>
        <v/>
      </c>
      <c r="N718" s="335" t="str">
        <f t="shared" si="180"/>
        <v/>
      </c>
      <c r="O718" s="335" t="str">
        <f t="shared" si="180"/>
        <v/>
      </c>
      <c r="P718" s="335" t="str">
        <f t="shared" si="180"/>
        <v/>
      </c>
    </row>
    <row r="719" spans="1:59" ht="18" customHeight="1" x14ac:dyDescent="0.25">
      <c r="B719" s="1099" t="s">
        <v>1816</v>
      </c>
      <c r="C719" s="335" t="str">
        <f t="shared" ref="C719:P719" si="181">C611</f>
        <v/>
      </c>
      <c r="D719" s="335" t="str">
        <f t="shared" si="181"/>
        <v/>
      </c>
      <c r="E719" s="335" t="str">
        <f t="shared" si="181"/>
        <v/>
      </c>
      <c r="F719" s="335" t="str">
        <f t="shared" si="181"/>
        <v/>
      </c>
      <c r="G719" s="335" t="str">
        <f t="shared" si="181"/>
        <v/>
      </c>
      <c r="H719" s="335" t="str">
        <f t="shared" si="181"/>
        <v/>
      </c>
      <c r="I719" s="335" t="str">
        <f t="shared" si="181"/>
        <v/>
      </c>
      <c r="J719" s="335">
        <f t="shared" si="181"/>
        <v>0</v>
      </c>
      <c r="K719" s="335">
        <f t="shared" si="181"/>
        <v>0</v>
      </c>
      <c r="L719" s="335">
        <f t="shared" si="181"/>
        <v>0</v>
      </c>
      <c r="M719" s="335" t="str">
        <f t="shared" si="181"/>
        <v/>
      </c>
      <c r="N719" s="335" t="str">
        <f t="shared" si="181"/>
        <v/>
      </c>
      <c r="O719" s="335" t="str">
        <f t="shared" si="181"/>
        <v/>
      </c>
      <c r="P719" s="335" t="str">
        <f t="shared" si="181"/>
        <v/>
      </c>
    </row>
    <row r="720" spans="1:59" ht="18" customHeight="1" x14ac:dyDescent="0.25">
      <c r="B720" s="1099" t="s">
        <v>1817</v>
      </c>
      <c r="C720" s="335" t="str">
        <f t="shared" ref="C720:P720" si="182">C612</f>
        <v/>
      </c>
      <c r="D720" s="335" t="str">
        <f t="shared" si="182"/>
        <v/>
      </c>
      <c r="E720" s="335" t="str">
        <f t="shared" si="182"/>
        <v/>
      </c>
      <c r="F720" s="335" t="str">
        <f t="shared" si="182"/>
        <v/>
      </c>
      <c r="G720" s="335" t="str">
        <f t="shared" si="182"/>
        <v/>
      </c>
      <c r="H720" s="335" t="str">
        <f t="shared" si="182"/>
        <v/>
      </c>
      <c r="I720" s="335" t="str">
        <f t="shared" si="182"/>
        <v/>
      </c>
      <c r="J720" s="335">
        <f t="shared" si="182"/>
        <v>0</v>
      </c>
      <c r="K720" s="335">
        <f t="shared" si="182"/>
        <v>0</v>
      </c>
      <c r="L720" s="335">
        <f t="shared" si="182"/>
        <v>0</v>
      </c>
      <c r="M720" s="335" t="str">
        <f t="shared" si="182"/>
        <v/>
      </c>
      <c r="N720" s="335" t="str">
        <f t="shared" si="182"/>
        <v/>
      </c>
      <c r="O720" s="335" t="str">
        <f t="shared" si="182"/>
        <v/>
      </c>
      <c r="P720" s="335" t="str">
        <f t="shared" si="182"/>
        <v/>
      </c>
    </row>
    <row r="721" spans="2:16" ht="18" customHeight="1" x14ac:dyDescent="0.25">
      <c r="B721" s="1099" t="s">
        <v>1818</v>
      </c>
      <c r="C721" s="335" t="str">
        <f t="shared" ref="C721:P721" si="183">C613</f>
        <v/>
      </c>
      <c r="D721" s="335" t="str">
        <f t="shared" si="183"/>
        <v/>
      </c>
      <c r="E721" s="335" t="str">
        <f t="shared" si="183"/>
        <v/>
      </c>
      <c r="F721" s="335" t="str">
        <f t="shared" si="183"/>
        <v/>
      </c>
      <c r="G721" s="335" t="str">
        <f t="shared" si="183"/>
        <v/>
      </c>
      <c r="H721" s="335" t="str">
        <f t="shared" si="183"/>
        <v/>
      </c>
      <c r="I721" s="335" t="str">
        <f t="shared" si="183"/>
        <v/>
      </c>
      <c r="J721" s="335">
        <f t="shared" si="183"/>
        <v>0</v>
      </c>
      <c r="K721" s="335">
        <f t="shared" si="183"/>
        <v>0</v>
      </c>
      <c r="L721" s="335">
        <f t="shared" si="183"/>
        <v>0</v>
      </c>
      <c r="M721" s="335" t="str">
        <f t="shared" si="183"/>
        <v/>
      </c>
      <c r="N721" s="335" t="str">
        <f t="shared" si="183"/>
        <v/>
      </c>
      <c r="O721" s="335" t="str">
        <f t="shared" si="183"/>
        <v/>
      </c>
      <c r="P721" s="335" t="str">
        <f t="shared" si="183"/>
        <v/>
      </c>
    </row>
    <row r="722" spans="2:16" ht="18" customHeight="1" x14ac:dyDescent="0.25">
      <c r="B722" s="1099" t="s">
        <v>1819</v>
      </c>
      <c r="C722" s="335" t="str">
        <f t="shared" ref="C722:P722" si="184">C614</f>
        <v/>
      </c>
      <c r="D722" s="335" t="str">
        <f t="shared" si="184"/>
        <v/>
      </c>
      <c r="E722" s="335" t="str">
        <f t="shared" si="184"/>
        <v/>
      </c>
      <c r="F722" s="335" t="str">
        <f t="shared" si="184"/>
        <v/>
      </c>
      <c r="G722" s="335" t="str">
        <f t="shared" si="184"/>
        <v/>
      </c>
      <c r="H722" s="335" t="str">
        <f t="shared" si="184"/>
        <v/>
      </c>
      <c r="I722" s="335" t="str">
        <f t="shared" si="184"/>
        <v/>
      </c>
      <c r="J722" s="335">
        <f t="shared" si="184"/>
        <v>0</v>
      </c>
      <c r="K722" s="335">
        <f t="shared" si="184"/>
        <v>0</v>
      </c>
      <c r="L722" s="335">
        <f t="shared" si="184"/>
        <v>0</v>
      </c>
      <c r="M722" s="335" t="str">
        <f t="shared" si="184"/>
        <v/>
      </c>
      <c r="N722" s="335" t="str">
        <f t="shared" si="184"/>
        <v/>
      </c>
      <c r="O722" s="335" t="str">
        <f t="shared" si="184"/>
        <v/>
      </c>
      <c r="P722" s="335" t="str">
        <f t="shared" si="184"/>
        <v/>
      </c>
    </row>
    <row r="723" spans="2:16" ht="18" customHeight="1" x14ac:dyDescent="0.25">
      <c r="B723" s="1099" t="s">
        <v>1820</v>
      </c>
      <c r="C723" s="335" t="str">
        <f t="shared" ref="C723:P723" si="185">C615</f>
        <v/>
      </c>
      <c r="D723" s="335" t="str">
        <f t="shared" si="185"/>
        <v/>
      </c>
      <c r="E723" s="335" t="str">
        <f t="shared" si="185"/>
        <v/>
      </c>
      <c r="F723" s="335" t="str">
        <f t="shared" si="185"/>
        <v/>
      </c>
      <c r="G723" s="335" t="str">
        <f t="shared" si="185"/>
        <v/>
      </c>
      <c r="H723" s="335" t="str">
        <f t="shared" si="185"/>
        <v/>
      </c>
      <c r="I723" s="335" t="str">
        <f t="shared" si="185"/>
        <v/>
      </c>
      <c r="J723" s="335">
        <f t="shared" si="185"/>
        <v>0</v>
      </c>
      <c r="K723" s="335">
        <f t="shared" si="185"/>
        <v>0</v>
      </c>
      <c r="L723" s="335">
        <f t="shared" si="185"/>
        <v>0</v>
      </c>
      <c r="M723" s="335" t="str">
        <f t="shared" si="185"/>
        <v/>
      </c>
      <c r="N723" s="335" t="str">
        <f t="shared" si="185"/>
        <v/>
      </c>
      <c r="O723" s="335" t="str">
        <f t="shared" si="185"/>
        <v/>
      </c>
      <c r="P723" s="335" t="str">
        <f t="shared" si="185"/>
        <v/>
      </c>
    </row>
    <row r="724" spans="2:16" ht="18" customHeight="1" x14ac:dyDescent="0.25">
      <c r="B724" s="1099" t="s">
        <v>1821</v>
      </c>
      <c r="C724" s="335" t="str">
        <f t="shared" ref="C724:P724" si="186">C616</f>
        <v/>
      </c>
      <c r="D724" s="335" t="str">
        <f t="shared" si="186"/>
        <v/>
      </c>
      <c r="E724" s="335" t="str">
        <f t="shared" si="186"/>
        <v/>
      </c>
      <c r="F724" s="335" t="str">
        <f t="shared" si="186"/>
        <v/>
      </c>
      <c r="G724" s="335" t="str">
        <f t="shared" si="186"/>
        <v/>
      </c>
      <c r="H724" s="335" t="str">
        <f t="shared" si="186"/>
        <v/>
      </c>
      <c r="I724" s="335" t="str">
        <f t="shared" si="186"/>
        <v/>
      </c>
      <c r="J724" s="335">
        <f t="shared" si="186"/>
        <v>0</v>
      </c>
      <c r="K724" s="335">
        <f t="shared" si="186"/>
        <v>0</v>
      </c>
      <c r="L724" s="335">
        <f t="shared" si="186"/>
        <v>0</v>
      </c>
      <c r="M724" s="335" t="str">
        <f t="shared" si="186"/>
        <v/>
      </c>
      <c r="N724" s="335" t="str">
        <f t="shared" si="186"/>
        <v/>
      </c>
      <c r="O724" s="335" t="str">
        <f t="shared" si="186"/>
        <v/>
      </c>
      <c r="P724" s="335" t="str">
        <f t="shared" si="186"/>
        <v/>
      </c>
    </row>
    <row r="725" spans="2:16" ht="18" customHeight="1" x14ac:dyDescent="0.25">
      <c r="B725" s="1099" t="s">
        <v>1822</v>
      </c>
      <c r="C725" s="335" t="str">
        <f t="shared" ref="C725:P725" si="187">C617</f>
        <v/>
      </c>
      <c r="D725" s="335" t="str">
        <f t="shared" si="187"/>
        <v/>
      </c>
      <c r="E725" s="335" t="str">
        <f t="shared" si="187"/>
        <v/>
      </c>
      <c r="F725" s="335" t="str">
        <f t="shared" si="187"/>
        <v/>
      </c>
      <c r="G725" s="335" t="str">
        <f t="shared" si="187"/>
        <v/>
      </c>
      <c r="H725" s="335" t="str">
        <f t="shared" si="187"/>
        <v/>
      </c>
      <c r="I725" s="335" t="str">
        <f t="shared" si="187"/>
        <v/>
      </c>
      <c r="J725" s="335">
        <f t="shared" si="187"/>
        <v>0</v>
      </c>
      <c r="K725" s="335">
        <f t="shared" si="187"/>
        <v>0</v>
      </c>
      <c r="L725" s="335">
        <f t="shared" si="187"/>
        <v>0</v>
      </c>
      <c r="M725" s="335" t="str">
        <f t="shared" si="187"/>
        <v/>
      </c>
      <c r="N725" s="335" t="str">
        <f t="shared" si="187"/>
        <v/>
      </c>
      <c r="O725" s="335" t="str">
        <f t="shared" si="187"/>
        <v/>
      </c>
      <c r="P725" s="335" t="str">
        <f t="shared" si="187"/>
        <v/>
      </c>
    </row>
    <row r="726" spans="2:16" ht="18" customHeight="1" x14ac:dyDescent="0.25">
      <c r="B726" s="1099" t="s">
        <v>1823</v>
      </c>
      <c r="C726" s="335" t="str">
        <f t="shared" ref="C726:P726" si="188">C618</f>
        <v/>
      </c>
      <c r="D726" s="335" t="str">
        <f t="shared" si="188"/>
        <v/>
      </c>
      <c r="E726" s="335" t="str">
        <f t="shared" si="188"/>
        <v/>
      </c>
      <c r="F726" s="335" t="str">
        <f t="shared" si="188"/>
        <v/>
      </c>
      <c r="G726" s="335" t="str">
        <f t="shared" si="188"/>
        <v/>
      </c>
      <c r="H726" s="335" t="str">
        <f t="shared" si="188"/>
        <v/>
      </c>
      <c r="I726" s="335" t="str">
        <f t="shared" si="188"/>
        <v/>
      </c>
      <c r="J726" s="335">
        <f t="shared" si="188"/>
        <v>0</v>
      </c>
      <c r="K726" s="335">
        <f t="shared" si="188"/>
        <v>0</v>
      </c>
      <c r="L726" s="335">
        <f t="shared" si="188"/>
        <v>0</v>
      </c>
      <c r="M726" s="335" t="str">
        <f t="shared" si="188"/>
        <v/>
      </c>
      <c r="N726" s="335" t="str">
        <f t="shared" si="188"/>
        <v/>
      </c>
      <c r="O726" s="335" t="str">
        <f t="shared" si="188"/>
        <v/>
      </c>
      <c r="P726" s="335" t="str">
        <f t="shared" si="188"/>
        <v/>
      </c>
    </row>
    <row r="727" spans="2:16" ht="18" customHeight="1" x14ac:dyDescent="0.25">
      <c r="B727" s="1099" t="s">
        <v>1824</v>
      </c>
      <c r="C727" s="335" t="str">
        <f t="shared" ref="C727:P727" si="189">C619</f>
        <v/>
      </c>
      <c r="D727" s="335" t="str">
        <f t="shared" si="189"/>
        <v/>
      </c>
      <c r="E727" s="335" t="str">
        <f t="shared" si="189"/>
        <v/>
      </c>
      <c r="F727" s="335" t="str">
        <f t="shared" si="189"/>
        <v/>
      </c>
      <c r="G727" s="335" t="str">
        <f t="shared" si="189"/>
        <v/>
      </c>
      <c r="H727" s="335" t="str">
        <f t="shared" si="189"/>
        <v/>
      </c>
      <c r="I727" s="335" t="str">
        <f t="shared" si="189"/>
        <v/>
      </c>
      <c r="J727" s="335">
        <f t="shared" si="189"/>
        <v>0</v>
      </c>
      <c r="K727" s="335">
        <f t="shared" si="189"/>
        <v>0</v>
      </c>
      <c r="L727" s="335">
        <f t="shared" si="189"/>
        <v>0</v>
      </c>
      <c r="M727" s="335" t="str">
        <f t="shared" si="189"/>
        <v/>
      </c>
      <c r="N727" s="335" t="str">
        <f t="shared" si="189"/>
        <v/>
      </c>
      <c r="O727" s="335" t="str">
        <f t="shared" si="189"/>
        <v/>
      </c>
      <c r="P727" s="335" t="str">
        <f t="shared" si="189"/>
        <v/>
      </c>
    </row>
    <row r="728" spans="2:16" ht="18" customHeight="1" x14ac:dyDescent="0.25">
      <c r="B728" s="1099" t="s">
        <v>1825</v>
      </c>
      <c r="C728" s="335" t="str">
        <f t="shared" ref="C728:P728" si="190">C620</f>
        <v/>
      </c>
      <c r="D728" s="335" t="str">
        <f t="shared" si="190"/>
        <v/>
      </c>
      <c r="E728" s="335" t="str">
        <f t="shared" si="190"/>
        <v/>
      </c>
      <c r="F728" s="335" t="str">
        <f t="shared" si="190"/>
        <v/>
      </c>
      <c r="G728" s="335" t="str">
        <f t="shared" si="190"/>
        <v/>
      </c>
      <c r="H728" s="335" t="str">
        <f t="shared" si="190"/>
        <v/>
      </c>
      <c r="I728" s="335" t="str">
        <f t="shared" si="190"/>
        <v/>
      </c>
      <c r="J728" s="335">
        <f t="shared" si="190"/>
        <v>0</v>
      </c>
      <c r="K728" s="335">
        <f t="shared" si="190"/>
        <v>0</v>
      </c>
      <c r="L728" s="335">
        <f t="shared" si="190"/>
        <v>0</v>
      </c>
      <c r="M728" s="335" t="str">
        <f t="shared" si="190"/>
        <v/>
      </c>
      <c r="N728" s="335" t="str">
        <f t="shared" si="190"/>
        <v/>
      </c>
      <c r="O728" s="335" t="str">
        <f t="shared" si="190"/>
        <v/>
      </c>
      <c r="P728" s="335" t="str">
        <f t="shared" si="190"/>
        <v/>
      </c>
    </row>
    <row r="729" spans="2:16" ht="18" customHeight="1" x14ac:dyDescent="0.25">
      <c r="B729" s="1099" t="s">
        <v>1826</v>
      </c>
      <c r="C729" s="335" t="str">
        <f t="shared" ref="C729:P729" si="191">C621</f>
        <v/>
      </c>
      <c r="D729" s="335" t="str">
        <f t="shared" si="191"/>
        <v/>
      </c>
      <c r="E729" s="335" t="str">
        <f t="shared" si="191"/>
        <v/>
      </c>
      <c r="F729" s="335" t="str">
        <f t="shared" si="191"/>
        <v/>
      </c>
      <c r="G729" s="335" t="str">
        <f t="shared" si="191"/>
        <v/>
      </c>
      <c r="H729" s="335" t="str">
        <f t="shared" si="191"/>
        <v/>
      </c>
      <c r="I729" s="335" t="str">
        <f t="shared" si="191"/>
        <v/>
      </c>
      <c r="J729" s="335">
        <f t="shared" si="191"/>
        <v>0</v>
      </c>
      <c r="K729" s="335">
        <f t="shared" si="191"/>
        <v>0</v>
      </c>
      <c r="L729" s="335">
        <f t="shared" si="191"/>
        <v>0</v>
      </c>
      <c r="M729" s="335" t="str">
        <f t="shared" si="191"/>
        <v/>
      </c>
      <c r="N729" s="335" t="str">
        <f t="shared" si="191"/>
        <v/>
      </c>
      <c r="O729" s="335" t="str">
        <f t="shared" si="191"/>
        <v/>
      </c>
      <c r="P729" s="335" t="str">
        <f t="shared" si="191"/>
        <v/>
      </c>
    </row>
    <row r="730" spans="2:16" ht="18" customHeight="1" x14ac:dyDescent="0.25">
      <c r="B730" s="1099" t="s">
        <v>1827</v>
      </c>
      <c r="C730" s="335" t="str">
        <f t="shared" ref="C730:P730" si="192">C622</f>
        <v/>
      </c>
      <c r="D730" s="335" t="str">
        <f t="shared" si="192"/>
        <v/>
      </c>
      <c r="E730" s="335" t="str">
        <f t="shared" si="192"/>
        <v/>
      </c>
      <c r="F730" s="335" t="str">
        <f t="shared" si="192"/>
        <v/>
      </c>
      <c r="G730" s="335" t="str">
        <f t="shared" si="192"/>
        <v/>
      </c>
      <c r="H730" s="335" t="str">
        <f t="shared" si="192"/>
        <v/>
      </c>
      <c r="I730" s="335" t="str">
        <f t="shared" si="192"/>
        <v/>
      </c>
      <c r="J730" s="335">
        <f t="shared" si="192"/>
        <v>0</v>
      </c>
      <c r="K730" s="335">
        <f t="shared" si="192"/>
        <v>0</v>
      </c>
      <c r="L730" s="335">
        <f t="shared" si="192"/>
        <v>0</v>
      </c>
      <c r="M730" s="335" t="str">
        <f t="shared" si="192"/>
        <v/>
      </c>
      <c r="N730" s="335" t="str">
        <f t="shared" si="192"/>
        <v/>
      </c>
      <c r="O730" s="335" t="str">
        <f t="shared" si="192"/>
        <v/>
      </c>
      <c r="P730" s="335" t="str">
        <f t="shared" si="192"/>
        <v/>
      </c>
    </row>
    <row r="731" spans="2:16" ht="18" customHeight="1" x14ac:dyDescent="0.25">
      <c r="B731" s="1099" t="s">
        <v>1828</v>
      </c>
      <c r="C731" s="335" t="str">
        <f t="shared" ref="C731:P731" si="193">C623</f>
        <v/>
      </c>
      <c r="D731" s="335" t="str">
        <f t="shared" si="193"/>
        <v/>
      </c>
      <c r="E731" s="335" t="str">
        <f t="shared" si="193"/>
        <v/>
      </c>
      <c r="F731" s="335" t="str">
        <f t="shared" si="193"/>
        <v/>
      </c>
      <c r="G731" s="335" t="str">
        <f t="shared" si="193"/>
        <v/>
      </c>
      <c r="H731" s="335" t="str">
        <f t="shared" si="193"/>
        <v/>
      </c>
      <c r="I731" s="335" t="str">
        <f t="shared" si="193"/>
        <v/>
      </c>
      <c r="J731" s="335">
        <f t="shared" si="193"/>
        <v>0</v>
      </c>
      <c r="K731" s="335">
        <f t="shared" si="193"/>
        <v>0</v>
      </c>
      <c r="L731" s="335">
        <f t="shared" si="193"/>
        <v>0</v>
      </c>
      <c r="M731" s="335" t="str">
        <f t="shared" si="193"/>
        <v/>
      </c>
      <c r="N731" s="335" t="str">
        <f t="shared" si="193"/>
        <v/>
      </c>
      <c r="O731" s="335" t="str">
        <f t="shared" si="193"/>
        <v/>
      </c>
      <c r="P731" s="335" t="str">
        <f t="shared" si="193"/>
        <v/>
      </c>
    </row>
    <row r="732" spans="2:16" ht="18" customHeight="1" x14ac:dyDescent="0.25">
      <c r="B732" s="1099" t="s">
        <v>1829</v>
      </c>
      <c r="C732" s="335" t="str">
        <f t="shared" ref="C732:P732" si="194">C624</f>
        <v/>
      </c>
      <c r="D732" s="335" t="str">
        <f t="shared" si="194"/>
        <v/>
      </c>
      <c r="E732" s="335" t="str">
        <f t="shared" si="194"/>
        <v/>
      </c>
      <c r="F732" s="335" t="str">
        <f t="shared" si="194"/>
        <v/>
      </c>
      <c r="G732" s="335" t="str">
        <f t="shared" si="194"/>
        <v/>
      </c>
      <c r="H732" s="335" t="str">
        <f t="shared" si="194"/>
        <v/>
      </c>
      <c r="I732" s="335" t="str">
        <f t="shared" si="194"/>
        <v/>
      </c>
      <c r="J732" s="335">
        <f t="shared" si="194"/>
        <v>0</v>
      </c>
      <c r="K732" s="335">
        <f t="shared" si="194"/>
        <v>0</v>
      </c>
      <c r="L732" s="335">
        <f t="shared" si="194"/>
        <v>0</v>
      </c>
      <c r="M732" s="335" t="str">
        <f t="shared" si="194"/>
        <v/>
      </c>
      <c r="N732" s="335" t="str">
        <f t="shared" si="194"/>
        <v/>
      </c>
      <c r="O732" s="335" t="str">
        <f t="shared" si="194"/>
        <v/>
      </c>
      <c r="P732" s="335" t="str">
        <f t="shared" si="194"/>
        <v/>
      </c>
    </row>
    <row r="733" spans="2:16" ht="18" customHeight="1" x14ac:dyDescent="0.25">
      <c r="B733" s="1099" t="s">
        <v>1830</v>
      </c>
      <c r="C733" s="335" t="str">
        <f t="shared" ref="C733:P733" si="195">C625</f>
        <v/>
      </c>
      <c r="D733" s="335" t="str">
        <f t="shared" si="195"/>
        <v/>
      </c>
      <c r="E733" s="335" t="str">
        <f t="shared" si="195"/>
        <v/>
      </c>
      <c r="F733" s="335" t="str">
        <f t="shared" si="195"/>
        <v/>
      </c>
      <c r="G733" s="335" t="str">
        <f t="shared" si="195"/>
        <v/>
      </c>
      <c r="H733" s="335" t="str">
        <f t="shared" si="195"/>
        <v/>
      </c>
      <c r="I733" s="335" t="str">
        <f t="shared" si="195"/>
        <v/>
      </c>
      <c r="J733" s="335">
        <f t="shared" si="195"/>
        <v>0</v>
      </c>
      <c r="K733" s="335">
        <f t="shared" si="195"/>
        <v>0</v>
      </c>
      <c r="L733" s="335">
        <f t="shared" si="195"/>
        <v>0</v>
      </c>
      <c r="M733" s="335" t="str">
        <f t="shared" si="195"/>
        <v/>
      </c>
      <c r="N733" s="335" t="str">
        <f t="shared" si="195"/>
        <v/>
      </c>
      <c r="O733" s="335" t="str">
        <f t="shared" si="195"/>
        <v/>
      </c>
      <c r="P733" s="335" t="str">
        <f t="shared" si="195"/>
        <v/>
      </c>
    </row>
    <row r="734" spans="2:16" ht="18" customHeight="1" x14ac:dyDescent="0.25">
      <c r="B734" s="1099" t="s">
        <v>1831</v>
      </c>
      <c r="C734" s="335" t="str">
        <f t="shared" ref="C734:P734" si="196">C626</f>
        <v/>
      </c>
      <c r="D734" s="335" t="str">
        <f t="shared" si="196"/>
        <v/>
      </c>
      <c r="E734" s="335" t="str">
        <f t="shared" si="196"/>
        <v/>
      </c>
      <c r="F734" s="335" t="str">
        <f t="shared" si="196"/>
        <v/>
      </c>
      <c r="G734" s="335" t="str">
        <f t="shared" si="196"/>
        <v/>
      </c>
      <c r="H734" s="335" t="str">
        <f t="shared" si="196"/>
        <v/>
      </c>
      <c r="I734" s="335" t="str">
        <f t="shared" si="196"/>
        <v/>
      </c>
      <c r="J734" s="335">
        <f t="shared" si="196"/>
        <v>0</v>
      </c>
      <c r="K734" s="335">
        <f t="shared" si="196"/>
        <v>0</v>
      </c>
      <c r="L734" s="335">
        <f t="shared" si="196"/>
        <v>0</v>
      </c>
      <c r="M734" s="335" t="str">
        <f t="shared" si="196"/>
        <v/>
      </c>
      <c r="N734" s="335" t="str">
        <f t="shared" si="196"/>
        <v/>
      </c>
      <c r="O734" s="335" t="str">
        <f t="shared" si="196"/>
        <v/>
      </c>
      <c r="P734" s="335" t="str">
        <f t="shared" si="196"/>
        <v/>
      </c>
    </row>
    <row r="735" spans="2:16" ht="18" customHeight="1" x14ac:dyDescent="0.25">
      <c r="B735" s="1099" t="s">
        <v>1832</v>
      </c>
      <c r="C735" s="335" t="str">
        <f t="shared" ref="C735:P735" si="197">C627</f>
        <v/>
      </c>
      <c r="D735" s="335" t="str">
        <f t="shared" si="197"/>
        <v/>
      </c>
      <c r="E735" s="335" t="str">
        <f t="shared" si="197"/>
        <v/>
      </c>
      <c r="F735" s="335" t="str">
        <f t="shared" si="197"/>
        <v/>
      </c>
      <c r="G735" s="335" t="str">
        <f t="shared" si="197"/>
        <v/>
      </c>
      <c r="H735" s="335" t="str">
        <f t="shared" si="197"/>
        <v/>
      </c>
      <c r="I735" s="335" t="str">
        <f t="shared" si="197"/>
        <v/>
      </c>
      <c r="J735" s="335">
        <f t="shared" si="197"/>
        <v>0</v>
      </c>
      <c r="K735" s="335">
        <f t="shared" si="197"/>
        <v>0</v>
      </c>
      <c r="L735" s="335">
        <f t="shared" si="197"/>
        <v>0</v>
      </c>
      <c r="M735" s="335" t="str">
        <f t="shared" si="197"/>
        <v/>
      </c>
      <c r="N735" s="335" t="str">
        <f t="shared" si="197"/>
        <v/>
      </c>
      <c r="O735" s="335" t="str">
        <f t="shared" si="197"/>
        <v/>
      </c>
      <c r="P735" s="335" t="str">
        <f t="shared" si="197"/>
        <v/>
      </c>
    </row>
    <row r="736" spans="2:16" ht="18" customHeight="1" x14ac:dyDescent="0.25">
      <c r="B736" s="1099" t="s">
        <v>1833</v>
      </c>
      <c r="C736" s="335" t="str">
        <f t="shared" ref="C736:P736" si="198">C628</f>
        <v/>
      </c>
      <c r="D736" s="335" t="str">
        <f t="shared" si="198"/>
        <v/>
      </c>
      <c r="E736" s="335" t="str">
        <f t="shared" si="198"/>
        <v/>
      </c>
      <c r="F736" s="335" t="str">
        <f t="shared" si="198"/>
        <v/>
      </c>
      <c r="G736" s="335" t="str">
        <f t="shared" si="198"/>
        <v/>
      </c>
      <c r="H736" s="335" t="str">
        <f t="shared" si="198"/>
        <v/>
      </c>
      <c r="I736" s="335" t="str">
        <f t="shared" si="198"/>
        <v/>
      </c>
      <c r="J736" s="335">
        <f t="shared" si="198"/>
        <v>0</v>
      </c>
      <c r="K736" s="335">
        <f t="shared" si="198"/>
        <v>0</v>
      </c>
      <c r="L736" s="335">
        <f t="shared" si="198"/>
        <v>0</v>
      </c>
      <c r="M736" s="335" t="str">
        <f t="shared" si="198"/>
        <v/>
      </c>
      <c r="N736" s="335" t="str">
        <f t="shared" si="198"/>
        <v/>
      </c>
      <c r="O736" s="335" t="str">
        <f t="shared" si="198"/>
        <v/>
      </c>
      <c r="P736" s="335" t="str">
        <f t="shared" si="198"/>
        <v/>
      </c>
    </row>
    <row r="737" spans="2:16" ht="18" customHeight="1" x14ac:dyDescent="0.25">
      <c r="B737" s="1099" t="s">
        <v>1834</v>
      </c>
      <c r="C737" s="335" t="str">
        <f t="shared" ref="C737:P737" si="199">C629</f>
        <v/>
      </c>
      <c r="D737" s="335" t="str">
        <f t="shared" si="199"/>
        <v/>
      </c>
      <c r="E737" s="335" t="str">
        <f t="shared" si="199"/>
        <v/>
      </c>
      <c r="F737" s="335" t="str">
        <f t="shared" si="199"/>
        <v/>
      </c>
      <c r="G737" s="335" t="str">
        <f t="shared" si="199"/>
        <v/>
      </c>
      <c r="H737" s="335" t="str">
        <f t="shared" si="199"/>
        <v/>
      </c>
      <c r="I737" s="335" t="str">
        <f t="shared" si="199"/>
        <v/>
      </c>
      <c r="J737" s="335">
        <f t="shared" si="199"/>
        <v>0</v>
      </c>
      <c r="K737" s="335">
        <f t="shared" si="199"/>
        <v>0</v>
      </c>
      <c r="L737" s="335">
        <f t="shared" si="199"/>
        <v>0</v>
      </c>
      <c r="M737" s="335" t="str">
        <f t="shared" si="199"/>
        <v/>
      </c>
      <c r="N737" s="335" t="str">
        <f t="shared" si="199"/>
        <v/>
      </c>
      <c r="O737" s="335" t="str">
        <f t="shared" si="199"/>
        <v/>
      </c>
      <c r="P737" s="335" t="str">
        <f t="shared" si="199"/>
        <v/>
      </c>
    </row>
    <row r="738" spans="2:16" ht="18" customHeight="1" x14ac:dyDescent="0.25">
      <c r="B738" s="1099" t="s">
        <v>1835</v>
      </c>
      <c r="C738" s="335" t="str">
        <f t="shared" ref="C738:P738" si="200">C630</f>
        <v/>
      </c>
      <c r="D738" s="335" t="str">
        <f t="shared" si="200"/>
        <v/>
      </c>
      <c r="E738" s="335" t="str">
        <f t="shared" si="200"/>
        <v/>
      </c>
      <c r="F738" s="335" t="str">
        <f t="shared" si="200"/>
        <v/>
      </c>
      <c r="G738" s="335" t="str">
        <f t="shared" si="200"/>
        <v/>
      </c>
      <c r="H738" s="335" t="str">
        <f t="shared" si="200"/>
        <v/>
      </c>
      <c r="I738" s="335" t="str">
        <f t="shared" si="200"/>
        <v/>
      </c>
      <c r="J738" s="335">
        <f t="shared" si="200"/>
        <v>0</v>
      </c>
      <c r="K738" s="335">
        <f t="shared" si="200"/>
        <v>0</v>
      </c>
      <c r="L738" s="335">
        <f t="shared" si="200"/>
        <v>0</v>
      </c>
      <c r="M738" s="335" t="str">
        <f t="shared" si="200"/>
        <v/>
      </c>
      <c r="N738" s="335" t="str">
        <f t="shared" si="200"/>
        <v/>
      </c>
      <c r="O738" s="335" t="str">
        <f t="shared" si="200"/>
        <v/>
      </c>
      <c r="P738" s="335" t="str">
        <f t="shared" si="200"/>
        <v/>
      </c>
    </row>
    <row r="739" spans="2:16" ht="18" customHeight="1" x14ac:dyDescent="0.25">
      <c r="B739" s="1099" t="s">
        <v>1836</v>
      </c>
      <c r="C739" s="335" t="str">
        <f t="shared" ref="C739:P739" si="201">C631</f>
        <v/>
      </c>
      <c r="D739" s="335" t="str">
        <f t="shared" si="201"/>
        <v/>
      </c>
      <c r="E739" s="335" t="str">
        <f t="shared" si="201"/>
        <v/>
      </c>
      <c r="F739" s="335" t="str">
        <f t="shared" si="201"/>
        <v/>
      </c>
      <c r="G739" s="335" t="str">
        <f t="shared" si="201"/>
        <v/>
      </c>
      <c r="H739" s="335" t="str">
        <f t="shared" si="201"/>
        <v/>
      </c>
      <c r="I739" s="335" t="str">
        <f t="shared" si="201"/>
        <v/>
      </c>
      <c r="J739" s="335">
        <f t="shared" si="201"/>
        <v>0</v>
      </c>
      <c r="K739" s="335">
        <f t="shared" si="201"/>
        <v>0</v>
      </c>
      <c r="L739" s="335">
        <f t="shared" si="201"/>
        <v>0</v>
      </c>
      <c r="M739" s="335" t="str">
        <f t="shared" si="201"/>
        <v/>
      </c>
      <c r="N739" s="335" t="str">
        <f t="shared" si="201"/>
        <v/>
      </c>
      <c r="O739" s="335" t="str">
        <f t="shared" si="201"/>
        <v/>
      </c>
      <c r="P739" s="335" t="str">
        <f t="shared" si="201"/>
        <v/>
      </c>
    </row>
    <row r="740" spans="2:16" ht="18" customHeight="1" x14ac:dyDescent="0.25">
      <c r="B740" s="1099" t="s">
        <v>1837</v>
      </c>
      <c r="C740" s="335" t="str">
        <f t="shared" ref="C740:P740" si="202">C632</f>
        <v/>
      </c>
      <c r="D740" s="335" t="str">
        <f t="shared" si="202"/>
        <v/>
      </c>
      <c r="E740" s="335" t="str">
        <f t="shared" si="202"/>
        <v/>
      </c>
      <c r="F740" s="335" t="str">
        <f t="shared" si="202"/>
        <v/>
      </c>
      <c r="G740" s="335" t="str">
        <f t="shared" si="202"/>
        <v/>
      </c>
      <c r="H740" s="335" t="str">
        <f t="shared" si="202"/>
        <v/>
      </c>
      <c r="I740" s="335" t="str">
        <f t="shared" si="202"/>
        <v/>
      </c>
      <c r="J740" s="335">
        <f t="shared" si="202"/>
        <v>0</v>
      </c>
      <c r="K740" s="335">
        <f t="shared" si="202"/>
        <v>0</v>
      </c>
      <c r="L740" s="335">
        <f t="shared" si="202"/>
        <v>0</v>
      </c>
      <c r="M740" s="335" t="str">
        <f t="shared" si="202"/>
        <v/>
      </c>
      <c r="N740" s="335" t="str">
        <f t="shared" si="202"/>
        <v/>
      </c>
      <c r="O740" s="335" t="str">
        <f t="shared" si="202"/>
        <v/>
      </c>
      <c r="P740" s="335" t="str">
        <f t="shared" si="202"/>
        <v/>
      </c>
    </row>
    <row r="741" spans="2:16" ht="18" customHeight="1" x14ac:dyDescent="0.25">
      <c r="B741" s="1099" t="s">
        <v>1838</v>
      </c>
      <c r="C741" s="335" t="str">
        <f t="shared" ref="C741:P741" si="203">C633</f>
        <v/>
      </c>
      <c r="D741" s="335" t="str">
        <f t="shared" si="203"/>
        <v/>
      </c>
      <c r="E741" s="335" t="str">
        <f t="shared" si="203"/>
        <v/>
      </c>
      <c r="F741" s="335" t="str">
        <f t="shared" si="203"/>
        <v/>
      </c>
      <c r="G741" s="335" t="str">
        <f t="shared" si="203"/>
        <v/>
      </c>
      <c r="H741" s="335" t="str">
        <f t="shared" si="203"/>
        <v/>
      </c>
      <c r="I741" s="335" t="str">
        <f t="shared" si="203"/>
        <v/>
      </c>
      <c r="J741" s="335">
        <f t="shared" si="203"/>
        <v>0</v>
      </c>
      <c r="K741" s="335">
        <f t="shared" si="203"/>
        <v>0</v>
      </c>
      <c r="L741" s="335">
        <f t="shared" si="203"/>
        <v>0</v>
      </c>
      <c r="M741" s="335" t="str">
        <f t="shared" si="203"/>
        <v/>
      </c>
      <c r="N741" s="335" t="str">
        <f t="shared" si="203"/>
        <v/>
      </c>
      <c r="O741" s="335" t="str">
        <f t="shared" si="203"/>
        <v/>
      </c>
      <c r="P741" s="335" t="str">
        <f t="shared" si="203"/>
        <v/>
      </c>
    </row>
    <row r="742" spans="2:16" ht="18" customHeight="1" x14ac:dyDescent="0.25">
      <c r="B742" s="1099" t="s">
        <v>1839</v>
      </c>
      <c r="C742" s="335" t="str">
        <f t="shared" ref="C742:P742" si="204">C634</f>
        <v/>
      </c>
      <c r="D742" s="335" t="str">
        <f t="shared" si="204"/>
        <v/>
      </c>
      <c r="E742" s="335" t="str">
        <f t="shared" si="204"/>
        <v/>
      </c>
      <c r="F742" s="335" t="str">
        <f t="shared" si="204"/>
        <v/>
      </c>
      <c r="G742" s="335" t="str">
        <f t="shared" si="204"/>
        <v/>
      </c>
      <c r="H742" s="335" t="str">
        <f t="shared" si="204"/>
        <v/>
      </c>
      <c r="I742" s="335" t="str">
        <f t="shared" si="204"/>
        <v/>
      </c>
      <c r="J742" s="335">
        <f t="shared" si="204"/>
        <v>0</v>
      </c>
      <c r="K742" s="335">
        <f t="shared" si="204"/>
        <v>0</v>
      </c>
      <c r="L742" s="335">
        <f t="shared" si="204"/>
        <v>0</v>
      </c>
      <c r="M742" s="335" t="str">
        <f t="shared" si="204"/>
        <v/>
      </c>
      <c r="N742" s="335" t="str">
        <f t="shared" si="204"/>
        <v/>
      </c>
      <c r="O742" s="335" t="str">
        <f t="shared" si="204"/>
        <v/>
      </c>
      <c r="P742" s="335" t="str">
        <f t="shared" si="204"/>
        <v/>
      </c>
    </row>
    <row r="743" spans="2:16" ht="18" customHeight="1" x14ac:dyDescent="0.25">
      <c r="B743" s="1099" t="s">
        <v>1840</v>
      </c>
      <c r="C743" s="335" t="str">
        <f t="shared" ref="C743:P743" si="205">C635</f>
        <v/>
      </c>
      <c r="D743" s="335" t="str">
        <f t="shared" si="205"/>
        <v/>
      </c>
      <c r="E743" s="335" t="str">
        <f t="shared" si="205"/>
        <v/>
      </c>
      <c r="F743" s="335" t="str">
        <f t="shared" si="205"/>
        <v/>
      </c>
      <c r="G743" s="335" t="str">
        <f t="shared" si="205"/>
        <v/>
      </c>
      <c r="H743" s="335" t="str">
        <f t="shared" si="205"/>
        <v/>
      </c>
      <c r="I743" s="335" t="str">
        <f t="shared" si="205"/>
        <v/>
      </c>
      <c r="J743" s="335">
        <f t="shared" si="205"/>
        <v>0</v>
      </c>
      <c r="K743" s="335">
        <f t="shared" si="205"/>
        <v>0</v>
      </c>
      <c r="L743" s="335">
        <f t="shared" si="205"/>
        <v>0</v>
      </c>
      <c r="M743" s="335" t="str">
        <f t="shared" si="205"/>
        <v/>
      </c>
      <c r="N743" s="335" t="str">
        <f t="shared" si="205"/>
        <v/>
      </c>
      <c r="O743" s="335" t="str">
        <f t="shared" si="205"/>
        <v/>
      </c>
      <c r="P743" s="335" t="str">
        <f t="shared" si="205"/>
        <v/>
      </c>
    </row>
    <row r="744" spans="2:16" ht="18" customHeight="1" x14ac:dyDescent="0.25">
      <c r="B744" s="1099" t="s">
        <v>1841</v>
      </c>
      <c r="C744" s="335" t="str">
        <f t="shared" ref="C744:P744" si="206">C636</f>
        <v/>
      </c>
      <c r="D744" s="335" t="str">
        <f t="shared" si="206"/>
        <v/>
      </c>
      <c r="E744" s="335" t="str">
        <f t="shared" si="206"/>
        <v/>
      </c>
      <c r="F744" s="335" t="str">
        <f t="shared" si="206"/>
        <v/>
      </c>
      <c r="G744" s="335" t="str">
        <f t="shared" si="206"/>
        <v/>
      </c>
      <c r="H744" s="335" t="str">
        <f t="shared" si="206"/>
        <v/>
      </c>
      <c r="I744" s="335" t="str">
        <f t="shared" si="206"/>
        <v/>
      </c>
      <c r="J744" s="335">
        <f t="shared" si="206"/>
        <v>0</v>
      </c>
      <c r="K744" s="335">
        <f t="shared" si="206"/>
        <v>0</v>
      </c>
      <c r="L744" s="335">
        <f t="shared" si="206"/>
        <v>0</v>
      </c>
      <c r="M744" s="335" t="str">
        <f t="shared" si="206"/>
        <v/>
      </c>
      <c r="N744" s="335" t="str">
        <f t="shared" si="206"/>
        <v/>
      </c>
      <c r="O744" s="335" t="str">
        <f t="shared" si="206"/>
        <v/>
      </c>
      <c r="P744" s="335" t="str">
        <f t="shared" si="206"/>
        <v/>
      </c>
    </row>
    <row r="745" spans="2:16" ht="18" customHeight="1" x14ac:dyDescent="0.25">
      <c r="B745" s="1099" t="s">
        <v>1842</v>
      </c>
      <c r="C745" s="335" t="str">
        <f t="shared" ref="C745:P745" si="207">C637</f>
        <v/>
      </c>
      <c r="D745" s="335" t="str">
        <f t="shared" si="207"/>
        <v/>
      </c>
      <c r="E745" s="335" t="str">
        <f t="shared" si="207"/>
        <v/>
      </c>
      <c r="F745" s="335" t="str">
        <f t="shared" si="207"/>
        <v/>
      </c>
      <c r="G745" s="335" t="str">
        <f t="shared" si="207"/>
        <v/>
      </c>
      <c r="H745" s="335" t="str">
        <f t="shared" si="207"/>
        <v/>
      </c>
      <c r="I745" s="335" t="str">
        <f t="shared" si="207"/>
        <v/>
      </c>
      <c r="J745" s="335">
        <f t="shared" si="207"/>
        <v>0</v>
      </c>
      <c r="K745" s="335">
        <f t="shared" si="207"/>
        <v>0</v>
      </c>
      <c r="L745" s="335">
        <f t="shared" si="207"/>
        <v>0</v>
      </c>
      <c r="M745" s="335" t="str">
        <f t="shared" si="207"/>
        <v/>
      </c>
      <c r="N745" s="335" t="str">
        <f t="shared" si="207"/>
        <v/>
      </c>
      <c r="O745" s="335" t="str">
        <f t="shared" si="207"/>
        <v/>
      </c>
      <c r="P745" s="335" t="str">
        <f t="shared" si="207"/>
        <v/>
      </c>
    </row>
    <row r="746" spans="2:16" ht="18" customHeight="1" x14ac:dyDescent="0.25">
      <c r="B746" s="1099" t="s">
        <v>1843</v>
      </c>
      <c r="C746" s="335" t="str">
        <f t="shared" ref="C746:P746" si="208">C638</f>
        <v/>
      </c>
      <c r="D746" s="335" t="str">
        <f t="shared" si="208"/>
        <v/>
      </c>
      <c r="E746" s="335" t="str">
        <f t="shared" si="208"/>
        <v/>
      </c>
      <c r="F746" s="335" t="str">
        <f t="shared" si="208"/>
        <v/>
      </c>
      <c r="G746" s="335" t="str">
        <f t="shared" si="208"/>
        <v/>
      </c>
      <c r="H746" s="335" t="str">
        <f t="shared" si="208"/>
        <v/>
      </c>
      <c r="I746" s="335" t="str">
        <f t="shared" si="208"/>
        <v/>
      </c>
      <c r="J746" s="335">
        <f t="shared" si="208"/>
        <v>0</v>
      </c>
      <c r="K746" s="335">
        <f t="shared" si="208"/>
        <v>0</v>
      </c>
      <c r="L746" s="335">
        <f t="shared" si="208"/>
        <v>0</v>
      </c>
      <c r="M746" s="335" t="str">
        <f t="shared" si="208"/>
        <v/>
      </c>
      <c r="N746" s="335" t="str">
        <f t="shared" si="208"/>
        <v/>
      </c>
      <c r="O746" s="335" t="str">
        <f t="shared" si="208"/>
        <v/>
      </c>
      <c r="P746" s="335" t="str">
        <f t="shared" si="208"/>
        <v/>
      </c>
    </row>
    <row r="747" spans="2:16" ht="18" customHeight="1" x14ac:dyDescent="0.25">
      <c r="B747" s="1099" t="s">
        <v>1844</v>
      </c>
      <c r="C747" s="335" t="str">
        <f t="shared" ref="C747:P747" si="209">C639</f>
        <v/>
      </c>
      <c r="D747" s="335" t="str">
        <f t="shared" si="209"/>
        <v/>
      </c>
      <c r="E747" s="335" t="str">
        <f t="shared" si="209"/>
        <v/>
      </c>
      <c r="F747" s="335" t="str">
        <f t="shared" si="209"/>
        <v/>
      </c>
      <c r="G747" s="335" t="str">
        <f t="shared" si="209"/>
        <v/>
      </c>
      <c r="H747" s="335" t="str">
        <f t="shared" si="209"/>
        <v/>
      </c>
      <c r="I747" s="335" t="str">
        <f t="shared" si="209"/>
        <v/>
      </c>
      <c r="J747" s="335">
        <f t="shared" si="209"/>
        <v>0</v>
      </c>
      <c r="K747" s="335">
        <f t="shared" si="209"/>
        <v>0</v>
      </c>
      <c r="L747" s="335">
        <f t="shared" si="209"/>
        <v>0</v>
      </c>
      <c r="M747" s="335" t="str">
        <f t="shared" si="209"/>
        <v/>
      </c>
      <c r="N747" s="335" t="str">
        <f t="shared" si="209"/>
        <v/>
      </c>
      <c r="O747" s="335" t="str">
        <f t="shared" si="209"/>
        <v/>
      </c>
      <c r="P747" s="335" t="str">
        <f t="shared" si="209"/>
        <v/>
      </c>
    </row>
    <row r="748" spans="2:16" ht="18" customHeight="1" x14ac:dyDescent="0.25">
      <c r="B748" s="1099" t="s">
        <v>1845</v>
      </c>
      <c r="C748" s="335" t="str">
        <f t="shared" ref="C748:P748" si="210">C640</f>
        <v/>
      </c>
      <c r="D748" s="335" t="str">
        <f t="shared" si="210"/>
        <v/>
      </c>
      <c r="E748" s="335" t="str">
        <f t="shared" si="210"/>
        <v/>
      </c>
      <c r="F748" s="335" t="str">
        <f t="shared" si="210"/>
        <v/>
      </c>
      <c r="G748" s="335" t="str">
        <f t="shared" si="210"/>
        <v/>
      </c>
      <c r="H748" s="335" t="str">
        <f t="shared" si="210"/>
        <v/>
      </c>
      <c r="I748" s="335" t="str">
        <f t="shared" si="210"/>
        <v/>
      </c>
      <c r="J748" s="335">
        <f t="shared" si="210"/>
        <v>0</v>
      </c>
      <c r="K748" s="335">
        <f t="shared" si="210"/>
        <v>0</v>
      </c>
      <c r="L748" s="335">
        <f t="shared" si="210"/>
        <v>0</v>
      </c>
      <c r="M748" s="335" t="str">
        <f t="shared" si="210"/>
        <v/>
      </c>
      <c r="N748" s="335" t="str">
        <f t="shared" si="210"/>
        <v/>
      </c>
      <c r="O748" s="335" t="str">
        <f t="shared" si="210"/>
        <v/>
      </c>
      <c r="P748" s="335" t="str">
        <f t="shared" si="210"/>
        <v/>
      </c>
    </row>
    <row r="749" spans="2:16" ht="18" customHeight="1" x14ac:dyDescent="0.25">
      <c r="D749" s="272"/>
      <c r="E749" s="272"/>
      <c r="F749" s="272"/>
      <c r="M749" s="469">
        <f>SUM(M649:M748)</f>
        <v>0</v>
      </c>
      <c r="N749" s="469">
        <f>SUM(N649:N748)</f>
        <v>0</v>
      </c>
      <c r="O749" s="469">
        <f>SUM(O649:O748)</f>
        <v>0</v>
      </c>
      <c r="P749" s="469">
        <f>SUM(P649:P748)</f>
        <v>0</v>
      </c>
    </row>
    <row r="750" spans="2:16" ht="18" customHeight="1" x14ac:dyDescent="0.25">
      <c r="D750" s="272"/>
      <c r="E750" s="272"/>
      <c r="F750" s="272"/>
      <c r="M750" s="739"/>
      <c r="N750" s="739"/>
      <c r="O750" s="739"/>
      <c r="P750" s="739"/>
    </row>
    <row r="751" spans="2:16" ht="18" customHeight="1" x14ac:dyDescent="0.25">
      <c r="B751" s="415" t="s">
        <v>771</v>
      </c>
      <c r="C751" s="415"/>
      <c r="D751" s="415"/>
      <c r="E751" s="415"/>
      <c r="F751" s="415"/>
      <c r="G751" s="415"/>
      <c r="H751" s="415"/>
      <c r="I751" s="415"/>
      <c r="J751" s="415"/>
      <c r="K751" s="415"/>
    </row>
    <row r="752" spans="2:16" ht="18" customHeight="1" x14ac:dyDescent="0.25"/>
    <row r="753" spans="1:65" ht="18" customHeight="1" x14ac:dyDescent="0.25">
      <c r="D753" s="456" t="s">
        <v>911</v>
      </c>
      <c r="E753" s="456" t="s">
        <v>912</v>
      </c>
      <c r="F753" s="456" t="s">
        <v>913</v>
      </c>
      <c r="G753" s="456" t="s">
        <v>914</v>
      </c>
    </row>
    <row r="754" spans="1:65" ht="18" customHeight="1" x14ac:dyDescent="0.25">
      <c r="B754" s="271">
        <v>4</v>
      </c>
      <c r="C754" s="405" t="s">
        <v>1415</v>
      </c>
      <c r="D754" s="457">
        <f>ROUND(SUMIFS($M$827:$M$876,$D$827:$D$876,"Transporte ferroviario"),2)</f>
        <v>0</v>
      </c>
      <c r="E754" s="457">
        <f>ROUND(SUMIFS($N$827:$N$876,$D$827:$D$876,"Transporte ferroviario"),2)</f>
        <v>0</v>
      </c>
      <c r="F754" s="457">
        <f>ROUND(SUMIFS($O$827:$O$876,$D$827:$D$876,"Transporte ferroviario"),2)</f>
        <v>0</v>
      </c>
      <c r="G754" s="457">
        <f>ROUND(SUMIFS($P$827:$P$876,$D$827:$D$876,"Transporte ferroviario"),2)</f>
        <v>0</v>
      </c>
      <c r="H754" s="455">
        <f>D754+E754*$H$9/1000+F754*$H$10/1000</f>
        <v>0</v>
      </c>
      <c r="Q754" s="271"/>
      <c r="R754" s="272"/>
      <c r="AG754" s="271"/>
      <c r="AH754" s="272"/>
    </row>
    <row r="755" spans="1:65" ht="18" customHeight="1" x14ac:dyDescent="0.25">
      <c r="A755" s="373"/>
      <c r="B755" s="271">
        <v>5</v>
      </c>
      <c r="C755" s="405" t="s">
        <v>1416</v>
      </c>
      <c r="D755" s="457">
        <f>ROUND(SUMIFS($M$827:$M$876,$D$827:$D$876,"Transporte marítimo"),2)</f>
        <v>0</v>
      </c>
      <c r="E755" s="457">
        <f>ROUND(SUMIFS($N$827:$N$876,$D$827:$D$876,"Transporte marítimo"),2)</f>
        <v>0</v>
      </c>
      <c r="F755" s="457">
        <f>ROUND(SUMIFS($O$827:$O$876,$D$827:$D$876,"Transporte marítimo"),2)</f>
        <v>0</v>
      </c>
      <c r="G755" s="457">
        <f>ROUND(SUMIFS($P$827:$P$876,$D$827:$D$876,"Transporte marítimo"),2)</f>
        <v>0</v>
      </c>
      <c r="H755" s="455">
        <f>D755+E755*$H$9/1000+F755*$H$10/1000</f>
        <v>0</v>
      </c>
      <c r="J755" s="354"/>
      <c r="K755" s="354"/>
      <c r="L755" s="354"/>
      <c r="M755" s="354"/>
      <c r="N755" s="354"/>
      <c r="O755" s="354"/>
      <c r="P755" s="352"/>
      <c r="Q755" s="352"/>
      <c r="R755" s="352"/>
      <c r="S755" s="352"/>
      <c r="T755" s="352"/>
      <c r="U755" s="352"/>
      <c r="V755" s="354"/>
      <c r="W755" s="354"/>
      <c r="X755" s="354"/>
      <c r="Y755" s="354"/>
      <c r="Z755" s="354"/>
      <c r="AA755" s="354"/>
      <c r="AB755" s="352"/>
      <c r="AC755" s="352"/>
      <c r="AD755" s="352"/>
      <c r="AE755" s="352"/>
      <c r="AF755" s="352"/>
      <c r="AG755" s="352"/>
      <c r="AH755" s="354"/>
      <c r="AI755" s="354"/>
      <c r="AJ755" s="354"/>
      <c r="AK755" s="354"/>
      <c r="AL755" s="354"/>
      <c r="AM755" s="354"/>
      <c r="AN755" s="352"/>
      <c r="AO755" s="352"/>
      <c r="AP755" s="352"/>
      <c r="AQ755" s="352"/>
      <c r="AR755" s="352"/>
      <c r="AS755" s="352"/>
      <c r="AT755" s="354"/>
      <c r="AU755" s="354"/>
      <c r="AV755" s="354"/>
      <c r="AW755" s="354"/>
      <c r="AX755" s="354"/>
      <c r="AY755" s="354"/>
      <c r="AZ755" s="352"/>
      <c r="BA755" s="352"/>
      <c r="BB755" s="352"/>
    </row>
    <row r="756" spans="1:65" ht="18" customHeight="1" x14ac:dyDescent="0.25">
      <c r="B756" s="271">
        <v>6</v>
      </c>
      <c r="C756" s="405" t="s">
        <v>1417</v>
      </c>
      <c r="D756" s="457">
        <f>ROUND(SUMIFS($M$827:$M$876,$D$827:$D$876,"Transporte aéreo"),2)</f>
        <v>0</v>
      </c>
      <c r="E756" s="457">
        <f>ROUND(SUMIFS($N$827:$N$876,$D$827:$D$876,"Transporte aéreo"),2)</f>
        <v>0</v>
      </c>
      <c r="F756" s="457">
        <f>ROUND(SUMIFS($O$827:$O$876,$D$827:$D$876,"Transporte aéreo"),2)</f>
        <v>0</v>
      </c>
      <c r="G756" s="457">
        <f>ROUND(SUMIFS($P$827:$P$876,$D$827:$D$876,"Transporte aéreo"),2)</f>
        <v>0</v>
      </c>
      <c r="H756" s="455">
        <f>D756+E756*$H$9/1000+F756*$H$10/1000</f>
        <v>0</v>
      </c>
    </row>
    <row r="757" spans="1:65" s="272" customFormat="1" ht="18" customHeight="1" x14ac:dyDescent="0.25">
      <c r="A757" s="166"/>
      <c r="B757" s="271"/>
      <c r="C757" s="309" t="s">
        <v>1477</v>
      </c>
      <c r="E757" s="271"/>
      <c r="G757" s="271"/>
      <c r="H757" s="271"/>
      <c r="I757" s="271"/>
      <c r="J757" s="271"/>
      <c r="K757" s="271"/>
      <c r="L757" s="271"/>
      <c r="M757" s="271"/>
      <c r="N757" s="271"/>
      <c r="O757" s="271"/>
      <c r="P757" s="271"/>
      <c r="Q757" s="271"/>
      <c r="R757" s="271"/>
      <c r="S757" s="271"/>
      <c r="T757" s="271"/>
      <c r="U757" s="271"/>
      <c r="V757" s="271"/>
      <c r="AQ757" s="271"/>
      <c r="AR757" s="271"/>
      <c r="AS757" s="271"/>
      <c r="AT757" s="271"/>
      <c r="AU757" s="271"/>
      <c r="AV757" s="271"/>
      <c r="AW757" s="271"/>
      <c r="AX757" s="271"/>
      <c r="AY757" s="271"/>
      <c r="AZ757" s="271"/>
      <c r="BA757" s="271"/>
      <c r="BB757" s="271"/>
      <c r="BH757" s="952"/>
      <c r="BK757" s="952" t="s">
        <v>1846</v>
      </c>
    </row>
    <row r="758" spans="1:65" s="272" customFormat="1" ht="18" customHeight="1" x14ac:dyDescent="0.25">
      <c r="A758" s="166"/>
      <c r="B758" s="389" t="s">
        <v>834</v>
      </c>
      <c r="C758" s="271"/>
      <c r="D758" s="271"/>
      <c r="E758" s="271"/>
      <c r="F758" s="271"/>
      <c r="G758" s="271"/>
      <c r="H758" s="271"/>
      <c r="I758" s="271"/>
      <c r="J758" s="271"/>
      <c r="K758" s="271"/>
      <c r="L758" s="271"/>
      <c r="M758" s="271"/>
      <c r="N758" s="271"/>
      <c r="O758" s="271"/>
      <c r="P758" s="271"/>
      <c r="Q758" s="271"/>
      <c r="R758" s="271"/>
      <c r="S758" s="271"/>
      <c r="T758" s="271"/>
      <c r="U758" s="271"/>
      <c r="V758" s="271"/>
      <c r="AQ758" s="271"/>
      <c r="AR758" s="271"/>
      <c r="AS758" s="271"/>
      <c r="AT758" s="271"/>
      <c r="AU758" s="271"/>
      <c r="AV758" s="271"/>
      <c r="AW758" s="271"/>
      <c r="AX758" s="271"/>
      <c r="AY758" s="271"/>
      <c r="AZ758" s="271"/>
      <c r="BA758" s="271"/>
      <c r="BB758" s="271"/>
    </row>
    <row r="759" spans="1:65" ht="18" customHeight="1" x14ac:dyDescent="0.25">
      <c r="A759" s="271"/>
      <c r="B759" s="352"/>
      <c r="C759" s="350"/>
      <c r="F759" s="475">
        <v>2007</v>
      </c>
      <c r="G759" s="475">
        <v>2007</v>
      </c>
      <c r="H759" s="475">
        <v>2007</v>
      </c>
      <c r="I759" s="475">
        <v>2008</v>
      </c>
      <c r="J759" s="475">
        <v>2008</v>
      </c>
      <c r="K759" s="475">
        <v>2008</v>
      </c>
      <c r="L759" s="475">
        <v>2009</v>
      </c>
      <c r="M759" s="475">
        <v>2009</v>
      </c>
      <c r="N759" s="475">
        <v>2009</v>
      </c>
      <c r="O759" s="475">
        <v>2010</v>
      </c>
      <c r="P759" s="475">
        <v>2010</v>
      </c>
      <c r="Q759" s="475">
        <v>2010</v>
      </c>
      <c r="R759" s="475">
        <v>2011</v>
      </c>
      <c r="S759" s="475">
        <v>2011</v>
      </c>
      <c r="T759" s="475">
        <v>2011</v>
      </c>
      <c r="U759" s="475">
        <v>2012</v>
      </c>
      <c r="V759" s="475">
        <v>2012</v>
      </c>
      <c r="W759" s="475">
        <v>2012</v>
      </c>
      <c r="X759" s="475">
        <v>2013</v>
      </c>
      <c r="Y759" s="475">
        <v>2013</v>
      </c>
      <c r="Z759" s="475">
        <v>2013</v>
      </c>
      <c r="AA759" s="475">
        <v>2014</v>
      </c>
      <c r="AB759" s="475">
        <v>2014</v>
      </c>
      <c r="AC759" s="475">
        <v>2014</v>
      </c>
      <c r="AD759" s="475">
        <v>2015</v>
      </c>
      <c r="AE759" s="475">
        <v>2015</v>
      </c>
      <c r="AF759" s="475">
        <v>2015</v>
      </c>
      <c r="AG759" s="475">
        <v>2016</v>
      </c>
      <c r="AH759" s="475">
        <v>2016</v>
      </c>
      <c r="AI759" s="475">
        <v>2016</v>
      </c>
      <c r="AJ759" s="475">
        <v>2017</v>
      </c>
      <c r="AK759" s="475">
        <v>2017</v>
      </c>
      <c r="AL759" s="475">
        <v>2017</v>
      </c>
      <c r="AM759" s="475">
        <v>2018</v>
      </c>
      <c r="AN759" s="475">
        <v>2018</v>
      </c>
      <c r="AO759" s="475">
        <v>2018</v>
      </c>
      <c r="AP759" s="475">
        <v>2019</v>
      </c>
      <c r="AQ759" s="475">
        <v>2019</v>
      </c>
      <c r="AR759" s="475">
        <v>2019</v>
      </c>
      <c r="AS759" s="475">
        <v>2020</v>
      </c>
      <c r="AT759" s="475">
        <v>2020</v>
      </c>
      <c r="AU759" s="475">
        <v>2020</v>
      </c>
      <c r="AV759" s="475">
        <v>2021</v>
      </c>
      <c r="AW759" s="475">
        <v>2021</v>
      </c>
      <c r="AX759" s="475">
        <v>2021</v>
      </c>
      <c r="AY759" s="475">
        <v>2022</v>
      </c>
      <c r="AZ759" s="475">
        <v>2022</v>
      </c>
      <c r="BA759" s="475">
        <v>2022</v>
      </c>
      <c r="BB759" s="475">
        <v>2023</v>
      </c>
      <c r="BC759" s="475">
        <v>2023</v>
      </c>
      <c r="BD759" s="475">
        <v>2023</v>
      </c>
      <c r="BE759" s="475">
        <v>2024</v>
      </c>
      <c r="BF759" s="475">
        <v>2024</v>
      </c>
      <c r="BG759" s="475">
        <v>2024</v>
      </c>
      <c r="BH759" s="1047">
        <v>2025</v>
      </c>
      <c r="BI759" s="1047">
        <v>2025</v>
      </c>
      <c r="BJ759" s="1047">
        <v>2025</v>
      </c>
      <c r="BK759" s="1050">
        <v>2026</v>
      </c>
      <c r="BL759" s="1050">
        <v>2026</v>
      </c>
      <c r="BM759" s="1050">
        <v>2026</v>
      </c>
    </row>
    <row r="760" spans="1:65" s="272" customFormat="1" ht="18" customHeight="1" x14ac:dyDescent="0.25">
      <c r="A760" s="374"/>
      <c r="B760" s="268"/>
      <c r="C760" s="271"/>
      <c r="F760" s="269" t="s">
        <v>815</v>
      </c>
      <c r="G760" s="269" t="s">
        <v>816</v>
      </c>
      <c r="H760" s="269" t="s">
        <v>817</v>
      </c>
      <c r="I760" s="269" t="s">
        <v>815</v>
      </c>
      <c r="J760" s="269" t="s">
        <v>816</v>
      </c>
      <c r="K760" s="269" t="s">
        <v>817</v>
      </c>
      <c r="L760" s="269" t="s">
        <v>815</v>
      </c>
      <c r="M760" s="269" t="s">
        <v>816</v>
      </c>
      <c r="N760" s="269" t="s">
        <v>817</v>
      </c>
      <c r="O760" s="269" t="s">
        <v>815</v>
      </c>
      <c r="P760" s="269" t="s">
        <v>816</v>
      </c>
      <c r="Q760" s="269" t="s">
        <v>817</v>
      </c>
      <c r="R760" s="269" t="s">
        <v>815</v>
      </c>
      <c r="S760" s="269" t="s">
        <v>816</v>
      </c>
      <c r="T760" s="269" t="s">
        <v>817</v>
      </c>
      <c r="U760" s="269" t="s">
        <v>815</v>
      </c>
      <c r="V760" s="269" t="s">
        <v>816</v>
      </c>
      <c r="W760" s="269" t="s">
        <v>817</v>
      </c>
      <c r="X760" s="269" t="s">
        <v>815</v>
      </c>
      <c r="Y760" s="269" t="s">
        <v>816</v>
      </c>
      <c r="Z760" s="269" t="s">
        <v>817</v>
      </c>
      <c r="AA760" s="269" t="s">
        <v>815</v>
      </c>
      <c r="AB760" s="269" t="s">
        <v>816</v>
      </c>
      <c r="AC760" s="269" t="s">
        <v>817</v>
      </c>
      <c r="AD760" s="269" t="s">
        <v>815</v>
      </c>
      <c r="AE760" s="269" t="s">
        <v>816</v>
      </c>
      <c r="AF760" s="269" t="s">
        <v>817</v>
      </c>
      <c r="AG760" s="269" t="s">
        <v>815</v>
      </c>
      <c r="AH760" s="269" t="s">
        <v>816</v>
      </c>
      <c r="AI760" s="269" t="s">
        <v>817</v>
      </c>
      <c r="AJ760" s="269" t="s">
        <v>815</v>
      </c>
      <c r="AK760" s="269" t="s">
        <v>816</v>
      </c>
      <c r="AL760" s="269" t="s">
        <v>817</v>
      </c>
      <c r="AM760" s="269" t="s">
        <v>815</v>
      </c>
      <c r="AN760" s="269" t="s">
        <v>816</v>
      </c>
      <c r="AO760" s="269" t="s">
        <v>817</v>
      </c>
      <c r="AP760" s="269" t="s">
        <v>815</v>
      </c>
      <c r="AQ760" s="269" t="s">
        <v>816</v>
      </c>
      <c r="AR760" s="269" t="s">
        <v>817</v>
      </c>
      <c r="AS760" s="269" t="s">
        <v>815</v>
      </c>
      <c r="AT760" s="269" t="s">
        <v>816</v>
      </c>
      <c r="AU760" s="269" t="s">
        <v>817</v>
      </c>
      <c r="AV760" s="269" t="s">
        <v>815</v>
      </c>
      <c r="AW760" s="269" t="s">
        <v>816</v>
      </c>
      <c r="AX760" s="269" t="s">
        <v>817</v>
      </c>
      <c r="AY760" s="269" t="s">
        <v>815</v>
      </c>
      <c r="AZ760" s="269" t="s">
        <v>816</v>
      </c>
      <c r="BA760" s="269" t="s">
        <v>817</v>
      </c>
      <c r="BB760" s="269" t="s">
        <v>815</v>
      </c>
      <c r="BC760" s="269" t="s">
        <v>816</v>
      </c>
      <c r="BD760" s="269" t="s">
        <v>817</v>
      </c>
      <c r="BE760" s="269" t="s">
        <v>815</v>
      </c>
      <c r="BF760" s="269" t="s">
        <v>816</v>
      </c>
      <c r="BG760" s="269" t="s">
        <v>817</v>
      </c>
      <c r="BH760" s="1073" t="s">
        <v>815</v>
      </c>
      <c r="BI760" s="1073" t="s">
        <v>816</v>
      </c>
      <c r="BJ760" s="1073" t="s">
        <v>817</v>
      </c>
      <c r="BK760" s="1074" t="s">
        <v>815</v>
      </c>
      <c r="BL760" s="1074" t="s">
        <v>816</v>
      </c>
      <c r="BM760" s="1074" t="s">
        <v>817</v>
      </c>
    </row>
    <row r="761" spans="1:65" s="272" customFormat="1" ht="18" customHeight="1" x14ac:dyDescent="0.25">
      <c r="A761" s="374"/>
      <c r="B761" s="268"/>
      <c r="C761" s="271"/>
      <c r="F761" s="269" t="s">
        <v>953</v>
      </c>
      <c r="G761" s="269" t="str">
        <f t="shared" ref="G761:AZ761" si="211">G759&amp;G760</f>
        <v>2007CH4 (g/l)</v>
      </c>
      <c r="H761" s="269" t="str">
        <f t="shared" si="211"/>
        <v>2007N2O (g/l)</v>
      </c>
      <c r="I761" s="269" t="str">
        <f t="shared" si="211"/>
        <v>2008CO2 (kg/l)</v>
      </c>
      <c r="J761" s="269" t="str">
        <f t="shared" si="211"/>
        <v>2008CH4 (g/l)</v>
      </c>
      <c r="K761" s="269" t="str">
        <f t="shared" si="211"/>
        <v>2008N2O (g/l)</v>
      </c>
      <c r="L761" s="269" t="str">
        <f t="shared" si="211"/>
        <v>2009CO2 (kg/l)</v>
      </c>
      <c r="M761" s="269" t="str">
        <f t="shared" si="211"/>
        <v>2009CH4 (g/l)</v>
      </c>
      <c r="N761" s="269" t="str">
        <f t="shared" si="211"/>
        <v>2009N2O (g/l)</v>
      </c>
      <c r="O761" s="269" t="str">
        <f t="shared" si="211"/>
        <v>2010CO2 (kg/l)</v>
      </c>
      <c r="P761" s="269" t="str">
        <f t="shared" si="211"/>
        <v>2010CH4 (g/l)</v>
      </c>
      <c r="Q761" s="269" t="str">
        <f t="shared" si="211"/>
        <v>2010N2O (g/l)</v>
      </c>
      <c r="R761" s="269" t="str">
        <f t="shared" si="211"/>
        <v>2011CO2 (kg/l)</v>
      </c>
      <c r="S761" s="269" t="str">
        <f t="shared" si="211"/>
        <v>2011CH4 (g/l)</v>
      </c>
      <c r="T761" s="269" t="str">
        <f t="shared" si="211"/>
        <v>2011N2O (g/l)</v>
      </c>
      <c r="U761" s="269" t="str">
        <f t="shared" si="211"/>
        <v>2012CO2 (kg/l)</v>
      </c>
      <c r="V761" s="269" t="str">
        <f t="shared" si="211"/>
        <v>2012CH4 (g/l)</v>
      </c>
      <c r="W761" s="269" t="str">
        <f t="shared" si="211"/>
        <v>2012N2O (g/l)</v>
      </c>
      <c r="X761" s="269" t="str">
        <f t="shared" si="211"/>
        <v>2013CO2 (kg/l)</v>
      </c>
      <c r="Y761" s="269" t="str">
        <f t="shared" si="211"/>
        <v>2013CH4 (g/l)</v>
      </c>
      <c r="Z761" s="269" t="str">
        <f t="shared" si="211"/>
        <v>2013N2O (g/l)</v>
      </c>
      <c r="AA761" s="269" t="str">
        <f t="shared" si="211"/>
        <v>2014CO2 (kg/l)</v>
      </c>
      <c r="AB761" s="269" t="str">
        <f t="shared" si="211"/>
        <v>2014CH4 (g/l)</v>
      </c>
      <c r="AC761" s="269" t="str">
        <f t="shared" si="211"/>
        <v>2014N2O (g/l)</v>
      </c>
      <c r="AD761" s="269" t="str">
        <f t="shared" si="211"/>
        <v>2015CO2 (kg/l)</v>
      </c>
      <c r="AE761" s="269" t="str">
        <f t="shared" si="211"/>
        <v>2015CH4 (g/l)</v>
      </c>
      <c r="AF761" s="269" t="str">
        <f t="shared" si="211"/>
        <v>2015N2O (g/l)</v>
      </c>
      <c r="AG761" s="269" t="str">
        <f t="shared" si="211"/>
        <v>2016CO2 (kg/l)</v>
      </c>
      <c r="AH761" s="269" t="str">
        <f t="shared" si="211"/>
        <v>2016CH4 (g/l)</v>
      </c>
      <c r="AI761" s="269" t="str">
        <f t="shared" si="211"/>
        <v>2016N2O (g/l)</v>
      </c>
      <c r="AJ761" s="269" t="str">
        <f t="shared" si="211"/>
        <v>2017CO2 (kg/l)</v>
      </c>
      <c r="AK761" s="269" t="str">
        <f t="shared" si="211"/>
        <v>2017CH4 (g/l)</v>
      </c>
      <c r="AL761" s="269" t="str">
        <f t="shared" si="211"/>
        <v>2017N2O (g/l)</v>
      </c>
      <c r="AM761" s="269" t="str">
        <f t="shared" si="211"/>
        <v>2018CO2 (kg/l)</v>
      </c>
      <c r="AN761" s="269" t="str">
        <f t="shared" si="211"/>
        <v>2018CH4 (g/l)</v>
      </c>
      <c r="AO761" s="269" t="str">
        <f t="shared" si="211"/>
        <v>2018N2O (g/l)</v>
      </c>
      <c r="AP761" s="269" t="str">
        <f t="shared" si="211"/>
        <v>2019CO2 (kg/l)</v>
      </c>
      <c r="AQ761" s="269" t="str">
        <f t="shared" si="211"/>
        <v>2019CH4 (g/l)</v>
      </c>
      <c r="AR761" s="269" t="str">
        <f t="shared" si="211"/>
        <v>2019N2O (g/l)</v>
      </c>
      <c r="AS761" s="269" t="str">
        <f t="shared" si="211"/>
        <v>2020CO2 (kg/l)</v>
      </c>
      <c r="AT761" s="269" t="str">
        <f t="shared" si="211"/>
        <v>2020CH4 (g/l)</v>
      </c>
      <c r="AU761" s="269" t="str">
        <f t="shared" si="211"/>
        <v>2020N2O (g/l)</v>
      </c>
      <c r="AV761" s="269" t="str">
        <f t="shared" si="211"/>
        <v>2021CO2 (kg/l)</v>
      </c>
      <c r="AW761" s="269" t="str">
        <f t="shared" si="211"/>
        <v>2021CH4 (g/l)</v>
      </c>
      <c r="AX761" s="269" t="str">
        <f t="shared" si="211"/>
        <v>2021N2O (g/l)</v>
      </c>
      <c r="AY761" s="269" t="str">
        <f t="shared" si="211"/>
        <v>2022CO2 (kg/l)</v>
      </c>
      <c r="AZ761" s="269" t="str">
        <f t="shared" si="211"/>
        <v>2022CH4 (g/l)</v>
      </c>
      <c r="BA761" s="269" t="str">
        <f>BA759&amp;BA760</f>
        <v>2022N2O (g/l)</v>
      </c>
      <c r="BB761" s="269" t="str">
        <f t="shared" ref="BB761:BC761" si="212">BB759&amp;BB760</f>
        <v>2023CO2 (kg/l)</v>
      </c>
      <c r="BC761" s="269" t="str">
        <f t="shared" si="212"/>
        <v>2023CH4 (g/l)</v>
      </c>
      <c r="BD761" s="269" t="str">
        <f>BD759&amp;BD760</f>
        <v>2023N2O (g/l)</v>
      </c>
      <c r="BE761" s="269" t="str">
        <f t="shared" ref="BE761:BG761" si="213">BE759&amp;BE760</f>
        <v>2024CO2 (kg/l)</v>
      </c>
      <c r="BF761" s="269" t="str">
        <f t="shared" si="213"/>
        <v>2024CH4 (g/l)</v>
      </c>
      <c r="BG761" s="269" t="str">
        <f t="shared" si="213"/>
        <v>2024N2O (g/l)</v>
      </c>
      <c r="BH761" s="1073" t="str">
        <f t="shared" ref="BH761:BM761" si="214">BH759&amp;BH760</f>
        <v>2025CO2 (kg/l)</v>
      </c>
      <c r="BI761" s="1073" t="str">
        <f t="shared" si="214"/>
        <v>2025CH4 (g/l)</v>
      </c>
      <c r="BJ761" s="1073" t="str">
        <f t="shared" si="214"/>
        <v>2025N2O (g/l)</v>
      </c>
      <c r="BK761" s="1074" t="str">
        <f t="shared" si="214"/>
        <v>2026CO2 (kg/l)</v>
      </c>
      <c r="BL761" s="1074" t="str">
        <f t="shared" si="214"/>
        <v>2026CH4 (g/l)</v>
      </c>
      <c r="BM761" s="1074" t="str">
        <f t="shared" si="214"/>
        <v>2026N2O (g/l)</v>
      </c>
    </row>
    <row r="762" spans="1:65" s="272" customFormat="1" ht="18" customHeight="1" x14ac:dyDescent="0.25">
      <c r="A762" s="375"/>
      <c r="B762" s="270"/>
      <c r="C762" s="499" t="s">
        <v>751</v>
      </c>
      <c r="D762" s="499" t="s">
        <v>567</v>
      </c>
      <c r="E762" s="500" t="str">
        <f>C762&amp;D762</f>
        <v>Transporte ferroviarioGasóleo B (l)</v>
      </c>
      <c r="F762" s="826">
        <v>2.7149999999999999</v>
      </c>
      <c r="G762" s="826">
        <v>0.152</v>
      </c>
      <c r="H762" s="826">
        <v>0.02</v>
      </c>
      <c r="I762" s="826">
        <v>2.7149999999999999</v>
      </c>
      <c r="J762" s="826">
        <v>0.152</v>
      </c>
      <c r="K762" s="826">
        <v>0.02</v>
      </c>
      <c r="L762" s="826">
        <v>2.7149999999999999</v>
      </c>
      <c r="M762" s="826">
        <v>0.152</v>
      </c>
      <c r="N762" s="826">
        <v>0.02</v>
      </c>
      <c r="O762" s="826">
        <v>2.7149999999999999</v>
      </c>
      <c r="P762" s="826">
        <v>0.152</v>
      </c>
      <c r="Q762" s="826">
        <v>0.02</v>
      </c>
      <c r="R762" s="826">
        <v>2.7149999999999999</v>
      </c>
      <c r="S762" s="826">
        <v>0.152</v>
      </c>
      <c r="T762" s="826">
        <v>0.02</v>
      </c>
      <c r="U762" s="826">
        <v>2.7149999999999999</v>
      </c>
      <c r="V762" s="826">
        <v>0.152</v>
      </c>
      <c r="W762" s="826">
        <v>0.02</v>
      </c>
      <c r="X762" s="826">
        <v>2.7149999999999999</v>
      </c>
      <c r="Y762" s="826">
        <v>0.152</v>
      </c>
      <c r="Z762" s="826">
        <v>0.02</v>
      </c>
      <c r="AA762" s="826">
        <v>2.7149999999999999</v>
      </c>
      <c r="AB762" s="826">
        <v>0.152</v>
      </c>
      <c r="AC762" s="826">
        <v>0.02</v>
      </c>
      <c r="AD762" s="826">
        <v>2.7149999999999999</v>
      </c>
      <c r="AE762" s="826">
        <v>0.152</v>
      </c>
      <c r="AF762" s="826">
        <v>0.02</v>
      </c>
      <c r="AG762" s="826">
        <v>2.7149999999999999</v>
      </c>
      <c r="AH762" s="826">
        <v>0.152</v>
      </c>
      <c r="AI762" s="826">
        <v>0.02</v>
      </c>
      <c r="AJ762" s="826">
        <v>2.7149999999999999</v>
      </c>
      <c r="AK762" s="826">
        <v>0.152</v>
      </c>
      <c r="AL762" s="826">
        <v>0.02</v>
      </c>
      <c r="AM762" s="826">
        <v>2.7149999999999999</v>
      </c>
      <c r="AN762" s="826">
        <v>0.152</v>
      </c>
      <c r="AO762" s="826">
        <v>0.02</v>
      </c>
      <c r="AP762" s="826">
        <v>2.7149999999999999</v>
      </c>
      <c r="AQ762" s="826">
        <v>0.152</v>
      </c>
      <c r="AR762" s="826">
        <v>0.02</v>
      </c>
      <c r="AS762" s="826">
        <v>2.7149999999999999</v>
      </c>
      <c r="AT762" s="826">
        <v>0.152</v>
      </c>
      <c r="AU762" s="826">
        <v>0.02</v>
      </c>
      <c r="AV762" s="826">
        <v>2.7149999999999999</v>
      </c>
      <c r="AW762" s="826">
        <v>0.152</v>
      </c>
      <c r="AX762" s="826">
        <v>0.02</v>
      </c>
      <c r="AY762" s="826">
        <v>2.7149999999999999</v>
      </c>
      <c r="AZ762" s="826">
        <v>0.152</v>
      </c>
      <c r="BA762" s="826">
        <v>0.02</v>
      </c>
      <c r="BB762" s="896">
        <v>2.7149999999999999</v>
      </c>
      <c r="BC762" s="896">
        <v>0.152</v>
      </c>
      <c r="BD762" s="896">
        <v>0.02</v>
      </c>
      <c r="BE762" s="896">
        <v>2.7149999999999999</v>
      </c>
      <c r="BF762" s="896">
        <v>0.152</v>
      </c>
      <c r="BG762" s="896">
        <v>0.02</v>
      </c>
      <c r="BH762" s="896">
        <v>2.7149999999999999</v>
      </c>
      <c r="BI762" s="896">
        <v>0.152</v>
      </c>
      <c r="BJ762" s="896">
        <v>0.02</v>
      </c>
      <c r="BK762" s="1052"/>
      <c r="BL762" s="1052"/>
      <c r="BM762" s="1052"/>
    </row>
    <row r="763" spans="1:65" s="272" customFormat="1" ht="18" customHeight="1" x14ac:dyDescent="0.25">
      <c r="A763" s="375"/>
      <c r="B763" s="270"/>
      <c r="C763" s="501" t="s">
        <v>708</v>
      </c>
      <c r="D763" s="499" t="s">
        <v>758</v>
      </c>
      <c r="E763" s="500" t="str">
        <f t="shared" ref="E763:E766" si="215">C763&amp;D763</f>
        <v>Transporte marítimoGasóleo (l)</v>
      </c>
      <c r="F763" s="826">
        <v>2.7149999999999999</v>
      </c>
      <c r="G763" s="826">
        <v>0.25600000000000001</v>
      </c>
      <c r="H763" s="826">
        <v>7.2999999999999995E-2</v>
      </c>
      <c r="I763" s="826">
        <v>2.7149999999999999</v>
      </c>
      <c r="J763" s="826">
        <v>0.25600000000000001</v>
      </c>
      <c r="K763" s="826">
        <v>7.2999999999999995E-2</v>
      </c>
      <c r="L763" s="826">
        <v>2.7149999999999999</v>
      </c>
      <c r="M763" s="826">
        <v>0.25600000000000001</v>
      </c>
      <c r="N763" s="826">
        <v>7.2999999999999995E-2</v>
      </c>
      <c r="O763" s="826">
        <v>2.7149999999999999</v>
      </c>
      <c r="P763" s="826">
        <v>0.25600000000000001</v>
      </c>
      <c r="Q763" s="826">
        <v>7.2999999999999995E-2</v>
      </c>
      <c r="R763" s="826">
        <v>2.7149999999999999</v>
      </c>
      <c r="S763" s="826">
        <v>0.25600000000000001</v>
      </c>
      <c r="T763" s="826">
        <v>7.2999999999999995E-2</v>
      </c>
      <c r="U763" s="826">
        <v>2.7149999999999999</v>
      </c>
      <c r="V763" s="826">
        <v>0.25600000000000001</v>
      </c>
      <c r="W763" s="826">
        <v>7.2999999999999995E-2</v>
      </c>
      <c r="X763" s="826">
        <v>2.7149999999999999</v>
      </c>
      <c r="Y763" s="826">
        <v>0.25600000000000001</v>
      </c>
      <c r="Z763" s="826">
        <v>7.2999999999999995E-2</v>
      </c>
      <c r="AA763" s="826">
        <v>2.7149999999999999</v>
      </c>
      <c r="AB763" s="826">
        <v>0.25600000000000001</v>
      </c>
      <c r="AC763" s="826">
        <v>7.2999999999999995E-2</v>
      </c>
      <c r="AD763" s="826">
        <v>2.7149999999999999</v>
      </c>
      <c r="AE763" s="826">
        <v>0.25600000000000001</v>
      </c>
      <c r="AF763" s="826">
        <v>7.2999999999999995E-2</v>
      </c>
      <c r="AG763" s="826">
        <v>2.7149999999999999</v>
      </c>
      <c r="AH763" s="826">
        <v>0.25600000000000001</v>
      </c>
      <c r="AI763" s="826">
        <v>7.2999999999999995E-2</v>
      </c>
      <c r="AJ763" s="826">
        <v>2.7149999999999999</v>
      </c>
      <c r="AK763" s="826">
        <v>0.25600000000000001</v>
      </c>
      <c r="AL763" s="826">
        <v>7.2999999999999995E-2</v>
      </c>
      <c r="AM763" s="826">
        <v>2.7149999999999999</v>
      </c>
      <c r="AN763" s="826">
        <v>0.25600000000000001</v>
      </c>
      <c r="AO763" s="826">
        <v>7.2999999999999995E-2</v>
      </c>
      <c r="AP763" s="826">
        <v>2.7149999999999999</v>
      </c>
      <c r="AQ763" s="826">
        <v>0.25600000000000001</v>
      </c>
      <c r="AR763" s="826">
        <v>7.2999999999999995E-2</v>
      </c>
      <c r="AS763" s="826">
        <v>2.7149999999999999</v>
      </c>
      <c r="AT763" s="826">
        <v>0.25600000000000001</v>
      </c>
      <c r="AU763" s="826">
        <v>7.2999999999999995E-2</v>
      </c>
      <c r="AV763" s="826">
        <v>2.7149999999999999</v>
      </c>
      <c r="AW763" s="826">
        <v>0.25600000000000001</v>
      </c>
      <c r="AX763" s="826">
        <v>7.2999999999999995E-2</v>
      </c>
      <c r="AY763" s="826">
        <v>2.7149999999999999</v>
      </c>
      <c r="AZ763" s="826">
        <v>0.25600000000000001</v>
      </c>
      <c r="BA763" s="826">
        <v>7.2999999999999995E-2</v>
      </c>
      <c r="BB763" s="896">
        <v>2.7149999999999999</v>
      </c>
      <c r="BC763" s="896">
        <v>0.25600000000000001</v>
      </c>
      <c r="BD763" s="896">
        <v>7.2999999999999995E-2</v>
      </c>
      <c r="BE763" s="896">
        <v>2.7149999999999999</v>
      </c>
      <c r="BF763" s="896">
        <v>0.25600000000000001</v>
      </c>
      <c r="BG763" s="896">
        <v>7.2999999999999995E-2</v>
      </c>
      <c r="BH763" s="896">
        <v>2.7149999999999999</v>
      </c>
      <c r="BI763" s="896">
        <v>0.25600000000000001</v>
      </c>
      <c r="BJ763" s="896">
        <v>7.2999999999999995E-2</v>
      </c>
      <c r="BK763" s="1052"/>
      <c r="BL763" s="1052"/>
      <c r="BM763" s="1052"/>
    </row>
    <row r="764" spans="1:65" s="272" customFormat="1" ht="18" customHeight="1" x14ac:dyDescent="0.25">
      <c r="A764" s="375"/>
      <c r="B764" s="270"/>
      <c r="C764" s="501" t="s">
        <v>708</v>
      </c>
      <c r="D764" s="499" t="s">
        <v>759</v>
      </c>
      <c r="E764" s="500" t="str">
        <f t="shared" si="215"/>
        <v>Transporte marítimoFuelóleo (l)</v>
      </c>
      <c r="F764" s="826">
        <v>3.097</v>
      </c>
      <c r="G764" s="826">
        <v>0.27800000000000002</v>
      </c>
      <c r="H764" s="826">
        <v>7.9000000000000001E-2</v>
      </c>
      <c r="I764" s="826">
        <v>3.1059999999999999</v>
      </c>
      <c r="J764" s="826">
        <v>0.27600000000000002</v>
      </c>
      <c r="K764" s="826">
        <v>7.9000000000000001E-2</v>
      </c>
      <c r="L764" s="826">
        <v>3.1040000000000001</v>
      </c>
      <c r="M764" s="826">
        <v>0.27800000000000002</v>
      </c>
      <c r="N764" s="826">
        <v>7.9000000000000001E-2</v>
      </c>
      <c r="O764" s="826">
        <v>3.1</v>
      </c>
      <c r="P764" s="826">
        <v>0.27700000000000002</v>
      </c>
      <c r="Q764" s="826">
        <v>7.9000000000000001E-2</v>
      </c>
      <c r="R764" s="826">
        <v>3.0950000000000002</v>
      </c>
      <c r="S764" s="826">
        <v>0.27600000000000002</v>
      </c>
      <c r="T764" s="826">
        <v>7.9000000000000001E-2</v>
      </c>
      <c r="U764" s="826">
        <v>3.101</v>
      </c>
      <c r="V764" s="826">
        <v>0.27600000000000002</v>
      </c>
      <c r="W764" s="826">
        <v>7.9000000000000001E-2</v>
      </c>
      <c r="X764" s="826">
        <v>3.085</v>
      </c>
      <c r="Y764" s="826">
        <v>0.27600000000000002</v>
      </c>
      <c r="Z764" s="826">
        <v>7.9000000000000001E-2</v>
      </c>
      <c r="AA764" s="826">
        <v>3.0539999999999998</v>
      </c>
      <c r="AB764" s="826">
        <v>0.27500000000000002</v>
      </c>
      <c r="AC764" s="826">
        <v>7.9000000000000001E-2</v>
      </c>
      <c r="AD764" s="826">
        <v>3.1080000000000001</v>
      </c>
      <c r="AE764" s="826">
        <v>0.27800000000000002</v>
      </c>
      <c r="AF764" s="826">
        <v>7.9000000000000001E-2</v>
      </c>
      <c r="AG764" s="826">
        <v>3.1110000000000002</v>
      </c>
      <c r="AH764" s="826">
        <v>0.27600000000000002</v>
      </c>
      <c r="AI764" s="826">
        <v>7.9000000000000001E-2</v>
      </c>
      <c r="AJ764" s="826">
        <v>3.113</v>
      </c>
      <c r="AK764" s="826">
        <v>0.27600000000000002</v>
      </c>
      <c r="AL764" s="826">
        <v>7.9000000000000001E-2</v>
      </c>
      <c r="AM764" s="826">
        <v>3.093</v>
      </c>
      <c r="AN764" s="826">
        <v>0.27600000000000002</v>
      </c>
      <c r="AO764" s="826">
        <v>7.9000000000000001E-2</v>
      </c>
      <c r="AP764" s="826">
        <v>3.1080000000000001</v>
      </c>
      <c r="AQ764" s="826">
        <v>0.27500000000000002</v>
      </c>
      <c r="AR764" s="826">
        <v>7.9000000000000001E-2</v>
      </c>
      <c r="AS764" s="826">
        <v>3.097</v>
      </c>
      <c r="AT764" s="826">
        <v>0.27600000000000002</v>
      </c>
      <c r="AU764" s="826">
        <v>7.9000000000000001E-2</v>
      </c>
      <c r="AV764" s="826">
        <v>3.0979999999999999</v>
      </c>
      <c r="AW764" s="826">
        <v>0.27600000000000002</v>
      </c>
      <c r="AX764" s="826">
        <v>7.9000000000000001E-2</v>
      </c>
      <c r="AY764" s="826">
        <v>3.0870000000000002</v>
      </c>
      <c r="AZ764" s="826">
        <v>0.27600000000000002</v>
      </c>
      <c r="BA764" s="826">
        <v>7.9000000000000001E-2</v>
      </c>
      <c r="BB764" s="896">
        <v>3.085</v>
      </c>
      <c r="BC764" s="896">
        <v>0.27500000000000002</v>
      </c>
      <c r="BD764" s="896">
        <v>7.9000000000000001E-2</v>
      </c>
      <c r="BE764" s="896">
        <v>3.0760000000000001</v>
      </c>
      <c r="BF764" s="896">
        <v>0.27700000000000002</v>
      </c>
      <c r="BG764" s="896">
        <v>7.9000000000000001E-2</v>
      </c>
      <c r="BH764" s="896">
        <v>3.0640000000000001</v>
      </c>
      <c r="BI764" s="896">
        <v>0.27700000000000002</v>
      </c>
      <c r="BJ764" s="896">
        <v>7.9000000000000001E-2</v>
      </c>
      <c r="BK764" s="1052"/>
      <c r="BL764" s="1052"/>
      <c r="BM764" s="1052"/>
    </row>
    <row r="765" spans="1:65" s="272" customFormat="1" ht="18" customHeight="1" x14ac:dyDescent="0.25">
      <c r="A765" s="375"/>
      <c r="B765" s="270"/>
      <c r="C765" s="501" t="s">
        <v>752</v>
      </c>
      <c r="D765" s="499" t="s">
        <v>833</v>
      </c>
      <c r="E765" s="500" t="str">
        <f t="shared" si="215"/>
        <v>Transporte aéreoQueroseno (l)</v>
      </c>
      <c r="F765" s="826">
        <v>2.52</v>
      </c>
      <c r="G765" s="826">
        <v>0.04</v>
      </c>
      <c r="H765" s="826">
        <v>6.8000000000000005E-2</v>
      </c>
      <c r="I765" s="826">
        <v>2.52</v>
      </c>
      <c r="J765" s="826">
        <v>0.04</v>
      </c>
      <c r="K765" s="826">
        <v>6.8000000000000005E-2</v>
      </c>
      <c r="L765" s="826">
        <v>2.52</v>
      </c>
      <c r="M765" s="826">
        <v>3.9E-2</v>
      </c>
      <c r="N765" s="826">
        <v>6.8000000000000005E-2</v>
      </c>
      <c r="O765" s="826">
        <v>2.52</v>
      </c>
      <c r="P765" s="826">
        <v>3.9E-2</v>
      </c>
      <c r="Q765" s="826">
        <v>6.8000000000000005E-2</v>
      </c>
      <c r="R765" s="826">
        <v>2.52</v>
      </c>
      <c r="S765" s="826">
        <v>3.7999999999999999E-2</v>
      </c>
      <c r="T765" s="826">
        <v>6.8000000000000005E-2</v>
      </c>
      <c r="U765" s="826">
        <v>2.52</v>
      </c>
      <c r="V765" s="826">
        <v>3.7999999999999999E-2</v>
      </c>
      <c r="W765" s="826">
        <v>6.8000000000000005E-2</v>
      </c>
      <c r="X765" s="826">
        <v>2.52</v>
      </c>
      <c r="Y765" s="826">
        <v>3.7999999999999999E-2</v>
      </c>
      <c r="Z765" s="826">
        <v>6.8000000000000005E-2</v>
      </c>
      <c r="AA765" s="826">
        <v>2.52</v>
      </c>
      <c r="AB765" s="826">
        <v>3.6999999999999998E-2</v>
      </c>
      <c r="AC765" s="826">
        <v>6.8000000000000005E-2</v>
      </c>
      <c r="AD765" s="826">
        <v>2.52</v>
      </c>
      <c r="AE765" s="826">
        <v>3.6999999999999998E-2</v>
      </c>
      <c r="AF765" s="826">
        <v>6.8000000000000005E-2</v>
      </c>
      <c r="AG765" s="826">
        <v>2.52</v>
      </c>
      <c r="AH765" s="826">
        <v>3.7999999999999999E-2</v>
      </c>
      <c r="AI765" s="826">
        <v>6.8000000000000005E-2</v>
      </c>
      <c r="AJ765" s="826">
        <v>2.52</v>
      </c>
      <c r="AK765" s="826">
        <v>3.7999999999999999E-2</v>
      </c>
      <c r="AL765" s="826">
        <v>6.8000000000000005E-2</v>
      </c>
      <c r="AM765" s="826">
        <v>2.52</v>
      </c>
      <c r="AN765" s="826">
        <v>3.7999999999999999E-2</v>
      </c>
      <c r="AO765" s="826">
        <v>6.8000000000000005E-2</v>
      </c>
      <c r="AP765" s="826">
        <v>2.52</v>
      </c>
      <c r="AQ765" s="826">
        <v>3.7999999999999999E-2</v>
      </c>
      <c r="AR765" s="826">
        <v>6.8000000000000005E-2</v>
      </c>
      <c r="AS765" s="826">
        <v>2.52</v>
      </c>
      <c r="AT765" s="826">
        <v>3.7999999999999999E-2</v>
      </c>
      <c r="AU765" s="826">
        <v>6.8000000000000005E-2</v>
      </c>
      <c r="AV765" s="826">
        <v>2.52</v>
      </c>
      <c r="AW765" s="826">
        <v>3.6999999999999998E-2</v>
      </c>
      <c r="AX765" s="826">
        <v>6.8000000000000005E-2</v>
      </c>
      <c r="AY765" s="826">
        <v>2.52</v>
      </c>
      <c r="AZ765" s="826">
        <v>3.5999999999999997E-2</v>
      </c>
      <c r="BA765" s="826">
        <v>6.8000000000000005E-2</v>
      </c>
      <c r="BB765" s="896">
        <v>2.52</v>
      </c>
      <c r="BC765" s="896">
        <v>3.5999999999999997E-2</v>
      </c>
      <c r="BD765" s="896">
        <v>6.8000000000000005E-2</v>
      </c>
      <c r="BE765" s="896">
        <v>2.52</v>
      </c>
      <c r="BF765" s="896">
        <v>3.6999999999999998E-2</v>
      </c>
      <c r="BG765" s="896">
        <v>6.8000000000000005E-2</v>
      </c>
      <c r="BH765" s="896">
        <v>2.52</v>
      </c>
      <c r="BI765" s="896">
        <v>3.6999999999999998E-2</v>
      </c>
      <c r="BJ765" s="896">
        <v>6.8000000000000005E-2</v>
      </c>
      <c r="BK765" s="1052"/>
      <c r="BL765" s="1052"/>
      <c r="BM765" s="1052"/>
    </row>
    <row r="766" spans="1:65" s="272" customFormat="1" ht="18" customHeight="1" x14ac:dyDescent="0.25">
      <c r="A766" s="166"/>
      <c r="B766" s="271"/>
      <c r="C766" s="501" t="s">
        <v>752</v>
      </c>
      <c r="D766" s="499" t="s">
        <v>832</v>
      </c>
      <c r="E766" s="500" t="str">
        <f t="shared" si="215"/>
        <v>Transporte aéreoGasolina para aviación (l)</v>
      </c>
      <c r="F766" s="826">
        <v>2.2810000000000001</v>
      </c>
      <c r="G766" s="826">
        <v>1.6E-2</v>
      </c>
      <c r="H766" s="826">
        <v>6.4000000000000001E-2</v>
      </c>
      <c r="I766" s="826">
        <v>2.2810000000000001</v>
      </c>
      <c r="J766" s="826">
        <v>1.7999999999999999E-2</v>
      </c>
      <c r="K766" s="826">
        <v>6.4000000000000001E-2</v>
      </c>
      <c r="L766" s="826">
        <v>2.2810000000000001</v>
      </c>
      <c r="M766" s="826">
        <v>1.9E-2</v>
      </c>
      <c r="N766" s="826">
        <v>6.4000000000000001E-2</v>
      </c>
      <c r="O766" s="826">
        <v>2.2810000000000001</v>
      </c>
      <c r="P766" s="826">
        <v>0.02</v>
      </c>
      <c r="Q766" s="826">
        <v>6.4000000000000001E-2</v>
      </c>
      <c r="R766" s="826">
        <v>2.2810000000000001</v>
      </c>
      <c r="S766" s="826">
        <v>1.9E-2</v>
      </c>
      <c r="T766" s="826">
        <v>6.4000000000000001E-2</v>
      </c>
      <c r="U766" s="826">
        <v>2.2810000000000001</v>
      </c>
      <c r="V766" s="826">
        <v>1.7999999999999999E-2</v>
      </c>
      <c r="W766" s="826">
        <v>6.4000000000000001E-2</v>
      </c>
      <c r="X766" s="826">
        <v>2.2810000000000001</v>
      </c>
      <c r="Y766" s="826">
        <v>1.7999999999999999E-2</v>
      </c>
      <c r="Z766" s="826">
        <v>6.4000000000000001E-2</v>
      </c>
      <c r="AA766" s="826">
        <v>2.2810000000000001</v>
      </c>
      <c r="AB766" s="826">
        <v>1.7000000000000001E-2</v>
      </c>
      <c r="AC766" s="826">
        <v>6.4000000000000001E-2</v>
      </c>
      <c r="AD766" s="826">
        <v>2.2810000000000001</v>
      </c>
      <c r="AE766" s="826">
        <v>1.7000000000000001E-2</v>
      </c>
      <c r="AF766" s="826">
        <v>6.4000000000000001E-2</v>
      </c>
      <c r="AG766" s="826">
        <v>2.2810000000000001</v>
      </c>
      <c r="AH766" s="826">
        <v>1.6E-2</v>
      </c>
      <c r="AI766" s="826">
        <v>6.4000000000000001E-2</v>
      </c>
      <c r="AJ766" s="826">
        <v>2.2810000000000001</v>
      </c>
      <c r="AK766" s="826">
        <v>1.7999999999999999E-2</v>
      </c>
      <c r="AL766" s="826">
        <v>6.4000000000000001E-2</v>
      </c>
      <c r="AM766" s="826">
        <v>2.2810000000000001</v>
      </c>
      <c r="AN766" s="826">
        <v>1.7000000000000001E-2</v>
      </c>
      <c r="AO766" s="826">
        <v>6.4000000000000001E-2</v>
      </c>
      <c r="AP766" s="826">
        <v>2.2810000000000001</v>
      </c>
      <c r="AQ766" s="826">
        <v>1.7000000000000001E-2</v>
      </c>
      <c r="AR766" s="826">
        <v>6.4000000000000001E-2</v>
      </c>
      <c r="AS766" s="826">
        <v>2.2810000000000001</v>
      </c>
      <c r="AT766" s="826">
        <v>1.6E-2</v>
      </c>
      <c r="AU766" s="826">
        <v>6.4000000000000001E-2</v>
      </c>
      <c r="AV766" s="826">
        <v>2.2810000000000001</v>
      </c>
      <c r="AW766" s="826">
        <v>1.4999999999999999E-2</v>
      </c>
      <c r="AX766" s="826">
        <v>6.4000000000000001E-2</v>
      </c>
      <c r="AY766" s="826">
        <v>2.2810000000000001</v>
      </c>
      <c r="AZ766" s="826">
        <v>1.6E-2</v>
      </c>
      <c r="BA766" s="826">
        <v>6.4000000000000001E-2</v>
      </c>
      <c r="BB766" s="896">
        <v>2.2810000000000001</v>
      </c>
      <c r="BC766" s="896">
        <v>1.6E-2</v>
      </c>
      <c r="BD766" s="896">
        <v>6.4000000000000001E-2</v>
      </c>
      <c r="BE766" s="896">
        <v>2.2810000000000001</v>
      </c>
      <c r="BF766" s="896">
        <v>1.6E-2</v>
      </c>
      <c r="BG766" s="896">
        <v>6.4000000000000001E-2</v>
      </c>
      <c r="BH766" s="896">
        <v>2.2810000000000001</v>
      </c>
      <c r="BI766" s="896">
        <v>1.6E-2</v>
      </c>
      <c r="BJ766" s="896">
        <v>6.4000000000000001E-2</v>
      </c>
      <c r="BK766" s="1052"/>
      <c r="BL766" s="1052"/>
      <c r="BM766" s="1052"/>
    </row>
    <row r="767" spans="1:65" s="272" customFormat="1" ht="18" customHeight="1" x14ac:dyDescent="0.25">
      <c r="A767" s="166"/>
      <c r="B767" s="166"/>
      <c r="C767" s="271" t="s">
        <v>1473</v>
      </c>
      <c r="D767" s="166"/>
      <c r="E767" s="166"/>
      <c r="F767" s="166"/>
      <c r="G767" s="166"/>
      <c r="H767" s="166"/>
      <c r="I767" s="166"/>
      <c r="J767" s="166"/>
      <c r="K767" s="166"/>
      <c r="L767" s="166"/>
      <c r="M767" s="166"/>
      <c r="N767" s="166"/>
      <c r="O767" s="166"/>
      <c r="P767" s="166"/>
      <c r="Q767" s="166"/>
      <c r="R767" s="166"/>
      <c r="S767" s="166"/>
      <c r="T767" s="166"/>
      <c r="U767" s="166"/>
      <c r="V767" s="166"/>
      <c r="W767" s="166"/>
      <c r="X767" s="166"/>
      <c r="Y767" s="166"/>
      <c r="Z767" s="166"/>
      <c r="AA767" s="166"/>
      <c r="AB767" s="166"/>
      <c r="AC767" s="166"/>
      <c r="AD767" s="166"/>
      <c r="AE767" s="166"/>
      <c r="AF767" s="166"/>
      <c r="AG767" s="166"/>
      <c r="AH767" s="166"/>
      <c r="AI767" s="166"/>
      <c r="AJ767" s="166"/>
      <c r="AK767" s="166"/>
      <c r="AL767" s="166"/>
      <c r="AM767" s="166"/>
      <c r="AN767" s="166"/>
      <c r="AO767" s="166"/>
      <c r="AP767" s="166"/>
      <c r="AQ767" s="166"/>
      <c r="AR767" s="166"/>
      <c r="AS767" s="166"/>
      <c r="AT767" s="166"/>
      <c r="AU767" s="166"/>
      <c r="AV767" s="166"/>
      <c r="AW767" s="166"/>
      <c r="AX767" s="166"/>
      <c r="AY767" s="166"/>
      <c r="AZ767" s="166"/>
      <c r="BA767" s="166"/>
      <c r="BB767" s="166"/>
      <c r="BC767" s="166"/>
      <c r="BD767" s="166"/>
      <c r="BE767" s="166"/>
      <c r="BF767" s="166"/>
      <c r="BG767" s="166"/>
      <c r="BH767" s="166"/>
      <c r="BI767" s="166"/>
      <c r="BJ767" s="166"/>
    </row>
    <row r="768" spans="1:65" ht="18" customHeight="1" x14ac:dyDescent="0.25">
      <c r="A768" s="373"/>
      <c r="B768" s="352"/>
      <c r="C768" s="358"/>
      <c r="Q768" s="271"/>
      <c r="AG768" s="271"/>
    </row>
    <row r="769" spans="1:64" ht="18" customHeight="1" x14ac:dyDescent="0.25">
      <c r="A769" s="373"/>
      <c r="B769" s="389" t="s">
        <v>1172</v>
      </c>
      <c r="Q769" s="271"/>
      <c r="AG769" s="271"/>
    </row>
    <row r="770" spans="1:64" ht="18" customHeight="1" x14ac:dyDescent="0.25">
      <c r="A770" s="373"/>
      <c r="B770" s="389"/>
      <c r="G770" s="411" t="s">
        <v>838</v>
      </c>
      <c r="H770" s="411" t="s">
        <v>839</v>
      </c>
      <c r="I770" s="411" t="s">
        <v>840</v>
      </c>
      <c r="Q770" s="271"/>
      <c r="AG770" s="271"/>
    </row>
    <row r="771" spans="1:64" ht="18" customHeight="1" x14ac:dyDescent="0.25">
      <c r="A771" s="373"/>
      <c r="B771" s="352"/>
      <c r="C771" s="406" t="s">
        <v>749</v>
      </c>
      <c r="E771" s="409" t="s">
        <v>698</v>
      </c>
      <c r="F771" s="1097" t="s">
        <v>1850</v>
      </c>
      <c r="G771" s="391" t="s">
        <v>754</v>
      </c>
      <c r="H771" s="392" t="s">
        <v>755</v>
      </c>
      <c r="I771" s="392" t="s">
        <v>756</v>
      </c>
      <c r="Q771" s="271"/>
      <c r="AG771" s="271"/>
    </row>
    <row r="772" spans="1:64" ht="18" customHeight="1" x14ac:dyDescent="0.25">
      <c r="A772" s="373"/>
      <c r="B772" s="373"/>
      <c r="C772" s="407" t="s">
        <v>751</v>
      </c>
      <c r="D772" s="311">
        <v>1</v>
      </c>
      <c r="E772" s="308" t="e">
        <f>VLOOKUP($D827,$C$772:$D$774,2,0)</f>
        <v>#N/A</v>
      </c>
      <c r="F772" s="1097">
        <v>1</v>
      </c>
      <c r="G772" s="362" t="s">
        <v>567</v>
      </c>
      <c r="H772" s="835" t="s">
        <v>758</v>
      </c>
      <c r="I772" s="386" t="s">
        <v>832</v>
      </c>
      <c r="Q772" s="271"/>
      <c r="AG772" s="271"/>
    </row>
    <row r="773" spans="1:64" ht="18" customHeight="1" x14ac:dyDescent="0.25">
      <c r="A773" s="373"/>
      <c r="B773" s="373"/>
      <c r="C773" s="408" t="s">
        <v>708</v>
      </c>
      <c r="D773" s="299">
        <v>2</v>
      </c>
      <c r="E773" s="308" t="e">
        <f t="shared" ref="E773:E820" si="216">VLOOKUP($D828,$C$772:$D$774,2,0)</f>
        <v>#N/A</v>
      </c>
      <c r="F773" s="1097">
        <v>2</v>
      </c>
      <c r="G773" s="303" t="s">
        <v>704</v>
      </c>
      <c r="H773" s="298" t="s">
        <v>759</v>
      </c>
      <c r="I773" s="387" t="s">
        <v>833</v>
      </c>
      <c r="J773" s="358"/>
      <c r="Q773" s="271"/>
      <c r="AG773" s="271"/>
    </row>
    <row r="774" spans="1:64" ht="18" customHeight="1" x14ac:dyDescent="0.25">
      <c r="A774" s="373"/>
      <c r="B774" s="352"/>
      <c r="C774" s="303" t="s">
        <v>752</v>
      </c>
      <c r="D774" s="301">
        <v>3</v>
      </c>
      <c r="E774" s="308" t="e">
        <f t="shared" si="216"/>
        <v>#N/A</v>
      </c>
      <c r="F774" s="1097">
        <v>3</v>
      </c>
      <c r="G774" s="373"/>
      <c r="H774" s="303" t="s">
        <v>704</v>
      </c>
      <c r="I774" s="303" t="s">
        <v>704</v>
      </c>
      <c r="Q774" s="271"/>
      <c r="AG774" s="271"/>
    </row>
    <row r="775" spans="1:64" ht="18" customHeight="1" x14ac:dyDescent="0.25">
      <c r="A775" s="373"/>
      <c r="B775" s="352"/>
      <c r="C775" s="272"/>
      <c r="D775" s="272"/>
      <c r="E775" s="308" t="e">
        <f t="shared" si="216"/>
        <v>#N/A</v>
      </c>
      <c r="F775" s="1097">
        <v>4</v>
      </c>
      <c r="Q775" s="271"/>
      <c r="AG775" s="271"/>
    </row>
    <row r="776" spans="1:64" ht="18" customHeight="1" x14ac:dyDescent="0.25">
      <c r="A776" s="373"/>
      <c r="B776" s="352"/>
      <c r="C776" s="272"/>
      <c r="D776" s="272"/>
      <c r="E776" s="308" t="e">
        <f t="shared" si="216"/>
        <v>#N/A</v>
      </c>
      <c r="F776" s="1097">
        <v>5</v>
      </c>
      <c r="G776" s="358"/>
      <c r="I776" s="358"/>
      <c r="J776" s="358"/>
      <c r="K776" s="358"/>
      <c r="P776" s="358"/>
      <c r="Q776" s="358"/>
      <c r="R776" s="358"/>
      <c r="S776" s="358"/>
      <c r="T776" s="358"/>
      <c r="U776" s="358"/>
      <c r="V776" s="358"/>
      <c r="W776" s="358"/>
      <c r="X776" s="358"/>
      <c r="Y776" s="358"/>
      <c r="Z776" s="358"/>
      <c r="AA776" s="358"/>
      <c r="AB776" s="358"/>
      <c r="AC776" s="358"/>
      <c r="AD776" s="358"/>
      <c r="AE776" s="358"/>
      <c r="AF776" s="358"/>
      <c r="AG776" s="358"/>
      <c r="AH776" s="358"/>
      <c r="AI776" s="358"/>
      <c r="AJ776" s="358"/>
      <c r="AK776" s="358"/>
      <c r="AL776" s="358"/>
      <c r="AM776" s="358"/>
      <c r="AN776" s="358"/>
      <c r="AO776" s="358"/>
      <c r="AP776" s="358"/>
      <c r="AQ776" s="358"/>
      <c r="AR776" s="358"/>
      <c r="AS776" s="358"/>
      <c r="AT776" s="358"/>
      <c r="AU776" s="358"/>
      <c r="AV776" s="358"/>
      <c r="AW776" s="358"/>
      <c r="AX776" s="358"/>
      <c r="AY776" s="358"/>
      <c r="AZ776" s="358"/>
      <c r="BA776" s="358"/>
      <c r="BB776" s="358"/>
      <c r="BC776" s="358"/>
      <c r="BD776" s="358"/>
      <c r="BE776" s="358"/>
      <c r="BF776" s="358"/>
      <c r="BG776" s="358"/>
      <c r="BH776" s="358"/>
      <c r="BI776" s="358"/>
      <c r="BJ776" s="358"/>
      <c r="BK776" s="358"/>
      <c r="BL776" s="358"/>
    </row>
    <row r="777" spans="1:64" ht="18" customHeight="1" x14ac:dyDescent="0.25">
      <c r="A777" s="373"/>
      <c r="B777" s="352"/>
      <c r="C777" s="272"/>
      <c r="D777" s="272"/>
      <c r="E777" s="308" t="e">
        <f t="shared" si="216"/>
        <v>#N/A</v>
      </c>
      <c r="F777" s="1097">
        <v>6</v>
      </c>
      <c r="G777" s="358"/>
      <c r="I777" s="358"/>
      <c r="J777" s="358"/>
      <c r="K777" s="358"/>
      <c r="P777" s="358"/>
      <c r="Q777" s="358"/>
      <c r="R777" s="358"/>
      <c r="S777" s="358"/>
      <c r="T777" s="358"/>
      <c r="U777" s="358"/>
      <c r="V777" s="358"/>
      <c r="W777" s="358"/>
      <c r="X777" s="358"/>
      <c r="Y777" s="358"/>
      <c r="Z777" s="358"/>
      <c r="AA777" s="358"/>
      <c r="AB777" s="358"/>
      <c r="AC777" s="358"/>
      <c r="AD777" s="358"/>
      <c r="AE777" s="358"/>
      <c r="AF777" s="358"/>
      <c r="AG777" s="358"/>
      <c r="AH777" s="358"/>
      <c r="AI777" s="358"/>
      <c r="AJ777" s="358"/>
      <c r="AK777" s="358"/>
      <c r="AL777" s="358"/>
      <c r="AM777" s="358"/>
      <c r="AN777" s="358"/>
      <c r="AO777" s="358"/>
      <c r="AP777" s="358"/>
      <c r="AQ777" s="358"/>
      <c r="AR777" s="358"/>
      <c r="AS777" s="358"/>
      <c r="AT777" s="358"/>
      <c r="AU777" s="358"/>
      <c r="AV777" s="358"/>
      <c r="AW777" s="358"/>
      <c r="AX777" s="358"/>
      <c r="AY777" s="358"/>
      <c r="AZ777" s="358"/>
      <c r="BA777" s="358"/>
      <c r="BB777" s="358"/>
      <c r="BC777" s="358"/>
      <c r="BD777" s="358"/>
      <c r="BE777" s="358"/>
      <c r="BF777" s="358"/>
      <c r="BG777" s="358"/>
      <c r="BH777" s="358"/>
      <c r="BI777" s="358"/>
      <c r="BJ777" s="358"/>
      <c r="BK777" s="358"/>
      <c r="BL777" s="358"/>
    </row>
    <row r="778" spans="1:64" ht="18" customHeight="1" x14ac:dyDescent="0.25">
      <c r="A778" s="373"/>
      <c r="B778" s="352"/>
      <c r="C778" s="272"/>
      <c r="D778" s="272"/>
      <c r="E778" s="308" t="e">
        <f t="shared" si="216"/>
        <v>#N/A</v>
      </c>
      <c r="F778" s="1097">
        <v>7</v>
      </c>
      <c r="G778" s="358"/>
      <c r="I778" s="358"/>
      <c r="J778" s="358"/>
      <c r="K778" s="358"/>
      <c r="P778" s="358"/>
      <c r="Q778" s="358"/>
      <c r="R778" s="358"/>
      <c r="S778" s="358"/>
      <c r="T778" s="358"/>
      <c r="U778" s="358"/>
      <c r="V778" s="358"/>
      <c r="W778" s="358"/>
      <c r="X778" s="358"/>
      <c r="Y778" s="358"/>
      <c r="Z778" s="358"/>
      <c r="AA778" s="358"/>
      <c r="AB778" s="358"/>
      <c r="AC778" s="358"/>
      <c r="AD778" s="358"/>
      <c r="AE778" s="358"/>
      <c r="AF778" s="358"/>
      <c r="AG778" s="358"/>
      <c r="AH778" s="358"/>
      <c r="AI778" s="358"/>
      <c r="AJ778" s="358"/>
      <c r="AK778" s="358"/>
      <c r="AL778" s="358"/>
      <c r="AM778" s="358"/>
      <c r="AN778" s="358"/>
      <c r="AO778" s="358"/>
      <c r="AP778" s="358"/>
      <c r="AQ778" s="358"/>
      <c r="AR778" s="358"/>
      <c r="AS778" s="358"/>
      <c r="AT778" s="358"/>
      <c r="AU778" s="358"/>
      <c r="AV778" s="358"/>
      <c r="AW778" s="358"/>
      <c r="AX778" s="358"/>
      <c r="AY778" s="358"/>
      <c r="AZ778" s="358"/>
      <c r="BA778" s="358"/>
      <c r="BB778" s="358"/>
      <c r="BC778" s="358"/>
      <c r="BD778" s="358"/>
      <c r="BE778" s="358"/>
      <c r="BF778" s="358"/>
      <c r="BG778" s="358"/>
      <c r="BH778" s="358"/>
      <c r="BI778" s="358"/>
      <c r="BJ778" s="358"/>
      <c r="BK778" s="358"/>
      <c r="BL778" s="358"/>
    </row>
    <row r="779" spans="1:64" ht="18" customHeight="1" x14ac:dyDescent="0.25">
      <c r="A779" s="373"/>
      <c r="B779" s="352"/>
      <c r="C779" s="272"/>
      <c r="D779" s="272"/>
      <c r="E779" s="308" t="e">
        <f t="shared" si="216"/>
        <v>#N/A</v>
      </c>
      <c r="F779" s="1097">
        <v>8</v>
      </c>
      <c r="G779" s="358"/>
      <c r="I779" s="358"/>
      <c r="J779" s="358"/>
      <c r="K779" s="358"/>
      <c r="P779" s="358"/>
      <c r="Q779" s="358"/>
      <c r="R779" s="358"/>
      <c r="S779" s="358"/>
      <c r="T779" s="358"/>
      <c r="U779" s="358"/>
      <c r="V779" s="358"/>
      <c r="W779" s="358"/>
      <c r="X779" s="358"/>
      <c r="Y779" s="358"/>
      <c r="Z779" s="358"/>
      <c r="AA779" s="358"/>
      <c r="AB779" s="358"/>
      <c r="AC779" s="358"/>
      <c r="AD779" s="358"/>
      <c r="AE779" s="358"/>
      <c r="AF779" s="358"/>
      <c r="AG779" s="358"/>
      <c r="AH779" s="358"/>
      <c r="AI779" s="358"/>
      <c r="AJ779" s="358"/>
      <c r="AK779" s="358"/>
      <c r="AL779" s="358"/>
      <c r="AM779" s="358"/>
      <c r="AN779" s="358"/>
      <c r="AO779" s="358"/>
      <c r="AP779" s="358"/>
      <c r="AQ779" s="358"/>
      <c r="AR779" s="358"/>
      <c r="AS779" s="358"/>
      <c r="AT779" s="358"/>
      <c r="AU779" s="358"/>
      <c r="AV779" s="358"/>
      <c r="AW779" s="358"/>
      <c r="AX779" s="358"/>
      <c r="AY779" s="358"/>
      <c r="AZ779" s="358"/>
      <c r="BA779" s="358"/>
      <c r="BB779" s="358"/>
      <c r="BC779" s="358"/>
      <c r="BD779" s="358"/>
      <c r="BE779" s="358"/>
      <c r="BF779" s="358"/>
      <c r="BG779" s="358"/>
      <c r="BH779" s="358"/>
      <c r="BI779" s="358"/>
      <c r="BJ779" s="358"/>
      <c r="BK779" s="358"/>
      <c r="BL779" s="358"/>
    </row>
    <row r="780" spans="1:64" ht="18" customHeight="1" x14ac:dyDescent="0.25">
      <c r="A780" s="373"/>
      <c r="B780" s="352"/>
      <c r="C780" s="272"/>
      <c r="D780" s="272"/>
      <c r="E780" s="308" t="e">
        <f t="shared" si="216"/>
        <v>#N/A</v>
      </c>
      <c r="F780" s="1097">
        <v>9</v>
      </c>
      <c r="G780" s="358"/>
      <c r="I780" s="358"/>
      <c r="J780" s="358"/>
      <c r="K780" s="358"/>
      <c r="P780" s="358"/>
      <c r="Q780" s="358"/>
      <c r="R780" s="358"/>
      <c r="S780" s="358"/>
      <c r="T780" s="358"/>
      <c r="U780" s="358"/>
      <c r="V780" s="358"/>
      <c r="W780" s="358"/>
      <c r="X780" s="358"/>
      <c r="Y780" s="358"/>
      <c r="Z780" s="358"/>
      <c r="AA780" s="358"/>
      <c r="AB780" s="358"/>
      <c r="AC780" s="358"/>
      <c r="AD780" s="358"/>
      <c r="AE780" s="358"/>
      <c r="AF780" s="358"/>
      <c r="AG780" s="358"/>
      <c r="AH780" s="358"/>
      <c r="AI780" s="358"/>
      <c r="AJ780" s="358"/>
      <c r="AK780" s="358"/>
      <c r="AL780" s="358"/>
      <c r="AM780" s="358"/>
      <c r="AN780" s="358"/>
      <c r="AO780" s="358"/>
      <c r="AP780" s="358"/>
      <c r="AQ780" s="358"/>
      <c r="AR780" s="358"/>
      <c r="AS780" s="358"/>
      <c r="AT780" s="358"/>
      <c r="AU780" s="358"/>
      <c r="AV780" s="358"/>
      <c r="AW780" s="358"/>
      <c r="AX780" s="358"/>
      <c r="AY780" s="358"/>
      <c r="AZ780" s="358"/>
      <c r="BA780" s="358"/>
      <c r="BB780" s="358"/>
      <c r="BC780" s="358"/>
      <c r="BD780" s="358"/>
      <c r="BE780" s="358"/>
      <c r="BF780" s="358"/>
      <c r="BG780" s="358"/>
      <c r="BH780" s="358"/>
      <c r="BI780" s="358"/>
      <c r="BJ780" s="358"/>
      <c r="BK780" s="358"/>
      <c r="BL780" s="358"/>
    </row>
    <row r="781" spans="1:64" ht="18" customHeight="1" x14ac:dyDescent="0.25">
      <c r="A781" s="373"/>
      <c r="B781" s="352"/>
      <c r="C781" s="272"/>
      <c r="D781" s="272"/>
      <c r="E781" s="308" t="e">
        <f t="shared" si="216"/>
        <v>#N/A</v>
      </c>
      <c r="F781" s="1097">
        <v>10</v>
      </c>
      <c r="G781" s="358"/>
      <c r="I781" s="358"/>
      <c r="J781" s="358"/>
      <c r="K781" s="358"/>
      <c r="P781" s="358"/>
      <c r="Q781" s="358"/>
      <c r="R781" s="358"/>
      <c r="S781" s="358"/>
      <c r="T781" s="358"/>
      <c r="U781" s="358"/>
      <c r="V781" s="358"/>
      <c r="W781" s="358"/>
      <c r="X781" s="358"/>
      <c r="Y781" s="358"/>
      <c r="Z781" s="358"/>
      <c r="AA781" s="358"/>
      <c r="AB781" s="358"/>
      <c r="AC781" s="358"/>
      <c r="AD781" s="358"/>
      <c r="AE781" s="358"/>
      <c r="AF781" s="358"/>
      <c r="AG781" s="358"/>
      <c r="AH781" s="358"/>
      <c r="AI781" s="358"/>
      <c r="AJ781" s="358"/>
      <c r="AK781" s="358"/>
      <c r="AL781" s="358"/>
      <c r="AM781" s="358"/>
      <c r="AN781" s="358"/>
      <c r="AO781" s="358"/>
      <c r="AP781" s="358"/>
      <c r="AQ781" s="358"/>
      <c r="AR781" s="358"/>
      <c r="AS781" s="358"/>
      <c r="AT781" s="358"/>
      <c r="AU781" s="358"/>
      <c r="AV781" s="358"/>
      <c r="AW781" s="358"/>
      <c r="AX781" s="358"/>
      <c r="AY781" s="358"/>
      <c r="AZ781" s="358"/>
      <c r="BA781" s="358"/>
      <c r="BB781" s="358"/>
      <c r="BC781" s="358"/>
      <c r="BD781" s="358"/>
      <c r="BE781" s="358"/>
      <c r="BF781" s="358"/>
      <c r="BG781" s="358"/>
      <c r="BH781" s="358"/>
      <c r="BI781" s="358"/>
      <c r="BJ781" s="358"/>
      <c r="BK781" s="358"/>
      <c r="BL781" s="358"/>
    </row>
    <row r="782" spans="1:64" ht="18" customHeight="1" x14ac:dyDescent="0.25">
      <c r="A782" s="373"/>
      <c r="B782" s="352"/>
      <c r="C782" s="272"/>
      <c r="D782" s="272"/>
      <c r="E782" s="308" t="e">
        <f t="shared" si="216"/>
        <v>#N/A</v>
      </c>
      <c r="F782" s="1097">
        <v>11</v>
      </c>
      <c r="G782" s="358"/>
      <c r="I782" s="358"/>
      <c r="J782" s="358"/>
      <c r="K782" s="358"/>
      <c r="P782" s="358"/>
      <c r="Q782" s="358"/>
      <c r="R782" s="358"/>
      <c r="S782" s="358"/>
      <c r="T782" s="358"/>
      <c r="U782" s="358"/>
      <c r="V782" s="358"/>
      <c r="W782" s="358"/>
      <c r="X782" s="358"/>
      <c r="Y782" s="358"/>
      <c r="Z782" s="358"/>
      <c r="AA782" s="358"/>
      <c r="AB782" s="358"/>
      <c r="AC782" s="358"/>
      <c r="AD782" s="358"/>
      <c r="AE782" s="358"/>
      <c r="AF782" s="358"/>
      <c r="AG782" s="358"/>
      <c r="AH782" s="358"/>
      <c r="AI782" s="358"/>
      <c r="AJ782" s="358"/>
      <c r="AK782" s="358"/>
      <c r="AL782" s="358"/>
      <c r="AM782" s="358"/>
      <c r="AN782" s="358"/>
      <c r="AO782" s="358"/>
      <c r="AP782" s="358"/>
      <c r="AQ782" s="358"/>
      <c r="AR782" s="358"/>
      <c r="AS782" s="358"/>
      <c r="AT782" s="358"/>
      <c r="AU782" s="358"/>
      <c r="AV782" s="358"/>
      <c r="AW782" s="358"/>
      <c r="AX782" s="358"/>
      <c r="AY782" s="358"/>
      <c r="AZ782" s="358"/>
      <c r="BA782" s="358"/>
      <c r="BB782" s="358"/>
      <c r="BC782" s="358"/>
      <c r="BD782" s="358"/>
      <c r="BE782" s="358"/>
      <c r="BF782" s="358"/>
      <c r="BG782" s="358"/>
      <c r="BH782" s="358"/>
      <c r="BI782" s="358"/>
      <c r="BJ782" s="358"/>
      <c r="BK782" s="358"/>
      <c r="BL782" s="358"/>
    </row>
    <row r="783" spans="1:64" ht="18" customHeight="1" x14ac:dyDescent="0.25">
      <c r="A783" s="373"/>
      <c r="B783" s="352"/>
      <c r="C783" s="272"/>
      <c r="D783" s="272"/>
      <c r="E783" s="308" t="e">
        <f t="shared" si="216"/>
        <v>#N/A</v>
      </c>
      <c r="F783" s="1097">
        <v>12</v>
      </c>
      <c r="G783" s="358"/>
      <c r="I783" s="358"/>
      <c r="J783" s="358"/>
      <c r="K783" s="358"/>
      <c r="P783" s="358"/>
      <c r="Q783" s="358"/>
      <c r="R783" s="358"/>
      <c r="S783" s="358"/>
      <c r="T783" s="358"/>
      <c r="U783" s="358"/>
      <c r="V783" s="358"/>
      <c r="W783" s="358"/>
      <c r="X783" s="358"/>
      <c r="Y783" s="358"/>
      <c r="Z783" s="358"/>
      <c r="AA783" s="358"/>
      <c r="AB783" s="358"/>
      <c r="AC783" s="358"/>
      <c r="AD783" s="358"/>
      <c r="AE783" s="358"/>
      <c r="AF783" s="358"/>
      <c r="AG783" s="358"/>
      <c r="AH783" s="358"/>
      <c r="AI783" s="358"/>
      <c r="AJ783" s="358"/>
      <c r="AK783" s="358"/>
      <c r="AL783" s="358"/>
      <c r="AM783" s="358"/>
      <c r="AN783" s="358"/>
      <c r="AO783" s="358"/>
      <c r="AP783" s="358"/>
      <c r="AQ783" s="358"/>
      <c r="AR783" s="358"/>
      <c r="AS783" s="358"/>
      <c r="AT783" s="358"/>
      <c r="AU783" s="358"/>
      <c r="AV783" s="358"/>
      <c r="AW783" s="358"/>
      <c r="AX783" s="358"/>
      <c r="AY783" s="358"/>
      <c r="AZ783" s="358"/>
      <c r="BA783" s="358"/>
      <c r="BB783" s="358"/>
      <c r="BC783" s="358"/>
      <c r="BD783" s="358"/>
      <c r="BE783" s="358"/>
      <c r="BF783" s="358"/>
      <c r="BG783" s="358"/>
      <c r="BH783" s="358"/>
      <c r="BI783" s="358"/>
      <c r="BJ783" s="358"/>
      <c r="BK783" s="358"/>
      <c r="BL783" s="358"/>
    </row>
    <row r="784" spans="1:64" ht="18" customHeight="1" x14ac:dyDescent="0.25">
      <c r="A784" s="373"/>
      <c r="B784" s="352"/>
      <c r="C784" s="272"/>
      <c r="D784" s="272"/>
      <c r="E784" s="308" t="e">
        <f t="shared" si="216"/>
        <v>#N/A</v>
      </c>
      <c r="F784" s="1097">
        <v>13</v>
      </c>
      <c r="G784" s="358"/>
      <c r="I784" s="358"/>
      <c r="J784" s="358"/>
      <c r="K784" s="358"/>
      <c r="P784" s="358"/>
      <c r="Q784" s="358"/>
      <c r="R784" s="358"/>
      <c r="S784" s="358"/>
      <c r="T784" s="358"/>
      <c r="U784" s="358"/>
      <c r="V784" s="358"/>
      <c r="W784" s="358"/>
      <c r="X784" s="358"/>
      <c r="Y784" s="358"/>
      <c r="Z784" s="358"/>
      <c r="AA784" s="358"/>
      <c r="AB784" s="358"/>
      <c r="AC784" s="358"/>
      <c r="AD784" s="358"/>
      <c r="AE784" s="358"/>
      <c r="AF784" s="358"/>
      <c r="AG784" s="358"/>
      <c r="AH784" s="358"/>
      <c r="AI784" s="358"/>
      <c r="AJ784" s="358"/>
      <c r="AK784" s="358"/>
      <c r="AL784" s="358"/>
      <c r="AM784" s="358"/>
      <c r="AN784" s="358"/>
      <c r="AO784" s="358"/>
      <c r="AP784" s="358"/>
      <c r="AQ784" s="358"/>
      <c r="AR784" s="358"/>
      <c r="AS784" s="358"/>
      <c r="AT784" s="358"/>
      <c r="AU784" s="358"/>
      <c r="AV784" s="358"/>
      <c r="AW784" s="358"/>
      <c r="AX784" s="358"/>
      <c r="AY784" s="358"/>
      <c r="AZ784" s="358"/>
      <c r="BA784" s="358"/>
      <c r="BB784" s="358"/>
      <c r="BC784" s="358"/>
      <c r="BD784" s="358"/>
      <c r="BE784" s="358"/>
      <c r="BF784" s="358"/>
      <c r="BG784" s="358"/>
      <c r="BH784" s="358"/>
      <c r="BI784" s="358"/>
      <c r="BJ784" s="358"/>
      <c r="BK784" s="358"/>
      <c r="BL784" s="358"/>
    </row>
    <row r="785" spans="1:64" ht="18" customHeight="1" x14ac:dyDescent="0.25">
      <c r="A785" s="373"/>
      <c r="B785" s="352"/>
      <c r="C785" s="272"/>
      <c r="D785" s="272"/>
      <c r="E785" s="308" t="e">
        <f t="shared" si="216"/>
        <v>#N/A</v>
      </c>
      <c r="F785" s="1097">
        <v>14</v>
      </c>
      <c r="G785" s="358"/>
      <c r="I785" s="358"/>
      <c r="J785" s="358"/>
      <c r="K785" s="358"/>
      <c r="P785" s="358"/>
      <c r="Q785" s="358"/>
      <c r="R785" s="358"/>
      <c r="S785" s="358"/>
      <c r="T785" s="358"/>
      <c r="U785" s="358"/>
      <c r="V785" s="358"/>
      <c r="W785" s="358"/>
      <c r="X785" s="358"/>
      <c r="Y785" s="358"/>
      <c r="Z785" s="358"/>
      <c r="AA785" s="358"/>
      <c r="AB785" s="358"/>
      <c r="AC785" s="358"/>
      <c r="AD785" s="358"/>
      <c r="AE785" s="358"/>
      <c r="AF785" s="358"/>
      <c r="AG785" s="358"/>
      <c r="AH785" s="358"/>
      <c r="AI785" s="358"/>
      <c r="AJ785" s="358"/>
      <c r="AK785" s="358"/>
      <c r="AL785" s="358"/>
      <c r="AM785" s="358"/>
      <c r="AN785" s="358"/>
      <c r="AO785" s="358"/>
      <c r="AP785" s="358"/>
      <c r="AQ785" s="358"/>
      <c r="AR785" s="358"/>
      <c r="AS785" s="358"/>
      <c r="AT785" s="358"/>
      <c r="AU785" s="358"/>
      <c r="AV785" s="358"/>
      <c r="AW785" s="358"/>
      <c r="AX785" s="358"/>
      <c r="AY785" s="358"/>
      <c r="AZ785" s="358"/>
      <c r="BA785" s="358"/>
      <c r="BB785" s="358"/>
      <c r="BC785" s="358"/>
      <c r="BD785" s="358"/>
      <c r="BE785" s="358"/>
      <c r="BF785" s="358"/>
      <c r="BG785" s="358"/>
      <c r="BH785" s="358"/>
      <c r="BI785" s="358"/>
      <c r="BJ785" s="358"/>
      <c r="BK785" s="358"/>
      <c r="BL785" s="358"/>
    </row>
    <row r="786" spans="1:64" ht="18" customHeight="1" x14ac:dyDescent="0.25">
      <c r="A786" s="373"/>
      <c r="B786" s="352"/>
      <c r="C786" s="272"/>
      <c r="D786" s="272"/>
      <c r="E786" s="308" t="e">
        <f t="shared" si="216"/>
        <v>#N/A</v>
      </c>
      <c r="F786" s="1097">
        <v>15</v>
      </c>
      <c r="G786" s="358"/>
      <c r="I786" s="358"/>
      <c r="J786" s="358"/>
      <c r="K786" s="358"/>
      <c r="P786" s="358"/>
      <c r="Q786" s="358"/>
      <c r="R786" s="358"/>
      <c r="S786" s="358"/>
      <c r="T786" s="358"/>
      <c r="U786" s="358"/>
      <c r="V786" s="358"/>
      <c r="W786" s="358"/>
      <c r="X786" s="358"/>
      <c r="Y786" s="358"/>
      <c r="Z786" s="358"/>
      <c r="AA786" s="358"/>
      <c r="AB786" s="358"/>
      <c r="AC786" s="358"/>
      <c r="AD786" s="358"/>
      <c r="AE786" s="358"/>
      <c r="AF786" s="358"/>
      <c r="AG786" s="358"/>
      <c r="AH786" s="358"/>
      <c r="AI786" s="358"/>
      <c r="AJ786" s="358"/>
      <c r="AK786" s="358"/>
      <c r="AL786" s="358"/>
      <c r="AM786" s="358"/>
      <c r="AN786" s="358"/>
      <c r="AO786" s="358"/>
      <c r="AP786" s="358"/>
      <c r="AQ786" s="358"/>
      <c r="AR786" s="358"/>
      <c r="AS786" s="358"/>
      <c r="AT786" s="358"/>
      <c r="AU786" s="358"/>
      <c r="AV786" s="358"/>
      <c r="AW786" s="358"/>
      <c r="AX786" s="358"/>
      <c r="AY786" s="358"/>
      <c r="AZ786" s="358"/>
      <c r="BA786" s="358"/>
      <c r="BB786" s="358"/>
      <c r="BC786" s="358"/>
      <c r="BD786" s="358"/>
      <c r="BE786" s="358"/>
      <c r="BF786" s="358"/>
      <c r="BG786" s="358"/>
      <c r="BH786" s="358"/>
      <c r="BI786" s="358"/>
      <c r="BJ786" s="358"/>
      <c r="BK786" s="358"/>
      <c r="BL786" s="358"/>
    </row>
    <row r="787" spans="1:64" ht="18" customHeight="1" x14ac:dyDescent="0.25">
      <c r="A787" s="373"/>
      <c r="B787" s="352"/>
      <c r="C787" s="272"/>
      <c r="D787" s="272"/>
      <c r="E787" s="308" t="e">
        <f t="shared" si="216"/>
        <v>#N/A</v>
      </c>
      <c r="F787" s="1097">
        <v>16</v>
      </c>
      <c r="G787" s="358"/>
      <c r="I787" s="358"/>
      <c r="J787" s="358"/>
      <c r="K787" s="358"/>
      <c r="P787" s="358"/>
      <c r="Q787" s="358"/>
      <c r="R787" s="358"/>
      <c r="S787" s="358"/>
      <c r="T787" s="358"/>
      <c r="U787" s="358"/>
      <c r="V787" s="358"/>
      <c r="W787" s="358"/>
      <c r="X787" s="358"/>
      <c r="Y787" s="358"/>
      <c r="Z787" s="358"/>
      <c r="AA787" s="358"/>
      <c r="AB787" s="358"/>
      <c r="AC787" s="358"/>
      <c r="AD787" s="358"/>
      <c r="AE787" s="358"/>
      <c r="AF787" s="358"/>
      <c r="AG787" s="358"/>
      <c r="AH787" s="358"/>
      <c r="AI787" s="358"/>
      <c r="AJ787" s="358"/>
      <c r="AK787" s="358"/>
      <c r="AL787" s="358"/>
      <c r="AM787" s="358"/>
      <c r="AN787" s="358"/>
      <c r="AO787" s="358"/>
      <c r="AP787" s="358"/>
      <c r="AQ787" s="358"/>
      <c r="AR787" s="358"/>
      <c r="AS787" s="358"/>
      <c r="AT787" s="358"/>
      <c r="AU787" s="358"/>
      <c r="AV787" s="358"/>
      <c r="AW787" s="358"/>
      <c r="AX787" s="358"/>
      <c r="AY787" s="358"/>
      <c r="AZ787" s="358"/>
      <c r="BA787" s="358"/>
      <c r="BB787" s="358"/>
      <c r="BC787" s="358"/>
      <c r="BD787" s="358"/>
      <c r="BE787" s="358"/>
      <c r="BF787" s="358"/>
      <c r="BG787" s="358"/>
      <c r="BH787" s="358"/>
      <c r="BI787" s="358"/>
      <c r="BJ787" s="358"/>
      <c r="BK787" s="358"/>
      <c r="BL787" s="358"/>
    </row>
    <row r="788" spans="1:64" ht="18" customHeight="1" x14ac:dyDescent="0.25">
      <c r="A788" s="373"/>
      <c r="B788" s="352"/>
      <c r="C788" s="272"/>
      <c r="D788" s="272"/>
      <c r="E788" s="308" t="e">
        <f t="shared" si="216"/>
        <v>#N/A</v>
      </c>
      <c r="F788" s="1097">
        <v>17</v>
      </c>
      <c r="G788" s="358"/>
      <c r="I788" s="358"/>
      <c r="J788" s="358"/>
      <c r="K788" s="358"/>
      <c r="P788" s="358"/>
      <c r="Q788" s="358"/>
      <c r="R788" s="358"/>
      <c r="S788" s="358"/>
      <c r="T788" s="358"/>
      <c r="U788" s="358"/>
      <c r="V788" s="358"/>
      <c r="W788" s="358"/>
      <c r="X788" s="358"/>
      <c r="Y788" s="358"/>
      <c r="Z788" s="358"/>
      <c r="AA788" s="358"/>
      <c r="AB788" s="358"/>
      <c r="AC788" s="358"/>
      <c r="AD788" s="358"/>
      <c r="AE788" s="358"/>
      <c r="AF788" s="358"/>
      <c r="AG788" s="358"/>
      <c r="AH788" s="358"/>
      <c r="AI788" s="358"/>
      <c r="AJ788" s="358"/>
      <c r="AK788" s="358"/>
      <c r="AL788" s="358"/>
      <c r="AM788" s="358"/>
      <c r="AN788" s="358"/>
      <c r="AO788" s="358"/>
      <c r="AP788" s="358"/>
      <c r="AQ788" s="358"/>
      <c r="AR788" s="358"/>
      <c r="AS788" s="358"/>
      <c r="AT788" s="358"/>
      <c r="AU788" s="358"/>
      <c r="AV788" s="358"/>
      <c r="AW788" s="358"/>
      <c r="AX788" s="358"/>
      <c r="AY788" s="358"/>
      <c r="AZ788" s="358"/>
      <c r="BA788" s="358"/>
      <c r="BB788" s="358"/>
      <c r="BC788" s="358"/>
      <c r="BD788" s="358"/>
      <c r="BE788" s="358"/>
      <c r="BF788" s="358"/>
      <c r="BG788" s="358"/>
      <c r="BH788" s="358"/>
      <c r="BI788" s="358"/>
      <c r="BJ788" s="358"/>
      <c r="BK788" s="358"/>
      <c r="BL788" s="358"/>
    </row>
    <row r="789" spans="1:64" ht="18" customHeight="1" x14ac:dyDescent="0.25">
      <c r="A789" s="373"/>
      <c r="B789" s="352"/>
      <c r="C789" s="272"/>
      <c r="D789" s="272"/>
      <c r="E789" s="308" t="e">
        <f t="shared" si="216"/>
        <v>#N/A</v>
      </c>
      <c r="F789" s="1097">
        <v>18</v>
      </c>
      <c r="G789" s="358"/>
      <c r="I789" s="358"/>
      <c r="J789" s="358"/>
      <c r="K789" s="358"/>
      <c r="P789" s="358"/>
      <c r="Q789" s="358"/>
      <c r="R789" s="358"/>
      <c r="S789" s="358"/>
      <c r="T789" s="358"/>
      <c r="U789" s="358"/>
      <c r="V789" s="358"/>
      <c r="W789" s="358"/>
      <c r="X789" s="358"/>
      <c r="Y789" s="358"/>
      <c r="Z789" s="358"/>
      <c r="AA789" s="358"/>
      <c r="AB789" s="358"/>
      <c r="AC789" s="358"/>
      <c r="AD789" s="358"/>
      <c r="AE789" s="358"/>
      <c r="AF789" s="358"/>
      <c r="AG789" s="358"/>
      <c r="AH789" s="358"/>
      <c r="AI789" s="358"/>
      <c r="AJ789" s="358"/>
      <c r="AK789" s="358"/>
      <c r="AL789" s="358"/>
      <c r="AM789" s="358"/>
      <c r="AN789" s="358"/>
      <c r="AO789" s="358"/>
      <c r="AP789" s="358"/>
      <c r="AQ789" s="358"/>
      <c r="AR789" s="358"/>
      <c r="AS789" s="358"/>
      <c r="AT789" s="358"/>
      <c r="AU789" s="358"/>
      <c r="AV789" s="358"/>
      <c r="AW789" s="358"/>
      <c r="AX789" s="358"/>
      <c r="AY789" s="358"/>
      <c r="AZ789" s="358"/>
      <c r="BA789" s="358"/>
      <c r="BB789" s="358"/>
      <c r="BC789" s="358"/>
      <c r="BD789" s="358"/>
      <c r="BE789" s="358"/>
      <c r="BF789" s="358"/>
      <c r="BG789" s="358"/>
      <c r="BH789" s="358"/>
      <c r="BI789" s="358"/>
      <c r="BJ789" s="358"/>
      <c r="BK789" s="358"/>
      <c r="BL789" s="358"/>
    </row>
    <row r="790" spans="1:64" ht="18" customHeight="1" x14ac:dyDescent="0.25">
      <c r="A790" s="373"/>
      <c r="B790" s="352"/>
      <c r="C790" s="272"/>
      <c r="D790" s="272"/>
      <c r="E790" s="308" t="e">
        <f t="shared" si="216"/>
        <v>#N/A</v>
      </c>
      <c r="F790" s="1097">
        <v>19</v>
      </c>
      <c r="G790" s="358"/>
      <c r="I790" s="358"/>
      <c r="J790" s="358"/>
      <c r="K790" s="358"/>
      <c r="P790" s="358"/>
      <c r="Q790" s="358"/>
      <c r="R790" s="358"/>
      <c r="S790" s="358"/>
      <c r="T790" s="358"/>
      <c r="U790" s="358"/>
      <c r="V790" s="358"/>
      <c r="W790" s="358"/>
      <c r="X790" s="358"/>
      <c r="Y790" s="358"/>
      <c r="Z790" s="358"/>
      <c r="AA790" s="358"/>
      <c r="AB790" s="358"/>
      <c r="AC790" s="358"/>
      <c r="AD790" s="358"/>
      <c r="AE790" s="358"/>
      <c r="AF790" s="358"/>
      <c r="AG790" s="358"/>
      <c r="AH790" s="358"/>
      <c r="AI790" s="358"/>
      <c r="AJ790" s="358"/>
      <c r="AK790" s="358"/>
      <c r="AL790" s="358"/>
      <c r="AM790" s="358"/>
      <c r="AN790" s="358"/>
      <c r="AO790" s="358"/>
      <c r="AP790" s="358"/>
      <c r="AQ790" s="358"/>
      <c r="AR790" s="358"/>
      <c r="AS790" s="358"/>
      <c r="AT790" s="358"/>
      <c r="AU790" s="358"/>
      <c r="AV790" s="358"/>
      <c r="AW790" s="358"/>
      <c r="AX790" s="358"/>
      <c r="AY790" s="358"/>
      <c r="AZ790" s="358"/>
      <c r="BA790" s="358"/>
      <c r="BB790" s="358"/>
      <c r="BC790" s="358"/>
      <c r="BD790" s="358"/>
      <c r="BE790" s="358"/>
      <c r="BF790" s="358"/>
      <c r="BG790" s="358"/>
      <c r="BH790" s="358"/>
      <c r="BI790" s="358"/>
      <c r="BJ790" s="358"/>
      <c r="BK790" s="358"/>
      <c r="BL790" s="358"/>
    </row>
    <row r="791" spans="1:64" ht="18" customHeight="1" x14ac:dyDescent="0.25">
      <c r="A791" s="373"/>
      <c r="B791" s="352"/>
      <c r="C791" s="272"/>
      <c r="D791" s="272"/>
      <c r="E791" s="308" t="e">
        <f t="shared" si="216"/>
        <v>#N/A</v>
      </c>
      <c r="F791" s="1097">
        <v>20</v>
      </c>
      <c r="G791" s="358"/>
      <c r="I791" s="358"/>
      <c r="J791" s="358"/>
      <c r="K791" s="358"/>
      <c r="P791" s="358"/>
      <c r="Q791" s="358"/>
      <c r="R791" s="358"/>
      <c r="S791" s="358"/>
      <c r="T791" s="358"/>
      <c r="U791" s="358"/>
      <c r="V791" s="358"/>
      <c r="W791" s="358"/>
      <c r="X791" s="358"/>
      <c r="Y791" s="358"/>
      <c r="Z791" s="358"/>
      <c r="AA791" s="358"/>
      <c r="AB791" s="358"/>
      <c r="AC791" s="358"/>
      <c r="AD791" s="358"/>
      <c r="AE791" s="358"/>
      <c r="AF791" s="358"/>
      <c r="AG791" s="358"/>
      <c r="AH791" s="358"/>
      <c r="AI791" s="358"/>
      <c r="AJ791" s="358"/>
      <c r="AK791" s="358"/>
      <c r="AL791" s="358"/>
      <c r="AM791" s="358"/>
      <c r="AN791" s="358"/>
      <c r="AO791" s="358"/>
      <c r="AP791" s="358"/>
      <c r="AQ791" s="358"/>
      <c r="AR791" s="358"/>
      <c r="AS791" s="358"/>
      <c r="AT791" s="358"/>
      <c r="AU791" s="358"/>
      <c r="AV791" s="358"/>
      <c r="AW791" s="358"/>
      <c r="AX791" s="358"/>
      <c r="AY791" s="358"/>
      <c r="AZ791" s="358"/>
      <c r="BA791" s="358"/>
      <c r="BB791" s="358"/>
      <c r="BC791" s="358"/>
      <c r="BD791" s="358"/>
      <c r="BE791" s="358"/>
      <c r="BF791" s="358"/>
      <c r="BG791" s="358"/>
      <c r="BH791" s="358"/>
      <c r="BI791" s="358"/>
      <c r="BJ791" s="358"/>
      <c r="BK791" s="358"/>
      <c r="BL791" s="358"/>
    </row>
    <row r="792" spans="1:64" ht="18" customHeight="1" x14ac:dyDescent="0.25">
      <c r="A792" s="373"/>
      <c r="B792" s="352"/>
      <c r="C792" s="272"/>
      <c r="D792" s="272"/>
      <c r="E792" s="308" t="e">
        <f t="shared" si="216"/>
        <v>#N/A</v>
      </c>
      <c r="F792" s="1097">
        <v>21</v>
      </c>
      <c r="G792" s="358"/>
      <c r="I792" s="358"/>
      <c r="J792" s="358"/>
      <c r="K792" s="358"/>
      <c r="P792" s="358"/>
      <c r="Q792" s="358"/>
      <c r="R792" s="358"/>
      <c r="S792" s="358"/>
      <c r="T792" s="358"/>
      <c r="U792" s="358"/>
      <c r="V792" s="358"/>
      <c r="W792" s="358"/>
      <c r="X792" s="358"/>
      <c r="Y792" s="358"/>
      <c r="Z792" s="358"/>
      <c r="AA792" s="358"/>
      <c r="AB792" s="358"/>
      <c r="AC792" s="358"/>
      <c r="AD792" s="358"/>
      <c r="AE792" s="358"/>
      <c r="AF792" s="358"/>
      <c r="AG792" s="358"/>
      <c r="AH792" s="358"/>
      <c r="AI792" s="358"/>
      <c r="AJ792" s="358"/>
      <c r="AK792" s="358"/>
      <c r="AL792" s="358"/>
      <c r="AM792" s="358"/>
      <c r="AN792" s="358"/>
      <c r="AO792" s="358"/>
      <c r="AP792" s="358"/>
      <c r="AQ792" s="358"/>
      <c r="AR792" s="358"/>
      <c r="AS792" s="358"/>
      <c r="AT792" s="358"/>
      <c r="AU792" s="358"/>
      <c r="AV792" s="358"/>
      <c r="AW792" s="358"/>
      <c r="AX792" s="358"/>
      <c r="AY792" s="358"/>
      <c r="AZ792" s="358"/>
      <c r="BA792" s="358"/>
      <c r="BB792" s="358"/>
      <c r="BC792" s="358"/>
      <c r="BD792" s="358"/>
      <c r="BE792" s="358"/>
      <c r="BF792" s="358"/>
      <c r="BG792" s="358"/>
      <c r="BH792" s="358"/>
      <c r="BI792" s="358"/>
      <c r="BJ792" s="358"/>
      <c r="BK792" s="358"/>
      <c r="BL792" s="358"/>
    </row>
    <row r="793" spans="1:64" ht="18" customHeight="1" x14ac:dyDescent="0.25">
      <c r="A793" s="373"/>
      <c r="B793" s="352"/>
      <c r="C793" s="272"/>
      <c r="D793" s="272"/>
      <c r="E793" s="308" t="e">
        <f t="shared" si="216"/>
        <v>#N/A</v>
      </c>
      <c r="F793" s="1098">
        <v>22</v>
      </c>
      <c r="G793" s="358"/>
      <c r="I793" s="358"/>
      <c r="J793" s="358"/>
      <c r="K793" s="358"/>
      <c r="P793" s="358"/>
      <c r="Q793" s="358"/>
      <c r="R793" s="358"/>
      <c r="S793" s="358"/>
      <c r="T793" s="358"/>
      <c r="U793" s="358"/>
      <c r="V793" s="358"/>
      <c r="W793" s="358"/>
      <c r="X793" s="358"/>
      <c r="Y793" s="358"/>
      <c r="Z793" s="358"/>
      <c r="AA793" s="358"/>
      <c r="AB793" s="358"/>
      <c r="AC793" s="358"/>
      <c r="AD793" s="358"/>
      <c r="AE793" s="358"/>
      <c r="AF793" s="358"/>
      <c r="AG793" s="358"/>
      <c r="AH793" s="358"/>
      <c r="AI793" s="358"/>
      <c r="AJ793" s="358"/>
      <c r="AK793" s="358"/>
      <c r="AL793" s="358"/>
      <c r="AM793" s="358"/>
      <c r="AN793" s="358"/>
      <c r="AO793" s="358"/>
      <c r="AP793" s="358"/>
      <c r="AQ793" s="358"/>
      <c r="AR793" s="358"/>
      <c r="AS793" s="358"/>
      <c r="AT793" s="358"/>
      <c r="AU793" s="358"/>
      <c r="AV793" s="358"/>
      <c r="AW793" s="358"/>
      <c r="AX793" s="358"/>
      <c r="AY793" s="358"/>
      <c r="AZ793" s="358"/>
      <c r="BA793" s="358"/>
      <c r="BB793" s="358"/>
      <c r="BC793" s="358"/>
      <c r="BD793" s="358"/>
      <c r="BE793" s="358"/>
      <c r="BF793" s="358"/>
      <c r="BG793" s="358"/>
      <c r="BH793" s="358"/>
      <c r="BI793" s="358"/>
      <c r="BJ793" s="358"/>
      <c r="BK793" s="358"/>
      <c r="BL793" s="358"/>
    </row>
    <row r="794" spans="1:64" ht="18" customHeight="1" x14ac:dyDescent="0.25">
      <c r="A794" s="373"/>
      <c r="B794" s="352"/>
      <c r="C794" s="272"/>
      <c r="D794" s="272"/>
      <c r="E794" s="308" t="e">
        <f t="shared" si="216"/>
        <v>#N/A</v>
      </c>
      <c r="F794" s="1097">
        <v>23</v>
      </c>
      <c r="G794" s="358"/>
      <c r="I794" s="358"/>
      <c r="J794" s="358"/>
      <c r="K794" s="358"/>
      <c r="P794" s="358"/>
      <c r="Q794" s="358"/>
      <c r="R794" s="358"/>
      <c r="S794" s="358"/>
      <c r="T794" s="358"/>
      <c r="U794" s="358"/>
      <c r="V794" s="358"/>
      <c r="W794" s="358"/>
      <c r="X794" s="358"/>
      <c r="Y794" s="358"/>
      <c r="Z794" s="358"/>
      <c r="AA794" s="358"/>
      <c r="AB794" s="358"/>
      <c r="AC794" s="358"/>
      <c r="AD794" s="358"/>
      <c r="AE794" s="358"/>
      <c r="AF794" s="358"/>
      <c r="AG794" s="358"/>
      <c r="AH794" s="358"/>
      <c r="AI794" s="358"/>
      <c r="AJ794" s="358"/>
      <c r="AK794" s="358"/>
      <c r="AL794" s="358"/>
      <c r="AM794" s="358"/>
      <c r="AN794" s="358"/>
      <c r="AO794" s="358"/>
      <c r="AP794" s="358"/>
      <c r="AQ794" s="358"/>
      <c r="AR794" s="358"/>
      <c r="AS794" s="358"/>
      <c r="AT794" s="358"/>
      <c r="AU794" s="358"/>
      <c r="AV794" s="358"/>
      <c r="AW794" s="358"/>
      <c r="AX794" s="358"/>
      <c r="AY794" s="358"/>
      <c r="AZ794" s="358"/>
      <c r="BA794" s="358"/>
      <c r="BB794" s="358"/>
      <c r="BC794" s="358"/>
      <c r="BD794" s="358"/>
      <c r="BE794" s="358"/>
      <c r="BF794" s="358"/>
      <c r="BG794" s="358"/>
      <c r="BH794" s="358"/>
      <c r="BI794" s="358"/>
      <c r="BJ794" s="358"/>
      <c r="BK794" s="358"/>
      <c r="BL794" s="358"/>
    </row>
    <row r="795" spans="1:64" ht="18" customHeight="1" x14ac:dyDescent="0.25">
      <c r="A795" s="373"/>
      <c r="B795" s="352"/>
      <c r="C795" s="272"/>
      <c r="D795" s="272"/>
      <c r="E795" s="308" t="e">
        <f t="shared" si="216"/>
        <v>#N/A</v>
      </c>
      <c r="F795" s="1097">
        <v>24</v>
      </c>
      <c r="G795" s="358"/>
      <c r="I795" s="358"/>
      <c r="J795" s="358"/>
      <c r="K795" s="358"/>
      <c r="P795" s="358"/>
      <c r="Q795" s="358"/>
      <c r="R795" s="358"/>
      <c r="S795" s="358"/>
      <c r="T795" s="358"/>
      <c r="U795" s="358"/>
      <c r="V795" s="358"/>
      <c r="W795" s="358"/>
      <c r="X795" s="358"/>
      <c r="Y795" s="358"/>
      <c r="Z795" s="358"/>
      <c r="AA795" s="358"/>
      <c r="AB795" s="358"/>
      <c r="AC795" s="358"/>
      <c r="AD795" s="358"/>
      <c r="AE795" s="358"/>
      <c r="AF795" s="358"/>
      <c r="AG795" s="358"/>
      <c r="AH795" s="358"/>
      <c r="AI795" s="358"/>
      <c r="AJ795" s="358"/>
      <c r="AK795" s="358"/>
      <c r="AL795" s="358"/>
      <c r="AM795" s="358"/>
      <c r="AN795" s="358"/>
      <c r="AO795" s="358"/>
      <c r="AP795" s="358"/>
      <c r="AQ795" s="358"/>
      <c r="AR795" s="358"/>
      <c r="AS795" s="358"/>
      <c r="AT795" s="358"/>
      <c r="AU795" s="358"/>
      <c r="AV795" s="358"/>
      <c r="AW795" s="358"/>
      <c r="AX795" s="358"/>
      <c r="AY795" s="358"/>
      <c r="AZ795" s="358"/>
      <c r="BA795" s="358"/>
      <c r="BB795" s="358"/>
      <c r="BC795" s="358"/>
      <c r="BD795" s="358"/>
      <c r="BE795" s="358"/>
      <c r="BF795" s="358"/>
      <c r="BG795" s="358"/>
      <c r="BH795" s="358"/>
      <c r="BI795" s="358"/>
      <c r="BJ795" s="358"/>
      <c r="BK795" s="358"/>
      <c r="BL795" s="358"/>
    </row>
    <row r="796" spans="1:64" ht="18" customHeight="1" x14ac:dyDescent="0.25">
      <c r="A796" s="373"/>
      <c r="B796" s="352"/>
      <c r="C796" s="272"/>
      <c r="D796" s="272"/>
      <c r="E796" s="308" t="e">
        <f t="shared" si="216"/>
        <v>#N/A</v>
      </c>
      <c r="F796" s="1097">
        <v>25</v>
      </c>
      <c r="G796" s="358"/>
      <c r="I796" s="358"/>
      <c r="J796" s="358"/>
      <c r="K796" s="358"/>
      <c r="P796" s="358"/>
      <c r="Q796" s="358"/>
      <c r="R796" s="358"/>
      <c r="S796" s="358"/>
      <c r="T796" s="358"/>
      <c r="U796" s="358"/>
      <c r="V796" s="358"/>
      <c r="W796" s="358"/>
      <c r="X796" s="358"/>
      <c r="Y796" s="358"/>
      <c r="Z796" s="358"/>
      <c r="AA796" s="358"/>
      <c r="AB796" s="358"/>
      <c r="AC796" s="358"/>
      <c r="AD796" s="358"/>
      <c r="AE796" s="358"/>
      <c r="AF796" s="358"/>
      <c r="AG796" s="358"/>
      <c r="AH796" s="358"/>
      <c r="AI796" s="358"/>
      <c r="AJ796" s="358"/>
      <c r="AK796" s="358"/>
      <c r="AL796" s="358"/>
      <c r="AM796" s="358"/>
      <c r="AN796" s="358"/>
      <c r="AO796" s="358"/>
      <c r="AP796" s="358"/>
      <c r="AQ796" s="358"/>
      <c r="AR796" s="358"/>
      <c r="AS796" s="358"/>
      <c r="AT796" s="358"/>
      <c r="AU796" s="358"/>
      <c r="AV796" s="358"/>
      <c r="AW796" s="358"/>
      <c r="AX796" s="358"/>
      <c r="AY796" s="358"/>
      <c r="AZ796" s="358"/>
      <c r="BA796" s="358"/>
      <c r="BB796" s="358"/>
      <c r="BC796" s="358"/>
      <c r="BD796" s="358"/>
      <c r="BE796" s="358"/>
      <c r="BF796" s="358"/>
      <c r="BG796" s="358"/>
      <c r="BH796" s="358"/>
      <c r="BI796" s="358"/>
      <c r="BJ796" s="358"/>
      <c r="BK796" s="358"/>
      <c r="BL796" s="358"/>
    </row>
    <row r="797" spans="1:64" ht="18" customHeight="1" x14ac:dyDescent="0.25">
      <c r="A797" s="373"/>
      <c r="B797" s="352"/>
      <c r="C797" s="272"/>
      <c r="D797" s="272"/>
      <c r="E797" s="308" t="e">
        <f t="shared" si="216"/>
        <v>#N/A</v>
      </c>
      <c r="F797" s="1097">
        <v>26</v>
      </c>
      <c r="G797" s="358"/>
      <c r="I797" s="358"/>
      <c r="J797" s="358"/>
      <c r="K797" s="358"/>
      <c r="P797" s="358"/>
      <c r="Q797" s="358"/>
      <c r="R797" s="358"/>
      <c r="S797" s="358"/>
      <c r="T797" s="358"/>
      <c r="U797" s="358"/>
      <c r="V797" s="358"/>
      <c r="W797" s="358"/>
      <c r="X797" s="358"/>
      <c r="Y797" s="358"/>
      <c r="Z797" s="358"/>
      <c r="AA797" s="358"/>
      <c r="AB797" s="358"/>
      <c r="AC797" s="358"/>
      <c r="AD797" s="358"/>
      <c r="AE797" s="358"/>
      <c r="AF797" s="358"/>
      <c r="AG797" s="358"/>
      <c r="AH797" s="358"/>
      <c r="AI797" s="358"/>
      <c r="AJ797" s="358"/>
      <c r="AK797" s="358"/>
      <c r="AL797" s="358"/>
      <c r="AM797" s="358"/>
      <c r="AN797" s="358"/>
      <c r="AO797" s="358"/>
      <c r="AP797" s="358"/>
      <c r="AQ797" s="358"/>
      <c r="AR797" s="358"/>
      <c r="AS797" s="358"/>
      <c r="AT797" s="358"/>
      <c r="AU797" s="358"/>
      <c r="AV797" s="358"/>
      <c r="AW797" s="358"/>
      <c r="AX797" s="358"/>
      <c r="AY797" s="358"/>
      <c r="AZ797" s="358"/>
      <c r="BA797" s="358"/>
      <c r="BB797" s="358"/>
      <c r="BC797" s="358"/>
      <c r="BD797" s="358"/>
      <c r="BE797" s="358"/>
      <c r="BF797" s="358"/>
      <c r="BG797" s="358"/>
      <c r="BH797" s="358"/>
      <c r="BI797" s="358"/>
      <c r="BJ797" s="358"/>
      <c r="BK797" s="358"/>
      <c r="BL797" s="358"/>
    </row>
    <row r="798" spans="1:64" ht="18" customHeight="1" x14ac:dyDescent="0.25">
      <c r="A798" s="373"/>
      <c r="B798" s="352"/>
      <c r="C798" s="272"/>
      <c r="D798" s="272"/>
      <c r="E798" s="308" t="e">
        <f t="shared" si="216"/>
        <v>#N/A</v>
      </c>
      <c r="F798" s="1097">
        <v>27</v>
      </c>
      <c r="G798" s="358"/>
      <c r="I798" s="358"/>
      <c r="J798" s="358"/>
      <c r="K798" s="358"/>
      <c r="P798" s="358"/>
      <c r="Q798" s="358"/>
      <c r="R798" s="358"/>
      <c r="S798" s="358"/>
      <c r="T798" s="358"/>
      <c r="U798" s="358"/>
      <c r="V798" s="358"/>
      <c r="W798" s="358"/>
      <c r="X798" s="358"/>
      <c r="Y798" s="358"/>
      <c r="Z798" s="358"/>
      <c r="AA798" s="358"/>
      <c r="AB798" s="358"/>
      <c r="AC798" s="358"/>
      <c r="AD798" s="358"/>
      <c r="AE798" s="358"/>
      <c r="AF798" s="358"/>
      <c r="AG798" s="358"/>
      <c r="AH798" s="358"/>
      <c r="AI798" s="358"/>
      <c r="AJ798" s="358"/>
      <c r="AK798" s="358"/>
      <c r="AL798" s="358"/>
      <c r="AM798" s="358"/>
      <c r="AN798" s="358"/>
      <c r="AO798" s="358"/>
      <c r="AP798" s="358"/>
      <c r="AQ798" s="358"/>
      <c r="AR798" s="358"/>
      <c r="AS798" s="358"/>
      <c r="AT798" s="358"/>
      <c r="AU798" s="358"/>
      <c r="AV798" s="358"/>
      <c r="AW798" s="358"/>
      <c r="AX798" s="358"/>
      <c r="AY798" s="358"/>
      <c r="AZ798" s="358"/>
      <c r="BA798" s="358"/>
      <c r="BB798" s="358"/>
      <c r="BC798" s="358"/>
      <c r="BD798" s="358"/>
      <c r="BE798" s="358"/>
      <c r="BF798" s="358"/>
      <c r="BG798" s="358"/>
      <c r="BH798" s="358"/>
      <c r="BI798" s="358"/>
      <c r="BJ798" s="358"/>
      <c r="BK798" s="358"/>
      <c r="BL798" s="358"/>
    </row>
    <row r="799" spans="1:64" ht="18" customHeight="1" x14ac:dyDescent="0.25">
      <c r="A799" s="373"/>
      <c r="B799" s="352"/>
      <c r="C799" s="272"/>
      <c r="D799" s="272"/>
      <c r="E799" s="308" t="e">
        <f t="shared" si="216"/>
        <v>#N/A</v>
      </c>
      <c r="F799" s="1097">
        <v>28</v>
      </c>
      <c r="G799" s="358"/>
      <c r="I799" s="358"/>
      <c r="J799" s="358"/>
      <c r="K799" s="358"/>
      <c r="P799" s="358"/>
      <c r="Q799" s="358"/>
      <c r="R799" s="358"/>
      <c r="S799" s="358"/>
      <c r="T799" s="358"/>
      <c r="U799" s="358"/>
      <c r="V799" s="358"/>
      <c r="W799" s="358"/>
      <c r="X799" s="358"/>
      <c r="Y799" s="358"/>
      <c r="Z799" s="358"/>
      <c r="AA799" s="358"/>
      <c r="AB799" s="358"/>
      <c r="AC799" s="358"/>
      <c r="AD799" s="358"/>
      <c r="AE799" s="358"/>
      <c r="AF799" s="358"/>
      <c r="AG799" s="358"/>
      <c r="AH799" s="358"/>
      <c r="AI799" s="358"/>
      <c r="AJ799" s="358"/>
      <c r="AK799" s="358"/>
      <c r="AL799" s="358"/>
      <c r="AM799" s="358"/>
      <c r="AN799" s="358"/>
      <c r="AO799" s="358"/>
      <c r="AP799" s="358"/>
      <c r="AQ799" s="358"/>
      <c r="AR799" s="358"/>
      <c r="AS799" s="358"/>
      <c r="AT799" s="358"/>
      <c r="AU799" s="358"/>
      <c r="AV799" s="358"/>
      <c r="AW799" s="358"/>
      <c r="AX799" s="358"/>
      <c r="AY799" s="358"/>
      <c r="AZ799" s="358"/>
      <c r="BA799" s="358"/>
      <c r="BB799" s="358"/>
      <c r="BC799" s="358"/>
      <c r="BD799" s="358"/>
      <c r="BE799" s="358"/>
      <c r="BF799" s="358"/>
      <c r="BG799" s="358"/>
      <c r="BH799" s="358"/>
      <c r="BI799" s="358"/>
      <c r="BJ799" s="358"/>
      <c r="BK799" s="358"/>
      <c r="BL799" s="358"/>
    </row>
    <row r="800" spans="1:64" ht="18" customHeight="1" x14ac:dyDescent="0.25">
      <c r="A800" s="373"/>
      <c r="B800" s="352"/>
      <c r="C800" s="272"/>
      <c r="D800" s="272"/>
      <c r="E800" s="308" t="e">
        <f t="shared" si="216"/>
        <v>#N/A</v>
      </c>
      <c r="F800" s="1097">
        <v>29</v>
      </c>
      <c r="G800" s="358"/>
      <c r="I800" s="358"/>
      <c r="J800" s="358"/>
      <c r="K800" s="358"/>
      <c r="P800" s="358"/>
      <c r="Q800" s="358"/>
      <c r="R800" s="358"/>
      <c r="S800" s="358"/>
      <c r="T800" s="358"/>
      <c r="U800" s="358"/>
      <c r="V800" s="358"/>
      <c r="W800" s="358"/>
      <c r="X800" s="358"/>
      <c r="Y800" s="358"/>
      <c r="Z800" s="358"/>
      <c r="AA800" s="358"/>
      <c r="AB800" s="358"/>
      <c r="AC800" s="358"/>
      <c r="AD800" s="358"/>
      <c r="AE800" s="358"/>
      <c r="AF800" s="358"/>
      <c r="AG800" s="358"/>
      <c r="AH800" s="358"/>
      <c r="AI800" s="358"/>
      <c r="AJ800" s="358"/>
      <c r="AK800" s="358"/>
      <c r="AL800" s="358"/>
      <c r="AM800" s="358"/>
      <c r="AN800" s="358"/>
      <c r="AO800" s="358"/>
      <c r="AP800" s="358"/>
      <c r="AQ800" s="358"/>
      <c r="AR800" s="358"/>
      <c r="AS800" s="358"/>
      <c r="AT800" s="358"/>
      <c r="AU800" s="358"/>
      <c r="AV800" s="358"/>
      <c r="AW800" s="358"/>
      <c r="AX800" s="358"/>
      <c r="AY800" s="358"/>
      <c r="AZ800" s="358"/>
      <c r="BA800" s="358"/>
      <c r="BB800" s="358"/>
      <c r="BC800" s="358"/>
      <c r="BD800" s="358"/>
      <c r="BE800" s="358"/>
      <c r="BF800" s="358"/>
      <c r="BG800" s="358"/>
      <c r="BH800" s="358"/>
      <c r="BI800" s="358"/>
      <c r="BJ800" s="358"/>
      <c r="BK800" s="358"/>
      <c r="BL800" s="358"/>
    </row>
    <row r="801" spans="1:64" ht="18" customHeight="1" x14ac:dyDescent="0.25">
      <c r="A801" s="373"/>
      <c r="B801" s="352"/>
      <c r="C801" s="272"/>
      <c r="D801" s="272"/>
      <c r="E801" s="308" t="e">
        <f t="shared" si="216"/>
        <v>#N/A</v>
      </c>
      <c r="F801" s="1097">
        <v>30</v>
      </c>
      <c r="G801" s="358"/>
      <c r="I801" s="358"/>
      <c r="J801" s="358"/>
      <c r="K801" s="358"/>
      <c r="P801" s="358"/>
      <c r="Q801" s="358"/>
      <c r="R801" s="358"/>
      <c r="S801" s="358"/>
      <c r="T801" s="358"/>
      <c r="U801" s="358"/>
      <c r="V801" s="358"/>
      <c r="W801" s="358"/>
      <c r="X801" s="358"/>
      <c r="Y801" s="358"/>
      <c r="Z801" s="358"/>
      <c r="AA801" s="358"/>
      <c r="AB801" s="358"/>
      <c r="AC801" s="358"/>
      <c r="AD801" s="358"/>
      <c r="AE801" s="358"/>
      <c r="AF801" s="358"/>
      <c r="AG801" s="358"/>
      <c r="AH801" s="358"/>
      <c r="AI801" s="358"/>
      <c r="AJ801" s="358"/>
      <c r="AK801" s="358"/>
      <c r="AL801" s="358"/>
      <c r="AM801" s="358"/>
      <c r="AN801" s="358"/>
      <c r="AO801" s="358"/>
      <c r="AP801" s="358"/>
      <c r="AQ801" s="358"/>
      <c r="AR801" s="358"/>
      <c r="AS801" s="358"/>
      <c r="AT801" s="358"/>
      <c r="AU801" s="358"/>
      <c r="AV801" s="358"/>
      <c r="AW801" s="358"/>
      <c r="AX801" s="358"/>
      <c r="AY801" s="358"/>
      <c r="AZ801" s="358"/>
      <c r="BA801" s="358"/>
      <c r="BB801" s="358"/>
      <c r="BC801" s="358"/>
      <c r="BD801" s="358"/>
      <c r="BE801" s="358"/>
      <c r="BF801" s="358"/>
      <c r="BG801" s="358"/>
      <c r="BH801" s="358"/>
      <c r="BI801" s="358"/>
      <c r="BJ801" s="358"/>
      <c r="BK801" s="358"/>
      <c r="BL801" s="358"/>
    </row>
    <row r="802" spans="1:64" ht="18" customHeight="1" x14ac:dyDescent="0.25">
      <c r="A802" s="373"/>
      <c r="B802" s="352"/>
      <c r="C802" s="272"/>
      <c r="D802" s="272"/>
      <c r="E802" s="308" t="e">
        <f t="shared" si="216"/>
        <v>#N/A</v>
      </c>
      <c r="F802" s="1097">
        <v>31</v>
      </c>
      <c r="G802" s="358"/>
      <c r="I802" s="358"/>
      <c r="J802" s="358"/>
      <c r="K802" s="358"/>
      <c r="P802" s="358"/>
      <c r="Q802" s="358"/>
      <c r="R802" s="358"/>
      <c r="S802" s="358"/>
      <c r="T802" s="358"/>
      <c r="U802" s="358"/>
      <c r="V802" s="358"/>
      <c r="W802" s="358"/>
      <c r="X802" s="358"/>
      <c r="Y802" s="358"/>
      <c r="Z802" s="358"/>
      <c r="AA802" s="358"/>
      <c r="AB802" s="358"/>
      <c r="AC802" s="358"/>
      <c r="AD802" s="358"/>
      <c r="AE802" s="358"/>
      <c r="AF802" s="358"/>
      <c r="AG802" s="358"/>
      <c r="AH802" s="358"/>
      <c r="AI802" s="358"/>
      <c r="AJ802" s="358"/>
      <c r="AK802" s="358"/>
      <c r="AL802" s="358"/>
      <c r="AM802" s="358"/>
      <c r="AN802" s="358"/>
      <c r="AO802" s="358"/>
      <c r="AP802" s="358"/>
      <c r="AQ802" s="358"/>
      <c r="AR802" s="358"/>
      <c r="AS802" s="358"/>
      <c r="AT802" s="358"/>
      <c r="AU802" s="358"/>
      <c r="AV802" s="358"/>
      <c r="AW802" s="358"/>
      <c r="AX802" s="358"/>
      <c r="AY802" s="358"/>
      <c r="AZ802" s="358"/>
      <c r="BA802" s="358"/>
      <c r="BB802" s="358"/>
      <c r="BC802" s="358"/>
      <c r="BD802" s="358"/>
      <c r="BE802" s="358"/>
      <c r="BF802" s="358"/>
      <c r="BG802" s="358"/>
      <c r="BH802" s="358"/>
      <c r="BI802" s="358"/>
      <c r="BJ802" s="358"/>
      <c r="BK802" s="358"/>
      <c r="BL802" s="358"/>
    </row>
    <row r="803" spans="1:64" ht="18" customHeight="1" x14ac:dyDescent="0.25">
      <c r="A803" s="373"/>
      <c r="B803" s="352"/>
      <c r="C803" s="272"/>
      <c r="D803" s="272"/>
      <c r="E803" s="308" t="e">
        <f t="shared" si="216"/>
        <v>#N/A</v>
      </c>
      <c r="F803" s="1097">
        <v>32</v>
      </c>
      <c r="G803" s="358"/>
      <c r="I803" s="358"/>
      <c r="J803" s="358"/>
      <c r="K803" s="358"/>
      <c r="P803" s="358"/>
      <c r="Q803" s="358"/>
      <c r="R803" s="358"/>
      <c r="S803" s="358"/>
      <c r="T803" s="358"/>
      <c r="U803" s="358"/>
      <c r="V803" s="358"/>
      <c r="W803" s="358"/>
      <c r="X803" s="358"/>
      <c r="Y803" s="358"/>
      <c r="Z803" s="358"/>
      <c r="AA803" s="358"/>
      <c r="AB803" s="358"/>
      <c r="AC803" s="358"/>
      <c r="AD803" s="358"/>
      <c r="AE803" s="358"/>
      <c r="AF803" s="358"/>
      <c r="AG803" s="358"/>
      <c r="AH803" s="358"/>
      <c r="AI803" s="358"/>
      <c r="AJ803" s="358"/>
      <c r="AK803" s="358"/>
      <c r="AL803" s="358"/>
      <c r="AM803" s="358"/>
      <c r="AN803" s="358"/>
      <c r="AO803" s="358"/>
      <c r="AP803" s="358"/>
      <c r="AQ803" s="358"/>
      <c r="AR803" s="358"/>
      <c r="AS803" s="358"/>
      <c r="AT803" s="358"/>
      <c r="AU803" s="358"/>
      <c r="AV803" s="358"/>
      <c r="AW803" s="358"/>
      <c r="AX803" s="358"/>
      <c r="AY803" s="358"/>
      <c r="AZ803" s="358"/>
      <c r="BA803" s="358"/>
      <c r="BB803" s="358"/>
      <c r="BC803" s="358"/>
      <c r="BD803" s="358"/>
      <c r="BE803" s="358"/>
      <c r="BF803" s="358"/>
      <c r="BG803" s="358"/>
      <c r="BH803" s="358"/>
      <c r="BI803" s="358"/>
      <c r="BJ803" s="358"/>
      <c r="BK803" s="358"/>
      <c r="BL803" s="358"/>
    </row>
    <row r="804" spans="1:64" ht="18" customHeight="1" x14ac:dyDescent="0.25">
      <c r="A804" s="373"/>
      <c r="B804" s="352"/>
      <c r="C804" s="272"/>
      <c r="D804" s="272"/>
      <c r="E804" s="308" t="e">
        <f t="shared" si="216"/>
        <v>#N/A</v>
      </c>
      <c r="F804" s="1097">
        <v>33</v>
      </c>
      <c r="G804" s="358"/>
      <c r="I804" s="358"/>
      <c r="J804" s="358"/>
      <c r="K804" s="358"/>
      <c r="P804" s="358"/>
      <c r="Q804" s="358"/>
      <c r="R804" s="358"/>
      <c r="S804" s="358"/>
      <c r="T804" s="358"/>
      <c r="U804" s="358"/>
      <c r="V804" s="358"/>
      <c r="W804" s="358"/>
      <c r="X804" s="358"/>
      <c r="Y804" s="358"/>
      <c r="Z804" s="358"/>
      <c r="AA804" s="358"/>
      <c r="AB804" s="358"/>
      <c r="AC804" s="358"/>
      <c r="AD804" s="358"/>
      <c r="AE804" s="358"/>
      <c r="AF804" s="358"/>
      <c r="AG804" s="358"/>
      <c r="AH804" s="358"/>
      <c r="AI804" s="358"/>
      <c r="AJ804" s="358"/>
      <c r="AK804" s="358"/>
      <c r="AL804" s="358"/>
      <c r="AM804" s="358"/>
      <c r="AN804" s="358"/>
      <c r="AO804" s="358"/>
      <c r="AP804" s="358"/>
      <c r="AQ804" s="358"/>
      <c r="AR804" s="358"/>
      <c r="AS804" s="358"/>
      <c r="AT804" s="358"/>
      <c r="AU804" s="358"/>
      <c r="AV804" s="358"/>
      <c r="AW804" s="358"/>
      <c r="AX804" s="358"/>
      <c r="AY804" s="358"/>
      <c r="AZ804" s="358"/>
      <c r="BA804" s="358"/>
      <c r="BB804" s="358"/>
      <c r="BC804" s="358"/>
      <c r="BD804" s="358"/>
      <c r="BE804" s="358"/>
      <c r="BF804" s="358"/>
      <c r="BG804" s="358"/>
      <c r="BH804" s="358"/>
      <c r="BI804" s="358"/>
      <c r="BJ804" s="358"/>
      <c r="BK804" s="358"/>
      <c r="BL804" s="358"/>
    </row>
    <row r="805" spans="1:64" ht="18" customHeight="1" x14ac:dyDescent="0.25">
      <c r="A805" s="373"/>
      <c r="B805" s="352"/>
      <c r="C805" s="272"/>
      <c r="D805" s="272"/>
      <c r="E805" s="308" t="e">
        <f t="shared" si="216"/>
        <v>#N/A</v>
      </c>
      <c r="F805" s="1097">
        <v>34</v>
      </c>
      <c r="G805" s="358"/>
      <c r="I805" s="358"/>
      <c r="J805" s="358"/>
      <c r="K805" s="358"/>
      <c r="P805" s="358"/>
      <c r="Q805" s="358"/>
      <c r="R805" s="358"/>
      <c r="S805" s="358"/>
      <c r="T805" s="358"/>
      <c r="U805" s="358"/>
      <c r="V805" s="358"/>
      <c r="W805" s="358"/>
      <c r="X805" s="358"/>
      <c r="Y805" s="358"/>
      <c r="Z805" s="358"/>
      <c r="AA805" s="358"/>
      <c r="AB805" s="358"/>
      <c r="AC805" s="358"/>
      <c r="AD805" s="358"/>
      <c r="AE805" s="358"/>
      <c r="AF805" s="358"/>
      <c r="AG805" s="358"/>
      <c r="AH805" s="358"/>
      <c r="AI805" s="358"/>
      <c r="AJ805" s="358"/>
      <c r="AK805" s="358"/>
      <c r="AL805" s="358"/>
      <c r="AM805" s="358"/>
      <c r="AN805" s="358"/>
      <c r="AO805" s="358"/>
      <c r="AP805" s="358"/>
      <c r="AQ805" s="358"/>
      <c r="AR805" s="358"/>
      <c r="AS805" s="358"/>
      <c r="AT805" s="358"/>
      <c r="AU805" s="358"/>
      <c r="AV805" s="358"/>
      <c r="AW805" s="358"/>
      <c r="AX805" s="358"/>
      <c r="AY805" s="358"/>
      <c r="AZ805" s="358"/>
      <c r="BA805" s="358"/>
      <c r="BB805" s="358"/>
      <c r="BC805" s="358"/>
      <c r="BD805" s="358"/>
      <c r="BE805" s="358"/>
      <c r="BF805" s="358"/>
      <c r="BG805" s="358"/>
      <c r="BH805" s="358"/>
      <c r="BI805" s="358"/>
      <c r="BJ805" s="358"/>
      <c r="BK805" s="358"/>
      <c r="BL805" s="358"/>
    </row>
    <row r="806" spans="1:64" ht="18" customHeight="1" x14ac:dyDescent="0.25">
      <c r="A806" s="373"/>
      <c r="B806" s="352"/>
      <c r="C806" s="272"/>
      <c r="D806" s="272"/>
      <c r="E806" s="308" t="e">
        <f t="shared" si="216"/>
        <v>#N/A</v>
      </c>
      <c r="F806" s="1097">
        <v>35</v>
      </c>
      <c r="G806" s="358"/>
      <c r="I806" s="358"/>
      <c r="J806" s="358"/>
      <c r="K806" s="358"/>
      <c r="P806" s="358"/>
      <c r="Q806" s="358"/>
      <c r="R806" s="358"/>
      <c r="S806" s="358"/>
      <c r="T806" s="358"/>
      <c r="U806" s="358"/>
      <c r="V806" s="358"/>
      <c r="W806" s="358"/>
      <c r="X806" s="358"/>
      <c r="Y806" s="358"/>
      <c r="Z806" s="358"/>
      <c r="AA806" s="358"/>
      <c r="AB806" s="358"/>
      <c r="AC806" s="358"/>
      <c r="AD806" s="358"/>
      <c r="AE806" s="358"/>
      <c r="AF806" s="358"/>
      <c r="AG806" s="358"/>
      <c r="AH806" s="358"/>
      <c r="AI806" s="358"/>
      <c r="AJ806" s="358"/>
      <c r="AK806" s="358"/>
      <c r="AL806" s="358"/>
      <c r="AM806" s="358"/>
      <c r="AN806" s="358"/>
      <c r="AO806" s="358"/>
      <c r="AP806" s="358"/>
      <c r="AQ806" s="358"/>
      <c r="AR806" s="358"/>
      <c r="AS806" s="358"/>
      <c r="AT806" s="358"/>
      <c r="AU806" s="358"/>
      <c r="AV806" s="358"/>
      <c r="AW806" s="358"/>
      <c r="AX806" s="358"/>
      <c r="AY806" s="358"/>
      <c r="AZ806" s="358"/>
      <c r="BA806" s="358"/>
      <c r="BB806" s="358"/>
      <c r="BC806" s="358"/>
      <c r="BD806" s="358"/>
      <c r="BE806" s="358"/>
      <c r="BF806" s="358"/>
      <c r="BG806" s="358"/>
      <c r="BH806" s="358"/>
      <c r="BI806" s="358"/>
      <c r="BJ806" s="358"/>
      <c r="BK806" s="358"/>
      <c r="BL806" s="358"/>
    </row>
    <row r="807" spans="1:64" ht="18" customHeight="1" x14ac:dyDescent="0.25">
      <c r="A807" s="373"/>
      <c r="B807" s="352"/>
      <c r="C807" s="272"/>
      <c r="D807" s="272"/>
      <c r="E807" s="308" t="e">
        <f t="shared" si="216"/>
        <v>#N/A</v>
      </c>
      <c r="F807" s="1097">
        <v>36</v>
      </c>
      <c r="G807" s="358"/>
      <c r="I807" s="358"/>
      <c r="J807" s="358"/>
      <c r="K807" s="358"/>
      <c r="P807" s="358"/>
      <c r="Q807" s="358"/>
      <c r="R807" s="358"/>
      <c r="S807" s="358"/>
      <c r="T807" s="358"/>
      <c r="U807" s="358"/>
      <c r="V807" s="358"/>
      <c r="W807" s="358"/>
      <c r="X807" s="358"/>
      <c r="Y807" s="358"/>
      <c r="Z807" s="358"/>
      <c r="AA807" s="358"/>
      <c r="AB807" s="358"/>
      <c r="AC807" s="358"/>
      <c r="AD807" s="358"/>
      <c r="AE807" s="358"/>
      <c r="AF807" s="358"/>
      <c r="AG807" s="358"/>
      <c r="AH807" s="358"/>
      <c r="AI807" s="358"/>
      <c r="AJ807" s="358"/>
      <c r="AK807" s="358"/>
      <c r="AL807" s="358"/>
      <c r="AM807" s="358"/>
      <c r="AN807" s="358"/>
      <c r="AO807" s="358"/>
      <c r="AP807" s="358"/>
      <c r="AQ807" s="358"/>
      <c r="AR807" s="358"/>
      <c r="AS807" s="358"/>
      <c r="AT807" s="358"/>
      <c r="AU807" s="358"/>
      <c r="AV807" s="358"/>
      <c r="AW807" s="358"/>
      <c r="AX807" s="358"/>
      <c r="AY807" s="358"/>
      <c r="AZ807" s="358"/>
      <c r="BA807" s="358"/>
      <c r="BB807" s="358"/>
      <c r="BC807" s="358"/>
      <c r="BD807" s="358"/>
      <c r="BE807" s="358"/>
      <c r="BF807" s="358"/>
      <c r="BG807" s="358"/>
      <c r="BH807" s="358"/>
      <c r="BI807" s="358"/>
      <c r="BJ807" s="358"/>
      <c r="BK807" s="358"/>
      <c r="BL807" s="358"/>
    </row>
    <row r="808" spans="1:64" ht="18" customHeight="1" x14ac:dyDescent="0.25">
      <c r="A808" s="373"/>
      <c r="B808" s="352"/>
      <c r="C808" s="272"/>
      <c r="D808" s="272"/>
      <c r="E808" s="308" t="e">
        <f t="shared" si="216"/>
        <v>#N/A</v>
      </c>
      <c r="F808" s="1097">
        <v>37</v>
      </c>
      <c r="G808" s="358"/>
      <c r="I808" s="358"/>
      <c r="J808" s="358"/>
      <c r="K808" s="358"/>
      <c r="P808" s="358"/>
      <c r="Q808" s="358"/>
      <c r="R808" s="358"/>
      <c r="S808" s="358"/>
      <c r="T808" s="358"/>
      <c r="U808" s="358"/>
      <c r="V808" s="358"/>
      <c r="W808" s="358"/>
      <c r="X808" s="358"/>
      <c r="Y808" s="358"/>
      <c r="Z808" s="358"/>
      <c r="AA808" s="358"/>
      <c r="AB808" s="358"/>
      <c r="AC808" s="358"/>
      <c r="AD808" s="358"/>
      <c r="AE808" s="358"/>
      <c r="AF808" s="358"/>
      <c r="AG808" s="358"/>
      <c r="AH808" s="358"/>
      <c r="AI808" s="358"/>
      <c r="AJ808" s="358"/>
      <c r="AK808" s="358"/>
      <c r="AL808" s="358"/>
      <c r="AM808" s="358"/>
      <c r="AN808" s="358"/>
      <c r="AO808" s="358"/>
      <c r="AP808" s="358"/>
      <c r="AQ808" s="358"/>
      <c r="AR808" s="358"/>
      <c r="AS808" s="358"/>
      <c r="AT808" s="358"/>
      <c r="AU808" s="358"/>
      <c r="AV808" s="358"/>
      <c r="AW808" s="358"/>
      <c r="AX808" s="358"/>
      <c r="AY808" s="358"/>
      <c r="AZ808" s="358"/>
      <c r="BA808" s="358"/>
      <c r="BB808" s="358"/>
      <c r="BC808" s="358"/>
      <c r="BD808" s="358"/>
      <c r="BE808" s="358"/>
      <c r="BF808" s="358"/>
      <c r="BG808" s="358"/>
      <c r="BH808" s="358"/>
      <c r="BI808" s="358"/>
      <c r="BJ808" s="358"/>
      <c r="BK808" s="358"/>
      <c r="BL808" s="358"/>
    </row>
    <row r="809" spans="1:64" ht="18" customHeight="1" x14ac:dyDescent="0.25">
      <c r="A809" s="373"/>
      <c r="B809" s="352"/>
      <c r="C809" s="272"/>
      <c r="D809" s="272"/>
      <c r="E809" s="308" t="e">
        <f t="shared" si="216"/>
        <v>#N/A</v>
      </c>
      <c r="F809" s="1097">
        <v>38</v>
      </c>
      <c r="G809" s="358"/>
      <c r="I809" s="358"/>
      <c r="J809" s="358"/>
      <c r="K809" s="358"/>
      <c r="P809" s="358"/>
      <c r="Q809" s="358"/>
      <c r="R809" s="358"/>
      <c r="S809" s="358"/>
      <c r="T809" s="358"/>
      <c r="U809" s="358"/>
      <c r="V809" s="358"/>
      <c r="W809" s="358"/>
      <c r="X809" s="358"/>
      <c r="Y809" s="358"/>
      <c r="Z809" s="358"/>
      <c r="AA809" s="358"/>
      <c r="AB809" s="358"/>
      <c r="AC809" s="358"/>
      <c r="AD809" s="358"/>
      <c r="AE809" s="358"/>
      <c r="AF809" s="358"/>
      <c r="AG809" s="358"/>
      <c r="AH809" s="358"/>
      <c r="AI809" s="358"/>
      <c r="AJ809" s="358"/>
      <c r="AK809" s="358"/>
      <c r="AL809" s="358"/>
      <c r="AM809" s="358"/>
      <c r="AN809" s="358"/>
      <c r="AO809" s="358"/>
      <c r="AP809" s="358"/>
      <c r="AQ809" s="358"/>
      <c r="AR809" s="358"/>
      <c r="AS809" s="358"/>
      <c r="AT809" s="358"/>
      <c r="AU809" s="358"/>
      <c r="AV809" s="358"/>
      <c r="AW809" s="358"/>
      <c r="AX809" s="358"/>
      <c r="AY809" s="358"/>
      <c r="AZ809" s="358"/>
      <c r="BA809" s="358"/>
      <c r="BB809" s="358"/>
      <c r="BC809" s="358"/>
      <c r="BD809" s="358"/>
      <c r="BE809" s="358"/>
      <c r="BF809" s="358"/>
      <c r="BG809" s="358"/>
      <c r="BH809" s="358"/>
      <c r="BI809" s="358"/>
      <c r="BJ809" s="358"/>
      <c r="BK809" s="358"/>
      <c r="BL809" s="358"/>
    </row>
    <row r="810" spans="1:64" ht="18" customHeight="1" x14ac:dyDescent="0.25">
      <c r="A810" s="373"/>
      <c r="B810" s="352"/>
      <c r="C810" s="272"/>
      <c r="D810" s="272"/>
      <c r="E810" s="308" t="e">
        <f t="shared" si="216"/>
        <v>#N/A</v>
      </c>
      <c r="F810" s="1097">
        <v>39</v>
      </c>
      <c r="G810" s="358"/>
      <c r="I810" s="358"/>
      <c r="J810" s="358"/>
      <c r="K810" s="358"/>
      <c r="P810" s="358"/>
      <c r="Q810" s="358"/>
      <c r="R810" s="358"/>
      <c r="S810" s="358"/>
      <c r="T810" s="358"/>
      <c r="U810" s="358"/>
      <c r="V810" s="358"/>
      <c r="W810" s="358"/>
      <c r="X810" s="358"/>
      <c r="Y810" s="358"/>
      <c r="Z810" s="358"/>
      <c r="AA810" s="358"/>
      <c r="AB810" s="358"/>
      <c r="AC810" s="358"/>
      <c r="AD810" s="358"/>
      <c r="AE810" s="358"/>
      <c r="AF810" s="358"/>
      <c r="AG810" s="358"/>
      <c r="AH810" s="358"/>
      <c r="AI810" s="358"/>
      <c r="AJ810" s="358"/>
      <c r="AK810" s="358"/>
      <c r="AL810" s="358"/>
      <c r="AM810" s="358"/>
      <c r="AN810" s="358"/>
      <c r="AO810" s="358"/>
      <c r="AP810" s="358"/>
      <c r="AQ810" s="358"/>
      <c r="AR810" s="358"/>
      <c r="AS810" s="358"/>
      <c r="AT810" s="358"/>
      <c r="AU810" s="358"/>
      <c r="AV810" s="358"/>
      <c r="AW810" s="358"/>
      <c r="AX810" s="358"/>
      <c r="AY810" s="358"/>
      <c r="AZ810" s="358"/>
      <c r="BA810" s="358"/>
      <c r="BB810" s="358"/>
      <c r="BC810" s="358"/>
      <c r="BD810" s="358"/>
      <c r="BE810" s="358"/>
      <c r="BF810" s="358"/>
      <c r="BG810" s="358"/>
      <c r="BH810" s="358"/>
      <c r="BI810" s="358"/>
      <c r="BJ810" s="358"/>
      <c r="BK810" s="358"/>
      <c r="BL810" s="358"/>
    </row>
    <row r="811" spans="1:64" ht="18" customHeight="1" x14ac:dyDescent="0.25">
      <c r="A811" s="373"/>
      <c r="B811" s="352"/>
      <c r="C811" s="272"/>
      <c r="D811" s="272"/>
      <c r="E811" s="308" t="e">
        <f t="shared" si="216"/>
        <v>#N/A</v>
      </c>
      <c r="F811" s="1097">
        <v>40</v>
      </c>
      <c r="G811" s="358"/>
      <c r="I811" s="358"/>
      <c r="J811" s="358"/>
      <c r="K811" s="358"/>
      <c r="P811" s="358"/>
      <c r="Q811" s="358"/>
      <c r="R811" s="358"/>
      <c r="S811" s="358"/>
      <c r="T811" s="358"/>
      <c r="U811" s="358"/>
      <c r="V811" s="358"/>
      <c r="W811" s="358"/>
      <c r="X811" s="358"/>
      <c r="Y811" s="358"/>
      <c r="Z811" s="358"/>
      <c r="AA811" s="358"/>
      <c r="AB811" s="358"/>
      <c r="AC811" s="358"/>
      <c r="AD811" s="358"/>
      <c r="AE811" s="358"/>
      <c r="AF811" s="358"/>
      <c r="AG811" s="358"/>
      <c r="AH811" s="358"/>
      <c r="AI811" s="358"/>
      <c r="AJ811" s="358"/>
      <c r="AK811" s="358"/>
      <c r="AL811" s="358"/>
      <c r="AM811" s="358"/>
      <c r="AN811" s="358"/>
      <c r="AO811" s="358"/>
      <c r="AP811" s="358"/>
      <c r="AQ811" s="358"/>
      <c r="AR811" s="358"/>
      <c r="AS811" s="358"/>
      <c r="AT811" s="358"/>
      <c r="AU811" s="358"/>
      <c r="AV811" s="358"/>
      <c r="AW811" s="358"/>
      <c r="AX811" s="358"/>
      <c r="AY811" s="358"/>
      <c r="AZ811" s="358"/>
      <c r="BA811" s="358"/>
      <c r="BB811" s="358"/>
      <c r="BC811" s="358"/>
      <c r="BD811" s="358"/>
      <c r="BE811" s="358"/>
      <c r="BF811" s="358"/>
      <c r="BG811" s="358"/>
      <c r="BH811" s="358"/>
      <c r="BI811" s="358"/>
      <c r="BJ811" s="358"/>
      <c r="BK811" s="358"/>
      <c r="BL811" s="358"/>
    </row>
    <row r="812" spans="1:64" ht="18" customHeight="1" x14ac:dyDescent="0.25">
      <c r="A812" s="373"/>
      <c r="B812" s="352"/>
      <c r="C812" s="272"/>
      <c r="D812" s="272"/>
      <c r="E812" s="308" t="e">
        <f t="shared" si="216"/>
        <v>#N/A</v>
      </c>
      <c r="F812" s="1097">
        <v>41</v>
      </c>
      <c r="G812" s="358"/>
      <c r="I812" s="358"/>
      <c r="J812" s="358"/>
      <c r="K812" s="358"/>
      <c r="P812" s="358"/>
      <c r="Q812" s="358"/>
      <c r="R812" s="358"/>
      <c r="S812" s="358"/>
      <c r="T812" s="358"/>
      <c r="U812" s="358"/>
      <c r="V812" s="358"/>
      <c r="W812" s="358"/>
      <c r="X812" s="358"/>
      <c r="Y812" s="358"/>
      <c r="Z812" s="358"/>
      <c r="AA812" s="358"/>
      <c r="AB812" s="358"/>
      <c r="AC812" s="358"/>
      <c r="AD812" s="358"/>
      <c r="AE812" s="358"/>
      <c r="AF812" s="358"/>
      <c r="AG812" s="358"/>
      <c r="AH812" s="358"/>
      <c r="AI812" s="358"/>
      <c r="AJ812" s="358"/>
      <c r="AK812" s="358"/>
      <c r="AL812" s="358"/>
      <c r="AM812" s="358"/>
      <c r="AN812" s="358"/>
      <c r="AO812" s="358"/>
      <c r="AP812" s="358"/>
      <c r="AQ812" s="358"/>
      <c r="AR812" s="358"/>
      <c r="AS812" s="358"/>
      <c r="AT812" s="358"/>
      <c r="AU812" s="358"/>
      <c r="AV812" s="358"/>
      <c r="AW812" s="358"/>
      <c r="AX812" s="358"/>
      <c r="AY812" s="358"/>
      <c r="AZ812" s="358"/>
      <c r="BA812" s="358"/>
      <c r="BB812" s="358"/>
      <c r="BC812" s="358"/>
      <c r="BD812" s="358"/>
      <c r="BE812" s="358"/>
      <c r="BF812" s="358"/>
      <c r="BG812" s="358"/>
      <c r="BH812" s="358"/>
      <c r="BI812" s="358"/>
      <c r="BJ812" s="358"/>
      <c r="BK812" s="358"/>
      <c r="BL812" s="358"/>
    </row>
    <row r="813" spans="1:64" ht="18" customHeight="1" x14ac:dyDescent="0.25">
      <c r="A813" s="373"/>
      <c r="B813" s="352"/>
      <c r="C813" s="272"/>
      <c r="D813" s="272"/>
      <c r="E813" s="308" t="e">
        <f t="shared" si="216"/>
        <v>#N/A</v>
      </c>
      <c r="F813" s="1097">
        <v>42</v>
      </c>
      <c r="G813" s="358"/>
      <c r="I813" s="358"/>
      <c r="J813" s="358"/>
      <c r="K813" s="358"/>
      <c r="P813" s="358"/>
      <c r="Q813" s="358"/>
      <c r="R813" s="358"/>
      <c r="S813" s="358"/>
      <c r="T813" s="358"/>
      <c r="U813" s="358"/>
      <c r="V813" s="358"/>
      <c r="W813" s="358"/>
      <c r="X813" s="358"/>
      <c r="Y813" s="358"/>
      <c r="Z813" s="358"/>
      <c r="AA813" s="358"/>
      <c r="AB813" s="358"/>
      <c r="AC813" s="358"/>
      <c r="AD813" s="358"/>
      <c r="AE813" s="358"/>
      <c r="AF813" s="358"/>
      <c r="AG813" s="358"/>
      <c r="AH813" s="358"/>
      <c r="AI813" s="358"/>
      <c r="AJ813" s="358"/>
      <c r="AK813" s="358"/>
      <c r="AL813" s="358"/>
      <c r="AM813" s="358"/>
      <c r="AN813" s="358"/>
      <c r="AO813" s="358"/>
      <c r="AP813" s="358"/>
      <c r="AQ813" s="358"/>
      <c r="AR813" s="358"/>
      <c r="AS813" s="358"/>
      <c r="AT813" s="358"/>
      <c r="AU813" s="358"/>
      <c r="AV813" s="358"/>
      <c r="AW813" s="358"/>
      <c r="AX813" s="358"/>
      <c r="AY813" s="358"/>
      <c r="AZ813" s="358"/>
      <c r="BA813" s="358"/>
      <c r="BB813" s="358"/>
      <c r="BC813" s="358"/>
      <c r="BD813" s="358"/>
      <c r="BE813" s="358"/>
      <c r="BF813" s="358"/>
      <c r="BG813" s="358"/>
      <c r="BH813" s="358"/>
      <c r="BI813" s="358"/>
      <c r="BJ813" s="358"/>
      <c r="BK813" s="358"/>
      <c r="BL813" s="358"/>
    </row>
    <row r="814" spans="1:64" ht="18" customHeight="1" x14ac:dyDescent="0.25">
      <c r="A814" s="373"/>
      <c r="B814" s="352"/>
      <c r="C814" s="272"/>
      <c r="D814" s="272"/>
      <c r="E814" s="308" t="e">
        <f t="shared" si="216"/>
        <v>#N/A</v>
      </c>
      <c r="F814" s="1097">
        <v>43</v>
      </c>
      <c r="G814" s="358"/>
      <c r="I814" s="358"/>
      <c r="J814" s="358"/>
      <c r="K814" s="358"/>
      <c r="P814" s="358"/>
      <c r="Q814" s="358"/>
      <c r="R814" s="358"/>
      <c r="S814" s="358"/>
      <c r="T814" s="358"/>
      <c r="U814" s="358"/>
      <c r="V814" s="358"/>
      <c r="W814" s="358"/>
      <c r="X814" s="358"/>
      <c r="Y814" s="358"/>
      <c r="Z814" s="358"/>
      <c r="AA814" s="358"/>
      <c r="AB814" s="358"/>
      <c r="AC814" s="358"/>
      <c r="AD814" s="358"/>
      <c r="AE814" s="358"/>
      <c r="AF814" s="358"/>
      <c r="AG814" s="358"/>
      <c r="AH814" s="358"/>
      <c r="AI814" s="358"/>
      <c r="AJ814" s="358"/>
      <c r="AK814" s="358"/>
      <c r="AL814" s="358"/>
      <c r="AM814" s="358"/>
      <c r="AN814" s="358"/>
      <c r="AO814" s="358"/>
      <c r="AP814" s="358"/>
      <c r="AQ814" s="358"/>
      <c r="AR814" s="358"/>
      <c r="AS814" s="358"/>
      <c r="AT814" s="358"/>
      <c r="AU814" s="358"/>
      <c r="AV814" s="358"/>
      <c r="AW814" s="358"/>
      <c r="AX814" s="358"/>
      <c r="AY814" s="358"/>
      <c r="AZ814" s="358"/>
      <c r="BA814" s="358"/>
      <c r="BB814" s="358"/>
      <c r="BC814" s="358"/>
      <c r="BD814" s="358"/>
      <c r="BE814" s="358"/>
      <c r="BF814" s="358"/>
      <c r="BG814" s="358"/>
      <c r="BH814" s="358"/>
      <c r="BI814" s="358"/>
      <c r="BJ814" s="358"/>
      <c r="BK814" s="358"/>
      <c r="BL814" s="358"/>
    </row>
    <row r="815" spans="1:64" ht="18" customHeight="1" x14ac:dyDescent="0.25">
      <c r="A815" s="373"/>
      <c r="B815" s="352"/>
      <c r="C815" s="272"/>
      <c r="D815" s="272"/>
      <c r="E815" s="308" t="e">
        <f t="shared" si="216"/>
        <v>#N/A</v>
      </c>
      <c r="F815" s="1097">
        <v>44</v>
      </c>
      <c r="G815" s="358"/>
      <c r="I815" s="358"/>
      <c r="J815" s="358"/>
      <c r="K815" s="358"/>
      <c r="P815" s="358"/>
      <c r="Q815" s="358"/>
      <c r="R815" s="358"/>
      <c r="S815" s="358"/>
      <c r="T815" s="358"/>
      <c r="U815" s="358"/>
      <c r="V815" s="358"/>
      <c r="W815" s="358"/>
      <c r="X815" s="358"/>
      <c r="Y815" s="358"/>
      <c r="Z815" s="358"/>
      <c r="AA815" s="358"/>
      <c r="AB815" s="358"/>
      <c r="AC815" s="358"/>
      <c r="AD815" s="358"/>
      <c r="AE815" s="358"/>
      <c r="AF815" s="358"/>
      <c r="AG815" s="358"/>
      <c r="AH815" s="358"/>
      <c r="AI815" s="358"/>
      <c r="AJ815" s="358"/>
      <c r="AK815" s="358"/>
      <c r="AL815" s="358"/>
      <c r="AM815" s="358"/>
      <c r="AN815" s="358"/>
      <c r="AO815" s="358"/>
      <c r="AP815" s="358"/>
      <c r="AQ815" s="358"/>
      <c r="AR815" s="358"/>
      <c r="AS815" s="358"/>
      <c r="AT815" s="358"/>
      <c r="AU815" s="358"/>
      <c r="AV815" s="358"/>
      <c r="AW815" s="358"/>
      <c r="AX815" s="358"/>
      <c r="AY815" s="358"/>
      <c r="AZ815" s="358"/>
      <c r="BA815" s="358"/>
      <c r="BB815" s="358"/>
      <c r="BC815" s="358"/>
      <c r="BD815" s="358"/>
      <c r="BE815" s="358"/>
      <c r="BF815" s="358"/>
      <c r="BG815" s="358"/>
      <c r="BH815" s="358"/>
      <c r="BI815" s="358"/>
      <c r="BJ815" s="358"/>
      <c r="BK815" s="358"/>
      <c r="BL815" s="358"/>
    </row>
    <row r="816" spans="1:64" ht="18" customHeight="1" x14ac:dyDescent="0.25">
      <c r="A816" s="373"/>
      <c r="B816" s="352"/>
      <c r="C816" s="272"/>
      <c r="D816" s="272"/>
      <c r="E816" s="308" t="e">
        <f t="shared" si="216"/>
        <v>#N/A</v>
      </c>
      <c r="F816" s="1097">
        <v>45</v>
      </c>
      <c r="G816" s="358"/>
      <c r="I816" s="358"/>
      <c r="J816" s="358"/>
      <c r="K816" s="358"/>
      <c r="P816" s="358"/>
      <c r="Q816" s="358"/>
      <c r="R816" s="358"/>
      <c r="S816" s="358"/>
      <c r="T816" s="358"/>
      <c r="U816" s="358"/>
      <c r="V816" s="358"/>
      <c r="W816" s="358"/>
      <c r="X816" s="358"/>
      <c r="Y816" s="358"/>
      <c r="Z816" s="358"/>
      <c r="AA816" s="358"/>
      <c r="AB816" s="358"/>
      <c r="AC816" s="358"/>
      <c r="AD816" s="358"/>
      <c r="AE816" s="358"/>
      <c r="AF816" s="358"/>
      <c r="AG816" s="358"/>
      <c r="AH816" s="358"/>
      <c r="AI816" s="358"/>
      <c r="AJ816" s="358"/>
      <c r="AK816" s="358"/>
      <c r="AL816" s="358"/>
      <c r="AM816" s="358"/>
      <c r="AN816" s="358"/>
      <c r="AO816" s="358"/>
      <c r="AP816" s="358"/>
      <c r="AQ816" s="358"/>
      <c r="AR816" s="358"/>
      <c r="AS816" s="358"/>
      <c r="AT816" s="358"/>
      <c r="AU816" s="358"/>
      <c r="AV816" s="358"/>
      <c r="AW816" s="358"/>
      <c r="AX816" s="358"/>
      <c r="AY816" s="358"/>
      <c r="AZ816" s="358"/>
      <c r="BA816" s="358"/>
      <c r="BB816" s="358"/>
      <c r="BC816" s="358"/>
      <c r="BD816" s="358"/>
      <c r="BE816" s="358"/>
      <c r="BF816" s="358"/>
      <c r="BG816" s="358"/>
      <c r="BH816" s="358"/>
      <c r="BI816" s="358"/>
      <c r="BJ816" s="358"/>
      <c r="BK816" s="358"/>
      <c r="BL816" s="358"/>
    </row>
    <row r="817" spans="1:64" ht="18" customHeight="1" x14ac:dyDescent="0.25">
      <c r="A817" s="373"/>
      <c r="B817" s="352"/>
      <c r="C817" s="272"/>
      <c r="D817" s="272"/>
      <c r="E817" s="308" t="e">
        <f t="shared" si="216"/>
        <v>#N/A</v>
      </c>
      <c r="F817" s="1097">
        <v>46</v>
      </c>
      <c r="G817" s="358"/>
      <c r="I817" s="358"/>
      <c r="J817" s="358"/>
      <c r="K817" s="358"/>
      <c r="P817" s="358"/>
      <c r="Q817" s="358"/>
      <c r="R817" s="358"/>
      <c r="S817" s="358"/>
      <c r="T817" s="358"/>
      <c r="U817" s="358"/>
      <c r="V817" s="358"/>
      <c r="W817" s="358"/>
      <c r="X817" s="358"/>
      <c r="Y817" s="358"/>
      <c r="Z817" s="358"/>
      <c r="AA817" s="358"/>
      <c r="AB817" s="358"/>
      <c r="AC817" s="358"/>
      <c r="AD817" s="358"/>
      <c r="AE817" s="358"/>
      <c r="AF817" s="358"/>
      <c r="AG817" s="358"/>
      <c r="AH817" s="358"/>
      <c r="AI817" s="358"/>
      <c r="AJ817" s="358"/>
      <c r="AK817" s="358"/>
      <c r="AL817" s="358"/>
      <c r="AM817" s="358"/>
      <c r="AN817" s="358"/>
      <c r="AO817" s="358"/>
      <c r="AP817" s="358"/>
      <c r="AQ817" s="358"/>
      <c r="AR817" s="358"/>
      <c r="AS817" s="358"/>
      <c r="AT817" s="358"/>
      <c r="AU817" s="358"/>
      <c r="AV817" s="358"/>
      <c r="AW817" s="358"/>
      <c r="AX817" s="358"/>
      <c r="AY817" s="358"/>
      <c r="AZ817" s="358"/>
      <c r="BA817" s="358"/>
      <c r="BB817" s="358"/>
      <c r="BC817" s="358"/>
      <c r="BD817" s="358"/>
      <c r="BE817" s="358"/>
      <c r="BF817" s="358"/>
      <c r="BG817" s="358"/>
      <c r="BH817" s="358"/>
      <c r="BI817" s="358"/>
      <c r="BJ817" s="358"/>
      <c r="BK817" s="358"/>
      <c r="BL817" s="358"/>
    </row>
    <row r="818" spans="1:64" ht="18" customHeight="1" x14ac:dyDescent="0.25">
      <c r="A818" s="373"/>
      <c r="B818" s="352"/>
      <c r="C818" s="272"/>
      <c r="D818" s="272"/>
      <c r="E818" s="308" t="e">
        <f t="shared" si="216"/>
        <v>#N/A</v>
      </c>
      <c r="F818" s="1097">
        <v>47</v>
      </c>
      <c r="G818" s="358"/>
      <c r="I818" s="358"/>
      <c r="J818" s="358"/>
      <c r="K818" s="358"/>
      <c r="P818" s="358"/>
      <c r="Q818" s="358"/>
      <c r="R818" s="358"/>
      <c r="S818" s="358"/>
      <c r="T818" s="358"/>
      <c r="U818" s="358"/>
      <c r="V818" s="358"/>
      <c r="W818" s="358"/>
      <c r="X818" s="358"/>
      <c r="Y818" s="358"/>
      <c r="Z818" s="358"/>
      <c r="AA818" s="358"/>
      <c r="AB818" s="358"/>
      <c r="AC818" s="358"/>
      <c r="AD818" s="358"/>
      <c r="AE818" s="358"/>
      <c r="AF818" s="358"/>
      <c r="AG818" s="358"/>
      <c r="AH818" s="358"/>
      <c r="AI818" s="358"/>
      <c r="AJ818" s="358"/>
      <c r="AK818" s="358"/>
      <c r="AL818" s="358"/>
      <c r="AM818" s="358"/>
      <c r="AN818" s="358"/>
      <c r="AO818" s="358"/>
      <c r="AP818" s="358"/>
      <c r="AQ818" s="358"/>
      <c r="AR818" s="358"/>
      <c r="AS818" s="358"/>
      <c r="AT818" s="358"/>
      <c r="AU818" s="358"/>
      <c r="AV818" s="358"/>
      <c r="AW818" s="358"/>
      <c r="AX818" s="358"/>
      <c r="AY818" s="358"/>
      <c r="AZ818" s="358"/>
      <c r="BA818" s="358"/>
      <c r="BB818" s="358"/>
      <c r="BC818" s="358"/>
      <c r="BD818" s="358"/>
      <c r="BE818" s="358"/>
      <c r="BF818" s="358"/>
      <c r="BG818" s="358"/>
      <c r="BH818" s="358"/>
      <c r="BI818" s="358"/>
      <c r="BJ818" s="358"/>
      <c r="BK818" s="358"/>
      <c r="BL818" s="358"/>
    </row>
    <row r="819" spans="1:64" ht="18" customHeight="1" x14ac:dyDescent="0.25">
      <c r="A819" s="373"/>
      <c r="B819" s="373"/>
      <c r="C819" s="373"/>
      <c r="D819" s="373"/>
      <c r="E819" s="308" t="e">
        <f t="shared" si="216"/>
        <v>#N/A</v>
      </c>
      <c r="F819" s="1097">
        <v>48</v>
      </c>
      <c r="P819" s="358"/>
      <c r="Q819" s="358"/>
      <c r="R819" s="358"/>
      <c r="S819" s="358"/>
      <c r="T819" s="358"/>
      <c r="U819" s="358"/>
      <c r="V819" s="358"/>
      <c r="W819" s="358"/>
      <c r="X819" s="358"/>
      <c r="Y819" s="358"/>
      <c r="Z819" s="358"/>
      <c r="AA819" s="358"/>
      <c r="AB819" s="358"/>
      <c r="AC819" s="358"/>
      <c r="AD819" s="358"/>
      <c r="AE819" s="358"/>
      <c r="AF819" s="358"/>
      <c r="AG819" s="358"/>
      <c r="AH819" s="358"/>
      <c r="AI819" s="358"/>
      <c r="AJ819" s="358"/>
      <c r="AK819" s="358"/>
      <c r="AL819" s="358"/>
      <c r="AM819" s="358"/>
      <c r="AN819" s="358"/>
      <c r="AO819" s="358"/>
      <c r="AP819" s="358"/>
      <c r="AQ819" s="358"/>
      <c r="AR819" s="358"/>
      <c r="AS819" s="358"/>
      <c r="AT819" s="358"/>
      <c r="AU819" s="358"/>
      <c r="AV819" s="358"/>
      <c r="AW819" s="358"/>
      <c r="AX819" s="358"/>
      <c r="AY819" s="358"/>
      <c r="AZ819" s="358"/>
      <c r="BA819" s="358"/>
      <c r="BB819" s="358"/>
      <c r="BC819" s="358"/>
      <c r="BD819" s="358"/>
      <c r="BE819" s="358"/>
      <c r="BF819" s="358"/>
      <c r="BG819" s="358"/>
      <c r="BH819" s="358"/>
      <c r="BI819" s="358"/>
      <c r="BJ819" s="358"/>
      <c r="BK819" s="358"/>
      <c r="BL819" s="358"/>
    </row>
    <row r="820" spans="1:64" ht="18" customHeight="1" x14ac:dyDescent="0.25">
      <c r="A820" s="373"/>
      <c r="B820" s="373"/>
      <c r="C820" s="373"/>
      <c r="D820" s="373"/>
      <c r="E820" s="308" t="e">
        <f t="shared" si="216"/>
        <v>#N/A</v>
      </c>
      <c r="F820" s="1097">
        <v>49</v>
      </c>
      <c r="P820" s="358"/>
      <c r="Q820" s="358"/>
      <c r="R820" s="358"/>
      <c r="S820" s="358"/>
      <c r="T820" s="358"/>
      <c r="U820" s="358"/>
      <c r="V820" s="358"/>
      <c r="W820" s="358"/>
      <c r="X820" s="358"/>
      <c r="Y820" s="358"/>
      <c r="Z820" s="358"/>
      <c r="AA820" s="358"/>
      <c r="AB820" s="358"/>
      <c r="AC820" s="358"/>
      <c r="AD820" s="358"/>
      <c r="AE820" s="358"/>
      <c r="AF820" s="358"/>
      <c r="AG820" s="358"/>
      <c r="AH820" s="358"/>
      <c r="AI820" s="358"/>
      <c r="AJ820" s="358"/>
      <c r="AK820" s="358"/>
      <c r="AL820" s="358"/>
      <c r="AM820" s="358"/>
      <c r="AN820" s="358"/>
      <c r="AO820" s="358"/>
      <c r="AP820" s="358"/>
      <c r="AQ820" s="358"/>
      <c r="AR820" s="358"/>
      <c r="AS820" s="358"/>
      <c r="AT820" s="358"/>
      <c r="AU820" s="358"/>
      <c r="AV820" s="358"/>
      <c r="AW820" s="358"/>
      <c r="AX820" s="358"/>
      <c r="AY820" s="358"/>
      <c r="AZ820" s="358"/>
      <c r="BA820" s="358"/>
      <c r="BB820" s="358"/>
      <c r="BC820" s="358"/>
      <c r="BD820" s="358"/>
      <c r="BE820" s="358"/>
      <c r="BF820" s="358"/>
      <c r="BG820" s="358"/>
      <c r="BH820" s="358"/>
      <c r="BI820" s="358"/>
      <c r="BJ820" s="358"/>
      <c r="BK820" s="358"/>
      <c r="BL820" s="358"/>
    </row>
    <row r="821" spans="1:64" ht="18" customHeight="1" x14ac:dyDescent="0.25">
      <c r="A821" s="373"/>
      <c r="B821" s="352"/>
      <c r="C821" s="352"/>
      <c r="D821" s="352"/>
      <c r="E821" s="719" t="e">
        <f>VLOOKUP($D876,$C$772:$D$774,2,0)</f>
        <v>#N/A</v>
      </c>
      <c r="F821" s="1097">
        <v>50</v>
      </c>
      <c r="P821" s="358"/>
      <c r="Q821" s="358"/>
      <c r="R821" s="358"/>
      <c r="S821" s="358"/>
      <c r="T821" s="358"/>
      <c r="U821" s="358"/>
      <c r="V821" s="358"/>
      <c r="W821" s="358"/>
      <c r="X821" s="358"/>
      <c r="Y821" s="358"/>
      <c r="Z821" s="358"/>
      <c r="AA821" s="358"/>
      <c r="AB821" s="358"/>
      <c r="AC821" s="358"/>
      <c r="AD821" s="358"/>
      <c r="AE821" s="358"/>
      <c r="AF821" s="358"/>
      <c r="AG821" s="358"/>
      <c r="AH821" s="358"/>
      <c r="AI821" s="358"/>
      <c r="AJ821" s="358"/>
      <c r="AK821" s="358"/>
      <c r="AL821" s="358"/>
      <c r="AM821" s="358"/>
      <c r="AN821" s="358"/>
      <c r="AO821" s="358"/>
      <c r="AP821" s="358"/>
      <c r="AQ821" s="358"/>
      <c r="AR821" s="358"/>
      <c r="AS821" s="358"/>
      <c r="AT821" s="358"/>
      <c r="AU821" s="358"/>
      <c r="AV821" s="358"/>
      <c r="AW821" s="358"/>
      <c r="AX821" s="358"/>
      <c r="AY821" s="358"/>
      <c r="AZ821" s="358"/>
      <c r="BA821" s="358"/>
      <c r="BB821" s="358"/>
      <c r="BC821" s="358"/>
      <c r="BD821" s="358"/>
      <c r="BE821" s="358"/>
      <c r="BF821" s="358"/>
      <c r="BG821" s="358"/>
      <c r="BH821" s="358"/>
      <c r="BI821" s="358"/>
      <c r="BJ821" s="358"/>
      <c r="BK821" s="358"/>
      <c r="BL821" s="358"/>
    </row>
    <row r="822" spans="1:64" ht="18" customHeight="1" x14ac:dyDescent="0.25">
      <c r="B822" s="389" t="s">
        <v>836</v>
      </c>
      <c r="D822" s="393"/>
    </row>
    <row r="823" spans="1:64" ht="18" customHeight="1" x14ac:dyDescent="0.25"/>
    <row r="824" spans="1:64" ht="18" customHeight="1" x14ac:dyDescent="0.25">
      <c r="C824" s="1431" t="s">
        <v>958</v>
      </c>
      <c r="D824" s="1431" t="s">
        <v>889</v>
      </c>
      <c r="E824" s="1431" t="s">
        <v>1</v>
      </c>
      <c r="F824" s="1431" t="s">
        <v>890</v>
      </c>
      <c r="G824" s="1443" t="s">
        <v>893</v>
      </c>
      <c r="H824" s="1444"/>
      <c r="I824" s="1445"/>
      <c r="J824" s="1443" t="s">
        <v>894</v>
      </c>
      <c r="K824" s="1444"/>
      <c r="L824" s="1445"/>
      <c r="M824" s="1443" t="s">
        <v>831</v>
      </c>
      <c r="N824" s="1444"/>
      <c r="O824" s="1444"/>
      <c r="P824" s="1445"/>
    </row>
    <row r="825" spans="1:64" ht="18" customHeight="1" x14ac:dyDescent="0.25">
      <c r="C825" s="1432"/>
      <c r="D825" s="1432"/>
      <c r="E825" s="1432"/>
      <c r="F825" s="1432"/>
      <c r="G825" s="476" t="s">
        <v>815</v>
      </c>
      <c r="H825" s="476" t="s">
        <v>816</v>
      </c>
      <c r="I825" s="476" t="s">
        <v>817</v>
      </c>
      <c r="J825" s="476" t="s">
        <v>701</v>
      </c>
      <c r="K825" s="476" t="s">
        <v>702</v>
      </c>
      <c r="L825" s="476" t="s">
        <v>703</v>
      </c>
      <c r="M825" s="476" t="s">
        <v>898</v>
      </c>
      <c r="N825" s="476" t="s">
        <v>899</v>
      </c>
      <c r="O825" s="476" t="s">
        <v>900</v>
      </c>
      <c r="P825" s="476" t="s">
        <v>901</v>
      </c>
    </row>
    <row r="826" spans="1:64" ht="18" customHeight="1" x14ac:dyDescent="0.25">
      <c r="B826" s="1097" t="s">
        <v>1850</v>
      </c>
      <c r="C826" s="463" t="s">
        <v>269</v>
      </c>
      <c r="D826" s="463"/>
      <c r="E826" s="463"/>
      <c r="F826" s="463"/>
      <c r="G826" s="463"/>
      <c r="H826" s="463"/>
      <c r="I826" s="463"/>
      <c r="J826" s="463"/>
      <c r="K826" s="463"/>
      <c r="L826" s="463"/>
      <c r="M826" s="463"/>
      <c r="N826" s="463"/>
      <c r="O826" s="463"/>
      <c r="P826" s="463" t="s">
        <v>268</v>
      </c>
    </row>
    <row r="827" spans="1:64" ht="18" customHeight="1" x14ac:dyDescent="0.25">
      <c r="B827" s="1097">
        <v>1</v>
      </c>
      <c r="C827" s="528" t="str">
        <f>IF(ISTEXT('4. Vehículos y maquinaria'!E193),'4. Vehículos y maquinaria'!E193,"")</f>
        <v/>
      </c>
      <c r="D827" s="458">
        <f>'4. Vehículos y maquinaria'!F193</f>
        <v>0</v>
      </c>
      <c r="E827" s="458">
        <f>'4. Vehículos y maquinaria'!G193</f>
        <v>0</v>
      </c>
      <c r="F827" s="458">
        <f>'4. Vehículos y maquinaria'!H193</f>
        <v>0</v>
      </c>
      <c r="G827" s="827" t="str">
        <f t="shared" ref="G827:I846" si="217">IF($E827="Otro (ud)","-",IFERROR(INDEX($F$762:$BM$766,MATCH($D827&amp;$E827,$E$762:$E$766,0),MATCH($D$6&amp;G$825,$F$761:$BM$761,0)),""))</f>
        <v/>
      </c>
      <c r="H827" s="827" t="str">
        <f t="shared" si="217"/>
        <v/>
      </c>
      <c r="I827" s="827" t="str">
        <f t="shared" si="217"/>
        <v/>
      </c>
      <c r="J827" s="458">
        <f>'4. Vehículos y maquinaria'!L193</f>
        <v>0</v>
      </c>
      <c r="K827" s="458">
        <f>'4. Vehículos y maquinaria'!M193</f>
        <v>0</v>
      </c>
      <c r="L827" s="458">
        <f>'4. Vehículos y maquinaria'!N193</f>
        <v>0</v>
      </c>
      <c r="M827" s="337" t="str">
        <f>IFERROR(IF($E827="Otro (ud)",$F827*$J827,$F827*$G827),"")</f>
        <v/>
      </c>
      <c r="N827" s="337" t="str">
        <f>IFERROR(IF($E827="Otro (ud)",$F827*$K827,$F827*$H827),"")</f>
        <v/>
      </c>
      <c r="O827" s="337" t="str">
        <f>IFERROR(IF($E827="Otro (ud)",$F827*$L827,$F827*$I827),"")</f>
        <v/>
      </c>
      <c r="P827" s="338" t="str">
        <f>IFERROR($M827+$N827*$H$9/1000+$O827*$H$10/1000,"")</f>
        <v/>
      </c>
    </row>
    <row r="828" spans="1:64" ht="18" customHeight="1" x14ac:dyDescent="0.25">
      <c r="B828" s="1097">
        <v>2</v>
      </c>
      <c r="C828" s="528" t="str">
        <f>IF(ISTEXT('4. Vehículos y maquinaria'!E194),'4. Vehículos y maquinaria'!E194,"")</f>
        <v/>
      </c>
      <c r="D828" s="458">
        <f>'4. Vehículos y maquinaria'!F194</f>
        <v>0</v>
      </c>
      <c r="E828" s="458">
        <f>'4. Vehículos y maquinaria'!G194</f>
        <v>0</v>
      </c>
      <c r="F828" s="458">
        <f>'4. Vehículos y maquinaria'!H194</f>
        <v>0</v>
      </c>
      <c r="G828" s="827" t="str">
        <f t="shared" si="217"/>
        <v/>
      </c>
      <c r="H828" s="827" t="str">
        <f t="shared" si="217"/>
        <v/>
      </c>
      <c r="I828" s="827" t="str">
        <f t="shared" si="217"/>
        <v/>
      </c>
      <c r="J828" s="458">
        <f>'4. Vehículos y maquinaria'!L194</f>
        <v>0</v>
      </c>
      <c r="K828" s="458">
        <f>'4. Vehículos y maquinaria'!M194</f>
        <v>0</v>
      </c>
      <c r="L828" s="458">
        <f>'4. Vehículos y maquinaria'!N194</f>
        <v>0</v>
      </c>
      <c r="M828" s="337" t="str">
        <f t="shared" ref="M828:M876" si="218">IFERROR(IF($E828="Otro (ud)",$F828*$J828,$F828*$G828),"")</f>
        <v/>
      </c>
      <c r="N828" s="337" t="str">
        <f t="shared" ref="N828:N876" si="219">IFERROR(IF($E828="Otro (ud)",$F828*$K828,$F828*$H828),"")</f>
        <v/>
      </c>
      <c r="O828" s="337" t="str">
        <f t="shared" ref="O828:O876" si="220">IFERROR(IF($E828="Otro (ud)",$F828*$L828,$F828*$I828),"")</f>
        <v/>
      </c>
      <c r="P828" s="338" t="str">
        <f t="shared" ref="P828:P876" si="221">IFERROR($M828+$N828*$H$9/1000+$O828*$H$10/1000,"")</f>
        <v/>
      </c>
    </row>
    <row r="829" spans="1:64" ht="18" customHeight="1" x14ac:dyDescent="0.25">
      <c r="B829" s="1097">
        <v>3</v>
      </c>
      <c r="C829" s="528" t="str">
        <f>IF(ISTEXT('4. Vehículos y maquinaria'!E195),'4. Vehículos y maquinaria'!E195,"")</f>
        <v/>
      </c>
      <c r="D829" s="458">
        <f>'4. Vehículos y maquinaria'!F195</f>
        <v>0</v>
      </c>
      <c r="E829" s="458">
        <f>'4. Vehículos y maquinaria'!G195</f>
        <v>0</v>
      </c>
      <c r="F829" s="458">
        <f>'4. Vehículos y maquinaria'!H195</f>
        <v>0</v>
      </c>
      <c r="G829" s="827" t="str">
        <f t="shared" si="217"/>
        <v/>
      </c>
      <c r="H829" s="827" t="str">
        <f t="shared" si="217"/>
        <v/>
      </c>
      <c r="I829" s="827" t="str">
        <f t="shared" si="217"/>
        <v/>
      </c>
      <c r="J829" s="458">
        <f>'4. Vehículos y maquinaria'!L195</f>
        <v>0</v>
      </c>
      <c r="K829" s="458">
        <f>'4. Vehículos y maquinaria'!M195</f>
        <v>0</v>
      </c>
      <c r="L829" s="458">
        <f>'4. Vehículos y maquinaria'!N195</f>
        <v>0</v>
      </c>
      <c r="M829" s="337" t="str">
        <f t="shared" si="218"/>
        <v/>
      </c>
      <c r="N829" s="337" t="str">
        <f t="shared" si="219"/>
        <v/>
      </c>
      <c r="O829" s="337" t="str">
        <f t="shared" si="220"/>
        <v/>
      </c>
      <c r="P829" s="338" t="str">
        <f t="shared" si="221"/>
        <v/>
      </c>
    </row>
    <row r="830" spans="1:64" ht="18" customHeight="1" x14ac:dyDescent="0.25">
      <c r="B830" s="1097">
        <v>4</v>
      </c>
      <c r="C830" s="528" t="str">
        <f>IF(ISTEXT('4. Vehículos y maquinaria'!E196),'4. Vehículos y maquinaria'!E196,"")</f>
        <v/>
      </c>
      <c r="D830" s="458">
        <f>'4. Vehículos y maquinaria'!F196</f>
        <v>0</v>
      </c>
      <c r="E830" s="458">
        <f>'4. Vehículos y maquinaria'!G196</f>
        <v>0</v>
      </c>
      <c r="F830" s="458">
        <f>'4. Vehículos y maquinaria'!H196</f>
        <v>0</v>
      </c>
      <c r="G830" s="827" t="str">
        <f t="shared" si="217"/>
        <v/>
      </c>
      <c r="H830" s="827" t="str">
        <f t="shared" si="217"/>
        <v/>
      </c>
      <c r="I830" s="827" t="str">
        <f t="shared" si="217"/>
        <v/>
      </c>
      <c r="J830" s="458">
        <f>'4. Vehículos y maquinaria'!L196</f>
        <v>0</v>
      </c>
      <c r="K830" s="458">
        <f>'4. Vehículos y maquinaria'!M196</f>
        <v>0</v>
      </c>
      <c r="L830" s="458">
        <f>'4. Vehículos y maquinaria'!N196</f>
        <v>0</v>
      </c>
      <c r="M830" s="337" t="str">
        <f t="shared" si="218"/>
        <v/>
      </c>
      <c r="N830" s="337" t="str">
        <f t="shared" si="219"/>
        <v/>
      </c>
      <c r="O830" s="337" t="str">
        <f t="shared" si="220"/>
        <v/>
      </c>
      <c r="P830" s="338" t="str">
        <f t="shared" si="221"/>
        <v/>
      </c>
    </row>
    <row r="831" spans="1:64" ht="18" customHeight="1" x14ac:dyDescent="0.25">
      <c r="B831" s="1097">
        <v>5</v>
      </c>
      <c r="C831" s="528" t="str">
        <f>IF(ISTEXT('4. Vehículos y maquinaria'!E197),'4. Vehículos y maquinaria'!E197,"")</f>
        <v/>
      </c>
      <c r="D831" s="458">
        <f>'4. Vehículos y maquinaria'!F197</f>
        <v>0</v>
      </c>
      <c r="E831" s="458">
        <f>'4. Vehículos y maquinaria'!G197</f>
        <v>0</v>
      </c>
      <c r="F831" s="458">
        <f>'4. Vehículos y maquinaria'!H197</f>
        <v>0</v>
      </c>
      <c r="G831" s="827" t="str">
        <f t="shared" si="217"/>
        <v/>
      </c>
      <c r="H831" s="827" t="str">
        <f t="shared" si="217"/>
        <v/>
      </c>
      <c r="I831" s="827" t="str">
        <f t="shared" si="217"/>
        <v/>
      </c>
      <c r="J831" s="458">
        <f>'4. Vehículos y maquinaria'!L197</f>
        <v>0</v>
      </c>
      <c r="K831" s="458">
        <f>'4. Vehículos y maquinaria'!M197</f>
        <v>0</v>
      </c>
      <c r="L831" s="458">
        <f>'4. Vehículos y maquinaria'!N197</f>
        <v>0</v>
      </c>
      <c r="M831" s="337" t="str">
        <f t="shared" si="218"/>
        <v/>
      </c>
      <c r="N831" s="337" t="str">
        <f t="shared" si="219"/>
        <v/>
      </c>
      <c r="O831" s="337" t="str">
        <f t="shared" si="220"/>
        <v/>
      </c>
      <c r="P831" s="338" t="str">
        <f t="shared" si="221"/>
        <v/>
      </c>
    </row>
    <row r="832" spans="1:64" ht="18" customHeight="1" x14ac:dyDescent="0.25">
      <c r="B832" s="1097">
        <v>6</v>
      </c>
      <c r="C832" s="528" t="str">
        <f>IF(ISTEXT('4. Vehículos y maquinaria'!E198),'4. Vehículos y maquinaria'!E198,"")</f>
        <v/>
      </c>
      <c r="D832" s="458">
        <f>'4. Vehículos y maquinaria'!F198</f>
        <v>0</v>
      </c>
      <c r="E832" s="458">
        <f>'4. Vehículos y maquinaria'!G198</f>
        <v>0</v>
      </c>
      <c r="F832" s="458">
        <f>'4. Vehículos y maquinaria'!H198</f>
        <v>0</v>
      </c>
      <c r="G832" s="827" t="str">
        <f t="shared" si="217"/>
        <v/>
      </c>
      <c r="H832" s="827" t="str">
        <f t="shared" si="217"/>
        <v/>
      </c>
      <c r="I832" s="827" t="str">
        <f t="shared" si="217"/>
        <v/>
      </c>
      <c r="J832" s="458">
        <f>'4. Vehículos y maquinaria'!L198</f>
        <v>0</v>
      </c>
      <c r="K832" s="458">
        <f>'4. Vehículos y maquinaria'!M198</f>
        <v>0</v>
      </c>
      <c r="L832" s="458">
        <f>'4. Vehículos y maquinaria'!N198</f>
        <v>0</v>
      </c>
      <c r="M832" s="337" t="str">
        <f t="shared" si="218"/>
        <v/>
      </c>
      <c r="N832" s="337" t="str">
        <f t="shared" si="219"/>
        <v/>
      </c>
      <c r="O832" s="337" t="str">
        <f t="shared" si="220"/>
        <v/>
      </c>
      <c r="P832" s="338" t="str">
        <f t="shared" si="221"/>
        <v/>
      </c>
    </row>
    <row r="833" spans="2:16" ht="18" customHeight="1" x14ac:dyDescent="0.25">
      <c r="B833" s="1097">
        <v>7</v>
      </c>
      <c r="C833" s="528" t="str">
        <f>IF(ISTEXT('4. Vehículos y maquinaria'!E199),'4. Vehículos y maquinaria'!E199,"")</f>
        <v/>
      </c>
      <c r="D833" s="458">
        <f>'4. Vehículos y maquinaria'!F199</f>
        <v>0</v>
      </c>
      <c r="E833" s="458">
        <f>'4. Vehículos y maquinaria'!G199</f>
        <v>0</v>
      </c>
      <c r="F833" s="458">
        <f>'4. Vehículos y maquinaria'!H199</f>
        <v>0</v>
      </c>
      <c r="G833" s="827" t="str">
        <f t="shared" si="217"/>
        <v/>
      </c>
      <c r="H833" s="827" t="str">
        <f t="shared" si="217"/>
        <v/>
      </c>
      <c r="I833" s="827" t="str">
        <f t="shared" si="217"/>
        <v/>
      </c>
      <c r="J833" s="458">
        <f>'4. Vehículos y maquinaria'!L199</f>
        <v>0</v>
      </c>
      <c r="K833" s="458">
        <f>'4. Vehículos y maquinaria'!M199</f>
        <v>0</v>
      </c>
      <c r="L833" s="458">
        <f>'4. Vehículos y maquinaria'!N199</f>
        <v>0</v>
      </c>
      <c r="M833" s="337" t="str">
        <f t="shared" si="218"/>
        <v/>
      </c>
      <c r="N833" s="337" t="str">
        <f t="shared" si="219"/>
        <v/>
      </c>
      <c r="O833" s="337" t="str">
        <f t="shared" si="220"/>
        <v/>
      </c>
      <c r="P833" s="338" t="str">
        <f t="shared" si="221"/>
        <v/>
      </c>
    </row>
    <row r="834" spans="2:16" ht="18" customHeight="1" x14ac:dyDescent="0.25">
      <c r="B834" s="1097">
        <v>8</v>
      </c>
      <c r="C834" s="528" t="str">
        <f>IF(ISTEXT('4. Vehículos y maquinaria'!E200),'4. Vehículos y maquinaria'!E200,"")</f>
        <v/>
      </c>
      <c r="D834" s="458">
        <f>'4. Vehículos y maquinaria'!F200</f>
        <v>0</v>
      </c>
      <c r="E834" s="458">
        <f>'4. Vehículos y maquinaria'!G200</f>
        <v>0</v>
      </c>
      <c r="F834" s="458">
        <f>'4. Vehículos y maquinaria'!H200</f>
        <v>0</v>
      </c>
      <c r="G834" s="827" t="str">
        <f t="shared" si="217"/>
        <v/>
      </c>
      <c r="H834" s="827" t="str">
        <f t="shared" si="217"/>
        <v/>
      </c>
      <c r="I834" s="827" t="str">
        <f t="shared" si="217"/>
        <v/>
      </c>
      <c r="J834" s="458">
        <f>'4. Vehículos y maquinaria'!L200</f>
        <v>0</v>
      </c>
      <c r="K834" s="458">
        <f>'4. Vehículos y maquinaria'!M200</f>
        <v>0</v>
      </c>
      <c r="L834" s="458">
        <f>'4. Vehículos y maquinaria'!N200</f>
        <v>0</v>
      </c>
      <c r="M834" s="337" t="str">
        <f t="shared" si="218"/>
        <v/>
      </c>
      <c r="N834" s="337" t="str">
        <f t="shared" si="219"/>
        <v/>
      </c>
      <c r="O834" s="337" t="str">
        <f t="shared" si="220"/>
        <v/>
      </c>
      <c r="P834" s="338" t="str">
        <f t="shared" si="221"/>
        <v/>
      </c>
    </row>
    <row r="835" spans="2:16" ht="18" customHeight="1" x14ac:dyDescent="0.25">
      <c r="B835" s="1097">
        <v>9</v>
      </c>
      <c r="C835" s="528" t="str">
        <f>IF(ISTEXT('4. Vehículos y maquinaria'!E201),'4. Vehículos y maquinaria'!E201,"")</f>
        <v/>
      </c>
      <c r="D835" s="458">
        <f>'4. Vehículos y maquinaria'!F201</f>
        <v>0</v>
      </c>
      <c r="E835" s="458">
        <f>'4. Vehículos y maquinaria'!G201</f>
        <v>0</v>
      </c>
      <c r="F835" s="458">
        <f>'4. Vehículos y maquinaria'!H201</f>
        <v>0</v>
      </c>
      <c r="G835" s="827" t="str">
        <f t="shared" si="217"/>
        <v/>
      </c>
      <c r="H835" s="827" t="str">
        <f t="shared" si="217"/>
        <v/>
      </c>
      <c r="I835" s="827" t="str">
        <f t="shared" si="217"/>
        <v/>
      </c>
      <c r="J835" s="458">
        <f>'4. Vehículos y maquinaria'!L201</f>
        <v>0</v>
      </c>
      <c r="K835" s="458">
        <f>'4. Vehículos y maquinaria'!M201</f>
        <v>0</v>
      </c>
      <c r="L835" s="458">
        <f>'4. Vehículos y maquinaria'!N201</f>
        <v>0</v>
      </c>
      <c r="M835" s="337" t="str">
        <f t="shared" si="218"/>
        <v/>
      </c>
      <c r="N835" s="337" t="str">
        <f t="shared" si="219"/>
        <v/>
      </c>
      <c r="O835" s="337" t="str">
        <f t="shared" si="220"/>
        <v/>
      </c>
      <c r="P835" s="338" t="str">
        <f t="shared" si="221"/>
        <v/>
      </c>
    </row>
    <row r="836" spans="2:16" ht="18" customHeight="1" x14ac:dyDescent="0.25">
      <c r="B836" s="1097">
        <v>10</v>
      </c>
      <c r="C836" s="528" t="str">
        <f>IF(ISTEXT('4. Vehículos y maquinaria'!E202),'4. Vehículos y maquinaria'!E202,"")</f>
        <v/>
      </c>
      <c r="D836" s="458">
        <f>'4. Vehículos y maquinaria'!F202</f>
        <v>0</v>
      </c>
      <c r="E836" s="458">
        <f>'4. Vehículos y maquinaria'!G202</f>
        <v>0</v>
      </c>
      <c r="F836" s="458">
        <f>'4. Vehículos y maquinaria'!H202</f>
        <v>0</v>
      </c>
      <c r="G836" s="827" t="str">
        <f t="shared" si="217"/>
        <v/>
      </c>
      <c r="H836" s="827" t="str">
        <f t="shared" si="217"/>
        <v/>
      </c>
      <c r="I836" s="827" t="str">
        <f t="shared" si="217"/>
        <v/>
      </c>
      <c r="J836" s="458">
        <f>'4. Vehículos y maquinaria'!L202</f>
        <v>0</v>
      </c>
      <c r="K836" s="458">
        <f>'4. Vehículos y maquinaria'!M202</f>
        <v>0</v>
      </c>
      <c r="L836" s="458">
        <f>'4. Vehículos y maquinaria'!N202</f>
        <v>0</v>
      </c>
      <c r="M836" s="337" t="str">
        <f t="shared" si="218"/>
        <v/>
      </c>
      <c r="N836" s="337" t="str">
        <f t="shared" si="219"/>
        <v/>
      </c>
      <c r="O836" s="337" t="str">
        <f t="shared" si="220"/>
        <v/>
      </c>
      <c r="P836" s="338" t="str">
        <f t="shared" si="221"/>
        <v/>
      </c>
    </row>
    <row r="837" spans="2:16" ht="18" customHeight="1" x14ac:dyDescent="0.25">
      <c r="B837" s="1097">
        <v>11</v>
      </c>
      <c r="C837" s="528" t="str">
        <f>IF(ISTEXT('4. Vehículos y maquinaria'!E203),'4. Vehículos y maquinaria'!E203,"")</f>
        <v/>
      </c>
      <c r="D837" s="458">
        <f>'4. Vehículos y maquinaria'!F203</f>
        <v>0</v>
      </c>
      <c r="E837" s="458">
        <f>'4. Vehículos y maquinaria'!G203</f>
        <v>0</v>
      </c>
      <c r="F837" s="458">
        <f>'4. Vehículos y maquinaria'!H203</f>
        <v>0</v>
      </c>
      <c r="G837" s="827" t="str">
        <f t="shared" si="217"/>
        <v/>
      </c>
      <c r="H837" s="827" t="str">
        <f t="shared" si="217"/>
        <v/>
      </c>
      <c r="I837" s="827" t="str">
        <f t="shared" si="217"/>
        <v/>
      </c>
      <c r="J837" s="458">
        <f>'4. Vehículos y maquinaria'!L203</f>
        <v>0</v>
      </c>
      <c r="K837" s="458">
        <f>'4. Vehículos y maquinaria'!M203</f>
        <v>0</v>
      </c>
      <c r="L837" s="458">
        <f>'4. Vehículos y maquinaria'!N203</f>
        <v>0</v>
      </c>
      <c r="M837" s="337" t="str">
        <f t="shared" si="218"/>
        <v/>
      </c>
      <c r="N837" s="337" t="str">
        <f t="shared" si="219"/>
        <v/>
      </c>
      <c r="O837" s="337" t="str">
        <f t="shared" si="220"/>
        <v/>
      </c>
      <c r="P837" s="338" t="str">
        <f t="shared" si="221"/>
        <v/>
      </c>
    </row>
    <row r="838" spans="2:16" ht="18" customHeight="1" x14ac:dyDescent="0.25">
      <c r="B838" s="1097">
        <v>12</v>
      </c>
      <c r="C838" s="528" t="str">
        <f>IF(ISTEXT('4. Vehículos y maquinaria'!E204),'4. Vehículos y maquinaria'!E204,"")</f>
        <v/>
      </c>
      <c r="D838" s="458">
        <f>'4. Vehículos y maquinaria'!F204</f>
        <v>0</v>
      </c>
      <c r="E838" s="458">
        <f>'4. Vehículos y maquinaria'!G204</f>
        <v>0</v>
      </c>
      <c r="F838" s="458">
        <f>'4. Vehículos y maquinaria'!H204</f>
        <v>0</v>
      </c>
      <c r="G838" s="827" t="str">
        <f t="shared" si="217"/>
        <v/>
      </c>
      <c r="H838" s="827" t="str">
        <f t="shared" si="217"/>
        <v/>
      </c>
      <c r="I838" s="827" t="str">
        <f t="shared" si="217"/>
        <v/>
      </c>
      <c r="J838" s="458">
        <f>'4. Vehículos y maquinaria'!L204</f>
        <v>0</v>
      </c>
      <c r="K838" s="458">
        <f>'4. Vehículos y maquinaria'!M204</f>
        <v>0</v>
      </c>
      <c r="L838" s="458">
        <f>'4. Vehículos y maquinaria'!N204</f>
        <v>0</v>
      </c>
      <c r="M838" s="337" t="str">
        <f t="shared" si="218"/>
        <v/>
      </c>
      <c r="N838" s="337" t="str">
        <f t="shared" si="219"/>
        <v/>
      </c>
      <c r="O838" s="337" t="str">
        <f t="shared" si="220"/>
        <v/>
      </c>
      <c r="P838" s="338" t="str">
        <f t="shared" si="221"/>
        <v/>
      </c>
    </row>
    <row r="839" spans="2:16" ht="18" customHeight="1" x14ac:dyDescent="0.25">
      <c r="B839" s="1097">
        <v>13</v>
      </c>
      <c r="C839" s="528" t="str">
        <f>IF(ISTEXT('4. Vehículos y maquinaria'!E205),'4. Vehículos y maquinaria'!E205,"")</f>
        <v/>
      </c>
      <c r="D839" s="458">
        <f>'4. Vehículos y maquinaria'!F205</f>
        <v>0</v>
      </c>
      <c r="E839" s="458">
        <f>'4. Vehículos y maquinaria'!G205</f>
        <v>0</v>
      </c>
      <c r="F839" s="458">
        <f>'4. Vehículos y maquinaria'!H205</f>
        <v>0</v>
      </c>
      <c r="G839" s="827" t="str">
        <f t="shared" si="217"/>
        <v/>
      </c>
      <c r="H839" s="827" t="str">
        <f t="shared" si="217"/>
        <v/>
      </c>
      <c r="I839" s="827" t="str">
        <f t="shared" si="217"/>
        <v/>
      </c>
      <c r="J839" s="458">
        <f>'4. Vehículos y maquinaria'!L205</f>
        <v>0</v>
      </c>
      <c r="K839" s="458">
        <f>'4. Vehículos y maquinaria'!M205</f>
        <v>0</v>
      </c>
      <c r="L839" s="458">
        <f>'4. Vehículos y maquinaria'!N205</f>
        <v>0</v>
      </c>
      <c r="M839" s="337" t="str">
        <f t="shared" si="218"/>
        <v/>
      </c>
      <c r="N839" s="337" t="str">
        <f t="shared" si="219"/>
        <v/>
      </c>
      <c r="O839" s="337" t="str">
        <f t="shared" si="220"/>
        <v/>
      </c>
      <c r="P839" s="338" t="str">
        <f t="shared" si="221"/>
        <v/>
      </c>
    </row>
    <row r="840" spans="2:16" ht="18" customHeight="1" x14ac:dyDescent="0.25">
      <c r="B840" s="1097">
        <v>14</v>
      </c>
      <c r="C840" s="528" t="str">
        <f>IF(ISTEXT('4. Vehículos y maquinaria'!E206),'4. Vehículos y maquinaria'!E206,"")</f>
        <v/>
      </c>
      <c r="D840" s="458">
        <f>'4. Vehículos y maquinaria'!F206</f>
        <v>0</v>
      </c>
      <c r="E840" s="458">
        <f>'4. Vehículos y maquinaria'!G206</f>
        <v>0</v>
      </c>
      <c r="F840" s="458">
        <f>'4. Vehículos y maquinaria'!H206</f>
        <v>0</v>
      </c>
      <c r="G840" s="827" t="str">
        <f t="shared" si="217"/>
        <v/>
      </c>
      <c r="H840" s="827" t="str">
        <f t="shared" si="217"/>
        <v/>
      </c>
      <c r="I840" s="827" t="str">
        <f t="shared" si="217"/>
        <v/>
      </c>
      <c r="J840" s="458">
        <f>'4. Vehículos y maquinaria'!L206</f>
        <v>0</v>
      </c>
      <c r="K840" s="458">
        <f>'4. Vehículos y maquinaria'!M206</f>
        <v>0</v>
      </c>
      <c r="L840" s="458">
        <f>'4. Vehículos y maquinaria'!N206</f>
        <v>0</v>
      </c>
      <c r="M840" s="337" t="str">
        <f t="shared" si="218"/>
        <v/>
      </c>
      <c r="N840" s="337" t="str">
        <f t="shared" si="219"/>
        <v/>
      </c>
      <c r="O840" s="337" t="str">
        <f t="shared" si="220"/>
        <v/>
      </c>
      <c r="P840" s="338" t="str">
        <f t="shared" si="221"/>
        <v/>
      </c>
    </row>
    <row r="841" spans="2:16" ht="18" customHeight="1" x14ac:dyDescent="0.25">
      <c r="B841" s="1097">
        <v>15</v>
      </c>
      <c r="C841" s="528" t="str">
        <f>IF(ISTEXT('4. Vehículos y maquinaria'!E207),'4. Vehículos y maquinaria'!E207,"")</f>
        <v/>
      </c>
      <c r="D841" s="458">
        <f>'4. Vehículos y maquinaria'!F207</f>
        <v>0</v>
      </c>
      <c r="E841" s="458">
        <f>'4. Vehículos y maquinaria'!G207</f>
        <v>0</v>
      </c>
      <c r="F841" s="458">
        <f>'4. Vehículos y maquinaria'!H207</f>
        <v>0</v>
      </c>
      <c r="G841" s="827" t="str">
        <f t="shared" si="217"/>
        <v/>
      </c>
      <c r="H841" s="827" t="str">
        <f t="shared" si="217"/>
        <v/>
      </c>
      <c r="I841" s="827" t="str">
        <f t="shared" si="217"/>
        <v/>
      </c>
      <c r="J841" s="458">
        <f>'4. Vehículos y maquinaria'!L207</f>
        <v>0</v>
      </c>
      <c r="K841" s="458">
        <f>'4. Vehículos y maquinaria'!M207</f>
        <v>0</v>
      </c>
      <c r="L841" s="458">
        <f>'4. Vehículos y maquinaria'!N207</f>
        <v>0</v>
      </c>
      <c r="M841" s="337" t="str">
        <f t="shared" si="218"/>
        <v/>
      </c>
      <c r="N841" s="337" t="str">
        <f t="shared" si="219"/>
        <v/>
      </c>
      <c r="O841" s="337" t="str">
        <f t="shared" si="220"/>
        <v/>
      </c>
      <c r="P841" s="338" t="str">
        <f t="shared" si="221"/>
        <v/>
      </c>
    </row>
    <row r="842" spans="2:16" ht="18" customHeight="1" x14ac:dyDescent="0.25">
      <c r="B842" s="1097">
        <v>16</v>
      </c>
      <c r="C842" s="528" t="str">
        <f>IF(ISTEXT('4. Vehículos y maquinaria'!E208),'4. Vehículos y maquinaria'!E208,"")</f>
        <v/>
      </c>
      <c r="D842" s="458">
        <f>'4. Vehículos y maquinaria'!F208</f>
        <v>0</v>
      </c>
      <c r="E842" s="458">
        <f>'4. Vehículos y maquinaria'!G208</f>
        <v>0</v>
      </c>
      <c r="F842" s="458">
        <f>'4. Vehículos y maquinaria'!H208</f>
        <v>0</v>
      </c>
      <c r="G842" s="827" t="str">
        <f t="shared" si="217"/>
        <v/>
      </c>
      <c r="H842" s="827" t="str">
        <f t="shared" si="217"/>
        <v/>
      </c>
      <c r="I842" s="827" t="str">
        <f t="shared" si="217"/>
        <v/>
      </c>
      <c r="J842" s="458">
        <f>'4. Vehículos y maquinaria'!L208</f>
        <v>0</v>
      </c>
      <c r="K842" s="458">
        <f>'4. Vehículos y maquinaria'!M208</f>
        <v>0</v>
      </c>
      <c r="L842" s="458">
        <f>'4. Vehículos y maquinaria'!N208</f>
        <v>0</v>
      </c>
      <c r="M842" s="337" t="str">
        <f t="shared" si="218"/>
        <v/>
      </c>
      <c r="N842" s="337" t="str">
        <f t="shared" si="219"/>
        <v/>
      </c>
      <c r="O842" s="337" t="str">
        <f t="shared" si="220"/>
        <v/>
      </c>
      <c r="P842" s="338" t="str">
        <f t="shared" si="221"/>
        <v/>
      </c>
    </row>
    <row r="843" spans="2:16" ht="18" customHeight="1" x14ac:dyDescent="0.25">
      <c r="B843" s="1097">
        <v>17</v>
      </c>
      <c r="C843" s="528" t="str">
        <f>IF(ISTEXT('4. Vehículos y maquinaria'!E209),'4. Vehículos y maquinaria'!E209,"")</f>
        <v/>
      </c>
      <c r="D843" s="458">
        <f>'4. Vehículos y maquinaria'!F209</f>
        <v>0</v>
      </c>
      <c r="E843" s="458">
        <f>'4. Vehículos y maquinaria'!G209</f>
        <v>0</v>
      </c>
      <c r="F843" s="458">
        <f>'4. Vehículos y maquinaria'!H209</f>
        <v>0</v>
      </c>
      <c r="G843" s="827" t="str">
        <f t="shared" si="217"/>
        <v/>
      </c>
      <c r="H843" s="827" t="str">
        <f t="shared" si="217"/>
        <v/>
      </c>
      <c r="I843" s="827" t="str">
        <f t="shared" si="217"/>
        <v/>
      </c>
      <c r="J843" s="458">
        <f>'4. Vehículos y maquinaria'!L209</f>
        <v>0</v>
      </c>
      <c r="K843" s="458">
        <f>'4. Vehículos y maquinaria'!M209</f>
        <v>0</v>
      </c>
      <c r="L843" s="458">
        <f>'4. Vehículos y maquinaria'!N209</f>
        <v>0</v>
      </c>
      <c r="M843" s="337" t="str">
        <f t="shared" si="218"/>
        <v/>
      </c>
      <c r="N843" s="337" t="str">
        <f t="shared" si="219"/>
        <v/>
      </c>
      <c r="O843" s="337" t="str">
        <f t="shared" si="220"/>
        <v/>
      </c>
      <c r="P843" s="338" t="str">
        <f t="shared" si="221"/>
        <v/>
      </c>
    </row>
    <row r="844" spans="2:16" ht="18" customHeight="1" x14ac:dyDescent="0.25">
      <c r="B844" s="1097">
        <v>18</v>
      </c>
      <c r="C844" s="528" t="str">
        <f>IF(ISTEXT('4. Vehículos y maquinaria'!E210),'4. Vehículos y maquinaria'!E210,"")</f>
        <v/>
      </c>
      <c r="D844" s="458">
        <f>'4. Vehículos y maquinaria'!F210</f>
        <v>0</v>
      </c>
      <c r="E844" s="458">
        <f>'4. Vehículos y maquinaria'!G210</f>
        <v>0</v>
      </c>
      <c r="F844" s="458">
        <f>'4. Vehículos y maquinaria'!H210</f>
        <v>0</v>
      </c>
      <c r="G844" s="827" t="str">
        <f t="shared" si="217"/>
        <v/>
      </c>
      <c r="H844" s="827" t="str">
        <f t="shared" si="217"/>
        <v/>
      </c>
      <c r="I844" s="827" t="str">
        <f t="shared" si="217"/>
        <v/>
      </c>
      <c r="J844" s="458">
        <f>'4. Vehículos y maquinaria'!L210</f>
        <v>0</v>
      </c>
      <c r="K844" s="458">
        <f>'4. Vehículos y maquinaria'!M210</f>
        <v>0</v>
      </c>
      <c r="L844" s="458">
        <f>'4. Vehículos y maquinaria'!N210</f>
        <v>0</v>
      </c>
      <c r="M844" s="337" t="str">
        <f t="shared" si="218"/>
        <v/>
      </c>
      <c r="N844" s="337" t="str">
        <f t="shared" si="219"/>
        <v/>
      </c>
      <c r="O844" s="337" t="str">
        <f t="shared" si="220"/>
        <v/>
      </c>
      <c r="P844" s="338" t="str">
        <f t="shared" si="221"/>
        <v/>
      </c>
    </row>
    <row r="845" spans="2:16" ht="18" customHeight="1" x14ac:dyDescent="0.25">
      <c r="B845" s="1097">
        <v>19</v>
      </c>
      <c r="C845" s="528" t="str">
        <f>IF(ISTEXT('4. Vehículos y maquinaria'!E211),'4. Vehículos y maquinaria'!E211,"")</f>
        <v/>
      </c>
      <c r="D845" s="458">
        <f>'4. Vehículos y maquinaria'!F211</f>
        <v>0</v>
      </c>
      <c r="E845" s="458">
        <f>'4. Vehículos y maquinaria'!G211</f>
        <v>0</v>
      </c>
      <c r="F845" s="458">
        <f>'4. Vehículos y maquinaria'!H211</f>
        <v>0</v>
      </c>
      <c r="G845" s="827" t="str">
        <f t="shared" si="217"/>
        <v/>
      </c>
      <c r="H845" s="827" t="str">
        <f t="shared" si="217"/>
        <v/>
      </c>
      <c r="I845" s="827" t="str">
        <f t="shared" si="217"/>
        <v/>
      </c>
      <c r="J845" s="458">
        <f>'4. Vehículos y maquinaria'!L211</f>
        <v>0</v>
      </c>
      <c r="K845" s="458">
        <f>'4. Vehículos y maquinaria'!M211</f>
        <v>0</v>
      </c>
      <c r="L845" s="458">
        <f>'4. Vehículos y maquinaria'!N211</f>
        <v>0</v>
      </c>
      <c r="M845" s="337" t="str">
        <f t="shared" si="218"/>
        <v/>
      </c>
      <c r="N845" s="337" t="str">
        <f t="shared" si="219"/>
        <v/>
      </c>
      <c r="O845" s="337" t="str">
        <f t="shared" si="220"/>
        <v/>
      </c>
      <c r="P845" s="338" t="str">
        <f t="shared" si="221"/>
        <v/>
      </c>
    </row>
    <row r="846" spans="2:16" ht="18" customHeight="1" x14ac:dyDescent="0.25">
      <c r="B846" s="1097">
        <v>20</v>
      </c>
      <c r="C846" s="528" t="str">
        <f>IF(ISTEXT('4. Vehículos y maquinaria'!E212),'4. Vehículos y maquinaria'!E212,"")</f>
        <v/>
      </c>
      <c r="D846" s="458">
        <f>'4. Vehículos y maquinaria'!F212</f>
        <v>0</v>
      </c>
      <c r="E846" s="458">
        <f>'4. Vehículos y maquinaria'!G212</f>
        <v>0</v>
      </c>
      <c r="F846" s="458">
        <f>'4. Vehículos y maquinaria'!H212</f>
        <v>0</v>
      </c>
      <c r="G846" s="827" t="str">
        <f t="shared" si="217"/>
        <v/>
      </c>
      <c r="H846" s="827" t="str">
        <f t="shared" si="217"/>
        <v/>
      </c>
      <c r="I846" s="827" t="str">
        <f t="shared" si="217"/>
        <v/>
      </c>
      <c r="J846" s="458">
        <f>'4. Vehículos y maquinaria'!L212</f>
        <v>0</v>
      </c>
      <c r="K846" s="458">
        <f>'4. Vehículos y maquinaria'!M212</f>
        <v>0</v>
      </c>
      <c r="L846" s="458">
        <f>'4. Vehículos y maquinaria'!N212</f>
        <v>0</v>
      </c>
      <c r="M846" s="337" t="str">
        <f t="shared" si="218"/>
        <v/>
      </c>
      <c r="N846" s="337" t="str">
        <f t="shared" si="219"/>
        <v/>
      </c>
      <c r="O846" s="337" t="str">
        <f t="shared" si="220"/>
        <v/>
      </c>
      <c r="P846" s="338" t="str">
        <f t="shared" si="221"/>
        <v/>
      </c>
    </row>
    <row r="847" spans="2:16" ht="18" customHeight="1" x14ac:dyDescent="0.25">
      <c r="B847" s="1097">
        <v>21</v>
      </c>
      <c r="C847" s="528" t="str">
        <f>IF(ISTEXT('4. Vehículos y maquinaria'!E213),'4. Vehículos y maquinaria'!E213,"")</f>
        <v/>
      </c>
      <c r="D847" s="458">
        <f>'4. Vehículos y maquinaria'!F213</f>
        <v>0</v>
      </c>
      <c r="E847" s="458">
        <f>'4. Vehículos y maquinaria'!G213</f>
        <v>0</v>
      </c>
      <c r="F847" s="458">
        <f>'4. Vehículos y maquinaria'!H213</f>
        <v>0</v>
      </c>
      <c r="G847" s="827" t="str">
        <f t="shared" ref="G847:I866" si="222">IF($E847="Otro (ud)","-",IFERROR(INDEX($F$762:$BM$766,MATCH($D847&amp;$E847,$E$762:$E$766,0),MATCH($D$6&amp;G$825,$F$761:$BM$761,0)),""))</f>
        <v/>
      </c>
      <c r="H847" s="827" t="str">
        <f t="shared" si="222"/>
        <v/>
      </c>
      <c r="I847" s="827" t="str">
        <f t="shared" si="222"/>
        <v/>
      </c>
      <c r="J847" s="458">
        <f>'4. Vehículos y maquinaria'!L213</f>
        <v>0</v>
      </c>
      <c r="K847" s="458">
        <f>'4. Vehículos y maquinaria'!M213</f>
        <v>0</v>
      </c>
      <c r="L847" s="458">
        <f>'4. Vehículos y maquinaria'!N213</f>
        <v>0</v>
      </c>
      <c r="M847" s="337" t="str">
        <f t="shared" si="218"/>
        <v/>
      </c>
      <c r="N847" s="337" t="str">
        <f t="shared" si="219"/>
        <v/>
      </c>
      <c r="O847" s="337" t="str">
        <f t="shared" si="220"/>
        <v/>
      </c>
      <c r="P847" s="338" t="str">
        <f t="shared" si="221"/>
        <v/>
      </c>
    </row>
    <row r="848" spans="2:16" ht="18" customHeight="1" x14ac:dyDescent="0.25">
      <c r="B848" s="1098">
        <v>22</v>
      </c>
      <c r="C848" s="528" t="str">
        <f>IF(ISTEXT('4. Vehículos y maquinaria'!E214),'4. Vehículos y maquinaria'!E214,"")</f>
        <v/>
      </c>
      <c r="D848" s="458">
        <f>'4. Vehículos y maquinaria'!F214</f>
        <v>0</v>
      </c>
      <c r="E848" s="458">
        <f>'4. Vehículos y maquinaria'!G214</f>
        <v>0</v>
      </c>
      <c r="F848" s="458">
        <f>'4. Vehículos y maquinaria'!H214</f>
        <v>0</v>
      </c>
      <c r="G848" s="827" t="str">
        <f t="shared" si="222"/>
        <v/>
      </c>
      <c r="H848" s="827" t="str">
        <f t="shared" si="222"/>
        <v/>
      </c>
      <c r="I848" s="827" t="str">
        <f t="shared" si="222"/>
        <v/>
      </c>
      <c r="J848" s="458">
        <f>'4. Vehículos y maquinaria'!L214</f>
        <v>0</v>
      </c>
      <c r="K848" s="458">
        <f>'4. Vehículos y maquinaria'!M214</f>
        <v>0</v>
      </c>
      <c r="L848" s="458">
        <f>'4. Vehículos y maquinaria'!N214</f>
        <v>0</v>
      </c>
      <c r="M848" s="337" t="str">
        <f t="shared" si="218"/>
        <v/>
      </c>
      <c r="N848" s="337" t="str">
        <f t="shared" si="219"/>
        <v/>
      </c>
      <c r="O848" s="337" t="str">
        <f t="shared" si="220"/>
        <v/>
      </c>
      <c r="P848" s="338" t="str">
        <f t="shared" si="221"/>
        <v/>
      </c>
    </row>
    <row r="849" spans="2:16" ht="18" customHeight="1" x14ac:dyDescent="0.25">
      <c r="B849" s="1097">
        <v>23</v>
      </c>
      <c r="C849" s="528" t="str">
        <f>IF(ISTEXT('4. Vehículos y maquinaria'!E215),'4. Vehículos y maquinaria'!E215,"")</f>
        <v/>
      </c>
      <c r="D849" s="458">
        <f>'4. Vehículos y maquinaria'!F215</f>
        <v>0</v>
      </c>
      <c r="E849" s="458">
        <f>'4. Vehículos y maquinaria'!G215</f>
        <v>0</v>
      </c>
      <c r="F849" s="458">
        <f>'4. Vehículos y maquinaria'!H215</f>
        <v>0</v>
      </c>
      <c r="G849" s="827" t="str">
        <f t="shared" si="222"/>
        <v/>
      </c>
      <c r="H849" s="827" t="str">
        <f t="shared" si="222"/>
        <v/>
      </c>
      <c r="I849" s="827" t="str">
        <f t="shared" si="222"/>
        <v/>
      </c>
      <c r="J849" s="458">
        <f>'4. Vehículos y maquinaria'!L215</f>
        <v>0</v>
      </c>
      <c r="K849" s="458">
        <f>'4. Vehículos y maquinaria'!M215</f>
        <v>0</v>
      </c>
      <c r="L849" s="458">
        <f>'4. Vehículos y maquinaria'!N215</f>
        <v>0</v>
      </c>
      <c r="M849" s="337" t="str">
        <f t="shared" si="218"/>
        <v/>
      </c>
      <c r="N849" s="337" t="str">
        <f t="shared" si="219"/>
        <v/>
      </c>
      <c r="O849" s="337" t="str">
        <f t="shared" si="220"/>
        <v/>
      </c>
      <c r="P849" s="338" t="str">
        <f t="shared" si="221"/>
        <v/>
      </c>
    </row>
    <row r="850" spans="2:16" ht="18" customHeight="1" x14ac:dyDescent="0.25">
      <c r="B850" s="1097">
        <v>24</v>
      </c>
      <c r="C850" s="528" t="str">
        <f>IF(ISTEXT('4. Vehículos y maquinaria'!E216),'4. Vehículos y maquinaria'!E216,"")</f>
        <v/>
      </c>
      <c r="D850" s="458">
        <f>'4. Vehículos y maquinaria'!F216</f>
        <v>0</v>
      </c>
      <c r="E850" s="458">
        <f>'4. Vehículos y maquinaria'!G216</f>
        <v>0</v>
      </c>
      <c r="F850" s="458">
        <f>'4. Vehículos y maquinaria'!H216</f>
        <v>0</v>
      </c>
      <c r="G850" s="827" t="str">
        <f t="shared" si="222"/>
        <v/>
      </c>
      <c r="H850" s="827" t="str">
        <f t="shared" si="222"/>
        <v/>
      </c>
      <c r="I850" s="827" t="str">
        <f t="shared" si="222"/>
        <v/>
      </c>
      <c r="J850" s="458">
        <f>'4. Vehículos y maquinaria'!L216</f>
        <v>0</v>
      </c>
      <c r="K850" s="458">
        <f>'4. Vehículos y maquinaria'!M216</f>
        <v>0</v>
      </c>
      <c r="L850" s="458">
        <f>'4. Vehículos y maquinaria'!N216</f>
        <v>0</v>
      </c>
      <c r="M850" s="337" t="str">
        <f t="shared" si="218"/>
        <v/>
      </c>
      <c r="N850" s="337" t="str">
        <f t="shared" si="219"/>
        <v/>
      </c>
      <c r="O850" s="337" t="str">
        <f t="shared" si="220"/>
        <v/>
      </c>
      <c r="P850" s="338" t="str">
        <f t="shared" si="221"/>
        <v/>
      </c>
    </row>
    <row r="851" spans="2:16" ht="18" customHeight="1" x14ac:dyDescent="0.25">
      <c r="B851" s="1097">
        <v>25</v>
      </c>
      <c r="C851" s="528" t="str">
        <f>IF(ISTEXT('4. Vehículos y maquinaria'!E217),'4. Vehículos y maquinaria'!E217,"")</f>
        <v/>
      </c>
      <c r="D851" s="458">
        <f>'4. Vehículos y maquinaria'!F217</f>
        <v>0</v>
      </c>
      <c r="E851" s="458">
        <f>'4. Vehículos y maquinaria'!G217</f>
        <v>0</v>
      </c>
      <c r="F851" s="458">
        <f>'4. Vehículos y maquinaria'!H217</f>
        <v>0</v>
      </c>
      <c r="G851" s="827" t="str">
        <f t="shared" si="222"/>
        <v/>
      </c>
      <c r="H851" s="827" t="str">
        <f t="shared" si="222"/>
        <v/>
      </c>
      <c r="I851" s="827" t="str">
        <f t="shared" si="222"/>
        <v/>
      </c>
      <c r="J851" s="458">
        <f>'4. Vehículos y maquinaria'!L217</f>
        <v>0</v>
      </c>
      <c r="K851" s="458">
        <f>'4. Vehículos y maquinaria'!M217</f>
        <v>0</v>
      </c>
      <c r="L851" s="458">
        <f>'4. Vehículos y maquinaria'!N217</f>
        <v>0</v>
      </c>
      <c r="M851" s="337" t="str">
        <f t="shared" si="218"/>
        <v/>
      </c>
      <c r="N851" s="337" t="str">
        <f t="shared" si="219"/>
        <v/>
      </c>
      <c r="O851" s="337" t="str">
        <f t="shared" si="220"/>
        <v/>
      </c>
      <c r="P851" s="338" t="str">
        <f t="shared" si="221"/>
        <v/>
      </c>
    </row>
    <row r="852" spans="2:16" ht="18" customHeight="1" x14ac:dyDescent="0.25">
      <c r="B852" s="1097">
        <v>26</v>
      </c>
      <c r="C852" s="528" t="str">
        <f>IF(ISTEXT('4. Vehículos y maquinaria'!E218),'4. Vehículos y maquinaria'!E218,"")</f>
        <v/>
      </c>
      <c r="D852" s="458">
        <f>'4. Vehículos y maquinaria'!F218</f>
        <v>0</v>
      </c>
      <c r="E852" s="458">
        <f>'4. Vehículos y maquinaria'!G218</f>
        <v>0</v>
      </c>
      <c r="F852" s="458">
        <f>'4. Vehículos y maquinaria'!H218</f>
        <v>0</v>
      </c>
      <c r="G852" s="827" t="str">
        <f t="shared" si="222"/>
        <v/>
      </c>
      <c r="H852" s="827" t="str">
        <f t="shared" si="222"/>
        <v/>
      </c>
      <c r="I852" s="827" t="str">
        <f t="shared" si="222"/>
        <v/>
      </c>
      <c r="J852" s="458">
        <f>'4. Vehículos y maquinaria'!L218</f>
        <v>0</v>
      </c>
      <c r="K852" s="458">
        <f>'4. Vehículos y maquinaria'!M218</f>
        <v>0</v>
      </c>
      <c r="L852" s="458">
        <f>'4. Vehículos y maquinaria'!N218</f>
        <v>0</v>
      </c>
      <c r="M852" s="337" t="str">
        <f t="shared" si="218"/>
        <v/>
      </c>
      <c r="N852" s="337" t="str">
        <f t="shared" si="219"/>
        <v/>
      </c>
      <c r="O852" s="337" t="str">
        <f t="shared" si="220"/>
        <v/>
      </c>
      <c r="P852" s="338" t="str">
        <f t="shared" si="221"/>
        <v/>
      </c>
    </row>
    <row r="853" spans="2:16" ht="18" customHeight="1" x14ac:dyDescent="0.25">
      <c r="B853" s="1097">
        <v>27</v>
      </c>
      <c r="C853" s="528" t="str">
        <f>IF(ISTEXT('4. Vehículos y maquinaria'!E219),'4. Vehículos y maquinaria'!E219,"")</f>
        <v/>
      </c>
      <c r="D853" s="458">
        <f>'4. Vehículos y maquinaria'!F219</f>
        <v>0</v>
      </c>
      <c r="E853" s="458">
        <f>'4. Vehículos y maquinaria'!G219</f>
        <v>0</v>
      </c>
      <c r="F853" s="458">
        <f>'4. Vehículos y maquinaria'!H219</f>
        <v>0</v>
      </c>
      <c r="G853" s="827" t="str">
        <f t="shared" si="222"/>
        <v/>
      </c>
      <c r="H853" s="827" t="str">
        <f t="shared" si="222"/>
        <v/>
      </c>
      <c r="I853" s="827" t="str">
        <f t="shared" si="222"/>
        <v/>
      </c>
      <c r="J853" s="458">
        <f>'4. Vehículos y maquinaria'!L219</f>
        <v>0</v>
      </c>
      <c r="K853" s="458">
        <f>'4. Vehículos y maquinaria'!M219</f>
        <v>0</v>
      </c>
      <c r="L853" s="458">
        <f>'4. Vehículos y maquinaria'!N219</f>
        <v>0</v>
      </c>
      <c r="M853" s="337" t="str">
        <f t="shared" si="218"/>
        <v/>
      </c>
      <c r="N853" s="337" t="str">
        <f t="shared" si="219"/>
        <v/>
      </c>
      <c r="O853" s="337" t="str">
        <f t="shared" si="220"/>
        <v/>
      </c>
      <c r="P853" s="338" t="str">
        <f t="shared" si="221"/>
        <v/>
      </c>
    </row>
    <row r="854" spans="2:16" ht="18" customHeight="1" x14ac:dyDescent="0.25">
      <c r="B854" s="1097">
        <v>28</v>
      </c>
      <c r="C854" s="528" t="str">
        <f>IF(ISTEXT('4. Vehículos y maquinaria'!E220),'4. Vehículos y maquinaria'!E220,"")</f>
        <v/>
      </c>
      <c r="D854" s="458">
        <f>'4. Vehículos y maquinaria'!F220</f>
        <v>0</v>
      </c>
      <c r="E854" s="458">
        <f>'4. Vehículos y maquinaria'!G220</f>
        <v>0</v>
      </c>
      <c r="F854" s="458">
        <f>'4. Vehículos y maquinaria'!H220</f>
        <v>0</v>
      </c>
      <c r="G854" s="827" t="str">
        <f t="shared" si="222"/>
        <v/>
      </c>
      <c r="H854" s="827" t="str">
        <f t="shared" si="222"/>
        <v/>
      </c>
      <c r="I854" s="827" t="str">
        <f t="shared" si="222"/>
        <v/>
      </c>
      <c r="J854" s="458">
        <f>'4. Vehículos y maquinaria'!L220</f>
        <v>0</v>
      </c>
      <c r="K854" s="458">
        <f>'4. Vehículos y maquinaria'!M220</f>
        <v>0</v>
      </c>
      <c r="L854" s="458">
        <f>'4. Vehículos y maquinaria'!N220</f>
        <v>0</v>
      </c>
      <c r="M854" s="337" t="str">
        <f t="shared" si="218"/>
        <v/>
      </c>
      <c r="N854" s="337" t="str">
        <f t="shared" si="219"/>
        <v/>
      </c>
      <c r="O854" s="337" t="str">
        <f t="shared" si="220"/>
        <v/>
      </c>
      <c r="P854" s="338" t="str">
        <f t="shared" si="221"/>
        <v/>
      </c>
    </row>
    <row r="855" spans="2:16" ht="18" customHeight="1" x14ac:dyDescent="0.25">
      <c r="B855" s="1097">
        <v>29</v>
      </c>
      <c r="C855" s="528" t="str">
        <f>IF(ISTEXT('4. Vehículos y maquinaria'!E221),'4. Vehículos y maquinaria'!E221,"")</f>
        <v/>
      </c>
      <c r="D855" s="458">
        <f>'4. Vehículos y maquinaria'!F221</f>
        <v>0</v>
      </c>
      <c r="E855" s="458">
        <f>'4. Vehículos y maquinaria'!G221</f>
        <v>0</v>
      </c>
      <c r="F855" s="458">
        <f>'4. Vehículos y maquinaria'!H221</f>
        <v>0</v>
      </c>
      <c r="G855" s="827" t="str">
        <f t="shared" si="222"/>
        <v/>
      </c>
      <c r="H855" s="827" t="str">
        <f t="shared" si="222"/>
        <v/>
      </c>
      <c r="I855" s="827" t="str">
        <f t="shared" si="222"/>
        <v/>
      </c>
      <c r="J855" s="458">
        <f>'4. Vehículos y maquinaria'!L221</f>
        <v>0</v>
      </c>
      <c r="K855" s="458">
        <f>'4. Vehículos y maquinaria'!M221</f>
        <v>0</v>
      </c>
      <c r="L855" s="458">
        <f>'4. Vehículos y maquinaria'!N221</f>
        <v>0</v>
      </c>
      <c r="M855" s="337" t="str">
        <f t="shared" si="218"/>
        <v/>
      </c>
      <c r="N855" s="337" t="str">
        <f t="shared" si="219"/>
        <v/>
      </c>
      <c r="O855" s="337" t="str">
        <f t="shared" si="220"/>
        <v/>
      </c>
      <c r="P855" s="338" t="str">
        <f t="shared" si="221"/>
        <v/>
      </c>
    </row>
    <row r="856" spans="2:16" ht="18" customHeight="1" x14ac:dyDescent="0.25">
      <c r="B856" s="1097">
        <v>30</v>
      </c>
      <c r="C856" s="528" t="str">
        <f>IF(ISTEXT('4. Vehículos y maquinaria'!E222),'4. Vehículos y maquinaria'!E222,"")</f>
        <v/>
      </c>
      <c r="D856" s="458">
        <f>'4. Vehículos y maquinaria'!F222</f>
        <v>0</v>
      </c>
      <c r="E856" s="458">
        <f>'4. Vehículos y maquinaria'!G222</f>
        <v>0</v>
      </c>
      <c r="F856" s="458">
        <f>'4. Vehículos y maquinaria'!H222</f>
        <v>0</v>
      </c>
      <c r="G856" s="827" t="str">
        <f t="shared" si="222"/>
        <v/>
      </c>
      <c r="H856" s="827" t="str">
        <f t="shared" si="222"/>
        <v/>
      </c>
      <c r="I856" s="827" t="str">
        <f t="shared" si="222"/>
        <v/>
      </c>
      <c r="J856" s="458">
        <f>'4. Vehículos y maquinaria'!L222</f>
        <v>0</v>
      </c>
      <c r="K856" s="458">
        <f>'4. Vehículos y maquinaria'!M222</f>
        <v>0</v>
      </c>
      <c r="L856" s="458">
        <f>'4. Vehículos y maquinaria'!N222</f>
        <v>0</v>
      </c>
      <c r="M856" s="337" t="str">
        <f t="shared" si="218"/>
        <v/>
      </c>
      <c r="N856" s="337" t="str">
        <f t="shared" si="219"/>
        <v/>
      </c>
      <c r="O856" s="337" t="str">
        <f t="shared" si="220"/>
        <v/>
      </c>
      <c r="P856" s="338" t="str">
        <f t="shared" si="221"/>
        <v/>
      </c>
    </row>
    <row r="857" spans="2:16" ht="18" customHeight="1" x14ac:dyDescent="0.25">
      <c r="B857" s="1097">
        <v>31</v>
      </c>
      <c r="C857" s="528" t="str">
        <f>IF(ISTEXT('4. Vehículos y maquinaria'!E223),'4. Vehículos y maquinaria'!E223,"")</f>
        <v/>
      </c>
      <c r="D857" s="458">
        <f>'4. Vehículos y maquinaria'!F223</f>
        <v>0</v>
      </c>
      <c r="E857" s="458">
        <f>'4. Vehículos y maquinaria'!G223</f>
        <v>0</v>
      </c>
      <c r="F857" s="458">
        <f>'4. Vehículos y maquinaria'!H223</f>
        <v>0</v>
      </c>
      <c r="G857" s="827" t="str">
        <f t="shared" si="222"/>
        <v/>
      </c>
      <c r="H857" s="827" t="str">
        <f t="shared" si="222"/>
        <v/>
      </c>
      <c r="I857" s="827" t="str">
        <f t="shared" si="222"/>
        <v/>
      </c>
      <c r="J857" s="458">
        <f>'4. Vehículos y maquinaria'!L223</f>
        <v>0</v>
      </c>
      <c r="K857" s="458">
        <f>'4. Vehículos y maquinaria'!M223</f>
        <v>0</v>
      </c>
      <c r="L857" s="458">
        <f>'4. Vehículos y maquinaria'!N223</f>
        <v>0</v>
      </c>
      <c r="M857" s="337" t="str">
        <f t="shared" si="218"/>
        <v/>
      </c>
      <c r="N857" s="337" t="str">
        <f t="shared" si="219"/>
        <v/>
      </c>
      <c r="O857" s="337" t="str">
        <f t="shared" si="220"/>
        <v/>
      </c>
      <c r="P857" s="338" t="str">
        <f t="shared" si="221"/>
        <v/>
      </c>
    </row>
    <row r="858" spans="2:16" ht="18" customHeight="1" x14ac:dyDescent="0.25">
      <c r="B858" s="1097">
        <v>32</v>
      </c>
      <c r="C858" s="528" t="str">
        <f>IF(ISTEXT('4. Vehículos y maquinaria'!E224),'4. Vehículos y maquinaria'!E224,"")</f>
        <v/>
      </c>
      <c r="D858" s="458">
        <f>'4. Vehículos y maquinaria'!F224</f>
        <v>0</v>
      </c>
      <c r="E858" s="458">
        <f>'4. Vehículos y maquinaria'!G224</f>
        <v>0</v>
      </c>
      <c r="F858" s="458">
        <f>'4. Vehículos y maquinaria'!H224</f>
        <v>0</v>
      </c>
      <c r="G858" s="827" t="str">
        <f t="shared" si="222"/>
        <v/>
      </c>
      <c r="H858" s="827" t="str">
        <f t="shared" si="222"/>
        <v/>
      </c>
      <c r="I858" s="827" t="str">
        <f t="shared" si="222"/>
        <v/>
      </c>
      <c r="J858" s="458">
        <f>'4. Vehículos y maquinaria'!L224</f>
        <v>0</v>
      </c>
      <c r="K858" s="458">
        <f>'4. Vehículos y maquinaria'!M224</f>
        <v>0</v>
      </c>
      <c r="L858" s="458">
        <f>'4. Vehículos y maquinaria'!N224</f>
        <v>0</v>
      </c>
      <c r="M858" s="337" t="str">
        <f t="shared" si="218"/>
        <v/>
      </c>
      <c r="N858" s="337" t="str">
        <f t="shared" si="219"/>
        <v/>
      </c>
      <c r="O858" s="337" t="str">
        <f t="shared" si="220"/>
        <v/>
      </c>
      <c r="P858" s="338" t="str">
        <f t="shared" si="221"/>
        <v/>
      </c>
    </row>
    <row r="859" spans="2:16" ht="18" customHeight="1" x14ac:dyDescent="0.25">
      <c r="B859" s="1097">
        <v>33</v>
      </c>
      <c r="C859" s="528" t="str">
        <f>IF(ISTEXT('4. Vehículos y maquinaria'!E225),'4. Vehículos y maquinaria'!E225,"")</f>
        <v/>
      </c>
      <c r="D859" s="458">
        <f>'4. Vehículos y maquinaria'!F225</f>
        <v>0</v>
      </c>
      <c r="E859" s="458">
        <f>'4. Vehículos y maquinaria'!G225</f>
        <v>0</v>
      </c>
      <c r="F859" s="458">
        <f>'4. Vehículos y maquinaria'!H225</f>
        <v>0</v>
      </c>
      <c r="G859" s="827" t="str">
        <f t="shared" si="222"/>
        <v/>
      </c>
      <c r="H859" s="827" t="str">
        <f t="shared" si="222"/>
        <v/>
      </c>
      <c r="I859" s="827" t="str">
        <f t="shared" si="222"/>
        <v/>
      </c>
      <c r="J859" s="458">
        <f>'4. Vehículos y maquinaria'!L225</f>
        <v>0</v>
      </c>
      <c r="K859" s="458">
        <f>'4. Vehículos y maquinaria'!M225</f>
        <v>0</v>
      </c>
      <c r="L859" s="458">
        <f>'4. Vehículos y maquinaria'!N225</f>
        <v>0</v>
      </c>
      <c r="M859" s="337" t="str">
        <f t="shared" si="218"/>
        <v/>
      </c>
      <c r="N859" s="337" t="str">
        <f t="shared" si="219"/>
        <v/>
      </c>
      <c r="O859" s="337" t="str">
        <f t="shared" si="220"/>
        <v/>
      </c>
      <c r="P859" s="338" t="str">
        <f t="shared" si="221"/>
        <v/>
      </c>
    </row>
    <row r="860" spans="2:16" ht="18" customHeight="1" x14ac:dyDescent="0.25">
      <c r="B860" s="1097">
        <v>34</v>
      </c>
      <c r="C860" s="528" t="str">
        <f>IF(ISTEXT('4. Vehículos y maquinaria'!E226),'4. Vehículos y maquinaria'!E226,"")</f>
        <v/>
      </c>
      <c r="D860" s="458">
        <f>'4. Vehículos y maquinaria'!F226</f>
        <v>0</v>
      </c>
      <c r="E860" s="458">
        <f>'4. Vehículos y maquinaria'!G226</f>
        <v>0</v>
      </c>
      <c r="F860" s="458">
        <f>'4. Vehículos y maquinaria'!H226</f>
        <v>0</v>
      </c>
      <c r="G860" s="827" t="str">
        <f t="shared" si="222"/>
        <v/>
      </c>
      <c r="H860" s="827" t="str">
        <f t="shared" si="222"/>
        <v/>
      </c>
      <c r="I860" s="827" t="str">
        <f t="shared" si="222"/>
        <v/>
      </c>
      <c r="J860" s="458">
        <f>'4. Vehículos y maquinaria'!L226</f>
        <v>0</v>
      </c>
      <c r="K860" s="458">
        <f>'4. Vehículos y maquinaria'!M226</f>
        <v>0</v>
      </c>
      <c r="L860" s="458">
        <f>'4. Vehículos y maquinaria'!N226</f>
        <v>0</v>
      </c>
      <c r="M860" s="337" t="str">
        <f t="shared" si="218"/>
        <v/>
      </c>
      <c r="N860" s="337" t="str">
        <f t="shared" si="219"/>
        <v/>
      </c>
      <c r="O860" s="337" t="str">
        <f t="shared" si="220"/>
        <v/>
      </c>
      <c r="P860" s="338" t="str">
        <f t="shared" si="221"/>
        <v/>
      </c>
    </row>
    <row r="861" spans="2:16" ht="18" customHeight="1" x14ac:dyDescent="0.25">
      <c r="B861" s="1097">
        <v>35</v>
      </c>
      <c r="C861" s="528" t="str">
        <f>IF(ISTEXT('4. Vehículos y maquinaria'!E227),'4. Vehículos y maquinaria'!E227,"")</f>
        <v/>
      </c>
      <c r="D861" s="458">
        <f>'4. Vehículos y maquinaria'!F227</f>
        <v>0</v>
      </c>
      <c r="E861" s="458">
        <f>'4. Vehículos y maquinaria'!G227</f>
        <v>0</v>
      </c>
      <c r="F861" s="458">
        <f>'4. Vehículos y maquinaria'!H227</f>
        <v>0</v>
      </c>
      <c r="G861" s="827" t="str">
        <f t="shared" si="222"/>
        <v/>
      </c>
      <c r="H861" s="827" t="str">
        <f t="shared" si="222"/>
        <v/>
      </c>
      <c r="I861" s="827" t="str">
        <f t="shared" si="222"/>
        <v/>
      </c>
      <c r="J861" s="458">
        <f>'4. Vehículos y maquinaria'!L227</f>
        <v>0</v>
      </c>
      <c r="K861" s="458">
        <f>'4. Vehículos y maquinaria'!M227</f>
        <v>0</v>
      </c>
      <c r="L861" s="458">
        <f>'4. Vehículos y maquinaria'!N227</f>
        <v>0</v>
      </c>
      <c r="M861" s="337" t="str">
        <f t="shared" si="218"/>
        <v/>
      </c>
      <c r="N861" s="337" t="str">
        <f t="shared" si="219"/>
        <v/>
      </c>
      <c r="O861" s="337" t="str">
        <f t="shared" si="220"/>
        <v/>
      </c>
      <c r="P861" s="338" t="str">
        <f t="shared" si="221"/>
        <v/>
      </c>
    </row>
    <row r="862" spans="2:16" ht="18" customHeight="1" x14ac:dyDescent="0.25">
      <c r="B862" s="1097">
        <v>36</v>
      </c>
      <c r="C862" s="528" t="str">
        <f>IF(ISTEXT('4. Vehículos y maquinaria'!E228),'4. Vehículos y maquinaria'!E228,"")</f>
        <v/>
      </c>
      <c r="D862" s="458">
        <f>'4. Vehículos y maquinaria'!F228</f>
        <v>0</v>
      </c>
      <c r="E862" s="458">
        <f>'4. Vehículos y maquinaria'!G228</f>
        <v>0</v>
      </c>
      <c r="F862" s="458">
        <f>'4. Vehículos y maquinaria'!H228</f>
        <v>0</v>
      </c>
      <c r="G862" s="827" t="str">
        <f t="shared" si="222"/>
        <v/>
      </c>
      <c r="H862" s="827" t="str">
        <f t="shared" si="222"/>
        <v/>
      </c>
      <c r="I862" s="827" t="str">
        <f t="shared" si="222"/>
        <v/>
      </c>
      <c r="J862" s="458">
        <f>'4. Vehículos y maquinaria'!L228</f>
        <v>0</v>
      </c>
      <c r="K862" s="458">
        <f>'4. Vehículos y maquinaria'!M228</f>
        <v>0</v>
      </c>
      <c r="L862" s="458">
        <f>'4. Vehículos y maquinaria'!N228</f>
        <v>0</v>
      </c>
      <c r="M862" s="337" t="str">
        <f t="shared" si="218"/>
        <v/>
      </c>
      <c r="N862" s="337" t="str">
        <f t="shared" si="219"/>
        <v/>
      </c>
      <c r="O862" s="337" t="str">
        <f t="shared" si="220"/>
        <v/>
      </c>
      <c r="P862" s="338" t="str">
        <f t="shared" si="221"/>
        <v/>
      </c>
    </row>
    <row r="863" spans="2:16" ht="18" customHeight="1" x14ac:dyDescent="0.25">
      <c r="B863" s="1097">
        <v>37</v>
      </c>
      <c r="C863" s="528" t="str">
        <f>IF(ISTEXT('4. Vehículos y maquinaria'!E229),'4. Vehículos y maquinaria'!E229,"")</f>
        <v/>
      </c>
      <c r="D863" s="458">
        <f>'4. Vehículos y maquinaria'!F229</f>
        <v>0</v>
      </c>
      <c r="E863" s="458">
        <f>'4. Vehículos y maquinaria'!G229</f>
        <v>0</v>
      </c>
      <c r="F863" s="458">
        <f>'4. Vehículos y maquinaria'!H229</f>
        <v>0</v>
      </c>
      <c r="G863" s="827" t="str">
        <f t="shared" si="222"/>
        <v/>
      </c>
      <c r="H863" s="827" t="str">
        <f t="shared" si="222"/>
        <v/>
      </c>
      <c r="I863" s="827" t="str">
        <f t="shared" si="222"/>
        <v/>
      </c>
      <c r="J863" s="458">
        <f>'4. Vehículos y maquinaria'!L229</f>
        <v>0</v>
      </c>
      <c r="K863" s="458">
        <f>'4. Vehículos y maquinaria'!M229</f>
        <v>0</v>
      </c>
      <c r="L863" s="458">
        <f>'4. Vehículos y maquinaria'!N229</f>
        <v>0</v>
      </c>
      <c r="M863" s="337" t="str">
        <f t="shared" si="218"/>
        <v/>
      </c>
      <c r="N863" s="337" t="str">
        <f t="shared" si="219"/>
        <v/>
      </c>
      <c r="O863" s="337" t="str">
        <f t="shared" si="220"/>
        <v/>
      </c>
      <c r="P863" s="338" t="str">
        <f t="shared" si="221"/>
        <v/>
      </c>
    </row>
    <row r="864" spans="2:16" ht="18" customHeight="1" x14ac:dyDescent="0.25">
      <c r="B864" s="1097">
        <v>38</v>
      </c>
      <c r="C864" s="528" t="str">
        <f>IF(ISTEXT('4. Vehículos y maquinaria'!E230),'4. Vehículos y maquinaria'!E230,"")</f>
        <v/>
      </c>
      <c r="D864" s="458">
        <f>'4. Vehículos y maquinaria'!F230</f>
        <v>0</v>
      </c>
      <c r="E864" s="458">
        <f>'4. Vehículos y maquinaria'!G230</f>
        <v>0</v>
      </c>
      <c r="F864" s="458">
        <f>'4. Vehículos y maquinaria'!H230</f>
        <v>0</v>
      </c>
      <c r="G864" s="827" t="str">
        <f t="shared" si="222"/>
        <v/>
      </c>
      <c r="H864" s="827" t="str">
        <f t="shared" si="222"/>
        <v/>
      </c>
      <c r="I864" s="827" t="str">
        <f t="shared" si="222"/>
        <v/>
      </c>
      <c r="J864" s="458">
        <f>'4. Vehículos y maquinaria'!L230</f>
        <v>0</v>
      </c>
      <c r="K864" s="458">
        <f>'4. Vehículos y maquinaria'!M230</f>
        <v>0</v>
      </c>
      <c r="L864" s="458">
        <f>'4. Vehículos y maquinaria'!N230</f>
        <v>0</v>
      </c>
      <c r="M864" s="337" t="str">
        <f t="shared" si="218"/>
        <v/>
      </c>
      <c r="N864" s="337" t="str">
        <f t="shared" si="219"/>
        <v/>
      </c>
      <c r="O864" s="337" t="str">
        <f t="shared" si="220"/>
        <v/>
      </c>
      <c r="P864" s="338" t="str">
        <f t="shared" si="221"/>
        <v/>
      </c>
    </row>
    <row r="865" spans="1:16" ht="18" customHeight="1" x14ac:dyDescent="0.25">
      <c r="B865" s="1097">
        <v>39</v>
      </c>
      <c r="C865" s="528" t="str">
        <f>IF(ISTEXT('4. Vehículos y maquinaria'!E231),'4. Vehículos y maquinaria'!E231,"")</f>
        <v/>
      </c>
      <c r="D865" s="458">
        <f>'4. Vehículos y maquinaria'!F231</f>
        <v>0</v>
      </c>
      <c r="E865" s="458">
        <f>'4. Vehículos y maquinaria'!G231</f>
        <v>0</v>
      </c>
      <c r="F865" s="458">
        <f>'4. Vehículos y maquinaria'!H231</f>
        <v>0</v>
      </c>
      <c r="G865" s="827" t="str">
        <f t="shared" si="222"/>
        <v/>
      </c>
      <c r="H865" s="827" t="str">
        <f t="shared" si="222"/>
        <v/>
      </c>
      <c r="I865" s="827" t="str">
        <f t="shared" si="222"/>
        <v/>
      </c>
      <c r="J865" s="458">
        <f>'4. Vehículos y maquinaria'!L231</f>
        <v>0</v>
      </c>
      <c r="K865" s="458">
        <f>'4. Vehículos y maquinaria'!M231</f>
        <v>0</v>
      </c>
      <c r="L865" s="458">
        <f>'4. Vehículos y maquinaria'!N231</f>
        <v>0</v>
      </c>
      <c r="M865" s="337" t="str">
        <f t="shared" si="218"/>
        <v/>
      </c>
      <c r="N865" s="337" t="str">
        <f t="shared" si="219"/>
        <v/>
      </c>
      <c r="O865" s="337" t="str">
        <f t="shared" si="220"/>
        <v/>
      </c>
      <c r="P865" s="338" t="str">
        <f t="shared" si="221"/>
        <v/>
      </c>
    </row>
    <row r="866" spans="1:16" ht="18" customHeight="1" x14ac:dyDescent="0.25">
      <c r="B866" s="1097">
        <v>40</v>
      </c>
      <c r="C866" s="528" t="str">
        <f>IF(ISTEXT('4. Vehículos y maquinaria'!E232),'4. Vehículos y maquinaria'!E232,"")</f>
        <v/>
      </c>
      <c r="D866" s="458">
        <f>'4. Vehículos y maquinaria'!F232</f>
        <v>0</v>
      </c>
      <c r="E866" s="458">
        <f>'4. Vehículos y maquinaria'!G232</f>
        <v>0</v>
      </c>
      <c r="F866" s="458">
        <f>'4. Vehículos y maquinaria'!H232</f>
        <v>0</v>
      </c>
      <c r="G866" s="827" t="str">
        <f t="shared" si="222"/>
        <v/>
      </c>
      <c r="H866" s="827" t="str">
        <f t="shared" si="222"/>
        <v/>
      </c>
      <c r="I866" s="827" t="str">
        <f t="shared" si="222"/>
        <v/>
      </c>
      <c r="J866" s="458">
        <f>'4. Vehículos y maquinaria'!L232</f>
        <v>0</v>
      </c>
      <c r="K866" s="458">
        <f>'4. Vehículos y maquinaria'!M232</f>
        <v>0</v>
      </c>
      <c r="L866" s="458">
        <f>'4. Vehículos y maquinaria'!N232</f>
        <v>0</v>
      </c>
      <c r="M866" s="337" t="str">
        <f t="shared" si="218"/>
        <v/>
      </c>
      <c r="N866" s="337" t="str">
        <f t="shared" si="219"/>
        <v/>
      </c>
      <c r="O866" s="337" t="str">
        <f t="shared" si="220"/>
        <v/>
      </c>
      <c r="P866" s="338" t="str">
        <f t="shared" si="221"/>
        <v/>
      </c>
    </row>
    <row r="867" spans="1:16" ht="18" customHeight="1" x14ac:dyDescent="0.25">
      <c r="B867" s="1097">
        <v>41</v>
      </c>
      <c r="C867" s="528" t="str">
        <f>IF(ISTEXT('4. Vehículos y maquinaria'!E233),'4. Vehículos y maquinaria'!E233,"")</f>
        <v/>
      </c>
      <c r="D867" s="458">
        <f>'4. Vehículos y maquinaria'!F233</f>
        <v>0</v>
      </c>
      <c r="E867" s="458">
        <f>'4. Vehículos y maquinaria'!G233</f>
        <v>0</v>
      </c>
      <c r="F867" s="458">
        <f>'4. Vehículos y maquinaria'!H233</f>
        <v>0</v>
      </c>
      <c r="G867" s="827" t="str">
        <f t="shared" ref="G867:I876" si="223">IF($E867="Otro (ud)","-",IFERROR(INDEX($F$762:$BM$766,MATCH($D867&amp;$E867,$E$762:$E$766,0),MATCH($D$6&amp;G$825,$F$761:$BM$761,0)),""))</f>
        <v/>
      </c>
      <c r="H867" s="827" t="str">
        <f t="shared" si="223"/>
        <v/>
      </c>
      <c r="I867" s="827" t="str">
        <f t="shared" si="223"/>
        <v/>
      </c>
      <c r="J867" s="458">
        <f>'4. Vehículos y maquinaria'!L233</f>
        <v>0</v>
      </c>
      <c r="K867" s="458">
        <f>'4. Vehículos y maquinaria'!M233</f>
        <v>0</v>
      </c>
      <c r="L867" s="458">
        <f>'4. Vehículos y maquinaria'!N233</f>
        <v>0</v>
      </c>
      <c r="M867" s="337" t="str">
        <f t="shared" si="218"/>
        <v/>
      </c>
      <c r="N867" s="337" t="str">
        <f t="shared" si="219"/>
        <v/>
      </c>
      <c r="O867" s="337" t="str">
        <f t="shared" si="220"/>
        <v/>
      </c>
      <c r="P867" s="338" t="str">
        <f t="shared" si="221"/>
        <v/>
      </c>
    </row>
    <row r="868" spans="1:16" ht="18" customHeight="1" x14ac:dyDescent="0.25">
      <c r="B868" s="1097">
        <v>42</v>
      </c>
      <c r="C868" s="528" t="str">
        <f>IF(ISTEXT('4. Vehículos y maquinaria'!E234),'4. Vehículos y maquinaria'!E234,"")</f>
        <v/>
      </c>
      <c r="D868" s="458">
        <f>'4. Vehículos y maquinaria'!F234</f>
        <v>0</v>
      </c>
      <c r="E868" s="458">
        <f>'4. Vehículos y maquinaria'!G234</f>
        <v>0</v>
      </c>
      <c r="F868" s="458">
        <f>'4. Vehículos y maquinaria'!H234</f>
        <v>0</v>
      </c>
      <c r="G868" s="827" t="str">
        <f t="shared" si="223"/>
        <v/>
      </c>
      <c r="H868" s="827" t="str">
        <f t="shared" si="223"/>
        <v/>
      </c>
      <c r="I868" s="827" t="str">
        <f t="shared" si="223"/>
        <v/>
      </c>
      <c r="J868" s="458">
        <f>'4. Vehículos y maquinaria'!L234</f>
        <v>0</v>
      </c>
      <c r="K868" s="458">
        <f>'4. Vehículos y maquinaria'!M234</f>
        <v>0</v>
      </c>
      <c r="L868" s="458">
        <f>'4. Vehículos y maquinaria'!N234</f>
        <v>0</v>
      </c>
      <c r="M868" s="337" t="str">
        <f t="shared" si="218"/>
        <v/>
      </c>
      <c r="N868" s="337" t="str">
        <f t="shared" si="219"/>
        <v/>
      </c>
      <c r="O868" s="337" t="str">
        <f t="shared" si="220"/>
        <v/>
      </c>
      <c r="P868" s="338" t="str">
        <f t="shared" si="221"/>
        <v/>
      </c>
    </row>
    <row r="869" spans="1:16" ht="18" customHeight="1" x14ac:dyDescent="0.25">
      <c r="B869" s="1097">
        <v>43</v>
      </c>
      <c r="C869" s="528" t="str">
        <f>IF(ISTEXT('4. Vehículos y maquinaria'!E235),'4. Vehículos y maquinaria'!E235,"")</f>
        <v/>
      </c>
      <c r="D869" s="458">
        <f>'4. Vehículos y maquinaria'!F235</f>
        <v>0</v>
      </c>
      <c r="E869" s="458">
        <f>'4. Vehículos y maquinaria'!G235</f>
        <v>0</v>
      </c>
      <c r="F869" s="458">
        <f>'4. Vehículos y maquinaria'!H235</f>
        <v>0</v>
      </c>
      <c r="G869" s="827" t="str">
        <f t="shared" si="223"/>
        <v/>
      </c>
      <c r="H869" s="827" t="str">
        <f t="shared" si="223"/>
        <v/>
      </c>
      <c r="I869" s="827" t="str">
        <f t="shared" si="223"/>
        <v/>
      </c>
      <c r="J869" s="458">
        <f>'4. Vehículos y maquinaria'!L235</f>
        <v>0</v>
      </c>
      <c r="K869" s="458">
        <f>'4. Vehículos y maquinaria'!M235</f>
        <v>0</v>
      </c>
      <c r="L869" s="458">
        <f>'4. Vehículos y maquinaria'!N235</f>
        <v>0</v>
      </c>
      <c r="M869" s="337" t="str">
        <f t="shared" si="218"/>
        <v/>
      </c>
      <c r="N869" s="337" t="str">
        <f t="shared" si="219"/>
        <v/>
      </c>
      <c r="O869" s="337" t="str">
        <f t="shared" si="220"/>
        <v/>
      </c>
      <c r="P869" s="338" t="str">
        <f t="shared" si="221"/>
        <v/>
      </c>
    </row>
    <row r="870" spans="1:16" ht="18" customHeight="1" x14ac:dyDescent="0.25">
      <c r="B870" s="1097">
        <v>44</v>
      </c>
      <c r="C870" s="528" t="str">
        <f>IF(ISTEXT('4. Vehículos y maquinaria'!E236),'4. Vehículos y maquinaria'!E236,"")</f>
        <v/>
      </c>
      <c r="D870" s="458">
        <f>'4. Vehículos y maquinaria'!F236</f>
        <v>0</v>
      </c>
      <c r="E870" s="458">
        <f>'4. Vehículos y maquinaria'!G236</f>
        <v>0</v>
      </c>
      <c r="F870" s="458">
        <f>'4. Vehículos y maquinaria'!H236</f>
        <v>0</v>
      </c>
      <c r="G870" s="827" t="str">
        <f t="shared" si="223"/>
        <v/>
      </c>
      <c r="H870" s="827" t="str">
        <f t="shared" si="223"/>
        <v/>
      </c>
      <c r="I870" s="827" t="str">
        <f t="shared" si="223"/>
        <v/>
      </c>
      <c r="J870" s="458">
        <f>'4. Vehículos y maquinaria'!L236</f>
        <v>0</v>
      </c>
      <c r="K870" s="458">
        <f>'4. Vehículos y maquinaria'!M236</f>
        <v>0</v>
      </c>
      <c r="L870" s="458">
        <f>'4. Vehículos y maquinaria'!N236</f>
        <v>0</v>
      </c>
      <c r="M870" s="337" t="str">
        <f t="shared" si="218"/>
        <v/>
      </c>
      <c r="N870" s="337" t="str">
        <f t="shared" si="219"/>
        <v/>
      </c>
      <c r="O870" s="337" t="str">
        <f t="shared" si="220"/>
        <v/>
      </c>
      <c r="P870" s="338" t="str">
        <f t="shared" si="221"/>
        <v/>
      </c>
    </row>
    <row r="871" spans="1:16" ht="18" customHeight="1" x14ac:dyDescent="0.25">
      <c r="B871" s="1097">
        <v>45</v>
      </c>
      <c r="C871" s="528" t="str">
        <f>IF(ISTEXT('4. Vehículos y maquinaria'!E237),'4. Vehículos y maquinaria'!E237,"")</f>
        <v/>
      </c>
      <c r="D871" s="458">
        <f>'4. Vehículos y maquinaria'!F237</f>
        <v>0</v>
      </c>
      <c r="E871" s="458">
        <f>'4. Vehículos y maquinaria'!G237</f>
        <v>0</v>
      </c>
      <c r="F871" s="458">
        <f>'4. Vehículos y maquinaria'!H237</f>
        <v>0</v>
      </c>
      <c r="G871" s="827" t="str">
        <f t="shared" si="223"/>
        <v/>
      </c>
      <c r="H871" s="827" t="str">
        <f t="shared" si="223"/>
        <v/>
      </c>
      <c r="I871" s="827" t="str">
        <f t="shared" si="223"/>
        <v/>
      </c>
      <c r="J871" s="458">
        <f>'4. Vehículos y maquinaria'!L237</f>
        <v>0</v>
      </c>
      <c r="K871" s="458">
        <f>'4. Vehículos y maquinaria'!M237</f>
        <v>0</v>
      </c>
      <c r="L871" s="458">
        <f>'4. Vehículos y maquinaria'!N237</f>
        <v>0</v>
      </c>
      <c r="M871" s="337" t="str">
        <f t="shared" si="218"/>
        <v/>
      </c>
      <c r="N871" s="337" t="str">
        <f t="shared" si="219"/>
        <v/>
      </c>
      <c r="O871" s="337" t="str">
        <f t="shared" si="220"/>
        <v/>
      </c>
      <c r="P871" s="338" t="str">
        <f t="shared" si="221"/>
        <v/>
      </c>
    </row>
    <row r="872" spans="1:16" ht="18" customHeight="1" x14ac:dyDescent="0.25">
      <c r="B872" s="1097">
        <v>46</v>
      </c>
      <c r="C872" s="528" t="str">
        <f>IF(ISTEXT('4. Vehículos y maquinaria'!E238),'4. Vehículos y maquinaria'!E238,"")</f>
        <v/>
      </c>
      <c r="D872" s="458">
        <f>'4. Vehículos y maquinaria'!F238</f>
        <v>0</v>
      </c>
      <c r="E872" s="458">
        <f>'4. Vehículos y maquinaria'!G238</f>
        <v>0</v>
      </c>
      <c r="F872" s="458">
        <f>'4. Vehículos y maquinaria'!H238</f>
        <v>0</v>
      </c>
      <c r="G872" s="827" t="str">
        <f t="shared" si="223"/>
        <v/>
      </c>
      <c r="H872" s="827" t="str">
        <f t="shared" si="223"/>
        <v/>
      </c>
      <c r="I872" s="827" t="str">
        <f t="shared" si="223"/>
        <v/>
      </c>
      <c r="J872" s="458">
        <f>'4. Vehículos y maquinaria'!L238</f>
        <v>0</v>
      </c>
      <c r="K872" s="458">
        <f>'4. Vehículos y maquinaria'!M238</f>
        <v>0</v>
      </c>
      <c r="L872" s="458">
        <f>'4. Vehículos y maquinaria'!N238</f>
        <v>0</v>
      </c>
      <c r="M872" s="337" t="str">
        <f t="shared" si="218"/>
        <v/>
      </c>
      <c r="N872" s="337" t="str">
        <f t="shared" si="219"/>
        <v/>
      </c>
      <c r="O872" s="337" t="str">
        <f t="shared" si="220"/>
        <v/>
      </c>
      <c r="P872" s="338" t="str">
        <f t="shared" si="221"/>
        <v/>
      </c>
    </row>
    <row r="873" spans="1:16" ht="18" customHeight="1" x14ac:dyDescent="0.25">
      <c r="B873" s="1097">
        <v>47</v>
      </c>
      <c r="C873" s="528" t="str">
        <f>IF(ISTEXT('4. Vehículos y maquinaria'!E239),'4. Vehículos y maquinaria'!E239,"")</f>
        <v/>
      </c>
      <c r="D873" s="458">
        <f>'4. Vehículos y maquinaria'!F239</f>
        <v>0</v>
      </c>
      <c r="E873" s="458">
        <f>'4. Vehículos y maquinaria'!G239</f>
        <v>0</v>
      </c>
      <c r="F873" s="458">
        <f>'4. Vehículos y maquinaria'!H239</f>
        <v>0</v>
      </c>
      <c r="G873" s="827" t="str">
        <f t="shared" si="223"/>
        <v/>
      </c>
      <c r="H873" s="827" t="str">
        <f t="shared" si="223"/>
        <v/>
      </c>
      <c r="I873" s="827" t="str">
        <f t="shared" si="223"/>
        <v/>
      </c>
      <c r="J873" s="458">
        <f>'4. Vehículos y maquinaria'!L239</f>
        <v>0</v>
      </c>
      <c r="K873" s="458">
        <f>'4. Vehículos y maquinaria'!M239</f>
        <v>0</v>
      </c>
      <c r="L873" s="458">
        <f>'4. Vehículos y maquinaria'!N239</f>
        <v>0</v>
      </c>
      <c r="M873" s="337" t="str">
        <f t="shared" si="218"/>
        <v/>
      </c>
      <c r="N873" s="337" t="str">
        <f t="shared" si="219"/>
        <v/>
      </c>
      <c r="O873" s="337" t="str">
        <f t="shared" si="220"/>
        <v/>
      </c>
      <c r="P873" s="338" t="str">
        <f t="shared" si="221"/>
        <v/>
      </c>
    </row>
    <row r="874" spans="1:16" ht="18" customHeight="1" x14ac:dyDescent="0.25">
      <c r="B874" s="1097">
        <v>48</v>
      </c>
      <c r="C874" s="528" t="str">
        <f>IF(ISTEXT('4. Vehículos y maquinaria'!E240),'4. Vehículos y maquinaria'!E240,"")</f>
        <v/>
      </c>
      <c r="D874" s="458">
        <f>'4. Vehículos y maquinaria'!F240</f>
        <v>0</v>
      </c>
      <c r="E874" s="458">
        <f>'4. Vehículos y maquinaria'!G240</f>
        <v>0</v>
      </c>
      <c r="F874" s="458">
        <f>'4. Vehículos y maquinaria'!H240</f>
        <v>0</v>
      </c>
      <c r="G874" s="827" t="str">
        <f t="shared" si="223"/>
        <v/>
      </c>
      <c r="H874" s="827" t="str">
        <f t="shared" si="223"/>
        <v/>
      </c>
      <c r="I874" s="827" t="str">
        <f t="shared" si="223"/>
        <v/>
      </c>
      <c r="J874" s="458">
        <f>'4. Vehículos y maquinaria'!L240</f>
        <v>0</v>
      </c>
      <c r="K874" s="458">
        <f>'4. Vehículos y maquinaria'!M240</f>
        <v>0</v>
      </c>
      <c r="L874" s="458">
        <f>'4. Vehículos y maquinaria'!N240</f>
        <v>0</v>
      </c>
      <c r="M874" s="337" t="str">
        <f t="shared" si="218"/>
        <v/>
      </c>
      <c r="N874" s="337" t="str">
        <f t="shared" si="219"/>
        <v/>
      </c>
      <c r="O874" s="337" t="str">
        <f t="shared" si="220"/>
        <v/>
      </c>
      <c r="P874" s="338" t="str">
        <f t="shared" si="221"/>
        <v/>
      </c>
    </row>
    <row r="875" spans="1:16" ht="18" customHeight="1" x14ac:dyDescent="0.25">
      <c r="B875" s="1097">
        <v>49</v>
      </c>
      <c r="C875" s="528" t="str">
        <f>IF(ISTEXT('4. Vehículos y maquinaria'!E241),'4. Vehículos y maquinaria'!E241,"")</f>
        <v/>
      </c>
      <c r="D875" s="458">
        <f>'4. Vehículos y maquinaria'!F241</f>
        <v>0</v>
      </c>
      <c r="E875" s="458">
        <f>'4. Vehículos y maquinaria'!G241</f>
        <v>0</v>
      </c>
      <c r="F875" s="458">
        <f>'4. Vehículos y maquinaria'!H241</f>
        <v>0</v>
      </c>
      <c r="G875" s="827" t="str">
        <f t="shared" si="223"/>
        <v/>
      </c>
      <c r="H875" s="827" t="str">
        <f t="shared" si="223"/>
        <v/>
      </c>
      <c r="I875" s="827" t="str">
        <f t="shared" si="223"/>
        <v/>
      </c>
      <c r="J875" s="458">
        <f>'4. Vehículos y maquinaria'!L241</f>
        <v>0</v>
      </c>
      <c r="K875" s="458">
        <f>'4. Vehículos y maquinaria'!M241</f>
        <v>0</v>
      </c>
      <c r="L875" s="458">
        <f>'4. Vehículos y maquinaria'!N241</f>
        <v>0</v>
      </c>
      <c r="M875" s="337" t="str">
        <f t="shared" si="218"/>
        <v/>
      </c>
      <c r="N875" s="337" t="str">
        <f t="shared" si="219"/>
        <v/>
      </c>
      <c r="O875" s="337" t="str">
        <f t="shared" si="220"/>
        <v/>
      </c>
      <c r="P875" s="338" t="str">
        <f t="shared" si="221"/>
        <v/>
      </c>
    </row>
    <row r="876" spans="1:16" ht="18" customHeight="1" x14ac:dyDescent="0.25">
      <c r="B876" s="1097">
        <v>50</v>
      </c>
      <c r="C876" s="528" t="str">
        <f>IF(ISTEXT('4. Vehículos y maquinaria'!E242),'4. Vehículos y maquinaria'!E242,"")</f>
        <v/>
      </c>
      <c r="D876" s="458">
        <f>'4. Vehículos y maquinaria'!F242</f>
        <v>0</v>
      </c>
      <c r="E876" s="458">
        <f>'4. Vehículos y maquinaria'!G242</f>
        <v>0</v>
      </c>
      <c r="F876" s="458">
        <f>'4. Vehículos y maquinaria'!H242</f>
        <v>0</v>
      </c>
      <c r="G876" s="827" t="str">
        <f t="shared" si="223"/>
        <v/>
      </c>
      <c r="H876" s="827" t="str">
        <f t="shared" si="223"/>
        <v/>
      </c>
      <c r="I876" s="827" t="str">
        <f t="shared" si="223"/>
        <v/>
      </c>
      <c r="J876" s="458">
        <f>'4. Vehículos y maquinaria'!L242</f>
        <v>0</v>
      </c>
      <c r="K876" s="458">
        <f>'4. Vehículos y maquinaria'!M242</f>
        <v>0</v>
      </c>
      <c r="L876" s="458">
        <f>'4. Vehículos y maquinaria'!N242</f>
        <v>0</v>
      </c>
      <c r="M876" s="337" t="str">
        <f t="shared" si="218"/>
        <v/>
      </c>
      <c r="N876" s="337" t="str">
        <f t="shared" si="219"/>
        <v/>
      </c>
      <c r="O876" s="337" t="str">
        <f t="shared" si="220"/>
        <v/>
      </c>
      <c r="P876" s="338" t="str">
        <f t="shared" si="221"/>
        <v/>
      </c>
    </row>
    <row r="877" spans="1:16" ht="18" customHeight="1" x14ac:dyDescent="0.25">
      <c r="M877" s="469">
        <f>SUM(M827:M876)</f>
        <v>0</v>
      </c>
      <c r="N877" s="469">
        <f>SUM(N827:N876)</f>
        <v>0</v>
      </c>
      <c r="O877" s="469">
        <f>SUM(O827:O876)</f>
        <v>0</v>
      </c>
      <c r="P877" s="472">
        <f>SUM(P827:P876)</f>
        <v>0</v>
      </c>
    </row>
    <row r="878" spans="1:16" ht="18" customHeight="1" x14ac:dyDescent="0.25">
      <c r="A878" s="166" t="s">
        <v>954</v>
      </c>
    </row>
    <row r="879" spans="1:16" ht="18" customHeight="1" x14ac:dyDescent="0.25"/>
    <row r="880" spans="1:16" ht="18" customHeight="1" x14ac:dyDescent="0.25">
      <c r="B880" s="415" t="s">
        <v>741</v>
      </c>
      <c r="C880" s="415"/>
      <c r="D880" s="415"/>
      <c r="E880" s="415"/>
      <c r="F880" s="415"/>
      <c r="G880" s="415"/>
      <c r="H880" s="415"/>
      <c r="I880" s="415"/>
      <c r="J880" s="415"/>
      <c r="K880" s="415"/>
    </row>
    <row r="881" spans="1:65" ht="18" customHeight="1" x14ac:dyDescent="0.25"/>
    <row r="882" spans="1:65" ht="18" customHeight="1" x14ac:dyDescent="0.25">
      <c r="D882" s="456" t="s">
        <v>911</v>
      </c>
      <c r="E882" s="456" t="s">
        <v>912</v>
      </c>
      <c r="F882" s="456" t="s">
        <v>913</v>
      </c>
      <c r="G882" s="456" t="s">
        <v>914</v>
      </c>
    </row>
    <row r="883" spans="1:65" ht="18" customHeight="1" x14ac:dyDescent="0.25">
      <c r="B883" s="271">
        <v>7</v>
      </c>
      <c r="C883" s="405" t="s">
        <v>888</v>
      </c>
      <c r="D883" s="457">
        <f>ROUND(M1062,2)</f>
        <v>0</v>
      </c>
      <c r="E883" s="457">
        <f t="shared" ref="E883:G883" si="224">ROUND(N1062,2)</f>
        <v>0</v>
      </c>
      <c r="F883" s="457">
        <f t="shared" si="224"/>
        <v>0</v>
      </c>
      <c r="G883" s="457">
        <f t="shared" si="224"/>
        <v>0</v>
      </c>
      <c r="J883" s="304"/>
      <c r="K883" s="304"/>
      <c r="Q883" s="271"/>
      <c r="R883" s="272"/>
      <c r="AG883" s="271"/>
      <c r="AH883" s="272"/>
    </row>
    <row r="884" spans="1:65" ht="18" customHeight="1" x14ac:dyDescent="0.25">
      <c r="A884" s="373"/>
      <c r="B884" s="355"/>
      <c r="C884" s="352"/>
      <c r="D884" s="352"/>
      <c r="E884" s="352"/>
      <c r="F884" s="352"/>
      <c r="G884" s="455">
        <f>D883+E883*$H$9/1000+F883*$H$10/1000</f>
        <v>0</v>
      </c>
      <c r="H884" s="352"/>
      <c r="J884" s="354"/>
      <c r="K884" s="354"/>
      <c r="L884" s="354"/>
      <c r="M884" s="354"/>
      <c r="N884" s="354"/>
      <c r="O884" s="354"/>
      <c r="P884" s="352"/>
      <c r="Q884" s="352"/>
      <c r="R884" s="352"/>
      <c r="S884" s="352"/>
      <c r="T884" s="352"/>
      <c r="U884" s="352"/>
      <c r="V884" s="354"/>
      <c r="W884" s="354"/>
      <c r="X884" s="354"/>
      <c r="Y884" s="354"/>
      <c r="Z884" s="354"/>
      <c r="AA884" s="354"/>
      <c r="AB884" s="352"/>
      <c r="AC884" s="352"/>
      <c r="AD884" s="352"/>
      <c r="AE884" s="352"/>
      <c r="AF884" s="352"/>
      <c r="AG884" s="352"/>
      <c r="AH884" s="354"/>
      <c r="AI884" s="354"/>
      <c r="AJ884" s="354"/>
      <c r="AK884" s="354"/>
      <c r="AL884" s="354"/>
      <c r="AM884" s="354"/>
      <c r="AN884" s="352"/>
      <c r="AO884" s="352"/>
      <c r="AP884" s="352"/>
      <c r="AQ884" s="352"/>
      <c r="AR884" s="352"/>
      <c r="AS884" s="352"/>
      <c r="AT884" s="354"/>
      <c r="AU884" s="354"/>
      <c r="AV884" s="354"/>
      <c r="AW884" s="354"/>
      <c r="AX884" s="354"/>
      <c r="AY884" s="354"/>
      <c r="AZ884" s="352"/>
      <c r="BA884" s="352"/>
      <c r="BB884" s="352"/>
    </row>
    <row r="885" spans="1:65" ht="18" customHeight="1" x14ac:dyDescent="0.25">
      <c r="B885" s="166"/>
      <c r="C885" s="166"/>
      <c r="D885" s="166"/>
      <c r="E885" s="166"/>
      <c r="J885" s="304"/>
      <c r="K885" s="304"/>
      <c r="Q885" s="271"/>
      <c r="R885" s="272"/>
      <c r="AG885" s="271"/>
      <c r="AH885" s="272"/>
    </row>
    <row r="886" spans="1:65" ht="18" customHeight="1" x14ac:dyDescent="0.25">
      <c r="B886" s="389" t="s">
        <v>834</v>
      </c>
      <c r="C886" s="166"/>
      <c r="D886" s="166"/>
      <c r="E886" s="166"/>
      <c r="J886" s="304"/>
      <c r="K886" s="304"/>
      <c r="Q886" s="271"/>
      <c r="R886" s="272"/>
      <c r="AG886" s="271"/>
      <c r="AH886" s="272"/>
    </row>
    <row r="887" spans="1:65" s="272" customFormat="1" ht="18" customHeight="1" x14ac:dyDescent="0.25">
      <c r="A887" s="166"/>
      <c r="B887" s="166"/>
      <c r="C887" s="166"/>
      <c r="D887" s="166"/>
      <c r="E887" s="271"/>
      <c r="F887" s="271"/>
      <c r="G887" s="271"/>
      <c r="H887" s="271"/>
      <c r="I887" s="271"/>
      <c r="J887" s="271"/>
      <c r="K887" s="271"/>
      <c r="L887" s="271"/>
      <c r="M887" s="271"/>
      <c r="N887" s="271"/>
      <c r="O887" s="271"/>
      <c r="P887" s="271"/>
      <c r="Q887" s="271"/>
      <c r="R887" s="271"/>
      <c r="S887" s="271"/>
      <c r="T887" s="271"/>
      <c r="U887" s="271"/>
      <c r="V887" s="271"/>
      <c r="AQ887" s="271"/>
      <c r="AR887" s="271"/>
      <c r="AS887" s="271"/>
      <c r="AT887" s="271"/>
      <c r="AU887" s="271"/>
      <c r="AV887" s="271"/>
      <c r="AW887" s="271"/>
      <c r="AX887" s="271"/>
      <c r="AY887" s="271"/>
      <c r="AZ887" s="271"/>
      <c r="BA887" s="271"/>
      <c r="BB887" s="271"/>
    </row>
    <row r="888" spans="1:65" s="741" customFormat="1" ht="21" x14ac:dyDescent="0.35">
      <c r="D888" s="742"/>
      <c r="F888" s="743" t="s">
        <v>812</v>
      </c>
      <c r="L888" s="744"/>
      <c r="M888" s="744"/>
      <c r="N888" s="744"/>
      <c r="O888" s="744"/>
      <c r="P888" s="744"/>
      <c r="Q888" s="744"/>
      <c r="R888" s="743" t="s">
        <v>1396</v>
      </c>
      <c r="X888" s="744"/>
      <c r="Y888" s="744"/>
      <c r="Z888" s="744"/>
      <c r="AA888" s="744"/>
      <c r="AB888" s="744"/>
      <c r="AC888" s="744"/>
      <c r="AJ888" s="744"/>
      <c r="AK888" s="744"/>
      <c r="AL888" s="744"/>
      <c r="AM888" s="744"/>
      <c r="AN888" s="744"/>
      <c r="AO888" s="744"/>
      <c r="AP888" s="743" t="s">
        <v>814</v>
      </c>
      <c r="AV888" s="744"/>
      <c r="AW888" s="744"/>
      <c r="AX888" s="744"/>
      <c r="AY888" s="744"/>
      <c r="AZ888" s="744"/>
      <c r="BA888" s="744"/>
      <c r="BB888" s="744"/>
      <c r="BH888" s="952"/>
      <c r="BK888" s="952" t="s">
        <v>1846</v>
      </c>
    </row>
    <row r="889" spans="1:65" s="741" customFormat="1" ht="6" customHeight="1" x14ac:dyDescent="0.35">
      <c r="D889" s="742"/>
      <c r="F889" s="745"/>
      <c r="G889" s="745"/>
      <c r="H889" s="745"/>
      <c r="I889" s="745"/>
      <c r="J889" s="745"/>
      <c r="K889" s="745"/>
      <c r="L889" s="746"/>
      <c r="M889" s="746"/>
      <c r="N889" s="746"/>
      <c r="O889" s="746"/>
      <c r="P889" s="746"/>
      <c r="Q889" s="746"/>
      <c r="R889" s="747"/>
      <c r="S889" s="747"/>
      <c r="T889" s="747"/>
      <c r="U889" s="747"/>
      <c r="V889" s="747"/>
      <c r="W889" s="747"/>
      <c r="X889" s="748"/>
      <c r="Y889" s="748"/>
      <c r="Z889" s="748"/>
      <c r="AA889" s="748"/>
      <c r="AB889" s="748"/>
      <c r="AC889" s="748"/>
      <c r="AD889" s="747"/>
      <c r="AE889" s="747"/>
      <c r="AF889" s="747"/>
      <c r="AG889" s="747"/>
      <c r="AH889" s="747"/>
      <c r="AI889" s="747"/>
      <c r="AJ889" s="748"/>
      <c r="AK889" s="748"/>
      <c r="AL889" s="748"/>
      <c r="AM889" s="748"/>
      <c r="AN889" s="748"/>
      <c r="AO889" s="748"/>
      <c r="AP889" s="749"/>
      <c r="AQ889" s="749"/>
      <c r="AR889" s="749"/>
      <c r="AS889" s="749"/>
      <c r="AT889" s="749"/>
      <c r="AU889" s="749"/>
      <c r="AV889" s="750"/>
      <c r="AW889" s="750"/>
      <c r="AX889" s="750"/>
      <c r="AY889" s="750"/>
      <c r="AZ889" s="750"/>
      <c r="BA889" s="750"/>
      <c r="BB889" s="750"/>
      <c r="BC889" s="750"/>
      <c r="BD889" s="750"/>
      <c r="BE889" s="750"/>
      <c r="BF889" s="750"/>
      <c r="BG889" s="750"/>
      <c r="BH889" s="750"/>
      <c r="BI889" s="750"/>
      <c r="BJ889" s="750"/>
      <c r="BK889" s="750"/>
      <c r="BL889" s="750"/>
      <c r="BM889" s="750"/>
    </row>
    <row r="890" spans="1:65" s="741" customFormat="1" ht="12" customHeight="1" x14ac:dyDescent="0.2">
      <c r="A890" s="751"/>
      <c r="B890" s="751"/>
      <c r="C890" s="751"/>
      <c r="D890" s="751"/>
      <c r="F890" s="752"/>
      <c r="G890" s="752"/>
      <c r="H890" s="752"/>
      <c r="I890" s="752"/>
      <c r="J890" s="752"/>
      <c r="K890" s="752"/>
      <c r="L890" s="752"/>
      <c r="M890" s="752"/>
      <c r="N890" s="752"/>
      <c r="O890" s="752"/>
      <c r="P890" s="752"/>
      <c r="Q890" s="752"/>
      <c r="R890" s="752"/>
      <c r="S890" s="752"/>
      <c r="T890" s="752"/>
      <c r="U890" s="752"/>
      <c r="V890" s="752"/>
      <c r="W890" s="752"/>
      <c r="X890" s="752"/>
      <c r="Y890" s="752"/>
      <c r="Z890" s="752"/>
      <c r="AA890" s="752"/>
      <c r="AB890" s="752"/>
      <c r="AC890" s="752"/>
      <c r="AD890" s="752"/>
      <c r="AE890" s="752"/>
      <c r="AF890" s="752"/>
      <c r="AG890" s="752"/>
      <c r="AH890" s="752"/>
      <c r="AI890" s="752"/>
      <c r="AJ890" s="752"/>
      <c r="AK890" s="752"/>
      <c r="AL890" s="752"/>
      <c r="AM890" s="752"/>
      <c r="AN890" s="752"/>
      <c r="AO890" s="752"/>
      <c r="AP890" s="752"/>
      <c r="AQ890" s="752"/>
      <c r="AR890" s="752"/>
      <c r="AS890" s="752"/>
      <c r="AT890" s="752"/>
      <c r="AU890" s="752"/>
      <c r="AV890" s="752"/>
      <c r="AW890" s="752"/>
      <c r="AX890" s="752"/>
      <c r="AY890" s="752"/>
      <c r="AZ890" s="752"/>
      <c r="BA890" s="752"/>
    </row>
    <row r="891" spans="1:65" s="741" customFormat="1" ht="12.75" customHeight="1" x14ac:dyDescent="0.2">
      <c r="A891" s="751"/>
      <c r="B891" s="753"/>
      <c r="C891" s="754" t="s">
        <v>1397</v>
      </c>
      <c r="D891" s="755"/>
      <c r="F891" s="755"/>
      <c r="G891" s="755"/>
      <c r="H891" s="755"/>
      <c r="I891" s="755"/>
      <c r="J891" s="755"/>
      <c r="K891" s="755"/>
      <c r="L891" s="755"/>
      <c r="M891" s="755"/>
      <c r="N891" s="755"/>
      <c r="O891" s="755"/>
      <c r="P891" s="755"/>
      <c r="Q891" s="755"/>
      <c r="R891" s="755"/>
      <c r="S891" s="755"/>
      <c r="T891" s="755"/>
      <c r="U891" s="755"/>
      <c r="V891" s="755"/>
      <c r="W891" s="755"/>
      <c r="X891" s="755"/>
      <c r="Y891" s="755"/>
      <c r="Z891" s="755"/>
      <c r="AA891" s="755"/>
      <c r="AB891" s="755"/>
      <c r="AC891" s="755"/>
      <c r="AD891" s="755"/>
      <c r="AE891" s="755"/>
      <c r="AF891" s="755"/>
      <c r="AG891" s="755"/>
      <c r="AH891" s="755"/>
      <c r="AI891" s="755"/>
      <c r="AJ891" s="755"/>
      <c r="AK891" s="752"/>
      <c r="AL891" s="752"/>
      <c r="AM891" s="752"/>
      <c r="AN891" s="752"/>
      <c r="AO891" s="752"/>
      <c r="AP891" s="752"/>
      <c r="AQ891" s="752"/>
      <c r="AR891" s="752"/>
      <c r="AS891" s="752"/>
      <c r="AT891" s="752"/>
      <c r="AU891" s="752"/>
      <c r="AV891" s="752"/>
      <c r="AW891" s="752"/>
      <c r="AX891" s="752"/>
      <c r="AY891" s="752"/>
      <c r="AZ891" s="752"/>
      <c r="BA891" s="752"/>
    </row>
    <row r="892" spans="1:65" ht="18" customHeight="1" x14ac:dyDescent="0.25">
      <c r="A892" s="271"/>
      <c r="B892" s="352"/>
      <c r="C892" s="350"/>
      <c r="D892" s="352"/>
      <c r="F892" s="475">
        <v>2007</v>
      </c>
      <c r="G892" s="475">
        <v>2007</v>
      </c>
      <c r="H892" s="475">
        <v>2007</v>
      </c>
      <c r="I892" s="475">
        <v>2008</v>
      </c>
      <c r="J892" s="475">
        <v>2008</v>
      </c>
      <c r="K892" s="475">
        <v>2008</v>
      </c>
      <c r="L892" s="475">
        <v>2009</v>
      </c>
      <c r="M892" s="475">
        <v>2009</v>
      </c>
      <c r="N892" s="475">
        <v>2009</v>
      </c>
      <c r="O892" s="475">
        <v>2010</v>
      </c>
      <c r="P892" s="475">
        <v>2010</v>
      </c>
      <c r="Q892" s="475">
        <v>2010</v>
      </c>
      <c r="R892" s="475">
        <v>2011</v>
      </c>
      <c r="S892" s="475">
        <v>2011</v>
      </c>
      <c r="T892" s="475">
        <v>2011</v>
      </c>
      <c r="U892" s="475">
        <v>2012</v>
      </c>
      <c r="V892" s="475">
        <v>2012</v>
      </c>
      <c r="W892" s="475">
        <v>2012</v>
      </c>
      <c r="X892" s="475">
        <v>2013</v>
      </c>
      <c r="Y892" s="475">
        <v>2013</v>
      </c>
      <c r="Z892" s="475">
        <v>2013</v>
      </c>
      <c r="AA892" s="475">
        <v>2014</v>
      </c>
      <c r="AB892" s="475">
        <v>2014</v>
      </c>
      <c r="AC892" s="475">
        <v>2014</v>
      </c>
      <c r="AD892" s="475">
        <v>2015</v>
      </c>
      <c r="AE892" s="475">
        <v>2015</v>
      </c>
      <c r="AF892" s="475">
        <v>2015</v>
      </c>
      <c r="AG892" s="475">
        <v>2016</v>
      </c>
      <c r="AH892" s="475">
        <v>2016</v>
      </c>
      <c r="AI892" s="475">
        <v>2016</v>
      </c>
      <c r="AJ892" s="475">
        <v>2017</v>
      </c>
      <c r="AK892" s="475">
        <v>2017</v>
      </c>
      <c r="AL892" s="475">
        <v>2017</v>
      </c>
      <c r="AM892" s="475">
        <v>2018</v>
      </c>
      <c r="AN892" s="475">
        <v>2018</v>
      </c>
      <c r="AO892" s="475">
        <v>2018</v>
      </c>
      <c r="AP892" s="475">
        <v>2019</v>
      </c>
      <c r="AQ892" s="475">
        <v>2019</v>
      </c>
      <c r="AR892" s="475">
        <v>2019</v>
      </c>
      <c r="AS892" s="475">
        <v>2020</v>
      </c>
      <c r="AT892" s="475">
        <v>2020</v>
      </c>
      <c r="AU892" s="475">
        <v>2020</v>
      </c>
      <c r="AV892" s="475">
        <v>2021</v>
      </c>
      <c r="AW892" s="475">
        <v>2021</v>
      </c>
      <c r="AX892" s="475">
        <v>2021</v>
      </c>
      <c r="AY892" s="475">
        <v>2022</v>
      </c>
      <c r="AZ892" s="475">
        <v>2022</v>
      </c>
      <c r="BA892" s="475">
        <v>2022</v>
      </c>
      <c r="BB892" s="475">
        <v>2023</v>
      </c>
      <c r="BC892" s="475">
        <v>2023</v>
      </c>
      <c r="BD892" s="475">
        <v>2023</v>
      </c>
      <c r="BE892" s="475">
        <v>2024</v>
      </c>
      <c r="BF892" s="475">
        <v>2024</v>
      </c>
      <c r="BG892" s="475">
        <v>2024</v>
      </c>
      <c r="BH892" s="1087">
        <v>2025</v>
      </c>
      <c r="BI892" s="1087">
        <v>2025</v>
      </c>
      <c r="BJ892" s="1087">
        <v>2025</v>
      </c>
      <c r="BK892" s="976">
        <v>2026</v>
      </c>
      <c r="BL892" s="976">
        <v>2026</v>
      </c>
      <c r="BM892" s="976">
        <v>2026</v>
      </c>
    </row>
    <row r="893" spans="1:65" ht="18" customHeight="1" x14ac:dyDescent="0.25">
      <c r="B893" s="352"/>
      <c r="C893" s="352"/>
      <c r="D893" s="352"/>
      <c r="F893" s="475" t="s">
        <v>701</v>
      </c>
      <c r="G893" s="475" t="s">
        <v>702</v>
      </c>
      <c r="H893" s="475" t="s">
        <v>703</v>
      </c>
      <c r="I893" s="475" t="s">
        <v>701</v>
      </c>
      <c r="J893" s="475" t="s">
        <v>702</v>
      </c>
      <c r="K893" s="475" t="s">
        <v>703</v>
      </c>
      <c r="L893" s="475" t="s">
        <v>701</v>
      </c>
      <c r="M893" s="475" t="s">
        <v>702</v>
      </c>
      <c r="N893" s="475" t="s">
        <v>703</v>
      </c>
      <c r="O893" s="475" t="s">
        <v>701</v>
      </c>
      <c r="P893" s="475" t="s">
        <v>702</v>
      </c>
      <c r="Q893" s="475" t="s">
        <v>703</v>
      </c>
      <c r="R893" s="475" t="s">
        <v>701</v>
      </c>
      <c r="S893" s="475" t="s">
        <v>702</v>
      </c>
      <c r="T893" s="475" t="s">
        <v>703</v>
      </c>
      <c r="U893" s="475" t="s">
        <v>701</v>
      </c>
      <c r="V893" s="475" t="s">
        <v>702</v>
      </c>
      <c r="W893" s="475" t="s">
        <v>703</v>
      </c>
      <c r="X893" s="475" t="s">
        <v>701</v>
      </c>
      <c r="Y893" s="475" t="s">
        <v>702</v>
      </c>
      <c r="Z893" s="475" t="s">
        <v>703</v>
      </c>
      <c r="AA893" s="475" t="s">
        <v>701</v>
      </c>
      <c r="AB893" s="475" t="s">
        <v>702</v>
      </c>
      <c r="AC893" s="475" t="s">
        <v>703</v>
      </c>
      <c r="AD893" s="475" t="s">
        <v>701</v>
      </c>
      <c r="AE893" s="475" t="s">
        <v>702</v>
      </c>
      <c r="AF893" s="475" t="s">
        <v>703</v>
      </c>
      <c r="AG893" s="475" t="s">
        <v>701</v>
      </c>
      <c r="AH893" s="475" t="s">
        <v>702</v>
      </c>
      <c r="AI893" s="475" t="s">
        <v>703</v>
      </c>
      <c r="AJ893" s="475" t="s">
        <v>701</v>
      </c>
      <c r="AK893" s="475" t="s">
        <v>702</v>
      </c>
      <c r="AL893" s="475" t="s">
        <v>703</v>
      </c>
      <c r="AM893" s="475" t="s">
        <v>701</v>
      </c>
      <c r="AN893" s="475" t="s">
        <v>702</v>
      </c>
      <c r="AO893" s="475" t="s">
        <v>703</v>
      </c>
      <c r="AP893" s="475" t="s">
        <v>701</v>
      </c>
      <c r="AQ893" s="475" t="s">
        <v>702</v>
      </c>
      <c r="AR893" s="475" t="s">
        <v>703</v>
      </c>
      <c r="AS893" s="475" t="s">
        <v>701</v>
      </c>
      <c r="AT893" s="475" t="s">
        <v>702</v>
      </c>
      <c r="AU893" s="475" t="s">
        <v>703</v>
      </c>
      <c r="AV893" s="475" t="s">
        <v>701</v>
      </c>
      <c r="AW893" s="475" t="s">
        <v>702</v>
      </c>
      <c r="AX893" s="475" t="s">
        <v>703</v>
      </c>
      <c r="AY893" s="475" t="s">
        <v>701</v>
      </c>
      <c r="AZ893" s="475" t="s">
        <v>702</v>
      </c>
      <c r="BA893" s="475" t="s">
        <v>703</v>
      </c>
      <c r="BB893" s="475" t="s">
        <v>701</v>
      </c>
      <c r="BC893" s="475" t="s">
        <v>702</v>
      </c>
      <c r="BD893" s="475" t="s">
        <v>703</v>
      </c>
      <c r="BE893" s="885" t="s">
        <v>701</v>
      </c>
      <c r="BF893" s="885" t="s">
        <v>702</v>
      </c>
      <c r="BG893" s="885" t="s">
        <v>703</v>
      </c>
      <c r="BH893" s="1087" t="s">
        <v>701</v>
      </c>
      <c r="BI893" s="1087" t="s">
        <v>702</v>
      </c>
      <c r="BJ893" s="1087" t="s">
        <v>703</v>
      </c>
      <c r="BK893" s="976" t="s">
        <v>701</v>
      </c>
      <c r="BL893" s="976" t="s">
        <v>702</v>
      </c>
      <c r="BM893" s="976" t="s">
        <v>703</v>
      </c>
    </row>
    <row r="894" spans="1:65" ht="18" customHeight="1" x14ac:dyDescent="0.25">
      <c r="B894" s="352"/>
      <c r="C894" s="352"/>
      <c r="D894" s="352"/>
      <c r="F894" s="432" t="str">
        <f>F892&amp;F893</f>
        <v>2007CO2 (kg/ud)</v>
      </c>
      <c r="G894" s="432" t="str">
        <f t="shared" ref="G894:AZ894" si="225">G892&amp;G893</f>
        <v>2007CH4 (g/ud)</v>
      </c>
      <c r="H894" s="432" t="str">
        <f t="shared" si="225"/>
        <v>2007N2O (g/ud)</v>
      </c>
      <c r="I894" s="432" t="str">
        <f t="shared" si="225"/>
        <v>2008CO2 (kg/ud)</v>
      </c>
      <c r="J894" s="432" t="str">
        <f t="shared" si="225"/>
        <v>2008CH4 (g/ud)</v>
      </c>
      <c r="K894" s="432" t="str">
        <f t="shared" si="225"/>
        <v>2008N2O (g/ud)</v>
      </c>
      <c r="L894" s="432" t="str">
        <f t="shared" si="225"/>
        <v>2009CO2 (kg/ud)</v>
      </c>
      <c r="M894" s="432" t="str">
        <f t="shared" si="225"/>
        <v>2009CH4 (g/ud)</v>
      </c>
      <c r="N894" s="432" t="str">
        <f t="shared" si="225"/>
        <v>2009N2O (g/ud)</v>
      </c>
      <c r="O894" s="432" t="str">
        <f t="shared" si="225"/>
        <v>2010CO2 (kg/ud)</v>
      </c>
      <c r="P894" s="432" t="str">
        <f t="shared" si="225"/>
        <v>2010CH4 (g/ud)</v>
      </c>
      <c r="Q894" s="432" t="str">
        <f t="shared" si="225"/>
        <v>2010N2O (g/ud)</v>
      </c>
      <c r="R894" s="432" t="str">
        <f t="shared" si="225"/>
        <v>2011CO2 (kg/ud)</v>
      </c>
      <c r="S894" s="432" t="str">
        <f t="shared" si="225"/>
        <v>2011CH4 (g/ud)</v>
      </c>
      <c r="T894" s="432" t="str">
        <f t="shared" si="225"/>
        <v>2011N2O (g/ud)</v>
      </c>
      <c r="U894" s="432" t="str">
        <f t="shared" si="225"/>
        <v>2012CO2 (kg/ud)</v>
      </c>
      <c r="V894" s="432" t="str">
        <f t="shared" si="225"/>
        <v>2012CH4 (g/ud)</v>
      </c>
      <c r="W894" s="432" t="str">
        <f t="shared" si="225"/>
        <v>2012N2O (g/ud)</v>
      </c>
      <c r="X894" s="432" t="str">
        <f t="shared" si="225"/>
        <v>2013CO2 (kg/ud)</v>
      </c>
      <c r="Y894" s="432" t="str">
        <f t="shared" si="225"/>
        <v>2013CH4 (g/ud)</v>
      </c>
      <c r="Z894" s="432" t="str">
        <f t="shared" si="225"/>
        <v>2013N2O (g/ud)</v>
      </c>
      <c r="AA894" s="432" t="str">
        <f t="shared" si="225"/>
        <v>2014CO2 (kg/ud)</v>
      </c>
      <c r="AB894" s="432" t="str">
        <f t="shared" si="225"/>
        <v>2014CH4 (g/ud)</v>
      </c>
      <c r="AC894" s="432" t="str">
        <f t="shared" si="225"/>
        <v>2014N2O (g/ud)</v>
      </c>
      <c r="AD894" s="432" t="str">
        <f t="shared" si="225"/>
        <v>2015CO2 (kg/ud)</v>
      </c>
      <c r="AE894" s="432" t="str">
        <f t="shared" si="225"/>
        <v>2015CH4 (g/ud)</v>
      </c>
      <c r="AF894" s="432" t="str">
        <f t="shared" si="225"/>
        <v>2015N2O (g/ud)</v>
      </c>
      <c r="AG894" s="432" t="str">
        <f t="shared" si="225"/>
        <v>2016CO2 (kg/ud)</v>
      </c>
      <c r="AH894" s="432" t="str">
        <f t="shared" si="225"/>
        <v>2016CH4 (g/ud)</v>
      </c>
      <c r="AI894" s="432" t="str">
        <f t="shared" si="225"/>
        <v>2016N2O (g/ud)</v>
      </c>
      <c r="AJ894" s="432" t="str">
        <f t="shared" si="225"/>
        <v>2017CO2 (kg/ud)</v>
      </c>
      <c r="AK894" s="432" t="str">
        <f t="shared" si="225"/>
        <v>2017CH4 (g/ud)</v>
      </c>
      <c r="AL894" s="432" t="str">
        <f t="shared" si="225"/>
        <v>2017N2O (g/ud)</v>
      </c>
      <c r="AM894" s="432" t="str">
        <f t="shared" si="225"/>
        <v>2018CO2 (kg/ud)</v>
      </c>
      <c r="AN894" s="432" t="str">
        <f t="shared" si="225"/>
        <v>2018CH4 (g/ud)</v>
      </c>
      <c r="AO894" s="432" t="str">
        <f t="shared" si="225"/>
        <v>2018N2O (g/ud)</v>
      </c>
      <c r="AP894" s="432" t="str">
        <f t="shared" si="225"/>
        <v>2019CO2 (kg/ud)</v>
      </c>
      <c r="AQ894" s="432" t="str">
        <f t="shared" si="225"/>
        <v>2019CH4 (g/ud)</v>
      </c>
      <c r="AR894" s="432" t="str">
        <f t="shared" si="225"/>
        <v>2019N2O (g/ud)</v>
      </c>
      <c r="AS894" s="432" t="str">
        <f t="shared" si="225"/>
        <v>2020CO2 (kg/ud)</v>
      </c>
      <c r="AT894" s="432" t="str">
        <f t="shared" si="225"/>
        <v>2020CH4 (g/ud)</v>
      </c>
      <c r="AU894" s="432" t="str">
        <f t="shared" si="225"/>
        <v>2020N2O (g/ud)</v>
      </c>
      <c r="AV894" s="432" t="str">
        <f t="shared" si="225"/>
        <v>2021CO2 (kg/ud)</v>
      </c>
      <c r="AW894" s="432" t="str">
        <f t="shared" si="225"/>
        <v>2021CH4 (g/ud)</v>
      </c>
      <c r="AX894" s="432" t="str">
        <f t="shared" si="225"/>
        <v>2021N2O (g/ud)</v>
      </c>
      <c r="AY894" s="432" t="str">
        <f t="shared" si="225"/>
        <v>2022CO2 (kg/ud)</v>
      </c>
      <c r="AZ894" s="432" t="str">
        <f t="shared" si="225"/>
        <v>2022CH4 (g/ud)</v>
      </c>
      <c r="BA894" s="432" t="str">
        <f>BA892&amp;BA893</f>
        <v>2022N2O (g/ud)</v>
      </c>
      <c r="BB894" s="432" t="str">
        <f t="shared" ref="BB894:BC894" si="226">BB892&amp;BB893</f>
        <v>2023CO2 (kg/ud)</v>
      </c>
      <c r="BC894" s="432" t="str">
        <f t="shared" si="226"/>
        <v>2023CH4 (g/ud)</v>
      </c>
      <c r="BD894" s="432" t="str">
        <f t="shared" ref="BD894:BM894" si="227">BD892&amp;BD893</f>
        <v>2023N2O (g/ud)</v>
      </c>
      <c r="BE894" s="886" t="str">
        <f t="shared" si="227"/>
        <v>2024CO2 (kg/ud)</v>
      </c>
      <c r="BF894" s="886" t="str">
        <f t="shared" si="227"/>
        <v>2024CH4 (g/ud)</v>
      </c>
      <c r="BG894" s="886" t="str">
        <f t="shared" si="227"/>
        <v>2024N2O (g/ud)</v>
      </c>
      <c r="BH894" s="1088" t="str">
        <f t="shared" si="227"/>
        <v>2025CO2 (kg/ud)</v>
      </c>
      <c r="BI894" s="1088" t="str">
        <f t="shared" si="227"/>
        <v>2025CH4 (g/ud)</v>
      </c>
      <c r="BJ894" s="1088" t="str">
        <f t="shared" si="227"/>
        <v>2025N2O (g/ud)</v>
      </c>
      <c r="BK894" s="977" t="str">
        <f t="shared" si="227"/>
        <v>2026CO2 (kg/ud)</v>
      </c>
      <c r="BL894" s="977" t="str">
        <f t="shared" si="227"/>
        <v>2026CH4 (g/ud)</v>
      </c>
      <c r="BM894" s="977" t="str">
        <f t="shared" si="227"/>
        <v>2026N2O (g/ud)</v>
      </c>
    </row>
    <row r="895" spans="1:65" s="741" customFormat="1" ht="17.25" customHeight="1" x14ac:dyDescent="0.2">
      <c r="A895" s="751"/>
      <c r="B895" s="751"/>
      <c r="C895" s="756" t="s">
        <v>567</v>
      </c>
      <c r="D895" s="482" t="s">
        <v>694</v>
      </c>
      <c r="E895" s="433" t="str">
        <f t="shared" ref="E895:E931" si="228">C895&amp;D895</f>
        <v>Gasóleo B (l)Maquinaria agrícola</v>
      </c>
      <c r="F895" s="828">
        <v>2.6859999999999999</v>
      </c>
      <c r="G895" s="828">
        <v>7.5999999999999998E-2</v>
      </c>
      <c r="H895" s="828">
        <v>0.115</v>
      </c>
      <c r="I895" s="828">
        <v>2.6859999999999999</v>
      </c>
      <c r="J895" s="828">
        <v>7.0999999999999994E-2</v>
      </c>
      <c r="K895" s="828">
        <v>0.115</v>
      </c>
      <c r="L895" s="828">
        <v>2.6859999999999999</v>
      </c>
      <c r="M895" s="828">
        <v>6.6000000000000003E-2</v>
      </c>
      <c r="N895" s="828">
        <v>0.11600000000000001</v>
      </c>
      <c r="O895" s="828">
        <v>2.6859999999999999</v>
      </c>
      <c r="P895" s="828">
        <v>6.0999999999999999E-2</v>
      </c>
      <c r="Q895" s="828">
        <v>0.11600000000000001</v>
      </c>
      <c r="R895" s="828">
        <v>2.6859999999999999</v>
      </c>
      <c r="S895" s="828">
        <v>5.7000000000000002E-2</v>
      </c>
      <c r="T895" s="828">
        <v>0.11600000000000001</v>
      </c>
      <c r="U895" s="828">
        <v>2.6859999999999999</v>
      </c>
      <c r="V895" s="828">
        <v>5.2999999999999999E-2</v>
      </c>
      <c r="W895" s="828">
        <v>0.11700000000000001</v>
      </c>
      <c r="X895" s="828">
        <v>2.6859999999999999</v>
      </c>
      <c r="Y895" s="828">
        <v>4.9000000000000002E-2</v>
      </c>
      <c r="Z895" s="828">
        <v>0.11700000000000001</v>
      </c>
      <c r="AA895" s="828">
        <v>2.6859999999999999</v>
      </c>
      <c r="AB895" s="828">
        <v>4.4999999999999998E-2</v>
      </c>
      <c r="AC895" s="828">
        <v>0.11700000000000001</v>
      </c>
      <c r="AD895" s="828">
        <v>2.6859999999999999</v>
      </c>
      <c r="AE895" s="828">
        <v>4.1000000000000002E-2</v>
      </c>
      <c r="AF895" s="828">
        <v>0.11700000000000001</v>
      </c>
      <c r="AG895" s="828">
        <v>2.6859999999999999</v>
      </c>
      <c r="AH895" s="828">
        <v>3.7999999999999999E-2</v>
      </c>
      <c r="AI895" s="828">
        <v>0.11700000000000001</v>
      </c>
      <c r="AJ895" s="828">
        <v>2.6859999999999999</v>
      </c>
      <c r="AK895" s="828">
        <v>3.5000000000000003E-2</v>
      </c>
      <c r="AL895" s="828">
        <v>0.11700000000000001</v>
      </c>
      <c r="AM895" s="828">
        <v>2.6859999999999999</v>
      </c>
      <c r="AN895" s="828">
        <v>3.2000000000000001E-2</v>
      </c>
      <c r="AO895" s="828">
        <v>0.11799999999999999</v>
      </c>
      <c r="AP895" s="828">
        <v>2.6859999999999999</v>
      </c>
      <c r="AQ895" s="828">
        <v>3.2000000000000001E-2</v>
      </c>
      <c r="AR895" s="828">
        <v>0.11799999999999999</v>
      </c>
      <c r="AS895" s="828">
        <v>2.6859999999999999</v>
      </c>
      <c r="AT895" s="828">
        <v>2.8000000000000001E-2</v>
      </c>
      <c r="AU895" s="828">
        <v>0.11799999999999999</v>
      </c>
      <c r="AV895" s="828">
        <v>2.6859999999999999</v>
      </c>
      <c r="AW895" s="828">
        <v>2.5000000000000001E-2</v>
      </c>
      <c r="AX895" s="828">
        <v>0.11799999999999999</v>
      </c>
      <c r="AY895" s="829">
        <v>2.6859999999999999</v>
      </c>
      <c r="AZ895" s="829">
        <v>2.5000000000000001E-2</v>
      </c>
      <c r="BA895" s="830">
        <v>0.11799999999999999</v>
      </c>
      <c r="BB895" s="829">
        <v>2.6859999999999999</v>
      </c>
      <c r="BC895" s="829">
        <v>2.5000000000000001E-2</v>
      </c>
      <c r="BD895" s="830">
        <v>0.11799999999999999</v>
      </c>
      <c r="BE895" s="830">
        <v>2.6859999999999999</v>
      </c>
      <c r="BF895" s="830">
        <v>2.5000000000000001E-2</v>
      </c>
      <c r="BG895" s="830">
        <v>0.11799999999999999</v>
      </c>
      <c r="BH895" s="1100">
        <v>2.6859999999999999</v>
      </c>
      <c r="BI895" s="1100">
        <v>2.4E-2</v>
      </c>
      <c r="BJ895" s="1100">
        <v>0.11799999999999999</v>
      </c>
      <c r="BK895" s="1102"/>
      <c r="BL895" s="1102"/>
      <c r="BM895" s="1102"/>
    </row>
    <row r="896" spans="1:65" s="741" customFormat="1" ht="17.25" customHeight="1" x14ac:dyDescent="0.2">
      <c r="A896" s="751"/>
      <c r="B896" s="751"/>
      <c r="C896" s="760" t="s">
        <v>567</v>
      </c>
      <c r="D896" s="482" t="s">
        <v>695</v>
      </c>
      <c r="E896" s="433" t="str">
        <f t="shared" si="228"/>
        <v>Gasóleo B (l)Maquinaria forestal</v>
      </c>
      <c r="F896" s="828">
        <v>2.6859999999999999</v>
      </c>
      <c r="G896" s="828">
        <v>4.7E-2</v>
      </c>
      <c r="H896" s="828">
        <v>0.11799999999999999</v>
      </c>
      <c r="I896" s="828">
        <v>2.6859999999999999</v>
      </c>
      <c r="J896" s="828">
        <v>4.3999999999999997E-2</v>
      </c>
      <c r="K896" s="828">
        <v>0.11799999999999999</v>
      </c>
      <c r="L896" s="828">
        <v>2.6859999999999999</v>
      </c>
      <c r="M896" s="828">
        <v>0.04</v>
      </c>
      <c r="N896" s="828">
        <v>0.11799999999999999</v>
      </c>
      <c r="O896" s="828">
        <v>2.6859999999999999</v>
      </c>
      <c r="P896" s="828">
        <v>3.6999999999999998E-2</v>
      </c>
      <c r="Q896" s="828">
        <v>0.11799999999999999</v>
      </c>
      <c r="R896" s="828">
        <v>2.6859999999999999</v>
      </c>
      <c r="S896" s="828">
        <v>3.5000000000000003E-2</v>
      </c>
      <c r="T896" s="828">
        <v>0.11799999999999999</v>
      </c>
      <c r="U896" s="828">
        <v>2.6859999999999999</v>
      </c>
      <c r="V896" s="828">
        <v>3.3000000000000002E-2</v>
      </c>
      <c r="W896" s="828">
        <v>0.11799999999999999</v>
      </c>
      <c r="X896" s="828">
        <v>2.6859999999999999</v>
      </c>
      <c r="Y896" s="828">
        <v>0.03</v>
      </c>
      <c r="Z896" s="828">
        <v>0.11799999999999999</v>
      </c>
      <c r="AA896" s="828">
        <v>2.6859999999999999</v>
      </c>
      <c r="AB896" s="828">
        <v>2.7E-2</v>
      </c>
      <c r="AC896" s="828">
        <v>0.11799999999999999</v>
      </c>
      <c r="AD896" s="828">
        <v>2.6859999999999999</v>
      </c>
      <c r="AE896" s="828">
        <v>2.4E-2</v>
      </c>
      <c r="AF896" s="828">
        <v>0.11799999999999999</v>
      </c>
      <c r="AG896" s="828">
        <v>2.6859999999999999</v>
      </c>
      <c r="AH896" s="828">
        <v>2.1000000000000001E-2</v>
      </c>
      <c r="AI896" s="828">
        <v>0.11799999999999999</v>
      </c>
      <c r="AJ896" s="828">
        <v>2.6859999999999999</v>
      </c>
      <c r="AK896" s="828">
        <v>1.7999999999999999E-2</v>
      </c>
      <c r="AL896" s="828">
        <v>0.11799999999999999</v>
      </c>
      <c r="AM896" s="828">
        <v>2.6859999999999999</v>
      </c>
      <c r="AN896" s="828">
        <v>1.7000000000000001E-2</v>
      </c>
      <c r="AO896" s="828">
        <v>0.11799999999999999</v>
      </c>
      <c r="AP896" s="828">
        <v>2.6859999999999999</v>
      </c>
      <c r="AQ896" s="828">
        <v>1.4999999999999999E-2</v>
      </c>
      <c r="AR896" s="828">
        <v>0.11799999999999999</v>
      </c>
      <c r="AS896" s="828">
        <v>2.6859999999999999</v>
      </c>
      <c r="AT896" s="828">
        <v>1.4E-2</v>
      </c>
      <c r="AU896" s="828">
        <v>0.11799999999999999</v>
      </c>
      <c r="AV896" s="828">
        <v>2.6859999999999999</v>
      </c>
      <c r="AW896" s="828">
        <v>1.2999999999999999E-2</v>
      </c>
      <c r="AX896" s="828">
        <v>0.11799999999999999</v>
      </c>
      <c r="AY896" s="829">
        <v>2.6859999999999999</v>
      </c>
      <c r="AZ896" s="829">
        <v>1.2999999999999999E-2</v>
      </c>
      <c r="BA896" s="830">
        <v>0.11799999999999999</v>
      </c>
      <c r="BB896" s="829">
        <v>2.6859999999999999</v>
      </c>
      <c r="BC896" s="829">
        <v>1.2999999999999999E-2</v>
      </c>
      <c r="BD896" s="830">
        <v>0.11799999999999999</v>
      </c>
      <c r="BE896" s="830">
        <v>2.6859999999999999</v>
      </c>
      <c r="BF896" s="830">
        <v>1.2999999999999999E-2</v>
      </c>
      <c r="BG896" s="830">
        <v>0.11799999999999999</v>
      </c>
      <c r="BH896" s="1100">
        <v>2.6859999999999999</v>
      </c>
      <c r="BI896" s="1100">
        <v>1.2999999999999999E-2</v>
      </c>
      <c r="BJ896" s="1100">
        <v>0.11799999999999999</v>
      </c>
      <c r="BK896" s="1102"/>
      <c r="BL896" s="1102"/>
      <c r="BM896" s="1102"/>
    </row>
    <row r="897" spans="1:65" s="741" customFormat="1" ht="17.25" customHeight="1" x14ac:dyDescent="0.2">
      <c r="A897" s="751"/>
      <c r="B897" s="759"/>
      <c r="C897" s="760" t="s">
        <v>567</v>
      </c>
      <c r="D897" s="482" t="s">
        <v>763</v>
      </c>
      <c r="E897" s="433" t="str">
        <f t="shared" si="228"/>
        <v>Gasóleo B (l)Maquinaria comercial, institucional e industrial</v>
      </c>
      <c r="F897" s="828">
        <v>2.6859999999999999</v>
      </c>
      <c r="G897" s="828">
        <v>7.1999999999999995E-2</v>
      </c>
      <c r="H897" s="828">
        <v>0.115</v>
      </c>
      <c r="I897" s="828">
        <v>2.6859999999999999</v>
      </c>
      <c r="J897" s="828">
        <v>6.3E-2</v>
      </c>
      <c r="K897" s="828">
        <v>0.115</v>
      </c>
      <c r="L897" s="828">
        <v>2.6859999999999999</v>
      </c>
      <c r="M897" s="828">
        <v>5.6000000000000001E-2</v>
      </c>
      <c r="N897" s="828">
        <v>0.11600000000000001</v>
      </c>
      <c r="O897" s="828">
        <v>2.6859999999999999</v>
      </c>
      <c r="P897" s="828">
        <v>5.1999999999999998E-2</v>
      </c>
      <c r="Q897" s="828">
        <v>0.11600000000000001</v>
      </c>
      <c r="R897" s="828">
        <v>2.6859999999999999</v>
      </c>
      <c r="S897" s="828">
        <v>0.05</v>
      </c>
      <c r="T897" s="828">
        <v>0.11600000000000001</v>
      </c>
      <c r="U897" s="828">
        <v>2.6859999999999999</v>
      </c>
      <c r="V897" s="828">
        <v>4.7E-2</v>
      </c>
      <c r="W897" s="828">
        <v>0.11600000000000001</v>
      </c>
      <c r="X897" s="828">
        <v>2.6859999999999999</v>
      </c>
      <c r="Y897" s="828">
        <v>4.3999999999999997E-2</v>
      </c>
      <c r="Z897" s="828">
        <v>0.11600000000000001</v>
      </c>
      <c r="AA897" s="828">
        <v>2.6859999999999999</v>
      </c>
      <c r="AB897" s="828">
        <v>4.1000000000000002E-2</v>
      </c>
      <c r="AC897" s="828">
        <v>0.11600000000000001</v>
      </c>
      <c r="AD897" s="828">
        <v>2.6859999999999999</v>
      </c>
      <c r="AE897" s="828">
        <v>3.7999999999999999E-2</v>
      </c>
      <c r="AF897" s="828">
        <v>0.11600000000000001</v>
      </c>
      <c r="AG897" s="828">
        <v>2.6859999999999999</v>
      </c>
      <c r="AH897" s="828">
        <v>3.5000000000000003E-2</v>
      </c>
      <c r="AI897" s="828">
        <v>0.11600000000000001</v>
      </c>
      <c r="AJ897" s="828">
        <v>2.6859999999999999</v>
      </c>
      <c r="AK897" s="828">
        <v>3.2000000000000001E-2</v>
      </c>
      <c r="AL897" s="828">
        <v>0.11600000000000001</v>
      </c>
      <c r="AM897" s="828">
        <v>2.6859999999999999</v>
      </c>
      <c r="AN897" s="828">
        <v>2.9000000000000001E-2</v>
      </c>
      <c r="AO897" s="828">
        <v>0.11600000000000001</v>
      </c>
      <c r="AP897" s="828">
        <v>2.6859999999999999</v>
      </c>
      <c r="AQ897" s="828">
        <v>2.5999999999999999E-2</v>
      </c>
      <c r="AR897" s="828">
        <v>0.11600000000000001</v>
      </c>
      <c r="AS897" s="828">
        <v>2.6859999999999999</v>
      </c>
      <c r="AT897" s="828">
        <v>2.4E-2</v>
      </c>
      <c r="AU897" s="828">
        <v>0.11600000000000001</v>
      </c>
      <c r="AV897" s="828">
        <v>2.6859999999999999</v>
      </c>
      <c r="AW897" s="828">
        <v>2.1999999999999999E-2</v>
      </c>
      <c r="AX897" s="828">
        <v>0.11600000000000001</v>
      </c>
      <c r="AY897" s="829">
        <v>2.6859999999999999</v>
      </c>
      <c r="AZ897" s="829">
        <v>2.1999999999999999E-2</v>
      </c>
      <c r="BA897" s="830">
        <v>0.11600000000000001</v>
      </c>
      <c r="BB897" s="829">
        <v>2.6859999999999999</v>
      </c>
      <c r="BC897" s="829">
        <v>2.1999999999999999E-2</v>
      </c>
      <c r="BD897" s="830">
        <v>0.11600000000000001</v>
      </c>
      <c r="BE897" s="830">
        <v>2.6859999999999999</v>
      </c>
      <c r="BF897" s="830">
        <v>2.1999999999999999E-2</v>
      </c>
      <c r="BG897" s="830">
        <v>0.11600000000000001</v>
      </c>
      <c r="BH897" s="1100">
        <v>2.6859999999999999</v>
      </c>
      <c r="BI897" s="1100">
        <v>2.1999999999999999E-2</v>
      </c>
      <c r="BJ897" s="1100">
        <v>0.11600000000000001</v>
      </c>
      <c r="BK897" s="1102"/>
      <c r="BL897" s="1102"/>
      <c r="BM897" s="1102"/>
    </row>
    <row r="898" spans="1:65" s="741" customFormat="1" ht="17.25" customHeight="1" x14ac:dyDescent="0.2">
      <c r="A898" s="751"/>
      <c r="B898" s="751"/>
      <c r="C898" s="760" t="s">
        <v>758</v>
      </c>
      <c r="D898" s="482" t="s">
        <v>694</v>
      </c>
      <c r="E898" s="433" t="str">
        <f t="shared" si="228"/>
        <v>Gasóleo (l)Maquinaria agrícola</v>
      </c>
      <c r="F898" s="828">
        <v>2.645</v>
      </c>
      <c r="G898" s="828">
        <v>7.4999999999999997E-2</v>
      </c>
      <c r="H898" s="828">
        <v>0.113</v>
      </c>
      <c r="I898" s="828">
        <v>2.645</v>
      </c>
      <c r="J898" s="828">
        <v>7.0000000000000007E-2</v>
      </c>
      <c r="K898" s="828">
        <v>0.114</v>
      </c>
      <c r="L898" s="828">
        <v>2.645</v>
      </c>
      <c r="M898" s="828">
        <v>6.5000000000000002E-2</v>
      </c>
      <c r="N898" s="828">
        <v>0.114</v>
      </c>
      <c r="O898" s="828">
        <v>2.645</v>
      </c>
      <c r="P898" s="828">
        <v>0.06</v>
      </c>
      <c r="Q898" s="828">
        <v>0.114</v>
      </c>
      <c r="R898" s="828">
        <v>2.4940000000000002</v>
      </c>
      <c r="S898" s="828">
        <v>5.6000000000000001E-2</v>
      </c>
      <c r="T898" s="828">
        <v>0.115</v>
      </c>
      <c r="U898" s="828">
        <v>2.4689999999999999</v>
      </c>
      <c r="V898" s="828">
        <v>5.1999999999999998E-2</v>
      </c>
      <c r="W898" s="828">
        <v>0.115</v>
      </c>
      <c r="X898" s="828">
        <v>2.5419999999999998</v>
      </c>
      <c r="Y898" s="828">
        <v>4.8000000000000001E-2</v>
      </c>
      <c r="Z898" s="828">
        <v>0.115</v>
      </c>
      <c r="AA898" s="828">
        <v>2.5419999999999998</v>
      </c>
      <c r="AB898" s="828">
        <v>4.3999999999999997E-2</v>
      </c>
      <c r="AC898" s="828">
        <v>0.115</v>
      </c>
      <c r="AD898" s="828">
        <v>2.5419999999999998</v>
      </c>
      <c r="AE898" s="828">
        <v>0.04</v>
      </c>
      <c r="AF898" s="828">
        <v>0.115</v>
      </c>
      <c r="AG898" s="828">
        <v>2.5369999999999999</v>
      </c>
      <c r="AH898" s="828">
        <v>3.6999999999999998E-2</v>
      </c>
      <c r="AI898" s="828">
        <v>0.115</v>
      </c>
      <c r="AJ898" s="828">
        <v>2.52</v>
      </c>
      <c r="AK898" s="828">
        <v>3.4000000000000002E-2</v>
      </c>
      <c r="AL898" s="828">
        <v>0.11600000000000001</v>
      </c>
      <c r="AM898" s="828">
        <v>2.4940000000000002</v>
      </c>
      <c r="AN898" s="828">
        <v>3.2000000000000001E-2</v>
      </c>
      <c r="AO898" s="828">
        <v>0.11600000000000001</v>
      </c>
      <c r="AP898" s="890" t="s">
        <v>160</v>
      </c>
      <c r="AQ898" s="890" t="s">
        <v>160</v>
      </c>
      <c r="AR898" s="890" t="s">
        <v>160</v>
      </c>
      <c r="AS898" s="890" t="s">
        <v>160</v>
      </c>
      <c r="AT898" s="890" t="s">
        <v>160</v>
      </c>
      <c r="AU898" s="890" t="s">
        <v>160</v>
      </c>
      <c r="AV898" s="890" t="s">
        <v>160</v>
      </c>
      <c r="AW898" s="890" t="s">
        <v>160</v>
      </c>
      <c r="AX898" s="890" t="s">
        <v>160</v>
      </c>
      <c r="AY898" s="890" t="s">
        <v>160</v>
      </c>
      <c r="AZ898" s="890" t="s">
        <v>160</v>
      </c>
      <c r="BA898" s="890" t="s">
        <v>160</v>
      </c>
      <c r="BB898" s="890" t="s">
        <v>160</v>
      </c>
      <c r="BC898" s="890" t="s">
        <v>160</v>
      </c>
      <c r="BD898" s="890" t="s">
        <v>160</v>
      </c>
      <c r="BE898" s="890" t="s">
        <v>160</v>
      </c>
      <c r="BF898" s="890" t="s">
        <v>160</v>
      </c>
      <c r="BG898" s="890" t="s">
        <v>160</v>
      </c>
      <c r="BH898" s="890" t="s">
        <v>160</v>
      </c>
      <c r="BI898" s="890" t="s">
        <v>160</v>
      </c>
      <c r="BJ898" s="890" t="s">
        <v>160</v>
      </c>
      <c r="BK898" s="1089" t="s">
        <v>160</v>
      </c>
      <c r="BL898" s="1089" t="s">
        <v>160</v>
      </c>
      <c r="BM898" s="1089" t="s">
        <v>160</v>
      </c>
    </row>
    <row r="899" spans="1:65" s="741" customFormat="1" ht="17.25" customHeight="1" x14ac:dyDescent="0.2">
      <c r="A899" s="751"/>
      <c r="B899" s="751"/>
      <c r="C899" s="760" t="s">
        <v>758</v>
      </c>
      <c r="D899" s="482" t="s">
        <v>695</v>
      </c>
      <c r="E899" s="433" t="str">
        <f t="shared" si="228"/>
        <v>Gasóleo (l)Maquinaria forestal</v>
      </c>
      <c r="F899" s="828">
        <v>2.645</v>
      </c>
      <c r="G899" s="828">
        <v>4.7E-2</v>
      </c>
      <c r="H899" s="828">
        <v>0.11600000000000001</v>
      </c>
      <c r="I899" s="828">
        <v>2.645</v>
      </c>
      <c r="J899" s="828">
        <v>4.2999999999999997E-2</v>
      </c>
      <c r="K899" s="828">
        <v>0.11600000000000001</v>
      </c>
      <c r="L899" s="828">
        <v>2.645</v>
      </c>
      <c r="M899" s="828">
        <v>3.9E-2</v>
      </c>
      <c r="N899" s="828">
        <v>0.11600000000000001</v>
      </c>
      <c r="O899" s="828">
        <v>2.645</v>
      </c>
      <c r="P899" s="828">
        <v>3.5999999999999997E-2</v>
      </c>
      <c r="Q899" s="828">
        <v>0.11600000000000001</v>
      </c>
      <c r="R899" s="828">
        <v>2.4940000000000002</v>
      </c>
      <c r="S899" s="828">
        <v>3.5000000000000003E-2</v>
      </c>
      <c r="T899" s="828">
        <v>0.11600000000000001</v>
      </c>
      <c r="U899" s="828">
        <v>2.4689999999999999</v>
      </c>
      <c r="V899" s="828">
        <v>3.3000000000000002E-2</v>
      </c>
      <c r="W899" s="828">
        <v>0.11600000000000001</v>
      </c>
      <c r="X899" s="828">
        <v>2.5419999999999998</v>
      </c>
      <c r="Y899" s="828">
        <v>0.03</v>
      </c>
      <c r="Z899" s="828">
        <v>0.11600000000000001</v>
      </c>
      <c r="AA899" s="828">
        <v>2.5419999999999998</v>
      </c>
      <c r="AB899" s="828">
        <v>2.7E-2</v>
      </c>
      <c r="AC899" s="828">
        <v>0.11600000000000001</v>
      </c>
      <c r="AD899" s="828">
        <v>2.5419999999999998</v>
      </c>
      <c r="AE899" s="828">
        <v>2.4E-2</v>
      </c>
      <c r="AF899" s="828">
        <v>0.11600000000000001</v>
      </c>
      <c r="AG899" s="828">
        <v>2.5369999999999999</v>
      </c>
      <c r="AH899" s="828">
        <v>2.1000000000000001E-2</v>
      </c>
      <c r="AI899" s="828">
        <v>0.11600000000000001</v>
      </c>
      <c r="AJ899" s="828">
        <v>2.52</v>
      </c>
      <c r="AK899" s="828">
        <v>1.7999999999999999E-2</v>
      </c>
      <c r="AL899" s="828">
        <v>0.11600000000000001</v>
      </c>
      <c r="AM899" s="828">
        <v>2.4940000000000002</v>
      </c>
      <c r="AN899" s="828">
        <v>1.6E-2</v>
      </c>
      <c r="AO899" s="828">
        <v>0.11600000000000001</v>
      </c>
      <c r="AP899" s="890" t="s">
        <v>160</v>
      </c>
      <c r="AQ899" s="890" t="s">
        <v>160</v>
      </c>
      <c r="AR899" s="890" t="s">
        <v>160</v>
      </c>
      <c r="AS899" s="890" t="s">
        <v>160</v>
      </c>
      <c r="AT899" s="890" t="s">
        <v>160</v>
      </c>
      <c r="AU899" s="890" t="s">
        <v>160</v>
      </c>
      <c r="AV899" s="890" t="s">
        <v>160</v>
      </c>
      <c r="AW899" s="890" t="s">
        <v>160</v>
      </c>
      <c r="AX899" s="890" t="s">
        <v>160</v>
      </c>
      <c r="AY899" s="890" t="s">
        <v>160</v>
      </c>
      <c r="AZ899" s="890" t="s">
        <v>160</v>
      </c>
      <c r="BA899" s="890" t="s">
        <v>160</v>
      </c>
      <c r="BB899" s="890" t="s">
        <v>160</v>
      </c>
      <c r="BC899" s="890" t="s">
        <v>160</v>
      </c>
      <c r="BD899" s="890" t="s">
        <v>160</v>
      </c>
      <c r="BE899" s="890" t="s">
        <v>160</v>
      </c>
      <c r="BF899" s="890" t="s">
        <v>160</v>
      </c>
      <c r="BG899" s="890" t="s">
        <v>160</v>
      </c>
      <c r="BH899" s="890" t="s">
        <v>160</v>
      </c>
      <c r="BI899" s="890" t="s">
        <v>160</v>
      </c>
      <c r="BJ899" s="890" t="s">
        <v>160</v>
      </c>
      <c r="BK899" s="1089" t="s">
        <v>160</v>
      </c>
      <c r="BL899" s="1089" t="s">
        <v>160</v>
      </c>
      <c r="BM899" s="1089" t="s">
        <v>160</v>
      </c>
    </row>
    <row r="900" spans="1:65" s="741" customFormat="1" ht="17.25" customHeight="1" x14ac:dyDescent="0.2">
      <c r="A900" s="751"/>
      <c r="B900" s="759"/>
      <c r="C900" s="760" t="s">
        <v>758</v>
      </c>
      <c r="D900" s="482" t="s">
        <v>763</v>
      </c>
      <c r="E900" s="433" t="str">
        <f t="shared" si="228"/>
        <v>Gasóleo (l)Maquinaria comercial, institucional e industrial</v>
      </c>
      <c r="F900" s="828">
        <v>2.645</v>
      </c>
      <c r="G900" s="828">
        <v>7.0999999999999994E-2</v>
      </c>
      <c r="H900" s="828">
        <v>0.114</v>
      </c>
      <c r="I900" s="828">
        <v>2.645</v>
      </c>
      <c r="J900" s="828">
        <v>6.2E-2</v>
      </c>
      <c r="K900" s="828">
        <v>0.114</v>
      </c>
      <c r="L900" s="828">
        <v>2.645</v>
      </c>
      <c r="M900" s="828">
        <v>5.5E-2</v>
      </c>
      <c r="N900" s="828">
        <v>0.114</v>
      </c>
      <c r="O900" s="828">
        <v>2.645</v>
      </c>
      <c r="P900" s="828">
        <v>5.0999999999999997E-2</v>
      </c>
      <c r="Q900" s="828">
        <v>0.114</v>
      </c>
      <c r="R900" s="828">
        <v>2.4940000000000002</v>
      </c>
      <c r="S900" s="828">
        <v>4.9000000000000002E-2</v>
      </c>
      <c r="T900" s="828">
        <v>0.114</v>
      </c>
      <c r="U900" s="828">
        <v>2.4689999999999999</v>
      </c>
      <c r="V900" s="828">
        <v>4.5999999999999999E-2</v>
      </c>
      <c r="W900" s="828">
        <v>0.114</v>
      </c>
      <c r="X900" s="828">
        <v>2.5419999999999998</v>
      </c>
      <c r="Y900" s="828">
        <v>4.2999999999999997E-2</v>
      </c>
      <c r="Z900" s="828">
        <v>0.114</v>
      </c>
      <c r="AA900" s="828">
        <v>2.5419999999999998</v>
      </c>
      <c r="AB900" s="828">
        <v>0.04</v>
      </c>
      <c r="AC900" s="828">
        <v>0.114</v>
      </c>
      <c r="AD900" s="828">
        <v>2.5419999999999998</v>
      </c>
      <c r="AE900" s="828">
        <v>3.6999999999999998E-2</v>
      </c>
      <c r="AF900" s="828">
        <v>0.114</v>
      </c>
      <c r="AG900" s="828">
        <v>2.5369999999999999</v>
      </c>
      <c r="AH900" s="828">
        <v>3.4000000000000002E-2</v>
      </c>
      <c r="AI900" s="828">
        <v>0.114</v>
      </c>
      <c r="AJ900" s="828">
        <v>2.52</v>
      </c>
      <c r="AK900" s="828">
        <v>3.1E-2</v>
      </c>
      <c r="AL900" s="828">
        <v>0.114</v>
      </c>
      <c r="AM900" s="828">
        <v>2.4940000000000002</v>
      </c>
      <c r="AN900" s="828">
        <v>2.8000000000000001E-2</v>
      </c>
      <c r="AO900" s="828">
        <v>0.114</v>
      </c>
      <c r="AP900" s="890" t="s">
        <v>160</v>
      </c>
      <c r="AQ900" s="890" t="s">
        <v>160</v>
      </c>
      <c r="AR900" s="890" t="s">
        <v>160</v>
      </c>
      <c r="AS900" s="890" t="s">
        <v>160</v>
      </c>
      <c r="AT900" s="890" t="s">
        <v>160</v>
      </c>
      <c r="AU900" s="890" t="s">
        <v>160</v>
      </c>
      <c r="AV900" s="890" t="s">
        <v>160</v>
      </c>
      <c r="AW900" s="890" t="s">
        <v>160</v>
      </c>
      <c r="AX900" s="890" t="s">
        <v>160</v>
      </c>
      <c r="AY900" s="890" t="s">
        <v>160</v>
      </c>
      <c r="AZ900" s="890" t="s">
        <v>160</v>
      </c>
      <c r="BA900" s="890" t="s">
        <v>160</v>
      </c>
      <c r="BB900" s="890" t="s">
        <v>160</v>
      </c>
      <c r="BC900" s="890" t="s">
        <v>160</v>
      </c>
      <c r="BD900" s="890" t="s">
        <v>160</v>
      </c>
      <c r="BE900" s="890" t="s">
        <v>160</v>
      </c>
      <c r="BF900" s="890" t="s">
        <v>160</v>
      </c>
      <c r="BG900" s="890" t="s">
        <v>160</v>
      </c>
      <c r="BH900" s="890" t="s">
        <v>160</v>
      </c>
      <c r="BI900" s="890" t="s">
        <v>160</v>
      </c>
      <c r="BJ900" s="890" t="s">
        <v>160</v>
      </c>
      <c r="BK900" s="1089" t="s">
        <v>160</v>
      </c>
      <c r="BL900" s="1089" t="s">
        <v>160</v>
      </c>
      <c r="BM900" s="1089" t="s">
        <v>160</v>
      </c>
    </row>
    <row r="901" spans="1:65" s="741" customFormat="1" ht="17.25" customHeight="1" x14ac:dyDescent="0.2">
      <c r="A901" s="751"/>
      <c r="B901" s="759">
        <v>7.0000000000000007E-2</v>
      </c>
      <c r="C901" s="760" t="s">
        <v>399</v>
      </c>
      <c r="D901" s="757" t="s">
        <v>694</v>
      </c>
      <c r="E901" s="433" t="str">
        <f t="shared" si="228"/>
        <v>B7 (l)Maquinaria agrícola</v>
      </c>
      <c r="F901" s="890" t="s">
        <v>160</v>
      </c>
      <c r="G901" s="890" t="s">
        <v>160</v>
      </c>
      <c r="H901" s="890" t="s">
        <v>160</v>
      </c>
      <c r="I901" s="890" t="s">
        <v>160</v>
      </c>
      <c r="J901" s="890" t="s">
        <v>160</v>
      </c>
      <c r="K901" s="890" t="s">
        <v>160</v>
      </c>
      <c r="L901" s="890" t="s">
        <v>160</v>
      </c>
      <c r="M901" s="890" t="s">
        <v>160</v>
      </c>
      <c r="N901" s="890" t="s">
        <v>160</v>
      </c>
      <c r="O901" s="890" t="s">
        <v>160</v>
      </c>
      <c r="P901" s="890" t="s">
        <v>160</v>
      </c>
      <c r="Q901" s="890" t="s">
        <v>160</v>
      </c>
      <c r="R901" s="890" t="s">
        <v>160</v>
      </c>
      <c r="S901" s="890" t="s">
        <v>160</v>
      </c>
      <c r="T901" s="890" t="s">
        <v>160</v>
      </c>
      <c r="U901" s="890" t="s">
        <v>160</v>
      </c>
      <c r="V901" s="890" t="s">
        <v>160</v>
      </c>
      <c r="W901" s="890" t="s">
        <v>160</v>
      </c>
      <c r="X901" s="890" t="s">
        <v>160</v>
      </c>
      <c r="Y901" s="890" t="s">
        <v>160</v>
      </c>
      <c r="Z901" s="890" t="s">
        <v>160</v>
      </c>
      <c r="AA901" s="890" t="s">
        <v>160</v>
      </c>
      <c r="AB901" s="890" t="s">
        <v>160</v>
      </c>
      <c r="AC901" s="890" t="s">
        <v>160</v>
      </c>
      <c r="AD901" s="890" t="s">
        <v>160</v>
      </c>
      <c r="AE901" s="890" t="s">
        <v>160</v>
      </c>
      <c r="AF901" s="890" t="s">
        <v>160</v>
      </c>
      <c r="AG901" s="890" t="s">
        <v>160</v>
      </c>
      <c r="AH901" s="890" t="s">
        <v>160</v>
      </c>
      <c r="AI901" s="890" t="s">
        <v>160</v>
      </c>
      <c r="AJ901" s="890" t="s">
        <v>160</v>
      </c>
      <c r="AK901" s="890" t="s">
        <v>160</v>
      </c>
      <c r="AL901" s="890" t="s">
        <v>160</v>
      </c>
      <c r="AM901" s="890" t="s">
        <v>160</v>
      </c>
      <c r="AN901" s="890" t="s">
        <v>160</v>
      </c>
      <c r="AO901" s="890" t="s">
        <v>160</v>
      </c>
      <c r="AP901" s="828">
        <v>2.4689999999999999</v>
      </c>
      <c r="AQ901" s="828">
        <v>3.2000000000000001E-2</v>
      </c>
      <c r="AR901" s="828">
        <v>0.11600000000000001</v>
      </c>
      <c r="AS901" s="828">
        <v>2.4689999999999999</v>
      </c>
      <c r="AT901" s="828">
        <v>2.7E-2</v>
      </c>
      <c r="AU901" s="828">
        <v>0.11600000000000001</v>
      </c>
      <c r="AV901" s="828">
        <v>2.468</v>
      </c>
      <c r="AW901" s="828">
        <v>2.5000000000000001E-2</v>
      </c>
      <c r="AX901" s="828">
        <v>0.11600000000000001</v>
      </c>
      <c r="AY901" s="829">
        <v>2.468</v>
      </c>
      <c r="AZ901" s="829">
        <v>2.5000000000000001E-2</v>
      </c>
      <c r="BA901" s="830">
        <v>0.11600000000000001</v>
      </c>
      <c r="BB901" s="829">
        <v>2.4689999999999999</v>
      </c>
      <c r="BC901" s="829">
        <v>2.4E-2</v>
      </c>
      <c r="BD901" s="830">
        <v>0.11600000000000001</v>
      </c>
      <c r="BE901" s="830">
        <v>2.4689999999999999</v>
      </c>
      <c r="BF901" s="830">
        <v>2.4E-2</v>
      </c>
      <c r="BG901" s="830">
        <v>0.11600000000000001</v>
      </c>
      <c r="BH901" s="1100">
        <v>2.4689999999999999</v>
      </c>
      <c r="BI901" s="1100">
        <v>2.4E-2</v>
      </c>
      <c r="BJ901" s="1100">
        <v>0.11600000000000001</v>
      </c>
      <c r="BK901" s="1102"/>
      <c r="BL901" s="1102"/>
      <c r="BM901" s="1102"/>
    </row>
    <row r="902" spans="1:65" s="741" customFormat="1" ht="17.25" customHeight="1" x14ac:dyDescent="0.2">
      <c r="A902" s="751"/>
      <c r="B902" s="759">
        <v>7.0000000000000007E-2</v>
      </c>
      <c r="C902" s="760" t="s">
        <v>399</v>
      </c>
      <c r="D902" s="758" t="s">
        <v>695</v>
      </c>
      <c r="E902" s="433" t="str">
        <f t="shared" si="228"/>
        <v>B7 (l)Maquinaria forestal</v>
      </c>
      <c r="F902" s="890" t="s">
        <v>160</v>
      </c>
      <c r="G902" s="890" t="s">
        <v>160</v>
      </c>
      <c r="H902" s="890" t="s">
        <v>160</v>
      </c>
      <c r="I902" s="890" t="s">
        <v>160</v>
      </c>
      <c r="J902" s="890" t="s">
        <v>160</v>
      </c>
      <c r="K902" s="890" t="s">
        <v>160</v>
      </c>
      <c r="L902" s="890" t="s">
        <v>160</v>
      </c>
      <c r="M902" s="890" t="s">
        <v>160</v>
      </c>
      <c r="N902" s="890" t="s">
        <v>160</v>
      </c>
      <c r="O902" s="890" t="s">
        <v>160</v>
      </c>
      <c r="P902" s="890" t="s">
        <v>160</v>
      </c>
      <c r="Q902" s="890" t="s">
        <v>160</v>
      </c>
      <c r="R902" s="890" t="s">
        <v>160</v>
      </c>
      <c r="S902" s="890" t="s">
        <v>160</v>
      </c>
      <c r="T902" s="890" t="s">
        <v>160</v>
      </c>
      <c r="U902" s="890" t="s">
        <v>160</v>
      </c>
      <c r="V902" s="890" t="s">
        <v>160</v>
      </c>
      <c r="W902" s="890" t="s">
        <v>160</v>
      </c>
      <c r="X902" s="890" t="s">
        <v>160</v>
      </c>
      <c r="Y902" s="890" t="s">
        <v>160</v>
      </c>
      <c r="Z902" s="890" t="s">
        <v>160</v>
      </c>
      <c r="AA902" s="890" t="s">
        <v>160</v>
      </c>
      <c r="AB902" s="890" t="s">
        <v>160</v>
      </c>
      <c r="AC902" s="890" t="s">
        <v>160</v>
      </c>
      <c r="AD902" s="890" t="s">
        <v>160</v>
      </c>
      <c r="AE902" s="890" t="s">
        <v>160</v>
      </c>
      <c r="AF902" s="890" t="s">
        <v>160</v>
      </c>
      <c r="AG902" s="890" t="s">
        <v>160</v>
      </c>
      <c r="AH902" s="890" t="s">
        <v>160</v>
      </c>
      <c r="AI902" s="890" t="s">
        <v>160</v>
      </c>
      <c r="AJ902" s="890" t="s">
        <v>160</v>
      </c>
      <c r="AK902" s="890" t="s">
        <v>160</v>
      </c>
      <c r="AL902" s="890" t="s">
        <v>160</v>
      </c>
      <c r="AM902" s="890" t="s">
        <v>160</v>
      </c>
      <c r="AN902" s="890" t="s">
        <v>160</v>
      </c>
      <c r="AO902" s="890" t="s">
        <v>160</v>
      </c>
      <c r="AP902" s="828">
        <v>2.4689999999999999</v>
      </c>
      <c r="AQ902" s="828">
        <v>1.4999999999999999E-2</v>
      </c>
      <c r="AR902" s="828">
        <v>0.11600000000000001</v>
      </c>
      <c r="AS902" s="828">
        <v>2.4689999999999999</v>
      </c>
      <c r="AT902" s="828">
        <v>1.4E-2</v>
      </c>
      <c r="AU902" s="828">
        <v>0.11600000000000001</v>
      </c>
      <c r="AV902" s="828">
        <v>2.468</v>
      </c>
      <c r="AW902" s="828">
        <v>1.2999999999999999E-2</v>
      </c>
      <c r="AX902" s="828">
        <v>0.11600000000000001</v>
      </c>
      <c r="AY902" s="829">
        <v>2.468</v>
      </c>
      <c r="AZ902" s="829">
        <v>1.2999999999999999E-2</v>
      </c>
      <c r="BA902" s="830">
        <v>0.11600000000000001</v>
      </c>
      <c r="BB902" s="829">
        <v>2.4689999999999999</v>
      </c>
      <c r="BC902" s="829">
        <v>1.2999999999999999E-2</v>
      </c>
      <c r="BD902" s="830">
        <v>0.11600000000000001</v>
      </c>
      <c r="BE902" s="830">
        <v>2.4689999999999999</v>
      </c>
      <c r="BF902" s="830">
        <v>1.2999999999999999E-2</v>
      </c>
      <c r="BG902" s="830">
        <v>0.11600000000000001</v>
      </c>
      <c r="BH902" s="1100">
        <v>2.4689999999999999</v>
      </c>
      <c r="BI902" s="1100">
        <v>1.2999999999999999E-2</v>
      </c>
      <c r="BJ902" s="1100">
        <v>0.11600000000000001</v>
      </c>
      <c r="BK902" s="1102"/>
      <c r="BL902" s="1102"/>
      <c r="BM902" s="1102"/>
    </row>
    <row r="903" spans="1:65" s="741" customFormat="1" ht="17.25" customHeight="1" x14ac:dyDescent="0.2">
      <c r="A903" s="751"/>
      <c r="B903" s="759">
        <v>7.0000000000000007E-2</v>
      </c>
      <c r="C903" s="760" t="s">
        <v>399</v>
      </c>
      <c r="D903" s="758" t="s">
        <v>763</v>
      </c>
      <c r="E903" s="433" t="str">
        <f t="shared" si="228"/>
        <v>B7 (l)Maquinaria comercial, institucional e industrial</v>
      </c>
      <c r="F903" s="890" t="s">
        <v>160</v>
      </c>
      <c r="G903" s="890" t="s">
        <v>160</v>
      </c>
      <c r="H903" s="890" t="s">
        <v>160</v>
      </c>
      <c r="I903" s="890" t="s">
        <v>160</v>
      </c>
      <c r="J903" s="890" t="s">
        <v>160</v>
      </c>
      <c r="K903" s="890" t="s">
        <v>160</v>
      </c>
      <c r="L903" s="890" t="s">
        <v>160</v>
      </c>
      <c r="M903" s="890" t="s">
        <v>160</v>
      </c>
      <c r="N903" s="890" t="s">
        <v>160</v>
      </c>
      <c r="O903" s="890" t="s">
        <v>160</v>
      </c>
      <c r="P903" s="890" t="s">
        <v>160</v>
      </c>
      <c r="Q903" s="890" t="s">
        <v>160</v>
      </c>
      <c r="R903" s="890" t="s">
        <v>160</v>
      </c>
      <c r="S903" s="890" t="s">
        <v>160</v>
      </c>
      <c r="T903" s="890" t="s">
        <v>160</v>
      </c>
      <c r="U903" s="890" t="s">
        <v>160</v>
      </c>
      <c r="V903" s="890" t="s">
        <v>160</v>
      </c>
      <c r="W903" s="890" t="s">
        <v>160</v>
      </c>
      <c r="X903" s="890" t="s">
        <v>160</v>
      </c>
      <c r="Y903" s="890" t="s">
        <v>160</v>
      </c>
      <c r="Z903" s="890" t="s">
        <v>160</v>
      </c>
      <c r="AA903" s="890" t="s">
        <v>160</v>
      </c>
      <c r="AB903" s="890" t="s">
        <v>160</v>
      </c>
      <c r="AC903" s="890" t="s">
        <v>160</v>
      </c>
      <c r="AD903" s="890" t="s">
        <v>160</v>
      </c>
      <c r="AE903" s="890" t="s">
        <v>160</v>
      </c>
      <c r="AF903" s="890" t="s">
        <v>160</v>
      </c>
      <c r="AG903" s="890" t="s">
        <v>160</v>
      </c>
      <c r="AH903" s="890" t="s">
        <v>160</v>
      </c>
      <c r="AI903" s="890" t="s">
        <v>160</v>
      </c>
      <c r="AJ903" s="890" t="s">
        <v>160</v>
      </c>
      <c r="AK903" s="890" t="s">
        <v>160</v>
      </c>
      <c r="AL903" s="890" t="s">
        <v>160</v>
      </c>
      <c r="AM903" s="890" t="s">
        <v>160</v>
      </c>
      <c r="AN903" s="890" t="s">
        <v>160</v>
      </c>
      <c r="AO903" s="890" t="s">
        <v>160</v>
      </c>
      <c r="AP903" s="828">
        <v>2.4689999999999999</v>
      </c>
      <c r="AQ903" s="828">
        <v>2.5999999999999999E-2</v>
      </c>
      <c r="AR903" s="828">
        <v>0.114</v>
      </c>
      <c r="AS903" s="828">
        <v>2.4689999999999999</v>
      </c>
      <c r="AT903" s="828">
        <v>2.4E-2</v>
      </c>
      <c r="AU903" s="828">
        <v>0.114</v>
      </c>
      <c r="AV903" s="828">
        <v>2.468</v>
      </c>
      <c r="AW903" s="828">
        <v>2.1999999999999999E-2</v>
      </c>
      <c r="AX903" s="828">
        <v>0.114</v>
      </c>
      <c r="AY903" s="829">
        <v>2.468</v>
      </c>
      <c r="AZ903" s="829">
        <v>2.1999999999999999E-2</v>
      </c>
      <c r="BA903" s="830">
        <v>0.114</v>
      </c>
      <c r="BB903" s="829">
        <v>2.4689999999999999</v>
      </c>
      <c r="BC903" s="829">
        <v>2.1999999999999999E-2</v>
      </c>
      <c r="BD903" s="830">
        <v>0.114</v>
      </c>
      <c r="BE903" s="830">
        <v>2.4689999999999999</v>
      </c>
      <c r="BF903" s="830">
        <v>2.1999999999999999E-2</v>
      </c>
      <c r="BG903" s="830">
        <v>0.114</v>
      </c>
      <c r="BH903" s="1100">
        <v>2.4689999999999999</v>
      </c>
      <c r="BI903" s="1100">
        <v>2.1999999999999999E-2</v>
      </c>
      <c r="BJ903" s="1100">
        <v>0.114</v>
      </c>
      <c r="BK903" s="1102"/>
      <c r="BL903" s="1102"/>
      <c r="BM903" s="1102"/>
    </row>
    <row r="904" spans="1:65" s="741" customFormat="1" ht="17.25" customHeight="1" x14ac:dyDescent="0.2">
      <c r="A904" s="751"/>
      <c r="B904" s="759">
        <v>0.1</v>
      </c>
      <c r="C904" s="760" t="s">
        <v>261</v>
      </c>
      <c r="D904" s="482" t="s">
        <v>694</v>
      </c>
      <c r="E904" s="433" t="str">
        <f t="shared" si="228"/>
        <v>B10 (l)Maquinaria agrícola</v>
      </c>
      <c r="F904" s="890" t="s">
        <v>160</v>
      </c>
      <c r="G904" s="890" t="s">
        <v>160</v>
      </c>
      <c r="H904" s="890" t="s">
        <v>160</v>
      </c>
      <c r="I904" s="890" t="s">
        <v>160</v>
      </c>
      <c r="J904" s="890" t="s">
        <v>160</v>
      </c>
      <c r="K904" s="890" t="s">
        <v>160</v>
      </c>
      <c r="L904" s="890" t="s">
        <v>160</v>
      </c>
      <c r="M904" s="890" t="s">
        <v>160</v>
      </c>
      <c r="N904" s="890" t="s">
        <v>160</v>
      </c>
      <c r="O904" s="890" t="s">
        <v>160</v>
      </c>
      <c r="P904" s="890" t="s">
        <v>160</v>
      </c>
      <c r="Q904" s="890" t="s">
        <v>160</v>
      </c>
      <c r="R904" s="890" t="s">
        <v>160</v>
      </c>
      <c r="S904" s="890" t="s">
        <v>160</v>
      </c>
      <c r="T904" s="890" t="s">
        <v>160</v>
      </c>
      <c r="U904" s="890" t="s">
        <v>160</v>
      </c>
      <c r="V904" s="890" t="s">
        <v>160</v>
      </c>
      <c r="W904" s="890" t="s">
        <v>160</v>
      </c>
      <c r="X904" s="890" t="s">
        <v>160</v>
      </c>
      <c r="Y904" s="890" t="s">
        <v>160</v>
      </c>
      <c r="Z904" s="890" t="s">
        <v>160</v>
      </c>
      <c r="AA904" s="890" t="s">
        <v>160</v>
      </c>
      <c r="AB904" s="890" t="s">
        <v>160</v>
      </c>
      <c r="AC904" s="890" t="s">
        <v>160</v>
      </c>
      <c r="AD904" s="890" t="s">
        <v>160</v>
      </c>
      <c r="AE904" s="890" t="s">
        <v>160</v>
      </c>
      <c r="AF904" s="890" t="s">
        <v>160</v>
      </c>
      <c r="AG904" s="890" t="s">
        <v>160</v>
      </c>
      <c r="AH904" s="890" t="s">
        <v>160</v>
      </c>
      <c r="AI904" s="890" t="s">
        <v>160</v>
      </c>
      <c r="AJ904" s="890" t="s">
        <v>160</v>
      </c>
      <c r="AK904" s="890" t="s">
        <v>160</v>
      </c>
      <c r="AL904" s="890" t="s">
        <v>160</v>
      </c>
      <c r="AM904" s="890" t="s">
        <v>160</v>
      </c>
      <c r="AN904" s="890" t="s">
        <v>160</v>
      </c>
      <c r="AO904" s="890" t="s">
        <v>160</v>
      </c>
      <c r="AP904" s="828">
        <v>2.3940000000000001</v>
      </c>
      <c r="AQ904" s="828">
        <v>3.2000000000000001E-2</v>
      </c>
      <c r="AR904" s="828">
        <v>0.11600000000000001</v>
      </c>
      <c r="AS904" s="828">
        <v>2.3940000000000001</v>
      </c>
      <c r="AT904" s="828">
        <v>2.7E-2</v>
      </c>
      <c r="AU904" s="828">
        <v>0.11600000000000001</v>
      </c>
      <c r="AV904" s="828">
        <v>2.3919999999999999</v>
      </c>
      <c r="AW904" s="828">
        <v>2.5000000000000001E-2</v>
      </c>
      <c r="AX904" s="828">
        <v>0.11600000000000001</v>
      </c>
      <c r="AY904" s="829">
        <v>2.3919999999999999</v>
      </c>
      <c r="AZ904" s="829">
        <v>2.5000000000000001E-2</v>
      </c>
      <c r="BA904" s="830">
        <v>0.11600000000000001</v>
      </c>
      <c r="BB904" s="829">
        <v>2.3940000000000001</v>
      </c>
      <c r="BC904" s="829">
        <v>2.4E-2</v>
      </c>
      <c r="BD904" s="830">
        <v>0.11600000000000001</v>
      </c>
      <c r="BE904" s="830">
        <v>2.3940000000000001</v>
      </c>
      <c r="BF904" s="830">
        <v>2.4E-2</v>
      </c>
      <c r="BG904" s="830">
        <v>0.11600000000000001</v>
      </c>
      <c r="BH904" s="1100">
        <v>2.3940000000000001</v>
      </c>
      <c r="BI904" s="1100">
        <v>2.4E-2</v>
      </c>
      <c r="BJ904" s="1100">
        <v>0.11600000000000001</v>
      </c>
      <c r="BK904" s="1102"/>
      <c r="BL904" s="1102"/>
      <c r="BM904" s="1102"/>
    </row>
    <row r="905" spans="1:65" s="741" customFormat="1" ht="17.25" customHeight="1" x14ac:dyDescent="0.2">
      <c r="A905" s="751"/>
      <c r="B905" s="759">
        <v>0.1</v>
      </c>
      <c r="C905" s="760" t="s">
        <v>261</v>
      </c>
      <c r="D905" s="482" t="s">
        <v>695</v>
      </c>
      <c r="E905" s="433" t="str">
        <f t="shared" si="228"/>
        <v>B10 (l)Maquinaria forestal</v>
      </c>
      <c r="F905" s="890" t="s">
        <v>160</v>
      </c>
      <c r="G905" s="890" t="s">
        <v>160</v>
      </c>
      <c r="H905" s="890" t="s">
        <v>160</v>
      </c>
      <c r="I905" s="890" t="s">
        <v>160</v>
      </c>
      <c r="J905" s="890" t="s">
        <v>160</v>
      </c>
      <c r="K905" s="890" t="s">
        <v>160</v>
      </c>
      <c r="L905" s="890" t="s">
        <v>160</v>
      </c>
      <c r="M905" s="890" t="s">
        <v>160</v>
      </c>
      <c r="N905" s="890" t="s">
        <v>160</v>
      </c>
      <c r="O905" s="890" t="s">
        <v>160</v>
      </c>
      <c r="P905" s="890" t="s">
        <v>160</v>
      </c>
      <c r="Q905" s="890" t="s">
        <v>160</v>
      </c>
      <c r="R905" s="890" t="s">
        <v>160</v>
      </c>
      <c r="S905" s="890" t="s">
        <v>160</v>
      </c>
      <c r="T905" s="890" t="s">
        <v>160</v>
      </c>
      <c r="U905" s="890" t="s">
        <v>160</v>
      </c>
      <c r="V905" s="890" t="s">
        <v>160</v>
      </c>
      <c r="W905" s="890" t="s">
        <v>160</v>
      </c>
      <c r="X905" s="890" t="s">
        <v>160</v>
      </c>
      <c r="Y905" s="890" t="s">
        <v>160</v>
      </c>
      <c r="Z905" s="890" t="s">
        <v>160</v>
      </c>
      <c r="AA905" s="890" t="s">
        <v>160</v>
      </c>
      <c r="AB905" s="890" t="s">
        <v>160</v>
      </c>
      <c r="AC905" s="890" t="s">
        <v>160</v>
      </c>
      <c r="AD905" s="890" t="s">
        <v>160</v>
      </c>
      <c r="AE905" s="890" t="s">
        <v>160</v>
      </c>
      <c r="AF905" s="890" t="s">
        <v>160</v>
      </c>
      <c r="AG905" s="890" t="s">
        <v>160</v>
      </c>
      <c r="AH905" s="890" t="s">
        <v>160</v>
      </c>
      <c r="AI905" s="890" t="s">
        <v>160</v>
      </c>
      <c r="AJ905" s="890" t="s">
        <v>160</v>
      </c>
      <c r="AK905" s="890" t="s">
        <v>160</v>
      </c>
      <c r="AL905" s="890" t="s">
        <v>160</v>
      </c>
      <c r="AM905" s="890" t="s">
        <v>160</v>
      </c>
      <c r="AN905" s="890" t="s">
        <v>160</v>
      </c>
      <c r="AO905" s="890" t="s">
        <v>160</v>
      </c>
      <c r="AP905" s="828">
        <v>2.3940000000000001</v>
      </c>
      <c r="AQ905" s="828">
        <v>1.4999999999999999E-2</v>
      </c>
      <c r="AR905" s="828">
        <v>0.11600000000000001</v>
      </c>
      <c r="AS905" s="828">
        <v>2.3940000000000001</v>
      </c>
      <c r="AT905" s="828">
        <v>1.4E-2</v>
      </c>
      <c r="AU905" s="828">
        <v>0.11600000000000001</v>
      </c>
      <c r="AV905" s="828">
        <v>2.3919999999999999</v>
      </c>
      <c r="AW905" s="828">
        <v>1.2999999999999999E-2</v>
      </c>
      <c r="AX905" s="828">
        <v>0.11600000000000001</v>
      </c>
      <c r="AY905" s="829">
        <v>2.3919999999999999</v>
      </c>
      <c r="AZ905" s="829">
        <v>1.2999999999999999E-2</v>
      </c>
      <c r="BA905" s="830">
        <v>0.11600000000000001</v>
      </c>
      <c r="BB905" s="829">
        <v>2.3940000000000001</v>
      </c>
      <c r="BC905" s="829">
        <v>1.2999999999999999E-2</v>
      </c>
      <c r="BD905" s="830">
        <v>0.11600000000000001</v>
      </c>
      <c r="BE905" s="830">
        <v>2.3940000000000001</v>
      </c>
      <c r="BF905" s="830">
        <v>1.2999999999999999E-2</v>
      </c>
      <c r="BG905" s="830">
        <v>0.11600000000000001</v>
      </c>
      <c r="BH905" s="1100">
        <v>2.3940000000000001</v>
      </c>
      <c r="BI905" s="1100">
        <v>1.2999999999999999E-2</v>
      </c>
      <c r="BJ905" s="1100">
        <v>0.11600000000000001</v>
      </c>
      <c r="BK905" s="1102"/>
      <c r="BL905" s="1102"/>
      <c r="BM905" s="1102"/>
    </row>
    <row r="906" spans="1:65" s="741" customFormat="1" ht="17.25" customHeight="1" x14ac:dyDescent="0.2">
      <c r="A906" s="751"/>
      <c r="B906" s="759">
        <v>0.1</v>
      </c>
      <c r="C906" s="760" t="s">
        <v>261</v>
      </c>
      <c r="D906" s="482" t="s">
        <v>763</v>
      </c>
      <c r="E906" s="433" t="str">
        <f t="shared" si="228"/>
        <v>B10 (l)Maquinaria comercial, institucional e industrial</v>
      </c>
      <c r="F906" s="890" t="s">
        <v>160</v>
      </c>
      <c r="G906" s="890" t="s">
        <v>160</v>
      </c>
      <c r="H906" s="890" t="s">
        <v>160</v>
      </c>
      <c r="I906" s="890" t="s">
        <v>160</v>
      </c>
      <c r="J906" s="890" t="s">
        <v>160</v>
      </c>
      <c r="K906" s="890" t="s">
        <v>160</v>
      </c>
      <c r="L906" s="890" t="s">
        <v>160</v>
      </c>
      <c r="M906" s="890" t="s">
        <v>160</v>
      </c>
      <c r="N906" s="890" t="s">
        <v>160</v>
      </c>
      <c r="O906" s="890" t="s">
        <v>160</v>
      </c>
      <c r="P906" s="890" t="s">
        <v>160</v>
      </c>
      <c r="Q906" s="890" t="s">
        <v>160</v>
      </c>
      <c r="R906" s="890" t="s">
        <v>160</v>
      </c>
      <c r="S906" s="890" t="s">
        <v>160</v>
      </c>
      <c r="T906" s="890" t="s">
        <v>160</v>
      </c>
      <c r="U906" s="890" t="s">
        <v>160</v>
      </c>
      <c r="V906" s="890" t="s">
        <v>160</v>
      </c>
      <c r="W906" s="890" t="s">
        <v>160</v>
      </c>
      <c r="X906" s="890" t="s">
        <v>160</v>
      </c>
      <c r="Y906" s="890" t="s">
        <v>160</v>
      </c>
      <c r="Z906" s="890" t="s">
        <v>160</v>
      </c>
      <c r="AA906" s="890" t="s">
        <v>160</v>
      </c>
      <c r="AB906" s="890" t="s">
        <v>160</v>
      </c>
      <c r="AC906" s="890" t="s">
        <v>160</v>
      </c>
      <c r="AD906" s="890" t="s">
        <v>160</v>
      </c>
      <c r="AE906" s="890" t="s">
        <v>160</v>
      </c>
      <c r="AF906" s="890" t="s">
        <v>160</v>
      </c>
      <c r="AG906" s="890" t="s">
        <v>160</v>
      </c>
      <c r="AH906" s="890" t="s">
        <v>160</v>
      </c>
      <c r="AI906" s="890" t="s">
        <v>160</v>
      </c>
      <c r="AJ906" s="890" t="s">
        <v>160</v>
      </c>
      <c r="AK906" s="890" t="s">
        <v>160</v>
      </c>
      <c r="AL906" s="890" t="s">
        <v>160</v>
      </c>
      <c r="AM906" s="890" t="s">
        <v>160</v>
      </c>
      <c r="AN906" s="890" t="s">
        <v>160</v>
      </c>
      <c r="AO906" s="890" t="s">
        <v>160</v>
      </c>
      <c r="AP906" s="828">
        <v>2.3940000000000001</v>
      </c>
      <c r="AQ906" s="828">
        <v>2.5999999999999999E-2</v>
      </c>
      <c r="AR906" s="828">
        <v>0.114</v>
      </c>
      <c r="AS906" s="828">
        <v>2.3940000000000001</v>
      </c>
      <c r="AT906" s="828">
        <v>2.4E-2</v>
      </c>
      <c r="AU906" s="828">
        <v>0.114</v>
      </c>
      <c r="AV906" s="828">
        <v>2.3919999999999999</v>
      </c>
      <c r="AW906" s="828">
        <v>2.1999999999999999E-2</v>
      </c>
      <c r="AX906" s="828">
        <v>0.114</v>
      </c>
      <c r="AY906" s="829">
        <v>2.3919999999999999</v>
      </c>
      <c r="AZ906" s="829">
        <v>2.1999999999999999E-2</v>
      </c>
      <c r="BA906" s="830">
        <v>0.114</v>
      </c>
      <c r="BB906" s="829">
        <v>2.3940000000000001</v>
      </c>
      <c r="BC906" s="829">
        <v>2.1999999999999999E-2</v>
      </c>
      <c r="BD906" s="830">
        <v>0.114</v>
      </c>
      <c r="BE906" s="830">
        <v>2.3940000000000001</v>
      </c>
      <c r="BF906" s="830">
        <v>2.1999999999999999E-2</v>
      </c>
      <c r="BG906" s="830">
        <v>0.114</v>
      </c>
      <c r="BH906" s="1100">
        <v>2.3940000000000001</v>
      </c>
      <c r="BI906" s="1100">
        <v>2.1999999999999999E-2</v>
      </c>
      <c r="BJ906" s="1100">
        <v>0.114</v>
      </c>
      <c r="BK906" s="1102"/>
      <c r="BL906" s="1102"/>
      <c r="BM906" s="1102"/>
    </row>
    <row r="907" spans="1:65" s="741" customFormat="1" ht="17.25" customHeight="1" x14ac:dyDescent="0.2">
      <c r="A907" s="751"/>
      <c r="B907" s="759">
        <v>0.2</v>
      </c>
      <c r="C907" s="760" t="s">
        <v>542</v>
      </c>
      <c r="D907" s="482" t="s">
        <v>694</v>
      </c>
      <c r="E907" s="433" t="str">
        <f t="shared" si="228"/>
        <v>B20 (l)Maquinaria agrícola</v>
      </c>
      <c r="F907" s="890" t="s">
        <v>160</v>
      </c>
      <c r="G907" s="890" t="s">
        <v>160</v>
      </c>
      <c r="H907" s="890" t="s">
        <v>160</v>
      </c>
      <c r="I907" s="890" t="s">
        <v>160</v>
      </c>
      <c r="J907" s="890" t="s">
        <v>160</v>
      </c>
      <c r="K907" s="890" t="s">
        <v>160</v>
      </c>
      <c r="L907" s="890" t="s">
        <v>160</v>
      </c>
      <c r="M907" s="890" t="s">
        <v>160</v>
      </c>
      <c r="N907" s="890" t="s">
        <v>160</v>
      </c>
      <c r="O907" s="890" t="s">
        <v>160</v>
      </c>
      <c r="P907" s="890" t="s">
        <v>160</v>
      </c>
      <c r="Q907" s="890" t="s">
        <v>160</v>
      </c>
      <c r="R907" s="890" t="s">
        <v>160</v>
      </c>
      <c r="S907" s="890" t="s">
        <v>160</v>
      </c>
      <c r="T907" s="890" t="s">
        <v>160</v>
      </c>
      <c r="U907" s="890" t="s">
        <v>160</v>
      </c>
      <c r="V907" s="890" t="s">
        <v>160</v>
      </c>
      <c r="W907" s="890" t="s">
        <v>160</v>
      </c>
      <c r="X907" s="890" t="s">
        <v>160</v>
      </c>
      <c r="Y907" s="890" t="s">
        <v>160</v>
      </c>
      <c r="Z907" s="890" t="s">
        <v>160</v>
      </c>
      <c r="AA907" s="890" t="s">
        <v>160</v>
      </c>
      <c r="AB907" s="890" t="s">
        <v>160</v>
      </c>
      <c r="AC907" s="890" t="s">
        <v>160</v>
      </c>
      <c r="AD907" s="890" t="s">
        <v>160</v>
      </c>
      <c r="AE907" s="890" t="s">
        <v>160</v>
      </c>
      <c r="AF907" s="890" t="s">
        <v>160</v>
      </c>
      <c r="AG907" s="890" t="s">
        <v>160</v>
      </c>
      <c r="AH907" s="890" t="s">
        <v>160</v>
      </c>
      <c r="AI907" s="890" t="s">
        <v>160</v>
      </c>
      <c r="AJ907" s="890" t="s">
        <v>160</v>
      </c>
      <c r="AK907" s="890" t="s">
        <v>160</v>
      </c>
      <c r="AL907" s="890" t="s">
        <v>160</v>
      </c>
      <c r="AM907" s="890" t="s">
        <v>160</v>
      </c>
      <c r="AN907" s="890" t="s">
        <v>160</v>
      </c>
      <c r="AO907" s="890" t="s">
        <v>160</v>
      </c>
      <c r="AP907" s="828">
        <v>2.1429999999999998</v>
      </c>
      <c r="AQ907" s="828">
        <v>3.2000000000000001E-2</v>
      </c>
      <c r="AR907" s="828">
        <v>0.11600000000000001</v>
      </c>
      <c r="AS907" s="828">
        <v>2.1429999999999998</v>
      </c>
      <c r="AT907" s="828">
        <v>2.7E-2</v>
      </c>
      <c r="AU907" s="828">
        <v>0.11600000000000001</v>
      </c>
      <c r="AV907" s="828">
        <v>2.14</v>
      </c>
      <c r="AW907" s="828">
        <v>2.5000000000000001E-2</v>
      </c>
      <c r="AX907" s="828">
        <v>0.11600000000000001</v>
      </c>
      <c r="AY907" s="829">
        <v>2.1389999999999998</v>
      </c>
      <c r="AZ907" s="829">
        <v>2.5000000000000001E-2</v>
      </c>
      <c r="BA907" s="830">
        <v>0.11600000000000001</v>
      </c>
      <c r="BB907" s="829">
        <v>2.1429999999999998</v>
      </c>
      <c r="BC907" s="829">
        <v>2.4E-2</v>
      </c>
      <c r="BD907" s="830">
        <v>0.11600000000000001</v>
      </c>
      <c r="BE907" s="830">
        <v>2.1429999999999998</v>
      </c>
      <c r="BF907" s="830">
        <v>2.4E-2</v>
      </c>
      <c r="BG907" s="830">
        <v>0.11600000000000001</v>
      </c>
      <c r="BH907" s="1100">
        <v>2.1429999999999998</v>
      </c>
      <c r="BI907" s="1100">
        <v>2.4E-2</v>
      </c>
      <c r="BJ907" s="1100">
        <v>0.11600000000000001</v>
      </c>
      <c r="BK907" s="1102"/>
      <c r="BL907" s="1102"/>
      <c r="BM907" s="1102"/>
    </row>
    <row r="908" spans="1:65" s="741" customFormat="1" ht="17.25" customHeight="1" x14ac:dyDescent="0.2">
      <c r="A908" s="751"/>
      <c r="B908" s="759">
        <v>0.2</v>
      </c>
      <c r="C908" s="760" t="s">
        <v>542</v>
      </c>
      <c r="D908" s="482" t="s">
        <v>695</v>
      </c>
      <c r="E908" s="433" t="str">
        <f t="shared" si="228"/>
        <v>B20 (l)Maquinaria forestal</v>
      </c>
      <c r="F908" s="890" t="s">
        <v>160</v>
      </c>
      <c r="G908" s="890" t="s">
        <v>160</v>
      </c>
      <c r="H908" s="890" t="s">
        <v>160</v>
      </c>
      <c r="I908" s="890" t="s">
        <v>160</v>
      </c>
      <c r="J908" s="890" t="s">
        <v>160</v>
      </c>
      <c r="K908" s="890" t="s">
        <v>160</v>
      </c>
      <c r="L908" s="890" t="s">
        <v>160</v>
      </c>
      <c r="M908" s="890" t="s">
        <v>160</v>
      </c>
      <c r="N908" s="890" t="s">
        <v>160</v>
      </c>
      <c r="O908" s="890" t="s">
        <v>160</v>
      </c>
      <c r="P908" s="890" t="s">
        <v>160</v>
      </c>
      <c r="Q908" s="890" t="s">
        <v>160</v>
      </c>
      <c r="R908" s="890" t="s">
        <v>160</v>
      </c>
      <c r="S908" s="890" t="s">
        <v>160</v>
      </c>
      <c r="T908" s="890" t="s">
        <v>160</v>
      </c>
      <c r="U908" s="890" t="s">
        <v>160</v>
      </c>
      <c r="V908" s="890" t="s">
        <v>160</v>
      </c>
      <c r="W908" s="890" t="s">
        <v>160</v>
      </c>
      <c r="X908" s="890" t="s">
        <v>160</v>
      </c>
      <c r="Y908" s="890" t="s">
        <v>160</v>
      </c>
      <c r="Z908" s="890" t="s">
        <v>160</v>
      </c>
      <c r="AA908" s="890" t="s">
        <v>160</v>
      </c>
      <c r="AB908" s="890" t="s">
        <v>160</v>
      </c>
      <c r="AC908" s="890" t="s">
        <v>160</v>
      </c>
      <c r="AD908" s="890" t="s">
        <v>160</v>
      </c>
      <c r="AE908" s="890" t="s">
        <v>160</v>
      </c>
      <c r="AF908" s="890" t="s">
        <v>160</v>
      </c>
      <c r="AG908" s="890" t="s">
        <v>160</v>
      </c>
      <c r="AH908" s="890" t="s">
        <v>160</v>
      </c>
      <c r="AI908" s="890" t="s">
        <v>160</v>
      </c>
      <c r="AJ908" s="890" t="s">
        <v>160</v>
      </c>
      <c r="AK908" s="890" t="s">
        <v>160</v>
      </c>
      <c r="AL908" s="890" t="s">
        <v>160</v>
      </c>
      <c r="AM908" s="890" t="s">
        <v>160</v>
      </c>
      <c r="AN908" s="890" t="s">
        <v>160</v>
      </c>
      <c r="AO908" s="890" t="s">
        <v>160</v>
      </c>
      <c r="AP908" s="828">
        <v>2.1429999999999998</v>
      </c>
      <c r="AQ908" s="828">
        <v>1.4999999999999999E-2</v>
      </c>
      <c r="AR908" s="828">
        <v>0.11600000000000001</v>
      </c>
      <c r="AS908" s="828">
        <v>2.1429999999999998</v>
      </c>
      <c r="AT908" s="828">
        <v>1.4E-2</v>
      </c>
      <c r="AU908" s="828">
        <v>0.11600000000000001</v>
      </c>
      <c r="AV908" s="828">
        <v>2.14</v>
      </c>
      <c r="AW908" s="828">
        <v>1.2999999999999999E-2</v>
      </c>
      <c r="AX908" s="828">
        <v>0.11600000000000001</v>
      </c>
      <c r="AY908" s="829">
        <v>2.1389999999999998</v>
      </c>
      <c r="AZ908" s="829">
        <v>1.2999999999999999E-2</v>
      </c>
      <c r="BA908" s="830">
        <v>0.11600000000000001</v>
      </c>
      <c r="BB908" s="829">
        <v>2.1429999999999998</v>
      </c>
      <c r="BC908" s="829">
        <v>1.2999999999999999E-2</v>
      </c>
      <c r="BD908" s="830">
        <v>0.11600000000000001</v>
      </c>
      <c r="BE908" s="830">
        <v>2.1429999999999998</v>
      </c>
      <c r="BF908" s="830">
        <v>1.2999999999999999E-2</v>
      </c>
      <c r="BG908" s="830">
        <v>0.11600000000000001</v>
      </c>
      <c r="BH908" s="1100">
        <v>2.1429999999999998</v>
      </c>
      <c r="BI908" s="1100">
        <v>1.2999999999999999E-2</v>
      </c>
      <c r="BJ908" s="1100">
        <v>0.11600000000000001</v>
      </c>
      <c r="BK908" s="1102"/>
      <c r="BL908" s="1102"/>
      <c r="BM908" s="1102"/>
    </row>
    <row r="909" spans="1:65" s="741" customFormat="1" ht="17.25" customHeight="1" x14ac:dyDescent="0.2">
      <c r="A909" s="751"/>
      <c r="B909" s="759">
        <v>0.2</v>
      </c>
      <c r="C909" s="760" t="s">
        <v>542</v>
      </c>
      <c r="D909" s="482" t="s">
        <v>763</v>
      </c>
      <c r="E909" s="433" t="str">
        <f t="shared" si="228"/>
        <v>B20 (l)Maquinaria comercial, institucional e industrial</v>
      </c>
      <c r="F909" s="890" t="s">
        <v>160</v>
      </c>
      <c r="G909" s="890" t="s">
        <v>160</v>
      </c>
      <c r="H909" s="890" t="s">
        <v>160</v>
      </c>
      <c r="I909" s="890" t="s">
        <v>160</v>
      </c>
      <c r="J909" s="890" t="s">
        <v>160</v>
      </c>
      <c r="K909" s="890" t="s">
        <v>160</v>
      </c>
      <c r="L909" s="890" t="s">
        <v>160</v>
      </c>
      <c r="M909" s="890" t="s">
        <v>160</v>
      </c>
      <c r="N909" s="890" t="s">
        <v>160</v>
      </c>
      <c r="O909" s="890" t="s">
        <v>160</v>
      </c>
      <c r="P909" s="890" t="s">
        <v>160</v>
      </c>
      <c r="Q909" s="890" t="s">
        <v>160</v>
      </c>
      <c r="R909" s="890" t="s">
        <v>160</v>
      </c>
      <c r="S909" s="890" t="s">
        <v>160</v>
      </c>
      <c r="T909" s="890" t="s">
        <v>160</v>
      </c>
      <c r="U909" s="890" t="s">
        <v>160</v>
      </c>
      <c r="V909" s="890" t="s">
        <v>160</v>
      </c>
      <c r="W909" s="890" t="s">
        <v>160</v>
      </c>
      <c r="X909" s="890" t="s">
        <v>160</v>
      </c>
      <c r="Y909" s="890" t="s">
        <v>160</v>
      </c>
      <c r="Z909" s="890" t="s">
        <v>160</v>
      </c>
      <c r="AA909" s="890" t="s">
        <v>160</v>
      </c>
      <c r="AB909" s="890" t="s">
        <v>160</v>
      </c>
      <c r="AC909" s="890" t="s">
        <v>160</v>
      </c>
      <c r="AD909" s="890" t="s">
        <v>160</v>
      </c>
      <c r="AE909" s="890" t="s">
        <v>160</v>
      </c>
      <c r="AF909" s="890" t="s">
        <v>160</v>
      </c>
      <c r="AG909" s="890" t="s">
        <v>160</v>
      </c>
      <c r="AH909" s="890" t="s">
        <v>160</v>
      </c>
      <c r="AI909" s="890" t="s">
        <v>160</v>
      </c>
      <c r="AJ909" s="890" t="s">
        <v>160</v>
      </c>
      <c r="AK909" s="890" t="s">
        <v>160</v>
      </c>
      <c r="AL909" s="890" t="s">
        <v>160</v>
      </c>
      <c r="AM909" s="890" t="s">
        <v>160</v>
      </c>
      <c r="AN909" s="890" t="s">
        <v>160</v>
      </c>
      <c r="AO909" s="890" t="s">
        <v>160</v>
      </c>
      <c r="AP909" s="828">
        <v>2.1429999999999998</v>
      </c>
      <c r="AQ909" s="828">
        <v>2.5999999999999999E-2</v>
      </c>
      <c r="AR909" s="828">
        <v>0.114</v>
      </c>
      <c r="AS909" s="828">
        <v>2.1429999999999998</v>
      </c>
      <c r="AT909" s="828">
        <v>2.4E-2</v>
      </c>
      <c r="AU909" s="828">
        <v>0.114</v>
      </c>
      <c r="AV909" s="828">
        <v>2.14</v>
      </c>
      <c r="AW909" s="828">
        <v>2.1999999999999999E-2</v>
      </c>
      <c r="AX909" s="828">
        <v>0.114</v>
      </c>
      <c r="AY909" s="829">
        <v>2.1389999999999998</v>
      </c>
      <c r="AZ909" s="829">
        <v>2.1999999999999999E-2</v>
      </c>
      <c r="BA909" s="830">
        <v>0.114</v>
      </c>
      <c r="BB909" s="829">
        <v>2.1429999999999998</v>
      </c>
      <c r="BC909" s="829">
        <v>2.1999999999999999E-2</v>
      </c>
      <c r="BD909" s="830">
        <v>0.114</v>
      </c>
      <c r="BE909" s="830">
        <v>2.1429999999999998</v>
      </c>
      <c r="BF909" s="830">
        <v>2.1999999999999999E-2</v>
      </c>
      <c r="BG909" s="830">
        <v>0.114</v>
      </c>
      <c r="BH909" s="1100">
        <v>2.1429999999999998</v>
      </c>
      <c r="BI909" s="1100">
        <v>2.1999999999999999E-2</v>
      </c>
      <c r="BJ909" s="1100">
        <v>0.114</v>
      </c>
      <c r="BK909" s="1102"/>
      <c r="BL909" s="1102"/>
      <c r="BM909" s="1102"/>
    </row>
    <row r="910" spans="1:65" s="741" customFormat="1" ht="17.25" customHeight="1" x14ac:dyDescent="0.2">
      <c r="A910" s="751"/>
      <c r="B910" s="759">
        <v>0.3</v>
      </c>
      <c r="C910" s="760" t="s">
        <v>543</v>
      </c>
      <c r="D910" s="482" t="s">
        <v>694</v>
      </c>
      <c r="E910" s="433" t="str">
        <f t="shared" si="228"/>
        <v>B30 (l)Maquinaria agrícola</v>
      </c>
      <c r="F910" s="890" t="s">
        <v>160</v>
      </c>
      <c r="G910" s="890" t="s">
        <v>160</v>
      </c>
      <c r="H910" s="890" t="s">
        <v>160</v>
      </c>
      <c r="I910" s="890" t="s">
        <v>160</v>
      </c>
      <c r="J910" s="890" t="s">
        <v>160</v>
      </c>
      <c r="K910" s="890" t="s">
        <v>160</v>
      </c>
      <c r="L910" s="890" t="s">
        <v>160</v>
      </c>
      <c r="M910" s="890" t="s">
        <v>160</v>
      </c>
      <c r="N910" s="890" t="s">
        <v>160</v>
      </c>
      <c r="O910" s="890" t="s">
        <v>160</v>
      </c>
      <c r="P910" s="890" t="s">
        <v>160</v>
      </c>
      <c r="Q910" s="890" t="s">
        <v>160</v>
      </c>
      <c r="R910" s="890" t="s">
        <v>160</v>
      </c>
      <c r="S910" s="890" t="s">
        <v>160</v>
      </c>
      <c r="T910" s="890" t="s">
        <v>160</v>
      </c>
      <c r="U910" s="890" t="s">
        <v>160</v>
      </c>
      <c r="V910" s="890" t="s">
        <v>160</v>
      </c>
      <c r="W910" s="890" t="s">
        <v>160</v>
      </c>
      <c r="X910" s="890" t="s">
        <v>160</v>
      </c>
      <c r="Y910" s="890" t="s">
        <v>160</v>
      </c>
      <c r="Z910" s="890" t="s">
        <v>160</v>
      </c>
      <c r="AA910" s="890" t="s">
        <v>160</v>
      </c>
      <c r="AB910" s="890" t="s">
        <v>160</v>
      </c>
      <c r="AC910" s="890" t="s">
        <v>160</v>
      </c>
      <c r="AD910" s="890" t="s">
        <v>160</v>
      </c>
      <c r="AE910" s="890" t="s">
        <v>160</v>
      </c>
      <c r="AF910" s="890" t="s">
        <v>160</v>
      </c>
      <c r="AG910" s="890" t="s">
        <v>160</v>
      </c>
      <c r="AH910" s="890" t="s">
        <v>160</v>
      </c>
      <c r="AI910" s="890" t="s">
        <v>160</v>
      </c>
      <c r="AJ910" s="890" t="s">
        <v>160</v>
      </c>
      <c r="AK910" s="890" t="s">
        <v>160</v>
      </c>
      <c r="AL910" s="890" t="s">
        <v>160</v>
      </c>
      <c r="AM910" s="890" t="s">
        <v>160</v>
      </c>
      <c r="AN910" s="890" t="s">
        <v>160</v>
      </c>
      <c r="AO910" s="890" t="s">
        <v>160</v>
      </c>
      <c r="AP910" s="828">
        <v>1.8919999999999999</v>
      </c>
      <c r="AQ910" s="828">
        <v>3.2000000000000001E-2</v>
      </c>
      <c r="AR910" s="828">
        <v>0.11600000000000001</v>
      </c>
      <c r="AS910" s="828">
        <v>1.8919999999999999</v>
      </c>
      <c r="AT910" s="828">
        <v>2.7E-2</v>
      </c>
      <c r="AU910" s="828">
        <v>0.11600000000000001</v>
      </c>
      <c r="AV910" s="828">
        <v>1.887</v>
      </c>
      <c r="AW910" s="828">
        <v>2.5000000000000001E-2</v>
      </c>
      <c r="AX910" s="828">
        <v>0.11600000000000001</v>
      </c>
      <c r="AY910" s="829">
        <v>1.8859999999999999</v>
      </c>
      <c r="AZ910" s="829">
        <v>2.5000000000000001E-2</v>
      </c>
      <c r="BA910" s="830">
        <v>0.11600000000000001</v>
      </c>
      <c r="BB910" s="829">
        <v>1.8919999999999999</v>
      </c>
      <c r="BC910" s="829">
        <v>2.4E-2</v>
      </c>
      <c r="BD910" s="830">
        <v>0.11600000000000001</v>
      </c>
      <c r="BE910" s="830">
        <v>1.8919999999999999</v>
      </c>
      <c r="BF910" s="830">
        <v>2.4E-2</v>
      </c>
      <c r="BG910" s="830">
        <v>0.11600000000000001</v>
      </c>
      <c r="BH910" s="1100">
        <v>1.8919999999999999</v>
      </c>
      <c r="BI910" s="1100">
        <v>2.4E-2</v>
      </c>
      <c r="BJ910" s="1100">
        <v>0.11600000000000001</v>
      </c>
      <c r="BK910" s="1102"/>
      <c r="BL910" s="1102"/>
      <c r="BM910" s="1102"/>
    </row>
    <row r="911" spans="1:65" s="741" customFormat="1" ht="17.25" customHeight="1" x14ac:dyDescent="0.2">
      <c r="A911" s="751"/>
      <c r="B911" s="759">
        <v>0.3</v>
      </c>
      <c r="C911" s="760" t="s">
        <v>543</v>
      </c>
      <c r="D911" s="482" t="s">
        <v>695</v>
      </c>
      <c r="E911" s="433" t="str">
        <f t="shared" si="228"/>
        <v>B30 (l)Maquinaria forestal</v>
      </c>
      <c r="F911" s="890" t="s">
        <v>160</v>
      </c>
      <c r="G911" s="890" t="s">
        <v>160</v>
      </c>
      <c r="H911" s="890" t="s">
        <v>160</v>
      </c>
      <c r="I911" s="890" t="s">
        <v>160</v>
      </c>
      <c r="J911" s="890" t="s">
        <v>160</v>
      </c>
      <c r="K911" s="890" t="s">
        <v>160</v>
      </c>
      <c r="L911" s="890" t="s">
        <v>160</v>
      </c>
      <c r="M911" s="890" t="s">
        <v>160</v>
      </c>
      <c r="N911" s="890" t="s">
        <v>160</v>
      </c>
      <c r="O911" s="890" t="s">
        <v>160</v>
      </c>
      <c r="P911" s="890" t="s">
        <v>160</v>
      </c>
      <c r="Q911" s="890" t="s">
        <v>160</v>
      </c>
      <c r="R911" s="890" t="s">
        <v>160</v>
      </c>
      <c r="S911" s="890" t="s">
        <v>160</v>
      </c>
      <c r="T911" s="890" t="s">
        <v>160</v>
      </c>
      <c r="U911" s="890" t="s">
        <v>160</v>
      </c>
      <c r="V911" s="890" t="s">
        <v>160</v>
      </c>
      <c r="W911" s="890" t="s">
        <v>160</v>
      </c>
      <c r="X911" s="890" t="s">
        <v>160</v>
      </c>
      <c r="Y911" s="890" t="s">
        <v>160</v>
      </c>
      <c r="Z911" s="890" t="s">
        <v>160</v>
      </c>
      <c r="AA911" s="890" t="s">
        <v>160</v>
      </c>
      <c r="AB911" s="890" t="s">
        <v>160</v>
      </c>
      <c r="AC911" s="890" t="s">
        <v>160</v>
      </c>
      <c r="AD911" s="890" t="s">
        <v>160</v>
      </c>
      <c r="AE911" s="890" t="s">
        <v>160</v>
      </c>
      <c r="AF911" s="890" t="s">
        <v>160</v>
      </c>
      <c r="AG911" s="890" t="s">
        <v>160</v>
      </c>
      <c r="AH911" s="890" t="s">
        <v>160</v>
      </c>
      <c r="AI911" s="890" t="s">
        <v>160</v>
      </c>
      <c r="AJ911" s="890" t="s">
        <v>160</v>
      </c>
      <c r="AK911" s="890" t="s">
        <v>160</v>
      </c>
      <c r="AL911" s="890" t="s">
        <v>160</v>
      </c>
      <c r="AM911" s="890" t="s">
        <v>160</v>
      </c>
      <c r="AN911" s="890" t="s">
        <v>160</v>
      </c>
      <c r="AO911" s="890" t="s">
        <v>160</v>
      </c>
      <c r="AP911" s="828">
        <v>1.8919999999999999</v>
      </c>
      <c r="AQ911" s="828">
        <v>1.4999999999999999E-2</v>
      </c>
      <c r="AR911" s="828">
        <v>0.11600000000000001</v>
      </c>
      <c r="AS911" s="828">
        <v>1.8919999999999999</v>
      </c>
      <c r="AT911" s="828">
        <v>1.4E-2</v>
      </c>
      <c r="AU911" s="828">
        <v>0.11600000000000001</v>
      </c>
      <c r="AV911" s="828">
        <v>1.887</v>
      </c>
      <c r="AW911" s="828">
        <v>1.2999999999999999E-2</v>
      </c>
      <c r="AX911" s="828">
        <v>0.11600000000000001</v>
      </c>
      <c r="AY911" s="829">
        <v>1.8859999999999999</v>
      </c>
      <c r="AZ911" s="829">
        <v>1.2999999999999999E-2</v>
      </c>
      <c r="BA911" s="830">
        <v>0.11600000000000001</v>
      </c>
      <c r="BB911" s="829">
        <v>1.8919999999999999</v>
      </c>
      <c r="BC911" s="829">
        <v>1.2999999999999999E-2</v>
      </c>
      <c r="BD911" s="830">
        <v>0.11600000000000001</v>
      </c>
      <c r="BE911" s="830">
        <v>1.8919999999999999</v>
      </c>
      <c r="BF911" s="830">
        <v>1.2999999999999999E-2</v>
      </c>
      <c r="BG911" s="830">
        <v>0.11600000000000001</v>
      </c>
      <c r="BH911" s="1100">
        <v>1.8919999999999999</v>
      </c>
      <c r="BI911" s="1100">
        <v>1.2999999999999999E-2</v>
      </c>
      <c r="BJ911" s="1100">
        <v>0.11600000000000001</v>
      </c>
      <c r="BK911" s="1102"/>
      <c r="BL911" s="1102"/>
      <c r="BM911" s="1102"/>
    </row>
    <row r="912" spans="1:65" s="741" customFormat="1" ht="17.25" customHeight="1" x14ac:dyDescent="0.2">
      <c r="A912" s="751"/>
      <c r="B912" s="759">
        <v>0.3</v>
      </c>
      <c r="C912" s="760" t="s">
        <v>543</v>
      </c>
      <c r="D912" s="482" t="s">
        <v>763</v>
      </c>
      <c r="E912" s="433" t="str">
        <f t="shared" si="228"/>
        <v>B30 (l)Maquinaria comercial, institucional e industrial</v>
      </c>
      <c r="F912" s="890" t="s">
        <v>160</v>
      </c>
      <c r="G912" s="890" t="s">
        <v>160</v>
      </c>
      <c r="H912" s="890" t="s">
        <v>160</v>
      </c>
      <c r="I912" s="890" t="s">
        <v>160</v>
      </c>
      <c r="J912" s="890" t="s">
        <v>160</v>
      </c>
      <c r="K912" s="890" t="s">
        <v>160</v>
      </c>
      <c r="L912" s="890" t="s">
        <v>160</v>
      </c>
      <c r="M912" s="890" t="s">
        <v>160</v>
      </c>
      <c r="N912" s="890" t="s">
        <v>160</v>
      </c>
      <c r="O912" s="890" t="s">
        <v>160</v>
      </c>
      <c r="P912" s="890" t="s">
        <v>160</v>
      </c>
      <c r="Q912" s="890" t="s">
        <v>160</v>
      </c>
      <c r="R912" s="890" t="s">
        <v>160</v>
      </c>
      <c r="S912" s="890" t="s">
        <v>160</v>
      </c>
      <c r="T912" s="890" t="s">
        <v>160</v>
      </c>
      <c r="U912" s="890" t="s">
        <v>160</v>
      </c>
      <c r="V912" s="890" t="s">
        <v>160</v>
      </c>
      <c r="W912" s="890" t="s">
        <v>160</v>
      </c>
      <c r="X912" s="890" t="s">
        <v>160</v>
      </c>
      <c r="Y912" s="890" t="s">
        <v>160</v>
      </c>
      <c r="Z912" s="890" t="s">
        <v>160</v>
      </c>
      <c r="AA912" s="890" t="s">
        <v>160</v>
      </c>
      <c r="AB912" s="890" t="s">
        <v>160</v>
      </c>
      <c r="AC912" s="890" t="s">
        <v>160</v>
      </c>
      <c r="AD912" s="890" t="s">
        <v>160</v>
      </c>
      <c r="AE912" s="890" t="s">
        <v>160</v>
      </c>
      <c r="AF912" s="890" t="s">
        <v>160</v>
      </c>
      <c r="AG912" s="890" t="s">
        <v>160</v>
      </c>
      <c r="AH912" s="890" t="s">
        <v>160</v>
      </c>
      <c r="AI912" s="890" t="s">
        <v>160</v>
      </c>
      <c r="AJ912" s="890" t="s">
        <v>160</v>
      </c>
      <c r="AK912" s="890" t="s">
        <v>160</v>
      </c>
      <c r="AL912" s="890" t="s">
        <v>160</v>
      </c>
      <c r="AM912" s="890" t="s">
        <v>160</v>
      </c>
      <c r="AN912" s="890" t="s">
        <v>160</v>
      </c>
      <c r="AO912" s="890" t="s">
        <v>160</v>
      </c>
      <c r="AP912" s="828">
        <v>1.8919999999999999</v>
      </c>
      <c r="AQ912" s="828">
        <v>2.5999999999999999E-2</v>
      </c>
      <c r="AR912" s="828">
        <v>0.114</v>
      </c>
      <c r="AS912" s="828">
        <v>1.8919999999999999</v>
      </c>
      <c r="AT912" s="828">
        <v>2.4E-2</v>
      </c>
      <c r="AU912" s="828">
        <v>0.114</v>
      </c>
      <c r="AV912" s="828">
        <v>1.887</v>
      </c>
      <c r="AW912" s="828">
        <v>2.1999999999999999E-2</v>
      </c>
      <c r="AX912" s="828">
        <v>0.114</v>
      </c>
      <c r="AY912" s="829">
        <v>1.8859999999999999</v>
      </c>
      <c r="AZ912" s="829">
        <v>2.1999999999999999E-2</v>
      </c>
      <c r="BA912" s="830">
        <v>0.114</v>
      </c>
      <c r="BB912" s="829">
        <v>1.8919999999999999</v>
      </c>
      <c r="BC912" s="829">
        <v>2.1999999999999999E-2</v>
      </c>
      <c r="BD912" s="830">
        <v>0.114</v>
      </c>
      <c r="BE912" s="830">
        <v>1.8919999999999999</v>
      </c>
      <c r="BF912" s="830">
        <v>2.1999999999999999E-2</v>
      </c>
      <c r="BG912" s="830">
        <v>0.114</v>
      </c>
      <c r="BH912" s="1100">
        <v>1.8919999999999999</v>
      </c>
      <c r="BI912" s="1100">
        <v>2.1999999999999999E-2</v>
      </c>
      <c r="BJ912" s="1100">
        <v>0.114</v>
      </c>
      <c r="BK912" s="1102"/>
      <c r="BL912" s="1102"/>
      <c r="BM912" s="1102"/>
    </row>
    <row r="913" spans="1:65" s="741" customFormat="1" ht="17.25" customHeight="1" x14ac:dyDescent="0.2">
      <c r="A913" s="751"/>
      <c r="B913" s="759">
        <v>1</v>
      </c>
      <c r="C913" s="760" t="s">
        <v>544</v>
      </c>
      <c r="D913" s="482" t="s">
        <v>694</v>
      </c>
      <c r="E913" s="433" t="str">
        <f t="shared" si="228"/>
        <v>B100 (l)Maquinaria agrícola</v>
      </c>
      <c r="F913" s="890" t="s">
        <v>160</v>
      </c>
      <c r="G913" s="890" t="s">
        <v>160</v>
      </c>
      <c r="H913" s="890" t="s">
        <v>160</v>
      </c>
      <c r="I913" s="890" t="s">
        <v>160</v>
      </c>
      <c r="J913" s="890" t="s">
        <v>160</v>
      </c>
      <c r="K913" s="890" t="s">
        <v>160</v>
      </c>
      <c r="L913" s="890" t="s">
        <v>160</v>
      </c>
      <c r="M913" s="890" t="s">
        <v>160</v>
      </c>
      <c r="N913" s="890" t="s">
        <v>160</v>
      </c>
      <c r="O913" s="890" t="s">
        <v>160</v>
      </c>
      <c r="P913" s="890" t="s">
        <v>160</v>
      </c>
      <c r="Q913" s="890" t="s">
        <v>160</v>
      </c>
      <c r="R913" s="890" t="s">
        <v>160</v>
      </c>
      <c r="S913" s="890" t="s">
        <v>160</v>
      </c>
      <c r="T913" s="890" t="s">
        <v>160</v>
      </c>
      <c r="U913" s="890" t="s">
        <v>160</v>
      </c>
      <c r="V913" s="890" t="s">
        <v>160</v>
      </c>
      <c r="W913" s="890" t="s">
        <v>160</v>
      </c>
      <c r="X913" s="890" t="s">
        <v>160</v>
      </c>
      <c r="Y913" s="890" t="s">
        <v>160</v>
      </c>
      <c r="Z913" s="890" t="s">
        <v>160</v>
      </c>
      <c r="AA913" s="890" t="s">
        <v>160</v>
      </c>
      <c r="AB913" s="890" t="s">
        <v>160</v>
      </c>
      <c r="AC913" s="890" t="s">
        <v>160</v>
      </c>
      <c r="AD913" s="890" t="s">
        <v>160</v>
      </c>
      <c r="AE913" s="890" t="s">
        <v>160</v>
      </c>
      <c r="AF913" s="890" t="s">
        <v>160</v>
      </c>
      <c r="AG913" s="890" t="s">
        <v>160</v>
      </c>
      <c r="AH913" s="890" t="s">
        <v>160</v>
      </c>
      <c r="AI913" s="890" t="s">
        <v>160</v>
      </c>
      <c r="AJ913" s="890" t="s">
        <v>160</v>
      </c>
      <c r="AK913" s="890" t="s">
        <v>160</v>
      </c>
      <c r="AL913" s="890" t="s">
        <v>160</v>
      </c>
      <c r="AM913" s="890" t="s">
        <v>160</v>
      </c>
      <c r="AN913" s="890" t="s">
        <v>160</v>
      </c>
      <c r="AO913" s="890" t="s">
        <v>160</v>
      </c>
      <c r="AP913" s="828">
        <v>0.13700000000000001</v>
      </c>
      <c r="AQ913" s="828">
        <v>3.2000000000000001E-2</v>
      </c>
      <c r="AR913" s="828">
        <v>0.11600000000000001</v>
      </c>
      <c r="AS913" s="828">
        <v>0.13600000000000001</v>
      </c>
      <c r="AT913" s="828">
        <v>2.7E-2</v>
      </c>
      <c r="AU913" s="828">
        <v>0.11600000000000001</v>
      </c>
      <c r="AV913" s="828">
        <v>0.12</v>
      </c>
      <c r="AW913" s="828">
        <v>2.5000000000000001E-2</v>
      </c>
      <c r="AX913" s="828">
        <v>0.11600000000000001</v>
      </c>
      <c r="AY913" s="829">
        <v>0.11700000000000001</v>
      </c>
      <c r="AZ913" s="829">
        <v>2.5000000000000001E-2</v>
      </c>
      <c r="BA913" s="830">
        <v>0.11600000000000001</v>
      </c>
      <c r="BB913" s="829">
        <v>0.13600000000000001</v>
      </c>
      <c r="BC913" s="829">
        <v>2.4E-2</v>
      </c>
      <c r="BD913" s="830">
        <v>0.11600000000000001</v>
      </c>
      <c r="BE913" s="830">
        <v>0.13600000000000001</v>
      </c>
      <c r="BF913" s="830">
        <v>2.4E-2</v>
      </c>
      <c r="BG913" s="830">
        <v>0.11600000000000001</v>
      </c>
      <c r="BH913" s="1100">
        <v>0.13600000000000001</v>
      </c>
      <c r="BI913" s="1100">
        <v>2.4E-2</v>
      </c>
      <c r="BJ913" s="1100">
        <v>0.11600000000000001</v>
      </c>
      <c r="BK913" s="1102"/>
      <c r="BL913" s="1102"/>
      <c r="BM913" s="1102"/>
    </row>
    <row r="914" spans="1:65" s="741" customFormat="1" ht="17.25" customHeight="1" x14ac:dyDescent="0.2">
      <c r="A914" s="751"/>
      <c r="B914" s="759">
        <v>1</v>
      </c>
      <c r="C914" s="760" t="s">
        <v>544</v>
      </c>
      <c r="D914" s="482" t="s">
        <v>695</v>
      </c>
      <c r="E914" s="433" t="str">
        <f t="shared" si="228"/>
        <v>B100 (l)Maquinaria forestal</v>
      </c>
      <c r="F914" s="890" t="s">
        <v>160</v>
      </c>
      <c r="G914" s="890" t="s">
        <v>160</v>
      </c>
      <c r="H914" s="890" t="s">
        <v>160</v>
      </c>
      <c r="I914" s="890" t="s">
        <v>160</v>
      </c>
      <c r="J914" s="890" t="s">
        <v>160</v>
      </c>
      <c r="K914" s="890" t="s">
        <v>160</v>
      </c>
      <c r="L914" s="890" t="s">
        <v>160</v>
      </c>
      <c r="M914" s="890" t="s">
        <v>160</v>
      </c>
      <c r="N914" s="890" t="s">
        <v>160</v>
      </c>
      <c r="O914" s="890" t="s">
        <v>160</v>
      </c>
      <c r="P914" s="890" t="s">
        <v>160</v>
      </c>
      <c r="Q914" s="890" t="s">
        <v>160</v>
      </c>
      <c r="R914" s="890" t="s">
        <v>160</v>
      </c>
      <c r="S914" s="890" t="s">
        <v>160</v>
      </c>
      <c r="T914" s="890" t="s">
        <v>160</v>
      </c>
      <c r="U914" s="890" t="s">
        <v>160</v>
      </c>
      <c r="V914" s="890" t="s">
        <v>160</v>
      </c>
      <c r="W914" s="890" t="s">
        <v>160</v>
      </c>
      <c r="X914" s="890" t="s">
        <v>160</v>
      </c>
      <c r="Y914" s="890" t="s">
        <v>160</v>
      </c>
      <c r="Z914" s="890" t="s">
        <v>160</v>
      </c>
      <c r="AA914" s="890" t="s">
        <v>160</v>
      </c>
      <c r="AB914" s="890" t="s">
        <v>160</v>
      </c>
      <c r="AC914" s="890" t="s">
        <v>160</v>
      </c>
      <c r="AD914" s="890" t="s">
        <v>160</v>
      </c>
      <c r="AE914" s="890" t="s">
        <v>160</v>
      </c>
      <c r="AF914" s="890" t="s">
        <v>160</v>
      </c>
      <c r="AG914" s="890" t="s">
        <v>160</v>
      </c>
      <c r="AH914" s="890" t="s">
        <v>160</v>
      </c>
      <c r="AI914" s="890" t="s">
        <v>160</v>
      </c>
      <c r="AJ914" s="890" t="s">
        <v>160</v>
      </c>
      <c r="AK914" s="890" t="s">
        <v>160</v>
      </c>
      <c r="AL914" s="890" t="s">
        <v>160</v>
      </c>
      <c r="AM914" s="890" t="s">
        <v>160</v>
      </c>
      <c r="AN914" s="890" t="s">
        <v>160</v>
      </c>
      <c r="AO914" s="890" t="s">
        <v>160</v>
      </c>
      <c r="AP914" s="828">
        <v>0.13700000000000001</v>
      </c>
      <c r="AQ914" s="828">
        <v>1.4999999999999999E-2</v>
      </c>
      <c r="AR914" s="828">
        <v>0.11600000000000001</v>
      </c>
      <c r="AS914" s="828">
        <v>0.13600000000000001</v>
      </c>
      <c r="AT914" s="828">
        <v>1.4E-2</v>
      </c>
      <c r="AU914" s="828">
        <v>0.11600000000000001</v>
      </c>
      <c r="AV914" s="828">
        <v>0.12</v>
      </c>
      <c r="AW914" s="828">
        <v>1.2999999999999999E-2</v>
      </c>
      <c r="AX914" s="828">
        <v>0.11600000000000001</v>
      </c>
      <c r="AY914" s="829">
        <v>0.11700000000000001</v>
      </c>
      <c r="AZ914" s="829">
        <v>1.2999999999999999E-2</v>
      </c>
      <c r="BA914" s="830">
        <v>0.11600000000000001</v>
      </c>
      <c r="BB914" s="829">
        <v>0.13600000000000001</v>
      </c>
      <c r="BC914" s="829">
        <v>1.2999999999999999E-2</v>
      </c>
      <c r="BD914" s="830">
        <v>0.11600000000000001</v>
      </c>
      <c r="BE914" s="830">
        <v>0.13600000000000001</v>
      </c>
      <c r="BF914" s="830">
        <v>1.2999999999999999E-2</v>
      </c>
      <c r="BG914" s="830">
        <v>0.11600000000000001</v>
      </c>
      <c r="BH914" s="1100">
        <v>0.13600000000000001</v>
      </c>
      <c r="BI914" s="1100">
        <v>1.2999999999999999E-2</v>
      </c>
      <c r="BJ914" s="1100">
        <v>0.11600000000000001</v>
      </c>
      <c r="BK914" s="1102"/>
      <c r="BL914" s="1102"/>
      <c r="BM914" s="1102"/>
    </row>
    <row r="915" spans="1:65" s="741" customFormat="1" ht="17.25" customHeight="1" x14ac:dyDescent="0.2">
      <c r="A915" s="751"/>
      <c r="B915" s="759">
        <v>1</v>
      </c>
      <c r="C915" s="760" t="s">
        <v>544</v>
      </c>
      <c r="D915" s="482" t="s">
        <v>763</v>
      </c>
      <c r="E915" s="433" t="str">
        <f t="shared" si="228"/>
        <v>B100 (l)Maquinaria comercial, institucional e industrial</v>
      </c>
      <c r="F915" s="890" t="s">
        <v>160</v>
      </c>
      <c r="G915" s="890" t="s">
        <v>160</v>
      </c>
      <c r="H915" s="890" t="s">
        <v>160</v>
      </c>
      <c r="I915" s="890" t="s">
        <v>160</v>
      </c>
      <c r="J915" s="890" t="s">
        <v>160</v>
      </c>
      <c r="K915" s="890" t="s">
        <v>160</v>
      </c>
      <c r="L915" s="890" t="s">
        <v>160</v>
      </c>
      <c r="M915" s="890" t="s">
        <v>160</v>
      </c>
      <c r="N915" s="890" t="s">
        <v>160</v>
      </c>
      <c r="O915" s="890" t="s">
        <v>160</v>
      </c>
      <c r="P915" s="890" t="s">
        <v>160</v>
      </c>
      <c r="Q915" s="890" t="s">
        <v>160</v>
      </c>
      <c r="R915" s="890" t="s">
        <v>160</v>
      </c>
      <c r="S915" s="890" t="s">
        <v>160</v>
      </c>
      <c r="T915" s="890" t="s">
        <v>160</v>
      </c>
      <c r="U915" s="890" t="s">
        <v>160</v>
      </c>
      <c r="V915" s="890" t="s">
        <v>160</v>
      </c>
      <c r="W915" s="890" t="s">
        <v>160</v>
      </c>
      <c r="X915" s="890" t="s">
        <v>160</v>
      </c>
      <c r="Y915" s="890" t="s">
        <v>160</v>
      </c>
      <c r="Z915" s="890" t="s">
        <v>160</v>
      </c>
      <c r="AA915" s="890" t="s">
        <v>160</v>
      </c>
      <c r="AB915" s="890" t="s">
        <v>160</v>
      </c>
      <c r="AC915" s="890" t="s">
        <v>160</v>
      </c>
      <c r="AD915" s="890" t="s">
        <v>160</v>
      </c>
      <c r="AE915" s="890" t="s">
        <v>160</v>
      </c>
      <c r="AF915" s="890" t="s">
        <v>160</v>
      </c>
      <c r="AG915" s="890" t="s">
        <v>160</v>
      </c>
      <c r="AH915" s="890" t="s">
        <v>160</v>
      </c>
      <c r="AI915" s="890" t="s">
        <v>160</v>
      </c>
      <c r="AJ915" s="890" t="s">
        <v>160</v>
      </c>
      <c r="AK915" s="890" t="s">
        <v>160</v>
      </c>
      <c r="AL915" s="890" t="s">
        <v>160</v>
      </c>
      <c r="AM915" s="890" t="s">
        <v>160</v>
      </c>
      <c r="AN915" s="890" t="s">
        <v>160</v>
      </c>
      <c r="AO915" s="890" t="s">
        <v>160</v>
      </c>
      <c r="AP915" s="828">
        <v>0.13700000000000001</v>
      </c>
      <c r="AQ915" s="828">
        <v>2.5999999999999999E-2</v>
      </c>
      <c r="AR915" s="828">
        <v>0.114</v>
      </c>
      <c r="AS915" s="828">
        <v>0.13600000000000001</v>
      </c>
      <c r="AT915" s="828">
        <v>2.4E-2</v>
      </c>
      <c r="AU915" s="828">
        <v>0.114</v>
      </c>
      <c r="AV915" s="828">
        <v>0.12</v>
      </c>
      <c r="AW915" s="828">
        <v>2.1999999999999999E-2</v>
      </c>
      <c r="AX915" s="828">
        <v>0.114</v>
      </c>
      <c r="AY915" s="829">
        <v>0.11700000000000001</v>
      </c>
      <c r="AZ915" s="829">
        <v>2.1999999999999999E-2</v>
      </c>
      <c r="BA915" s="830">
        <v>0.114</v>
      </c>
      <c r="BB915" s="829">
        <v>0.13600000000000001</v>
      </c>
      <c r="BC915" s="829">
        <v>2.1999999999999999E-2</v>
      </c>
      <c r="BD915" s="830">
        <v>0.114</v>
      </c>
      <c r="BE915" s="830">
        <v>0.13600000000000001</v>
      </c>
      <c r="BF915" s="830">
        <v>2.1999999999999999E-2</v>
      </c>
      <c r="BG915" s="830">
        <v>0.114</v>
      </c>
      <c r="BH915" s="1100">
        <v>0.13600000000000001</v>
      </c>
      <c r="BI915" s="1100">
        <v>2.1999999999999999E-2</v>
      </c>
      <c r="BJ915" s="1100">
        <v>0.114</v>
      </c>
      <c r="BK915" s="1102"/>
      <c r="BL915" s="1102"/>
      <c r="BM915" s="1102"/>
    </row>
    <row r="916" spans="1:65" s="741" customFormat="1" ht="17.25" customHeight="1" x14ac:dyDescent="0.2">
      <c r="A916" s="751"/>
      <c r="B916" s="759"/>
      <c r="C916" s="760" t="s">
        <v>353</v>
      </c>
      <c r="D916" s="482" t="s">
        <v>695</v>
      </c>
      <c r="E916" s="433" t="str">
        <f t="shared" si="228"/>
        <v>Gasolina (l)Maquinaria forestal</v>
      </c>
      <c r="F916" s="828">
        <v>2.3820000000000001</v>
      </c>
      <c r="G916" s="828">
        <v>12.744999999999999</v>
      </c>
      <c r="H916" s="828">
        <v>1.2999999999999999E-2</v>
      </c>
      <c r="I916" s="828">
        <v>2.3820000000000001</v>
      </c>
      <c r="J916" s="828">
        <v>12.657</v>
      </c>
      <c r="K916" s="828">
        <v>1.2999999999999999E-2</v>
      </c>
      <c r="L916" s="828">
        <v>2.3820000000000001</v>
      </c>
      <c r="M916" s="828">
        <v>12.374000000000001</v>
      </c>
      <c r="N916" s="828">
        <v>1.2999999999999999E-2</v>
      </c>
      <c r="O916" s="828">
        <v>2.3820000000000001</v>
      </c>
      <c r="P916" s="828">
        <v>10.548999999999999</v>
      </c>
      <c r="Q916" s="828">
        <v>1.4E-2</v>
      </c>
      <c r="R916" s="828">
        <v>2.2890000000000001</v>
      </c>
      <c r="S916" s="828">
        <v>8.7110000000000003</v>
      </c>
      <c r="T916" s="828">
        <v>1.4E-2</v>
      </c>
      <c r="U916" s="828">
        <v>2.2839999999999998</v>
      </c>
      <c r="V916" s="828">
        <v>6.7830000000000004</v>
      </c>
      <c r="W916" s="828">
        <v>1.4999999999999999E-2</v>
      </c>
      <c r="X916" s="828">
        <v>2.2890000000000001</v>
      </c>
      <c r="Y916" s="828">
        <v>6.7050000000000001</v>
      </c>
      <c r="Z916" s="828">
        <v>1.4999999999999999E-2</v>
      </c>
      <c r="AA916" s="828">
        <v>2.2890000000000001</v>
      </c>
      <c r="AB916" s="828">
        <v>6.6269999999999998</v>
      </c>
      <c r="AC916" s="828">
        <v>1.4999999999999999E-2</v>
      </c>
      <c r="AD916" s="828">
        <v>2.2890000000000001</v>
      </c>
      <c r="AE916" s="828">
        <v>6.548</v>
      </c>
      <c r="AF916" s="828">
        <v>1.4999999999999999E-2</v>
      </c>
      <c r="AG916" s="828">
        <v>2.2789999999999999</v>
      </c>
      <c r="AH916" s="828">
        <v>6.4790000000000001</v>
      </c>
      <c r="AI916" s="828">
        <v>1.4999999999999999E-2</v>
      </c>
      <c r="AJ916" s="828">
        <v>2.2629999999999999</v>
      </c>
      <c r="AK916" s="828">
        <v>6.4089999999999998</v>
      </c>
      <c r="AL916" s="828">
        <v>1.4999999999999999E-2</v>
      </c>
      <c r="AM916" s="828">
        <v>2.2389999999999999</v>
      </c>
      <c r="AN916" s="828">
        <v>6.3449999999999998</v>
      </c>
      <c r="AO916" s="828">
        <v>1.4999999999999999E-2</v>
      </c>
      <c r="AP916" s="890" t="s">
        <v>160</v>
      </c>
      <c r="AQ916" s="890" t="s">
        <v>160</v>
      </c>
      <c r="AR916" s="890" t="s">
        <v>160</v>
      </c>
      <c r="AS916" s="890" t="s">
        <v>160</v>
      </c>
      <c r="AT916" s="890" t="s">
        <v>160</v>
      </c>
      <c r="AU916" s="890" t="s">
        <v>160</v>
      </c>
      <c r="AV916" s="890" t="s">
        <v>160</v>
      </c>
      <c r="AW916" s="890" t="s">
        <v>160</v>
      </c>
      <c r="AX916" s="890" t="s">
        <v>160</v>
      </c>
      <c r="AY916" s="890" t="s">
        <v>160</v>
      </c>
      <c r="AZ916" s="890" t="s">
        <v>160</v>
      </c>
      <c r="BA916" s="890" t="s">
        <v>160</v>
      </c>
      <c r="BB916" s="890" t="s">
        <v>160</v>
      </c>
      <c r="BC916" s="890" t="s">
        <v>160</v>
      </c>
      <c r="BD916" s="890" t="s">
        <v>160</v>
      </c>
      <c r="BE916" s="890" t="s">
        <v>160</v>
      </c>
      <c r="BF916" s="890" t="s">
        <v>160</v>
      </c>
      <c r="BG916" s="890" t="s">
        <v>160</v>
      </c>
      <c r="BH916" s="890" t="s">
        <v>160</v>
      </c>
      <c r="BI916" s="890" t="s">
        <v>160</v>
      </c>
      <c r="BJ916" s="890" t="s">
        <v>160</v>
      </c>
      <c r="BK916" s="1089" t="s">
        <v>160</v>
      </c>
      <c r="BL916" s="1089" t="s">
        <v>160</v>
      </c>
      <c r="BM916" s="1089" t="s">
        <v>160</v>
      </c>
    </row>
    <row r="917" spans="1:65" s="741" customFormat="1" ht="17.25" customHeight="1" x14ac:dyDescent="0.2">
      <c r="A917" s="751"/>
      <c r="B917" s="759"/>
      <c r="C917" s="760" t="s">
        <v>353</v>
      </c>
      <c r="D917" s="482" t="s">
        <v>763</v>
      </c>
      <c r="E917" s="433" t="str">
        <f t="shared" si="228"/>
        <v>Gasolina (l)Maquinaria comercial, institucional e industrial</v>
      </c>
      <c r="F917" s="828">
        <v>2.3820000000000001</v>
      </c>
      <c r="G917" s="828">
        <v>12.744999999999999</v>
      </c>
      <c r="H917" s="828">
        <v>1.2999999999999999E-2</v>
      </c>
      <c r="I917" s="828">
        <v>2.3820000000000001</v>
      </c>
      <c r="J917" s="828">
        <v>12.744999999999999</v>
      </c>
      <c r="K917" s="828">
        <v>1.2999999999999999E-2</v>
      </c>
      <c r="L917" s="828">
        <v>2.3820000000000001</v>
      </c>
      <c r="M917" s="828">
        <v>12.744999999999999</v>
      </c>
      <c r="N917" s="828">
        <v>1.2999999999999999E-2</v>
      </c>
      <c r="O917" s="828">
        <v>2.3820000000000001</v>
      </c>
      <c r="P917" s="828">
        <v>12.744999999999999</v>
      </c>
      <c r="Q917" s="828">
        <v>1.2999999999999999E-2</v>
      </c>
      <c r="R917" s="828">
        <v>2.2890000000000001</v>
      </c>
      <c r="S917" s="828">
        <v>12.744999999999999</v>
      </c>
      <c r="T917" s="828">
        <v>1.2999999999999999E-2</v>
      </c>
      <c r="U917" s="828">
        <v>2.2839999999999998</v>
      </c>
      <c r="V917" s="828">
        <v>12.744999999999999</v>
      </c>
      <c r="W917" s="828">
        <v>1.2999999999999999E-2</v>
      </c>
      <c r="X917" s="828">
        <v>2.2890000000000001</v>
      </c>
      <c r="Y917" s="828">
        <v>12.744999999999999</v>
      </c>
      <c r="Z917" s="828">
        <v>1.2999999999999999E-2</v>
      </c>
      <c r="AA917" s="828">
        <v>2.2890000000000001</v>
      </c>
      <c r="AB917" s="828">
        <v>12.744999999999999</v>
      </c>
      <c r="AC917" s="828">
        <v>1.2999999999999999E-2</v>
      </c>
      <c r="AD917" s="828">
        <v>2.2890000000000001</v>
      </c>
      <c r="AE917" s="828">
        <v>12.744999999999999</v>
      </c>
      <c r="AF917" s="828">
        <v>1.2999999999999999E-2</v>
      </c>
      <c r="AG917" s="828">
        <v>2.2789999999999999</v>
      </c>
      <c r="AH917" s="828">
        <v>12.744999999999999</v>
      </c>
      <c r="AI917" s="828">
        <v>1.2999999999999999E-2</v>
      </c>
      <c r="AJ917" s="828">
        <v>2.2629999999999999</v>
      </c>
      <c r="AK917" s="828">
        <v>12.744999999999999</v>
      </c>
      <c r="AL917" s="828">
        <v>1.2999999999999999E-2</v>
      </c>
      <c r="AM917" s="828">
        <v>2.2389999999999999</v>
      </c>
      <c r="AN917" s="828">
        <v>12.744999999999999</v>
      </c>
      <c r="AO917" s="828">
        <v>1.2999999999999999E-2</v>
      </c>
      <c r="AP917" s="890" t="s">
        <v>160</v>
      </c>
      <c r="AQ917" s="890" t="s">
        <v>160</v>
      </c>
      <c r="AR917" s="890" t="s">
        <v>160</v>
      </c>
      <c r="AS917" s="890" t="s">
        <v>160</v>
      </c>
      <c r="AT917" s="890" t="s">
        <v>160</v>
      </c>
      <c r="AU917" s="890" t="s">
        <v>160</v>
      </c>
      <c r="AV917" s="890" t="s">
        <v>160</v>
      </c>
      <c r="AW917" s="890" t="s">
        <v>160</v>
      </c>
      <c r="AX917" s="890" t="s">
        <v>160</v>
      </c>
      <c r="AY917" s="890" t="s">
        <v>160</v>
      </c>
      <c r="AZ917" s="890" t="s">
        <v>160</v>
      </c>
      <c r="BA917" s="890" t="s">
        <v>160</v>
      </c>
      <c r="BB917" s="890" t="s">
        <v>160</v>
      </c>
      <c r="BC917" s="890" t="s">
        <v>160</v>
      </c>
      <c r="BD917" s="890" t="s">
        <v>160</v>
      </c>
      <c r="BE917" s="890" t="s">
        <v>160</v>
      </c>
      <c r="BF917" s="890" t="s">
        <v>160</v>
      </c>
      <c r="BG917" s="890" t="s">
        <v>160</v>
      </c>
      <c r="BH917" s="890" t="s">
        <v>160</v>
      </c>
      <c r="BI917" s="890" t="s">
        <v>160</v>
      </c>
      <c r="BJ917" s="890" t="s">
        <v>160</v>
      </c>
      <c r="BK917" s="1089" t="s">
        <v>160</v>
      </c>
      <c r="BL917" s="1089" t="s">
        <v>160</v>
      </c>
      <c r="BM917" s="1089" t="s">
        <v>160</v>
      </c>
    </row>
    <row r="918" spans="1:65" s="741" customFormat="1" ht="17.25" customHeight="1" x14ac:dyDescent="0.2">
      <c r="A918" s="751"/>
      <c r="B918" s="759">
        <v>0.05</v>
      </c>
      <c r="C918" s="760" t="s">
        <v>541</v>
      </c>
      <c r="D918" s="482" t="s">
        <v>695</v>
      </c>
      <c r="E918" s="433" t="str">
        <f t="shared" si="228"/>
        <v>E5 (l)Maquinaria forestal</v>
      </c>
      <c r="F918" s="890" t="s">
        <v>160</v>
      </c>
      <c r="G918" s="890" t="s">
        <v>160</v>
      </c>
      <c r="H918" s="890" t="s">
        <v>160</v>
      </c>
      <c r="I918" s="890" t="s">
        <v>160</v>
      </c>
      <c r="J918" s="890" t="s">
        <v>160</v>
      </c>
      <c r="K918" s="890" t="s">
        <v>160</v>
      </c>
      <c r="L918" s="890" t="s">
        <v>160</v>
      </c>
      <c r="M918" s="890" t="s">
        <v>160</v>
      </c>
      <c r="N918" s="890" t="s">
        <v>160</v>
      </c>
      <c r="O918" s="890" t="s">
        <v>160</v>
      </c>
      <c r="P918" s="890" t="s">
        <v>160</v>
      </c>
      <c r="Q918" s="890" t="s">
        <v>160</v>
      </c>
      <c r="R918" s="890" t="s">
        <v>160</v>
      </c>
      <c r="S918" s="890" t="s">
        <v>160</v>
      </c>
      <c r="T918" s="890" t="s">
        <v>160</v>
      </c>
      <c r="U918" s="890" t="s">
        <v>160</v>
      </c>
      <c r="V918" s="890" t="s">
        <v>160</v>
      </c>
      <c r="W918" s="890" t="s">
        <v>160</v>
      </c>
      <c r="X918" s="890" t="s">
        <v>160</v>
      </c>
      <c r="Y918" s="890" t="s">
        <v>160</v>
      </c>
      <c r="Z918" s="890" t="s">
        <v>160</v>
      </c>
      <c r="AA918" s="890" t="s">
        <v>160</v>
      </c>
      <c r="AB918" s="890" t="s">
        <v>160</v>
      </c>
      <c r="AC918" s="890" t="s">
        <v>160</v>
      </c>
      <c r="AD918" s="890" t="s">
        <v>160</v>
      </c>
      <c r="AE918" s="890" t="s">
        <v>160</v>
      </c>
      <c r="AF918" s="890" t="s">
        <v>160</v>
      </c>
      <c r="AG918" s="890" t="s">
        <v>160</v>
      </c>
      <c r="AH918" s="890" t="s">
        <v>160</v>
      </c>
      <c r="AI918" s="890" t="s">
        <v>160</v>
      </c>
      <c r="AJ918" s="890" t="s">
        <v>160</v>
      </c>
      <c r="AK918" s="890" t="s">
        <v>160</v>
      </c>
      <c r="AL918" s="890" t="s">
        <v>160</v>
      </c>
      <c r="AM918" s="890" t="s">
        <v>160</v>
      </c>
      <c r="AN918" s="890" t="s">
        <v>160</v>
      </c>
      <c r="AO918" s="890" t="s">
        <v>160</v>
      </c>
      <c r="AP918" s="828">
        <v>2.2629999999999999</v>
      </c>
      <c r="AQ918" s="828">
        <v>6.3449999999999998</v>
      </c>
      <c r="AR918" s="828">
        <v>1.4999999999999999E-2</v>
      </c>
      <c r="AS918" s="828">
        <v>2.2629999999999999</v>
      </c>
      <c r="AT918" s="828">
        <v>6.35</v>
      </c>
      <c r="AU918" s="828">
        <v>1.4999999999999999E-2</v>
      </c>
      <c r="AV918" s="828">
        <v>2.2629999999999999</v>
      </c>
      <c r="AW918" s="828">
        <v>6.35</v>
      </c>
      <c r="AX918" s="828">
        <v>1.4999999999999999E-2</v>
      </c>
      <c r="AY918" s="829">
        <v>2.2629999999999999</v>
      </c>
      <c r="AZ918" s="829">
        <v>6.35</v>
      </c>
      <c r="BA918" s="830">
        <v>1.4999999999999999E-2</v>
      </c>
      <c r="BB918" s="829">
        <v>2.2629999999999999</v>
      </c>
      <c r="BC918" s="829">
        <v>6.35</v>
      </c>
      <c r="BD918" s="830">
        <v>1.4999999999999999E-2</v>
      </c>
      <c r="BE918" s="830">
        <v>2.2629999999999999</v>
      </c>
      <c r="BF918" s="830">
        <v>6.35</v>
      </c>
      <c r="BG918" s="830">
        <v>1.4999999999999999E-2</v>
      </c>
      <c r="BH918" s="1100">
        <v>2.2629999999999999</v>
      </c>
      <c r="BI918" s="1100">
        <v>6.35</v>
      </c>
      <c r="BJ918" s="1100">
        <v>1.4999999999999999E-2</v>
      </c>
      <c r="BK918" s="1102"/>
      <c r="BL918" s="1102"/>
      <c r="BM918" s="1102"/>
    </row>
    <row r="919" spans="1:65" s="741" customFormat="1" ht="17.25" customHeight="1" x14ac:dyDescent="0.2">
      <c r="A919" s="751"/>
      <c r="B919" s="759">
        <v>0.05</v>
      </c>
      <c r="C919" s="760" t="s">
        <v>541</v>
      </c>
      <c r="D919" s="482" t="s">
        <v>763</v>
      </c>
      <c r="E919" s="433" t="str">
        <f t="shared" si="228"/>
        <v>E5 (l)Maquinaria comercial, institucional e industrial</v>
      </c>
      <c r="F919" s="890" t="s">
        <v>160</v>
      </c>
      <c r="G919" s="890" t="s">
        <v>160</v>
      </c>
      <c r="H919" s="890" t="s">
        <v>160</v>
      </c>
      <c r="I919" s="890" t="s">
        <v>160</v>
      </c>
      <c r="J919" s="890" t="s">
        <v>160</v>
      </c>
      <c r="K919" s="890" t="s">
        <v>160</v>
      </c>
      <c r="L919" s="890" t="s">
        <v>160</v>
      </c>
      <c r="M919" s="890" t="s">
        <v>160</v>
      </c>
      <c r="N919" s="890" t="s">
        <v>160</v>
      </c>
      <c r="O919" s="890" t="s">
        <v>160</v>
      </c>
      <c r="P919" s="890" t="s">
        <v>160</v>
      </c>
      <c r="Q919" s="890" t="s">
        <v>160</v>
      </c>
      <c r="R919" s="890" t="s">
        <v>160</v>
      </c>
      <c r="S919" s="890" t="s">
        <v>160</v>
      </c>
      <c r="T919" s="890" t="s">
        <v>160</v>
      </c>
      <c r="U919" s="890" t="s">
        <v>160</v>
      </c>
      <c r="V919" s="890" t="s">
        <v>160</v>
      </c>
      <c r="W919" s="890" t="s">
        <v>160</v>
      </c>
      <c r="X919" s="890" t="s">
        <v>160</v>
      </c>
      <c r="Y919" s="890" t="s">
        <v>160</v>
      </c>
      <c r="Z919" s="890" t="s">
        <v>160</v>
      </c>
      <c r="AA919" s="890" t="s">
        <v>160</v>
      </c>
      <c r="AB919" s="890" t="s">
        <v>160</v>
      </c>
      <c r="AC919" s="890" t="s">
        <v>160</v>
      </c>
      <c r="AD919" s="890" t="s">
        <v>160</v>
      </c>
      <c r="AE919" s="890" t="s">
        <v>160</v>
      </c>
      <c r="AF919" s="890" t="s">
        <v>160</v>
      </c>
      <c r="AG919" s="890" t="s">
        <v>160</v>
      </c>
      <c r="AH919" s="890" t="s">
        <v>160</v>
      </c>
      <c r="AI919" s="890" t="s">
        <v>160</v>
      </c>
      <c r="AJ919" s="890" t="s">
        <v>160</v>
      </c>
      <c r="AK919" s="890" t="s">
        <v>160</v>
      </c>
      <c r="AL919" s="890" t="s">
        <v>160</v>
      </c>
      <c r="AM919" s="890" t="s">
        <v>160</v>
      </c>
      <c r="AN919" s="890" t="s">
        <v>160</v>
      </c>
      <c r="AO919" s="890" t="s">
        <v>160</v>
      </c>
      <c r="AP919" s="828">
        <v>2.2629999999999999</v>
      </c>
      <c r="AQ919" s="828">
        <v>12.744999999999999</v>
      </c>
      <c r="AR919" s="828">
        <v>1.2999999999999999E-2</v>
      </c>
      <c r="AS919" s="828">
        <v>2.2629999999999999</v>
      </c>
      <c r="AT919" s="828">
        <v>12.744999999999999</v>
      </c>
      <c r="AU919" s="828">
        <v>1.2999999999999999E-2</v>
      </c>
      <c r="AV919" s="828">
        <v>2.2629999999999999</v>
      </c>
      <c r="AW919" s="828">
        <v>12.744999999999999</v>
      </c>
      <c r="AX919" s="828">
        <v>1.2999999999999999E-2</v>
      </c>
      <c r="AY919" s="829">
        <v>2.2629999999999999</v>
      </c>
      <c r="AZ919" s="829">
        <v>12.744999999999999</v>
      </c>
      <c r="BA919" s="830">
        <v>1.2999999999999999E-2</v>
      </c>
      <c r="BB919" s="829">
        <v>2.2629999999999999</v>
      </c>
      <c r="BC919" s="829">
        <v>12.744999999999999</v>
      </c>
      <c r="BD919" s="830">
        <v>1.2999999999999999E-2</v>
      </c>
      <c r="BE919" s="830">
        <v>2.2629999999999999</v>
      </c>
      <c r="BF919" s="830">
        <v>12.744999999999999</v>
      </c>
      <c r="BG919" s="830">
        <v>1.2999999999999999E-2</v>
      </c>
      <c r="BH919" s="1100">
        <v>2.2629999999999999</v>
      </c>
      <c r="BI919" s="1100">
        <v>12.744999999999999</v>
      </c>
      <c r="BJ919" s="1100">
        <v>1.2999999999999999E-2</v>
      </c>
      <c r="BK919" s="1102"/>
      <c r="BL919" s="1102"/>
      <c r="BM919" s="1102"/>
    </row>
    <row r="920" spans="1:65" s="741" customFormat="1" ht="17.25" customHeight="1" x14ac:dyDescent="0.2">
      <c r="A920" s="751"/>
      <c r="B920" s="759">
        <v>0.1</v>
      </c>
      <c r="C920" s="760" t="s">
        <v>34</v>
      </c>
      <c r="D920" s="482" t="s">
        <v>695</v>
      </c>
      <c r="E920" s="433" t="str">
        <f t="shared" si="228"/>
        <v>E10 (l)Maquinaria forestal</v>
      </c>
      <c r="F920" s="890" t="s">
        <v>160</v>
      </c>
      <c r="G920" s="890" t="s">
        <v>160</v>
      </c>
      <c r="H920" s="890" t="s">
        <v>160</v>
      </c>
      <c r="I920" s="890" t="s">
        <v>160</v>
      </c>
      <c r="J920" s="890" t="s">
        <v>160</v>
      </c>
      <c r="K920" s="890" t="s">
        <v>160</v>
      </c>
      <c r="L920" s="890" t="s">
        <v>160</v>
      </c>
      <c r="M920" s="890" t="s">
        <v>160</v>
      </c>
      <c r="N920" s="890" t="s">
        <v>160</v>
      </c>
      <c r="O920" s="890" t="s">
        <v>160</v>
      </c>
      <c r="P920" s="890" t="s">
        <v>160</v>
      </c>
      <c r="Q920" s="890" t="s">
        <v>160</v>
      </c>
      <c r="R920" s="890" t="s">
        <v>160</v>
      </c>
      <c r="S920" s="890" t="s">
        <v>160</v>
      </c>
      <c r="T920" s="890" t="s">
        <v>160</v>
      </c>
      <c r="U920" s="890" t="s">
        <v>160</v>
      </c>
      <c r="V920" s="890" t="s">
        <v>160</v>
      </c>
      <c r="W920" s="890" t="s">
        <v>160</v>
      </c>
      <c r="X920" s="890" t="s">
        <v>160</v>
      </c>
      <c r="Y920" s="890" t="s">
        <v>160</v>
      </c>
      <c r="Z920" s="890" t="s">
        <v>160</v>
      </c>
      <c r="AA920" s="890" t="s">
        <v>160</v>
      </c>
      <c r="AB920" s="890" t="s">
        <v>160</v>
      </c>
      <c r="AC920" s="890" t="s">
        <v>160</v>
      </c>
      <c r="AD920" s="890" t="s">
        <v>160</v>
      </c>
      <c r="AE920" s="890" t="s">
        <v>160</v>
      </c>
      <c r="AF920" s="890" t="s">
        <v>160</v>
      </c>
      <c r="AG920" s="890" t="s">
        <v>160</v>
      </c>
      <c r="AH920" s="890" t="s">
        <v>160</v>
      </c>
      <c r="AI920" s="890" t="s">
        <v>160</v>
      </c>
      <c r="AJ920" s="890" t="s">
        <v>160</v>
      </c>
      <c r="AK920" s="890" t="s">
        <v>160</v>
      </c>
      <c r="AL920" s="890" t="s">
        <v>160</v>
      </c>
      <c r="AM920" s="890" t="s">
        <v>160</v>
      </c>
      <c r="AN920" s="890" t="s">
        <v>160</v>
      </c>
      <c r="AO920" s="890" t="s">
        <v>160</v>
      </c>
      <c r="AP920" s="828">
        <v>2.1440000000000001</v>
      </c>
      <c r="AQ920" s="828">
        <v>6.3449999999999998</v>
      </c>
      <c r="AR920" s="828">
        <v>1.4999999999999999E-2</v>
      </c>
      <c r="AS920" s="828">
        <v>2.1440000000000001</v>
      </c>
      <c r="AT920" s="828">
        <v>6.35</v>
      </c>
      <c r="AU920" s="828">
        <v>1.4999999999999999E-2</v>
      </c>
      <c r="AV920" s="828">
        <v>2.1440000000000001</v>
      </c>
      <c r="AW920" s="828">
        <v>6.35</v>
      </c>
      <c r="AX920" s="828">
        <v>1.4999999999999999E-2</v>
      </c>
      <c r="AY920" s="829">
        <v>2.1440000000000001</v>
      </c>
      <c r="AZ920" s="829">
        <v>6.35</v>
      </c>
      <c r="BA920" s="830">
        <v>1.4999999999999999E-2</v>
      </c>
      <c r="BB920" s="829">
        <v>2.1440000000000001</v>
      </c>
      <c r="BC920" s="829">
        <v>6.35</v>
      </c>
      <c r="BD920" s="830">
        <v>1.4999999999999999E-2</v>
      </c>
      <c r="BE920" s="830">
        <v>2.1440000000000001</v>
      </c>
      <c r="BF920" s="830">
        <v>6.35</v>
      </c>
      <c r="BG920" s="830">
        <v>1.4999999999999999E-2</v>
      </c>
      <c r="BH920" s="1100">
        <v>2.1440000000000001</v>
      </c>
      <c r="BI920" s="1100">
        <v>6.35</v>
      </c>
      <c r="BJ920" s="1100">
        <v>1.4999999999999999E-2</v>
      </c>
      <c r="BK920" s="1102"/>
      <c r="BL920" s="1102"/>
      <c r="BM920" s="1102"/>
    </row>
    <row r="921" spans="1:65" s="741" customFormat="1" ht="17.25" customHeight="1" x14ac:dyDescent="0.2">
      <c r="A921" s="751"/>
      <c r="B921" s="759">
        <v>0.1</v>
      </c>
      <c r="C921" s="760" t="s">
        <v>34</v>
      </c>
      <c r="D921" s="482" t="s">
        <v>763</v>
      </c>
      <c r="E921" s="433" t="str">
        <f t="shared" si="228"/>
        <v>E10 (l)Maquinaria comercial, institucional e industrial</v>
      </c>
      <c r="F921" s="890" t="s">
        <v>160</v>
      </c>
      <c r="G921" s="890" t="s">
        <v>160</v>
      </c>
      <c r="H921" s="890" t="s">
        <v>160</v>
      </c>
      <c r="I921" s="890" t="s">
        <v>160</v>
      </c>
      <c r="J921" s="890" t="s">
        <v>160</v>
      </c>
      <c r="K921" s="890" t="s">
        <v>160</v>
      </c>
      <c r="L921" s="890" t="s">
        <v>160</v>
      </c>
      <c r="M921" s="890" t="s">
        <v>160</v>
      </c>
      <c r="N921" s="890" t="s">
        <v>160</v>
      </c>
      <c r="O921" s="890" t="s">
        <v>160</v>
      </c>
      <c r="P921" s="890" t="s">
        <v>160</v>
      </c>
      <c r="Q921" s="890" t="s">
        <v>160</v>
      </c>
      <c r="R921" s="890" t="s">
        <v>160</v>
      </c>
      <c r="S921" s="890" t="s">
        <v>160</v>
      </c>
      <c r="T921" s="890" t="s">
        <v>160</v>
      </c>
      <c r="U921" s="890" t="s">
        <v>160</v>
      </c>
      <c r="V921" s="890" t="s">
        <v>160</v>
      </c>
      <c r="W921" s="890" t="s">
        <v>160</v>
      </c>
      <c r="X921" s="890" t="s">
        <v>160</v>
      </c>
      <c r="Y921" s="890" t="s">
        <v>160</v>
      </c>
      <c r="Z921" s="890" t="s">
        <v>160</v>
      </c>
      <c r="AA921" s="890" t="s">
        <v>160</v>
      </c>
      <c r="AB921" s="890" t="s">
        <v>160</v>
      </c>
      <c r="AC921" s="890" t="s">
        <v>160</v>
      </c>
      <c r="AD921" s="890" t="s">
        <v>160</v>
      </c>
      <c r="AE921" s="890" t="s">
        <v>160</v>
      </c>
      <c r="AF921" s="890" t="s">
        <v>160</v>
      </c>
      <c r="AG921" s="890" t="s">
        <v>160</v>
      </c>
      <c r="AH921" s="890" t="s">
        <v>160</v>
      </c>
      <c r="AI921" s="890" t="s">
        <v>160</v>
      </c>
      <c r="AJ921" s="890" t="s">
        <v>160</v>
      </c>
      <c r="AK921" s="890" t="s">
        <v>160</v>
      </c>
      <c r="AL921" s="890" t="s">
        <v>160</v>
      </c>
      <c r="AM921" s="890" t="s">
        <v>160</v>
      </c>
      <c r="AN921" s="890" t="s">
        <v>160</v>
      </c>
      <c r="AO921" s="890" t="s">
        <v>160</v>
      </c>
      <c r="AP921" s="828">
        <v>2.1440000000000001</v>
      </c>
      <c r="AQ921" s="828">
        <v>12.744999999999999</v>
      </c>
      <c r="AR921" s="828">
        <v>1.2999999999999999E-2</v>
      </c>
      <c r="AS921" s="828">
        <v>2.1440000000000001</v>
      </c>
      <c r="AT921" s="828">
        <v>12.744999999999999</v>
      </c>
      <c r="AU921" s="828">
        <v>1.2999999999999999E-2</v>
      </c>
      <c r="AV921" s="828">
        <v>2.1440000000000001</v>
      </c>
      <c r="AW921" s="828">
        <v>12.744999999999999</v>
      </c>
      <c r="AX921" s="828">
        <v>1.2999999999999999E-2</v>
      </c>
      <c r="AY921" s="829">
        <v>2.1440000000000001</v>
      </c>
      <c r="AZ921" s="829">
        <v>12.744999999999999</v>
      </c>
      <c r="BA921" s="830">
        <v>1.2999999999999999E-2</v>
      </c>
      <c r="BB921" s="829">
        <v>2.1440000000000001</v>
      </c>
      <c r="BC921" s="829">
        <v>12.744999999999999</v>
      </c>
      <c r="BD921" s="830">
        <v>1.2999999999999999E-2</v>
      </c>
      <c r="BE921" s="830">
        <v>2.1440000000000001</v>
      </c>
      <c r="BF921" s="830">
        <v>12.744999999999999</v>
      </c>
      <c r="BG921" s="830">
        <v>1.2999999999999999E-2</v>
      </c>
      <c r="BH921" s="1100">
        <v>2.1440000000000001</v>
      </c>
      <c r="BI921" s="1100">
        <v>12.744999999999999</v>
      </c>
      <c r="BJ921" s="1100">
        <v>1.2999999999999999E-2</v>
      </c>
      <c r="BK921" s="1102"/>
      <c r="BL921" s="1102"/>
      <c r="BM921" s="1102"/>
    </row>
    <row r="922" spans="1:65" s="741" customFormat="1" ht="17.25" customHeight="1" x14ac:dyDescent="0.2">
      <c r="A922" s="751"/>
      <c r="B922" s="759">
        <v>0.85</v>
      </c>
      <c r="C922" s="760" t="s">
        <v>35</v>
      </c>
      <c r="D922" s="482" t="s">
        <v>695</v>
      </c>
      <c r="E922" s="433" t="str">
        <f t="shared" si="228"/>
        <v>E85 (l)Maquinaria forestal</v>
      </c>
      <c r="F922" s="890" t="s">
        <v>160</v>
      </c>
      <c r="G922" s="890" t="s">
        <v>160</v>
      </c>
      <c r="H922" s="890" t="s">
        <v>160</v>
      </c>
      <c r="I922" s="890" t="s">
        <v>160</v>
      </c>
      <c r="J922" s="890" t="s">
        <v>160</v>
      </c>
      <c r="K922" s="890" t="s">
        <v>160</v>
      </c>
      <c r="L922" s="890" t="s">
        <v>160</v>
      </c>
      <c r="M922" s="890" t="s">
        <v>160</v>
      </c>
      <c r="N922" s="890" t="s">
        <v>160</v>
      </c>
      <c r="O922" s="890" t="s">
        <v>160</v>
      </c>
      <c r="P922" s="890" t="s">
        <v>160</v>
      </c>
      <c r="Q922" s="890" t="s">
        <v>160</v>
      </c>
      <c r="R922" s="890" t="s">
        <v>160</v>
      </c>
      <c r="S922" s="890" t="s">
        <v>160</v>
      </c>
      <c r="T922" s="890" t="s">
        <v>160</v>
      </c>
      <c r="U922" s="890" t="s">
        <v>160</v>
      </c>
      <c r="V922" s="890" t="s">
        <v>160</v>
      </c>
      <c r="W922" s="890" t="s">
        <v>160</v>
      </c>
      <c r="X922" s="890" t="s">
        <v>160</v>
      </c>
      <c r="Y922" s="890" t="s">
        <v>160</v>
      </c>
      <c r="Z922" s="890" t="s">
        <v>160</v>
      </c>
      <c r="AA922" s="890" t="s">
        <v>160</v>
      </c>
      <c r="AB922" s="890" t="s">
        <v>160</v>
      </c>
      <c r="AC922" s="890" t="s">
        <v>160</v>
      </c>
      <c r="AD922" s="890" t="s">
        <v>160</v>
      </c>
      <c r="AE922" s="890" t="s">
        <v>160</v>
      </c>
      <c r="AF922" s="890" t="s">
        <v>160</v>
      </c>
      <c r="AG922" s="890" t="s">
        <v>160</v>
      </c>
      <c r="AH922" s="890" t="s">
        <v>160</v>
      </c>
      <c r="AI922" s="890" t="s">
        <v>160</v>
      </c>
      <c r="AJ922" s="890" t="s">
        <v>160</v>
      </c>
      <c r="AK922" s="890" t="s">
        <v>160</v>
      </c>
      <c r="AL922" s="890" t="s">
        <v>160</v>
      </c>
      <c r="AM922" s="890" t="s">
        <v>160</v>
      </c>
      <c r="AN922" s="890" t="s">
        <v>160</v>
      </c>
      <c r="AO922" s="890" t="s">
        <v>160</v>
      </c>
      <c r="AP922" s="828">
        <v>0.35699999999999998</v>
      </c>
      <c r="AQ922" s="828">
        <v>6.3449999999999998</v>
      </c>
      <c r="AR922" s="828">
        <v>1.4999999999999999E-2</v>
      </c>
      <c r="AS922" s="828">
        <v>0.35699999999999998</v>
      </c>
      <c r="AT922" s="828">
        <v>6.35</v>
      </c>
      <c r="AU922" s="828">
        <v>1.4999999999999999E-2</v>
      </c>
      <c r="AV922" s="828">
        <v>0.35699999999999998</v>
      </c>
      <c r="AW922" s="828">
        <v>6.35</v>
      </c>
      <c r="AX922" s="828">
        <v>1.4999999999999999E-2</v>
      </c>
      <c r="AY922" s="829">
        <v>0.35699999999999998</v>
      </c>
      <c r="AZ922" s="829">
        <v>6.35</v>
      </c>
      <c r="BA922" s="830">
        <v>1.4999999999999999E-2</v>
      </c>
      <c r="BB922" s="829">
        <v>0.35699999999999998</v>
      </c>
      <c r="BC922" s="829">
        <v>6.35</v>
      </c>
      <c r="BD922" s="830">
        <v>1.4999999999999999E-2</v>
      </c>
      <c r="BE922" s="830">
        <v>0.35699999999999998</v>
      </c>
      <c r="BF922" s="830">
        <v>6.35</v>
      </c>
      <c r="BG922" s="830">
        <v>1.4999999999999999E-2</v>
      </c>
      <c r="BH922" s="1100">
        <v>0.35699999999999998</v>
      </c>
      <c r="BI922" s="1100">
        <v>6.35</v>
      </c>
      <c r="BJ922" s="1100">
        <v>1.4999999999999999E-2</v>
      </c>
      <c r="BK922" s="1102"/>
      <c r="BL922" s="1102"/>
      <c r="BM922" s="1102"/>
    </row>
    <row r="923" spans="1:65" s="741" customFormat="1" ht="17.25" customHeight="1" x14ac:dyDescent="0.2">
      <c r="A923" s="751"/>
      <c r="B923" s="759">
        <v>0.85</v>
      </c>
      <c r="C923" s="760" t="s">
        <v>35</v>
      </c>
      <c r="D923" s="482" t="s">
        <v>763</v>
      </c>
      <c r="E923" s="433" t="str">
        <f t="shared" si="228"/>
        <v>E85 (l)Maquinaria comercial, institucional e industrial</v>
      </c>
      <c r="F923" s="890" t="s">
        <v>160</v>
      </c>
      <c r="G923" s="890" t="s">
        <v>160</v>
      </c>
      <c r="H923" s="890" t="s">
        <v>160</v>
      </c>
      <c r="I923" s="890" t="s">
        <v>160</v>
      </c>
      <c r="J923" s="890" t="s">
        <v>160</v>
      </c>
      <c r="K923" s="890" t="s">
        <v>160</v>
      </c>
      <c r="L923" s="890" t="s">
        <v>160</v>
      </c>
      <c r="M923" s="890" t="s">
        <v>160</v>
      </c>
      <c r="N923" s="890" t="s">
        <v>160</v>
      </c>
      <c r="O923" s="890" t="s">
        <v>160</v>
      </c>
      <c r="P923" s="890" t="s">
        <v>160</v>
      </c>
      <c r="Q923" s="890" t="s">
        <v>160</v>
      </c>
      <c r="R923" s="890" t="s">
        <v>160</v>
      </c>
      <c r="S923" s="890" t="s">
        <v>160</v>
      </c>
      <c r="T923" s="890" t="s">
        <v>160</v>
      </c>
      <c r="U923" s="890" t="s">
        <v>160</v>
      </c>
      <c r="V923" s="890" t="s">
        <v>160</v>
      </c>
      <c r="W923" s="890" t="s">
        <v>160</v>
      </c>
      <c r="X923" s="890" t="s">
        <v>160</v>
      </c>
      <c r="Y923" s="890" t="s">
        <v>160</v>
      </c>
      <c r="Z923" s="890" t="s">
        <v>160</v>
      </c>
      <c r="AA923" s="890" t="s">
        <v>160</v>
      </c>
      <c r="AB923" s="890" t="s">
        <v>160</v>
      </c>
      <c r="AC923" s="890" t="s">
        <v>160</v>
      </c>
      <c r="AD923" s="890" t="s">
        <v>160</v>
      </c>
      <c r="AE923" s="890" t="s">
        <v>160</v>
      </c>
      <c r="AF923" s="890" t="s">
        <v>160</v>
      </c>
      <c r="AG923" s="890" t="s">
        <v>160</v>
      </c>
      <c r="AH923" s="890" t="s">
        <v>160</v>
      </c>
      <c r="AI923" s="890" t="s">
        <v>160</v>
      </c>
      <c r="AJ923" s="890" t="s">
        <v>160</v>
      </c>
      <c r="AK923" s="890" t="s">
        <v>160</v>
      </c>
      <c r="AL923" s="890" t="s">
        <v>160</v>
      </c>
      <c r="AM923" s="890" t="s">
        <v>160</v>
      </c>
      <c r="AN923" s="890" t="s">
        <v>160</v>
      </c>
      <c r="AO923" s="890" t="s">
        <v>160</v>
      </c>
      <c r="AP923" s="828">
        <v>0.35699999999999998</v>
      </c>
      <c r="AQ923" s="828">
        <v>12.744999999999999</v>
      </c>
      <c r="AR923" s="828">
        <v>1.2999999999999999E-2</v>
      </c>
      <c r="AS923" s="828">
        <v>0.35699999999999998</v>
      </c>
      <c r="AT923" s="828">
        <v>12.744999999999999</v>
      </c>
      <c r="AU923" s="828">
        <v>1.2999999999999999E-2</v>
      </c>
      <c r="AV923" s="828">
        <v>0.35699999999999998</v>
      </c>
      <c r="AW923" s="828">
        <v>12.744999999999999</v>
      </c>
      <c r="AX923" s="828">
        <v>1.2999999999999999E-2</v>
      </c>
      <c r="AY923" s="829">
        <v>0.35699999999999998</v>
      </c>
      <c r="AZ923" s="829">
        <v>12.744999999999999</v>
      </c>
      <c r="BA923" s="830">
        <v>1.2999999999999999E-2</v>
      </c>
      <c r="BB923" s="829">
        <v>0.35699999999999998</v>
      </c>
      <c r="BC923" s="829">
        <v>12.744999999999999</v>
      </c>
      <c r="BD923" s="830">
        <v>1.2999999999999999E-2</v>
      </c>
      <c r="BE923" s="830">
        <v>0.35699999999999998</v>
      </c>
      <c r="BF923" s="830">
        <v>12.744999999999999</v>
      </c>
      <c r="BG923" s="830">
        <v>1.2999999999999999E-2</v>
      </c>
      <c r="BH923" s="1100">
        <v>0.35699999999999998</v>
      </c>
      <c r="BI923" s="1100">
        <v>12.744999999999999</v>
      </c>
      <c r="BJ923" s="1100">
        <v>1.2999999999999999E-2</v>
      </c>
      <c r="BK923" s="1102"/>
      <c r="BL923" s="1102"/>
      <c r="BM923" s="1102"/>
    </row>
    <row r="924" spans="1:65" s="741" customFormat="1" ht="17.25" customHeight="1" x14ac:dyDescent="0.2">
      <c r="A924" s="751"/>
      <c r="B924" s="759">
        <v>1</v>
      </c>
      <c r="C924" s="760" t="s">
        <v>568</v>
      </c>
      <c r="D924" s="482" t="s">
        <v>695</v>
      </c>
      <c r="E924" s="433" t="str">
        <f t="shared" si="228"/>
        <v>E100 (l)Maquinaria forestal</v>
      </c>
      <c r="F924" s="890" t="s">
        <v>160</v>
      </c>
      <c r="G924" s="890" t="s">
        <v>160</v>
      </c>
      <c r="H924" s="890" t="s">
        <v>160</v>
      </c>
      <c r="I924" s="890" t="s">
        <v>160</v>
      </c>
      <c r="J924" s="890" t="s">
        <v>160</v>
      </c>
      <c r="K924" s="890" t="s">
        <v>160</v>
      </c>
      <c r="L924" s="890" t="s">
        <v>160</v>
      </c>
      <c r="M924" s="890" t="s">
        <v>160</v>
      </c>
      <c r="N924" s="890" t="s">
        <v>160</v>
      </c>
      <c r="O924" s="890" t="s">
        <v>160</v>
      </c>
      <c r="P924" s="890" t="s">
        <v>160</v>
      </c>
      <c r="Q924" s="890" t="s">
        <v>160</v>
      </c>
      <c r="R924" s="890" t="s">
        <v>160</v>
      </c>
      <c r="S924" s="890" t="s">
        <v>160</v>
      </c>
      <c r="T924" s="890" t="s">
        <v>160</v>
      </c>
      <c r="U924" s="890" t="s">
        <v>160</v>
      </c>
      <c r="V924" s="890" t="s">
        <v>160</v>
      </c>
      <c r="W924" s="890" t="s">
        <v>160</v>
      </c>
      <c r="X924" s="890" t="s">
        <v>160</v>
      </c>
      <c r="Y924" s="890" t="s">
        <v>160</v>
      </c>
      <c r="Z924" s="890" t="s">
        <v>160</v>
      </c>
      <c r="AA924" s="890" t="s">
        <v>160</v>
      </c>
      <c r="AB924" s="890" t="s">
        <v>160</v>
      </c>
      <c r="AC924" s="890" t="s">
        <v>160</v>
      </c>
      <c r="AD924" s="890" t="s">
        <v>160</v>
      </c>
      <c r="AE924" s="890" t="s">
        <v>160</v>
      </c>
      <c r="AF924" s="890" t="s">
        <v>160</v>
      </c>
      <c r="AG924" s="890" t="s">
        <v>160</v>
      </c>
      <c r="AH924" s="890" t="s">
        <v>160</v>
      </c>
      <c r="AI924" s="890" t="s">
        <v>160</v>
      </c>
      <c r="AJ924" s="890" t="s">
        <v>160</v>
      </c>
      <c r="AK924" s="890" t="s">
        <v>160</v>
      </c>
      <c r="AL924" s="890" t="s">
        <v>160</v>
      </c>
      <c r="AM924" s="890" t="s">
        <v>160</v>
      </c>
      <c r="AN924" s="890" t="s">
        <v>160</v>
      </c>
      <c r="AO924" s="890" t="s">
        <v>160</v>
      </c>
      <c r="AP924" s="828">
        <v>0</v>
      </c>
      <c r="AQ924" s="828">
        <v>6.3449999999999998</v>
      </c>
      <c r="AR924" s="828">
        <v>1.4999999999999999E-2</v>
      </c>
      <c r="AS924" s="828">
        <v>0</v>
      </c>
      <c r="AT924" s="828">
        <v>6.35</v>
      </c>
      <c r="AU924" s="828">
        <v>1.4999999999999999E-2</v>
      </c>
      <c r="AV924" s="828">
        <v>0</v>
      </c>
      <c r="AW924" s="828">
        <v>6.35</v>
      </c>
      <c r="AX924" s="828">
        <v>1.4999999999999999E-2</v>
      </c>
      <c r="AY924" s="829">
        <v>0</v>
      </c>
      <c r="AZ924" s="829">
        <v>6.35</v>
      </c>
      <c r="BA924" s="830">
        <v>1.4999999999999999E-2</v>
      </c>
      <c r="BB924" s="829">
        <v>0</v>
      </c>
      <c r="BC924" s="829">
        <v>6.35</v>
      </c>
      <c r="BD924" s="830">
        <v>1.4999999999999999E-2</v>
      </c>
      <c r="BE924" s="830">
        <v>0</v>
      </c>
      <c r="BF924" s="830">
        <v>6.35</v>
      </c>
      <c r="BG924" s="830">
        <v>1.4999999999999999E-2</v>
      </c>
      <c r="BH924" s="1100">
        <v>0</v>
      </c>
      <c r="BI924" s="1100">
        <v>6.35</v>
      </c>
      <c r="BJ924" s="1100">
        <v>1.4999999999999999E-2</v>
      </c>
      <c r="BK924" s="1102"/>
      <c r="BL924" s="1102"/>
      <c r="BM924" s="1102"/>
    </row>
    <row r="925" spans="1:65" s="741" customFormat="1" ht="17.25" customHeight="1" x14ac:dyDescent="0.2">
      <c r="A925" s="751"/>
      <c r="B925" s="759">
        <v>1</v>
      </c>
      <c r="C925" s="760" t="s">
        <v>568</v>
      </c>
      <c r="D925" s="482" t="s">
        <v>763</v>
      </c>
      <c r="E925" s="433" t="str">
        <f t="shared" si="228"/>
        <v>E100 (l)Maquinaria comercial, institucional e industrial</v>
      </c>
      <c r="F925" s="890" t="s">
        <v>160</v>
      </c>
      <c r="G925" s="890" t="s">
        <v>160</v>
      </c>
      <c r="H925" s="890" t="s">
        <v>160</v>
      </c>
      <c r="I925" s="890" t="s">
        <v>160</v>
      </c>
      <c r="J925" s="890" t="s">
        <v>160</v>
      </c>
      <c r="K925" s="890" t="s">
        <v>160</v>
      </c>
      <c r="L925" s="890" t="s">
        <v>160</v>
      </c>
      <c r="M925" s="890" t="s">
        <v>160</v>
      </c>
      <c r="N925" s="890" t="s">
        <v>160</v>
      </c>
      <c r="O925" s="890" t="s">
        <v>160</v>
      </c>
      <c r="P925" s="890" t="s">
        <v>160</v>
      </c>
      <c r="Q925" s="890" t="s">
        <v>160</v>
      </c>
      <c r="R925" s="890" t="s">
        <v>160</v>
      </c>
      <c r="S925" s="890" t="s">
        <v>160</v>
      </c>
      <c r="T925" s="890" t="s">
        <v>160</v>
      </c>
      <c r="U925" s="890" t="s">
        <v>160</v>
      </c>
      <c r="V925" s="890" t="s">
        <v>160</v>
      </c>
      <c r="W925" s="890" t="s">
        <v>160</v>
      </c>
      <c r="X925" s="890" t="s">
        <v>160</v>
      </c>
      <c r="Y925" s="890" t="s">
        <v>160</v>
      </c>
      <c r="Z925" s="890" t="s">
        <v>160</v>
      </c>
      <c r="AA925" s="890" t="s">
        <v>160</v>
      </c>
      <c r="AB925" s="890" t="s">
        <v>160</v>
      </c>
      <c r="AC925" s="890" t="s">
        <v>160</v>
      </c>
      <c r="AD925" s="890" t="s">
        <v>160</v>
      </c>
      <c r="AE925" s="890" t="s">
        <v>160</v>
      </c>
      <c r="AF925" s="890" t="s">
        <v>160</v>
      </c>
      <c r="AG925" s="890" t="s">
        <v>160</v>
      </c>
      <c r="AH925" s="890" t="s">
        <v>160</v>
      </c>
      <c r="AI925" s="890" t="s">
        <v>160</v>
      </c>
      <c r="AJ925" s="890" t="s">
        <v>160</v>
      </c>
      <c r="AK925" s="890" t="s">
        <v>160</v>
      </c>
      <c r="AL925" s="890" t="s">
        <v>160</v>
      </c>
      <c r="AM925" s="890" t="s">
        <v>160</v>
      </c>
      <c r="AN925" s="890" t="s">
        <v>160</v>
      </c>
      <c r="AO925" s="890" t="s">
        <v>160</v>
      </c>
      <c r="AP925" s="828">
        <v>0</v>
      </c>
      <c r="AQ925" s="828">
        <v>12.744999999999999</v>
      </c>
      <c r="AR925" s="828">
        <v>1.2999999999999999E-2</v>
      </c>
      <c r="AS925" s="828">
        <v>0</v>
      </c>
      <c r="AT925" s="828">
        <v>12.744999999999999</v>
      </c>
      <c r="AU925" s="828">
        <v>1.2999999999999999E-2</v>
      </c>
      <c r="AV925" s="828">
        <v>0</v>
      </c>
      <c r="AW925" s="828">
        <v>12.744999999999999</v>
      </c>
      <c r="AX925" s="828">
        <v>1.2999999999999999E-2</v>
      </c>
      <c r="AY925" s="829">
        <v>0</v>
      </c>
      <c r="AZ925" s="829">
        <v>12.744999999999999</v>
      </c>
      <c r="BA925" s="830">
        <v>1.2999999999999999E-2</v>
      </c>
      <c r="BB925" s="829">
        <v>0</v>
      </c>
      <c r="BC925" s="829">
        <v>12.744999999999999</v>
      </c>
      <c r="BD925" s="830">
        <v>1.2999999999999999E-2</v>
      </c>
      <c r="BE925" s="830">
        <v>0</v>
      </c>
      <c r="BF925" s="830">
        <v>12.744999999999999</v>
      </c>
      <c r="BG925" s="830">
        <v>1.2999999999999999E-2</v>
      </c>
      <c r="BH925" s="1100">
        <v>0</v>
      </c>
      <c r="BI925" s="1100">
        <v>12.744999999999999</v>
      </c>
      <c r="BJ925" s="1100">
        <v>1.2999999999999999E-2</v>
      </c>
      <c r="BK925" s="1102"/>
      <c r="BL925" s="1102"/>
      <c r="BM925" s="1102"/>
    </row>
    <row r="926" spans="1:65" s="741" customFormat="1" ht="17.25" customHeight="1" x14ac:dyDescent="0.2">
      <c r="A926" s="751"/>
      <c r="B926" s="759"/>
      <c r="C926" s="884" t="s">
        <v>1573</v>
      </c>
      <c r="D926" s="803" t="s">
        <v>694</v>
      </c>
      <c r="E926" s="433" t="str">
        <f t="shared" si="228"/>
        <v>Lubricantes (l)Maquinaria agrícola</v>
      </c>
      <c r="F926" s="829">
        <v>0.51</v>
      </c>
      <c r="G926" s="891" t="s">
        <v>160</v>
      </c>
      <c r="H926" s="891" t="s">
        <v>160</v>
      </c>
      <c r="I926" s="829">
        <v>0.51</v>
      </c>
      <c r="J926" s="891" t="s">
        <v>160</v>
      </c>
      <c r="K926" s="891" t="s">
        <v>160</v>
      </c>
      <c r="L926" s="829">
        <v>0.51</v>
      </c>
      <c r="M926" s="891" t="s">
        <v>160</v>
      </c>
      <c r="N926" s="891" t="s">
        <v>160</v>
      </c>
      <c r="O926" s="829">
        <v>0.51</v>
      </c>
      <c r="P926" s="891" t="s">
        <v>160</v>
      </c>
      <c r="Q926" s="891" t="s">
        <v>160</v>
      </c>
      <c r="R926" s="829">
        <v>0.51</v>
      </c>
      <c r="S926" s="891" t="s">
        <v>160</v>
      </c>
      <c r="T926" s="891" t="s">
        <v>160</v>
      </c>
      <c r="U926" s="829">
        <v>0.51</v>
      </c>
      <c r="V926" s="891" t="s">
        <v>160</v>
      </c>
      <c r="W926" s="891" t="s">
        <v>160</v>
      </c>
      <c r="X926" s="829">
        <v>0.51</v>
      </c>
      <c r="Y926" s="891" t="s">
        <v>160</v>
      </c>
      <c r="Z926" s="891" t="s">
        <v>160</v>
      </c>
      <c r="AA926" s="829">
        <v>0.51</v>
      </c>
      <c r="AB926" s="891" t="s">
        <v>160</v>
      </c>
      <c r="AC926" s="891" t="s">
        <v>160</v>
      </c>
      <c r="AD926" s="829">
        <v>0.51</v>
      </c>
      <c r="AE926" s="891" t="s">
        <v>160</v>
      </c>
      <c r="AF926" s="891" t="s">
        <v>160</v>
      </c>
      <c r="AG926" s="829">
        <v>0.51</v>
      </c>
      <c r="AH926" s="891" t="s">
        <v>160</v>
      </c>
      <c r="AI926" s="891" t="s">
        <v>160</v>
      </c>
      <c r="AJ926" s="829">
        <v>0.51</v>
      </c>
      <c r="AK926" s="891" t="s">
        <v>160</v>
      </c>
      <c r="AL926" s="891" t="s">
        <v>160</v>
      </c>
      <c r="AM926" s="829">
        <v>0.51</v>
      </c>
      <c r="AN926" s="891" t="s">
        <v>160</v>
      </c>
      <c r="AO926" s="891" t="s">
        <v>160</v>
      </c>
      <c r="AP926" s="829">
        <v>0.51</v>
      </c>
      <c r="AQ926" s="891" t="s">
        <v>160</v>
      </c>
      <c r="AR926" s="891" t="s">
        <v>160</v>
      </c>
      <c r="AS926" s="829">
        <v>0.51</v>
      </c>
      <c r="AT926" s="891" t="s">
        <v>160</v>
      </c>
      <c r="AU926" s="891" t="s">
        <v>160</v>
      </c>
      <c r="AV926" s="829">
        <v>0.51</v>
      </c>
      <c r="AW926" s="891" t="s">
        <v>160</v>
      </c>
      <c r="AX926" s="891" t="s">
        <v>160</v>
      </c>
      <c r="AY926" s="829">
        <v>0.51</v>
      </c>
      <c r="AZ926" s="891" t="s">
        <v>160</v>
      </c>
      <c r="BA926" s="892" t="s">
        <v>160</v>
      </c>
      <c r="BB926" s="829">
        <v>0.51</v>
      </c>
      <c r="BC926" s="891" t="s">
        <v>160</v>
      </c>
      <c r="BD926" s="892" t="s">
        <v>160</v>
      </c>
      <c r="BE926" s="830">
        <v>0.51</v>
      </c>
      <c r="BF926" s="892" t="s">
        <v>160</v>
      </c>
      <c r="BG926" s="892" t="s">
        <v>160</v>
      </c>
      <c r="BH926" s="1101">
        <v>0.51</v>
      </c>
      <c r="BI926" s="1101" t="s">
        <v>160</v>
      </c>
      <c r="BJ926" s="1101" t="s">
        <v>160</v>
      </c>
      <c r="BK926" s="1103" t="s">
        <v>160</v>
      </c>
      <c r="BL926" s="1103" t="s">
        <v>160</v>
      </c>
      <c r="BM926" s="1103" t="s">
        <v>160</v>
      </c>
    </row>
    <row r="927" spans="1:65" s="741" customFormat="1" ht="17.25" customHeight="1" x14ac:dyDescent="0.2">
      <c r="A927" s="751"/>
      <c r="B927" s="759"/>
      <c r="C927" s="884" t="s">
        <v>1573</v>
      </c>
      <c r="D927" s="803" t="s">
        <v>695</v>
      </c>
      <c r="E927" s="433" t="str">
        <f t="shared" si="228"/>
        <v>Lubricantes (l)Maquinaria forestal</v>
      </c>
      <c r="F927" s="829">
        <v>0.51</v>
      </c>
      <c r="G927" s="891" t="s">
        <v>160</v>
      </c>
      <c r="H927" s="891" t="s">
        <v>160</v>
      </c>
      <c r="I927" s="829">
        <v>0.51</v>
      </c>
      <c r="J927" s="891" t="s">
        <v>160</v>
      </c>
      <c r="K927" s="891" t="s">
        <v>160</v>
      </c>
      <c r="L927" s="829">
        <v>0.51</v>
      </c>
      <c r="M927" s="891" t="s">
        <v>160</v>
      </c>
      <c r="N927" s="891" t="s">
        <v>160</v>
      </c>
      <c r="O927" s="829">
        <v>0.51</v>
      </c>
      <c r="P927" s="891" t="s">
        <v>160</v>
      </c>
      <c r="Q927" s="891" t="s">
        <v>160</v>
      </c>
      <c r="R927" s="829">
        <v>0.51</v>
      </c>
      <c r="S927" s="891" t="s">
        <v>160</v>
      </c>
      <c r="T927" s="891" t="s">
        <v>160</v>
      </c>
      <c r="U927" s="829">
        <v>0.51</v>
      </c>
      <c r="V927" s="891" t="s">
        <v>160</v>
      </c>
      <c r="W927" s="891" t="s">
        <v>160</v>
      </c>
      <c r="X927" s="829">
        <v>0.51</v>
      </c>
      <c r="Y927" s="891" t="s">
        <v>160</v>
      </c>
      <c r="Z927" s="891" t="s">
        <v>160</v>
      </c>
      <c r="AA927" s="829">
        <v>0.51</v>
      </c>
      <c r="AB927" s="891" t="s">
        <v>160</v>
      </c>
      <c r="AC927" s="891" t="s">
        <v>160</v>
      </c>
      <c r="AD927" s="829">
        <v>0.51</v>
      </c>
      <c r="AE927" s="891" t="s">
        <v>160</v>
      </c>
      <c r="AF927" s="891" t="s">
        <v>160</v>
      </c>
      <c r="AG927" s="829">
        <v>0.51</v>
      </c>
      <c r="AH927" s="891" t="s">
        <v>160</v>
      </c>
      <c r="AI927" s="891" t="s">
        <v>160</v>
      </c>
      <c r="AJ927" s="829">
        <v>0.51</v>
      </c>
      <c r="AK927" s="891" t="s">
        <v>160</v>
      </c>
      <c r="AL927" s="891" t="s">
        <v>160</v>
      </c>
      <c r="AM927" s="829">
        <v>0.51</v>
      </c>
      <c r="AN927" s="891" t="s">
        <v>160</v>
      </c>
      <c r="AO927" s="891" t="s">
        <v>160</v>
      </c>
      <c r="AP927" s="829">
        <v>0.51</v>
      </c>
      <c r="AQ927" s="891" t="s">
        <v>160</v>
      </c>
      <c r="AR927" s="891" t="s">
        <v>160</v>
      </c>
      <c r="AS927" s="829">
        <v>0.51</v>
      </c>
      <c r="AT927" s="891" t="s">
        <v>160</v>
      </c>
      <c r="AU927" s="891" t="s">
        <v>160</v>
      </c>
      <c r="AV927" s="829">
        <v>0.51</v>
      </c>
      <c r="AW927" s="891" t="s">
        <v>160</v>
      </c>
      <c r="AX927" s="891" t="s">
        <v>160</v>
      </c>
      <c r="AY927" s="829">
        <v>0.51</v>
      </c>
      <c r="AZ927" s="891" t="s">
        <v>160</v>
      </c>
      <c r="BA927" s="892" t="s">
        <v>160</v>
      </c>
      <c r="BB927" s="829">
        <v>0.51</v>
      </c>
      <c r="BC927" s="891" t="s">
        <v>160</v>
      </c>
      <c r="BD927" s="892" t="s">
        <v>160</v>
      </c>
      <c r="BE927" s="830">
        <v>0.51</v>
      </c>
      <c r="BF927" s="892" t="s">
        <v>160</v>
      </c>
      <c r="BG927" s="892" t="s">
        <v>160</v>
      </c>
      <c r="BH927" s="1101">
        <v>0.51</v>
      </c>
      <c r="BI927" s="1101" t="s">
        <v>160</v>
      </c>
      <c r="BJ927" s="1101" t="s">
        <v>160</v>
      </c>
      <c r="BK927" s="1103" t="s">
        <v>160</v>
      </c>
      <c r="BL927" s="1103" t="s">
        <v>160</v>
      </c>
      <c r="BM927" s="1103" t="s">
        <v>160</v>
      </c>
    </row>
    <row r="928" spans="1:65" s="741" customFormat="1" ht="17.25" customHeight="1" x14ac:dyDescent="0.2">
      <c r="A928" s="751"/>
      <c r="B928" s="759"/>
      <c r="C928" s="884" t="s">
        <v>1573</v>
      </c>
      <c r="D928" s="803" t="s">
        <v>763</v>
      </c>
      <c r="E928" s="433" t="str">
        <f t="shared" si="228"/>
        <v>Lubricantes (l)Maquinaria comercial, institucional e industrial</v>
      </c>
      <c r="F928" s="829">
        <v>0.51</v>
      </c>
      <c r="G928" s="891" t="s">
        <v>160</v>
      </c>
      <c r="H928" s="891" t="s">
        <v>160</v>
      </c>
      <c r="I928" s="829">
        <v>0.51</v>
      </c>
      <c r="J928" s="891" t="s">
        <v>160</v>
      </c>
      <c r="K928" s="891" t="s">
        <v>160</v>
      </c>
      <c r="L928" s="829">
        <v>0.51</v>
      </c>
      <c r="M928" s="891" t="s">
        <v>160</v>
      </c>
      <c r="N928" s="891" t="s">
        <v>160</v>
      </c>
      <c r="O928" s="829">
        <v>0.51</v>
      </c>
      <c r="P928" s="891" t="s">
        <v>160</v>
      </c>
      <c r="Q928" s="891" t="s">
        <v>160</v>
      </c>
      <c r="R928" s="829">
        <v>0.51</v>
      </c>
      <c r="S928" s="891" t="s">
        <v>160</v>
      </c>
      <c r="T928" s="891" t="s">
        <v>160</v>
      </c>
      <c r="U928" s="829">
        <v>0.51</v>
      </c>
      <c r="V928" s="891" t="s">
        <v>160</v>
      </c>
      <c r="W928" s="891" t="s">
        <v>160</v>
      </c>
      <c r="X928" s="829">
        <v>0.51</v>
      </c>
      <c r="Y928" s="891" t="s">
        <v>160</v>
      </c>
      <c r="Z928" s="891" t="s">
        <v>160</v>
      </c>
      <c r="AA928" s="829">
        <v>0.51</v>
      </c>
      <c r="AB928" s="891" t="s">
        <v>160</v>
      </c>
      <c r="AC928" s="891" t="s">
        <v>160</v>
      </c>
      <c r="AD928" s="829">
        <v>0.51</v>
      </c>
      <c r="AE928" s="891" t="s">
        <v>160</v>
      </c>
      <c r="AF928" s="891" t="s">
        <v>160</v>
      </c>
      <c r="AG928" s="829">
        <v>0.51</v>
      </c>
      <c r="AH928" s="891" t="s">
        <v>160</v>
      </c>
      <c r="AI928" s="891" t="s">
        <v>160</v>
      </c>
      <c r="AJ928" s="829">
        <v>0.51</v>
      </c>
      <c r="AK928" s="891" t="s">
        <v>160</v>
      </c>
      <c r="AL928" s="891" t="s">
        <v>160</v>
      </c>
      <c r="AM928" s="829">
        <v>0.51</v>
      </c>
      <c r="AN928" s="891" t="s">
        <v>160</v>
      </c>
      <c r="AO928" s="891" t="s">
        <v>160</v>
      </c>
      <c r="AP928" s="829">
        <v>0.51</v>
      </c>
      <c r="AQ928" s="891" t="s">
        <v>160</v>
      </c>
      <c r="AR928" s="891" t="s">
        <v>160</v>
      </c>
      <c r="AS928" s="829">
        <v>0.51</v>
      </c>
      <c r="AT928" s="891" t="s">
        <v>160</v>
      </c>
      <c r="AU928" s="891" t="s">
        <v>160</v>
      </c>
      <c r="AV928" s="829">
        <v>0.51</v>
      </c>
      <c r="AW928" s="891" t="s">
        <v>160</v>
      </c>
      <c r="AX928" s="891" t="s">
        <v>160</v>
      </c>
      <c r="AY928" s="829">
        <v>0.51</v>
      </c>
      <c r="AZ928" s="891" t="s">
        <v>160</v>
      </c>
      <c r="BA928" s="892" t="s">
        <v>160</v>
      </c>
      <c r="BB928" s="829">
        <v>0.51</v>
      </c>
      <c r="BC928" s="891" t="s">
        <v>160</v>
      </c>
      <c r="BD928" s="892" t="s">
        <v>160</v>
      </c>
      <c r="BE928" s="830">
        <v>0.51</v>
      </c>
      <c r="BF928" s="892" t="s">
        <v>160</v>
      </c>
      <c r="BG928" s="892" t="s">
        <v>160</v>
      </c>
      <c r="BH928" s="1101">
        <v>0.51</v>
      </c>
      <c r="BI928" s="1101" t="s">
        <v>160</v>
      </c>
      <c r="BJ928" s="1101" t="s">
        <v>160</v>
      </c>
      <c r="BK928" s="1103" t="s">
        <v>160</v>
      </c>
      <c r="BL928" s="1103" t="s">
        <v>160</v>
      </c>
      <c r="BM928" s="1103" t="s">
        <v>160</v>
      </c>
    </row>
    <row r="929" spans="1:65" s="741" customFormat="1" ht="17.25" customHeight="1" x14ac:dyDescent="0.2">
      <c r="A929" s="751"/>
      <c r="B929" s="759"/>
      <c r="C929" s="884" t="s">
        <v>1550</v>
      </c>
      <c r="D929" s="803" t="s">
        <v>694</v>
      </c>
      <c r="E929" s="959" t="str">
        <f t="shared" si="228"/>
        <v>AdBlue (l)Maquinaria agrícola</v>
      </c>
      <c r="F929" s="829">
        <v>0.26</v>
      </c>
      <c r="G929" s="891" t="s">
        <v>160</v>
      </c>
      <c r="H929" s="891" t="s">
        <v>160</v>
      </c>
      <c r="I929" s="829">
        <v>0.26</v>
      </c>
      <c r="J929" s="891" t="s">
        <v>160</v>
      </c>
      <c r="K929" s="891" t="s">
        <v>160</v>
      </c>
      <c r="L929" s="829">
        <v>0.26</v>
      </c>
      <c r="M929" s="891" t="s">
        <v>160</v>
      </c>
      <c r="N929" s="891" t="s">
        <v>160</v>
      </c>
      <c r="O929" s="829">
        <v>0.26</v>
      </c>
      <c r="P929" s="891" t="s">
        <v>160</v>
      </c>
      <c r="Q929" s="891" t="s">
        <v>160</v>
      </c>
      <c r="R929" s="829">
        <v>0.26</v>
      </c>
      <c r="S929" s="891" t="s">
        <v>160</v>
      </c>
      <c r="T929" s="891" t="s">
        <v>160</v>
      </c>
      <c r="U929" s="829">
        <v>0.26</v>
      </c>
      <c r="V929" s="891" t="s">
        <v>160</v>
      </c>
      <c r="W929" s="891" t="s">
        <v>160</v>
      </c>
      <c r="X929" s="829">
        <v>0.26</v>
      </c>
      <c r="Y929" s="891" t="s">
        <v>160</v>
      </c>
      <c r="Z929" s="891" t="s">
        <v>160</v>
      </c>
      <c r="AA929" s="829">
        <v>0.26</v>
      </c>
      <c r="AB929" s="891" t="s">
        <v>160</v>
      </c>
      <c r="AC929" s="891" t="s">
        <v>160</v>
      </c>
      <c r="AD929" s="829">
        <v>0.26</v>
      </c>
      <c r="AE929" s="891" t="s">
        <v>160</v>
      </c>
      <c r="AF929" s="891" t="s">
        <v>160</v>
      </c>
      <c r="AG929" s="829">
        <v>0.26</v>
      </c>
      <c r="AH929" s="891" t="s">
        <v>160</v>
      </c>
      <c r="AI929" s="891" t="s">
        <v>160</v>
      </c>
      <c r="AJ929" s="829">
        <v>0.26</v>
      </c>
      <c r="AK929" s="891" t="s">
        <v>160</v>
      </c>
      <c r="AL929" s="891" t="s">
        <v>160</v>
      </c>
      <c r="AM929" s="829">
        <v>0.26</v>
      </c>
      <c r="AN929" s="891" t="s">
        <v>160</v>
      </c>
      <c r="AO929" s="891" t="s">
        <v>160</v>
      </c>
      <c r="AP929" s="829">
        <v>0.26</v>
      </c>
      <c r="AQ929" s="891" t="s">
        <v>160</v>
      </c>
      <c r="AR929" s="891" t="s">
        <v>160</v>
      </c>
      <c r="AS929" s="829">
        <v>0.26</v>
      </c>
      <c r="AT929" s="891" t="s">
        <v>160</v>
      </c>
      <c r="AU929" s="891" t="s">
        <v>160</v>
      </c>
      <c r="AV929" s="829">
        <v>0.26</v>
      </c>
      <c r="AW929" s="891" t="s">
        <v>160</v>
      </c>
      <c r="AX929" s="891" t="s">
        <v>160</v>
      </c>
      <c r="AY929" s="829">
        <v>0.26</v>
      </c>
      <c r="AZ929" s="891" t="s">
        <v>160</v>
      </c>
      <c r="BA929" s="892" t="s">
        <v>160</v>
      </c>
      <c r="BB929" s="829">
        <v>0.26</v>
      </c>
      <c r="BC929" s="891" t="s">
        <v>160</v>
      </c>
      <c r="BD929" s="892" t="s">
        <v>160</v>
      </c>
      <c r="BE929" s="830">
        <v>0.26</v>
      </c>
      <c r="BF929" s="892" t="s">
        <v>160</v>
      </c>
      <c r="BG929" s="892" t="s">
        <v>160</v>
      </c>
      <c r="BH929" s="1101">
        <v>0.26</v>
      </c>
      <c r="BI929" s="1101" t="s">
        <v>160</v>
      </c>
      <c r="BJ929" s="1101" t="s">
        <v>160</v>
      </c>
      <c r="BK929" s="1103" t="s">
        <v>160</v>
      </c>
      <c r="BL929" s="1103" t="s">
        <v>160</v>
      </c>
      <c r="BM929" s="1103" t="s">
        <v>160</v>
      </c>
    </row>
    <row r="930" spans="1:65" s="741" customFormat="1" ht="17.25" customHeight="1" x14ac:dyDescent="0.2">
      <c r="A930" s="751"/>
      <c r="B930" s="759"/>
      <c r="C930" s="884" t="s">
        <v>1550</v>
      </c>
      <c r="D930" s="803" t="s">
        <v>695</v>
      </c>
      <c r="E930" s="959" t="str">
        <f t="shared" si="228"/>
        <v>AdBlue (l)Maquinaria forestal</v>
      </c>
      <c r="F930" s="829">
        <v>0.26</v>
      </c>
      <c r="G930" s="891" t="s">
        <v>160</v>
      </c>
      <c r="H930" s="891" t="s">
        <v>160</v>
      </c>
      <c r="I930" s="829">
        <v>0.26</v>
      </c>
      <c r="J930" s="891" t="s">
        <v>160</v>
      </c>
      <c r="K930" s="891" t="s">
        <v>160</v>
      </c>
      <c r="L930" s="829">
        <v>0.26</v>
      </c>
      <c r="M930" s="891" t="s">
        <v>160</v>
      </c>
      <c r="N930" s="891" t="s">
        <v>160</v>
      </c>
      <c r="O930" s="829">
        <v>0.26</v>
      </c>
      <c r="P930" s="891" t="s">
        <v>160</v>
      </c>
      <c r="Q930" s="891" t="s">
        <v>160</v>
      </c>
      <c r="R930" s="829">
        <v>0.26</v>
      </c>
      <c r="S930" s="891" t="s">
        <v>160</v>
      </c>
      <c r="T930" s="891" t="s">
        <v>160</v>
      </c>
      <c r="U930" s="829">
        <v>0.26</v>
      </c>
      <c r="V930" s="891" t="s">
        <v>160</v>
      </c>
      <c r="W930" s="891" t="s">
        <v>160</v>
      </c>
      <c r="X930" s="829">
        <v>0.26</v>
      </c>
      <c r="Y930" s="891" t="s">
        <v>160</v>
      </c>
      <c r="Z930" s="891" t="s">
        <v>160</v>
      </c>
      <c r="AA930" s="829">
        <v>0.26</v>
      </c>
      <c r="AB930" s="891" t="s">
        <v>160</v>
      </c>
      <c r="AC930" s="891" t="s">
        <v>160</v>
      </c>
      <c r="AD930" s="829">
        <v>0.26</v>
      </c>
      <c r="AE930" s="891" t="s">
        <v>160</v>
      </c>
      <c r="AF930" s="891" t="s">
        <v>160</v>
      </c>
      <c r="AG930" s="829">
        <v>0.26</v>
      </c>
      <c r="AH930" s="891" t="s">
        <v>160</v>
      </c>
      <c r="AI930" s="891" t="s">
        <v>160</v>
      </c>
      <c r="AJ930" s="829">
        <v>0.26</v>
      </c>
      <c r="AK930" s="891" t="s">
        <v>160</v>
      </c>
      <c r="AL930" s="891" t="s">
        <v>160</v>
      </c>
      <c r="AM930" s="829">
        <v>0.26</v>
      </c>
      <c r="AN930" s="891" t="s">
        <v>160</v>
      </c>
      <c r="AO930" s="891" t="s">
        <v>160</v>
      </c>
      <c r="AP930" s="829">
        <v>0.26</v>
      </c>
      <c r="AQ930" s="891" t="s">
        <v>160</v>
      </c>
      <c r="AR930" s="891" t="s">
        <v>160</v>
      </c>
      <c r="AS930" s="829">
        <v>0.26</v>
      </c>
      <c r="AT930" s="891" t="s">
        <v>160</v>
      </c>
      <c r="AU930" s="891" t="s">
        <v>160</v>
      </c>
      <c r="AV930" s="829">
        <v>0.26</v>
      </c>
      <c r="AW930" s="891" t="s">
        <v>160</v>
      </c>
      <c r="AX930" s="891" t="s">
        <v>160</v>
      </c>
      <c r="AY930" s="829">
        <v>0.26</v>
      </c>
      <c r="AZ930" s="891" t="s">
        <v>160</v>
      </c>
      <c r="BA930" s="892" t="s">
        <v>160</v>
      </c>
      <c r="BB930" s="829">
        <v>0.26</v>
      </c>
      <c r="BC930" s="891" t="s">
        <v>160</v>
      </c>
      <c r="BD930" s="892" t="s">
        <v>160</v>
      </c>
      <c r="BE930" s="830">
        <v>0.26</v>
      </c>
      <c r="BF930" s="892" t="s">
        <v>160</v>
      </c>
      <c r="BG930" s="892" t="s">
        <v>160</v>
      </c>
      <c r="BH930" s="1101">
        <v>0.26</v>
      </c>
      <c r="BI930" s="1101" t="s">
        <v>160</v>
      </c>
      <c r="BJ930" s="1101" t="s">
        <v>160</v>
      </c>
      <c r="BK930" s="1103" t="s">
        <v>160</v>
      </c>
      <c r="BL930" s="1103" t="s">
        <v>160</v>
      </c>
      <c r="BM930" s="1103" t="s">
        <v>160</v>
      </c>
    </row>
    <row r="931" spans="1:65" s="741" customFormat="1" ht="17.25" customHeight="1" x14ac:dyDescent="0.2">
      <c r="A931" s="751"/>
      <c r="B931" s="759"/>
      <c r="C931" s="884" t="s">
        <v>1550</v>
      </c>
      <c r="D931" s="803" t="s">
        <v>763</v>
      </c>
      <c r="E931" s="959" t="str">
        <f t="shared" si="228"/>
        <v>AdBlue (l)Maquinaria comercial, institucional e industrial</v>
      </c>
      <c r="F931" s="829">
        <v>0.26</v>
      </c>
      <c r="G931" s="891" t="s">
        <v>160</v>
      </c>
      <c r="H931" s="891" t="s">
        <v>160</v>
      </c>
      <c r="I931" s="829">
        <v>0.26</v>
      </c>
      <c r="J931" s="891" t="s">
        <v>160</v>
      </c>
      <c r="K931" s="891" t="s">
        <v>160</v>
      </c>
      <c r="L931" s="829">
        <v>0.26</v>
      </c>
      <c r="M931" s="891" t="s">
        <v>160</v>
      </c>
      <c r="N931" s="891" t="s">
        <v>160</v>
      </c>
      <c r="O931" s="829">
        <v>0.26</v>
      </c>
      <c r="P931" s="891" t="s">
        <v>160</v>
      </c>
      <c r="Q931" s="891" t="s">
        <v>160</v>
      </c>
      <c r="R931" s="829">
        <v>0.26</v>
      </c>
      <c r="S931" s="891" t="s">
        <v>160</v>
      </c>
      <c r="T931" s="891" t="s">
        <v>160</v>
      </c>
      <c r="U931" s="829">
        <v>0.26</v>
      </c>
      <c r="V931" s="891" t="s">
        <v>160</v>
      </c>
      <c r="W931" s="891" t="s">
        <v>160</v>
      </c>
      <c r="X931" s="829">
        <v>0.26</v>
      </c>
      <c r="Y931" s="891" t="s">
        <v>160</v>
      </c>
      <c r="Z931" s="891" t="s">
        <v>160</v>
      </c>
      <c r="AA931" s="829">
        <v>0.26</v>
      </c>
      <c r="AB931" s="891" t="s">
        <v>160</v>
      </c>
      <c r="AC931" s="891" t="s">
        <v>160</v>
      </c>
      <c r="AD931" s="829">
        <v>0.26</v>
      </c>
      <c r="AE931" s="891" t="s">
        <v>160</v>
      </c>
      <c r="AF931" s="891" t="s">
        <v>160</v>
      </c>
      <c r="AG931" s="829">
        <v>0.26</v>
      </c>
      <c r="AH931" s="891" t="s">
        <v>160</v>
      </c>
      <c r="AI931" s="891" t="s">
        <v>160</v>
      </c>
      <c r="AJ931" s="829">
        <v>0.26</v>
      </c>
      <c r="AK931" s="891" t="s">
        <v>160</v>
      </c>
      <c r="AL931" s="891" t="s">
        <v>160</v>
      </c>
      <c r="AM931" s="829">
        <v>0.26</v>
      </c>
      <c r="AN931" s="891" t="s">
        <v>160</v>
      </c>
      <c r="AO931" s="891" t="s">
        <v>160</v>
      </c>
      <c r="AP931" s="829">
        <v>0.26</v>
      </c>
      <c r="AQ931" s="891" t="s">
        <v>160</v>
      </c>
      <c r="AR931" s="891" t="s">
        <v>160</v>
      </c>
      <c r="AS931" s="829">
        <v>0.26</v>
      </c>
      <c r="AT931" s="891" t="s">
        <v>160</v>
      </c>
      <c r="AU931" s="891" t="s">
        <v>160</v>
      </c>
      <c r="AV931" s="829">
        <v>0.26</v>
      </c>
      <c r="AW931" s="891" t="s">
        <v>160</v>
      </c>
      <c r="AX931" s="891" t="s">
        <v>160</v>
      </c>
      <c r="AY931" s="829">
        <v>0.26</v>
      </c>
      <c r="AZ931" s="891" t="s">
        <v>160</v>
      </c>
      <c r="BA931" s="892" t="s">
        <v>160</v>
      </c>
      <c r="BB931" s="829">
        <v>0.26</v>
      </c>
      <c r="BC931" s="891" t="s">
        <v>160</v>
      </c>
      <c r="BD931" s="892" t="s">
        <v>160</v>
      </c>
      <c r="BE931" s="830">
        <v>0.26</v>
      </c>
      <c r="BF931" s="892" t="s">
        <v>160</v>
      </c>
      <c r="BG931" s="892" t="s">
        <v>160</v>
      </c>
      <c r="BH931" s="1101">
        <v>0.26</v>
      </c>
      <c r="BI931" s="1101" t="s">
        <v>160</v>
      </c>
      <c r="BJ931" s="1101" t="s">
        <v>160</v>
      </c>
      <c r="BK931" s="1103" t="s">
        <v>160</v>
      </c>
      <c r="BL931" s="1103" t="s">
        <v>160</v>
      </c>
      <c r="BM931" s="1103" t="s">
        <v>160</v>
      </c>
    </row>
    <row r="932" spans="1:65" ht="17.25" customHeight="1" x14ac:dyDescent="0.25">
      <c r="B932" s="166"/>
      <c r="C932" s="166"/>
      <c r="D932" s="166"/>
      <c r="E932" s="166"/>
      <c r="F932" s="166"/>
      <c r="G932" s="166"/>
      <c r="H932" s="166"/>
      <c r="I932" s="166"/>
      <c r="J932" s="166"/>
      <c r="K932" s="166"/>
      <c r="L932" s="166"/>
      <c r="M932" s="166"/>
      <c r="N932" s="166"/>
      <c r="O932" s="166"/>
      <c r="P932" s="166"/>
      <c r="Q932" s="166"/>
      <c r="R932" s="166"/>
      <c r="S932" s="166"/>
      <c r="T932" s="166"/>
      <c r="U932" s="166"/>
      <c r="V932" s="166"/>
      <c r="W932" s="166"/>
      <c r="X932" s="166"/>
      <c r="Y932" s="166"/>
      <c r="Z932" s="166"/>
      <c r="AA932" s="166"/>
      <c r="AB932" s="166"/>
      <c r="AC932" s="166"/>
      <c r="AD932" s="166"/>
      <c r="AE932" s="166"/>
      <c r="AF932" s="166"/>
      <c r="AG932" s="166"/>
      <c r="AH932" s="166"/>
      <c r="AI932" s="166"/>
      <c r="AJ932" s="166"/>
      <c r="AK932" s="166"/>
      <c r="AL932" s="166"/>
      <c r="AM932" s="384"/>
      <c r="AN932" s="384"/>
      <c r="AO932" s="384"/>
      <c r="AP932" s="385"/>
      <c r="AQ932" s="385"/>
      <c r="AR932" s="385"/>
      <c r="AS932" s="385"/>
      <c r="AT932" s="385"/>
      <c r="AU932" s="385"/>
      <c r="AV932" s="385"/>
      <c r="AW932" s="385"/>
      <c r="AX932" s="385"/>
      <c r="AY932" s="385"/>
      <c r="AZ932" s="385"/>
      <c r="BA932" s="385"/>
      <c r="BB932" s="385"/>
    </row>
    <row r="933" spans="1:65" ht="18" customHeight="1" x14ac:dyDescent="0.25">
      <c r="B933" s="389" t="s">
        <v>835</v>
      </c>
      <c r="C933" s="166"/>
      <c r="D933" s="166"/>
      <c r="E933" s="166"/>
      <c r="F933" s="166"/>
      <c r="G933" s="166"/>
      <c r="H933" s="166"/>
      <c r="I933" s="166"/>
      <c r="J933" s="166"/>
      <c r="K933" s="166"/>
      <c r="L933" s="166"/>
      <c r="M933" s="166"/>
      <c r="N933" s="166"/>
      <c r="O933" s="166"/>
      <c r="P933" s="166"/>
      <c r="Q933" s="166"/>
      <c r="R933" s="166"/>
      <c r="S933" s="166"/>
      <c r="T933" s="166"/>
      <c r="U933" s="166"/>
      <c r="V933" s="166"/>
      <c r="W933" s="166"/>
      <c r="X933" s="166"/>
      <c r="Y933" s="166"/>
      <c r="Z933" s="166"/>
      <c r="AA933" s="166"/>
      <c r="AB933" s="166"/>
      <c r="AC933" s="166"/>
      <c r="AD933" s="166"/>
      <c r="AE933" s="166"/>
      <c r="AF933" s="166"/>
      <c r="AG933" s="166"/>
      <c r="AH933" s="166"/>
      <c r="AI933" s="166"/>
      <c r="AJ933" s="166"/>
      <c r="AK933" s="166"/>
      <c r="AL933" s="166"/>
      <c r="AM933" s="384"/>
      <c r="AN933" s="384"/>
      <c r="AO933" s="384"/>
      <c r="AP933" s="385"/>
      <c r="AQ933" s="385"/>
      <c r="AR933" s="385"/>
      <c r="AS933" s="385"/>
      <c r="AT933" s="385"/>
      <c r="AU933" s="385"/>
      <c r="AV933" s="385"/>
      <c r="AW933" s="385"/>
      <c r="AX933" s="385"/>
      <c r="AY933" s="385"/>
      <c r="AZ933" s="385"/>
      <c r="BA933" s="385"/>
      <c r="BB933" s="385"/>
    </row>
    <row r="934" spans="1:65" ht="18" customHeight="1" x14ac:dyDescent="0.25">
      <c r="B934" s="389"/>
      <c r="C934" s="166"/>
      <c r="D934" s="166"/>
      <c r="E934" s="166"/>
      <c r="F934" s="166"/>
      <c r="G934" s="166"/>
      <c r="H934" s="166"/>
      <c r="I934" s="166"/>
      <c r="J934" s="166"/>
      <c r="K934" s="166"/>
      <c r="L934" s="166"/>
      <c r="M934" s="166"/>
      <c r="N934" s="166"/>
      <c r="O934" s="166"/>
      <c r="P934" s="166"/>
      <c r="Q934" s="166"/>
      <c r="R934" s="166"/>
      <c r="S934" s="166"/>
      <c r="T934" s="166"/>
      <c r="U934" s="166"/>
      <c r="V934" s="166"/>
      <c r="W934" s="166"/>
      <c r="X934" s="166"/>
      <c r="Y934" s="166"/>
      <c r="Z934" s="166"/>
      <c r="AA934" s="166"/>
      <c r="AB934" s="166"/>
      <c r="AC934" s="166"/>
      <c r="AD934" s="166"/>
      <c r="AE934" s="166"/>
      <c r="AF934" s="166"/>
      <c r="AG934" s="166"/>
      <c r="AH934" s="166"/>
      <c r="AI934" s="166"/>
      <c r="AJ934" s="166"/>
      <c r="AK934" s="166"/>
      <c r="AL934" s="166"/>
      <c r="AM934" s="384"/>
      <c r="AN934" s="384"/>
      <c r="AO934" s="384"/>
      <c r="AP934" s="385"/>
      <c r="AQ934" s="385"/>
      <c r="AR934" s="385"/>
      <c r="AS934" s="385"/>
      <c r="AT934" s="385"/>
      <c r="AU934" s="385"/>
      <c r="AV934" s="385"/>
      <c r="AW934" s="385"/>
      <c r="AX934" s="385"/>
      <c r="AY934" s="385"/>
      <c r="AZ934" s="385"/>
      <c r="BA934" s="385"/>
      <c r="BB934" s="385"/>
    </row>
    <row r="935" spans="1:65" ht="18" customHeight="1" x14ac:dyDescent="0.25">
      <c r="B935" s="389"/>
      <c r="C935" s="166"/>
      <c r="D935" s="166"/>
      <c r="E935" s="166"/>
      <c r="J935" s="304"/>
      <c r="K935" s="304"/>
      <c r="Q935" s="271"/>
      <c r="R935" s="272"/>
      <c r="AG935" s="271"/>
      <c r="AH935" s="272"/>
    </row>
    <row r="936" spans="1:65" ht="18" customHeight="1" x14ac:dyDescent="0.25">
      <c r="B936" s="389"/>
      <c r="C936" s="406" t="s">
        <v>762</v>
      </c>
      <c r="E936" s="409" t="s">
        <v>698</v>
      </c>
      <c r="F936" s="1097" t="s">
        <v>1850</v>
      </c>
      <c r="K936" s="304"/>
      <c r="Q936" s="271"/>
      <c r="R936" s="272"/>
      <c r="AG936" s="271"/>
      <c r="AH936" s="272"/>
    </row>
    <row r="937" spans="1:65" ht="18" customHeight="1" x14ac:dyDescent="0.25">
      <c r="B937" s="389"/>
      <c r="C937" s="407" t="s">
        <v>694</v>
      </c>
      <c r="D937" s="311">
        <v>1</v>
      </c>
      <c r="E937" s="308" t="e">
        <f>VLOOKUP(D1012,$C$937:$D$939,2,0)</f>
        <v>#N/A</v>
      </c>
      <c r="F937" s="1097">
        <v>1</v>
      </c>
      <c r="J937" s="272"/>
      <c r="K937" s="304"/>
      <c r="Q937" s="271"/>
      <c r="R937" s="272"/>
      <c r="AG937" s="271"/>
      <c r="AH937" s="272"/>
    </row>
    <row r="938" spans="1:65" ht="18" customHeight="1" x14ac:dyDescent="0.25">
      <c r="B938" s="389"/>
      <c r="C938" s="408" t="s">
        <v>695</v>
      </c>
      <c r="D938" s="299">
        <v>2</v>
      </c>
      <c r="E938" s="308" t="e">
        <f t="shared" ref="E938:E986" si="229">VLOOKUP(D1013,$C$937:$D$939,2,0)</f>
        <v>#N/A</v>
      </c>
      <c r="F938" s="1097">
        <v>2</v>
      </c>
      <c r="K938" s="304"/>
      <c r="Q938" s="271"/>
      <c r="R938" s="272"/>
      <c r="AG938" s="271"/>
      <c r="AH938" s="272"/>
    </row>
    <row r="939" spans="1:65" ht="18" customHeight="1" x14ac:dyDescent="0.25">
      <c r="B939" s="389"/>
      <c r="C939" s="303" t="s">
        <v>763</v>
      </c>
      <c r="D939" s="301">
        <v>3</v>
      </c>
      <c r="E939" s="308" t="e">
        <f t="shared" si="229"/>
        <v>#N/A</v>
      </c>
      <c r="F939" s="1097">
        <v>3</v>
      </c>
      <c r="J939" s="272"/>
      <c r="K939" s="304"/>
      <c r="Q939" s="271"/>
      <c r="R939" s="272"/>
      <c r="AG939" s="271"/>
      <c r="AH939" s="272"/>
    </row>
    <row r="940" spans="1:65" ht="18" customHeight="1" x14ac:dyDescent="0.25">
      <c r="B940" s="389"/>
      <c r="C940" s="272"/>
      <c r="D940" s="272"/>
      <c r="E940" s="308" t="e">
        <f t="shared" si="229"/>
        <v>#N/A</v>
      </c>
      <c r="F940" s="1097">
        <v>4</v>
      </c>
      <c r="K940" s="304"/>
      <c r="Q940" s="271"/>
      <c r="R940" s="272"/>
      <c r="AG940" s="271"/>
      <c r="AH940" s="272"/>
    </row>
    <row r="941" spans="1:65" ht="18" customHeight="1" x14ac:dyDescent="0.25">
      <c r="B941" s="389"/>
      <c r="C941" s="272"/>
      <c r="D941" s="272"/>
      <c r="E941" s="308" t="e">
        <f t="shared" si="229"/>
        <v>#N/A</v>
      </c>
      <c r="F941" s="1097">
        <v>5</v>
      </c>
      <c r="J941" s="272"/>
      <c r="K941" s="304"/>
      <c r="Q941" s="271"/>
      <c r="R941" s="272"/>
      <c r="AG941" s="271"/>
      <c r="AH941" s="272"/>
    </row>
    <row r="942" spans="1:65" ht="18" customHeight="1" x14ac:dyDescent="0.25">
      <c r="B942" s="389"/>
      <c r="C942" s="272"/>
      <c r="D942" s="272"/>
      <c r="E942" s="308" t="e">
        <f t="shared" si="229"/>
        <v>#N/A</v>
      </c>
      <c r="F942" s="1097">
        <v>6</v>
      </c>
      <c r="J942" s="272"/>
      <c r="K942" s="304"/>
      <c r="Q942" s="271"/>
      <c r="R942" s="272"/>
      <c r="AG942" s="271"/>
      <c r="AH942" s="272"/>
    </row>
    <row r="943" spans="1:65" ht="18" customHeight="1" x14ac:dyDescent="0.25">
      <c r="B943" s="389"/>
      <c r="C943" s="272"/>
      <c r="D943" s="272"/>
      <c r="E943" s="308" t="e">
        <f t="shared" si="229"/>
        <v>#N/A</v>
      </c>
      <c r="F943" s="1097">
        <v>7</v>
      </c>
      <c r="J943" s="272"/>
      <c r="K943" s="304"/>
      <c r="Q943" s="271"/>
      <c r="R943" s="272"/>
      <c r="AG943" s="271"/>
      <c r="AH943" s="272"/>
    </row>
    <row r="944" spans="1:65" ht="18" customHeight="1" x14ac:dyDescent="0.25">
      <c r="B944" s="389"/>
      <c r="C944" s="272"/>
      <c r="D944" s="272"/>
      <c r="E944" s="308" t="e">
        <f t="shared" si="229"/>
        <v>#N/A</v>
      </c>
      <c r="F944" s="1097">
        <v>8</v>
      </c>
      <c r="J944" s="272"/>
      <c r="K944" s="304"/>
      <c r="Q944" s="271"/>
      <c r="R944" s="272"/>
      <c r="AG944" s="271"/>
      <c r="AH944" s="272"/>
    </row>
    <row r="945" spans="2:34" ht="18" customHeight="1" x14ac:dyDescent="0.25">
      <c r="B945" s="389"/>
      <c r="C945" s="272"/>
      <c r="D945" s="272"/>
      <c r="E945" s="308" t="e">
        <f t="shared" si="229"/>
        <v>#N/A</v>
      </c>
      <c r="F945" s="1097">
        <v>9</v>
      </c>
      <c r="J945" s="272"/>
      <c r="K945" s="304"/>
      <c r="Q945" s="271"/>
      <c r="R945" s="272"/>
      <c r="AG945" s="271"/>
      <c r="AH945" s="272"/>
    </row>
    <row r="946" spans="2:34" ht="18" customHeight="1" x14ac:dyDescent="0.25">
      <c r="B946" s="389"/>
      <c r="C946" s="272"/>
      <c r="D946" s="272"/>
      <c r="E946" s="308" t="e">
        <f t="shared" si="229"/>
        <v>#N/A</v>
      </c>
      <c r="F946" s="1097">
        <v>10</v>
      </c>
      <c r="J946" s="272"/>
      <c r="K946" s="304"/>
      <c r="Q946" s="271"/>
      <c r="R946" s="272"/>
      <c r="AG946" s="271"/>
      <c r="AH946" s="272"/>
    </row>
    <row r="947" spans="2:34" ht="18" customHeight="1" x14ac:dyDescent="0.25">
      <c r="B947" s="389"/>
      <c r="C947" s="272"/>
      <c r="D947" s="272"/>
      <c r="E947" s="308" t="e">
        <f t="shared" si="229"/>
        <v>#N/A</v>
      </c>
      <c r="F947" s="1097">
        <v>11</v>
      </c>
      <c r="J947" s="272"/>
      <c r="K947" s="304"/>
      <c r="Q947" s="271"/>
      <c r="R947" s="272"/>
      <c r="AG947" s="271"/>
      <c r="AH947" s="272"/>
    </row>
    <row r="948" spans="2:34" ht="18" customHeight="1" x14ac:dyDescent="0.25">
      <c r="B948" s="389"/>
      <c r="C948" s="272"/>
      <c r="D948" s="272"/>
      <c r="E948" s="308" t="e">
        <f t="shared" si="229"/>
        <v>#N/A</v>
      </c>
      <c r="F948" s="1097">
        <v>12</v>
      </c>
      <c r="J948" s="272"/>
      <c r="K948" s="304"/>
      <c r="Q948" s="271"/>
      <c r="R948" s="272"/>
      <c r="AG948" s="271"/>
      <c r="AH948" s="272"/>
    </row>
    <row r="949" spans="2:34" ht="18" customHeight="1" x14ac:dyDescent="0.25">
      <c r="B949" s="389"/>
      <c r="C949" s="272"/>
      <c r="D949" s="272"/>
      <c r="E949" s="308" t="e">
        <f t="shared" si="229"/>
        <v>#N/A</v>
      </c>
      <c r="F949" s="1097">
        <v>13</v>
      </c>
      <c r="J949" s="272"/>
      <c r="K949" s="304"/>
      <c r="Q949" s="271"/>
      <c r="R949" s="272"/>
      <c r="AG949" s="271"/>
      <c r="AH949" s="272"/>
    </row>
    <row r="950" spans="2:34" ht="18" customHeight="1" x14ac:dyDescent="0.25">
      <c r="B950" s="389"/>
      <c r="C950" s="272"/>
      <c r="D950" s="272"/>
      <c r="E950" s="308" t="e">
        <f t="shared" si="229"/>
        <v>#N/A</v>
      </c>
      <c r="F950" s="1097">
        <v>14</v>
      </c>
      <c r="J950" s="272"/>
      <c r="K950" s="304"/>
      <c r="Q950" s="271"/>
      <c r="R950" s="272"/>
      <c r="AG950" s="271"/>
      <c r="AH950" s="272"/>
    </row>
    <row r="951" spans="2:34" ht="18" customHeight="1" x14ac:dyDescent="0.25">
      <c r="B951" s="389"/>
      <c r="C951" s="272"/>
      <c r="D951" s="272"/>
      <c r="E951" s="308" t="e">
        <f t="shared" si="229"/>
        <v>#N/A</v>
      </c>
      <c r="F951" s="1097">
        <v>15</v>
      </c>
      <c r="J951" s="272"/>
      <c r="K951" s="304"/>
      <c r="Q951" s="271"/>
      <c r="R951" s="272"/>
      <c r="AG951" s="271"/>
      <c r="AH951" s="272"/>
    </row>
    <row r="952" spans="2:34" ht="18" customHeight="1" x14ac:dyDescent="0.25">
      <c r="B952" s="389"/>
      <c r="C952" s="272"/>
      <c r="D952" s="272"/>
      <c r="E952" s="308" t="e">
        <f t="shared" si="229"/>
        <v>#N/A</v>
      </c>
      <c r="F952" s="1097">
        <v>16</v>
      </c>
      <c r="J952" s="272"/>
      <c r="K952" s="304"/>
      <c r="Q952" s="271"/>
      <c r="R952" s="272"/>
      <c r="AG952" s="271"/>
      <c r="AH952" s="272"/>
    </row>
    <row r="953" spans="2:34" ht="18" customHeight="1" x14ac:dyDescent="0.25">
      <c r="B953" s="389"/>
      <c r="C953" s="272"/>
      <c r="D953" s="272"/>
      <c r="E953" s="308" t="e">
        <f t="shared" si="229"/>
        <v>#N/A</v>
      </c>
      <c r="F953" s="1097">
        <v>17</v>
      </c>
      <c r="J953" s="272"/>
      <c r="K953" s="304"/>
      <c r="Q953" s="271"/>
      <c r="R953" s="272"/>
      <c r="AG953" s="271"/>
      <c r="AH953" s="272"/>
    </row>
    <row r="954" spans="2:34" ht="18" customHeight="1" x14ac:dyDescent="0.25">
      <c r="B954" s="389"/>
      <c r="C954" s="272"/>
      <c r="D954" s="272"/>
      <c r="E954" s="308" t="e">
        <f t="shared" si="229"/>
        <v>#N/A</v>
      </c>
      <c r="F954" s="1097">
        <v>18</v>
      </c>
      <c r="J954" s="272"/>
      <c r="K954" s="304"/>
      <c r="Q954" s="271"/>
      <c r="R954" s="272"/>
      <c r="AG954" s="271"/>
      <c r="AH954" s="272"/>
    </row>
    <row r="955" spans="2:34" ht="18" customHeight="1" x14ac:dyDescent="0.25">
      <c r="B955" s="389"/>
      <c r="C955" s="272"/>
      <c r="D955" s="272"/>
      <c r="E955" s="308" t="e">
        <f t="shared" si="229"/>
        <v>#N/A</v>
      </c>
      <c r="F955" s="1097">
        <v>19</v>
      </c>
      <c r="J955" s="272"/>
      <c r="K955" s="304"/>
      <c r="Q955" s="271"/>
      <c r="R955" s="272"/>
      <c r="AG955" s="271"/>
      <c r="AH955" s="272"/>
    </row>
    <row r="956" spans="2:34" ht="18" customHeight="1" x14ac:dyDescent="0.25">
      <c r="B956" s="389"/>
      <c r="C956" s="272"/>
      <c r="D956" s="272"/>
      <c r="E956" s="308" t="e">
        <f t="shared" si="229"/>
        <v>#N/A</v>
      </c>
      <c r="F956" s="1097">
        <v>20</v>
      </c>
      <c r="J956" s="272"/>
      <c r="K956" s="304"/>
      <c r="Q956" s="271"/>
      <c r="R956" s="272"/>
      <c r="AG956" s="271"/>
      <c r="AH956" s="272"/>
    </row>
    <row r="957" spans="2:34" ht="18" customHeight="1" x14ac:dyDescent="0.25">
      <c r="B957" s="389"/>
      <c r="C957" s="272"/>
      <c r="D957" s="272"/>
      <c r="E957" s="308" t="e">
        <f t="shared" si="229"/>
        <v>#N/A</v>
      </c>
      <c r="F957" s="1097">
        <v>21</v>
      </c>
      <c r="J957" s="272"/>
      <c r="K957" s="304"/>
      <c r="Q957" s="271"/>
      <c r="R957" s="272"/>
      <c r="AG957" s="271"/>
      <c r="AH957" s="272"/>
    </row>
    <row r="958" spans="2:34" ht="18" customHeight="1" x14ac:dyDescent="0.25">
      <c r="B958" s="389"/>
      <c r="C958" s="272"/>
      <c r="D958" s="272"/>
      <c r="E958" s="308" t="e">
        <f t="shared" si="229"/>
        <v>#N/A</v>
      </c>
      <c r="F958" s="1098">
        <v>22</v>
      </c>
      <c r="J958" s="272"/>
      <c r="K958" s="304"/>
      <c r="Q958" s="271"/>
      <c r="R958" s="272"/>
      <c r="AG958" s="271"/>
      <c r="AH958" s="272"/>
    </row>
    <row r="959" spans="2:34" ht="18" customHeight="1" x14ac:dyDescent="0.25">
      <c r="B959" s="389"/>
      <c r="C959" s="272"/>
      <c r="D959" s="272"/>
      <c r="E959" s="308" t="e">
        <f t="shared" si="229"/>
        <v>#N/A</v>
      </c>
      <c r="F959" s="1097">
        <v>23</v>
      </c>
      <c r="J959" s="272"/>
      <c r="K959" s="304"/>
      <c r="Q959" s="271"/>
      <c r="R959" s="272"/>
      <c r="AG959" s="271"/>
      <c r="AH959" s="272"/>
    </row>
    <row r="960" spans="2:34" ht="18" customHeight="1" x14ac:dyDescent="0.25">
      <c r="B960" s="389"/>
      <c r="C960" s="272"/>
      <c r="D960" s="272"/>
      <c r="E960" s="308" t="e">
        <f t="shared" si="229"/>
        <v>#N/A</v>
      </c>
      <c r="F960" s="1097">
        <v>24</v>
      </c>
      <c r="J960" s="272"/>
      <c r="K960" s="304"/>
      <c r="Q960" s="271"/>
      <c r="R960" s="272"/>
      <c r="AG960" s="271"/>
      <c r="AH960" s="272"/>
    </row>
    <row r="961" spans="2:34" ht="18" customHeight="1" x14ac:dyDescent="0.25">
      <c r="B961" s="389"/>
      <c r="C961" s="272"/>
      <c r="D961" s="272"/>
      <c r="E961" s="308" t="e">
        <f t="shared" si="229"/>
        <v>#N/A</v>
      </c>
      <c r="F961" s="1097">
        <v>25</v>
      </c>
      <c r="J961" s="272"/>
      <c r="K961" s="304"/>
      <c r="Q961" s="271"/>
      <c r="R961" s="272"/>
      <c r="AG961" s="271"/>
      <c r="AH961" s="272"/>
    </row>
    <row r="962" spans="2:34" ht="18" customHeight="1" x14ac:dyDescent="0.25">
      <c r="B962" s="389"/>
      <c r="C962" s="272"/>
      <c r="D962" s="272"/>
      <c r="E962" s="308" t="e">
        <f t="shared" si="229"/>
        <v>#N/A</v>
      </c>
      <c r="F962" s="1097">
        <v>26</v>
      </c>
      <c r="J962" s="272"/>
      <c r="K962" s="304"/>
      <c r="Q962" s="271"/>
      <c r="R962" s="272"/>
      <c r="AG962" s="271"/>
      <c r="AH962" s="272"/>
    </row>
    <row r="963" spans="2:34" ht="18" customHeight="1" x14ac:dyDescent="0.25">
      <c r="B963" s="389"/>
      <c r="C963" s="272"/>
      <c r="D963" s="272"/>
      <c r="E963" s="308" t="e">
        <f t="shared" si="229"/>
        <v>#N/A</v>
      </c>
      <c r="F963" s="1097">
        <v>27</v>
      </c>
      <c r="J963" s="272"/>
      <c r="K963" s="304"/>
      <c r="Q963" s="271"/>
      <c r="R963" s="272"/>
      <c r="AG963" s="271"/>
      <c r="AH963" s="272"/>
    </row>
    <row r="964" spans="2:34" ht="18" customHeight="1" x14ac:dyDescent="0.25">
      <c r="B964" s="389"/>
      <c r="C964" s="272"/>
      <c r="D964" s="272"/>
      <c r="E964" s="308" t="e">
        <f t="shared" si="229"/>
        <v>#N/A</v>
      </c>
      <c r="F964" s="1097">
        <v>28</v>
      </c>
      <c r="J964" s="272"/>
      <c r="K964" s="304"/>
      <c r="Q964" s="271"/>
      <c r="R964" s="272"/>
      <c r="AG964" s="271"/>
      <c r="AH964" s="272"/>
    </row>
    <row r="965" spans="2:34" ht="18" customHeight="1" x14ac:dyDescent="0.25">
      <c r="B965" s="389"/>
      <c r="C965" s="272"/>
      <c r="D965" s="272"/>
      <c r="E965" s="308" t="e">
        <f t="shared" si="229"/>
        <v>#N/A</v>
      </c>
      <c r="F965" s="1097">
        <v>29</v>
      </c>
      <c r="J965" s="272"/>
      <c r="K965" s="304"/>
      <c r="Q965" s="271"/>
      <c r="R965" s="272"/>
      <c r="AG965" s="271"/>
      <c r="AH965" s="272"/>
    </row>
    <row r="966" spans="2:34" ht="18" customHeight="1" x14ac:dyDescent="0.25">
      <c r="B966" s="389"/>
      <c r="C966" s="272"/>
      <c r="D966" s="272"/>
      <c r="E966" s="308" t="e">
        <f t="shared" si="229"/>
        <v>#N/A</v>
      </c>
      <c r="F966" s="1097">
        <v>30</v>
      </c>
      <c r="J966" s="272"/>
      <c r="K966" s="304"/>
      <c r="Q966" s="271"/>
      <c r="R966" s="272"/>
      <c r="AG966" s="271"/>
      <c r="AH966" s="272"/>
    </row>
    <row r="967" spans="2:34" ht="18" customHeight="1" x14ac:dyDescent="0.25">
      <c r="B967" s="389"/>
      <c r="C967" s="272"/>
      <c r="D967" s="272"/>
      <c r="E967" s="308" t="e">
        <f t="shared" si="229"/>
        <v>#N/A</v>
      </c>
      <c r="F967" s="1097">
        <v>31</v>
      </c>
      <c r="J967" s="272"/>
      <c r="K967" s="304"/>
      <c r="Q967" s="271"/>
      <c r="R967" s="272"/>
      <c r="AG967" s="271"/>
      <c r="AH967" s="272"/>
    </row>
    <row r="968" spans="2:34" ht="18" customHeight="1" x14ac:dyDescent="0.25">
      <c r="B968" s="389"/>
      <c r="C968" s="272"/>
      <c r="D968" s="272"/>
      <c r="E968" s="308" t="e">
        <f t="shared" si="229"/>
        <v>#N/A</v>
      </c>
      <c r="F968" s="1097">
        <v>32</v>
      </c>
      <c r="J968" s="272"/>
      <c r="K968" s="304"/>
      <c r="Q968" s="271"/>
      <c r="R968" s="272"/>
      <c r="AG968" s="271"/>
      <c r="AH968" s="272"/>
    </row>
    <row r="969" spans="2:34" ht="18" customHeight="1" x14ac:dyDescent="0.25">
      <c r="B969" s="389"/>
      <c r="C969" s="272"/>
      <c r="D969" s="272"/>
      <c r="E969" s="308" t="e">
        <f t="shared" si="229"/>
        <v>#N/A</v>
      </c>
      <c r="F969" s="1097">
        <v>33</v>
      </c>
      <c r="J969" s="272"/>
      <c r="K969" s="304"/>
      <c r="Q969" s="271"/>
      <c r="R969" s="272"/>
      <c r="AG969" s="271"/>
      <c r="AH969" s="272"/>
    </row>
    <row r="970" spans="2:34" ht="18" customHeight="1" x14ac:dyDescent="0.25">
      <c r="B970" s="389"/>
      <c r="C970" s="272"/>
      <c r="D970" s="272"/>
      <c r="E970" s="308" t="e">
        <f t="shared" si="229"/>
        <v>#N/A</v>
      </c>
      <c r="F970" s="1097">
        <v>34</v>
      </c>
      <c r="J970" s="272"/>
      <c r="K970" s="304"/>
      <c r="Q970" s="271"/>
      <c r="R970" s="272"/>
      <c r="AG970" s="271"/>
      <c r="AH970" s="272"/>
    </row>
    <row r="971" spans="2:34" ht="18" customHeight="1" x14ac:dyDescent="0.25">
      <c r="B971" s="389"/>
      <c r="C971" s="272"/>
      <c r="D971" s="272"/>
      <c r="E971" s="308" t="e">
        <f t="shared" si="229"/>
        <v>#N/A</v>
      </c>
      <c r="F971" s="1097">
        <v>35</v>
      </c>
      <c r="J971" s="272"/>
      <c r="K971" s="304"/>
      <c r="Q971" s="271"/>
      <c r="R971" s="272"/>
      <c r="AG971" s="271"/>
      <c r="AH971" s="272"/>
    </row>
    <row r="972" spans="2:34" ht="18" customHeight="1" x14ac:dyDescent="0.25">
      <c r="B972" s="389"/>
      <c r="C972" s="272"/>
      <c r="D972" s="272"/>
      <c r="E972" s="308" t="e">
        <f t="shared" si="229"/>
        <v>#N/A</v>
      </c>
      <c r="F972" s="1097">
        <v>36</v>
      </c>
      <c r="J972" s="272"/>
      <c r="K972" s="304"/>
      <c r="Q972" s="271"/>
      <c r="R972" s="272"/>
      <c r="AG972" s="271"/>
      <c r="AH972" s="272"/>
    </row>
    <row r="973" spans="2:34" ht="18" customHeight="1" x14ac:dyDescent="0.25">
      <c r="B973" s="389"/>
      <c r="C973" s="272"/>
      <c r="D973" s="272"/>
      <c r="E973" s="308" t="e">
        <f t="shared" si="229"/>
        <v>#N/A</v>
      </c>
      <c r="F973" s="1097">
        <v>37</v>
      </c>
      <c r="J973" s="272"/>
      <c r="K973" s="304"/>
      <c r="Q973" s="271"/>
      <c r="R973" s="272"/>
      <c r="AG973" s="271"/>
      <c r="AH973" s="272"/>
    </row>
    <row r="974" spans="2:34" ht="18" customHeight="1" x14ac:dyDescent="0.25">
      <c r="B974" s="389"/>
      <c r="C974" s="272"/>
      <c r="D974" s="272"/>
      <c r="E974" s="308" t="e">
        <f t="shared" si="229"/>
        <v>#N/A</v>
      </c>
      <c r="F974" s="1097">
        <v>38</v>
      </c>
      <c r="J974" s="272"/>
      <c r="K974" s="304"/>
      <c r="Q974" s="271"/>
      <c r="R974" s="272"/>
      <c r="AG974" s="271"/>
      <c r="AH974" s="272"/>
    </row>
    <row r="975" spans="2:34" ht="18" customHeight="1" x14ac:dyDescent="0.25">
      <c r="B975" s="389"/>
      <c r="C975" s="272"/>
      <c r="D975" s="272"/>
      <c r="E975" s="308" t="e">
        <f t="shared" si="229"/>
        <v>#N/A</v>
      </c>
      <c r="F975" s="1097">
        <v>39</v>
      </c>
      <c r="J975" s="272"/>
      <c r="K975" s="304"/>
      <c r="Q975" s="271"/>
      <c r="R975" s="272"/>
      <c r="AG975" s="271"/>
      <c r="AH975" s="272"/>
    </row>
    <row r="976" spans="2:34" ht="18" customHeight="1" x14ac:dyDescent="0.25">
      <c r="B976" s="389"/>
      <c r="C976" s="272"/>
      <c r="D976" s="272"/>
      <c r="E976" s="308" t="e">
        <f t="shared" si="229"/>
        <v>#N/A</v>
      </c>
      <c r="F976" s="1097">
        <v>40</v>
      </c>
      <c r="J976" s="272"/>
      <c r="K976" s="304"/>
      <c r="Q976" s="271"/>
      <c r="R976" s="272"/>
      <c r="AG976" s="271"/>
      <c r="AH976" s="272"/>
    </row>
    <row r="977" spans="1:62" ht="18" customHeight="1" x14ac:dyDescent="0.25">
      <c r="B977" s="389"/>
      <c r="C977" s="272"/>
      <c r="D977" s="272"/>
      <c r="E977" s="308" t="e">
        <f t="shared" si="229"/>
        <v>#N/A</v>
      </c>
      <c r="F977" s="1097">
        <v>41</v>
      </c>
      <c r="J977" s="272"/>
      <c r="K977" s="304"/>
      <c r="Q977" s="271"/>
      <c r="R977" s="272"/>
      <c r="AG977" s="271"/>
      <c r="AH977" s="272"/>
    </row>
    <row r="978" spans="1:62" ht="18" customHeight="1" x14ac:dyDescent="0.25">
      <c r="B978" s="389"/>
      <c r="C978" s="272"/>
      <c r="D978" s="272"/>
      <c r="E978" s="308" t="e">
        <f t="shared" si="229"/>
        <v>#N/A</v>
      </c>
      <c r="F978" s="1097">
        <v>42</v>
      </c>
      <c r="J978" s="272"/>
      <c r="K978" s="304"/>
      <c r="Q978" s="271"/>
      <c r="R978" s="272"/>
      <c r="AG978" s="271"/>
      <c r="AH978" s="272"/>
    </row>
    <row r="979" spans="1:62" ht="18" customHeight="1" x14ac:dyDescent="0.25">
      <c r="B979" s="389"/>
      <c r="C979" s="272"/>
      <c r="D979" s="272"/>
      <c r="E979" s="308" t="e">
        <f t="shared" si="229"/>
        <v>#N/A</v>
      </c>
      <c r="F979" s="1097">
        <v>43</v>
      </c>
      <c r="J979" s="272"/>
      <c r="K979" s="304"/>
      <c r="Q979" s="271"/>
      <c r="R979" s="272"/>
      <c r="AG979" s="271"/>
      <c r="AH979" s="272"/>
    </row>
    <row r="980" spans="1:62" ht="18" customHeight="1" x14ac:dyDescent="0.25">
      <c r="B980" s="389"/>
      <c r="C980" s="272"/>
      <c r="D980" s="272"/>
      <c r="E980" s="308" t="e">
        <f t="shared" si="229"/>
        <v>#N/A</v>
      </c>
      <c r="F980" s="1097">
        <v>44</v>
      </c>
      <c r="J980" s="272"/>
      <c r="K980" s="304"/>
      <c r="Q980" s="271"/>
      <c r="R980" s="272"/>
      <c r="AG980" s="271"/>
      <c r="AH980" s="272"/>
    </row>
    <row r="981" spans="1:62" ht="18" customHeight="1" x14ac:dyDescent="0.25">
      <c r="B981" s="389"/>
      <c r="C981" s="272"/>
      <c r="D981" s="272"/>
      <c r="E981" s="308" t="e">
        <f t="shared" si="229"/>
        <v>#N/A</v>
      </c>
      <c r="F981" s="1097">
        <v>45</v>
      </c>
      <c r="J981" s="272"/>
      <c r="K981" s="304"/>
      <c r="Q981" s="271"/>
      <c r="R981" s="272"/>
      <c r="AG981" s="271"/>
      <c r="AH981" s="272"/>
    </row>
    <row r="982" spans="1:62" ht="18" customHeight="1" x14ac:dyDescent="0.25">
      <c r="B982" s="389"/>
      <c r="C982" s="272"/>
      <c r="D982" s="272"/>
      <c r="E982" s="308" t="e">
        <f t="shared" si="229"/>
        <v>#N/A</v>
      </c>
      <c r="F982" s="1097">
        <v>46</v>
      </c>
      <c r="J982" s="272"/>
      <c r="K982" s="304"/>
      <c r="Q982" s="271"/>
      <c r="R982" s="272"/>
      <c r="AG982" s="271"/>
      <c r="AH982" s="272"/>
    </row>
    <row r="983" spans="1:62" ht="18" customHeight="1" x14ac:dyDescent="0.25">
      <c r="B983" s="389"/>
      <c r="C983" s="272"/>
      <c r="D983" s="272"/>
      <c r="E983" s="308" t="e">
        <f t="shared" si="229"/>
        <v>#N/A</v>
      </c>
      <c r="F983" s="1097">
        <v>47</v>
      </c>
      <c r="J983" s="272"/>
      <c r="K983" s="304"/>
      <c r="Q983" s="271"/>
      <c r="R983" s="272"/>
      <c r="AG983" s="271"/>
      <c r="AH983" s="272"/>
    </row>
    <row r="984" spans="1:62" ht="18" customHeight="1" x14ac:dyDescent="0.25">
      <c r="B984" s="389"/>
      <c r="C984" s="272"/>
      <c r="D984" s="272"/>
      <c r="E984" s="308" t="e">
        <f t="shared" si="229"/>
        <v>#N/A</v>
      </c>
      <c r="F984" s="1097">
        <v>48</v>
      </c>
      <c r="J984" s="272"/>
      <c r="K984" s="304"/>
      <c r="Q984" s="271"/>
      <c r="R984" s="272"/>
      <c r="AG984" s="271"/>
      <c r="AH984" s="272"/>
    </row>
    <row r="985" spans="1:62" ht="18" customHeight="1" x14ac:dyDescent="0.25">
      <c r="B985" s="389"/>
      <c r="C985" s="272"/>
      <c r="D985" s="272"/>
      <c r="E985" s="308" t="e">
        <f t="shared" si="229"/>
        <v>#N/A</v>
      </c>
      <c r="F985" s="1097">
        <v>49</v>
      </c>
      <c r="J985" s="272"/>
      <c r="K985" s="304"/>
      <c r="Q985" s="271"/>
      <c r="R985" s="272"/>
      <c r="AG985" s="271"/>
      <c r="AH985" s="272"/>
    </row>
    <row r="986" spans="1:62" ht="18" customHeight="1" x14ac:dyDescent="0.25">
      <c r="B986" s="389"/>
      <c r="C986" s="272"/>
      <c r="D986" s="272"/>
      <c r="E986" s="719" t="e">
        <f t="shared" si="229"/>
        <v>#N/A</v>
      </c>
      <c r="F986" s="1097">
        <v>50</v>
      </c>
      <c r="J986" s="272"/>
      <c r="K986" s="304"/>
      <c r="Q986" s="271"/>
      <c r="R986" s="272"/>
      <c r="AG986" s="271"/>
      <c r="AH986" s="272"/>
    </row>
    <row r="987" spans="1:62" ht="18" customHeight="1" x14ac:dyDescent="0.25">
      <c r="B987" s="389"/>
      <c r="C987" s="272"/>
      <c r="D987" s="272"/>
      <c r="E987" s="304"/>
      <c r="F987" s="740"/>
      <c r="J987" s="272"/>
      <c r="K987" s="304"/>
      <c r="Q987" s="271"/>
      <c r="R987" s="272"/>
      <c r="AG987" s="271"/>
      <c r="AH987" s="272"/>
      <c r="BH987" s="952"/>
    </row>
    <row r="988" spans="1:62" ht="18" customHeight="1" x14ac:dyDescent="0.25">
      <c r="C988" s="166"/>
      <c r="D988" s="166"/>
      <c r="E988" s="166"/>
      <c r="J988" s="304"/>
      <c r="K988" s="304"/>
      <c r="Q988" s="271"/>
      <c r="R988" s="272"/>
      <c r="AG988" s="271"/>
      <c r="AH988" s="272"/>
      <c r="BH988" s="952" t="s">
        <v>1846</v>
      </c>
    </row>
    <row r="989" spans="1:62" ht="18" customHeight="1" x14ac:dyDescent="0.25">
      <c r="A989" s="373"/>
      <c r="C989" s="434">
        <v>2007</v>
      </c>
      <c r="D989" s="434">
        <v>2007</v>
      </c>
      <c r="E989" s="434">
        <v>2007</v>
      </c>
      <c r="F989" s="434">
        <v>2008</v>
      </c>
      <c r="G989" s="434">
        <v>2008</v>
      </c>
      <c r="H989" s="434">
        <v>2008</v>
      </c>
      <c r="I989" s="434">
        <v>2009</v>
      </c>
      <c r="J989" s="434">
        <v>2009</v>
      </c>
      <c r="K989" s="434">
        <v>2009</v>
      </c>
      <c r="L989" s="434">
        <v>2010</v>
      </c>
      <c r="M989" s="434">
        <v>2010</v>
      </c>
      <c r="N989" s="434">
        <v>2010</v>
      </c>
      <c r="O989" s="435">
        <v>2011</v>
      </c>
      <c r="P989" s="435">
        <v>2011</v>
      </c>
      <c r="Q989" s="435">
        <v>2011</v>
      </c>
      <c r="R989" s="435">
        <v>2012</v>
      </c>
      <c r="S989" s="435">
        <v>2012</v>
      </c>
      <c r="T989" s="435">
        <v>2012</v>
      </c>
      <c r="U989" s="435">
        <v>2013</v>
      </c>
      <c r="V989" s="435">
        <v>2013</v>
      </c>
      <c r="W989" s="435">
        <v>2013</v>
      </c>
      <c r="X989" s="435">
        <v>2014</v>
      </c>
      <c r="Y989" s="435">
        <v>2014</v>
      </c>
      <c r="Z989" s="435">
        <v>2014</v>
      </c>
      <c r="AA989" s="435">
        <v>2015</v>
      </c>
      <c r="AB989" s="435">
        <v>2015</v>
      </c>
      <c r="AC989" s="435">
        <v>2015</v>
      </c>
      <c r="AD989" s="435">
        <v>2016</v>
      </c>
      <c r="AE989" s="435">
        <v>2016</v>
      </c>
      <c r="AF989" s="435">
        <v>2016</v>
      </c>
      <c r="AG989" s="435">
        <v>2017</v>
      </c>
      <c r="AH989" s="435">
        <v>2017</v>
      </c>
      <c r="AI989" s="435">
        <v>2017</v>
      </c>
      <c r="AJ989" s="435">
        <v>2018</v>
      </c>
      <c r="AK989" s="435">
        <v>2018</v>
      </c>
      <c r="AL989" s="435">
        <v>2018</v>
      </c>
      <c r="AM989" s="436">
        <v>2019</v>
      </c>
      <c r="AN989" s="436">
        <v>2019</v>
      </c>
      <c r="AO989" s="436">
        <v>2019</v>
      </c>
      <c r="AP989" s="436">
        <v>2020</v>
      </c>
      <c r="AQ989" s="436">
        <v>2020</v>
      </c>
      <c r="AR989" s="436">
        <v>2020</v>
      </c>
      <c r="AS989" s="436">
        <v>2021</v>
      </c>
      <c r="AT989" s="436">
        <v>2021</v>
      </c>
      <c r="AU989" s="436">
        <v>2021</v>
      </c>
      <c r="AV989" s="436">
        <v>2022</v>
      </c>
      <c r="AW989" s="436">
        <v>2022</v>
      </c>
      <c r="AX989" s="436">
        <v>2022</v>
      </c>
      <c r="AY989" s="436">
        <v>2023</v>
      </c>
      <c r="AZ989" s="436">
        <v>2023</v>
      </c>
      <c r="BA989" s="436">
        <v>2023</v>
      </c>
      <c r="BB989" s="436">
        <v>2024</v>
      </c>
      <c r="BC989" s="436">
        <v>2024</v>
      </c>
      <c r="BD989" s="436">
        <v>2024</v>
      </c>
      <c r="BE989" s="436">
        <v>2025</v>
      </c>
      <c r="BF989" s="436">
        <v>2025</v>
      </c>
      <c r="BG989" s="436">
        <v>2025</v>
      </c>
      <c r="BH989" s="972">
        <v>2026</v>
      </c>
      <c r="BI989" s="972">
        <v>2026</v>
      </c>
      <c r="BJ989" s="972">
        <v>2026</v>
      </c>
    </row>
    <row r="990" spans="1:62" ht="18" customHeight="1" x14ac:dyDescent="0.25">
      <c r="A990" s="373"/>
      <c r="C990" s="489" t="s">
        <v>767</v>
      </c>
      <c r="D990" s="489" t="s">
        <v>768</v>
      </c>
      <c r="E990" s="489" t="s">
        <v>769</v>
      </c>
      <c r="F990" s="489" t="s">
        <v>767</v>
      </c>
      <c r="G990" s="489" t="s">
        <v>768</v>
      </c>
      <c r="H990" s="489" t="s">
        <v>769</v>
      </c>
      <c r="I990" s="489" t="s">
        <v>767</v>
      </c>
      <c r="J990" s="489" t="s">
        <v>768</v>
      </c>
      <c r="K990" s="489" t="s">
        <v>769</v>
      </c>
      <c r="L990" s="489" t="s">
        <v>767</v>
      </c>
      <c r="M990" s="489" t="s">
        <v>768</v>
      </c>
      <c r="N990" s="489" t="s">
        <v>769</v>
      </c>
      <c r="O990" s="489" t="s">
        <v>767</v>
      </c>
      <c r="P990" s="489" t="s">
        <v>768</v>
      </c>
      <c r="Q990" s="489" t="s">
        <v>769</v>
      </c>
      <c r="R990" s="489" t="s">
        <v>767</v>
      </c>
      <c r="S990" s="489" t="s">
        <v>768</v>
      </c>
      <c r="T990" s="489" t="s">
        <v>769</v>
      </c>
      <c r="U990" s="489" t="s">
        <v>767</v>
      </c>
      <c r="V990" s="489" t="s">
        <v>768</v>
      </c>
      <c r="W990" s="489" t="s">
        <v>769</v>
      </c>
      <c r="X990" s="489" t="s">
        <v>767</v>
      </c>
      <c r="Y990" s="489" t="s">
        <v>768</v>
      </c>
      <c r="Z990" s="489" t="s">
        <v>769</v>
      </c>
      <c r="AA990" s="489" t="s">
        <v>767</v>
      </c>
      <c r="AB990" s="489" t="s">
        <v>768</v>
      </c>
      <c r="AC990" s="489" t="s">
        <v>769</v>
      </c>
      <c r="AD990" s="489" t="s">
        <v>767</v>
      </c>
      <c r="AE990" s="489" t="s">
        <v>768</v>
      </c>
      <c r="AF990" s="489" t="s">
        <v>769</v>
      </c>
      <c r="AG990" s="489" t="s">
        <v>767</v>
      </c>
      <c r="AH990" s="489" t="s">
        <v>768</v>
      </c>
      <c r="AI990" s="489" t="s">
        <v>769</v>
      </c>
      <c r="AJ990" s="489" t="s">
        <v>767</v>
      </c>
      <c r="AK990" s="489" t="s">
        <v>768</v>
      </c>
      <c r="AL990" s="489" t="s">
        <v>769</v>
      </c>
      <c r="AM990" s="489" t="s">
        <v>767</v>
      </c>
      <c r="AN990" s="489" t="s">
        <v>768</v>
      </c>
      <c r="AO990" s="489" t="s">
        <v>769</v>
      </c>
      <c r="AP990" s="489" t="s">
        <v>767</v>
      </c>
      <c r="AQ990" s="489" t="s">
        <v>768</v>
      </c>
      <c r="AR990" s="489" t="s">
        <v>769</v>
      </c>
      <c r="AS990" s="489" t="s">
        <v>767</v>
      </c>
      <c r="AT990" s="489" t="s">
        <v>768</v>
      </c>
      <c r="AU990" s="489" t="s">
        <v>769</v>
      </c>
      <c r="AV990" s="489" t="s">
        <v>767</v>
      </c>
      <c r="AW990" s="489" t="s">
        <v>768</v>
      </c>
      <c r="AX990" s="489" t="s">
        <v>769</v>
      </c>
      <c r="AY990" s="489" t="s">
        <v>767</v>
      </c>
      <c r="AZ990" s="489" t="s">
        <v>768</v>
      </c>
      <c r="BA990" s="489" t="s">
        <v>769</v>
      </c>
      <c r="BB990" s="489" t="s">
        <v>767</v>
      </c>
      <c r="BC990" s="489" t="s">
        <v>768</v>
      </c>
      <c r="BD990" s="489" t="s">
        <v>769</v>
      </c>
      <c r="BE990" s="489" t="s">
        <v>767</v>
      </c>
      <c r="BF990" s="489" t="s">
        <v>768</v>
      </c>
      <c r="BG990" s="489" t="s">
        <v>769</v>
      </c>
      <c r="BH990" s="973" t="s">
        <v>767</v>
      </c>
      <c r="BI990" s="973" t="s">
        <v>768</v>
      </c>
      <c r="BJ990" s="973" t="s">
        <v>769</v>
      </c>
    </row>
    <row r="991" spans="1:62" ht="18" customHeight="1" x14ac:dyDescent="0.25">
      <c r="A991" s="373"/>
      <c r="C991" s="490">
        <v>1</v>
      </c>
      <c r="D991" s="490">
        <v>2</v>
      </c>
      <c r="E991" s="490">
        <v>3</v>
      </c>
      <c r="F991" s="490">
        <v>1</v>
      </c>
      <c r="G991" s="490">
        <v>2</v>
      </c>
      <c r="H991" s="490">
        <v>3</v>
      </c>
      <c r="I991" s="490">
        <v>1</v>
      </c>
      <c r="J991" s="490">
        <v>2</v>
      </c>
      <c r="K991" s="490">
        <v>3</v>
      </c>
      <c r="L991" s="490">
        <v>1</v>
      </c>
      <c r="M991" s="490">
        <v>2</v>
      </c>
      <c r="N991" s="490">
        <v>3</v>
      </c>
      <c r="O991" s="490">
        <v>1</v>
      </c>
      <c r="P991" s="490">
        <v>2</v>
      </c>
      <c r="Q991" s="490">
        <v>3</v>
      </c>
      <c r="R991" s="490">
        <v>1</v>
      </c>
      <c r="S991" s="490">
        <v>2</v>
      </c>
      <c r="T991" s="490">
        <v>3</v>
      </c>
      <c r="U991" s="490">
        <v>1</v>
      </c>
      <c r="V991" s="490">
        <v>2</v>
      </c>
      <c r="W991" s="490">
        <v>3</v>
      </c>
      <c r="X991" s="490">
        <v>1</v>
      </c>
      <c r="Y991" s="490">
        <v>2</v>
      </c>
      <c r="Z991" s="490">
        <v>3</v>
      </c>
      <c r="AA991" s="490">
        <v>1</v>
      </c>
      <c r="AB991" s="490">
        <v>2</v>
      </c>
      <c r="AC991" s="490">
        <v>3</v>
      </c>
      <c r="AD991" s="490">
        <v>1</v>
      </c>
      <c r="AE991" s="490">
        <v>2</v>
      </c>
      <c r="AF991" s="490">
        <v>3</v>
      </c>
      <c r="AG991" s="490">
        <v>1</v>
      </c>
      <c r="AH991" s="490">
        <v>2</v>
      </c>
      <c r="AI991" s="490">
        <v>3</v>
      </c>
      <c r="AJ991" s="490">
        <v>1</v>
      </c>
      <c r="AK991" s="490">
        <v>2</v>
      </c>
      <c r="AL991" s="490">
        <v>3</v>
      </c>
      <c r="AM991" s="490">
        <v>1</v>
      </c>
      <c r="AN991" s="490">
        <v>2</v>
      </c>
      <c r="AO991" s="490">
        <v>3</v>
      </c>
      <c r="AP991" s="490">
        <v>1</v>
      </c>
      <c r="AQ991" s="490">
        <v>2</v>
      </c>
      <c r="AR991" s="490">
        <v>3</v>
      </c>
      <c r="AS991" s="490">
        <v>1</v>
      </c>
      <c r="AT991" s="490">
        <v>2</v>
      </c>
      <c r="AU991" s="490">
        <v>3</v>
      </c>
      <c r="AV991" s="490">
        <v>1</v>
      </c>
      <c r="AW991" s="490">
        <v>2</v>
      </c>
      <c r="AX991" s="490">
        <v>3</v>
      </c>
      <c r="AY991" s="490">
        <v>1</v>
      </c>
      <c r="AZ991" s="490">
        <v>2</v>
      </c>
      <c r="BA991" s="490">
        <v>3</v>
      </c>
      <c r="BB991" s="490">
        <v>1</v>
      </c>
      <c r="BC991" s="490">
        <v>2</v>
      </c>
      <c r="BD991" s="490">
        <v>3</v>
      </c>
      <c r="BE991" s="490">
        <v>1</v>
      </c>
      <c r="BF991" s="490">
        <v>2</v>
      </c>
      <c r="BG991" s="490">
        <v>3</v>
      </c>
      <c r="BH991" s="974">
        <v>1</v>
      </c>
      <c r="BI991" s="974">
        <v>2</v>
      </c>
      <c r="BJ991" s="974">
        <v>3</v>
      </c>
    </row>
    <row r="992" spans="1:62" ht="18" customHeight="1" x14ac:dyDescent="0.25">
      <c r="A992" s="373"/>
      <c r="C992" s="488" t="str">
        <f>"Comb_Maq_"&amp;C991&amp;"_"&amp;C989</f>
        <v>Comb_Maq_1_2007</v>
      </c>
      <c r="D992" s="488" t="str">
        <f t="shared" ref="D992:F992" si="230">"Comb_Maq_"&amp;D991&amp;"_"&amp;D989</f>
        <v>Comb_Maq_2_2007</v>
      </c>
      <c r="E992" s="488" t="str">
        <f t="shared" si="230"/>
        <v>Comb_Maq_3_2007</v>
      </c>
      <c r="F992" s="488" t="str">
        <f t="shared" si="230"/>
        <v>Comb_Maq_1_2008</v>
      </c>
      <c r="G992" s="488" t="str">
        <f t="shared" ref="G992" si="231">"Comb_Maq_"&amp;G991&amp;"_"&amp;G989</f>
        <v>Comb_Maq_2_2008</v>
      </c>
      <c r="H992" s="488" t="str">
        <f t="shared" ref="H992:I992" si="232">"Comb_Maq_"&amp;H991&amp;"_"&amp;H989</f>
        <v>Comb_Maq_3_2008</v>
      </c>
      <c r="I992" s="488" t="str">
        <f t="shared" si="232"/>
        <v>Comb_Maq_1_2009</v>
      </c>
      <c r="J992" s="488" t="str">
        <f t="shared" ref="J992" si="233">"Comb_Maq_"&amp;J991&amp;"_"&amp;J989</f>
        <v>Comb_Maq_2_2009</v>
      </c>
      <c r="K992" s="488" t="str">
        <f t="shared" ref="K992:L992" si="234">"Comb_Maq_"&amp;K991&amp;"_"&amp;K989</f>
        <v>Comb_Maq_3_2009</v>
      </c>
      <c r="L992" s="488" t="str">
        <f t="shared" si="234"/>
        <v>Comb_Maq_1_2010</v>
      </c>
      <c r="M992" s="488" t="str">
        <f t="shared" ref="M992" si="235">"Comb_Maq_"&amp;M991&amp;"_"&amp;M989</f>
        <v>Comb_Maq_2_2010</v>
      </c>
      <c r="N992" s="488" t="str">
        <f t="shared" ref="N992:O992" si="236">"Comb_Maq_"&amp;N991&amp;"_"&amp;N989</f>
        <v>Comb_Maq_3_2010</v>
      </c>
      <c r="O992" s="488" t="str">
        <f t="shared" si="236"/>
        <v>Comb_Maq_1_2011</v>
      </c>
      <c r="P992" s="488" t="str">
        <f t="shared" ref="P992" si="237">"Comb_Maq_"&amp;P991&amp;"_"&amp;P989</f>
        <v>Comb_Maq_2_2011</v>
      </c>
      <c r="Q992" s="488" t="str">
        <f t="shared" ref="Q992:R992" si="238">"Comb_Maq_"&amp;Q991&amp;"_"&amp;Q989</f>
        <v>Comb_Maq_3_2011</v>
      </c>
      <c r="R992" s="488" t="str">
        <f t="shared" si="238"/>
        <v>Comb_Maq_1_2012</v>
      </c>
      <c r="S992" s="488" t="str">
        <f t="shared" ref="S992" si="239">"Comb_Maq_"&amp;S991&amp;"_"&amp;S989</f>
        <v>Comb_Maq_2_2012</v>
      </c>
      <c r="T992" s="488" t="str">
        <f t="shared" ref="T992:U992" si="240">"Comb_Maq_"&amp;T991&amp;"_"&amp;T989</f>
        <v>Comb_Maq_3_2012</v>
      </c>
      <c r="U992" s="488" t="str">
        <f t="shared" si="240"/>
        <v>Comb_Maq_1_2013</v>
      </c>
      <c r="V992" s="488" t="str">
        <f t="shared" ref="V992" si="241">"Comb_Maq_"&amp;V991&amp;"_"&amp;V989</f>
        <v>Comb_Maq_2_2013</v>
      </c>
      <c r="W992" s="488" t="str">
        <f t="shared" ref="W992:X992" si="242">"Comb_Maq_"&amp;W991&amp;"_"&amp;W989</f>
        <v>Comb_Maq_3_2013</v>
      </c>
      <c r="X992" s="488" t="str">
        <f t="shared" si="242"/>
        <v>Comb_Maq_1_2014</v>
      </c>
      <c r="Y992" s="488" t="str">
        <f t="shared" ref="Y992" si="243">"Comb_Maq_"&amp;Y991&amp;"_"&amp;Y989</f>
        <v>Comb_Maq_2_2014</v>
      </c>
      <c r="Z992" s="488" t="str">
        <f t="shared" ref="Z992:AA992" si="244">"Comb_Maq_"&amp;Z991&amp;"_"&amp;Z989</f>
        <v>Comb_Maq_3_2014</v>
      </c>
      <c r="AA992" s="488" t="str">
        <f t="shared" si="244"/>
        <v>Comb_Maq_1_2015</v>
      </c>
      <c r="AB992" s="488" t="str">
        <f t="shared" ref="AB992" si="245">"Comb_Maq_"&amp;AB991&amp;"_"&amp;AB989</f>
        <v>Comb_Maq_2_2015</v>
      </c>
      <c r="AC992" s="488" t="str">
        <f t="shared" ref="AC992:AD992" si="246">"Comb_Maq_"&amp;AC991&amp;"_"&amp;AC989</f>
        <v>Comb_Maq_3_2015</v>
      </c>
      <c r="AD992" s="488" t="str">
        <f t="shared" si="246"/>
        <v>Comb_Maq_1_2016</v>
      </c>
      <c r="AE992" s="488" t="str">
        <f t="shared" ref="AE992" si="247">"Comb_Maq_"&amp;AE991&amp;"_"&amp;AE989</f>
        <v>Comb_Maq_2_2016</v>
      </c>
      <c r="AF992" s="488" t="str">
        <f t="shared" ref="AF992:AG992" si="248">"Comb_Maq_"&amp;AF991&amp;"_"&amp;AF989</f>
        <v>Comb_Maq_3_2016</v>
      </c>
      <c r="AG992" s="488" t="str">
        <f t="shared" si="248"/>
        <v>Comb_Maq_1_2017</v>
      </c>
      <c r="AH992" s="488" t="str">
        <f t="shared" ref="AH992" si="249">"Comb_Maq_"&amp;AH991&amp;"_"&amp;AH989</f>
        <v>Comb_Maq_2_2017</v>
      </c>
      <c r="AI992" s="488" t="str">
        <f t="shared" ref="AI992:AJ992" si="250">"Comb_Maq_"&amp;AI991&amp;"_"&amp;AI989</f>
        <v>Comb_Maq_3_2017</v>
      </c>
      <c r="AJ992" s="488" t="str">
        <f t="shared" si="250"/>
        <v>Comb_Maq_1_2018</v>
      </c>
      <c r="AK992" s="488" t="str">
        <f t="shared" ref="AK992" si="251">"Comb_Maq_"&amp;AK991&amp;"_"&amp;AK989</f>
        <v>Comb_Maq_2_2018</v>
      </c>
      <c r="AL992" s="488" t="str">
        <f t="shared" ref="AL992:AM992" si="252">"Comb_Maq_"&amp;AL991&amp;"_"&amp;AL989</f>
        <v>Comb_Maq_3_2018</v>
      </c>
      <c r="AM992" s="488" t="str">
        <f t="shared" si="252"/>
        <v>Comb_Maq_1_2019</v>
      </c>
      <c r="AN992" s="488" t="str">
        <f t="shared" ref="AN992" si="253">"Comb_Maq_"&amp;AN991&amp;"_"&amp;AN989</f>
        <v>Comb_Maq_2_2019</v>
      </c>
      <c r="AO992" s="488" t="str">
        <f t="shared" ref="AO992:AP992" si="254">"Comb_Maq_"&amp;AO991&amp;"_"&amp;AO989</f>
        <v>Comb_Maq_3_2019</v>
      </c>
      <c r="AP992" s="488" t="str">
        <f t="shared" si="254"/>
        <v>Comb_Maq_1_2020</v>
      </c>
      <c r="AQ992" s="488" t="str">
        <f t="shared" ref="AQ992" si="255">"Comb_Maq_"&amp;AQ991&amp;"_"&amp;AQ989</f>
        <v>Comb_Maq_2_2020</v>
      </c>
      <c r="AR992" s="488" t="str">
        <f t="shared" ref="AR992" si="256">"Comb_Maq_"&amp;AR991&amp;"_"&amp;AR989</f>
        <v>Comb_Maq_3_2020</v>
      </c>
      <c r="AS992" s="488" t="str">
        <f>"Comb_Maq_"&amp;AS991&amp;"_"&amp;AS989</f>
        <v>Comb_Maq_1_2021</v>
      </c>
      <c r="AT992" s="488" t="str">
        <f t="shared" ref="AT992" si="257">"Comb_Maq_"&amp;AT991&amp;"_"&amp;AT989</f>
        <v>Comb_Maq_2_2021</v>
      </c>
      <c r="AU992" s="488" t="str">
        <f t="shared" ref="AU992" si="258">"Comb_Maq_"&amp;AU991&amp;"_"&amp;AU989</f>
        <v>Comb_Maq_3_2021</v>
      </c>
      <c r="AV992" s="488" t="str">
        <f>"Comb_Maq_"&amp;AV991&amp;"_"&amp;AV989</f>
        <v>Comb_Maq_1_2022</v>
      </c>
      <c r="AW992" s="488" t="str">
        <f t="shared" ref="AW992:AX992" si="259">"Comb_Maq_"&amp;AW991&amp;"_"&amp;AW989</f>
        <v>Comb_Maq_2_2022</v>
      </c>
      <c r="AX992" s="488" t="str">
        <f t="shared" si="259"/>
        <v>Comb_Maq_3_2022</v>
      </c>
      <c r="AY992" s="488" t="str">
        <f>"Comb_Maq_"&amp;AY991&amp;"_"&amp;AY989</f>
        <v>Comb_Maq_1_2023</v>
      </c>
      <c r="AZ992" s="488" t="str">
        <f t="shared" ref="AZ992:BD992" si="260">"Comb_Maq_"&amp;AZ991&amp;"_"&amp;AZ989</f>
        <v>Comb_Maq_2_2023</v>
      </c>
      <c r="BA992" s="488" t="str">
        <f t="shared" si="260"/>
        <v>Comb_Maq_3_2023</v>
      </c>
      <c r="BB992" s="488" t="str">
        <f t="shared" si="260"/>
        <v>Comb_Maq_1_2024</v>
      </c>
      <c r="BC992" s="488" t="str">
        <f t="shared" si="260"/>
        <v>Comb_Maq_2_2024</v>
      </c>
      <c r="BD992" s="488" t="str">
        <f t="shared" si="260"/>
        <v>Comb_Maq_3_2024</v>
      </c>
      <c r="BE992" s="1075" t="str">
        <f t="shared" ref="BE992:BJ992" si="261">"Comb_Maq_"&amp;BE991&amp;"_"&amp;BE989</f>
        <v>Comb_Maq_1_2025</v>
      </c>
      <c r="BF992" s="1075" t="str">
        <f t="shared" si="261"/>
        <v>Comb_Maq_2_2025</v>
      </c>
      <c r="BG992" s="1075" t="str">
        <f t="shared" si="261"/>
        <v>Comb_Maq_3_2025</v>
      </c>
      <c r="BH992" s="975" t="str">
        <f t="shared" si="261"/>
        <v>Comb_Maq_1_2026</v>
      </c>
      <c r="BI992" s="975" t="str">
        <f t="shared" si="261"/>
        <v>Comb_Maq_2_2026</v>
      </c>
      <c r="BJ992" s="975" t="str">
        <f t="shared" si="261"/>
        <v>Comb_Maq_3_2026</v>
      </c>
    </row>
    <row r="993" spans="1:62" ht="18" customHeight="1" x14ac:dyDescent="0.25">
      <c r="A993" s="373"/>
      <c r="C993" s="363" t="s">
        <v>567</v>
      </c>
      <c r="D993" s="960" t="s">
        <v>567</v>
      </c>
      <c r="E993" s="798" t="s">
        <v>567</v>
      </c>
      <c r="F993" s="363" t="s">
        <v>567</v>
      </c>
      <c r="G993" s="960" t="s">
        <v>567</v>
      </c>
      <c r="H993" s="798" t="s">
        <v>567</v>
      </c>
      <c r="I993" s="363" t="s">
        <v>567</v>
      </c>
      <c r="J993" s="960" t="s">
        <v>567</v>
      </c>
      <c r="K993" s="798" t="s">
        <v>567</v>
      </c>
      <c r="L993" s="363" t="s">
        <v>567</v>
      </c>
      <c r="M993" s="960" t="s">
        <v>567</v>
      </c>
      <c r="N993" s="798" t="s">
        <v>567</v>
      </c>
      <c r="O993" s="363" t="s">
        <v>567</v>
      </c>
      <c r="P993" s="960" t="s">
        <v>567</v>
      </c>
      <c r="Q993" s="798" t="s">
        <v>567</v>
      </c>
      <c r="R993" s="363" t="s">
        <v>567</v>
      </c>
      <c r="S993" s="960" t="s">
        <v>567</v>
      </c>
      <c r="T993" s="798" t="s">
        <v>567</v>
      </c>
      <c r="U993" s="363" t="s">
        <v>567</v>
      </c>
      <c r="V993" s="960" t="s">
        <v>567</v>
      </c>
      <c r="W993" s="798" t="s">
        <v>567</v>
      </c>
      <c r="X993" s="363" t="s">
        <v>567</v>
      </c>
      <c r="Y993" s="960" t="s">
        <v>567</v>
      </c>
      <c r="Z993" s="798" t="s">
        <v>567</v>
      </c>
      <c r="AA993" s="363" t="s">
        <v>567</v>
      </c>
      <c r="AB993" s="960" t="s">
        <v>567</v>
      </c>
      <c r="AC993" s="798" t="s">
        <v>567</v>
      </c>
      <c r="AD993" s="363" t="s">
        <v>567</v>
      </c>
      <c r="AE993" s="960" t="s">
        <v>567</v>
      </c>
      <c r="AF993" s="798" t="s">
        <v>567</v>
      </c>
      <c r="AG993" s="363" t="s">
        <v>567</v>
      </c>
      <c r="AH993" s="960" t="s">
        <v>567</v>
      </c>
      <c r="AI993" s="798" t="s">
        <v>567</v>
      </c>
      <c r="AJ993" s="363" t="s">
        <v>567</v>
      </c>
      <c r="AK993" s="960" t="s">
        <v>567</v>
      </c>
      <c r="AL993" s="800" t="s">
        <v>567</v>
      </c>
      <c r="AM993" s="448" t="s">
        <v>567</v>
      </c>
      <c r="AN993" s="672" t="s">
        <v>567</v>
      </c>
      <c r="AO993" s="798" t="s">
        <v>567</v>
      </c>
      <c r="AP993" s="448" t="s">
        <v>567</v>
      </c>
      <c r="AQ993" s="672" t="s">
        <v>567</v>
      </c>
      <c r="AR993" s="798" t="s">
        <v>567</v>
      </c>
      <c r="AS993" s="448" t="s">
        <v>567</v>
      </c>
      <c r="AT993" s="672" t="s">
        <v>567</v>
      </c>
      <c r="AU993" s="798" t="s">
        <v>567</v>
      </c>
      <c r="AV993" s="448" t="s">
        <v>567</v>
      </c>
      <c r="AW993" s="672" t="s">
        <v>567</v>
      </c>
      <c r="AX993" s="798" t="s">
        <v>567</v>
      </c>
      <c r="AY993" s="448" t="s">
        <v>567</v>
      </c>
      <c r="AZ993" s="672" t="s">
        <v>567</v>
      </c>
      <c r="BA993" s="798" t="s">
        <v>567</v>
      </c>
      <c r="BB993" s="448" t="s">
        <v>567</v>
      </c>
      <c r="BC993" s="672" t="s">
        <v>567</v>
      </c>
      <c r="BD993" s="798" t="s">
        <v>567</v>
      </c>
      <c r="BE993" s="1076" t="s">
        <v>567</v>
      </c>
      <c r="BF993" s="1077" t="s">
        <v>567</v>
      </c>
      <c r="BG993" s="1078" t="s">
        <v>567</v>
      </c>
      <c r="BH993" s="448" t="s">
        <v>567</v>
      </c>
      <c r="BI993" s="672" t="s">
        <v>567</v>
      </c>
      <c r="BJ993" s="798" t="s">
        <v>567</v>
      </c>
    </row>
    <row r="994" spans="1:62" ht="18" customHeight="1" x14ac:dyDescent="0.25">
      <c r="A994" s="373"/>
      <c r="C994" s="363" t="s">
        <v>758</v>
      </c>
      <c r="D994" s="960" t="s">
        <v>758</v>
      </c>
      <c r="E994" s="947" t="s">
        <v>758</v>
      </c>
      <c r="F994" s="363" t="s">
        <v>758</v>
      </c>
      <c r="G994" s="960" t="s">
        <v>758</v>
      </c>
      <c r="H994" s="947" t="s">
        <v>758</v>
      </c>
      <c r="I994" s="363" t="s">
        <v>758</v>
      </c>
      <c r="J994" s="960" t="s">
        <v>758</v>
      </c>
      <c r="K994" s="947" t="s">
        <v>758</v>
      </c>
      <c r="L994" s="363" t="s">
        <v>758</v>
      </c>
      <c r="M994" s="960" t="s">
        <v>758</v>
      </c>
      <c r="N994" s="947" t="s">
        <v>758</v>
      </c>
      <c r="O994" s="363" t="s">
        <v>758</v>
      </c>
      <c r="P994" s="960" t="s">
        <v>758</v>
      </c>
      <c r="Q994" s="947" t="s">
        <v>758</v>
      </c>
      <c r="R994" s="363" t="s">
        <v>758</v>
      </c>
      <c r="S994" s="960" t="s">
        <v>758</v>
      </c>
      <c r="T994" s="947" t="s">
        <v>758</v>
      </c>
      <c r="U994" s="363" t="s">
        <v>758</v>
      </c>
      <c r="V994" s="960" t="s">
        <v>758</v>
      </c>
      <c r="W994" s="947" t="s">
        <v>758</v>
      </c>
      <c r="X994" s="363" t="s">
        <v>758</v>
      </c>
      <c r="Y994" s="960" t="s">
        <v>758</v>
      </c>
      <c r="Z994" s="947" t="s">
        <v>758</v>
      </c>
      <c r="AA994" s="363" t="s">
        <v>758</v>
      </c>
      <c r="AB994" s="960" t="s">
        <v>758</v>
      </c>
      <c r="AC994" s="947" t="s">
        <v>758</v>
      </c>
      <c r="AD994" s="363" t="s">
        <v>758</v>
      </c>
      <c r="AE994" s="960" t="s">
        <v>758</v>
      </c>
      <c r="AF994" s="947" t="s">
        <v>758</v>
      </c>
      <c r="AG994" s="363" t="s">
        <v>758</v>
      </c>
      <c r="AH994" s="960" t="s">
        <v>758</v>
      </c>
      <c r="AI994" s="947" t="s">
        <v>758</v>
      </c>
      <c r="AJ994" s="363" t="s">
        <v>758</v>
      </c>
      <c r="AK994" s="960" t="s">
        <v>758</v>
      </c>
      <c r="AL994" s="960" t="s">
        <v>758</v>
      </c>
      <c r="AM994" s="964" t="s">
        <v>399</v>
      </c>
      <c r="AN994" s="963" t="s">
        <v>399</v>
      </c>
      <c r="AO994" s="947" t="s">
        <v>399</v>
      </c>
      <c r="AP994" s="964" t="s">
        <v>399</v>
      </c>
      <c r="AQ994" s="963" t="s">
        <v>399</v>
      </c>
      <c r="AR994" s="947" t="s">
        <v>399</v>
      </c>
      <c r="AS994" s="964" t="s">
        <v>399</v>
      </c>
      <c r="AT994" s="963" t="s">
        <v>399</v>
      </c>
      <c r="AU994" s="947" t="s">
        <v>399</v>
      </c>
      <c r="AV994" s="964" t="s">
        <v>399</v>
      </c>
      <c r="AW994" s="963" t="s">
        <v>399</v>
      </c>
      <c r="AX994" s="947" t="s">
        <v>399</v>
      </c>
      <c r="AY994" s="964" t="s">
        <v>399</v>
      </c>
      <c r="AZ994" s="963" t="s">
        <v>399</v>
      </c>
      <c r="BA994" s="947" t="s">
        <v>399</v>
      </c>
      <c r="BB994" s="964" t="s">
        <v>399</v>
      </c>
      <c r="BC994" s="963" t="s">
        <v>399</v>
      </c>
      <c r="BD994" s="947" t="s">
        <v>399</v>
      </c>
      <c r="BE994" s="964" t="s">
        <v>399</v>
      </c>
      <c r="BF994" s="963" t="s">
        <v>399</v>
      </c>
      <c r="BG994" s="1079" t="s">
        <v>399</v>
      </c>
      <c r="BH994" s="964" t="s">
        <v>399</v>
      </c>
      <c r="BI994" s="963" t="s">
        <v>399</v>
      </c>
      <c r="BJ994" s="947" t="s">
        <v>399</v>
      </c>
    </row>
    <row r="995" spans="1:62" ht="18" customHeight="1" x14ac:dyDescent="0.25">
      <c r="A995" s="373"/>
      <c r="C995" s="363" t="s">
        <v>1573</v>
      </c>
      <c r="D995" s="960" t="s">
        <v>353</v>
      </c>
      <c r="E995" s="947" t="s">
        <v>353</v>
      </c>
      <c r="F995" s="363" t="s">
        <v>1573</v>
      </c>
      <c r="G995" s="960" t="s">
        <v>353</v>
      </c>
      <c r="H995" s="947" t="s">
        <v>353</v>
      </c>
      <c r="I995" s="363" t="s">
        <v>1573</v>
      </c>
      <c r="J995" s="960" t="s">
        <v>353</v>
      </c>
      <c r="K995" s="947" t="s">
        <v>353</v>
      </c>
      <c r="L995" s="363" t="s">
        <v>1573</v>
      </c>
      <c r="M995" s="960" t="s">
        <v>353</v>
      </c>
      <c r="N995" s="947" t="s">
        <v>353</v>
      </c>
      <c r="O995" s="363" t="s">
        <v>1573</v>
      </c>
      <c r="P995" s="960" t="s">
        <v>353</v>
      </c>
      <c r="Q995" s="947" t="s">
        <v>353</v>
      </c>
      <c r="R995" s="363" t="s">
        <v>1573</v>
      </c>
      <c r="S995" s="960" t="s">
        <v>353</v>
      </c>
      <c r="T995" s="947" t="s">
        <v>353</v>
      </c>
      <c r="U995" s="363" t="s">
        <v>1573</v>
      </c>
      <c r="V995" s="960" t="s">
        <v>353</v>
      </c>
      <c r="W995" s="947" t="s">
        <v>353</v>
      </c>
      <c r="X995" s="363" t="s">
        <v>1573</v>
      </c>
      <c r="Y995" s="960" t="s">
        <v>353</v>
      </c>
      <c r="Z995" s="947" t="s">
        <v>353</v>
      </c>
      <c r="AA995" s="363" t="s">
        <v>1573</v>
      </c>
      <c r="AB995" s="960" t="s">
        <v>353</v>
      </c>
      <c r="AC995" s="947" t="s">
        <v>353</v>
      </c>
      <c r="AD995" s="363" t="s">
        <v>1573</v>
      </c>
      <c r="AE995" s="960" t="s">
        <v>353</v>
      </c>
      <c r="AF995" s="947" t="s">
        <v>353</v>
      </c>
      <c r="AG995" s="363" t="s">
        <v>1573</v>
      </c>
      <c r="AH995" s="960" t="s">
        <v>353</v>
      </c>
      <c r="AI995" s="947" t="s">
        <v>353</v>
      </c>
      <c r="AJ995" s="363" t="s">
        <v>1573</v>
      </c>
      <c r="AK995" s="960" t="s">
        <v>353</v>
      </c>
      <c r="AL995" s="960" t="s">
        <v>353</v>
      </c>
      <c r="AM995" s="964" t="s">
        <v>261</v>
      </c>
      <c r="AN995" s="963" t="s">
        <v>261</v>
      </c>
      <c r="AO995" s="925" t="s">
        <v>261</v>
      </c>
      <c r="AP995" s="964" t="s">
        <v>261</v>
      </c>
      <c r="AQ995" s="963" t="s">
        <v>261</v>
      </c>
      <c r="AR995" s="925" t="s">
        <v>261</v>
      </c>
      <c r="AS995" s="964" t="s">
        <v>261</v>
      </c>
      <c r="AT995" s="963" t="s">
        <v>261</v>
      </c>
      <c r="AU995" s="925" t="s">
        <v>261</v>
      </c>
      <c r="AV995" s="964" t="s">
        <v>261</v>
      </c>
      <c r="AW995" s="963" t="s">
        <v>261</v>
      </c>
      <c r="AX995" s="925" t="s">
        <v>261</v>
      </c>
      <c r="AY995" s="964" t="s">
        <v>261</v>
      </c>
      <c r="AZ995" s="963" t="s">
        <v>261</v>
      </c>
      <c r="BA995" s="925" t="s">
        <v>261</v>
      </c>
      <c r="BB995" s="964" t="s">
        <v>261</v>
      </c>
      <c r="BC995" s="963" t="s">
        <v>261</v>
      </c>
      <c r="BD995" s="925" t="s">
        <v>261</v>
      </c>
      <c r="BE995" s="964" t="s">
        <v>261</v>
      </c>
      <c r="BF995" s="963" t="s">
        <v>261</v>
      </c>
      <c r="BG995" s="1080" t="s">
        <v>261</v>
      </c>
      <c r="BH995" s="964" t="s">
        <v>261</v>
      </c>
      <c r="BI995" s="963" t="s">
        <v>261</v>
      </c>
      <c r="BJ995" s="925" t="s">
        <v>261</v>
      </c>
    </row>
    <row r="996" spans="1:62" ht="18" customHeight="1" x14ac:dyDescent="0.25">
      <c r="A996" s="373"/>
      <c r="B996" s="373"/>
      <c r="C996" s="408" t="s">
        <v>1550</v>
      </c>
      <c r="D996" s="960" t="s">
        <v>1573</v>
      </c>
      <c r="E996" s="947" t="s">
        <v>1573</v>
      </c>
      <c r="F996" s="408" t="s">
        <v>1550</v>
      </c>
      <c r="G996" s="960" t="s">
        <v>1573</v>
      </c>
      <c r="H996" s="947" t="s">
        <v>1573</v>
      </c>
      <c r="I996" s="408" t="s">
        <v>1550</v>
      </c>
      <c r="J996" s="960" t="s">
        <v>1573</v>
      </c>
      <c r="K996" s="947" t="s">
        <v>1573</v>
      </c>
      <c r="L996" s="408" t="s">
        <v>1550</v>
      </c>
      <c r="M996" s="960" t="s">
        <v>1573</v>
      </c>
      <c r="N996" s="947" t="s">
        <v>1573</v>
      </c>
      <c r="O996" s="408" t="s">
        <v>1550</v>
      </c>
      <c r="P996" s="960" t="s">
        <v>1573</v>
      </c>
      <c r="Q996" s="947" t="s">
        <v>1573</v>
      </c>
      <c r="R996" s="408" t="s">
        <v>1550</v>
      </c>
      <c r="S996" s="960" t="s">
        <v>1573</v>
      </c>
      <c r="T996" s="947" t="s">
        <v>1573</v>
      </c>
      <c r="U996" s="408" t="s">
        <v>1550</v>
      </c>
      <c r="V996" s="960" t="s">
        <v>1573</v>
      </c>
      <c r="W996" s="947" t="s">
        <v>1573</v>
      </c>
      <c r="X996" s="408" t="s">
        <v>1550</v>
      </c>
      <c r="Y996" s="960" t="s">
        <v>1573</v>
      </c>
      <c r="Z996" s="947" t="s">
        <v>1573</v>
      </c>
      <c r="AA996" s="408" t="s">
        <v>1550</v>
      </c>
      <c r="AB996" s="960" t="s">
        <v>1573</v>
      </c>
      <c r="AC996" s="947" t="s">
        <v>1573</v>
      </c>
      <c r="AD996" s="408" t="s">
        <v>1550</v>
      </c>
      <c r="AE996" s="960" t="s">
        <v>1573</v>
      </c>
      <c r="AF996" s="947" t="s">
        <v>1573</v>
      </c>
      <c r="AG996" s="408" t="s">
        <v>1550</v>
      </c>
      <c r="AH996" s="960" t="s">
        <v>1573</v>
      </c>
      <c r="AI996" s="947" t="s">
        <v>1573</v>
      </c>
      <c r="AJ996" s="408" t="s">
        <v>1550</v>
      </c>
      <c r="AK996" s="960" t="s">
        <v>1573</v>
      </c>
      <c r="AL996" s="960" t="s">
        <v>1573</v>
      </c>
      <c r="AM996" s="964" t="s">
        <v>542</v>
      </c>
      <c r="AN996" s="963" t="s">
        <v>542</v>
      </c>
      <c r="AO996" s="925" t="s">
        <v>542</v>
      </c>
      <c r="AP996" s="964" t="s">
        <v>542</v>
      </c>
      <c r="AQ996" s="963" t="s">
        <v>542</v>
      </c>
      <c r="AR996" s="925" t="s">
        <v>542</v>
      </c>
      <c r="AS996" s="964" t="s">
        <v>542</v>
      </c>
      <c r="AT996" s="963" t="s">
        <v>542</v>
      </c>
      <c r="AU996" s="925" t="s">
        <v>542</v>
      </c>
      <c r="AV996" s="964" t="s">
        <v>542</v>
      </c>
      <c r="AW996" s="963" t="s">
        <v>542</v>
      </c>
      <c r="AX996" s="925" t="s">
        <v>542</v>
      </c>
      <c r="AY996" s="964" t="s">
        <v>542</v>
      </c>
      <c r="AZ996" s="963" t="s">
        <v>542</v>
      </c>
      <c r="BA996" s="925" t="s">
        <v>542</v>
      </c>
      <c r="BB996" s="964" t="s">
        <v>542</v>
      </c>
      <c r="BC996" s="963" t="s">
        <v>542</v>
      </c>
      <c r="BD996" s="925" t="s">
        <v>542</v>
      </c>
      <c r="BE996" s="964" t="s">
        <v>542</v>
      </c>
      <c r="BF996" s="963" t="s">
        <v>542</v>
      </c>
      <c r="BG996" s="1080" t="s">
        <v>542</v>
      </c>
      <c r="BH996" s="964" t="s">
        <v>542</v>
      </c>
      <c r="BI996" s="963" t="s">
        <v>542</v>
      </c>
      <c r="BJ996" s="925" t="s">
        <v>542</v>
      </c>
    </row>
    <row r="997" spans="1:62" ht="18" customHeight="1" x14ac:dyDescent="0.25">
      <c r="A997" s="373"/>
      <c r="B997" s="390"/>
      <c r="C997" s="303" t="s">
        <v>704</v>
      </c>
      <c r="D997" s="271" t="s">
        <v>1550</v>
      </c>
      <c r="E997" s="925" t="s">
        <v>1550</v>
      </c>
      <c r="F997" s="303" t="s">
        <v>704</v>
      </c>
      <c r="G997" s="271" t="s">
        <v>1550</v>
      </c>
      <c r="H997" s="925" t="s">
        <v>1550</v>
      </c>
      <c r="I997" s="303" t="s">
        <v>704</v>
      </c>
      <c r="J997" s="271" t="s">
        <v>1550</v>
      </c>
      <c r="K997" s="925" t="s">
        <v>1550</v>
      </c>
      <c r="L997" s="303" t="s">
        <v>704</v>
      </c>
      <c r="M997" s="271" t="s">
        <v>1550</v>
      </c>
      <c r="N997" s="925" t="s">
        <v>1550</v>
      </c>
      <c r="O997" s="303" t="s">
        <v>704</v>
      </c>
      <c r="P997" s="271" t="s">
        <v>1550</v>
      </c>
      <c r="Q997" s="925" t="s">
        <v>1550</v>
      </c>
      <c r="R997" s="303" t="s">
        <v>704</v>
      </c>
      <c r="S997" s="271" t="s">
        <v>1550</v>
      </c>
      <c r="T997" s="925" t="s">
        <v>1550</v>
      </c>
      <c r="U997" s="303" t="s">
        <v>704</v>
      </c>
      <c r="V997" s="271" t="s">
        <v>1550</v>
      </c>
      <c r="W997" s="925" t="s">
        <v>1550</v>
      </c>
      <c r="X997" s="303" t="s">
        <v>704</v>
      </c>
      <c r="Y997" s="271" t="s">
        <v>1550</v>
      </c>
      <c r="Z997" s="925" t="s">
        <v>1550</v>
      </c>
      <c r="AA997" s="303" t="s">
        <v>704</v>
      </c>
      <c r="AB997" s="271" t="s">
        <v>1550</v>
      </c>
      <c r="AC997" s="925" t="s">
        <v>1550</v>
      </c>
      <c r="AD997" s="303" t="s">
        <v>704</v>
      </c>
      <c r="AE997" s="271" t="s">
        <v>1550</v>
      </c>
      <c r="AF997" s="925" t="s">
        <v>1550</v>
      </c>
      <c r="AG997" s="303" t="s">
        <v>704</v>
      </c>
      <c r="AH997" s="271" t="s">
        <v>1550</v>
      </c>
      <c r="AI997" s="925" t="s">
        <v>1550</v>
      </c>
      <c r="AJ997" s="303" t="s">
        <v>704</v>
      </c>
      <c r="AK997" s="271" t="s">
        <v>1550</v>
      </c>
      <c r="AL997" s="962" t="s">
        <v>1550</v>
      </c>
      <c r="AM997" s="964" t="s">
        <v>543</v>
      </c>
      <c r="AN997" s="963" t="s">
        <v>543</v>
      </c>
      <c r="AO997" s="963" t="s">
        <v>543</v>
      </c>
      <c r="AP997" s="964" t="s">
        <v>543</v>
      </c>
      <c r="AQ997" s="963" t="s">
        <v>543</v>
      </c>
      <c r="AR997" s="963" t="s">
        <v>543</v>
      </c>
      <c r="AS997" s="964" t="s">
        <v>543</v>
      </c>
      <c r="AT997" s="963" t="s">
        <v>543</v>
      </c>
      <c r="AU997" s="963" t="s">
        <v>543</v>
      </c>
      <c r="AV997" s="964" t="s">
        <v>543</v>
      </c>
      <c r="AW997" s="963" t="s">
        <v>543</v>
      </c>
      <c r="AX997" s="963" t="s">
        <v>543</v>
      </c>
      <c r="AY997" s="964" t="s">
        <v>543</v>
      </c>
      <c r="AZ997" s="963" t="s">
        <v>543</v>
      </c>
      <c r="BA997" s="963" t="s">
        <v>543</v>
      </c>
      <c r="BB997" s="964" t="s">
        <v>543</v>
      </c>
      <c r="BC997" s="963" t="s">
        <v>543</v>
      </c>
      <c r="BD997" s="963" t="s">
        <v>543</v>
      </c>
      <c r="BE997" s="964" t="s">
        <v>543</v>
      </c>
      <c r="BF997" s="963" t="s">
        <v>543</v>
      </c>
      <c r="BG997" s="963" t="s">
        <v>543</v>
      </c>
      <c r="BH997" s="964" t="s">
        <v>543</v>
      </c>
      <c r="BI997" s="963" t="s">
        <v>543</v>
      </c>
      <c r="BJ997" s="963" t="s">
        <v>543</v>
      </c>
    </row>
    <row r="998" spans="1:62" ht="18" customHeight="1" x14ac:dyDescent="0.25">
      <c r="A998" s="373"/>
      <c r="B998" s="390"/>
      <c r="D998" s="961" t="s">
        <v>704</v>
      </c>
      <c r="E998" s="799" t="s">
        <v>704</v>
      </c>
      <c r="G998" s="961" t="s">
        <v>704</v>
      </c>
      <c r="H998" s="799" t="s">
        <v>704</v>
      </c>
      <c r="J998" s="961" t="s">
        <v>704</v>
      </c>
      <c r="K998" s="799" t="s">
        <v>704</v>
      </c>
      <c r="M998" s="961" t="s">
        <v>704</v>
      </c>
      <c r="N998" s="799" t="s">
        <v>704</v>
      </c>
      <c r="P998" s="961" t="s">
        <v>704</v>
      </c>
      <c r="Q998" s="799" t="s">
        <v>704</v>
      </c>
      <c r="S998" s="961" t="s">
        <v>704</v>
      </c>
      <c r="T998" s="799" t="s">
        <v>704</v>
      </c>
      <c r="V998" s="961" t="s">
        <v>704</v>
      </c>
      <c r="W998" s="799" t="s">
        <v>704</v>
      </c>
      <c r="Y998" s="961" t="s">
        <v>704</v>
      </c>
      <c r="Z998" s="799" t="s">
        <v>704</v>
      </c>
      <c r="AB998" s="961" t="s">
        <v>704</v>
      </c>
      <c r="AC998" s="799" t="s">
        <v>704</v>
      </c>
      <c r="AE998" s="961" t="s">
        <v>704</v>
      </c>
      <c r="AF998" s="799" t="s">
        <v>704</v>
      </c>
      <c r="AG998" s="271"/>
      <c r="AH998" s="961" t="s">
        <v>704</v>
      </c>
      <c r="AI998" s="799" t="s">
        <v>704</v>
      </c>
      <c r="AK998" s="961" t="s">
        <v>704</v>
      </c>
      <c r="AL998" s="961" t="s">
        <v>704</v>
      </c>
      <c r="AM998" s="964" t="s">
        <v>544</v>
      </c>
      <c r="AN998" s="963" t="s">
        <v>544</v>
      </c>
      <c r="AO998" s="963" t="s">
        <v>544</v>
      </c>
      <c r="AP998" s="964" t="s">
        <v>544</v>
      </c>
      <c r="AQ998" s="963" t="s">
        <v>544</v>
      </c>
      <c r="AR998" s="963" t="s">
        <v>544</v>
      </c>
      <c r="AS998" s="964" t="s">
        <v>544</v>
      </c>
      <c r="AT998" s="963" t="s">
        <v>544</v>
      </c>
      <c r="AU998" s="963" t="s">
        <v>544</v>
      </c>
      <c r="AV998" s="964" t="s">
        <v>544</v>
      </c>
      <c r="AW998" s="963" t="s">
        <v>544</v>
      </c>
      <c r="AX998" s="963" t="s">
        <v>544</v>
      </c>
      <c r="AY998" s="964" t="s">
        <v>544</v>
      </c>
      <c r="AZ998" s="963" t="s">
        <v>544</v>
      </c>
      <c r="BA998" s="963" t="s">
        <v>544</v>
      </c>
      <c r="BB998" s="964" t="s">
        <v>544</v>
      </c>
      <c r="BC998" s="963" t="s">
        <v>544</v>
      </c>
      <c r="BD998" s="963" t="s">
        <v>544</v>
      </c>
      <c r="BE998" s="964" t="s">
        <v>544</v>
      </c>
      <c r="BF998" s="963" t="s">
        <v>544</v>
      </c>
      <c r="BG998" s="963" t="s">
        <v>544</v>
      </c>
      <c r="BH998" s="964" t="s">
        <v>544</v>
      </c>
      <c r="BI998" s="963" t="s">
        <v>544</v>
      </c>
      <c r="BJ998" s="963" t="s">
        <v>544</v>
      </c>
    </row>
    <row r="999" spans="1:62" ht="18" customHeight="1" x14ac:dyDescent="0.25">
      <c r="A999" s="373"/>
      <c r="B999" s="390"/>
      <c r="P999" s="358"/>
      <c r="Q999" s="358"/>
      <c r="R999" s="358"/>
      <c r="S999" s="358"/>
      <c r="T999" s="358"/>
      <c r="U999" s="358"/>
      <c r="V999" s="358"/>
      <c r="W999" s="358"/>
      <c r="X999" s="358"/>
      <c r="Y999" s="358"/>
      <c r="Z999" s="358"/>
      <c r="AA999" s="358"/>
      <c r="AB999" s="358"/>
      <c r="AC999" s="358"/>
      <c r="AD999" s="358"/>
      <c r="AE999" s="358"/>
      <c r="AF999" s="358"/>
      <c r="AG999" s="358"/>
      <c r="AH999" s="358"/>
      <c r="AI999" s="358"/>
      <c r="AJ999" s="358"/>
      <c r="AK999" s="358"/>
      <c r="AL999" s="358"/>
      <c r="AM999" s="960" t="s">
        <v>1573</v>
      </c>
      <c r="AN999" s="947" t="s">
        <v>541</v>
      </c>
      <c r="AO999" s="963" t="s">
        <v>541</v>
      </c>
      <c r="AP999" s="960" t="s">
        <v>1573</v>
      </c>
      <c r="AQ999" s="947" t="s">
        <v>541</v>
      </c>
      <c r="AR999" s="963" t="s">
        <v>541</v>
      </c>
      <c r="AS999" s="960" t="s">
        <v>1573</v>
      </c>
      <c r="AT999" s="947" t="s">
        <v>541</v>
      </c>
      <c r="AU999" s="963" t="s">
        <v>541</v>
      </c>
      <c r="AV999" s="960" t="s">
        <v>1573</v>
      </c>
      <c r="AW999" s="947" t="s">
        <v>541</v>
      </c>
      <c r="AX999" s="963" t="s">
        <v>541</v>
      </c>
      <c r="AY999" s="960" t="s">
        <v>1573</v>
      </c>
      <c r="AZ999" s="947" t="s">
        <v>541</v>
      </c>
      <c r="BA999" s="963" t="s">
        <v>541</v>
      </c>
      <c r="BB999" s="960" t="s">
        <v>1573</v>
      </c>
      <c r="BC999" s="947" t="s">
        <v>541</v>
      </c>
      <c r="BD999" s="963" t="s">
        <v>541</v>
      </c>
      <c r="BE999" s="1081" t="s">
        <v>1573</v>
      </c>
      <c r="BF999" s="1079" t="s">
        <v>541</v>
      </c>
      <c r="BG999" s="963" t="s">
        <v>541</v>
      </c>
      <c r="BH999" s="960" t="s">
        <v>1573</v>
      </c>
      <c r="BI999" s="947" t="s">
        <v>541</v>
      </c>
      <c r="BJ999" s="963" t="s">
        <v>541</v>
      </c>
    </row>
    <row r="1000" spans="1:62" ht="18" customHeight="1" x14ac:dyDescent="0.25">
      <c r="A1000" s="373"/>
      <c r="B1000" s="390"/>
      <c r="C1000" s="171"/>
      <c r="D1000" s="171"/>
      <c r="E1000" s="171"/>
      <c r="N1000" s="358"/>
      <c r="O1000" s="358"/>
      <c r="P1000" s="358"/>
      <c r="Q1000" s="358"/>
      <c r="R1000" s="358"/>
      <c r="S1000" s="358"/>
      <c r="T1000" s="358"/>
      <c r="U1000" s="358"/>
      <c r="V1000" s="358"/>
      <c r="W1000" s="358"/>
      <c r="X1000" s="358"/>
      <c r="Y1000" s="358"/>
      <c r="Z1000" s="358"/>
      <c r="AA1000" s="358"/>
      <c r="AB1000" s="358"/>
      <c r="AC1000" s="358"/>
      <c r="AD1000" s="358"/>
      <c r="AE1000" s="358"/>
      <c r="AF1000" s="358"/>
      <c r="AG1000" s="358"/>
      <c r="AH1000" s="358"/>
      <c r="AI1000" s="358"/>
      <c r="AJ1000" s="358"/>
      <c r="AK1000" s="358"/>
      <c r="AL1000" s="358"/>
      <c r="AM1000" s="962" t="s">
        <v>1550</v>
      </c>
      <c r="AN1000" s="947" t="s">
        <v>34</v>
      </c>
      <c r="AO1000" s="963" t="s">
        <v>34</v>
      </c>
      <c r="AP1000" s="962" t="s">
        <v>1550</v>
      </c>
      <c r="AQ1000" s="947" t="s">
        <v>34</v>
      </c>
      <c r="AR1000" s="963" t="s">
        <v>34</v>
      </c>
      <c r="AS1000" s="962" t="s">
        <v>1550</v>
      </c>
      <c r="AT1000" s="947" t="s">
        <v>34</v>
      </c>
      <c r="AU1000" s="963" t="s">
        <v>34</v>
      </c>
      <c r="AV1000" s="962" t="s">
        <v>1550</v>
      </c>
      <c r="AW1000" s="947" t="s">
        <v>34</v>
      </c>
      <c r="AX1000" s="963" t="s">
        <v>34</v>
      </c>
      <c r="AY1000" s="962" t="s">
        <v>1550</v>
      </c>
      <c r="AZ1000" s="947" t="s">
        <v>34</v>
      </c>
      <c r="BA1000" s="963" t="s">
        <v>34</v>
      </c>
      <c r="BB1000" s="962" t="s">
        <v>1550</v>
      </c>
      <c r="BC1000" s="947" t="s">
        <v>34</v>
      </c>
      <c r="BD1000" s="963" t="s">
        <v>34</v>
      </c>
      <c r="BE1000" s="1082" t="s">
        <v>1550</v>
      </c>
      <c r="BF1000" s="1079" t="s">
        <v>34</v>
      </c>
      <c r="BG1000" s="963" t="s">
        <v>34</v>
      </c>
      <c r="BH1000" s="962" t="s">
        <v>1550</v>
      </c>
      <c r="BI1000" s="947" t="s">
        <v>34</v>
      </c>
      <c r="BJ1000" s="963" t="s">
        <v>34</v>
      </c>
    </row>
    <row r="1001" spans="1:62" ht="18" customHeight="1" x14ac:dyDescent="0.25">
      <c r="A1001" s="373"/>
      <c r="B1001" s="390"/>
      <c r="N1001" s="358"/>
      <c r="O1001" s="358"/>
      <c r="P1001" s="358"/>
      <c r="Q1001" s="358"/>
      <c r="R1001" s="358"/>
      <c r="S1001" s="358"/>
      <c r="T1001" s="358"/>
      <c r="U1001" s="358"/>
      <c r="V1001" s="358"/>
      <c r="W1001" s="358"/>
      <c r="X1001" s="358"/>
      <c r="Y1001" s="358"/>
      <c r="Z1001" s="358"/>
      <c r="AA1001" s="358"/>
      <c r="AB1001" s="358"/>
      <c r="AC1001" s="358"/>
      <c r="AD1001" s="358"/>
      <c r="AE1001" s="358"/>
      <c r="AF1001" s="358"/>
      <c r="AG1001" s="358"/>
      <c r="AH1001" s="358"/>
      <c r="AI1001" s="358"/>
      <c r="AJ1001" s="358"/>
      <c r="AK1001" s="358"/>
      <c r="AL1001" s="358"/>
      <c r="AM1001" s="961" t="s">
        <v>704</v>
      </c>
      <c r="AN1001" s="925" t="s">
        <v>35</v>
      </c>
      <c r="AO1001" s="963" t="s">
        <v>35</v>
      </c>
      <c r="AP1001" s="961" t="s">
        <v>704</v>
      </c>
      <c r="AQ1001" s="925" t="s">
        <v>35</v>
      </c>
      <c r="AR1001" s="963" t="s">
        <v>35</v>
      </c>
      <c r="AS1001" s="961" t="s">
        <v>704</v>
      </c>
      <c r="AT1001" s="925" t="s">
        <v>35</v>
      </c>
      <c r="AU1001" s="963" t="s">
        <v>35</v>
      </c>
      <c r="AV1001" s="961" t="s">
        <v>704</v>
      </c>
      <c r="AW1001" s="925" t="s">
        <v>35</v>
      </c>
      <c r="AX1001" s="963" t="s">
        <v>35</v>
      </c>
      <c r="AY1001" s="961" t="s">
        <v>704</v>
      </c>
      <c r="AZ1001" s="925" t="s">
        <v>35</v>
      </c>
      <c r="BA1001" s="963" t="s">
        <v>35</v>
      </c>
      <c r="BB1001" s="961" t="s">
        <v>704</v>
      </c>
      <c r="BC1001" s="925" t="s">
        <v>35</v>
      </c>
      <c r="BD1001" s="963" t="s">
        <v>35</v>
      </c>
      <c r="BE1001" s="1083" t="s">
        <v>704</v>
      </c>
      <c r="BF1001" s="1080" t="s">
        <v>35</v>
      </c>
      <c r="BG1001" s="963" t="s">
        <v>35</v>
      </c>
      <c r="BH1001" s="961" t="s">
        <v>704</v>
      </c>
      <c r="BI1001" s="925" t="s">
        <v>35</v>
      </c>
      <c r="BJ1001" s="963" t="s">
        <v>35</v>
      </c>
    </row>
    <row r="1002" spans="1:62" ht="18" customHeight="1" x14ac:dyDescent="0.25">
      <c r="A1002" s="373"/>
      <c r="B1002" s="390"/>
      <c r="N1002" s="358"/>
      <c r="O1002" s="358"/>
      <c r="P1002" s="358"/>
      <c r="Q1002" s="358"/>
      <c r="R1002" s="358"/>
      <c r="S1002" s="358"/>
      <c r="T1002" s="358"/>
      <c r="U1002" s="358"/>
      <c r="V1002" s="358"/>
      <c r="W1002" s="358"/>
      <c r="X1002" s="358"/>
      <c r="Y1002" s="358"/>
      <c r="Z1002" s="358"/>
      <c r="AA1002" s="358"/>
      <c r="AB1002" s="358"/>
      <c r="AC1002" s="358"/>
      <c r="AD1002" s="358"/>
      <c r="AE1002" s="358"/>
      <c r="AF1002" s="358"/>
      <c r="AG1002" s="358"/>
      <c r="AH1002" s="358"/>
      <c r="AI1002" s="358"/>
      <c r="AJ1002" s="358"/>
      <c r="AK1002" s="358"/>
      <c r="AL1002" s="358"/>
      <c r="AM1002" s="358"/>
      <c r="AN1002" s="925" t="s">
        <v>568</v>
      </c>
      <c r="AO1002" s="963" t="s">
        <v>568</v>
      </c>
      <c r="AP1002" s="358"/>
      <c r="AQ1002" s="925" t="s">
        <v>568</v>
      </c>
      <c r="AR1002" s="963" t="s">
        <v>568</v>
      </c>
      <c r="AS1002" s="358"/>
      <c r="AT1002" s="925" t="s">
        <v>568</v>
      </c>
      <c r="AU1002" s="963" t="s">
        <v>568</v>
      </c>
      <c r="AV1002" s="358"/>
      <c r="AW1002" s="925" t="s">
        <v>568</v>
      </c>
      <c r="AX1002" s="963" t="s">
        <v>568</v>
      </c>
      <c r="AY1002" s="358"/>
      <c r="AZ1002" s="925" t="s">
        <v>568</v>
      </c>
      <c r="BA1002" s="963" t="s">
        <v>568</v>
      </c>
      <c r="BB1002" s="358"/>
      <c r="BC1002" s="925" t="s">
        <v>568</v>
      </c>
      <c r="BD1002" s="963" t="s">
        <v>568</v>
      </c>
      <c r="BE1002" s="358"/>
      <c r="BF1002" s="1080" t="s">
        <v>568</v>
      </c>
      <c r="BG1002" s="963" t="s">
        <v>568</v>
      </c>
      <c r="BH1002" s="358"/>
      <c r="BI1002" s="925" t="s">
        <v>568</v>
      </c>
      <c r="BJ1002" s="963" t="s">
        <v>568</v>
      </c>
    </row>
    <row r="1003" spans="1:62" ht="18" customHeight="1" x14ac:dyDescent="0.25">
      <c r="A1003" s="373"/>
      <c r="B1003" s="390"/>
      <c r="N1003" s="358"/>
      <c r="O1003" s="358"/>
      <c r="P1003" s="358"/>
      <c r="Q1003" s="358"/>
      <c r="R1003" s="358"/>
      <c r="S1003" s="358"/>
      <c r="T1003" s="358"/>
      <c r="U1003" s="358"/>
      <c r="V1003" s="358"/>
      <c r="W1003" s="358"/>
      <c r="X1003" s="358"/>
      <c r="Y1003" s="358"/>
      <c r="Z1003" s="358"/>
      <c r="AA1003" s="358"/>
      <c r="AB1003" s="358"/>
      <c r="AC1003" s="358"/>
      <c r="AD1003" s="358"/>
      <c r="AE1003" s="358"/>
      <c r="AF1003" s="358"/>
      <c r="AG1003" s="358"/>
      <c r="AH1003" s="358"/>
      <c r="AI1003" s="358"/>
      <c r="AJ1003" s="358"/>
      <c r="AK1003" s="358"/>
      <c r="AL1003" s="358"/>
      <c r="AN1003" s="947" t="s">
        <v>1573</v>
      </c>
      <c r="AO1003" s="947" t="s">
        <v>1573</v>
      </c>
      <c r="AQ1003" s="947" t="s">
        <v>1573</v>
      </c>
      <c r="AR1003" s="947" t="s">
        <v>1573</v>
      </c>
      <c r="AT1003" s="947" t="s">
        <v>1573</v>
      </c>
      <c r="AU1003" s="947" t="s">
        <v>1573</v>
      </c>
      <c r="AW1003" s="947" t="s">
        <v>1573</v>
      </c>
      <c r="AX1003" s="947" t="s">
        <v>1573</v>
      </c>
      <c r="AZ1003" s="947" t="s">
        <v>1573</v>
      </c>
      <c r="BA1003" s="947" t="s">
        <v>1573</v>
      </c>
      <c r="BC1003" s="947" t="s">
        <v>1573</v>
      </c>
      <c r="BD1003" s="947" t="s">
        <v>1573</v>
      </c>
      <c r="BE1003" s="1084"/>
      <c r="BF1003" s="1079" t="s">
        <v>1573</v>
      </c>
      <c r="BG1003" s="1079" t="s">
        <v>1573</v>
      </c>
      <c r="BI1003" s="947" t="s">
        <v>1573</v>
      </c>
      <c r="BJ1003" s="947" t="s">
        <v>1573</v>
      </c>
    </row>
    <row r="1004" spans="1:62" s="272" customFormat="1" ht="18" customHeight="1" x14ac:dyDescent="0.25">
      <c r="A1004" s="212"/>
      <c r="C1004" s="212"/>
      <c r="D1004" s="212"/>
      <c r="E1004" s="212"/>
      <c r="J1004" s="309"/>
      <c r="K1004" s="309"/>
      <c r="AN1004" s="965" t="s">
        <v>1550</v>
      </c>
      <c r="AO1004" s="965" t="s">
        <v>1550</v>
      </c>
      <c r="AQ1004" s="965" t="s">
        <v>1550</v>
      </c>
      <c r="AR1004" s="965" t="s">
        <v>1550</v>
      </c>
      <c r="AT1004" s="965" t="s">
        <v>1550</v>
      </c>
      <c r="AU1004" s="965" t="s">
        <v>1550</v>
      </c>
      <c r="AW1004" s="965" t="s">
        <v>1550</v>
      </c>
      <c r="AX1004" s="965" t="s">
        <v>1550</v>
      </c>
      <c r="AZ1004" s="965" t="s">
        <v>1550</v>
      </c>
      <c r="BA1004" s="965" t="s">
        <v>1550</v>
      </c>
      <c r="BC1004" s="965" t="s">
        <v>1550</v>
      </c>
      <c r="BD1004" s="965" t="s">
        <v>1550</v>
      </c>
      <c r="BE1004" s="910"/>
      <c r="BF1004" s="1085" t="s">
        <v>1550</v>
      </c>
      <c r="BG1004" s="1085" t="s">
        <v>1550</v>
      </c>
      <c r="BI1004" s="965" t="s">
        <v>1550</v>
      </c>
      <c r="BJ1004" s="965" t="s">
        <v>1550</v>
      </c>
    </row>
    <row r="1005" spans="1:62" s="272" customFormat="1" ht="18" customHeight="1" x14ac:dyDescent="0.25">
      <c r="A1005" s="212"/>
      <c r="B1005" s="389"/>
      <c r="C1005" s="212"/>
      <c r="D1005" s="212"/>
      <c r="E1005" s="212"/>
      <c r="J1005" s="309"/>
      <c r="K1005" s="309"/>
      <c r="AN1005" s="799" t="s">
        <v>704</v>
      </c>
      <c r="AO1005" s="799" t="s">
        <v>704</v>
      </c>
      <c r="AQ1005" s="799" t="s">
        <v>704</v>
      </c>
      <c r="AR1005" s="799" t="s">
        <v>704</v>
      </c>
      <c r="AT1005" s="799" t="s">
        <v>704</v>
      </c>
      <c r="AU1005" s="799" t="s">
        <v>704</v>
      </c>
      <c r="AW1005" s="799" t="s">
        <v>704</v>
      </c>
      <c r="AX1005" s="799" t="s">
        <v>704</v>
      </c>
      <c r="AZ1005" s="799" t="s">
        <v>704</v>
      </c>
      <c r="BA1005" s="799" t="s">
        <v>704</v>
      </c>
      <c r="BC1005" s="799" t="s">
        <v>704</v>
      </c>
      <c r="BD1005" s="799" t="s">
        <v>704</v>
      </c>
      <c r="BE1005" s="910"/>
      <c r="BF1005" s="1086" t="s">
        <v>704</v>
      </c>
      <c r="BG1005" s="1086" t="s">
        <v>704</v>
      </c>
      <c r="BI1005" s="799" t="s">
        <v>704</v>
      </c>
      <c r="BJ1005" s="799" t="s">
        <v>704</v>
      </c>
    </row>
    <row r="1006" spans="1:62" s="272" customFormat="1" ht="18" customHeight="1" x14ac:dyDescent="0.25">
      <c r="A1006" s="212"/>
      <c r="B1006" s="971" t="s">
        <v>836</v>
      </c>
      <c r="C1006" s="212"/>
      <c r="D1006" s="212"/>
      <c r="E1006" s="212"/>
      <c r="J1006" s="309"/>
      <c r="K1006" s="309"/>
      <c r="AN1006" s="304"/>
      <c r="AO1006" s="304"/>
      <c r="AQ1006" s="304"/>
      <c r="AR1006" s="304"/>
      <c r="AT1006" s="304"/>
      <c r="AU1006" s="304"/>
      <c r="AW1006" s="304"/>
      <c r="AX1006" s="304"/>
      <c r="AZ1006" s="304"/>
      <c r="BA1006" s="304"/>
      <c r="BC1006" s="304"/>
      <c r="BD1006" s="304"/>
      <c r="BF1006" s="304"/>
      <c r="BG1006" s="304"/>
      <c r="BI1006" s="304"/>
      <c r="BJ1006" s="304"/>
    </row>
    <row r="1007" spans="1:62" s="272" customFormat="1" ht="18" customHeight="1" x14ac:dyDescent="0.25">
      <c r="A1007" s="212"/>
      <c r="B1007" s="389"/>
      <c r="C1007" s="212"/>
      <c r="D1007" s="212"/>
      <c r="E1007" s="212"/>
      <c r="J1007" s="309"/>
      <c r="K1007" s="309"/>
      <c r="AN1007" s="304"/>
      <c r="AO1007" s="304"/>
      <c r="AQ1007" s="304"/>
      <c r="AR1007" s="304"/>
      <c r="AT1007" s="304"/>
      <c r="AU1007" s="304"/>
      <c r="AW1007" s="304"/>
      <c r="AX1007" s="304"/>
      <c r="AZ1007" s="304"/>
      <c r="BA1007" s="304"/>
      <c r="BC1007" s="304"/>
      <c r="BD1007" s="304"/>
      <c r="BF1007" s="304"/>
      <c r="BG1007" s="304"/>
      <c r="BI1007" s="304"/>
      <c r="BJ1007" s="304"/>
    </row>
    <row r="1008" spans="1:62" x14ac:dyDescent="0.25">
      <c r="A1008" s="270"/>
      <c r="B1008" s="270"/>
      <c r="C1008" s="270"/>
      <c r="D1008" s="272"/>
      <c r="E1008" s="272"/>
      <c r="F1008" s="272"/>
      <c r="G1008" s="272"/>
      <c r="H1008" s="272"/>
      <c r="I1008" s="306"/>
      <c r="J1008" s="307"/>
      <c r="K1008" s="307"/>
      <c r="L1008" s="307"/>
      <c r="M1008" s="307"/>
      <c r="N1008" s="307"/>
      <c r="O1008" s="307"/>
      <c r="P1008" s="306"/>
      <c r="Q1008" s="306"/>
      <c r="R1008" s="306"/>
      <c r="W1008" s="272"/>
      <c r="X1008" s="272"/>
      <c r="Y1008" s="272"/>
      <c r="Z1008" s="272"/>
      <c r="AA1008" s="272"/>
      <c r="AB1008" s="272"/>
      <c r="AC1008" s="272"/>
      <c r="AD1008" s="272"/>
      <c r="AE1008" s="272"/>
      <c r="AF1008" s="272"/>
      <c r="AH1008" s="272"/>
      <c r="AI1008" s="272"/>
      <c r="AJ1008" s="272"/>
      <c r="AK1008" s="272"/>
      <c r="AL1008" s="272"/>
      <c r="AM1008" s="272"/>
      <c r="AP1008" s="272"/>
      <c r="AS1008" s="272"/>
      <c r="AV1008" s="272"/>
      <c r="AY1008" s="272"/>
      <c r="BB1008" s="272"/>
      <c r="BE1008" s="272"/>
      <c r="BH1008" s="272"/>
    </row>
    <row r="1009" spans="1:54" ht="18" customHeight="1" x14ac:dyDescent="0.25">
      <c r="A1009" s="212"/>
      <c r="B1009" s="272"/>
      <c r="C1009" s="1449" t="s">
        <v>958</v>
      </c>
      <c r="D1009" s="1449" t="s">
        <v>760</v>
      </c>
      <c r="E1009" s="1449" t="s">
        <v>699</v>
      </c>
      <c r="F1009" s="1449" t="s">
        <v>700</v>
      </c>
      <c r="G1009" s="1451" t="s">
        <v>893</v>
      </c>
      <c r="H1009" s="1452"/>
      <c r="I1009" s="1453"/>
      <c r="J1009" s="1451" t="s">
        <v>894</v>
      </c>
      <c r="K1009" s="1452"/>
      <c r="L1009" s="1453"/>
      <c r="M1009" s="1438" t="s">
        <v>831</v>
      </c>
      <c r="N1009" s="1439"/>
      <c r="O1009" s="1439"/>
      <c r="P1009" s="1440"/>
      <c r="AD1009" s="272"/>
      <c r="AE1009" s="272"/>
      <c r="AF1009" s="272"/>
      <c r="AH1009" s="272"/>
      <c r="AI1009" s="272"/>
      <c r="AJ1009" s="272"/>
      <c r="AK1009" s="272"/>
      <c r="AL1009" s="272"/>
      <c r="AM1009" s="272"/>
      <c r="AN1009" s="272"/>
      <c r="AO1009" s="272"/>
      <c r="AP1009" s="272"/>
      <c r="AQ1009" s="272"/>
      <c r="AR1009" s="272"/>
      <c r="AS1009" s="272"/>
      <c r="AT1009" s="272"/>
      <c r="AU1009" s="272"/>
      <c r="AV1009" s="272"/>
      <c r="AW1009" s="272"/>
      <c r="AX1009" s="272"/>
      <c r="AY1009" s="272"/>
      <c r="AZ1009" s="272"/>
      <c r="BA1009" s="272"/>
      <c r="BB1009" s="272"/>
    </row>
    <row r="1010" spans="1:54" ht="18" customHeight="1" x14ac:dyDescent="0.25">
      <c r="A1010" s="212"/>
      <c r="B1010" s="272"/>
      <c r="C1010" s="1450"/>
      <c r="D1010" s="1450"/>
      <c r="E1010" s="1450"/>
      <c r="F1010" s="1450"/>
      <c r="G1010" s="431" t="s">
        <v>701</v>
      </c>
      <c r="H1010" s="431" t="s">
        <v>702</v>
      </c>
      <c r="I1010" s="431" t="s">
        <v>703</v>
      </c>
      <c r="J1010" s="431" t="s">
        <v>701</v>
      </c>
      <c r="K1010" s="431" t="s">
        <v>702</v>
      </c>
      <c r="L1010" s="431" t="s">
        <v>703</v>
      </c>
      <c r="M1010" s="431" t="s">
        <v>898</v>
      </c>
      <c r="N1010" s="431" t="s">
        <v>899</v>
      </c>
      <c r="O1010" s="431" t="s">
        <v>900</v>
      </c>
      <c r="P1010" s="431" t="s">
        <v>901</v>
      </c>
      <c r="AD1010" s="272"/>
      <c r="AE1010" s="272"/>
      <c r="AF1010" s="272"/>
      <c r="AH1010" s="272"/>
      <c r="AI1010" s="272"/>
      <c r="AJ1010" s="272"/>
      <c r="AK1010" s="272"/>
      <c r="AL1010" s="272"/>
      <c r="AM1010" s="272"/>
      <c r="AN1010" s="272"/>
      <c r="AO1010" s="272"/>
      <c r="AP1010" s="272"/>
      <c r="AQ1010" s="272"/>
      <c r="AR1010" s="272"/>
      <c r="AS1010" s="272"/>
      <c r="AT1010" s="272"/>
      <c r="AU1010" s="272"/>
      <c r="AV1010" s="272"/>
      <c r="AW1010" s="272"/>
      <c r="AX1010" s="272"/>
      <c r="AY1010" s="272"/>
      <c r="AZ1010" s="272"/>
      <c r="BA1010" s="272"/>
      <c r="BB1010" s="272"/>
    </row>
    <row r="1011" spans="1:54" ht="18" customHeight="1" x14ac:dyDescent="0.25">
      <c r="B1011" s="1097" t="s">
        <v>1850</v>
      </c>
      <c r="C1011" s="463" t="s">
        <v>269</v>
      </c>
      <c r="D1011" s="463"/>
      <c r="E1011" s="463"/>
      <c r="F1011" s="463"/>
      <c r="G1011" s="463"/>
      <c r="H1011" s="463"/>
      <c r="I1011" s="463"/>
      <c r="J1011" s="463"/>
      <c r="K1011" s="463"/>
      <c r="L1011" s="463"/>
      <c r="M1011" s="463"/>
      <c r="N1011" s="463"/>
      <c r="O1011" s="463"/>
      <c r="P1011" s="463" t="s">
        <v>268</v>
      </c>
    </row>
    <row r="1012" spans="1:54" ht="18" customHeight="1" x14ac:dyDescent="0.25">
      <c r="A1012" s="212"/>
      <c r="B1012" s="1097">
        <v>1</v>
      </c>
      <c r="C1012" s="335" t="str">
        <f>IF(ISTEXT('4. Vehículos y maquinaria'!E252),'4. Vehículos y maquinaria'!E252,"")</f>
        <v/>
      </c>
      <c r="D1012" s="335">
        <f>'4. Vehículos y maquinaria'!F252</f>
        <v>0</v>
      </c>
      <c r="E1012" s="335">
        <f>'4. Vehículos y maquinaria'!G252</f>
        <v>0</v>
      </c>
      <c r="F1012" s="336">
        <f>'4. Vehículos y maquinaria'!H252</f>
        <v>0</v>
      </c>
      <c r="G1012" s="336" t="str">
        <f t="shared" ref="G1012:I1031" si="262">IF($E1012="Otro (ud)","-",IFERROR(INDEX($F$895:$BM$931,MATCH($E1012&amp;$D1012,$E$895:$E$931,0),MATCH($D$6&amp;G$1010,$F$894:$BM$894,0)),""))</f>
        <v/>
      </c>
      <c r="H1012" s="336" t="str">
        <f t="shared" si="262"/>
        <v/>
      </c>
      <c r="I1012" s="336" t="str">
        <f t="shared" si="262"/>
        <v/>
      </c>
      <c r="J1012" s="336">
        <f>'4. Vehículos y maquinaria'!L252</f>
        <v>0</v>
      </c>
      <c r="K1012" s="336">
        <f>'4. Vehículos y maquinaria'!M252</f>
        <v>0</v>
      </c>
      <c r="L1012" s="336">
        <f>'4. Vehículos y maquinaria'!N252</f>
        <v>0</v>
      </c>
      <c r="M1012" s="473" t="str">
        <f>IFERROR(IF($E1012="Otro (ud)",$F1012*$J1012,$F1012*$G1012),"")</f>
        <v/>
      </c>
      <c r="N1012" s="473" t="str">
        <f>IFERROR(IF($E1012="Otro (ud)",$F1012*$K1012,IF($H1012="-",0,$F1012*$H1012)),"")</f>
        <v/>
      </c>
      <c r="O1012" s="473" t="str">
        <f>IFERROR(IF($E1012="Otro (ud)",$F1012*$L1012,IF($I1012="-",0,$F1012*$I1012)),"")</f>
        <v/>
      </c>
      <c r="P1012" s="474" t="str">
        <f>IFERROR($M1012+$N1012*$H$9/1000+$O1012*$H$10/1000,"")</f>
        <v/>
      </c>
      <c r="AD1012" s="272"/>
      <c r="AE1012" s="272"/>
      <c r="AF1012" s="272"/>
      <c r="AH1012" s="272"/>
      <c r="AI1012" s="272"/>
      <c r="AJ1012" s="272"/>
      <c r="AK1012" s="272"/>
      <c r="AL1012" s="272"/>
      <c r="AM1012" s="272"/>
      <c r="AN1012" s="272"/>
      <c r="AO1012" s="272"/>
      <c r="AP1012" s="272"/>
      <c r="AQ1012" s="272"/>
      <c r="AR1012" s="272"/>
      <c r="AS1012" s="272"/>
      <c r="AT1012" s="272"/>
      <c r="AU1012" s="272"/>
      <c r="AV1012" s="272"/>
      <c r="AW1012" s="272"/>
      <c r="AX1012" s="272"/>
      <c r="AY1012" s="272"/>
      <c r="AZ1012" s="272"/>
      <c r="BA1012" s="272"/>
      <c r="BB1012" s="272"/>
    </row>
    <row r="1013" spans="1:54" ht="18" customHeight="1" x14ac:dyDescent="0.25">
      <c r="A1013" s="212"/>
      <c r="B1013" s="1097">
        <v>2</v>
      </c>
      <c r="C1013" s="335" t="str">
        <f>IF(ISTEXT('4. Vehículos y maquinaria'!E253),'4. Vehículos y maquinaria'!E253,"")</f>
        <v/>
      </c>
      <c r="D1013" s="335">
        <f>'4. Vehículos y maquinaria'!F253</f>
        <v>0</v>
      </c>
      <c r="E1013" s="335">
        <f>'4. Vehículos y maquinaria'!G253</f>
        <v>0</v>
      </c>
      <c r="F1013" s="336">
        <f>'4. Vehículos y maquinaria'!H253</f>
        <v>0</v>
      </c>
      <c r="G1013" s="336" t="str">
        <f t="shared" si="262"/>
        <v/>
      </c>
      <c r="H1013" s="336" t="str">
        <f t="shared" si="262"/>
        <v/>
      </c>
      <c r="I1013" s="336" t="str">
        <f t="shared" si="262"/>
        <v/>
      </c>
      <c r="J1013" s="336">
        <f>'4. Vehículos y maquinaria'!L253</f>
        <v>0</v>
      </c>
      <c r="K1013" s="336">
        <f>'4. Vehículos y maquinaria'!M253</f>
        <v>0</v>
      </c>
      <c r="L1013" s="336">
        <f>'4. Vehículos y maquinaria'!N253</f>
        <v>0</v>
      </c>
      <c r="M1013" s="473" t="str">
        <f t="shared" ref="M1013:M1061" si="263">IFERROR(IF($E1013="Otro (ud)",$F1013*$J1013,$F1013*$G1013),"")</f>
        <v/>
      </c>
      <c r="N1013" s="473" t="str">
        <f t="shared" ref="N1013:N1061" si="264">IFERROR(IF($E1013="Otro (ud)",$F1013*$K1013,IF($H1013="-",0,$F1013*$H1013)),"")</f>
        <v/>
      </c>
      <c r="O1013" s="473" t="str">
        <f t="shared" ref="O1013:O1061" si="265">IFERROR(IF($E1013="Otro (ud)",$F1013*$L1013,IF($I1013="-",0,$F1013*$I1013)),"")</f>
        <v/>
      </c>
      <c r="P1013" s="474" t="str">
        <f t="shared" ref="P1013:P1061" si="266">IFERROR($M1013+$N1013*$H$9/1000+$O1013*$H$10/1000,"")</f>
        <v/>
      </c>
      <c r="AD1013" s="272"/>
      <c r="AE1013" s="272"/>
      <c r="AF1013" s="272"/>
      <c r="AH1013" s="272"/>
      <c r="AI1013" s="272"/>
      <c r="AJ1013" s="272"/>
      <c r="AK1013" s="272"/>
      <c r="AL1013" s="272"/>
      <c r="AM1013" s="272"/>
      <c r="AN1013" s="272"/>
      <c r="AO1013" s="272"/>
      <c r="AP1013" s="272"/>
      <c r="AQ1013" s="272"/>
      <c r="AR1013" s="272"/>
      <c r="AS1013" s="272"/>
      <c r="AT1013" s="272"/>
      <c r="AU1013" s="272"/>
      <c r="AV1013" s="272"/>
      <c r="AW1013" s="272"/>
      <c r="AX1013" s="272"/>
      <c r="AY1013" s="272"/>
      <c r="AZ1013" s="272"/>
      <c r="BA1013" s="272"/>
      <c r="BB1013" s="272"/>
    </row>
    <row r="1014" spans="1:54" ht="18" customHeight="1" x14ac:dyDescent="0.25">
      <c r="A1014" s="212"/>
      <c r="B1014" s="1097">
        <v>3</v>
      </c>
      <c r="C1014" s="335" t="str">
        <f>IF(ISTEXT('4. Vehículos y maquinaria'!E254),'4. Vehículos y maquinaria'!E254,"")</f>
        <v/>
      </c>
      <c r="D1014" s="335">
        <f>'4. Vehículos y maquinaria'!F254</f>
        <v>0</v>
      </c>
      <c r="E1014" s="335">
        <f>'4. Vehículos y maquinaria'!G254</f>
        <v>0</v>
      </c>
      <c r="F1014" s="336">
        <f>'4. Vehículos y maquinaria'!H254</f>
        <v>0</v>
      </c>
      <c r="G1014" s="336" t="str">
        <f t="shared" si="262"/>
        <v/>
      </c>
      <c r="H1014" s="336" t="str">
        <f t="shared" si="262"/>
        <v/>
      </c>
      <c r="I1014" s="336" t="str">
        <f t="shared" si="262"/>
        <v/>
      </c>
      <c r="J1014" s="336">
        <f>'4. Vehículos y maquinaria'!L254</f>
        <v>0</v>
      </c>
      <c r="K1014" s="336">
        <f>'4. Vehículos y maquinaria'!M254</f>
        <v>0</v>
      </c>
      <c r="L1014" s="336">
        <f>'4. Vehículos y maquinaria'!N254</f>
        <v>0</v>
      </c>
      <c r="M1014" s="473" t="str">
        <f t="shared" si="263"/>
        <v/>
      </c>
      <c r="N1014" s="473" t="str">
        <f t="shared" si="264"/>
        <v/>
      </c>
      <c r="O1014" s="473" t="str">
        <f t="shared" si="265"/>
        <v/>
      </c>
      <c r="P1014" s="474" t="str">
        <f t="shared" si="266"/>
        <v/>
      </c>
      <c r="AD1014" s="272"/>
      <c r="AE1014" s="272"/>
      <c r="AF1014" s="272"/>
      <c r="AH1014" s="272"/>
      <c r="AI1014" s="272"/>
      <c r="AJ1014" s="272"/>
      <c r="AK1014" s="272"/>
      <c r="AL1014" s="272"/>
      <c r="AM1014" s="272"/>
      <c r="AN1014" s="272"/>
      <c r="AO1014" s="272"/>
      <c r="AP1014" s="272"/>
      <c r="AQ1014" s="272"/>
      <c r="AR1014" s="272"/>
      <c r="AS1014" s="272"/>
      <c r="AT1014" s="272"/>
      <c r="AU1014" s="272"/>
      <c r="AV1014" s="272"/>
      <c r="AW1014" s="272"/>
      <c r="AX1014" s="272"/>
      <c r="AY1014" s="272"/>
      <c r="AZ1014" s="272"/>
      <c r="BA1014" s="272"/>
      <c r="BB1014" s="272"/>
    </row>
    <row r="1015" spans="1:54" ht="18" customHeight="1" x14ac:dyDescent="0.25">
      <c r="A1015" s="212"/>
      <c r="B1015" s="1097">
        <v>4</v>
      </c>
      <c r="C1015" s="335" t="str">
        <f>IF(ISTEXT('4. Vehículos y maquinaria'!E255),'4. Vehículos y maquinaria'!E255,"")</f>
        <v/>
      </c>
      <c r="D1015" s="335">
        <f>'4. Vehículos y maquinaria'!F255</f>
        <v>0</v>
      </c>
      <c r="E1015" s="335">
        <f>'4. Vehículos y maquinaria'!G255</f>
        <v>0</v>
      </c>
      <c r="F1015" s="336">
        <f>'4. Vehículos y maquinaria'!H255</f>
        <v>0</v>
      </c>
      <c r="G1015" s="336" t="str">
        <f t="shared" si="262"/>
        <v/>
      </c>
      <c r="H1015" s="336" t="str">
        <f t="shared" si="262"/>
        <v/>
      </c>
      <c r="I1015" s="336" t="str">
        <f t="shared" si="262"/>
        <v/>
      </c>
      <c r="J1015" s="336">
        <f>'4. Vehículos y maquinaria'!L255</f>
        <v>0</v>
      </c>
      <c r="K1015" s="336">
        <f>'4. Vehículos y maquinaria'!M255</f>
        <v>0</v>
      </c>
      <c r="L1015" s="336">
        <f>'4. Vehículos y maquinaria'!N255</f>
        <v>0</v>
      </c>
      <c r="M1015" s="473" t="str">
        <f t="shared" si="263"/>
        <v/>
      </c>
      <c r="N1015" s="473" t="str">
        <f t="shared" si="264"/>
        <v/>
      </c>
      <c r="O1015" s="473" t="str">
        <f t="shared" si="265"/>
        <v/>
      </c>
      <c r="P1015" s="474" t="str">
        <f t="shared" si="266"/>
        <v/>
      </c>
      <c r="AD1015" s="272"/>
      <c r="AE1015" s="272"/>
      <c r="AF1015" s="272"/>
      <c r="AH1015" s="272"/>
      <c r="AI1015" s="272"/>
      <c r="AJ1015" s="272"/>
      <c r="AK1015" s="272"/>
      <c r="AL1015" s="272"/>
      <c r="AM1015" s="272"/>
      <c r="AN1015" s="272"/>
      <c r="AO1015" s="272"/>
      <c r="AP1015" s="272"/>
      <c r="AQ1015" s="272"/>
      <c r="AR1015" s="272"/>
      <c r="AS1015" s="272"/>
      <c r="AT1015" s="272"/>
      <c r="AU1015" s="272"/>
      <c r="AV1015" s="272"/>
      <c r="AW1015" s="272"/>
      <c r="AX1015" s="272"/>
      <c r="AY1015" s="272"/>
      <c r="AZ1015" s="272"/>
      <c r="BA1015" s="272"/>
      <c r="BB1015" s="272"/>
    </row>
    <row r="1016" spans="1:54" ht="18" customHeight="1" x14ac:dyDescent="0.25">
      <c r="A1016" s="212"/>
      <c r="B1016" s="1097">
        <v>5</v>
      </c>
      <c r="C1016" s="335" t="str">
        <f>IF(ISTEXT('4. Vehículos y maquinaria'!E256),'4. Vehículos y maquinaria'!E256,"")</f>
        <v/>
      </c>
      <c r="D1016" s="335">
        <f>'4. Vehículos y maquinaria'!F256</f>
        <v>0</v>
      </c>
      <c r="E1016" s="335">
        <f>'4. Vehículos y maquinaria'!G256</f>
        <v>0</v>
      </c>
      <c r="F1016" s="336">
        <f>'4. Vehículos y maquinaria'!H256</f>
        <v>0</v>
      </c>
      <c r="G1016" s="336" t="str">
        <f t="shared" si="262"/>
        <v/>
      </c>
      <c r="H1016" s="336" t="str">
        <f t="shared" si="262"/>
        <v/>
      </c>
      <c r="I1016" s="336" t="str">
        <f t="shared" si="262"/>
        <v/>
      </c>
      <c r="J1016" s="336">
        <f>'4. Vehículos y maquinaria'!L256</f>
        <v>0</v>
      </c>
      <c r="K1016" s="336">
        <f>'4. Vehículos y maquinaria'!M256</f>
        <v>0</v>
      </c>
      <c r="L1016" s="336">
        <f>'4. Vehículos y maquinaria'!N256</f>
        <v>0</v>
      </c>
      <c r="M1016" s="473" t="str">
        <f t="shared" si="263"/>
        <v/>
      </c>
      <c r="N1016" s="473" t="str">
        <f t="shared" si="264"/>
        <v/>
      </c>
      <c r="O1016" s="473" t="str">
        <f t="shared" si="265"/>
        <v/>
      </c>
      <c r="P1016" s="474" t="str">
        <f t="shared" si="266"/>
        <v/>
      </c>
      <c r="AD1016" s="272"/>
      <c r="AE1016" s="272"/>
      <c r="AF1016" s="272"/>
      <c r="AH1016" s="272"/>
      <c r="AI1016" s="272"/>
      <c r="AJ1016" s="272"/>
      <c r="AK1016" s="272"/>
      <c r="AL1016" s="272"/>
      <c r="AM1016" s="272"/>
      <c r="AN1016" s="272"/>
      <c r="AO1016" s="272"/>
      <c r="AP1016" s="272"/>
      <c r="AQ1016" s="272"/>
      <c r="AR1016" s="272"/>
      <c r="AS1016" s="272"/>
      <c r="AT1016" s="272"/>
      <c r="AU1016" s="272"/>
      <c r="AV1016" s="272"/>
      <c r="AW1016" s="272"/>
      <c r="AX1016" s="272"/>
      <c r="AY1016" s="272"/>
      <c r="AZ1016" s="272"/>
      <c r="BA1016" s="272"/>
      <c r="BB1016" s="272"/>
    </row>
    <row r="1017" spans="1:54" ht="18" customHeight="1" x14ac:dyDescent="0.25">
      <c r="B1017" s="1097">
        <v>6</v>
      </c>
      <c r="C1017" s="335" t="str">
        <f>IF(ISTEXT('4. Vehículos y maquinaria'!E257),'4. Vehículos y maquinaria'!E257,"")</f>
        <v/>
      </c>
      <c r="D1017" s="335">
        <f>'4. Vehículos y maquinaria'!F257</f>
        <v>0</v>
      </c>
      <c r="E1017" s="335">
        <f>'4. Vehículos y maquinaria'!G257</f>
        <v>0</v>
      </c>
      <c r="F1017" s="336">
        <f>'4. Vehículos y maquinaria'!H257</f>
        <v>0</v>
      </c>
      <c r="G1017" s="336" t="str">
        <f t="shared" si="262"/>
        <v/>
      </c>
      <c r="H1017" s="336" t="str">
        <f t="shared" si="262"/>
        <v/>
      </c>
      <c r="I1017" s="336" t="str">
        <f t="shared" si="262"/>
        <v/>
      </c>
      <c r="J1017" s="336">
        <f>'4. Vehículos y maquinaria'!L257</f>
        <v>0</v>
      </c>
      <c r="K1017" s="336">
        <f>'4. Vehículos y maquinaria'!M257</f>
        <v>0</v>
      </c>
      <c r="L1017" s="336">
        <f>'4. Vehículos y maquinaria'!N257</f>
        <v>0</v>
      </c>
      <c r="M1017" s="473" t="str">
        <f t="shared" si="263"/>
        <v/>
      </c>
      <c r="N1017" s="473" t="str">
        <f t="shared" si="264"/>
        <v/>
      </c>
      <c r="O1017" s="473" t="str">
        <f t="shared" si="265"/>
        <v/>
      </c>
      <c r="P1017" s="474" t="str">
        <f t="shared" si="266"/>
        <v/>
      </c>
    </row>
    <row r="1018" spans="1:54" ht="18" customHeight="1" x14ac:dyDescent="0.25">
      <c r="B1018" s="1097">
        <v>7</v>
      </c>
      <c r="C1018" s="335" t="str">
        <f>IF(ISTEXT('4. Vehículos y maquinaria'!E258),'4. Vehículos y maquinaria'!E258,"")</f>
        <v/>
      </c>
      <c r="D1018" s="335">
        <f>'4. Vehículos y maquinaria'!F258</f>
        <v>0</v>
      </c>
      <c r="E1018" s="335">
        <f>'4. Vehículos y maquinaria'!G258</f>
        <v>0</v>
      </c>
      <c r="F1018" s="336">
        <f>'4. Vehículos y maquinaria'!H258</f>
        <v>0</v>
      </c>
      <c r="G1018" s="336" t="str">
        <f t="shared" si="262"/>
        <v/>
      </c>
      <c r="H1018" s="336" t="str">
        <f t="shared" si="262"/>
        <v/>
      </c>
      <c r="I1018" s="336" t="str">
        <f t="shared" si="262"/>
        <v/>
      </c>
      <c r="J1018" s="336">
        <f>'4. Vehículos y maquinaria'!L258</f>
        <v>0</v>
      </c>
      <c r="K1018" s="336">
        <f>'4. Vehículos y maquinaria'!M258</f>
        <v>0</v>
      </c>
      <c r="L1018" s="336">
        <f>'4. Vehículos y maquinaria'!N258</f>
        <v>0</v>
      </c>
      <c r="M1018" s="473" t="str">
        <f t="shared" si="263"/>
        <v/>
      </c>
      <c r="N1018" s="473" t="str">
        <f t="shared" si="264"/>
        <v/>
      </c>
      <c r="O1018" s="473" t="str">
        <f t="shared" si="265"/>
        <v/>
      </c>
      <c r="P1018" s="474" t="str">
        <f t="shared" si="266"/>
        <v/>
      </c>
    </row>
    <row r="1019" spans="1:54" ht="18" customHeight="1" x14ac:dyDescent="0.25">
      <c r="B1019" s="1097">
        <v>8</v>
      </c>
      <c r="C1019" s="335" t="str">
        <f>IF(ISTEXT('4. Vehículos y maquinaria'!E259),'4. Vehículos y maquinaria'!E259,"")</f>
        <v/>
      </c>
      <c r="D1019" s="335">
        <f>'4. Vehículos y maquinaria'!F259</f>
        <v>0</v>
      </c>
      <c r="E1019" s="335">
        <f>'4. Vehículos y maquinaria'!G259</f>
        <v>0</v>
      </c>
      <c r="F1019" s="336">
        <f>'4. Vehículos y maquinaria'!H259</f>
        <v>0</v>
      </c>
      <c r="G1019" s="336" t="str">
        <f t="shared" si="262"/>
        <v/>
      </c>
      <c r="H1019" s="336" t="str">
        <f t="shared" si="262"/>
        <v/>
      </c>
      <c r="I1019" s="336" t="str">
        <f t="shared" si="262"/>
        <v/>
      </c>
      <c r="J1019" s="336">
        <f>'4. Vehículos y maquinaria'!L259</f>
        <v>0</v>
      </c>
      <c r="K1019" s="336">
        <f>'4. Vehículos y maquinaria'!M259</f>
        <v>0</v>
      </c>
      <c r="L1019" s="336">
        <f>'4. Vehículos y maquinaria'!N259</f>
        <v>0</v>
      </c>
      <c r="M1019" s="473" t="str">
        <f t="shared" si="263"/>
        <v/>
      </c>
      <c r="N1019" s="473" t="str">
        <f t="shared" si="264"/>
        <v/>
      </c>
      <c r="O1019" s="473" t="str">
        <f t="shared" si="265"/>
        <v/>
      </c>
      <c r="P1019" s="474" t="str">
        <f t="shared" si="266"/>
        <v/>
      </c>
    </row>
    <row r="1020" spans="1:54" ht="18" customHeight="1" x14ac:dyDescent="0.25">
      <c r="B1020" s="1097">
        <v>9</v>
      </c>
      <c r="C1020" s="335" t="str">
        <f>IF(ISTEXT('4. Vehículos y maquinaria'!E260),'4. Vehículos y maquinaria'!E260,"")</f>
        <v/>
      </c>
      <c r="D1020" s="335">
        <f>'4. Vehículos y maquinaria'!F260</f>
        <v>0</v>
      </c>
      <c r="E1020" s="335">
        <f>'4. Vehículos y maquinaria'!G260</f>
        <v>0</v>
      </c>
      <c r="F1020" s="336">
        <f>'4. Vehículos y maquinaria'!H260</f>
        <v>0</v>
      </c>
      <c r="G1020" s="336" t="str">
        <f t="shared" si="262"/>
        <v/>
      </c>
      <c r="H1020" s="336" t="str">
        <f t="shared" si="262"/>
        <v/>
      </c>
      <c r="I1020" s="336" t="str">
        <f t="shared" si="262"/>
        <v/>
      </c>
      <c r="J1020" s="336">
        <f>'4. Vehículos y maquinaria'!L260</f>
        <v>0</v>
      </c>
      <c r="K1020" s="336">
        <f>'4. Vehículos y maquinaria'!M260</f>
        <v>0</v>
      </c>
      <c r="L1020" s="336">
        <f>'4. Vehículos y maquinaria'!N260</f>
        <v>0</v>
      </c>
      <c r="M1020" s="473" t="str">
        <f t="shared" si="263"/>
        <v/>
      </c>
      <c r="N1020" s="473" t="str">
        <f t="shared" si="264"/>
        <v/>
      </c>
      <c r="O1020" s="473" t="str">
        <f t="shared" si="265"/>
        <v/>
      </c>
      <c r="P1020" s="474" t="str">
        <f t="shared" si="266"/>
        <v/>
      </c>
    </row>
    <row r="1021" spans="1:54" ht="18" customHeight="1" x14ac:dyDescent="0.25">
      <c r="B1021" s="1097">
        <v>10</v>
      </c>
      <c r="C1021" s="335" t="str">
        <f>IF(ISTEXT('4. Vehículos y maquinaria'!E261),'4. Vehículos y maquinaria'!E261,"")</f>
        <v/>
      </c>
      <c r="D1021" s="335">
        <f>'4. Vehículos y maquinaria'!F261</f>
        <v>0</v>
      </c>
      <c r="E1021" s="335">
        <f>'4. Vehículos y maquinaria'!G261</f>
        <v>0</v>
      </c>
      <c r="F1021" s="336">
        <f>'4. Vehículos y maquinaria'!H261</f>
        <v>0</v>
      </c>
      <c r="G1021" s="336" t="str">
        <f t="shared" si="262"/>
        <v/>
      </c>
      <c r="H1021" s="336" t="str">
        <f t="shared" si="262"/>
        <v/>
      </c>
      <c r="I1021" s="336" t="str">
        <f t="shared" si="262"/>
        <v/>
      </c>
      <c r="J1021" s="336">
        <f>'4. Vehículos y maquinaria'!L261</f>
        <v>0</v>
      </c>
      <c r="K1021" s="336">
        <f>'4. Vehículos y maquinaria'!M261</f>
        <v>0</v>
      </c>
      <c r="L1021" s="336">
        <f>'4. Vehículos y maquinaria'!N261</f>
        <v>0</v>
      </c>
      <c r="M1021" s="473" t="str">
        <f t="shared" si="263"/>
        <v/>
      </c>
      <c r="N1021" s="473" t="str">
        <f t="shared" si="264"/>
        <v/>
      </c>
      <c r="O1021" s="473" t="str">
        <f t="shared" si="265"/>
        <v/>
      </c>
      <c r="P1021" s="474" t="str">
        <f t="shared" si="266"/>
        <v/>
      </c>
    </row>
    <row r="1022" spans="1:54" ht="18" customHeight="1" x14ac:dyDescent="0.25">
      <c r="B1022" s="1097">
        <v>11</v>
      </c>
      <c r="C1022" s="335" t="str">
        <f>IF(ISTEXT('4. Vehículos y maquinaria'!E262),'4. Vehículos y maquinaria'!E262,"")</f>
        <v/>
      </c>
      <c r="D1022" s="335">
        <f>'4. Vehículos y maquinaria'!F262</f>
        <v>0</v>
      </c>
      <c r="E1022" s="335">
        <f>'4. Vehículos y maquinaria'!G262</f>
        <v>0</v>
      </c>
      <c r="F1022" s="336">
        <f>'4. Vehículos y maquinaria'!H262</f>
        <v>0</v>
      </c>
      <c r="G1022" s="336" t="str">
        <f t="shared" si="262"/>
        <v/>
      </c>
      <c r="H1022" s="336" t="str">
        <f t="shared" si="262"/>
        <v/>
      </c>
      <c r="I1022" s="336" t="str">
        <f t="shared" si="262"/>
        <v/>
      </c>
      <c r="J1022" s="336">
        <f>'4. Vehículos y maquinaria'!L262</f>
        <v>0</v>
      </c>
      <c r="K1022" s="336">
        <f>'4. Vehículos y maquinaria'!M262</f>
        <v>0</v>
      </c>
      <c r="L1022" s="336">
        <f>'4. Vehículos y maquinaria'!N262</f>
        <v>0</v>
      </c>
      <c r="M1022" s="473" t="str">
        <f t="shared" si="263"/>
        <v/>
      </c>
      <c r="N1022" s="473" t="str">
        <f t="shared" si="264"/>
        <v/>
      </c>
      <c r="O1022" s="473" t="str">
        <f t="shared" si="265"/>
        <v/>
      </c>
      <c r="P1022" s="474" t="str">
        <f t="shared" si="266"/>
        <v/>
      </c>
    </row>
    <row r="1023" spans="1:54" ht="18" customHeight="1" x14ac:dyDescent="0.25">
      <c r="B1023" s="1097">
        <v>12</v>
      </c>
      <c r="C1023" s="335" t="str">
        <f>IF(ISTEXT('4. Vehículos y maquinaria'!E263),'4. Vehículos y maquinaria'!E263,"")</f>
        <v/>
      </c>
      <c r="D1023" s="335">
        <f>'4. Vehículos y maquinaria'!F263</f>
        <v>0</v>
      </c>
      <c r="E1023" s="335">
        <f>'4. Vehículos y maquinaria'!G263</f>
        <v>0</v>
      </c>
      <c r="F1023" s="336">
        <f>'4. Vehículos y maquinaria'!H263</f>
        <v>0</v>
      </c>
      <c r="G1023" s="336" t="str">
        <f t="shared" si="262"/>
        <v/>
      </c>
      <c r="H1023" s="336" t="str">
        <f t="shared" si="262"/>
        <v/>
      </c>
      <c r="I1023" s="336" t="str">
        <f t="shared" si="262"/>
        <v/>
      </c>
      <c r="J1023" s="336">
        <f>'4. Vehículos y maquinaria'!L263</f>
        <v>0</v>
      </c>
      <c r="K1023" s="336">
        <f>'4. Vehículos y maquinaria'!M263</f>
        <v>0</v>
      </c>
      <c r="L1023" s="336">
        <f>'4. Vehículos y maquinaria'!N263</f>
        <v>0</v>
      </c>
      <c r="M1023" s="473" t="str">
        <f t="shared" si="263"/>
        <v/>
      </c>
      <c r="N1023" s="473" t="str">
        <f t="shared" si="264"/>
        <v/>
      </c>
      <c r="O1023" s="473" t="str">
        <f t="shared" si="265"/>
        <v/>
      </c>
      <c r="P1023" s="474" t="str">
        <f t="shared" si="266"/>
        <v/>
      </c>
    </row>
    <row r="1024" spans="1:54" ht="18" customHeight="1" x14ac:dyDescent="0.25">
      <c r="B1024" s="1097">
        <v>13</v>
      </c>
      <c r="C1024" s="335" t="str">
        <f>IF(ISTEXT('4. Vehículos y maquinaria'!E264),'4. Vehículos y maquinaria'!E264,"")</f>
        <v/>
      </c>
      <c r="D1024" s="335">
        <f>'4. Vehículos y maquinaria'!F264</f>
        <v>0</v>
      </c>
      <c r="E1024" s="335">
        <f>'4. Vehículos y maquinaria'!G264</f>
        <v>0</v>
      </c>
      <c r="F1024" s="336">
        <f>'4. Vehículos y maquinaria'!H264</f>
        <v>0</v>
      </c>
      <c r="G1024" s="336" t="str">
        <f t="shared" si="262"/>
        <v/>
      </c>
      <c r="H1024" s="336" t="str">
        <f t="shared" si="262"/>
        <v/>
      </c>
      <c r="I1024" s="336" t="str">
        <f t="shared" si="262"/>
        <v/>
      </c>
      <c r="J1024" s="336">
        <f>'4. Vehículos y maquinaria'!L264</f>
        <v>0</v>
      </c>
      <c r="K1024" s="336">
        <f>'4. Vehículos y maquinaria'!M264</f>
        <v>0</v>
      </c>
      <c r="L1024" s="336">
        <f>'4. Vehículos y maquinaria'!N264</f>
        <v>0</v>
      </c>
      <c r="M1024" s="473" t="str">
        <f t="shared" si="263"/>
        <v/>
      </c>
      <c r="N1024" s="473" t="str">
        <f t="shared" si="264"/>
        <v/>
      </c>
      <c r="O1024" s="473" t="str">
        <f t="shared" si="265"/>
        <v/>
      </c>
      <c r="P1024" s="474" t="str">
        <f t="shared" si="266"/>
        <v/>
      </c>
    </row>
    <row r="1025" spans="2:16" ht="18" customHeight="1" x14ac:dyDescent="0.25">
      <c r="B1025" s="1097">
        <v>14</v>
      </c>
      <c r="C1025" s="335" t="str">
        <f>IF(ISTEXT('4. Vehículos y maquinaria'!E265),'4. Vehículos y maquinaria'!E265,"")</f>
        <v/>
      </c>
      <c r="D1025" s="335">
        <f>'4. Vehículos y maquinaria'!F265</f>
        <v>0</v>
      </c>
      <c r="E1025" s="335">
        <f>'4. Vehículos y maquinaria'!G265</f>
        <v>0</v>
      </c>
      <c r="F1025" s="336">
        <f>'4. Vehículos y maquinaria'!H265</f>
        <v>0</v>
      </c>
      <c r="G1025" s="336" t="str">
        <f t="shared" si="262"/>
        <v/>
      </c>
      <c r="H1025" s="336" t="str">
        <f t="shared" si="262"/>
        <v/>
      </c>
      <c r="I1025" s="336" t="str">
        <f t="shared" si="262"/>
        <v/>
      </c>
      <c r="J1025" s="336">
        <f>'4. Vehículos y maquinaria'!L265</f>
        <v>0</v>
      </c>
      <c r="K1025" s="336">
        <f>'4. Vehículos y maquinaria'!M265</f>
        <v>0</v>
      </c>
      <c r="L1025" s="336">
        <f>'4. Vehículos y maquinaria'!N265</f>
        <v>0</v>
      </c>
      <c r="M1025" s="473" t="str">
        <f t="shared" si="263"/>
        <v/>
      </c>
      <c r="N1025" s="473" t="str">
        <f t="shared" si="264"/>
        <v/>
      </c>
      <c r="O1025" s="473" t="str">
        <f t="shared" si="265"/>
        <v/>
      </c>
      <c r="P1025" s="474" t="str">
        <f t="shared" si="266"/>
        <v/>
      </c>
    </row>
    <row r="1026" spans="2:16" ht="18" customHeight="1" x14ac:dyDescent="0.25">
      <c r="B1026" s="1097">
        <v>15</v>
      </c>
      <c r="C1026" s="335" t="str">
        <f>IF(ISTEXT('4. Vehículos y maquinaria'!E266),'4. Vehículos y maquinaria'!E266,"")</f>
        <v/>
      </c>
      <c r="D1026" s="335">
        <f>'4. Vehículos y maquinaria'!F266</f>
        <v>0</v>
      </c>
      <c r="E1026" s="335">
        <f>'4. Vehículos y maquinaria'!G266</f>
        <v>0</v>
      </c>
      <c r="F1026" s="336">
        <f>'4. Vehículos y maquinaria'!H266</f>
        <v>0</v>
      </c>
      <c r="G1026" s="336" t="str">
        <f t="shared" si="262"/>
        <v/>
      </c>
      <c r="H1026" s="336" t="str">
        <f t="shared" si="262"/>
        <v/>
      </c>
      <c r="I1026" s="336" t="str">
        <f t="shared" si="262"/>
        <v/>
      </c>
      <c r="J1026" s="336">
        <f>'4. Vehículos y maquinaria'!L266</f>
        <v>0</v>
      </c>
      <c r="K1026" s="336">
        <f>'4. Vehículos y maquinaria'!M266</f>
        <v>0</v>
      </c>
      <c r="L1026" s="336">
        <f>'4. Vehículos y maquinaria'!N266</f>
        <v>0</v>
      </c>
      <c r="M1026" s="473" t="str">
        <f t="shared" si="263"/>
        <v/>
      </c>
      <c r="N1026" s="473" t="str">
        <f t="shared" si="264"/>
        <v/>
      </c>
      <c r="O1026" s="473" t="str">
        <f t="shared" si="265"/>
        <v/>
      </c>
      <c r="P1026" s="474" t="str">
        <f t="shared" si="266"/>
        <v/>
      </c>
    </row>
    <row r="1027" spans="2:16" ht="18" customHeight="1" x14ac:dyDescent="0.25">
      <c r="B1027" s="1097">
        <v>16</v>
      </c>
      <c r="C1027" s="335" t="str">
        <f>IF(ISTEXT('4. Vehículos y maquinaria'!E267),'4. Vehículos y maquinaria'!E267,"")</f>
        <v/>
      </c>
      <c r="D1027" s="335">
        <f>'4. Vehículos y maquinaria'!F267</f>
        <v>0</v>
      </c>
      <c r="E1027" s="335">
        <f>'4. Vehículos y maquinaria'!G267</f>
        <v>0</v>
      </c>
      <c r="F1027" s="336">
        <f>'4. Vehículos y maquinaria'!H267</f>
        <v>0</v>
      </c>
      <c r="G1027" s="336" t="str">
        <f t="shared" si="262"/>
        <v/>
      </c>
      <c r="H1027" s="336" t="str">
        <f t="shared" si="262"/>
        <v/>
      </c>
      <c r="I1027" s="336" t="str">
        <f t="shared" si="262"/>
        <v/>
      </c>
      <c r="J1027" s="336">
        <f>'4. Vehículos y maquinaria'!L267</f>
        <v>0</v>
      </c>
      <c r="K1027" s="336">
        <f>'4. Vehículos y maquinaria'!M267</f>
        <v>0</v>
      </c>
      <c r="L1027" s="336">
        <f>'4. Vehículos y maquinaria'!N267</f>
        <v>0</v>
      </c>
      <c r="M1027" s="473" t="str">
        <f t="shared" si="263"/>
        <v/>
      </c>
      <c r="N1027" s="473" t="str">
        <f t="shared" si="264"/>
        <v/>
      </c>
      <c r="O1027" s="473" t="str">
        <f t="shared" si="265"/>
        <v/>
      </c>
      <c r="P1027" s="474" t="str">
        <f t="shared" si="266"/>
        <v/>
      </c>
    </row>
    <row r="1028" spans="2:16" ht="18" customHeight="1" x14ac:dyDescent="0.25">
      <c r="B1028" s="1097">
        <v>17</v>
      </c>
      <c r="C1028" s="335" t="str">
        <f>IF(ISTEXT('4. Vehículos y maquinaria'!E268),'4. Vehículos y maquinaria'!E268,"")</f>
        <v/>
      </c>
      <c r="D1028" s="335">
        <f>'4. Vehículos y maquinaria'!F268</f>
        <v>0</v>
      </c>
      <c r="E1028" s="335">
        <f>'4. Vehículos y maquinaria'!G268</f>
        <v>0</v>
      </c>
      <c r="F1028" s="336">
        <f>'4. Vehículos y maquinaria'!H268</f>
        <v>0</v>
      </c>
      <c r="G1028" s="336" t="str">
        <f t="shared" si="262"/>
        <v/>
      </c>
      <c r="H1028" s="336" t="str">
        <f t="shared" si="262"/>
        <v/>
      </c>
      <c r="I1028" s="336" t="str">
        <f t="shared" si="262"/>
        <v/>
      </c>
      <c r="J1028" s="336">
        <f>'4. Vehículos y maquinaria'!L268</f>
        <v>0</v>
      </c>
      <c r="K1028" s="336">
        <f>'4. Vehículos y maquinaria'!M268</f>
        <v>0</v>
      </c>
      <c r="L1028" s="336">
        <f>'4. Vehículos y maquinaria'!N268</f>
        <v>0</v>
      </c>
      <c r="M1028" s="473" t="str">
        <f t="shared" si="263"/>
        <v/>
      </c>
      <c r="N1028" s="473" t="str">
        <f t="shared" si="264"/>
        <v/>
      </c>
      <c r="O1028" s="473" t="str">
        <f t="shared" si="265"/>
        <v/>
      </c>
      <c r="P1028" s="474" t="str">
        <f t="shared" si="266"/>
        <v/>
      </c>
    </row>
    <row r="1029" spans="2:16" ht="18" customHeight="1" x14ac:dyDescent="0.25">
      <c r="B1029" s="1097">
        <v>18</v>
      </c>
      <c r="C1029" s="335" t="str">
        <f>IF(ISTEXT('4. Vehículos y maquinaria'!E269),'4. Vehículos y maquinaria'!E269,"")</f>
        <v/>
      </c>
      <c r="D1029" s="335">
        <f>'4. Vehículos y maquinaria'!F269</f>
        <v>0</v>
      </c>
      <c r="E1029" s="335">
        <f>'4. Vehículos y maquinaria'!G269</f>
        <v>0</v>
      </c>
      <c r="F1029" s="336">
        <f>'4. Vehículos y maquinaria'!H269</f>
        <v>0</v>
      </c>
      <c r="G1029" s="336" t="str">
        <f t="shared" si="262"/>
        <v/>
      </c>
      <c r="H1029" s="336" t="str">
        <f t="shared" si="262"/>
        <v/>
      </c>
      <c r="I1029" s="336" t="str">
        <f t="shared" si="262"/>
        <v/>
      </c>
      <c r="J1029" s="336">
        <f>'4. Vehículos y maquinaria'!L269</f>
        <v>0</v>
      </c>
      <c r="K1029" s="336">
        <f>'4. Vehículos y maquinaria'!M269</f>
        <v>0</v>
      </c>
      <c r="L1029" s="336">
        <f>'4. Vehículos y maquinaria'!N269</f>
        <v>0</v>
      </c>
      <c r="M1029" s="473" t="str">
        <f t="shared" si="263"/>
        <v/>
      </c>
      <c r="N1029" s="473" t="str">
        <f t="shared" si="264"/>
        <v/>
      </c>
      <c r="O1029" s="473" t="str">
        <f t="shared" si="265"/>
        <v/>
      </c>
      <c r="P1029" s="474" t="str">
        <f t="shared" si="266"/>
        <v/>
      </c>
    </row>
    <row r="1030" spans="2:16" ht="18" customHeight="1" x14ac:dyDescent="0.25">
      <c r="B1030" s="1097">
        <v>19</v>
      </c>
      <c r="C1030" s="335" t="str">
        <f>IF(ISTEXT('4. Vehículos y maquinaria'!E270),'4. Vehículos y maquinaria'!E270,"")</f>
        <v/>
      </c>
      <c r="D1030" s="335">
        <f>'4. Vehículos y maquinaria'!F270</f>
        <v>0</v>
      </c>
      <c r="E1030" s="335">
        <f>'4. Vehículos y maquinaria'!G270</f>
        <v>0</v>
      </c>
      <c r="F1030" s="336">
        <f>'4. Vehículos y maquinaria'!H270</f>
        <v>0</v>
      </c>
      <c r="G1030" s="336" t="str">
        <f t="shared" si="262"/>
        <v/>
      </c>
      <c r="H1030" s="336" t="str">
        <f t="shared" si="262"/>
        <v/>
      </c>
      <c r="I1030" s="336" t="str">
        <f t="shared" si="262"/>
        <v/>
      </c>
      <c r="J1030" s="336">
        <f>'4. Vehículos y maquinaria'!L270</f>
        <v>0</v>
      </c>
      <c r="K1030" s="336">
        <f>'4. Vehículos y maquinaria'!M270</f>
        <v>0</v>
      </c>
      <c r="L1030" s="336">
        <f>'4. Vehículos y maquinaria'!N270</f>
        <v>0</v>
      </c>
      <c r="M1030" s="473" t="str">
        <f t="shared" si="263"/>
        <v/>
      </c>
      <c r="N1030" s="473" t="str">
        <f t="shared" si="264"/>
        <v/>
      </c>
      <c r="O1030" s="473" t="str">
        <f t="shared" si="265"/>
        <v/>
      </c>
      <c r="P1030" s="474" t="str">
        <f t="shared" si="266"/>
        <v/>
      </c>
    </row>
    <row r="1031" spans="2:16" ht="18" customHeight="1" x14ac:dyDescent="0.25">
      <c r="B1031" s="1097">
        <v>20</v>
      </c>
      <c r="C1031" s="335" t="str">
        <f>IF(ISTEXT('4. Vehículos y maquinaria'!E271),'4. Vehículos y maquinaria'!E271,"")</f>
        <v/>
      </c>
      <c r="D1031" s="335">
        <f>'4. Vehículos y maquinaria'!F271</f>
        <v>0</v>
      </c>
      <c r="E1031" s="335">
        <f>'4. Vehículos y maquinaria'!G271</f>
        <v>0</v>
      </c>
      <c r="F1031" s="336">
        <f>'4. Vehículos y maquinaria'!H271</f>
        <v>0</v>
      </c>
      <c r="G1031" s="336" t="str">
        <f t="shared" si="262"/>
        <v/>
      </c>
      <c r="H1031" s="336" t="str">
        <f t="shared" si="262"/>
        <v/>
      </c>
      <c r="I1031" s="336" t="str">
        <f t="shared" si="262"/>
        <v/>
      </c>
      <c r="J1031" s="336">
        <f>'4. Vehículos y maquinaria'!L271</f>
        <v>0</v>
      </c>
      <c r="K1031" s="336">
        <f>'4. Vehículos y maquinaria'!M271</f>
        <v>0</v>
      </c>
      <c r="L1031" s="336">
        <f>'4. Vehículos y maquinaria'!N271</f>
        <v>0</v>
      </c>
      <c r="M1031" s="473" t="str">
        <f t="shared" si="263"/>
        <v/>
      </c>
      <c r="N1031" s="473" t="str">
        <f t="shared" si="264"/>
        <v/>
      </c>
      <c r="O1031" s="473" t="str">
        <f t="shared" si="265"/>
        <v/>
      </c>
      <c r="P1031" s="474" t="str">
        <f t="shared" si="266"/>
        <v/>
      </c>
    </row>
    <row r="1032" spans="2:16" ht="18" customHeight="1" x14ac:dyDescent="0.25">
      <c r="B1032" s="1097">
        <v>21</v>
      </c>
      <c r="C1032" s="335" t="str">
        <f>IF(ISTEXT('4. Vehículos y maquinaria'!E272),'4. Vehículos y maquinaria'!E272,"")</f>
        <v/>
      </c>
      <c r="D1032" s="335">
        <f>'4. Vehículos y maquinaria'!F272</f>
        <v>0</v>
      </c>
      <c r="E1032" s="335">
        <f>'4. Vehículos y maquinaria'!G272</f>
        <v>0</v>
      </c>
      <c r="F1032" s="336">
        <f>'4. Vehículos y maquinaria'!H272</f>
        <v>0</v>
      </c>
      <c r="G1032" s="336" t="str">
        <f t="shared" ref="G1032:I1051" si="267">IF($E1032="Otro (ud)","-",IFERROR(INDEX($F$895:$BM$931,MATCH($E1032&amp;$D1032,$E$895:$E$931,0),MATCH($D$6&amp;G$1010,$F$894:$BM$894,0)),""))</f>
        <v/>
      </c>
      <c r="H1032" s="336" t="str">
        <f t="shared" si="267"/>
        <v/>
      </c>
      <c r="I1032" s="336" t="str">
        <f t="shared" si="267"/>
        <v/>
      </c>
      <c r="J1032" s="336">
        <f>'4. Vehículos y maquinaria'!L272</f>
        <v>0</v>
      </c>
      <c r="K1032" s="336">
        <f>'4. Vehículos y maquinaria'!M272</f>
        <v>0</v>
      </c>
      <c r="L1032" s="336">
        <f>'4. Vehículos y maquinaria'!N272</f>
        <v>0</v>
      </c>
      <c r="M1032" s="473" t="str">
        <f t="shared" si="263"/>
        <v/>
      </c>
      <c r="N1032" s="473" t="str">
        <f t="shared" si="264"/>
        <v/>
      </c>
      <c r="O1032" s="473" t="str">
        <f t="shared" si="265"/>
        <v/>
      </c>
      <c r="P1032" s="474" t="str">
        <f t="shared" si="266"/>
        <v/>
      </c>
    </row>
    <row r="1033" spans="2:16" ht="18" customHeight="1" x14ac:dyDescent="0.25">
      <c r="B1033" s="1098">
        <v>22</v>
      </c>
      <c r="C1033" s="335" t="str">
        <f>IF(ISTEXT('4. Vehículos y maquinaria'!E273),'4. Vehículos y maquinaria'!E273,"")</f>
        <v/>
      </c>
      <c r="D1033" s="335">
        <f>'4. Vehículos y maquinaria'!F273</f>
        <v>0</v>
      </c>
      <c r="E1033" s="335">
        <f>'4. Vehículos y maquinaria'!G273</f>
        <v>0</v>
      </c>
      <c r="F1033" s="336">
        <f>'4. Vehículos y maquinaria'!H273</f>
        <v>0</v>
      </c>
      <c r="G1033" s="336" t="str">
        <f t="shared" si="267"/>
        <v/>
      </c>
      <c r="H1033" s="336" t="str">
        <f t="shared" si="267"/>
        <v/>
      </c>
      <c r="I1033" s="336" t="str">
        <f t="shared" si="267"/>
        <v/>
      </c>
      <c r="J1033" s="336">
        <f>'4. Vehículos y maquinaria'!L273</f>
        <v>0</v>
      </c>
      <c r="K1033" s="336">
        <f>'4. Vehículos y maquinaria'!M273</f>
        <v>0</v>
      </c>
      <c r="L1033" s="336">
        <f>'4. Vehículos y maquinaria'!N273</f>
        <v>0</v>
      </c>
      <c r="M1033" s="473" t="str">
        <f t="shared" si="263"/>
        <v/>
      </c>
      <c r="N1033" s="473" t="str">
        <f t="shared" si="264"/>
        <v/>
      </c>
      <c r="O1033" s="473" t="str">
        <f t="shared" si="265"/>
        <v/>
      </c>
      <c r="P1033" s="474" t="str">
        <f t="shared" si="266"/>
        <v/>
      </c>
    </row>
    <row r="1034" spans="2:16" ht="18" customHeight="1" x14ac:dyDescent="0.25">
      <c r="B1034" s="1097">
        <v>23</v>
      </c>
      <c r="C1034" s="335" t="str">
        <f>IF(ISTEXT('4. Vehículos y maquinaria'!E274),'4. Vehículos y maquinaria'!E274,"")</f>
        <v/>
      </c>
      <c r="D1034" s="335">
        <f>'4. Vehículos y maquinaria'!F274</f>
        <v>0</v>
      </c>
      <c r="E1034" s="335">
        <f>'4. Vehículos y maquinaria'!G274</f>
        <v>0</v>
      </c>
      <c r="F1034" s="336">
        <f>'4. Vehículos y maquinaria'!H274</f>
        <v>0</v>
      </c>
      <c r="G1034" s="336" t="str">
        <f t="shared" si="267"/>
        <v/>
      </c>
      <c r="H1034" s="336" t="str">
        <f t="shared" si="267"/>
        <v/>
      </c>
      <c r="I1034" s="336" t="str">
        <f t="shared" si="267"/>
        <v/>
      </c>
      <c r="J1034" s="336">
        <f>'4. Vehículos y maquinaria'!L274</f>
        <v>0</v>
      </c>
      <c r="K1034" s="336">
        <f>'4. Vehículos y maquinaria'!M274</f>
        <v>0</v>
      </c>
      <c r="L1034" s="336">
        <f>'4. Vehículos y maquinaria'!N274</f>
        <v>0</v>
      </c>
      <c r="M1034" s="473" t="str">
        <f t="shared" si="263"/>
        <v/>
      </c>
      <c r="N1034" s="473" t="str">
        <f t="shared" si="264"/>
        <v/>
      </c>
      <c r="O1034" s="473" t="str">
        <f t="shared" si="265"/>
        <v/>
      </c>
      <c r="P1034" s="474" t="str">
        <f t="shared" si="266"/>
        <v/>
      </c>
    </row>
    <row r="1035" spans="2:16" ht="18" customHeight="1" x14ac:dyDescent="0.25">
      <c r="B1035" s="1097">
        <v>24</v>
      </c>
      <c r="C1035" s="335" t="str">
        <f>IF(ISTEXT('4. Vehículos y maquinaria'!E275),'4. Vehículos y maquinaria'!E275,"")</f>
        <v/>
      </c>
      <c r="D1035" s="335">
        <f>'4. Vehículos y maquinaria'!F275</f>
        <v>0</v>
      </c>
      <c r="E1035" s="335">
        <f>'4. Vehículos y maquinaria'!G275</f>
        <v>0</v>
      </c>
      <c r="F1035" s="336">
        <f>'4. Vehículos y maquinaria'!H275</f>
        <v>0</v>
      </c>
      <c r="G1035" s="336" t="str">
        <f t="shared" si="267"/>
        <v/>
      </c>
      <c r="H1035" s="336" t="str">
        <f t="shared" si="267"/>
        <v/>
      </c>
      <c r="I1035" s="336" t="str">
        <f t="shared" si="267"/>
        <v/>
      </c>
      <c r="J1035" s="336">
        <f>'4. Vehículos y maquinaria'!L275</f>
        <v>0</v>
      </c>
      <c r="K1035" s="336">
        <f>'4. Vehículos y maquinaria'!M275</f>
        <v>0</v>
      </c>
      <c r="L1035" s="336">
        <f>'4. Vehículos y maquinaria'!N275</f>
        <v>0</v>
      </c>
      <c r="M1035" s="473" t="str">
        <f t="shared" si="263"/>
        <v/>
      </c>
      <c r="N1035" s="473" t="str">
        <f t="shared" si="264"/>
        <v/>
      </c>
      <c r="O1035" s="473" t="str">
        <f t="shared" si="265"/>
        <v/>
      </c>
      <c r="P1035" s="474" t="str">
        <f t="shared" si="266"/>
        <v/>
      </c>
    </row>
    <row r="1036" spans="2:16" ht="18" customHeight="1" x14ac:dyDescent="0.25">
      <c r="B1036" s="1097">
        <v>25</v>
      </c>
      <c r="C1036" s="335" t="str">
        <f>IF(ISTEXT('4. Vehículos y maquinaria'!E276),'4. Vehículos y maquinaria'!E276,"")</f>
        <v/>
      </c>
      <c r="D1036" s="335">
        <f>'4. Vehículos y maquinaria'!F276</f>
        <v>0</v>
      </c>
      <c r="E1036" s="335">
        <f>'4. Vehículos y maquinaria'!G276</f>
        <v>0</v>
      </c>
      <c r="F1036" s="336">
        <f>'4. Vehículos y maquinaria'!H276</f>
        <v>0</v>
      </c>
      <c r="G1036" s="336" t="str">
        <f t="shared" si="267"/>
        <v/>
      </c>
      <c r="H1036" s="336" t="str">
        <f t="shared" si="267"/>
        <v/>
      </c>
      <c r="I1036" s="336" t="str">
        <f t="shared" si="267"/>
        <v/>
      </c>
      <c r="J1036" s="336">
        <f>'4. Vehículos y maquinaria'!L276</f>
        <v>0</v>
      </c>
      <c r="K1036" s="336">
        <f>'4. Vehículos y maquinaria'!M276</f>
        <v>0</v>
      </c>
      <c r="L1036" s="336">
        <f>'4. Vehículos y maquinaria'!N276</f>
        <v>0</v>
      </c>
      <c r="M1036" s="473" t="str">
        <f t="shared" si="263"/>
        <v/>
      </c>
      <c r="N1036" s="473" t="str">
        <f t="shared" si="264"/>
        <v/>
      </c>
      <c r="O1036" s="473" t="str">
        <f t="shared" si="265"/>
        <v/>
      </c>
      <c r="P1036" s="474" t="str">
        <f t="shared" si="266"/>
        <v/>
      </c>
    </row>
    <row r="1037" spans="2:16" ht="18" customHeight="1" x14ac:dyDescent="0.25">
      <c r="B1037" s="1097">
        <v>26</v>
      </c>
      <c r="C1037" s="335" t="str">
        <f>IF(ISTEXT('4. Vehículos y maquinaria'!E277),'4. Vehículos y maquinaria'!E277,"")</f>
        <v/>
      </c>
      <c r="D1037" s="335">
        <f>'4. Vehículos y maquinaria'!F277</f>
        <v>0</v>
      </c>
      <c r="E1037" s="335">
        <f>'4. Vehículos y maquinaria'!G277</f>
        <v>0</v>
      </c>
      <c r="F1037" s="336">
        <f>'4. Vehículos y maquinaria'!H277</f>
        <v>0</v>
      </c>
      <c r="G1037" s="336" t="str">
        <f t="shared" si="267"/>
        <v/>
      </c>
      <c r="H1037" s="336" t="str">
        <f t="shared" si="267"/>
        <v/>
      </c>
      <c r="I1037" s="336" t="str">
        <f t="shared" si="267"/>
        <v/>
      </c>
      <c r="J1037" s="336">
        <f>'4. Vehículos y maquinaria'!L277</f>
        <v>0</v>
      </c>
      <c r="K1037" s="336">
        <f>'4. Vehículos y maquinaria'!M277</f>
        <v>0</v>
      </c>
      <c r="L1037" s="336">
        <f>'4. Vehículos y maquinaria'!N277</f>
        <v>0</v>
      </c>
      <c r="M1037" s="473" t="str">
        <f t="shared" si="263"/>
        <v/>
      </c>
      <c r="N1037" s="473" t="str">
        <f t="shared" si="264"/>
        <v/>
      </c>
      <c r="O1037" s="473" t="str">
        <f t="shared" si="265"/>
        <v/>
      </c>
      <c r="P1037" s="474" t="str">
        <f t="shared" si="266"/>
        <v/>
      </c>
    </row>
    <row r="1038" spans="2:16" ht="18" customHeight="1" x14ac:dyDescent="0.25">
      <c r="B1038" s="1097">
        <v>27</v>
      </c>
      <c r="C1038" s="335" t="str">
        <f>IF(ISTEXT('4. Vehículos y maquinaria'!E278),'4. Vehículos y maquinaria'!E278,"")</f>
        <v/>
      </c>
      <c r="D1038" s="335">
        <f>'4. Vehículos y maquinaria'!F278</f>
        <v>0</v>
      </c>
      <c r="E1038" s="335">
        <f>'4. Vehículos y maquinaria'!G278</f>
        <v>0</v>
      </c>
      <c r="F1038" s="336">
        <f>'4. Vehículos y maquinaria'!H278</f>
        <v>0</v>
      </c>
      <c r="G1038" s="336" t="str">
        <f t="shared" si="267"/>
        <v/>
      </c>
      <c r="H1038" s="336" t="str">
        <f t="shared" si="267"/>
        <v/>
      </c>
      <c r="I1038" s="336" t="str">
        <f t="shared" si="267"/>
        <v/>
      </c>
      <c r="J1038" s="336">
        <f>'4. Vehículos y maquinaria'!L278</f>
        <v>0</v>
      </c>
      <c r="K1038" s="336">
        <f>'4. Vehículos y maquinaria'!M278</f>
        <v>0</v>
      </c>
      <c r="L1038" s="336">
        <f>'4. Vehículos y maquinaria'!N278</f>
        <v>0</v>
      </c>
      <c r="M1038" s="473" t="str">
        <f t="shared" si="263"/>
        <v/>
      </c>
      <c r="N1038" s="473" t="str">
        <f t="shared" si="264"/>
        <v/>
      </c>
      <c r="O1038" s="473" t="str">
        <f t="shared" si="265"/>
        <v/>
      </c>
      <c r="P1038" s="474" t="str">
        <f t="shared" si="266"/>
        <v/>
      </c>
    </row>
    <row r="1039" spans="2:16" ht="18" customHeight="1" x14ac:dyDescent="0.25">
      <c r="B1039" s="1097">
        <v>28</v>
      </c>
      <c r="C1039" s="335" t="str">
        <f>IF(ISTEXT('4. Vehículos y maquinaria'!E279),'4. Vehículos y maquinaria'!E279,"")</f>
        <v/>
      </c>
      <c r="D1039" s="335">
        <f>'4. Vehículos y maquinaria'!F279</f>
        <v>0</v>
      </c>
      <c r="E1039" s="335">
        <f>'4. Vehículos y maquinaria'!G279</f>
        <v>0</v>
      </c>
      <c r="F1039" s="336">
        <f>'4. Vehículos y maquinaria'!H279</f>
        <v>0</v>
      </c>
      <c r="G1039" s="336" t="str">
        <f t="shared" si="267"/>
        <v/>
      </c>
      <c r="H1039" s="336" t="str">
        <f t="shared" si="267"/>
        <v/>
      </c>
      <c r="I1039" s="336" t="str">
        <f t="shared" si="267"/>
        <v/>
      </c>
      <c r="J1039" s="336">
        <f>'4. Vehículos y maquinaria'!L279</f>
        <v>0</v>
      </c>
      <c r="K1039" s="336">
        <f>'4. Vehículos y maquinaria'!M279</f>
        <v>0</v>
      </c>
      <c r="L1039" s="336">
        <f>'4. Vehículos y maquinaria'!N279</f>
        <v>0</v>
      </c>
      <c r="M1039" s="473" t="str">
        <f t="shared" si="263"/>
        <v/>
      </c>
      <c r="N1039" s="473" t="str">
        <f t="shared" si="264"/>
        <v/>
      </c>
      <c r="O1039" s="473" t="str">
        <f t="shared" si="265"/>
        <v/>
      </c>
      <c r="P1039" s="474" t="str">
        <f t="shared" si="266"/>
        <v/>
      </c>
    </row>
    <row r="1040" spans="2:16" ht="18" customHeight="1" x14ac:dyDescent="0.25">
      <c r="B1040" s="1097">
        <v>29</v>
      </c>
      <c r="C1040" s="335" t="str">
        <f>IF(ISTEXT('4. Vehículos y maquinaria'!E280),'4. Vehículos y maquinaria'!E280,"")</f>
        <v/>
      </c>
      <c r="D1040" s="335">
        <f>'4. Vehículos y maquinaria'!F280</f>
        <v>0</v>
      </c>
      <c r="E1040" s="335">
        <f>'4. Vehículos y maquinaria'!G280</f>
        <v>0</v>
      </c>
      <c r="F1040" s="336">
        <f>'4. Vehículos y maquinaria'!H280</f>
        <v>0</v>
      </c>
      <c r="G1040" s="336" t="str">
        <f t="shared" si="267"/>
        <v/>
      </c>
      <c r="H1040" s="336" t="str">
        <f t="shared" si="267"/>
        <v/>
      </c>
      <c r="I1040" s="336" t="str">
        <f t="shared" si="267"/>
        <v/>
      </c>
      <c r="J1040" s="336">
        <f>'4. Vehículos y maquinaria'!L280</f>
        <v>0</v>
      </c>
      <c r="K1040" s="336">
        <f>'4. Vehículos y maquinaria'!M280</f>
        <v>0</v>
      </c>
      <c r="L1040" s="336">
        <f>'4. Vehículos y maquinaria'!N280</f>
        <v>0</v>
      </c>
      <c r="M1040" s="473" t="str">
        <f t="shared" si="263"/>
        <v/>
      </c>
      <c r="N1040" s="473" t="str">
        <f t="shared" si="264"/>
        <v/>
      </c>
      <c r="O1040" s="473" t="str">
        <f t="shared" si="265"/>
        <v/>
      </c>
      <c r="P1040" s="474" t="str">
        <f t="shared" si="266"/>
        <v/>
      </c>
    </row>
    <row r="1041" spans="2:16" ht="18" customHeight="1" x14ac:dyDescent="0.25">
      <c r="B1041" s="1097">
        <v>30</v>
      </c>
      <c r="C1041" s="335" t="str">
        <f>IF(ISTEXT('4. Vehículos y maquinaria'!E281),'4. Vehículos y maquinaria'!E281,"")</f>
        <v/>
      </c>
      <c r="D1041" s="335">
        <f>'4. Vehículos y maquinaria'!F281</f>
        <v>0</v>
      </c>
      <c r="E1041" s="335">
        <f>'4. Vehículos y maquinaria'!G281</f>
        <v>0</v>
      </c>
      <c r="F1041" s="336">
        <f>'4. Vehículos y maquinaria'!H281</f>
        <v>0</v>
      </c>
      <c r="G1041" s="336" t="str">
        <f t="shared" si="267"/>
        <v/>
      </c>
      <c r="H1041" s="336" t="str">
        <f t="shared" si="267"/>
        <v/>
      </c>
      <c r="I1041" s="336" t="str">
        <f t="shared" si="267"/>
        <v/>
      </c>
      <c r="J1041" s="336">
        <f>'4. Vehículos y maquinaria'!L281</f>
        <v>0</v>
      </c>
      <c r="K1041" s="336">
        <f>'4. Vehículos y maquinaria'!M281</f>
        <v>0</v>
      </c>
      <c r="L1041" s="336">
        <f>'4. Vehículos y maquinaria'!N281</f>
        <v>0</v>
      </c>
      <c r="M1041" s="473" t="str">
        <f t="shared" si="263"/>
        <v/>
      </c>
      <c r="N1041" s="473" t="str">
        <f t="shared" si="264"/>
        <v/>
      </c>
      <c r="O1041" s="473" t="str">
        <f t="shared" si="265"/>
        <v/>
      </c>
      <c r="P1041" s="474" t="str">
        <f t="shared" si="266"/>
        <v/>
      </c>
    </row>
    <row r="1042" spans="2:16" ht="18" customHeight="1" x14ac:dyDescent="0.25">
      <c r="B1042" s="1097">
        <v>31</v>
      </c>
      <c r="C1042" s="335" t="str">
        <f>IF(ISTEXT('4. Vehículos y maquinaria'!E282),'4. Vehículos y maquinaria'!E282,"")</f>
        <v/>
      </c>
      <c r="D1042" s="335">
        <f>'4. Vehículos y maquinaria'!F282</f>
        <v>0</v>
      </c>
      <c r="E1042" s="335">
        <f>'4. Vehículos y maquinaria'!G282</f>
        <v>0</v>
      </c>
      <c r="F1042" s="336">
        <f>'4. Vehículos y maquinaria'!H282</f>
        <v>0</v>
      </c>
      <c r="G1042" s="336" t="str">
        <f t="shared" si="267"/>
        <v/>
      </c>
      <c r="H1042" s="336" t="str">
        <f t="shared" si="267"/>
        <v/>
      </c>
      <c r="I1042" s="336" t="str">
        <f t="shared" si="267"/>
        <v/>
      </c>
      <c r="J1042" s="336">
        <f>'4. Vehículos y maquinaria'!L282</f>
        <v>0</v>
      </c>
      <c r="K1042" s="336">
        <f>'4. Vehículos y maquinaria'!M282</f>
        <v>0</v>
      </c>
      <c r="L1042" s="336">
        <f>'4. Vehículos y maquinaria'!N282</f>
        <v>0</v>
      </c>
      <c r="M1042" s="473" t="str">
        <f t="shared" si="263"/>
        <v/>
      </c>
      <c r="N1042" s="473" t="str">
        <f t="shared" si="264"/>
        <v/>
      </c>
      <c r="O1042" s="473" t="str">
        <f t="shared" si="265"/>
        <v/>
      </c>
      <c r="P1042" s="474" t="str">
        <f t="shared" si="266"/>
        <v/>
      </c>
    </row>
    <row r="1043" spans="2:16" ht="18" customHeight="1" x14ac:dyDescent="0.25">
      <c r="B1043" s="1097">
        <v>32</v>
      </c>
      <c r="C1043" s="335" t="str">
        <f>IF(ISTEXT('4. Vehículos y maquinaria'!E283),'4. Vehículos y maquinaria'!E283,"")</f>
        <v/>
      </c>
      <c r="D1043" s="335">
        <f>'4. Vehículos y maquinaria'!F283</f>
        <v>0</v>
      </c>
      <c r="E1043" s="335">
        <f>'4. Vehículos y maquinaria'!G283</f>
        <v>0</v>
      </c>
      <c r="F1043" s="336">
        <f>'4. Vehículos y maquinaria'!H283</f>
        <v>0</v>
      </c>
      <c r="G1043" s="336" t="str">
        <f t="shared" si="267"/>
        <v/>
      </c>
      <c r="H1043" s="336" t="str">
        <f t="shared" si="267"/>
        <v/>
      </c>
      <c r="I1043" s="336" t="str">
        <f t="shared" si="267"/>
        <v/>
      </c>
      <c r="J1043" s="336">
        <f>'4. Vehículos y maquinaria'!L283</f>
        <v>0</v>
      </c>
      <c r="K1043" s="336">
        <f>'4. Vehículos y maquinaria'!M283</f>
        <v>0</v>
      </c>
      <c r="L1043" s="336">
        <f>'4. Vehículos y maquinaria'!N283</f>
        <v>0</v>
      </c>
      <c r="M1043" s="473" t="str">
        <f t="shared" si="263"/>
        <v/>
      </c>
      <c r="N1043" s="473" t="str">
        <f t="shared" si="264"/>
        <v/>
      </c>
      <c r="O1043" s="473" t="str">
        <f t="shared" si="265"/>
        <v/>
      </c>
      <c r="P1043" s="474" t="str">
        <f t="shared" si="266"/>
        <v/>
      </c>
    </row>
    <row r="1044" spans="2:16" ht="18" customHeight="1" x14ac:dyDescent="0.25">
      <c r="B1044" s="1097">
        <v>33</v>
      </c>
      <c r="C1044" s="335" t="str">
        <f>IF(ISTEXT('4. Vehículos y maquinaria'!E284),'4. Vehículos y maquinaria'!E284,"")</f>
        <v/>
      </c>
      <c r="D1044" s="335">
        <f>'4. Vehículos y maquinaria'!F284</f>
        <v>0</v>
      </c>
      <c r="E1044" s="335">
        <f>'4. Vehículos y maquinaria'!G284</f>
        <v>0</v>
      </c>
      <c r="F1044" s="336">
        <f>'4. Vehículos y maquinaria'!H284</f>
        <v>0</v>
      </c>
      <c r="G1044" s="336" t="str">
        <f t="shared" si="267"/>
        <v/>
      </c>
      <c r="H1044" s="336" t="str">
        <f t="shared" si="267"/>
        <v/>
      </c>
      <c r="I1044" s="336" t="str">
        <f t="shared" si="267"/>
        <v/>
      </c>
      <c r="J1044" s="336">
        <f>'4. Vehículos y maquinaria'!L284</f>
        <v>0</v>
      </c>
      <c r="K1044" s="336">
        <f>'4. Vehículos y maquinaria'!M284</f>
        <v>0</v>
      </c>
      <c r="L1044" s="336">
        <f>'4. Vehículos y maquinaria'!N284</f>
        <v>0</v>
      </c>
      <c r="M1044" s="473" t="str">
        <f t="shared" si="263"/>
        <v/>
      </c>
      <c r="N1044" s="473" t="str">
        <f t="shared" si="264"/>
        <v/>
      </c>
      <c r="O1044" s="473" t="str">
        <f t="shared" si="265"/>
        <v/>
      </c>
      <c r="P1044" s="474" t="str">
        <f t="shared" si="266"/>
        <v/>
      </c>
    </row>
    <row r="1045" spans="2:16" ht="18" customHeight="1" x14ac:dyDescent="0.25">
      <c r="B1045" s="1097">
        <v>34</v>
      </c>
      <c r="C1045" s="335" t="str">
        <f>IF(ISTEXT('4. Vehículos y maquinaria'!E285),'4. Vehículos y maquinaria'!E285,"")</f>
        <v/>
      </c>
      <c r="D1045" s="335">
        <f>'4. Vehículos y maquinaria'!F285</f>
        <v>0</v>
      </c>
      <c r="E1045" s="335">
        <f>'4. Vehículos y maquinaria'!G285</f>
        <v>0</v>
      </c>
      <c r="F1045" s="336">
        <f>'4. Vehículos y maquinaria'!H285</f>
        <v>0</v>
      </c>
      <c r="G1045" s="336" t="str">
        <f t="shared" si="267"/>
        <v/>
      </c>
      <c r="H1045" s="336" t="str">
        <f t="shared" si="267"/>
        <v/>
      </c>
      <c r="I1045" s="336" t="str">
        <f t="shared" si="267"/>
        <v/>
      </c>
      <c r="J1045" s="336">
        <f>'4. Vehículos y maquinaria'!L285</f>
        <v>0</v>
      </c>
      <c r="K1045" s="336">
        <f>'4. Vehículos y maquinaria'!M285</f>
        <v>0</v>
      </c>
      <c r="L1045" s="336">
        <f>'4. Vehículos y maquinaria'!N285</f>
        <v>0</v>
      </c>
      <c r="M1045" s="473" t="str">
        <f t="shared" si="263"/>
        <v/>
      </c>
      <c r="N1045" s="473" t="str">
        <f t="shared" si="264"/>
        <v/>
      </c>
      <c r="O1045" s="473" t="str">
        <f t="shared" si="265"/>
        <v/>
      </c>
      <c r="P1045" s="474" t="str">
        <f t="shared" si="266"/>
        <v/>
      </c>
    </row>
    <row r="1046" spans="2:16" ht="18" customHeight="1" x14ac:dyDescent="0.25">
      <c r="B1046" s="1097">
        <v>35</v>
      </c>
      <c r="C1046" s="335" t="str">
        <f>IF(ISTEXT('4. Vehículos y maquinaria'!E286),'4. Vehículos y maquinaria'!E286,"")</f>
        <v/>
      </c>
      <c r="D1046" s="335">
        <f>'4. Vehículos y maquinaria'!F286</f>
        <v>0</v>
      </c>
      <c r="E1046" s="335">
        <f>'4. Vehículos y maquinaria'!G286</f>
        <v>0</v>
      </c>
      <c r="F1046" s="336">
        <f>'4. Vehículos y maquinaria'!H286</f>
        <v>0</v>
      </c>
      <c r="G1046" s="336" t="str">
        <f t="shared" si="267"/>
        <v/>
      </c>
      <c r="H1046" s="336" t="str">
        <f t="shared" si="267"/>
        <v/>
      </c>
      <c r="I1046" s="336" t="str">
        <f t="shared" si="267"/>
        <v/>
      </c>
      <c r="J1046" s="336">
        <f>'4. Vehículos y maquinaria'!L286</f>
        <v>0</v>
      </c>
      <c r="K1046" s="336">
        <f>'4. Vehículos y maquinaria'!M286</f>
        <v>0</v>
      </c>
      <c r="L1046" s="336">
        <f>'4. Vehículos y maquinaria'!N286</f>
        <v>0</v>
      </c>
      <c r="M1046" s="473" t="str">
        <f t="shared" si="263"/>
        <v/>
      </c>
      <c r="N1046" s="473" t="str">
        <f t="shared" si="264"/>
        <v/>
      </c>
      <c r="O1046" s="473" t="str">
        <f t="shared" si="265"/>
        <v/>
      </c>
      <c r="P1046" s="474" t="str">
        <f t="shared" si="266"/>
        <v/>
      </c>
    </row>
    <row r="1047" spans="2:16" ht="18" customHeight="1" x14ac:dyDescent="0.25">
      <c r="B1047" s="1097">
        <v>36</v>
      </c>
      <c r="C1047" s="335" t="str">
        <f>IF(ISTEXT('4. Vehículos y maquinaria'!E287),'4. Vehículos y maquinaria'!E287,"")</f>
        <v/>
      </c>
      <c r="D1047" s="335">
        <f>'4. Vehículos y maquinaria'!F287</f>
        <v>0</v>
      </c>
      <c r="E1047" s="335">
        <f>'4. Vehículos y maquinaria'!G287</f>
        <v>0</v>
      </c>
      <c r="F1047" s="336">
        <f>'4. Vehículos y maquinaria'!H287</f>
        <v>0</v>
      </c>
      <c r="G1047" s="336" t="str">
        <f t="shared" si="267"/>
        <v/>
      </c>
      <c r="H1047" s="336" t="str">
        <f t="shared" si="267"/>
        <v/>
      </c>
      <c r="I1047" s="336" t="str">
        <f t="shared" si="267"/>
        <v/>
      </c>
      <c r="J1047" s="336">
        <f>'4. Vehículos y maquinaria'!L287</f>
        <v>0</v>
      </c>
      <c r="K1047" s="336">
        <f>'4. Vehículos y maquinaria'!M287</f>
        <v>0</v>
      </c>
      <c r="L1047" s="336">
        <f>'4. Vehículos y maquinaria'!N287</f>
        <v>0</v>
      </c>
      <c r="M1047" s="473" t="str">
        <f t="shared" si="263"/>
        <v/>
      </c>
      <c r="N1047" s="473" t="str">
        <f t="shared" si="264"/>
        <v/>
      </c>
      <c r="O1047" s="473" t="str">
        <f t="shared" si="265"/>
        <v/>
      </c>
      <c r="P1047" s="474" t="str">
        <f t="shared" si="266"/>
        <v/>
      </c>
    </row>
    <row r="1048" spans="2:16" ht="18" customHeight="1" x14ac:dyDescent="0.25">
      <c r="B1048" s="1097">
        <v>37</v>
      </c>
      <c r="C1048" s="335" t="str">
        <f>IF(ISTEXT('4. Vehículos y maquinaria'!E288),'4. Vehículos y maquinaria'!E288,"")</f>
        <v/>
      </c>
      <c r="D1048" s="335">
        <f>'4. Vehículos y maquinaria'!F288</f>
        <v>0</v>
      </c>
      <c r="E1048" s="335">
        <f>'4. Vehículos y maquinaria'!G288</f>
        <v>0</v>
      </c>
      <c r="F1048" s="336">
        <f>'4. Vehículos y maquinaria'!H288</f>
        <v>0</v>
      </c>
      <c r="G1048" s="336" t="str">
        <f t="shared" si="267"/>
        <v/>
      </c>
      <c r="H1048" s="336" t="str">
        <f t="shared" si="267"/>
        <v/>
      </c>
      <c r="I1048" s="336" t="str">
        <f t="shared" si="267"/>
        <v/>
      </c>
      <c r="J1048" s="336">
        <f>'4. Vehículos y maquinaria'!L288</f>
        <v>0</v>
      </c>
      <c r="K1048" s="336">
        <f>'4. Vehículos y maquinaria'!M288</f>
        <v>0</v>
      </c>
      <c r="L1048" s="336">
        <f>'4. Vehículos y maquinaria'!N288</f>
        <v>0</v>
      </c>
      <c r="M1048" s="473" t="str">
        <f t="shared" si="263"/>
        <v/>
      </c>
      <c r="N1048" s="473" t="str">
        <f t="shared" si="264"/>
        <v/>
      </c>
      <c r="O1048" s="473" t="str">
        <f t="shared" si="265"/>
        <v/>
      </c>
      <c r="P1048" s="474" t="str">
        <f t="shared" si="266"/>
        <v/>
      </c>
    </row>
    <row r="1049" spans="2:16" ht="18" customHeight="1" x14ac:dyDescent="0.25">
      <c r="B1049" s="1097">
        <v>38</v>
      </c>
      <c r="C1049" s="335" t="str">
        <f>IF(ISTEXT('4. Vehículos y maquinaria'!E289),'4. Vehículos y maquinaria'!E289,"")</f>
        <v/>
      </c>
      <c r="D1049" s="335">
        <f>'4. Vehículos y maquinaria'!F289</f>
        <v>0</v>
      </c>
      <c r="E1049" s="335">
        <f>'4. Vehículos y maquinaria'!G289</f>
        <v>0</v>
      </c>
      <c r="F1049" s="336">
        <f>'4. Vehículos y maquinaria'!H289</f>
        <v>0</v>
      </c>
      <c r="G1049" s="336" t="str">
        <f t="shared" si="267"/>
        <v/>
      </c>
      <c r="H1049" s="336" t="str">
        <f t="shared" si="267"/>
        <v/>
      </c>
      <c r="I1049" s="336" t="str">
        <f t="shared" si="267"/>
        <v/>
      </c>
      <c r="J1049" s="336">
        <f>'4. Vehículos y maquinaria'!L289</f>
        <v>0</v>
      </c>
      <c r="K1049" s="336">
        <f>'4. Vehículos y maquinaria'!M289</f>
        <v>0</v>
      </c>
      <c r="L1049" s="336">
        <f>'4. Vehículos y maquinaria'!N289</f>
        <v>0</v>
      </c>
      <c r="M1049" s="473" t="str">
        <f t="shared" si="263"/>
        <v/>
      </c>
      <c r="N1049" s="473" t="str">
        <f t="shared" si="264"/>
        <v/>
      </c>
      <c r="O1049" s="473" t="str">
        <f t="shared" si="265"/>
        <v/>
      </c>
      <c r="P1049" s="474" t="str">
        <f t="shared" si="266"/>
        <v/>
      </c>
    </row>
    <row r="1050" spans="2:16" ht="18" customHeight="1" x14ac:dyDescent="0.25">
      <c r="B1050" s="1097">
        <v>39</v>
      </c>
      <c r="C1050" s="335" t="str">
        <f>IF(ISTEXT('4. Vehículos y maquinaria'!E290),'4. Vehículos y maquinaria'!E290,"")</f>
        <v/>
      </c>
      <c r="D1050" s="335">
        <f>'4. Vehículos y maquinaria'!F290</f>
        <v>0</v>
      </c>
      <c r="E1050" s="335">
        <f>'4. Vehículos y maquinaria'!G290</f>
        <v>0</v>
      </c>
      <c r="F1050" s="336">
        <f>'4. Vehículos y maquinaria'!H290</f>
        <v>0</v>
      </c>
      <c r="G1050" s="336" t="str">
        <f t="shared" si="267"/>
        <v/>
      </c>
      <c r="H1050" s="336" t="str">
        <f t="shared" si="267"/>
        <v/>
      </c>
      <c r="I1050" s="336" t="str">
        <f t="shared" si="267"/>
        <v/>
      </c>
      <c r="J1050" s="336">
        <f>'4. Vehículos y maquinaria'!L290</f>
        <v>0</v>
      </c>
      <c r="K1050" s="336">
        <f>'4. Vehículos y maquinaria'!M290</f>
        <v>0</v>
      </c>
      <c r="L1050" s="336">
        <f>'4. Vehículos y maquinaria'!N290</f>
        <v>0</v>
      </c>
      <c r="M1050" s="473" t="str">
        <f t="shared" si="263"/>
        <v/>
      </c>
      <c r="N1050" s="473" t="str">
        <f t="shared" si="264"/>
        <v/>
      </c>
      <c r="O1050" s="473" t="str">
        <f t="shared" si="265"/>
        <v/>
      </c>
      <c r="P1050" s="474" t="str">
        <f t="shared" si="266"/>
        <v/>
      </c>
    </row>
    <row r="1051" spans="2:16" ht="18" customHeight="1" x14ac:dyDescent="0.25">
      <c r="B1051" s="1097">
        <v>40</v>
      </c>
      <c r="C1051" s="335" t="str">
        <f>IF(ISTEXT('4. Vehículos y maquinaria'!E291),'4. Vehículos y maquinaria'!E291,"")</f>
        <v/>
      </c>
      <c r="D1051" s="335">
        <f>'4. Vehículos y maquinaria'!F291</f>
        <v>0</v>
      </c>
      <c r="E1051" s="335">
        <f>'4. Vehículos y maquinaria'!G291</f>
        <v>0</v>
      </c>
      <c r="F1051" s="336">
        <f>'4. Vehículos y maquinaria'!H291</f>
        <v>0</v>
      </c>
      <c r="G1051" s="336" t="str">
        <f t="shared" si="267"/>
        <v/>
      </c>
      <c r="H1051" s="336" t="str">
        <f t="shared" si="267"/>
        <v/>
      </c>
      <c r="I1051" s="336" t="str">
        <f t="shared" si="267"/>
        <v/>
      </c>
      <c r="J1051" s="336">
        <f>'4. Vehículos y maquinaria'!L291</f>
        <v>0</v>
      </c>
      <c r="K1051" s="336">
        <f>'4. Vehículos y maquinaria'!M291</f>
        <v>0</v>
      </c>
      <c r="L1051" s="336">
        <f>'4. Vehículos y maquinaria'!N291</f>
        <v>0</v>
      </c>
      <c r="M1051" s="473" t="str">
        <f t="shared" si="263"/>
        <v/>
      </c>
      <c r="N1051" s="473" t="str">
        <f t="shared" si="264"/>
        <v/>
      </c>
      <c r="O1051" s="473" t="str">
        <f t="shared" si="265"/>
        <v/>
      </c>
      <c r="P1051" s="474" t="str">
        <f t="shared" si="266"/>
        <v/>
      </c>
    </row>
    <row r="1052" spans="2:16" ht="18" customHeight="1" x14ac:dyDescent="0.25">
      <c r="B1052" s="1097">
        <v>41</v>
      </c>
      <c r="C1052" s="335" t="str">
        <f>IF(ISTEXT('4. Vehículos y maquinaria'!E292),'4. Vehículos y maquinaria'!E292,"")</f>
        <v/>
      </c>
      <c r="D1052" s="335">
        <f>'4. Vehículos y maquinaria'!F292</f>
        <v>0</v>
      </c>
      <c r="E1052" s="335">
        <f>'4. Vehículos y maquinaria'!G292</f>
        <v>0</v>
      </c>
      <c r="F1052" s="336">
        <f>'4. Vehículos y maquinaria'!H292</f>
        <v>0</v>
      </c>
      <c r="G1052" s="336" t="str">
        <f t="shared" ref="G1052:I1061" si="268">IF($E1052="Otro (ud)","-",IFERROR(INDEX($F$895:$BM$931,MATCH($E1052&amp;$D1052,$E$895:$E$931,0),MATCH($D$6&amp;G$1010,$F$894:$BM$894,0)),""))</f>
        <v/>
      </c>
      <c r="H1052" s="336" t="str">
        <f t="shared" si="268"/>
        <v/>
      </c>
      <c r="I1052" s="336" t="str">
        <f t="shared" si="268"/>
        <v/>
      </c>
      <c r="J1052" s="336">
        <f>'4. Vehículos y maquinaria'!L292</f>
        <v>0</v>
      </c>
      <c r="K1052" s="336">
        <f>'4. Vehículos y maquinaria'!M292</f>
        <v>0</v>
      </c>
      <c r="L1052" s="336">
        <f>'4. Vehículos y maquinaria'!N292</f>
        <v>0</v>
      </c>
      <c r="M1052" s="473" t="str">
        <f t="shared" si="263"/>
        <v/>
      </c>
      <c r="N1052" s="473" t="str">
        <f t="shared" si="264"/>
        <v/>
      </c>
      <c r="O1052" s="473" t="str">
        <f t="shared" si="265"/>
        <v/>
      </c>
      <c r="P1052" s="474" t="str">
        <f t="shared" si="266"/>
        <v/>
      </c>
    </row>
    <row r="1053" spans="2:16" ht="18" customHeight="1" x14ac:dyDescent="0.25">
      <c r="B1053" s="1097">
        <v>42</v>
      </c>
      <c r="C1053" s="335" t="str">
        <f>IF(ISTEXT('4. Vehículos y maquinaria'!E293),'4. Vehículos y maquinaria'!E293,"")</f>
        <v/>
      </c>
      <c r="D1053" s="335">
        <f>'4. Vehículos y maquinaria'!F293</f>
        <v>0</v>
      </c>
      <c r="E1053" s="335">
        <f>'4. Vehículos y maquinaria'!G293</f>
        <v>0</v>
      </c>
      <c r="F1053" s="336">
        <f>'4. Vehículos y maquinaria'!H293</f>
        <v>0</v>
      </c>
      <c r="G1053" s="336" t="str">
        <f t="shared" si="268"/>
        <v/>
      </c>
      <c r="H1053" s="336" t="str">
        <f t="shared" si="268"/>
        <v/>
      </c>
      <c r="I1053" s="336" t="str">
        <f t="shared" si="268"/>
        <v/>
      </c>
      <c r="J1053" s="336">
        <f>'4. Vehículos y maquinaria'!L293</f>
        <v>0</v>
      </c>
      <c r="K1053" s="336">
        <f>'4. Vehículos y maquinaria'!M293</f>
        <v>0</v>
      </c>
      <c r="L1053" s="336">
        <f>'4. Vehículos y maquinaria'!N293</f>
        <v>0</v>
      </c>
      <c r="M1053" s="473" t="str">
        <f t="shared" si="263"/>
        <v/>
      </c>
      <c r="N1053" s="473" t="str">
        <f t="shared" si="264"/>
        <v/>
      </c>
      <c r="O1053" s="473" t="str">
        <f t="shared" si="265"/>
        <v/>
      </c>
      <c r="P1053" s="474" t="str">
        <f t="shared" si="266"/>
        <v/>
      </c>
    </row>
    <row r="1054" spans="2:16" ht="18" customHeight="1" x14ac:dyDescent="0.25">
      <c r="B1054" s="1097">
        <v>43</v>
      </c>
      <c r="C1054" s="335" t="str">
        <f>IF(ISTEXT('4. Vehículos y maquinaria'!E294),'4. Vehículos y maquinaria'!E294,"")</f>
        <v/>
      </c>
      <c r="D1054" s="335">
        <f>'4. Vehículos y maquinaria'!F294</f>
        <v>0</v>
      </c>
      <c r="E1054" s="335">
        <f>'4. Vehículos y maquinaria'!G294</f>
        <v>0</v>
      </c>
      <c r="F1054" s="336">
        <f>'4. Vehículos y maquinaria'!H294</f>
        <v>0</v>
      </c>
      <c r="G1054" s="336" t="str">
        <f t="shared" si="268"/>
        <v/>
      </c>
      <c r="H1054" s="336" t="str">
        <f t="shared" si="268"/>
        <v/>
      </c>
      <c r="I1054" s="336" t="str">
        <f t="shared" si="268"/>
        <v/>
      </c>
      <c r="J1054" s="336">
        <f>'4. Vehículos y maquinaria'!L294</f>
        <v>0</v>
      </c>
      <c r="K1054" s="336">
        <f>'4. Vehículos y maquinaria'!M294</f>
        <v>0</v>
      </c>
      <c r="L1054" s="336">
        <f>'4. Vehículos y maquinaria'!N294</f>
        <v>0</v>
      </c>
      <c r="M1054" s="473" t="str">
        <f t="shared" si="263"/>
        <v/>
      </c>
      <c r="N1054" s="473" t="str">
        <f t="shared" si="264"/>
        <v/>
      </c>
      <c r="O1054" s="473" t="str">
        <f t="shared" si="265"/>
        <v/>
      </c>
      <c r="P1054" s="474" t="str">
        <f t="shared" si="266"/>
        <v/>
      </c>
    </row>
    <row r="1055" spans="2:16" ht="18" customHeight="1" x14ac:dyDescent="0.25">
      <c r="B1055" s="1097">
        <v>44</v>
      </c>
      <c r="C1055" s="335" t="str">
        <f>IF(ISTEXT('4. Vehículos y maquinaria'!E295),'4. Vehículos y maquinaria'!E295,"")</f>
        <v/>
      </c>
      <c r="D1055" s="335">
        <f>'4. Vehículos y maquinaria'!F295</f>
        <v>0</v>
      </c>
      <c r="E1055" s="335">
        <f>'4. Vehículos y maquinaria'!G295</f>
        <v>0</v>
      </c>
      <c r="F1055" s="336">
        <f>'4. Vehículos y maquinaria'!H295</f>
        <v>0</v>
      </c>
      <c r="G1055" s="336" t="str">
        <f t="shared" si="268"/>
        <v/>
      </c>
      <c r="H1055" s="336" t="str">
        <f t="shared" si="268"/>
        <v/>
      </c>
      <c r="I1055" s="336" t="str">
        <f t="shared" si="268"/>
        <v/>
      </c>
      <c r="J1055" s="336">
        <f>'4. Vehículos y maquinaria'!L295</f>
        <v>0</v>
      </c>
      <c r="K1055" s="336">
        <f>'4. Vehículos y maquinaria'!M295</f>
        <v>0</v>
      </c>
      <c r="L1055" s="336">
        <f>'4. Vehículos y maquinaria'!N295</f>
        <v>0</v>
      </c>
      <c r="M1055" s="473" t="str">
        <f t="shared" si="263"/>
        <v/>
      </c>
      <c r="N1055" s="473" t="str">
        <f t="shared" si="264"/>
        <v/>
      </c>
      <c r="O1055" s="473" t="str">
        <f t="shared" si="265"/>
        <v/>
      </c>
      <c r="P1055" s="474" t="str">
        <f t="shared" si="266"/>
        <v/>
      </c>
    </row>
    <row r="1056" spans="2:16" ht="18" customHeight="1" x14ac:dyDescent="0.25">
      <c r="B1056" s="1097">
        <v>45</v>
      </c>
      <c r="C1056" s="335" t="str">
        <f>IF(ISTEXT('4. Vehículos y maquinaria'!E296),'4. Vehículos y maquinaria'!E296,"")</f>
        <v/>
      </c>
      <c r="D1056" s="335">
        <f>'4. Vehículos y maquinaria'!F296</f>
        <v>0</v>
      </c>
      <c r="E1056" s="335">
        <f>'4. Vehículos y maquinaria'!G296</f>
        <v>0</v>
      </c>
      <c r="F1056" s="336">
        <f>'4. Vehículos y maquinaria'!H296</f>
        <v>0</v>
      </c>
      <c r="G1056" s="336" t="str">
        <f t="shared" si="268"/>
        <v/>
      </c>
      <c r="H1056" s="336" t="str">
        <f t="shared" si="268"/>
        <v/>
      </c>
      <c r="I1056" s="336" t="str">
        <f t="shared" si="268"/>
        <v/>
      </c>
      <c r="J1056" s="336">
        <f>'4. Vehículos y maquinaria'!L296</f>
        <v>0</v>
      </c>
      <c r="K1056" s="336">
        <f>'4. Vehículos y maquinaria'!M296</f>
        <v>0</v>
      </c>
      <c r="L1056" s="336">
        <f>'4. Vehículos y maquinaria'!N296</f>
        <v>0</v>
      </c>
      <c r="M1056" s="473" t="str">
        <f t="shared" si="263"/>
        <v/>
      </c>
      <c r="N1056" s="473" t="str">
        <f t="shared" si="264"/>
        <v/>
      </c>
      <c r="O1056" s="473" t="str">
        <f t="shared" si="265"/>
        <v/>
      </c>
      <c r="P1056" s="474" t="str">
        <f t="shared" si="266"/>
        <v/>
      </c>
    </row>
    <row r="1057" spans="1:54" ht="18" customHeight="1" x14ac:dyDescent="0.25">
      <c r="B1057" s="1097">
        <v>46</v>
      </c>
      <c r="C1057" s="335" t="str">
        <f>IF(ISTEXT('4. Vehículos y maquinaria'!E297),'4. Vehículos y maquinaria'!E297,"")</f>
        <v/>
      </c>
      <c r="D1057" s="335">
        <f>'4. Vehículos y maquinaria'!F297</f>
        <v>0</v>
      </c>
      <c r="E1057" s="335">
        <f>'4. Vehículos y maquinaria'!G297</f>
        <v>0</v>
      </c>
      <c r="F1057" s="336">
        <f>'4. Vehículos y maquinaria'!H297</f>
        <v>0</v>
      </c>
      <c r="G1057" s="336" t="str">
        <f t="shared" si="268"/>
        <v/>
      </c>
      <c r="H1057" s="336" t="str">
        <f t="shared" si="268"/>
        <v/>
      </c>
      <c r="I1057" s="336" t="str">
        <f t="shared" si="268"/>
        <v/>
      </c>
      <c r="J1057" s="336">
        <f>'4. Vehículos y maquinaria'!L297</f>
        <v>0</v>
      </c>
      <c r="K1057" s="336">
        <f>'4. Vehículos y maquinaria'!M297</f>
        <v>0</v>
      </c>
      <c r="L1057" s="336">
        <f>'4. Vehículos y maquinaria'!N297</f>
        <v>0</v>
      </c>
      <c r="M1057" s="473" t="str">
        <f t="shared" si="263"/>
        <v/>
      </c>
      <c r="N1057" s="473" t="str">
        <f t="shared" si="264"/>
        <v/>
      </c>
      <c r="O1057" s="473" t="str">
        <f t="shared" si="265"/>
        <v/>
      </c>
      <c r="P1057" s="474" t="str">
        <f t="shared" si="266"/>
        <v/>
      </c>
    </row>
    <row r="1058" spans="1:54" ht="18" customHeight="1" x14ac:dyDescent="0.25">
      <c r="B1058" s="1097">
        <v>47</v>
      </c>
      <c r="C1058" s="335" t="str">
        <f>IF(ISTEXT('4. Vehículos y maquinaria'!E298),'4. Vehículos y maquinaria'!E298,"")</f>
        <v/>
      </c>
      <c r="D1058" s="335">
        <f>'4. Vehículos y maquinaria'!F298</f>
        <v>0</v>
      </c>
      <c r="E1058" s="335">
        <f>'4. Vehículos y maquinaria'!G298</f>
        <v>0</v>
      </c>
      <c r="F1058" s="336">
        <f>'4. Vehículos y maquinaria'!H298</f>
        <v>0</v>
      </c>
      <c r="G1058" s="336" t="str">
        <f t="shared" si="268"/>
        <v/>
      </c>
      <c r="H1058" s="336" t="str">
        <f t="shared" si="268"/>
        <v/>
      </c>
      <c r="I1058" s="336" t="str">
        <f t="shared" si="268"/>
        <v/>
      </c>
      <c r="J1058" s="336">
        <f>'4. Vehículos y maquinaria'!L298</f>
        <v>0</v>
      </c>
      <c r="K1058" s="336">
        <f>'4. Vehículos y maquinaria'!M298</f>
        <v>0</v>
      </c>
      <c r="L1058" s="336">
        <f>'4. Vehículos y maquinaria'!N298</f>
        <v>0</v>
      </c>
      <c r="M1058" s="473" t="str">
        <f t="shared" si="263"/>
        <v/>
      </c>
      <c r="N1058" s="473" t="str">
        <f t="shared" si="264"/>
        <v/>
      </c>
      <c r="O1058" s="473" t="str">
        <f t="shared" si="265"/>
        <v/>
      </c>
      <c r="P1058" s="474" t="str">
        <f t="shared" si="266"/>
        <v/>
      </c>
    </row>
    <row r="1059" spans="1:54" ht="18" customHeight="1" x14ac:dyDescent="0.25">
      <c r="B1059" s="1097">
        <v>48</v>
      </c>
      <c r="C1059" s="335" t="str">
        <f>IF(ISTEXT('4. Vehículos y maquinaria'!E299),'4. Vehículos y maquinaria'!E299,"")</f>
        <v/>
      </c>
      <c r="D1059" s="335">
        <f>'4. Vehículos y maquinaria'!F299</f>
        <v>0</v>
      </c>
      <c r="E1059" s="335">
        <f>'4. Vehículos y maquinaria'!G299</f>
        <v>0</v>
      </c>
      <c r="F1059" s="336">
        <f>'4. Vehículos y maquinaria'!H299</f>
        <v>0</v>
      </c>
      <c r="G1059" s="336" t="str">
        <f t="shared" si="268"/>
        <v/>
      </c>
      <c r="H1059" s="336" t="str">
        <f t="shared" si="268"/>
        <v/>
      </c>
      <c r="I1059" s="336" t="str">
        <f t="shared" si="268"/>
        <v/>
      </c>
      <c r="J1059" s="336">
        <f>'4. Vehículos y maquinaria'!L299</f>
        <v>0</v>
      </c>
      <c r="K1059" s="336">
        <f>'4. Vehículos y maquinaria'!M299</f>
        <v>0</v>
      </c>
      <c r="L1059" s="336">
        <f>'4. Vehículos y maquinaria'!N299</f>
        <v>0</v>
      </c>
      <c r="M1059" s="473" t="str">
        <f t="shared" si="263"/>
        <v/>
      </c>
      <c r="N1059" s="473" t="str">
        <f t="shared" si="264"/>
        <v/>
      </c>
      <c r="O1059" s="473" t="str">
        <f t="shared" si="265"/>
        <v/>
      </c>
      <c r="P1059" s="474" t="str">
        <f t="shared" si="266"/>
        <v/>
      </c>
    </row>
    <row r="1060" spans="1:54" ht="18" customHeight="1" x14ac:dyDescent="0.25">
      <c r="B1060" s="1097">
        <v>49</v>
      </c>
      <c r="C1060" s="335" t="str">
        <f>IF(ISTEXT('4. Vehículos y maquinaria'!E300),'4. Vehículos y maquinaria'!E300,"")</f>
        <v/>
      </c>
      <c r="D1060" s="335">
        <f>'4. Vehículos y maquinaria'!F300</f>
        <v>0</v>
      </c>
      <c r="E1060" s="335">
        <f>'4. Vehículos y maquinaria'!G300</f>
        <v>0</v>
      </c>
      <c r="F1060" s="336">
        <f>'4. Vehículos y maquinaria'!H300</f>
        <v>0</v>
      </c>
      <c r="G1060" s="336" t="str">
        <f t="shared" si="268"/>
        <v/>
      </c>
      <c r="H1060" s="336" t="str">
        <f t="shared" si="268"/>
        <v/>
      </c>
      <c r="I1060" s="336" t="str">
        <f t="shared" si="268"/>
        <v/>
      </c>
      <c r="J1060" s="336">
        <f>'4. Vehículos y maquinaria'!L300</f>
        <v>0</v>
      </c>
      <c r="K1060" s="336">
        <f>'4. Vehículos y maquinaria'!M300</f>
        <v>0</v>
      </c>
      <c r="L1060" s="336">
        <f>'4. Vehículos y maquinaria'!N300</f>
        <v>0</v>
      </c>
      <c r="M1060" s="473" t="str">
        <f t="shared" si="263"/>
        <v/>
      </c>
      <c r="N1060" s="473" t="str">
        <f t="shared" si="264"/>
        <v/>
      </c>
      <c r="O1060" s="473" t="str">
        <f t="shared" si="265"/>
        <v/>
      </c>
      <c r="P1060" s="474" t="str">
        <f t="shared" si="266"/>
        <v/>
      </c>
    </row>
    <row r="1061" spans="1:54" ht="18" customHeight="1" x14ac:dyDescent="0.25">
      <c r="B1061" s="1097">
        <v>50</v>
      </c>
      <c r="C1061" s="335" t="str">
        <f>IF(ISTEXT('4. Vehículos y maquinaria'!E301),'4. Vehículos y maquinaria'!E301,"")</f>
        <v/>
      </c>
      <c r="D1061" s="335">
        <f>'4. Vehículos y maquinaria'!F301</f>
        <v>0</v>
      </c>
      <c r="E1061" s="335">
        <f>'4. Vehículos y maquinaria'!G301</f>
        <v>0</v>
      </c>
      <c r="F1061" s="336">
        <f>'4. Vehículos y maquinaria'!H301</f>
        <v>0</v>
      </c>
      <c r="G1061" s="336" t="str">
        <f t="shared" si="268"/>
        <v/>
      </c>
      <c r="H1061" s="336" t="str">
        <f t="shared" si="268"/>
        <v/>
      </c>
      <c r="I1061" s="336" t="str">
        <f t="shared" si="268"/>
        <v/>
      </c>
      <c r="J1061" s="336">
        <f>'4. Vehículos y maquinaria'!L301</f>
        <v>0</v>
      </c>
      <c r="K1061" s="336">
        <f>'4. Vehículos y maquinaria'!M301</f>
        <v>0</v>
      </c>
      <c r="L1061" s="336">
        <f>'4. Vehículos y maquinaria'!N301</f>
        <v>0</v>
      </c>
      <c r="M1061" s="473" t="str">
        <f t="shared" si="263"/>
        <v/>
      </c>
      <c r="N1061" s="473" t="str">
        <f t="shared" si="264"/>
        <v/>
      </c>
      <c r="O1061" s="473" t="str">
        <f t="shared" si="265"/>
        <v/>
      </c>
      <c r="P1061" s="474" t="str">
        <f t="shared" si="266"/>
        <v/>
      </c>
    </row>
    <row r="1062" spans="1:54" ht="18" customHeight="1" x14ac:dyDescent="0.25">
      <c r="G1062" s="272"/>
      <c r="H1062" s="272"/>
      <c r="I1062" s="272"/>
      <c r="J1062" s="272"/>
      <c r="K1062" s="272"/>
      <c r="L1062" s="272"/>
      <c r="M1062" s="469">
        <f>SUM(M1012:M1061)</f>
        <v>0</v>
      </c>
      <c r="N1062" s="469">
        <f t="shared" ref="N1062:O1062" si="269">SUM(N1012:N1061)</f>
        <v>0</v>
      </c>
      <c r="O1062" s="469">
        <f t="shared" si="269"/>
        <v>0</v>
      </c>
      <c r="P1062" s="718">
        <f>SUM(P1012:P1061)</f>
        <v>0</v>
      </c>
    </row>
    <row r="1063" spans="1:54" ht="18" customHeight="1" x14ac:dyDescent="0.25">
      <c r="G1063" s="272"/>
      <c r="H1063" s="272"/>
      <c r="I1063" s="272"/>
      <c r="J1063" s="272"/>
      <c r="K1063" s="272"/>
      <c r="L1063" s="272"/>
      <c r="M1063" s="739"/>
      <c r="N1063" s="739"/>
      <c r="O1063" s="739"/>
      <c r="P1063" s="739"/>
    </row>
    <row r="1064" spans="1:54" ht="18" customHeight="1" x14ac:dyDescent="0.25">
      <c r="C1064" s="272"/>
      <c r="D1064" s="272"/>
      <c r="E1064" s="272"/>
      <c r="L1064" s="367"/>
      <c r="M1064" s="367"/>
      <c r="N1064" s="367"/>
      <c r="O1064" s="367"/>
    </row>
    <row r="1065" spans="1:54" ht="18" customHeight="1" x14ac:dyDescent="0.25"/>
    <row r="1066" spans="1:54" s="273" customFormat="1" ht="18" customHeight="1" x14ac:dyDescent="0.35">
      <c r="A1066" s="372" t="s">
        <v>40</v>
      </c>
      <c r="B1066" s="376" t="s">
        <v>722</v>
      </c>
      <c r="C1066" s="296"/>
      <c r="D1066" s="296"/>
      <c r="E1066" s="296"/>
      <c r="F1066" s="296"/>
      <c r="G1066" s="296"/>
      <c r="H1066" s="296"/>
      <c r="I1066" s="296"/>
      <c r="J1066" s="296"/>
      <c r="K1066" s="296"/>
      <c r="L1066" s="296"/>
      <c r="M1066" s="296"/>
      <c r="Q1066" s="349"/>
      <c r="AG1066" s="349"/>
    </row>
    <row r="1067" spans="1:54" ht="18" customHeight="1" x14ac:dyDescent="0.25"/>
    <row r="1068" spans="1:54" ht="18" customHeight="1" x14ac:dyDescent="0.25">
      <c r="B1068" s="415" t="s">
        <v>871</v>
      </c>
      <c r="C1068" s="415"/>
      <c r="D1068" s="415"/>
      <c r="E1068" s="415"/>
      <c r="F1068" s="415"/>
      <c r="G1068" s="415"/>
      <c r="H1068" s="415"/>
      <c r="I1068" s="415"/>
      <c r="J1068" s="415"/>
      <c r="K1068" s="415"/>
    </row>
    <row r="1069" spans="1:54" ht="18" customHeight="1" x14ac:dyDescent="0.25">
      <c r="B1069" s="166"/>
      <c r="C1069" s="166"/>
      <c r="D1069" s="166"/>
      <c r="E1069" s="166"/>
      <c r="F1069" s="166"/>
      <c r="G1069" s="166"/>
      <c r="H1069" s="166"/>
      <c r="I1069" s="166"/>
      <c r="J1069" s="166"/>
      <c r="K1069" s="166"/>
      <c r="L1069" s="166"/>
      <c r="M1069" s="166"/>
      <c r="N1069" s="166"/>
      <c r="O1069" s="166"/>
      <c r="P1069" s="166"/>
      <c r="Q1069" s="166"/>
      <c r="R1069" s="166"/>
      <c r="S1069" s="166"/>
      <c r="T1069" s="166"/>
      <c r="U1069" s="166"/>
      <c r="V1069" s="166"/>
      <c r="W1069" s="166"/>
    </row>
    <row r="1070" spans="1:54" ht="18" customHeight="1" x14ac:dyDescent="0.25">
      <c r="D1070" s="456" t="s">
        <v>911</v>
      </c>
      <c r="E1070" s="456" t="s">
        <v>912</v>
      </c>
      <c r="F1070" s="456" t="s">
        <v>913</v>
      </c>
      <c r="G1070" s="456" t="s">
        <v>914</v>
      </c>
    </row>
    <row r="1071" spans="1:54" ht="18" customHeight="1" x14ac:dyDescent="0.25">
      <c r="B1071" s="271">
        <v>8</v>
      </c>
      <c r="C1071" s="405" t="s">
        <v>887</v>
      </c>
      <c r="D1071" s="468" t="s">
        <v>160</v>
      </c>
      <c r="E1071" s="468" t="s">
        <v>160</v>
      </c>
      <c r="F1071" s="468" t="s">
        <v>160</v>
      </c>
      <c r="G1071" s="457">
        <f>ROUND(I1177,2)</f>
        <v>0</v>
      </c>
      <c r="J1071" s="304"/>
      <c r="K1071" s="304"/>
      <c r="Q1071" s="271"/>
      <c r="R1071" s="272"/>
      <c r="AG1071" s="271"/>
      <c r="AH1071" s="272"/>
    </row>
    <row r="1072" spans="1:54" ht="18" customHeight="1" x14ac:dyDescent="0.25">
      <c r="A1072" s="373"/>
      <c r="B1072" s="355"/>
      <c r="C1072" s="352"/>
      <c r="D1072" s="352"/>
      <c r="E1072" s="352"/>
      <c r="F1072" s="352"/>
      <c r="G1072" s="455" t="s">
        <v>955</v>
      </c>
      <c r="H1072" s="352"/>
      <c r="J1072" s="354"/>
      <c r="K1072" s="354"/>
      <c r="L1072" s="354"/>
      <c r="M1072" s="354"/>
      <c r="N1072" s="354"/>
      <c r="O1072" s="354"/>
      <c r="P1072" s="352"/>
      <c r="Q1072" s="352"/>
      <c r="R1072" s="352"/>
      <c r="S1072" s="352"/>
      <c r="T1072" s="352"/>
      <c r="U1072" s="352"/>
      <c r="V1072" s="354"/>
      <c r="W1072" s="354"/>
      <c r="X1072" s="354"/>
      <c r="Y1072" s="354"/>
      <c r="Z1072" s="354"/>
      <c r="AA1072" s="354"/>
      <c r="AB1072" s="352"/>
      <c r="AC1072" s="352"/>
      <c r="AD1072" s="352"/>
      <c r="AE1072" s="352"/>
      <c r="AF1072" s="352"/>
      <c r="AG1072" s="352"/>
      <c r="AH1072" s="354"/>
      <c r="AI1072" s="354"/>
      <c r="AJ1072" s="354"/>
      <c r="AK1072" s="354"/>
      <c r="AL1072" s="354"/>
      <c r="AM1072" s="354"/>
      <c r="AN1072" s="352"/>
      <c r="AO1072" s="352"/>
      <c r="AP1072" s="352"/>
      <c r="AQ1072" s="352"/>
      <c r="AR1072" s="352"/>
      <c r="AS1072" s="352"/>
      <c r="AT1072" s="354"/>
      <c r="AU1072" s="354"/>
      <c r="AV1072" s="354"/>
      <c r="AW1072" s="354"/>
      <c r="AX1072" s="354"/>
      <c r="AY1072" s="354"/>
      <c r="AZ1072" s="352"/>
      <c r="BA1072" s="352"/>
      <c r="BB1072" s="352"/>
    </row>
    <row r="1073" spans="1:34" ht="18" customHeight="1" x14ac:dyDescent="0.25">
      <c r="B1073" s="166"/>
      <c r="C1073" s="166"/>
      <c r="D1073" s="166"/>
      <c r="E1073" s="166"/>
      <c r="F1073" s="166"/>
      <c r="J1073" s="304"/>
      <c r="K1073" s="304"/>
      <c r="Q1073" s="271"/>
      <c r="R1073" s="272"/>
      <c r="AG1073" s="271"/>
      <c r="AH1073" s="272"/>
    </row>
    <row r="1074" spans="1:34" x14ac:dyDescent="0.25">
      <c r="A1074" s="388"/>
      <c r="B1074" s="389" t="s">
        <v>878</v>
      </c>
      <c r="F1074" s="417"/>
      <c r="Q1074" s="271"/>
      <c r="AG1074" s="271"/>
    </row>
    <row r="1075" spans="1:34" ht="18" customHeight="1" x14ac:dyDescent="0.25"/>
    <row r="1076" spans="1:34" ht="15.75" customHeight="1" x14ac:dyDescent="0.25">
      <c r="A1076" s="271"/>
      <c r="C1076" s="491" t="s">
        <v>158</v>
      </c>
      <c r="D1076" s="491" t="s">
        <v>159</v>
      </c>
      <c r="E1076" s="491" t="s">
        <v>1512</v>
      </c>
      <c r="G1076" s="492" t="s">
        <v>1499</v>
      </c>
      <c r="H1076" s="493"/>
      <c r="J1076" s="485" t="s">
        <v>705</v>
      </c>
      <c r="K1076" s="486"/>
      <c r="Q1076" s="271"/>
      <c r="AG1076" s="271"/>
    </row>
    <row r="1077" spans="1:34" ht="15.75" customHeight="1" x14ac:dyDescent="0.25">
      <c r="A1077" s="271"/>
      <c r="C1077" s="419" t="s">
        <v>143</v>
      </c>
      <c r="D1077" s="419" t="s">
        <v>587</v>
      </c>
      <c r="E1077" s="426">
        <v>14600</v>
      </c>
      <c r="G1077" s="419" t="s">
        <v>706</v>
      </c>
      <c r="H1077" s="874">
        <v>27.9</v>
      </c>
      <c r="J1077" s="262" t="s">
        <v>706</v>
      </c>
      <c r="K1077" s="873">
        <v>28</v>
      </c>
      <c r="Q1077" s="271"/>
      <c r="AG1077" s="271"/>
    </row>
    <row r="1078" spans="1:34" ht="15.75" customHeight="1" x14ac:dyDescent="0.25">
      <c r="A1078" s="271"/>
      <c r="C1078" s="419" t="s">
        <v>144</v>
      </c>
      <c r="D1078" s="419" t="s">
        <v>588</v>
      </c>
      <c r="E1078" s="426">
        <v>771</v>
      </c>
      <c r="G1078" s="419" t="s">
        <v>707</v>
      </c>
      <c r="H1078" s="874">
        <v>273</v>
      </c>
      <c r="J1078" s="262" t="s">
        <v>707</v>
      </c>
      <c r="K1078" s="873">
        <v>265</v>
      </c>
      <c r="Q1078" s="271"/>
      <c r="AG1078" s="271"/>
    </row>
    <row r="1079" spans="1:34" ht="15.75" customHeight="1" x14ac:dyDescent="0.25">
      <c r="A1079" s="271"/>
      <c r="C1079" s="419" t="s">
        <v>145</v>
      </c>
      <c r="D1079" s="419" t="s">
        <v>589</v>
      </c>
      <c r="E1079" s="426">
        <v>135</v>
      </c>
      <c r="Q1079" s="271"/>
      <c r="AG1079" s="271"/>
    </row>
    <row r="1080" spans="1:34" ht="15.75" customHeight="1" x14ac:dyDescent="0.25">
      <c r="A1080" s="271"/>
      <c r="C1080" s="419" t="s">
        <v>147</v>
      </c>
      <c r="D1080" s="419" t="s">
        <v>590</v>
      </c>
      <c r="E1080" s="426">
        <v>3740</v>
      </c>
      <c r="G1080" s="491" t="s">
        <v>709</v>
      </c>
      <c r="H1080" s="491" t="s">
        <v>710</v>
      </c>
      <c r="I1080" s="491" t="s">
        <v>711</v>
      </c>
      <c r="J1080" s="491" t="s">
        <v>1502</v>
      </c>
      <c r="Q1080" s="271"/>
      <c r="AG1080" s="271"/>
    </row>
    <row r="1081" spans="1:34" ht="15.75" customHeight="1" x14ac:dyDescent="0.25">
      <c r="A1081" s="271"/>
      <c r="C1081" s="419" t="s">
        <v>148</v>
      </c>
      <c r="D1081" s="419" t="s">
        <v>591</v>
      </c>
      <c r="E1081" s="426">
        <v>1260</v>
      </c>
      <c r="G1081" s="420" t="s">
        <v>882</v>
      </c>
      <c r="H1081" s="421">
        <v>4</v>
      </c>
      <c r="I1081" s="420"/>
      <c r="J1081" s="875">
        <v>6.0000000000000001E-3</v>
      </c>
      <c r="Q1081" s="271"/>
      <c r="AG1081" s="271"/>
    </row>
    <row r="1082" spans="1:34" ht="15.75" customHeight="1" x14ac:dyDescent="0.25">
      <c r="A1082" s="271"/>
      <c r="C1082" s="419" t="s">
        <v>149</v>
      </c>
      <c r="D1082" s="419" t="s">
        <v>592</v>
      </c>
      <c r="E1082" s="426">
        <v>1530</v>
      </c>
      <c r="Q1082" s="271"/>
      <c r="AG1082" s="271"/>
    </row>
    <row r="1083" spans="1:34" ht="15.75" customHeight="1" x14ac:dyDescent="0.25">
      <c r="A1083" s="271"/>
      <c r="C1083" s="419" t="s">
        <v>151</v>
      </c>
      <c r="D1083" s="419" t="s">
        <v>593</v>
      </c>
      <c r="E1083" s="426">
        <v>364</v>
      </c>
      <c r="Q1083" s="271"/>
      <c r="AG1083" s="271"/>
    </row>
    <row r="1084" spans="1:34" ht="15.75" customHeight="1" x14ac:dyDescent="0.25">
      <c r="A1084" s="271"/>
      <c r="C1084" s="419" t="s">
        <v>152</v>
      </c>
      <c r="D1084" s="419" t="s">
        <v>594</v>
      </c>
      <c r="E1084" s="426">
        <v>5810</v>
      </c>
      <c r="Q1084" s="271"/>
      <c r="AG1084" s="271"/>
    </row>
    <row r="1085" spans="1:34" ht="15.75" customHeight="1" x14ac:dyDescent="0.25">
      <c r="A1085" s="271"/>
      <c r="C1085" s="419" t="s">
        <v>161</v>
      </c>
      <c r="D1085" s="419" t="s">
        <v>595</v>
      </c>
      <c r="E1085" s="426">
        <v>21.5</v>
      </c>
      <c r="Q1085" s="271"/>
      <c r="AG1085" s="271"/>
    </row>
    <row r="1086" spans="1:34" ht="15.75" customHeight="1" x14ac:dyDescent="0.25">
      <c r="A1086" s="271"/>
      <c r="C1086" s="419" t="s">
        <v>150</v>
      </c>
      <c r="D1086" s="419" t="s">
        <v>596</v>
      </c>
      <c r="E1086" s="426">
        <v>164</v>
      </c>
      <c r="Q1086" s="271"/>
      <c r="AG1086" s="271"/>
    </row>
    <row r="1087" spans="1:34" ht="15.75" customHeight="1" x14ac:dyDescent="0.25">
      <c r="A1087" s="271"/>
      <c r="C1087" s="419" t="s">
        <v>162</v>
      </c>
      <c r="D1087" s="419" t="s">
        <v>597</v>
      </c>
      <c r="E1087" s="426">
        <v>4.84</v>
      </c>
      <c r="Q1087" s="271"/>
      <c r="AG1087" s="271"/>
    </row>
    <row r="1088" spans="1:34" ht="15.75" customHeight="1" x14ac:dyDescent="0.25">
      <c r="A1088" s="271"/>
      <c r="C1088" s="419" t="s">
        <v>153</v>
      </c>
      <c r="D1088" s="419" t="s">
        <v>598</v>
      </c>
      <c r="E1088" s="426">
        <v>3600</v>
      </c>
      <c r="Q1088" s="271"/>
      <c r="AG1088" s="271"/>
    </row>
    <row r="1089" spans="3:5" s="271" customFormat="1" ht="15.75" customHeight="1" x14ac:dyDescent="0.25">
      <c r="C1089" s="419" t="s">
        <v>156</v>
      </c>
      <c r="D1089" s="419" t="s">
        <v>599</v>
      </c>
      <c r="E1089" s="426">
        <v>1350</v>
      </c>
    </row>
    <row r="1090" spans="3:5" s="271" customFormat="1" ht="15.75" customHeight="1" x14ac:dyDescent="0.25">
      <c r="C1090" s="419" t="s">
        <v>157</v>
      </c>
      <c r="D1090" s="419" t="s">
        <v>600</v>
      </c>
      <c r="E1090" s="426">
        <v>1500</v>
      </c>
    </row>
    <row r="1091" spans="3:5" s="271" customFormat="1" ht="15.75" customHeight="1" x14ac:dyDescent="0.25">
      <c r="C1091" s="419" t="s">
        <v>154</v>
      </c>
      <c r="D1091" s="419" t="s">
        <v>601</v>
      </c>
      <c r="E1091" s="426">
        <v>8690</v>
      </c>
    </row>
    <row r="1092" spans="3:5" s="271" customFormat="1" ht="15.75" customHeight="1" x14ac:dyDescent="0.25">
      <c r="C1092" s="419" t="s">
        <v>155</v>
      </c>
      <c r="D1092" s="419" t="s">
        <v>602</v>
      </c>
      <c r="E1092" s="426">
        <v>787</v>
      </c>
    </row>
    <row r="1093" spans="3:5" s="271" customFormat="1" ht="15.75" customHeight="1" x14ac:dyDescent="0.25">
      <c r="C1093" s="419" t="s">
        <v>459</v>
      </c>
      <c r="D1093" s="419" t="s">
        <v>602</v>
      </c>
      <c r="E1093" s="426">
        <v>962</v>
      </c>
    </row>
    <row r="1094" spans="3:5" s="271" customFormat="1" ht="15.75" customHeight="1" x14ac:dyDescent="0.25">
      <c r="C1094" s="419" t="s">
        <v>460</v>
      </c>
      <c r="D1094" s="419" t="s">
        <v>603</v>
      </c>
      <c r="E1094" s="426">
        <v>914</v>
      </c>
    </row>
    <row r="1095" spans="3:5" s="271" customFormat="1" ht="15.75" customHeight="1" x14ac:dyDescent="0.25">
      <c r="C1095" s="720" t="s">
        <v>146</v>
      </c>
      <c r="D1095" s="720" t="s">
        <v>604</v>
      </c>
      <c r="E1095" s="721">
        <v>1600</v>
      </c>
    </row>
    <row r="1096" spans="3:5" s="271" customFormat="1" ht="15.75" customHeight="1" thickBot="1" x14ac:dyDescent="0.3">
      <c r="C1096" s="726" t="s">
        <v>1508</v>
      </c>
      <c r="D1096" s="726" t="s">
        <v>1505</v>
      </c>
      <c r="E1096" s="894">
        <v>1960</v>
      </c>
    </row>
    <row r="1097" spans="3:5" s="271" customFormat="1" ht="15.75" customHeight="1" x14ac:dyDescent="0.25">
      <c r="C1097" s="722" t="s">
        <v>73</v>
      </c>
      <c r="D1097" s="723" t="s">
        <v>94</v>
      </c>
      <c r="E1097" s="724">
        <v>4728</v>
      </c>
    </row>
    <row r="1098" spans="3:5" s="271" customFormat="1" ht="15.75" customHeight="1" x14ac:dyDescent="0.25">
      <c r="C1098" s="725" t="s">
        <v>74</v>
      </c>
      <c r="D1098" s="726" t="s">
        <v>95</v>
      </c>
      <c r="E1098" s="727">
        <v>2262</v>
      </c>
    </row>
    <row r="1099" spans="3:5" s="271" customFormat="1" ht="15.75" customHeight="1" x14ac:dyDescent="0.25">
      <c r="C1099" s="725" t="s">
        <v>75</v>
      </c>
      <c r="D1099" s="726" t="s">
        <v>96</v>
      </c>
      <c r="E1099" s="727">
        <v>3001</v>
      </c>
    </row>
    <row r="1100" spans="3:5" s="271" customFormat="1" ht="15.75" customHeight="1" x14ac:dyDescent="0.25">
      <c r="C1100" s="725" t="s">
        <v>76</v>
      </c>
      <c r="D1100" s="726" t="s">
        <v>97</v>
      </c>
      <c r="E1100" s="727">
        <v>1908</v>
      </c>
    </row>
    <row r="1101" spans="3:5" s="271" customFormat="1" ht="15.75" customHeight="1" x14ac:dyDescent="0.25">
      <c r="C1101" s="725" t="s">
        <v>77</v>
      </c>
      <c r="D1101" s="726" t="s">
        <v>98</v>
      </c>
      <c r="E1101" s="727">
        <v>1965</v>
      </c>
    </row>
    <row r="1102" spans="3:5" s="271" customFormat="1" ht="15.75" customHeight="1" x14ac:dyDescent="0.25">
      <c r="C1102" s="725" t="s">
        <v>78</v>
      </c>
      <c r="D1102" s="726" t="s">
        <v>99</v>
      </c>
      <c r="E1102" s="727">
        <v>2256</v>
      </c>
    </row>
    <row r="1103" spans="3:5" s="271" customFormat="1" ht="15.75" customHeight="1" x14ac:dyDescent="0.25">
      <c r="C1103" s="725" t="s">
        <v>79</v>
      </c>
      <c r="D1103" s="726" t="s">
        <v>100</v>
      </c>
      <c r="E1103" s="727">
        <v>2404</v>
      </c>
    </row>
    <row r="1104" spans="3:5" s="271" customFormat="1" ht="15.75" customHeight="1" x14ac:dyDescent="0.25">
      <c r="C1104" s="725" t="s">
        <v>80</v>
      </c>
      <c r="D1104" s="726" t="s">
        <v>101</v>
      </c>
      <c r="E1104" s="727">
        <v>2183</v>
      </c>
    </row>
    <row r="1105" spans="3:14" s="271" customFormat="1" ht="15.75" customHeight="1" x14ac:dyDescent="0.25">
      <c r="C1105" s="725" t="s">
        <v>81</v>
      </c>
      <c r="D1105" s="726" t="s">
        <v>102</v>
      </c>
      <c r="E1105" s="727">
        <v>2508</v>
      </c>
    </row>
    <row r="1106" spans="3:14" s="271" customFormat="1" ht="15.75" customHeight="1" x14ac:dyDescent="0.25">
      <c r="C1106" s="725" t="s">
        <v>82</v>
      </c>
      <c r="D1106" s="726" t="s">
        <v>103</v>
      </c>
      <c r="E1106" s="727">
        <v>3235</v>
      </c>
    </row>
    <row r="1107" spans="3:14" s="271" customFormat="1" ht="15.75" customHeight="1" x14ac:dyDescent="0.25">
      <c r="C1107" s="725" t="s">
        <v>83</v>
      </c>
      <c r="D1107" s="726" t="s">
        <v>104</v>
      </c>
      <c r="E1107" s="727">
        <v>3359</v>
      </c>
    </row>
    <row r="1108" spans="3:14" s="271" customFormat="1" ht="15.75" customHeight="1" x14ac:dyDescent="0.25">
      <c r="C1108" s="725" t="s">
        <v>84</v>
      </c>
      <c r="D1108" s="726" t="s">
        <v>105</v>
      </c>
      <c r="E1108" s="727">
        <v>2917</v>
      </c>
    </row>
    <row r="1109" spans="3:14" s="272" customFormat="1" ht="15.75" customHeight="1" x14ac:dyDescent="0.25">
      <c r="C1109" s="725" t="s">
        <v>85</v>
      </c>
      <c r="D1109" s="726" t="s">
        <v>1509</v>
      </c>
      <c r="E1109" s="727">
        <v>2608</v>
      </c>
      <c r="M1109" s="271"/>
      <c r="N1109" s="271"/>
    </row>
    <row r="1110" spans="3:14" s="271" customFormat="1" ht="15.75" customHeight="1" x14ac:dyDescent="0.25">
      <c r="C1110" s="725" t="s">
        <v>86</v>
      </c>
      <c r="D1110" s="726" t="s">
        <v>106</v>
      </c>
      <c r="E1110" s="727">
        <v>1614</v>
      </c>
    </row>
    <row r="1111" spans="3:14" s="271" customFormat="1" ht="15.75" customHeight="1" x14ac:dyDescent="0.25">
      <c r="C1111" s="725" t="s">
        <v>87</v>
      </c>
      <c r="D1111" s="726" t="s">
        <v>107</v>
      </c>
      <c r="E1111" s="727">
        <v>2397</v>
      </c>
    </row>
    <row r="1112" spans="3:14" s="272" customFormat="1" ht="15.75" customHeight="1" x14ac:dyDescent="0.25">
      <c r="C1112" s="725" t="s">
        <v>88</v>
      </c>
      <c r="D1112" s="272" t="s">
        <v>1510</v>
      </c>
      <c r="E1112" s="727">
        <v>4061</v>
      </c>
      <c r="M1112" s="271"/>
      <c r="N1112" s="271"/>
    </row>
    <row r="1113" spans="3:14" s="271" customFormat="1" ht="15.75" customHeight="1" x14ac:dyDescent="0.25">
      <c r="C1113" s="725" t="s">
        <v>89</v>
      </c>
      <c r="D1113" s="726" t="s">
        <v>108</v>
      </c>
      <c r="E1113" s="727">
        <v>3654</v>
      </c>
    </row>
    <row r="1114" spans="3:14" s="272" customFormat="1" ht="15.75" customHeight="1" x14ac:dyDescent="0.25">
      <c r="C1114" s="725" t="s">
        <v>90</v>
      </c>
      <c r="D1114" s="726" t="s">
        <v>1511</v>
      </c>
      <c r="E1114" s="727">
        <v>1930</v>
      </c>
      <c r="M1114" s="271"/>
      <c r="N1114" s="271"/>
    </row>
    <row r="1115" spans="3:14" s="271" customFormat="1" ht="15.75" customHeight="1" x14ac:dyDescent="0.25">
      <c r="C1115" s="725" t="s">
        <v>91</v>
      </c>
      <c r="D1115" s="726" t="s">
        <v>109</v>
      </c>
      <c r="E1115" s="727">
        <v>2425</v>
      </c>
    </row>
    <row r="1116" spans="3:14" s="271" customFormat="1" ht="15.75" customHeight="1" x14ac:dyDescent="0.25">
      <c r="C1116" s="725" t="s">
        <v>92</v>
      </c>
      <c r="D1116" s="726" t="s">
        <v>110</v>
      </c>
      <c r="E1116" s="727">
        <v>2042</v>
      </c>
    </row>
    <row r="1117" spans="3:14" s="271" customFormat="1" ht="15.75" customHeight="1" x14ac:dyDescent="0.25">
      <c r="C1117" s="725" t="s">
        <v>396</v>
      </c>
      <c r="D1117" s="726" t="s">
        <v>397</v>
      </c>
      <c r="E1117" s="727">
        <v>1504</v>
      </c>
    </row>
    <row r="1118" spans="3:14" s="271" customFormat="1" ht="15.75" customHeight="1" x14ac:dyDescent="0.25">
      <c r="C1118" s="725" t="s">
        <v>563</v>
      </c>
      <c r="D1118" s="726" t="s">
        <v>564</v>
      </c>
      <c r="E1118" s="893">
        <v>2292</v>
      </c>
    </row>
    <row r="1119" spans="3:14" s="271" customFormat="1" x14ac:dyDescent="0.25">
      <c r="C1119" s="725" t="s">
        <v>562</v>
      </c>
      <c r="D1119" s="726" t="s">
        <v>565</v>
      </c>
      <c r="E1119" s="893">
        <v>1905</v>
      </c>
    </row>
    <row r="1120" spans="3:14" s="271" customFormat="1" x14ac:dyDescent="0.25">
      <c r="C1120" s="725" t="s">
        <v>93</v>
      </c>
      <c r="D1120" s="726" t="s">
        <v>111</v>
      </c>
      <c r="E1120" s="727">
        <v>4775</v>
      </c>
    </row>
    <row r="1121" spans="1:34" ht="15.75" thickBot="1" x14ac:dyDescent="0.3">
      <c r="A1121" s="271"/>
      <c r="C1121" s="728" t="s">
        <v>1128</v>
      </c>
      <c r="D1121" s="729" t="s">
        <v>160</v>
      </c>
      <c r="E1121" s="730" t="s">
        <v>160</v>
      </c>
      <c r="Q1121" s="271"/>
      <c r="AG1121" s="271"/>
    </row>
    <row r="1122" spans="1:34" x14ac:dyDescent="0.25">
      <c r="A1122" s="271"/>
      <c r="C1122" s="422"/>
      <c r="D1122" s="422"/>
      <c r="E1122" s="423"/>
      <c r="F1122" s="423"/>
      <c r="Q1122" s="271"/>
      <c r="AG1122" s="271"/>
    </row>
    <row r="1123" spans="1:34" ht="18" customHeight="1" x14ac:dyDescent="0.25">
      <c r="B1123" s="389" t="s">
        <v>836</v>
      </c>
      <c r="Q1123" s="271"/>
      <c r="R1123" s="272"/>
      <c r="AG1123" s="271"/>
      <c r="AH1123" s="272"/>
    </row>
    <row r="1124" spans="1:34" ht="18" customHeight="1" x14ac:dyDescent="0.25">
      <c r="Q1124" s="271"/>
    </row>
    <row r="1125" spans="1:34" ht="18" customHeight="1" x14ac:dyDescent="0.25">
      <c r="C1125" s="430" t="s">
        <v>956</v>
      </c>
      <c r="D1125" s="428" t="s">
        <v>879</v>
      </c>
      <c r="E1125" s="428" t="s">
        <v>112</v>
      </c>
      <c r="F1125" s="428" t="s">
        <v>569</v>
      </c>
      <c r="G1125" s="429" t="s">
        <v>880</v>
      </c>
      <c r="H1125" s="429" t="s">
        <v>881</v>
      </c>
      <c r="I1125" s="429" t="s">
        <v>831</v>
      </c>
      <c r="Q1125" s="271"/>
    </row>
    <row r="1126" spans="1:34" ht="18" customHeight="1" x14ac:dyDescent="0.25">
      <c r="B1126" s="1097" t="s">
        <v>1850</v>
      </c>
      <c r="C1126" s="463" t="s">
        <v>269</v>
      </c>
      <c r="D1126" s="463"/>
      <c r="E1126" s="463"/>
      <c r="F1126" s="463"/>
      <c r="G1126" s="463"/>
      <c r="H1126" s="463"/>
      <c r="I1126" s="463" t="s">
        <v>268</v>
      </c>
      <c r="Q1126" s="271"/>
    </row>
    <row r="1127" spans="1:34" ht="18" customHeight="1" x14ac:dyDescent="0.25">
      <c r="B1127" s="1097">
        <v>1</v>
      </c>
      <c r="C1127" s="335" t="str">
        <f>IF(ISTEXT('5. Emisiones Fugitivas'!E22),'5. Emisiones Fugitivas'!E22,"")</f>
        <v/>
      </c>
      <c r="D1127" s="335">
        <f>'5. Emisiones Fugitivas'!F22</f>
        <v>0</v>
      </c>
      <c r="E1127" s="335" t="str">
        <f>IFERROR(VLOOKUP(D1127,PCA_1,2,0),"")</f>
        <v/>
      </c>
      <c r="F1127" s="401" t="str">
        <f>IFERROR(VLOOKUP(D1127,PCA_1,3,0),"")</f>
        <v/>
      </c>
      <c r="G1127" s="418">
        <f>'5. Emisiones Fugitivas'!J22</f>
        <v>0</v>
      </c>
      <c r="H1127" s="418">
        <f>'5. Emisiones Fugitivas'!M22</f>
        <v>0</v>
      </c>
      <c r="I1127" s="424" t="str">
        <f>IFERROR(IF(D1127="Otro",G1127*H1127,F1127*H1127),"")</f>
        <v/>
      </c>
      <c r="Q1127" s="271"/>
    </row>
    <row r="1128" spans="1:34" ht="18" customHeight="1" x14ac:dyDescent="0.25">
      <c r="B1128" s="1097">
        <v>2</v>
      </c>
      <c r="C1128" s="335" t="str">
        <f>IF(ISTEXT('5. Emisiones Fugitivas'!E23),'5. Emisiones Fugitivas'!E23,"")</f>
        <v/>
      </c>
      <c r="D1128" s="335">
        <f>'5. Emisiones Fugitivas'!F23</f>
        <v>0</v>
      </c>
      <c r="E1128" s="335" t="str">
        <f t="shared" ref="E1128:E1147" si="270">IFERROR(VLOOKUP(D1128,PCA_1,2,0),"")</f>
        <v/>
      </c>
      <c r="F1128" s="401" t="str">
        <f t="shared" ref="F1128:F1147" si="271">IFERROR(VLOOKUP(D1128,PCA_1,3,0),"")</f>
        <v/>
      </c>
      <c r="G1128" s="418">
        <f>'5. Emisiones Fugitivas'!J23</f>
        <v>0</v>
      </c>
      <c r="H1128" s="418">
        <f>'5. Emisiones Fugitivas'!M23</f>
        <v>0</v>
      </c>
      <c r="I1128" s="424" t="str">
        <f t="shared" ref="I1128:I1147" si="272">IFERROR(IF(D1128="Otro",G1128*H1128,F1128*H1128),"")</f>
        <v/>
      </c>
      <c r="Q1128" s="271"/>
    </row>
    <row r="1129" spans="1:34" ht="18" customHeight="1" x14ac:dyDescent="0.25">
      <c r="B1129" s="1097">
        <v>3</v>
      </c>
      <c r="C1129" s="335" t="str">
        <f>IF(ISTEXT('5. Emisiones Fugitivas'!E24),'5. Emisiones Fugitivas'!E24,"")</f>
        <v/>
      </c>
      <c r="D1129" s="335">
        <f>'5. Emisiones Fugitivas'!F24</f>
        <v>0</v>
      </c>
      <c r="E1129" s="335" t="str">
        <f t="shared" si="270"/>
        <v/>
      </c>
      <c r="F1129" s="401" t="str">
        <f t="shared" si="271"/>
        <v/>
      </c>
      <c r="G1129" s="418">
        <f>'5. Emisiones Fugitivas'!J24</f>
        <v>0</v>
      </c>
      <c r="H1129" s="418">
        <f>'5. Emisiones Fugitivas'!M24</f>
        <v>0</v>
      </c>
      <c r="I1129" s="424" t="str">
        <f t="shared" si="272"/>
        <v/>
      </c>
      <c r="Q1129" s="271"/>
    </row>
    <row r="1130" spans="1:34" ht="18" customHeight="1" x14ac:dyDescent="0.25">
      <c r="B1130" s="1097">
        <v>4</v>
      </c>
      <c r="C1130" s="335" t="str">
        <f>IF(ISTEXT('5. Emisiones Fugitivas'!E25),'5. Emisiones Fugitivas'!E25,"")</f>
        <v/>
      </c>
      <c r="D1130" s="335">
        <f>'5. Emisiones Fugitivas'!F25</f>
        <v>0</v>
      </c>
      <c r="E1130" s="335" t="str">
        <f t="shared" si="270"/>
        <v/>
      </c>
      <c r="F1130" s="401" t="str">
        <f t="shared" si="271"/>
        <v/>
      </c>
      <c r="G1130" s="418">
        <f>'5. Emisiones Fugitivas'!J25</f>
        <v>0</v>
      </c>
      <c r="H1130" s="418">
        <f>'5. Emisiones Fugitivas'!M25</f>
        <v>0</v>
      </c>
      <c r="I1130" s="424" t="str">
        <f t="shared" si="272"/>
        <v/>
      </c>
      <c r="Q1130" s="271"/>
    </row>
    <row r="1131" spans="1:34" ht="18" customHeight="1" x14ac:dyDescent="0.25">
      <c r="B1131" s="1097">
        <v>5</v>
      </c>
      <c r="C1131" s="335" t="str">
        <f>IF(ISTEXT('5. Emisiones Fugitivas'!E26),'5. Emisiones Fugitivas'!E26,"")</f>
        <v/>
      </c>
      <c r="D1131" s="335">
        <f>'5. Emisiones Fugitivas'!F26</f>
        <v>0</v>
      </c>
      <c r="E1131" s="335" t="str">
        <f t="shared" si="270"/>
        <v/>
      </c>
      <c r="F1131" s="401" t="str">
        <f t="shared" si="271"/>
        <v/>
      </c>
      <c r="G1131" s="418">
        <f>'5. Emisiones Fugitivas'!J26</f>
        <v>0</v>
      </c>
      <c r="H1131" s="418">
        <f>'5. Emisiones Fugitivas'!M26</f>
        <v>0</v>
      </c>
      <c r="I1131" s="424" t="str">
        <f t="shared" si="272"/>
        <v/>
      </c>
      <c r="Q1131" s="271"/>
    </row>
    <row r="1132" spans="1:34" ht="18" customHeight="1" x14ac:dyDescent="0.25">
      <c r="B1132" s="1097">
        <v>6</v>
      </c>
      <c r="C1132" s="335" t="str">
        <f>IF(ISTEXT('5. Emisiones Fugitivas'!E27),'5. Emisiones Fugitivas'!E27,"")</f>
        <v/>
      </c>
      <c r="D1132" s="335">
        <f>'5. Emisiones Fugitivas'!F27</f>
        <v>0</v>
      </c>
      <c r="E1132" s="335" t="str">
        <f t="shared" si="270"/>
        <v/>
      </c>
      <c r="F1132" s="401" t="str">
        <f t="shared" si="271"/>
        <v/>
      </c>
      <c r="G1132" s="418">
        <f>'5. Emisiones Fugitivas'!J27</f>
        <v>0</v>
      </c>
      <c r="H1132" s="418">
        <f>'5. Emisiones Fugitivas'!M27</f>
        <v>0</v>
      </c>
      <c r="I1132" s="424" t="str">
        <f t="shared" si="272"/>
        <v/>
      </c>
      <c r="Q1132" s="271"/>
    </row>
    <row r="1133" spans="1:34" ht="18" customHeight="1" x14ac:dyDescent="0.25">
      <c r="B1133" s="1097">
        <v>7</v>
      </c>
      <c r="C1133" s="335" t="str">
        <f>IF(ISTEXT('5. Emisiones Fugitivas'!E28),'5. Emisiones Fugitivas'!E28,"")</f>
        <v/>
      </c>
      <c r="D1133" s="335">
        <f>'5. Emisiones Fugitivas'!F28</f>
        <v>0</v>
      </c>
      <c r="E1133" s="335" t="str">
        <f t="shared" si="270"/>
        <v/>
      </c>
      <c r="F1133" s="401" t="str">
        <f t="shared" si="271"/>
        <v/>
      </c>
      <c r="G1133" s="418">
        <f>'5. Emisiones Fugitivas'!J28</f>
        <v>0</v>
      </c>
      <c r="H1133" s="418">
        <f>'5. Emisiones Fugitivas'!M28</f>
        <v>0</v>
      </c>
      <c r="I1133" s="424" t="str">
        <f t="shared" si="272"/>
        <v/>
      </c>
      <c r="Q1133" s="271"/>
    </row>
    <row r="1134" spans="1:34" ht="18" customHeight="1" x14ac:dyDescent="0.25">
      <c r="B1134" s="1097">
        <v>8</v>
      </c>
      <c r="C1134" s="335" t="str">
        <f>IF(ISTEXT('5. Emisiones Fugitivas'!E29),'5. Emisiones Fugitivas'!E29,"")</f>
        <v/>
      </c>
      <c r="D1134" s="335">
        <f>'5. Emisiones Fugitivas'!F29</f>
        <v>0</v>
      </c>
      <c r="E1134" s="335" t="str">
        <f t="shared" si="270"/>
        <v/>
      </c>
      <c r="F1134" s="401" t="str">
        <f t="shared" si="271"/>
        <v/>
      </c>
      <c r="G1134" s="418">
        <f>'5. Emisiones Fugitivas'!J29</f>
        <v>0</v>
      </c>
      <c r="H1134" s="418">
        <f>'5. Emisiones Fugitivas'!M29</f>
        <v>0</v>
      </c>
      <c r="I1134" s="424" t="str">
        <f t="shared" si="272"/>
        <v/>
      </c>
      <c r="Q1134" s="271"/>
    </row>
    <row r="1135" spans="1:34" ht="18" customHeight="1" x14ac:dyDescent="0.25">
      <c r="B1135" s="1097">
        <v>9</v>
      </c>
      <c r="C1135" s="335" t="str">
        <f>IF(ISTEXT('5. Emisiones Fugitivas'!E30),'5. Emisiones Fugitivas'!E30,"")</f>
        <v/>
      </c>
      <c r="D1135" s="335">
        <f>'5. Emisiones Fugitivas'!F30</f>
        <v>0</v>
      </c>
      <c r="E1135" s="335" t="str">
        <f t="shared" si="270"/>
        <v/>
      </c>
      <c r="F1135" s="401" t="str">
        <f t="shared" si="271"/>
        <v/>
      </c>
      <c r="G1135" s="418">
        <f>'5. Emisiones Fugitivas'!J30</f>
        <v>0</v>
      </c>
      <c r="H1135" s="418">
        <f>'5. Emisiones Fugitivas'!M30</f>
        <v>0</v>
      </c>
      <c r="I1135" s="424" t="str">
        <f t="shared" si="272"/>
        <v/>
      </c>
      <c r="Q1135" s="271"/>
    </row>
    <row r="1136" spans="1:34" ht="18" customHeight="1" x14ac:dyDescent="0.25">
      <c r="B1136" s="1097">
        <v>10</v>
      </c>
      <c r="C1136" s="335" t="str">
        <f>IF(ISTEXT('5. Emisiones Fugitivas'!E31),'5. Emisiones Fugitivas'!E31,"")</f>
        <v/>
      </c>
      <c r="D1136" s="335">
        <f>'5. Emisiones Fugitivas'!F31</f>
        <v>0</v>
      </c>
      <c r="E1136" s="335" t="str">
        <f t="shared" si="270"/>
        <v/>
      </c>
      <c r="F1136" s="401" t="str">
        <f t="shared" si="271"/>
        <v/>
      </c>
      <c r="G1136" s="418">
        <f>'5. Emisiones Fugitivas'!J31</f>
        <v>0</v>
      </c>
      <c r="H1136" s="418">
        <f>'5. Emisiones Fugitivas'!M31</f>
        <v>0</v>
      </c>
      <c r="I1136" s="424" t="str">
        <f t="shared" si="272"/>
        <v/>
      </c>
      <c r="Q1136" s="271"/>
    </row>
    <row r="1137" spans="2:17" ht="18" customHeight="1" x14ac:dyDescent="0.25">
      <c r="B1137" s="1097">
        <v>11</v>
      </c>
      <c r="C1137" s="335" t="str">
        <f>IF(ISTEXT('5. Emisiones Fugitivas'!E32),'5. Emisiones Fugitivas'!E32,"")</f>
        <v/>
      </c>
      <c r="D1137" s="335">
        <f>'5. Emisiones Fugitivas'!F32</f>
        <v>0</v>
      </c>
      <c r="E1137" s="335" t="str">
        <f t="shared" si="270"/>
        <v/>
      </c>
      <c r="F1137" s="401" t="str">
        <f t="shared" si="271"/>
        <v/>
      </c>
      <c r="G1137" s="418">
        <f>'5. Emisiones Fugitivas'!J32</f>
        <v>0</v>
      </c>
      <c r="H1137" s="418">
        <f>'5. Emisiones Fugitivas'!M32</f>
        <v>0</v>
      </c>
      <c r="I1137" s="424" t="str">
        <f t="shared" si="272"/>
        <v/>
      </c>
      <c r="Q1137" s="271"/>
    </row>
    <row r="1138" spans="2:17" ht="18" customHeight="1" x14ac:dyDescent="0.25">
      <c r="B1138" s="1097">
        <v>12</v>
      </c>
      <c r="C1138" s="335" t="str">
        <f>IF(ISTEXT('5. Emisiones Fugitivas'!E33),'5. Emisiones Fugitivas'!E33,"")</f>
        <v/>
      </c>
      <c r="D1138" s="335">
        <f>'5. Emisiones Fugitivas'!F33</f>
        <v>0</v>
      </c>
      <c r="E1138" s="335" t="str">
        <f t="shared" si="270"/>
        <v/>
      </c>
      <c r="F1138" s="401" t="str">
        <f t="shared" si="271"/>
        <v/>
      </c>
      <c r="G1138" s="418">
        <f>'5. Emisiones Fugitivas'!J33</f>
        <v>0</v>
      </c>
      <c r="H1138" s="418">
        <f>'5. Emisiones Fugitivas'!M33</f>
        <v>0</v>
      </c>
      <c r="I1138" s="424" t="str">
        <f t="shared" si="272"/>
        <v/>
      </c>
      <c r="Q1138" s="271"/>
    </row>
    <row r="1139" spans="2:17" ht="18" customHeight="1" x14ac:dyDescent="0.25">
      <c r="B1139" s="1097">
        <v>13</v>
      </c>
      <c r="C1139" s="335" t="str">
        <f>IF(ISTEXT('5. Emisiones Fugitivas'!E34),'5. Emisiones Fugitivas'!E34,"")</f>
        <v/>
      </c>
      <c r="D1139" s="335">
        <f>'5. Emisiones Fugitivas'!F34</f>
        <v>0</v>
      </c>
      <c r="E1139" s="335" t="str">
        <f t="shared" si="270"/>
        <v/>
      </c>
      <c r="F1139" s="401" t="str">
        <f t="shared" si="271"/>
        <v/>
      </c>
      <c r="G1139" s="418">
        <f>'5. Emisiones Fugitivas'!J34</f>
        <v>0</v>
      </c>
      <c r="H1139" s="418">
        <f>'5. Emisiones Fugitivas'!M34</f>
        <v>0</v>
      </c>
      <c r="I1139" s="424" t="str">
        <f t="shared" si="272"/>
        <v/>
      </c>
      <c r="Q1139" s="271"/>
    </row>
    <row r="1140" spans="2:17" ht="18" customHeight="1" x14ac:dyDescent="0.25">
      <c r="B1140" s="1097">
        <v>14</v>
      </c>
      <c r="C1140" s="335" t="str">
        <f>IF(ISTEXT('5. Emisiones Fugitivas'!E35),'5. Emisiones Fugitivas'!E35,"")</f>
        <v/>
      </c>
      <c r="D1140" s="335">
        <f>'5. Emisiones Fugitivas'!F35</f>
        <v>0</v>
      </c>
      <c r="E1140" s="335" t="str">
        <f t="shared" si="270"/>
        <v/>
      </c>
      <c r="F1140" s="401" t="str">
        <f t="shared" si="271"/>
        <v/>
      </c>
      <c r="G1140" s="418">
        <f>'5. Emisiones Fugitivas'!J35</f>
        <v>0</v>
      </c>
      <c r="H1140" s="418">
        <f>'5. Emisiones Fugitivas'!M35</f>
        <v>0</v>
      </c>
      <c r="I1140" s="424" t="str">
        <f t="shared" si="272"/>
        <v/>
      </c>
      <c r="Q1140" s="271"/>
    </row>
    <row r="1141" spans="2:17" ht="18" customHeight="1" x14ac:dyDescent="0.25">
      <c r="B1141" s="1097">
        <v>15</v>
      </c>
      <c r="C1141" s="335" t="str">
        <f>IF(ISTEXT('5. Emisiones Fugitivas'!E36),'5. Emisiones Fugitivas'!E36,"")</f>
        <v/>
      </c>
      <c r="D1141" s="335">
        <f>'5. Emisiones Fugitivas'!F36</f>
        <v>0</v>
      </c>
      <c r="E1141" s="335" t="str">
        <f t="shared" si="270"/>
        <v/>
      </c>
      <c r="F1141" s="401" t="str">
        <f t="shared" si="271"/>
        <v/>
      </c>
      <c r="G1141" s="418">
        <f>'5. Emisiones Fugitivas'!J36</f>
        <v>0</v>
      </c>
      <c r="H1141" s="418">
        <f>'5. Emisiones Fugitivas'!M36</f>
        <v>0</v>
      </c>
      <c r="I1141" s="424" t="str">
        <f t="shared" si="272"/>
        <v/>
      </c>
      <c r="Q1141" s="271"/>
    </row>
    <row r="1142" spans="2:17" ht="18" customHeight="1" x14ac:dyDescent="0.25">
      <c r="B1142" s="1097">
        <v>16</v>
      </c>
      <c r="C1142" s="335" t="str">
        <f>IF(ISTEXT('5. Emisiones Fugitivas'!E37),'5. Emisiones Fugitivas'!E37,"")</f>
        <v/>
      </c>
      <c r="D1142" s="335">
        <f>'5. Emisiones Fugitivas'!F37</f>
        <v>0</v>
      </c>
      <c r="E1142" s="335" t="str">
        <f t="shared" si="270"/>
        <v/>
      </c>
      <c r="F1142" s="401" t="str">
        <f t="shared" si="271"/>
        <v/>
      </c>
      <c r="G1142" s="418">
        <f>'5. Emisiones Fugitivas'!J37</f>
        <v>0</v>
      </c>
      <c r="H1142" s="418">
        <f>'5. Emisiones Fugitivas'!M37</f>
        <v>0</v>
      </c>
      <c r="I1142" s="424" t="str">
        <f t="shared" si="272"/>
        <v/>
      </c>
      <c r="Q1142" s="271"/>
    </row>
    <row r="1143" spans="2:17" ht="18" customHeight="1" x14ac:dyDescent="0.25">
      <c r="B1143" s="1097">
        <v>17</v>
      </c>
      <c r="C1143" s="335" t="str">
        <f>IF(ISTEXT('5. Emisiones Fugitivas'!E38),'5. Emisiones Fugitivas'!E38,"")</f>
        <v/>
      </c>
      <c r="D1143" s="335">
        <f>'5. Emisiones Fugitivas'!F38</f>
        <v>0</v>
      </c>
      <c r="E1143" s="335" t="str">
        <f t="shared" si="270"/>
        <v/>
      </c>
      <c r="F1143" s="401" t="str">
        <f t="shared" si="271"/>
        <v/>
      </c>
      <c r="G1143" s="418">
        <f>'5. Emisiones Fugitivas'!J38</f>
        <v>0</v>
      </c>
      <c r="H1143" s="418">
        <f>'5. Emisiones Fugitivas'!M38</f>
        <v>0</v>
      </c>
      <c r="I1143" s="424" t="str">
        <f t="shared" si="272"/>
        <v/>
      </c>
      <c r="Q1143" s="271"/>
    </row>
    <row r="1144" spans="2:17" ht="18" customHeight="1" x14ac:dyDescent="0.25">
      <c r="B1144" s="1097">
        <v>18</v>
      </c>
      <c r="C1144" s="335" t="str">
        <f>IF(ISTEXT('5. Emisiones Fugitivas'!E39),'5. Emisiones Fugitivas'!E39,"")</f>
        <v/>
      </c>
      <c r="D1144" s="335">
        <f>'5. Emisiones Fugitivas'!F39</f>
        <v>0</v>
      </c>
      <c r="E1144" s="335" t="str">
        <f t="shared" si="270"/>
        <v/>
      </c>
      <c r="F1144" s="401" t="str">
        <f t="shared" si="271"/>
        <v/>
      </c>
      <c r="G1144" s="418">
        <f>'5. Emisiones Fugitivas'!J39</f>
        <v>0</v>
      </c>
      <c r="H1144" s="418">
        <f>'5. Emisiones Fugitivas'!M39</f>
        <v>0</v>
      </c>
      <c r="I1144" s="424" t="str">
        <f t="shared" si="272"/>
        <v/>
      </c>
      <c r="Q1144" s="271"/>
    </row>
    <row r="1145" spans="2:17" ht="18" customHeight="1" x14ac:dyDescent="0.25">
      <c r="B1145" s="1097">
        <v>19</v>
      </c>
      <c r="C1145" s="335" t="str">
        <f>IF(ISTEXT('5. Emisiones Fugitivas'!E40),'5. Emisiones Fugitivas'!E40,"")</f>
        <v/>
      </c>
      <c r="D1145" s="335">
        <f>'5. Emisiones Fugitivas'!F40</f>
        <v>0</v>
      </c>
      <c r="E1145" s="335" t="str">
        <f t="shared" si="270"/>
        <v/>
      </c>
      <c r="F1145" s="401" t="str">
        <f t="shared" si="271"/>
        <v/>
      </c>
      <c r="G1145" s="418">
        <f>'5. Emisiones Fugitivas'!J40</f>
        <v>0</v>
      </c>
      <c r="H1145" s="418">
        <f>'5. Emisiones Fugitivas'!M40</f>
        <v>0</v>
      </c>
      <c r="I1145" s="424" t="str">
        <f t="shared" si="272"/>
        <v/>
      </c>
      <c r="Q1145" s="271"/>
    </row>
    <row r="1146" spans="2:17" ht="18" customHeight="1" x14ac:dyDescent="0.25">
      <c r="B1146" s="1097">
        <v>20</v>
      </c>
      <c r="C1146" s="335" t="str">
        <f>IF(ISTEXT('5. Emisiones Fugitivas'!E41),'5. Emisiones Fugitivas'!E41,"")</f>
        <v/>
      </c>
      <c r="D1146" s="335">
        <f>'5. Emisiones Fugitivas'!F41</f>
        <v>0</v>
      </c>
      <c r="E1146" s="335" t="str">
        <f t="shared" si="270"/>
        <v/>
      </c>
      <c r="F1146" s="401" t="str">
        <f t="shared" si="271"/>
        <v/>
      </c>
      <c r="G1146" s="418">
        <f>'5. Emisiones Fugitivas'!J41</f>
        <v>0</v>
      </c>
      <c r="H1146" s="418">
        <f>'5. Emisiones Fugitivas'!M41</f>
        <v>0</v>
      </c>
      <c r="I1146" s="424" t="str">
        <f t="shared" si="272"/>
        <v/>
      </c>
      <c r="Q1146" s="271"/>
    </row>
    <row r="1147" spans="2:17" ht="18" customHeight="1" x14ac:dyDescent="0.25">
      <c r="B1147" s="1097">
        <v>21</v>
      </c>
      <c r="C1147" s="335" t="str">
        <f>IF(ISTEXT('5. Emisiones Fugitivas'!E42),'5. Emisiones Fugitivas'!E42,"")</f>
        <v/>
      </c>
      <c r="D1147" s="335">
        <f>'5. Emisiones Fugitivas'!F42</f>
        <v>0</v>
      </c>
      <c r="E1147" s="335" t="str">
        <f t="shared" si="270"/>
        <v/>
      </c>
      <c r="F1147" s="401" t="str">
        <f t="shared" si="271"/>
        <v/>
      </c>
      <c r="G1147" s="418">
        <f>'5. Emisiones Fugitivas'!J42</f>
        <v>0</v>
      </c>
      <c r="H1147" s="418">
        <f>'5. Emisiones Fugitivas'!M42</f>
        <v>0</v>
      </c>
      <c r="I1147" s="424" t="str">
        <f t="shared" si="272"/>
        <v/>
      </c>
      <c r="Q1147" s="271"/>
    </row>
    <row r="1148" spans="2:17" ht="18" customHeight="1" x14ac:dyDescent="0.25">
      <c r="B1148" s="1098">
        <v>22</v>
      </c>
      <c r="C1148" s="335" t="str">
        <f>IF(ISTEXT('5. Emisiones Fugitivas'!E43),'5. Emisiones Fugitivas'!E43,"")</f>
        <v/>
      </c>
      <c r="D1148" s="335">
        <f>'5. Emisiones Fugitivas'!F43</f>
        <v>0</v>
      </c>
      <c r="E1148" s="335" t="str">
        <f t="shared" ref="E1148:E1175" si="273">IFERROR(VLOOKUP(D1148,PCA_1,2,0),"")</f>
        <v/>
      </c>
      <c r="F1148" s="401" t="str">
        <f t="shared" ref="F1148:F1175" si="274">IFERROR(VLOOKUP(D1148,PCA_1,3,0),"")</f>
        <v/>
      </c>
      <c r="G1148" s="418">
        <f>'5. Emisiones Fugitivas'!J43</f>
        <v>0</v>
      </c>
      <c r="H1148" s="418">
        <f>'5. Emisiones Fugitivas'!M43</f>
        <v>0</v>
      </c>
      <c r="I1148" s="424" t="str">
        <f t="shared" ref="I1148:I1175" si="275">IFERROR(IF(D1148="Otro",G1148*H1148,F1148*H1148),"")</f>
        <v/>
      </c>
      <c r="Q1148" s="271"/>
    </row>
    <row r="1149" spans="2:17" ht="18" customHeight="1" x14ac:dyDescent="0.25">
      <c r="B1149" s="1097">
        <v>23</v>
      </c>
      <c r="C1149" s="335" t="str">
        <f>IF(ISTEXT('5. Emisiones Fugitivas'!E44),'5. Emisiones Fugitivas'!E44,"")</f>
        <v/>
      </c>
      <c r="D1149" s="335">
        <f>'5. Emisiones Fugitivas'!F44</f>
        <v>0</v>
      </c>
      <c r="E1149" s="335" t="str">
        <f t="shared" si="273"/>
        <v/>
      </c>
      <c r="F1149" s="401" t="str">
        <f t="shared" si="274"/>
        <v/>
      </c>
      <c r="G1149" s="418">
        <f>'5. Emisiones Fugitivas'!J44</f>
        <v>0</v>
      </c>
      <c r="H1149" s="418">
        <f>'5. Emisiones Fugitivas'!M44</f>
        <v>0</v>
      </c>
      <c r="I1149" s="424" t="str">
        <f t="shared" si="275"/>
        <v/>
      </c>
      <c r="Q1149" s="271"/>
    </row>
    <row r="1150" spans="2:17" ht="18" customHeight="1" x14ac:dyDescent="0.25">
      <c r="B1150" s="1097">
        <v>24</v>
      </c>
      <c r="C1150" s="335" t="str">
        <f>IF(ISTEXT('5. Emisiones Fugitivas'!E45),'5. Emisiones Fugitivas'!E45,"")</f>
        <v/>
      </c>
      <c r="D1150" s="335">
        <f>'5. Emisiones Fugitivas'!F45</f>
        <v>0</v>
      </c>
      <c r="E1150" s="335" t="str">
        <f t="shared" si="273"/>
        <v/>
      </c>
      <c r="F1150" s="401" t="str">
        <f t="shared" si="274"/>
        <v/>
      </c>
      <c r="G1150" s="418">
        <f>'5. Emisiones Fugitivas'!J45</f>
        <v>0</v>
      </c>
      <c r="H1150" s="418">
        <f>'5. Emisiones Fugitivas'!M45</f>
        <v>0</v>
      </c>
      <c r="I1150" s="424" t="str">
        <f t="shared" si="275"/>
        <v/>
      </c>
      <c r="Q1150" s="271"/>
    </row>
    <row r="1151" spans="2:17" ht="18" customHeight="1" x14ac:dyDescent="0.25">
      <c r="B1151" s="1097">
        <v>25</v>
      </c>
      <c r="C1151" s="335" t="str">
        <f>IF(ISTEXT('5. Emisiones Fugitivas'!E46),'5. Emisiones Fugitivas'!E46,"")</f>
        <v/>
      </c>
      <c r="D1151" s="335">
        <f>'5. Emisiones Fugitivas'!F46</f>
        <v>0</v>
      </c>
      <c r="E1151" s="335" t="str">
        <f t="shared" si="273"/>
        <v/>
      </c>
      <c r="F1151" s="401" t="str">
        <f t="shared" si="274"/>
        <v/>
      </c>
      <c r="G1151" s="418">
        <f>'5. Emisiones Fugitivas'!J46</f>
        <v>0</v>
      </c>
      <c r="H1151" s="418">
        <f>'5. Emisiones Fugitivas'!M46</f>
        <v>0</v>
      </c>
      <c r="I1151" s="424" t="str">
        <f t="shared" si="275"/>
        <v/>
      </c>
      <c r="Q1151" s="271"/>
    </row>
    <row r="1152" spans="2:17" ht="18" customHeight="1" x14ac:dyDescent="0.25">
      <c r="B1152" s="1097">
        <v>26</v>
      </c>
      <c r="C1152" s="335" t="str">
        <f>IF(ISTEXT('5. Emisiones Fugitivas'!E47),'5. Emisiones Fugitivas'!E47,"")</f>
        <v/>
      </c>
      <c r="D1152" s="335">
        <f>'5. Emisiones Fugitivas'!F47</f>
        <v>0</v>
      </c>
      <c r="E1152" s="335" t="str">
        <f t="shared" si="273"/>
        <v/>
      </c>
      <c r="F1152" s="401" t="str">
        <f t="shared" si="274"/>
        <v/>
      </c>
      <c r="G1152" s="418">
        <f>'5. Emisiones Fugitivas'!J47</f>
        <v>0</v>
      </c>
      <c r="H1152" s="418">
        <f>'5. Emisiones Fugitivas'!M47</f>
        <v>0</v>
      </c>
      <c r="I1152" s="424" t="str">
        <f t="shared" si="275"/>
        <v/>
      </c>
      <c r="Q1152" s="271"/>
    </row>
    <row r="1153" spans="2:17" ht="18" customHeight="1" x14ac:dyDescent="0.25">
      <c r="B1153" s="1097">
        <v>27</v>
      </c>
      <c r="C1153" s="335" t="str">
        <f>IF(ISTEXT('5. Emisiones Fugitivas'!E48),'5. Emisiones Fugitivas'!E48,"")</f>
        <v/>
      </c>
      <c r="D1153" s="335">
        <f>'5. Emisiones Fugitivas'!F48</f>
        <v>0</v>
      </c>
      <c r="E1153" s="335" t="str">
        <f t="shared" si="273"/>
        <v/>
      </c>
      <c r="F1153" s="401" t="str">
        <f t="shared" si="274"/>
        <v/>
      </c>
      <c r="G1153" s="418">
        <f>'5. Emisiones Fugitivas'!J48</f>
        <v>0</v>
      </c>
      <c r="H1153" s="418">
        <f>'5. Emisiones Fugitivas'!M48</f>
        <v>0</v>
      </c>
      <c r="I1153" s="424" t="str">
        <f t="shared" si="275"/>
        <v/>
      </c>
      <c r="Q1153" s="271"/>
    </row>
    <row r="1154" spans="2:17" ht="18" customHeight="1" x14ac:dyDescent="0.25">
      <c r="B1154" s="1097">
        <v>28</v>
      </c>
      <c r="C1154" s="335" t="str">
        <f>IF(ISTEXT('5. Emisiones Fugitivas'!E49),'5. Emisiones Fugitivas'!E49,"")</f>
        <v/>
      </c>
      <c r="D1154" s="335">
        <f>'5. Emisiones Fugitivas'!F49</f>
        <v>0</v>
      </c>
      <c r="E1154" s="335" t="str">
        <f t="shared" si="273"/>
        <v/>
      </c>
      <c r="F1154" s="401" t="str">
        <f t="shared" si="274"/>
        <v/>
      </c>
      <c r="G1154" s="418">
        <f>'5. Emisiones Fugitivas'!J49</f>
        <v>0</v>
      </c>
      <c r="H1154" s="418">
        <f>'5. Emisiones Fugitivas'!M49</f>
        <v>0</v>
      </c>
      <c r="I1154" s="424" t="str">
        <f t="shared" si="275"/>
        <v/>
      </c>
      <c r="Q1154" s="271"/>
    </row>
    <row r="1155" spans="2:17" ht="18" customHeight="1" x14ac:dyDescent="0.25">
      <c r="B1155" s="1097">
        <v>29</v>
      </c>
      <c r="C1155" s="335" t="str">
        <f>IF(ISTEXT('5. Emisiones Fugitivas'!E50),'5. Emisiones Fugitivas'!E50,"")</f>
        <v/>
      </c>
      <c r="D1155" s="335">
        <f>'5. Emisiones Fugitivas'!F50</f>
        <v>0</v>
      </c>
      <c r="E1155" s="335" t="str">
        <f t="shared" si="273"/>
        <v/>
      </c>
      <c r="F1155" s="401" t="str">
        <f t="shared" si="274"/>
        <v/>
      </c>
      <c r="G1155" s="418">
        <f>'5. Emisiones Fugitivas'!J50</f>
        <v>0</v>
      </c>
      <c r="H1155" s="418">
        <f>'5. Emisiones Fugitivas'!M50</f>
        <v>0</v>
      </c>
      <c r="I1155" s="424" t="str">
        <f t="shared" si="275"/>
        <v/>
      </c>
      <c r="Q1155" s="271"/>
    </row>
    <row r="1156" spans="2:17" ht="18" customHeight="1" x14ac:dyDescent="0.25">
      <c r="B1156" s="1097">
        <v>30</v>
      </c>
      <c r="C1156" s="335" t="str">
        <f>IF(ISTEXT('5. Emisiones Fugitivas'!E51),'5. Emisiones Fugitivas'!E51,"")</f>
        <v/>
      </c>
      <c r="D1156" s="335">
        <f>'5. Emisiones Fugitivas'!F51</f>
        <v>0</v>
      </c>
      <c r="E1156" s="335" t="str">
        <f t="shared" si="273"/>
        <v/>
      </c>
      <c r="F1156" s="401" t="str">
        <f t="shared" si="274"/>
        <v/>
      </c>
      <c r="G1156" s="418">
        <f>'5. Emisiones Fugitivas'!J51</f>
        <v>0</v>
      </c>
      <c r="H1156" s="418">
        <f>'5. Emisiones Fugitivas'!M51</f>
        <v>0</v>
      </c>
      <c r="I1156" s="424" t="str">
        <f t="shared" si="275"/>
        <v/>
      </c>
      <c r="Q1156" s="271"/>
    </row>
    <row r="1157" spans="2:17" ht="18" customHeight="1" x14ac:dyDescent="0.25">
      <c r="B1157" s="1097">
        <v>31</v>
      </c>
      <c r="C1157" s="335" t="str">
        <f>IF(ISTEXT('5. Emisiones Fugitivas'!E52),'5. Emisiones Fugitivas'!E52,"")</f>
        <v/>
      </c>
      <c r="D1157" s="335">
        <f>'5. Emisiones Fugitivas'!F52</f>
        <v>0</v>
      </c>
      <c r="E1157" s="335" t="str">
        <f t="shared" si="273"/>
        <v/>
      </c>
      <c r="F1157" s="401" t="str">
        <f t="shared" si="274"/>
        <v/>
      </c>
      <c r="G1157" s="418">
        <f>'5. Emisiones Fugitivas'!J52</f>
        <v>0</v>
      </c>
      <c r="H1157" s="418">
        <f>'5. Emisiones Fugitivas'!M52</f>
        <v>0</v>
      </c>
      <c r="I1157" s="424" t="str">
        <f t="shared" si="275"/>
        <v/>
      </c>
      <c r="Q1157" s="271"/>
    </row>
    <row r="1158" spans="2:17" ht="18" customHeight="1" x14ac:dyDescent="0.25">
      <c r="B1158" s="1097">
        <v>32</v>
      </c>
      <c r="C1158" s="335" t="str">
        <f>IF(ISTEXT('5. Emisiones Fugitivas'!E53),'5. Emisiones Fugitivas'!E53,"")</f>
        <v/>
      </c>
      <c r="D1158" s="335">
        <f>'5. Emisiones Fugitivas'!F53</f>
        <v>0</v>
      </c>
      <c r="E1158" s="335" t="str">
        <f t="shared" si="273"/>
        <v/>
      </c>
      <c r="F1158" s="401" t="str">
        <f t="shared" si="274"/>
        <v/>
      </c>
      <c r="G1158" s="418">
        <f>'5. Emisiones Fugitivas'!J53</f>
        <v>0</v>
      </c>
      <c r="H1158" s="418">
        <f>'5. Emisiones Fugitivas'!M53</f>
        <v>0</v>
      </c>
      <c r="I1158" s="424" t="str">
        <f t="shared" si="275"/>
        <v/>
      </c>
      <c r="Q1158" s="271"/>
    </row>
    <row r="1159" spans="2:17" ht="18" customHeight="1" x14ac:dyDescent="0.25">
      <c r="B1159" s="1097">
        <v>33</v>
      </c>
      <c r="C1159" s="335" t="str">
        <f>IF(ISTEXT('5. Emisiones Fugitivas'!E54),'5. Emisiones Fugitivas'!E54,"")</f>
        <v/>
      </c>
      <c r="D1159" s="335">
        <f>'5. Emisiones Fugitivas'!F54</f>
        <v>0</v>
      </c>
      <c r="E1159" s="335" t="str">
        <f t="shared" si="273"/>
        <v/>
      </c>
      <c r="F1159" s="401" t="str">
        <f t="shared" si="274"/>
        <v/>
      </c>
      <c r="G1159" s="418">
        <f>'5. Emisiones Fugitivas'!J54</f>
        <v>0</v>
      </c>
      <c r="H1159" s="418">
        <f>'5. Emisiones Fugitivas'!M54</f>
        <v>0</v>
      </c>
      <c r="I1159" s="424" t="str">
        <f t="shared" si="275"/>
        <v/>
      </c>
      <c r="Q1159" s="271"/>
    </row>
    <row r="1160" spans="2:17" ht="18" customHeight="1" x14ac:dyDescent="0.25">
      <c r="B1160" s="1097">
        <v>34</v>
      </c>
      <c r="C1160" s="335" t="str">
        <f>IF(ISTEXT('5. Emisiones Fugitivas'!E55),'5. Emisiones Fugitivas'!E55,"")</f>
        <v/>
      </c>
      <c r="D1160" s="335">
        <f>'5. Emisiones Fugitivas'!F55</f>
        <v>0</v>
      </c>
      <c r="E1160" s="335" t="str">
        <f t="shared" si="273"/>
        <v/>
      </c>
      <c r="F1160" s="401" t="str">
        <f t="shared" si="274"/>
        <v/>
      </c>
      <c r="G1160" s="418">
        <f>'5. Emisiones Fugitivas'!J55</f>
        <v>0</v>
      </c>
      <c r="H1160" s="418">
        <f>'5. Emisiones Fugitivas'!M55</f>
        <v>0</v>
      </c>
      <c r="I1160" s="424" t="str">
        <f t="shared" si="275"/>
        <v/>
      </c>
      <c r="Q1160" s="271"/>
    </row>
    <row r="1161" spans="2:17" ht="18" customHeight="1" x14ac:dyDescent="0.25">
      <c r="B1161" s="1097">
        <v>35</v>
      </c>
      <c r="C1161" s="335" t="str">
        <f>IF(ISTEXT('5. Emisiones Fugitivas'!E56),'5. Emisiones Fugitivas'!E56,"")</f>
        <v/>
      </c>
      <c r="D1161" s="335">
        <f>'5. Emisiones Fugitivas'!F56</f>
        <v>0</v>
      </c>
      <c r="E1161" s="335" t="str">
        <f t="shared" si="273"/>
        <v/>
      </c>
      <c r="F1161" s="401" t="str">
        <f t="shared" si="274"/>
        <v/>
      </c>
      <c r="G1161" s="418">
        <f>'5. Emisiones Fugitivas'!J56</f>
        <v>0</v>
      </c>
      <c r="H1161" s="418">
        <f>'5. Emisiones Fugitivas'!M56</f>
        <v>0</v>
      </c>
      <c r="I1161" s="424" t="str">
        <f t="shared" si="275"/>
        <v/>
      </c>
      <c r="Q1161" s="271"/>
    </row>
    <row r="1162" spans="2:17" ht="18" customHeight="1" x14ac:dyDescent="0.25">
      <c r="B1162" s="1097">
        <v>36</v>
      </c>
      <c r="C1162" s="335" t="str">
        <f>IF(ISTEXT('5. Emisiones Fugitivas'!E57),'5. Emisiones Fugitivas'!E57,"")</f>
        <v/>
      </c>
      <c r="D1162" s="335">
        <f>'5. Emisiones Fugitivas'!F57</f>
        <v>0</v>
      </c>
      <c r="E1162" s="335" t="str">
        <f t="shared" si="273"/>
        <v/>
      </c>
      <c r="F1162" s="401" t="str">
        <f t="shared" si="274"/>
        <v/>
      </c>
      <c r="G1162" s="418">
        <f>'5. Emisiones Fugitivas'!J57</f>
        <v>0</v>
      </c>
      <c r="H1162" s="418">
        <f>'5. Emisiones Fugitivas'!M57</f>
        <v>0</v>
      </c>
      <c r="I1162" s="424" t="str">
        <f t="shared" si="275"/>
        <v/>
      </c>
      <c r="Q1162" s="271"/>
    </row>
    <row r="1163" spans="2:17" ht="18" customHeight="1" x14ac:dyDescent="0.25">
      <c r="B1163" s="1097">
        <v>37</v>
      </c>
      <c r="C1163" s="335" t="str">
        <f>IF(ISTEXT('5. Emisiones Fugitivas'!E58),'5. Emisiones Fugitivas'!E58,"")</f>
        <v/>
      </c>
      <c r="D1163" s="335">
        <f>'5. Emisiones Fugitivas'!F58</f>
        <v>0</v>
      </c>
      <c r="E1163" s="335" t="str">
        <f t="shared" si="273"/>
        <v/>
      </c>
      <c r="F1163" s="401" t="str">
        <f t="shared" si="274"/>
        <v/>
      </c>
      <c r="G1163" s="418">
        <f>'5. Emisiones Fugitivas'!J58</f>
        <v>0</v>
      </c>
      <c r="H1163" s="418">
        <f>'5. Emisiones Fugitivas'!M58</f>
        <v>0</v>
      </c>
      <c r="I1163" s="424" t="str">
        <f t="shared" si="275"/>
        <v/>
      </c>
      <c r="Q1163" s="271"/>
    </row>
    <row r="1164" spans="2:17" ht="18" customHeight="1" x14ac:dyDescent="0.25">
      <c r="B1164" s="1097">
        <v>38</v>
      </c>
      <c r="C1164" s="335" t="str">
        <f>IF(ISTEXT('5. Emisiones Fugitivas'!E59),'5. Emisiones Fugitivas'!E59,"")</f>
        <v/>
      </c>
      <c r="D1164" s="335">
        <f>'5. Emisiones Fugitivas'!F59</f>
        <v>0</v>
      </c>
      <c r="E1164" s="335" t="str">
        <f t="shared" si="273"/>
        <v/>
      </c>
      <c r="F1164" s="401" t="str">
        <f t="shared" si="274"/>
        <v/>
      </c>
      <c r="G1164" s="418">
        <f>'5. Emisiones Fugitivas'!J59</f>
        <v>0</v>
      </c>
      <c r="H1164" s="418">
        <f>'5. Emisiones Fugitivas'!M59</f>
        <v>0</v>
      </c>
      <c r="I1164" s="424" t="str">
        <f t="shared" si="275"/>
        <v/>
      </c>
      <c r="Q1164" s="271"/>
    </row>
    <row r="1165" spans="2:17" ht="18" customHeight="1" x14ac:dyDescent="0.25">
      <c r="B1165" s="1097">
        <v>39</v>
      </c>
      <c r="C1165" s="335" t="str">
        <f>IF(ISTEXT('5. Emisiones Fugitivas'!E60),'5. Emisiones Fugitivas'!E60,"")</f>
        <v/>
      </c>
      <c r="D1165" s="335">
        <f>'5. Emisiones Fugitivas'!F60</f>
        <v>0</v>
      </c>
      <c r="E1165" s="335" t="str">
        <f t="shared" si="273"/>
        <v/>
      </c>
      <c r="F1165" s="401" t="str">
        <f t="shared" si="274"/>
        <v/>
      </c>
      <c r="G1165" s="418">
        <f>'5. Emisiones Fugitivas'!J60</f>
        <v>0</v>
      </c>
      <c r="H1165" s="418">
        <f>'5. Emisiones Fugitivas'!M60</f>
        <v>0</v>
      </c>
      <c r="I1165" s="424" t="str">
        <f t="shared" si="275"/>
        <v/>
      </c>
      <c r="Q1165" s="271"/>
    </row>
    <row r="1166" spans="2:17" ht="18" customHeight="1" x14ac:dyDescent="0.25">
      <c r="B1166" s="1097">
        <v>40</v>
      </c>
      <c r="C1166" s="335" t="str">
        <f>IF(ISTEXT('5. Emisiones Fugitivas'!E61),'5. Emisiones Fugitivas'!E61,"")</f>
        <v/>
      </c>
      <c r="D1166" s="335">
        <f>'5. Emisiones Fugitivas'!F61</f>
        <v>0</v>
      </c>
      <c r="E1166" s="335" t="str">
        <f t="shared" si="273"/>
        <v/>
      </c>
      <c r="F1166" s="401" t="str">
        <f t="shared" si="274"/>
        <v/>
      </c>
      <c r="G1166" s="418">
        <f>'5. Emisiones Fugitivas'!J61</f>
        <v>0</v>
      </c>
      <c r="H1166" s="418">
        <f>'5. Emisiones Fugitivas'!M61</f>
        <v>0</v>
      </c>
      <c r="I1166" s="424" t="str">
        <f t="shared" si="275"/>
        <v/>
      </c>
      <c r="Q1166" s="271"/>
    </row>
    <row r="1167" spans="2:17" ht="18" customHeight="1" x14ac:dyDescent="0.25">
      <c r="B1167" s="1097">
        <v>41</v>
      </c>
      <c r="C1167" s="335" t="str">
        <f>IF(ISTEXT('5. Emisiones Fugitivas'!E62),'5. Emisiones Fugitivas'!E62,"")</f>
        <v/>
      </c>
      <c r="D1167" s="335">
        <f>'5. Emisiones Fugitivas'!F62</f>
        <v>0</v>
      </c>
      <c r="E1167" s="335" t="str">
        <f t="shared" si="273"/>
        <v/>
      </c>
      <c r="F1167" s="401" t="str">
        <f t="shared" si="274"/>
        <v/>
      </c>
      <c r="G1167" s="418">
        <f>'5. Emisiones Fugitivas'!J62</f>
        <v>0</v>
      </c>
      <c r="H1167" s="418">
        <f>'5. Emisiones Fugitivas'!M62</f>
        <v>0</v>
      </c>
      <c r="I1167" s="424" t="str">
        <f t="shared" si="275"/>
        <v/>
      </c>
      <c r="Q1167" s="271"/>
    </row>
    <row r="1168" spans="2:17" ht="18" customHeight="1" x14ac:dyDescent="0.25">
      <c r="B1168" s="1097">
        <v>42</v>
      </c>
      <c r="C1168" s="335" t="str">
        <f>IF(ISTEXT('5. Emisiones Fugitivas'!E63),'5. Emisiones Fugitivas'!E63,"")</f>
        <v/>
      </c>
      <c r="D1168" s="335">
        <f>'5. Emisiones Fugitivas'!F63</f>
        <v>0</v>
      </c>
      <c r="E1168" s="335" t="str">
        <f t="shared" si="273"/>
        <v/>
      </c>
      <c r="F1168" s="401" t="str">
        <f t="shared" si="274"/>
        <v/>
      </c>
      <c r="G1168" s="418">
        <f>'5. Emisiones Fugitivas'!J63</f>
        <v>0</v>
      </c>
      <c r="H1168" s="418">
        <f>'5. Emisiones Fugitivas'!M63</f>
        <v>0</v>
      </c>
      <c r="I1168" s="424" t="str">
        <f t="shared" si="275"/>
        <v/>
      </c>
      <c r="Q1168" s="271"/>
    </row>
    <row r="1169" spans="1:54" ht="18" customHeight="1" x14ac:dyDescent="0.25">
      <c r="B1169" s="1097">
        <v>43</v>
      </c>
      <c r="C1169" s="335" t="str">
        <f>IF(ISTEXT('5. Emisiones Fugitivas'!E64),'5. Emisiones Fugitivas'!E64,"")</f>
        <v/>
      </c>
      <c r="D1169" s="335">
        <f>'5. Emisiones Fugitivas'!F64</f>
        <v>0</v>
      </c>
      <c r="E1169" s="335" t="str">
        <f t="shared" si="273"/>
        <v/>
      </c>
      <c r="F1169" s="401" t="str">
        <f t="shared" si="274"/>
        <v/>
      </c>
      <c r="G1169" s="418">
        <f>'5. Emisiones Fugitivas'!J64</f>
        <v>0</v>
      </c>
      <c r="H1169" s="418">
        <f>'5. Emisiones Fugitivas'!M64</f>
        <v>0</v>
      </c>
      <c r="I1169" s="424" t="str">
        <f t="shared" si="275"/>
        <v/>
      </c>
      <c r="Q1169" s="271"/>
    </row>
    <row r="1170" spans="1:54" ht="18" customHeight="1" x14ac:dyDescent="0.25">
      <c r="B1170" s="1097">
        <v>44</v>
      </c>
      <c r="C1170" s="335" t="str">
        <f>IF(ISTEXT('5. Emisiones Fugitivas'!E65),'5. Emisiones Fugitivas'!E65,"")</f>
        <v/>
      </c>
      <c r="D1170" s="335">
        <f>'5. Emisiones Fugitivas'!F65</f>
        <v>0</v>
      </c>
      <c r="E1170" s="335" t="str">
        <f t="shared" si="273"/>
        <v/>
      </c>
      <c r="F1170" s="401" t="str">
        <f t="shared" si="274"/>
        <v/>
      </c>
      <c r="G1170" s="418">
        <f>'5. Emisiones Fugitivas'!J65</f>
        <v>0</v>
      </c>
      <c r="H1170" s="418">
        <f>'5. Emisiones Fugitivas'!M65</f>
        <v>0</v>
      </c>
      <c r="I1170" s="424" t="str">
        <f t="shared" si="275"/>
        <v/>
      </c>
      <c r="Q1170" s="271"/>
    </row>
    <row r="1171" spans="1:54" ht="18" customHeight="1" x14ac:dyDescent="0.25">
      <c r="B1171" s="1097">
        <v>45</v>
      </c>
      <c r="C1171" s="335" t="str">
        <f>IF(ISTEXT('5. Emisiones Fugitivas'!E66),'5. Emisiones Fugitivas'!E66,"")</f>
        <v/>
      </c>
      <c r="D1171" s="335">
        <f>'5. Emisiones Fugitivas'!F66</f>
        <v>0</v>
      </c>
      <c r="E1171" s="335" t="str">
        <f t="shared" si="273"/>
        <v/>
      </c>
      <c r="F1171" s="401" t="str">
        <f t="shared" si="274"/>
        <v/>
      </c>
      <c r="G1171" s="418">
        <f>'5. Emisiones Fugitivas'!J66</f>
        <v>0</v>
      </c>
      <c r="H1171" s="418">
        <f>'5. Emisiones Fugitivas'!M66</f>
        <v>0</v>
      </c>
      <c r="I1171" s="424" t="str">
        <f t="shared" si="275"/>
        <v/>
      </c>
      <c r="Q1171" s="271"/>
    </row>
    <row r="1172" spans="1:54" ht="18" customHeight="1" x14ac:dyDescent="0.25">
      <c r="B1172" s="1097">
        <v>46</v>
      </c>
      <c r="C1172" s="335" t="str">
        <f>IF(ISTEXT('5. Emisiones Fugitivas'!E67),'5. Emisiones Fugitivas'!E67,"")</f>
        <v/>
      </c>
      <c r="D1172" s="335">
        <f>'5. Emisiones Fugitivas'!F67</f>
        <v>0</v>
      </c>
      <c r="E1172" s="335" t="str">
        <f t="shared" si="273"/>
        <v/>
      </c>
      <c r="F1172" s="401" t="str">
        <f t="shared" si="274"/>
        <v/>
      </c>
      <c r="G1172" s="418">
        <f>'5. Emisiones Fugitivas'!J67</f>
        <v>0</v>
      </c>
      <c r="H1172" s="418">
        <f>'5. Emisiones Fugitivas'!M67</f>
        <v>0</v>
      </c>
      <c r="I1172" s="424" t="str">
        <f t="shared" si="275"/>
        <v/>
      </c>
      <c r="Q1172" s="271"/>
    </row>
    <row r="1173" spans="1:54" ht="18" customHeight="1" x14ac:dyDescent="0.25">
      <c r="B1173" s="1097">
        <v>47</v>
      </c>
      <c r="C1173" s="335" t="str">
        <f>IF(ISTEXT('5. Emisiones Fugitivas'!E68),'5. Emisiones Fugitivas'!E68,"")</f>
        <v/>
      </c>
      <c r="D1173" s="335">
        <f>'5. Emisiones Fugitivas'!F68</f>
        <v>0</v>
      </c>
      <c r="E1173" s="335" t="str">
        <f t="shared" si="273"/>
        <v/>
      </c>
      <c r="F1173" s="401" t="str">
        <f t="shared" si="274"/>
        <v/>
      </c>
      <c r="G1173" s="418">
        <f>'5. Emisiones Fugitivas'!J68</f>
        <v>0</v>
      </c>
      <c r="H1173" s="418">
        <f>'5. Emisiones Fugitivas'!M68</f>
        <v>0</v>
      </c>
      <c r="I1173" s="424" t="str">
        <f t="shared" si="275"/>
        <v/>
      </c>
      <c r="Q1173" s="271"/>
    </row>
    <row r="1174" spans="1:54" ht="18" customHeight="1" x14ac:dyDescent="0.25">
      <c r="B1174" s="1097">
        <v>48</v>
      </c>
      <c r="C1174" s="335" t="str">
        <f>IF(ISTEXT('5. Emisiones Fugitivas'!E69),'5. Emisiones Fugitivas'!E69,"")</f>
        <v/>
      </c>
      <c r="D1174" s="335">
        <f>'5. Emisiones Fugitivas'!F69</f>
        <v>0</v>
      </c>
      <c r="E1174" s="335" t="str">
        <f t="shared" si="273"/>
        <v/>
      </c>
      <c r="F1174" s="401" t="str">
        <f t="shared" si="274"/>
        <v/>
      </c>
      <c r="G1174" s="418">
        <f>'5. Emisiones Fugitivas'!J69</f>
        <v>0</v>
      </c>
      <c r="H1174" s="418">
        <f>'5. Emisiones Fugitivas'!M69</f>
        <v>0</v>
      </c>
      <c r="I1174" s="424" t="str">
        <f t="shared" si="275"/>
        <v/>
      </c>
      <c r="Q1174" s="271"/>
    </row>
    <row r="1175" spans="1:54" ht="18" customHeight="1" x14ac:dyDescent="0.25">
      <c r="B1175" s="1097">
        <v>49</v>
      </c>
      <c r="C1175" s="335" t="str">
        <f>IF(ISTEXT('5. Emisiones Fugitivas'!E70),'5. Emisiones Fugitivas'!E70,"")</f>
        <v/>
      </c>
      <c r="D1175" s="335">
        <f>'5. Emisiones Fugitivas'!F70</f>
        <v>0</v>
      </c>
      <c r="E1175" s="335" t="str">
        <f t="shared" si="273"/>
        <v/>
      </c>
      <c r="F1175" s="401" t="str">
        <f t="shared" si="274"/>
        <v/>
      </c>
      <c r="G1175" s="418">
        <f>'5. Emisiones Fugitivas'!J70</f>
        <v>0</v>
      </c>
      <c r="H1175" s="418">
        <f>'5. Emisiones Fugitivas'!M70</f>
        <v>0</v>
      </c>
      <c r="I1175" s="424" t="str">
        <f t="shared" si="275"/>
        <v/>
      </c>
      <c r="Q1175" s="271"/>
    </row>
    <row r="1176" spans="1:54" ht="18" customHeight="1" x14ac:dyDescent="0.25">
      <c r="B1176" s="1097">
        <v>50</v>
      </c>
      <c r="C1176" s="335" t="str">
        <f>IF(ISTEXT('5. Emisiones Fugitivas'!E71),'5. Emisiones Fugitivas'!E71,"")</f>
        <v/>
      </c>
      <c r="D1176" s="335">
        <f>'5. Emisiones Fugitivas'!F71</f>
        <v>0</v>
      </c>
      <c r="E1176" s="335" t="str">
        <f>IFERROR(VLOOKUP(D1176,PCA_1,2,0),"")</f>
        <v/>
      </c>
      <c r="F1176" s="401" t="str">
        <f>IFERROR(VLOOKUP(D1176,PCA_1,3,0),"")</f>
        <v/>
      </c>
      <c r="G1176" s="418">
        <f>'5. Emisiones Fugitivas'!J71</f>
        <v>0</v>
      </c>
      <c r="H1176" s="418">
        <f>'5. Emisiones Fugitivas'!M71</f>
        <v>0</v>
      </c>
      <c r="I1176" s="424" t="str">
        <f>IFERROR(IF(D1176="Otro",G1176*H1176,F1176*H1176),"")</f>
        <v/>
      </c>
      <c r="Q1176" s="271"/>
    </row>
    <row r="1177" spans="1:54" ht="18" customHeight="1" x14ac:dyDescent="0.25">
      <c r="D1177" s="495"/>
      <c r="E1177" s="495"/>
      <c r="F1177" s="496"/>
      <c r="G1177" s="497"/>
      <c r="H1177" s="497"/>
      <c r="I1177" s="472">
        <f>SUM(I1127:I1176)</f>
        <v>0</v>
      </c>
      <c r="Q1177" s="271"/>
    </row>
    <row r="1178" spans="1:54" ht="18" customHeight="1" x14ac:dyDescent="0.25">
      <c r="C1178" s="495"/>
      <c r="D1178" s="495"/>
      <c r="E1178" s="496"/>
      <c r="F1178" s="497"/>
      <c r="G1178" s="497"/>
      <c r="H1178" s="498"/>
      <c r="Q1178" s="271"/>
    </row>
    <row r="1179" spans="1:54" x14ac:dyDescent="0.25">
      <c r="A1179" s="271"/>
      <c r="F1179" s="417"/>
      <c r="Q1179" s="271"/>
      <c r="AG1179" s="271"/>
    </row>
    <row r="1180" spans="1:54" ht="18" customHeight="1" x14ac:dyDescent="0.25">
      <c r="B1180" s="415" t="s">
        <v>872</v>
      </c>
      <c r="C1180" s="415"/>
      <c r="D1180" s="415"/>
      <c r="E1180" s="415"/>
      <c r="F1180" s="415"/>
      <c r="G1180" s="415"/>
      <c r="H1180" s="415"/>
      <c r="I1180" s="415"/>
      <c r="J1180" s="415"/>
      <c r="K1180" s="415"/>
    </row>
    <row r="1181" spans="1:54" x14ac:dyDescent="0.25">
      <c r="A1181" s="388"/>
      <c r="F1181" s="417"/>
      <c r="Q1181" s="271"/>
      <c r="AG1181" s="271"/>
    </row>
    <row r="1182" spans="1:54" ht="18" customHeight="1" x14ac:dyDescent="0.25">
      <c r="D1182" s="456" t="s">
        <v>911</v>
      </c>
      <c r="E1182" s="456" t="s">
        <v>912</v>
      </c>
      <c r="F1182" s="456" t="s">
        <v>913</v>
      </c>
      <c r="G1182" s="456" t="s">
        <v>914</v>
      </c>
    </row>
    <row r="1183" spans="1:54" ht="18" customHeight="1" x14ac:dyDescent="0.25">
      <c r="B1183" s="271">
        <v>9</v>
      </c>
      <c r="C1183" s="405" t="s">
        <v>886</v>
      </c>
      <c r="D1183" s="457" t="s">
        <v>160</v>
      </c>
      <c r="E1183" s="457" t="s">
        <v>160</v>
      </c>
      <c r="F1183" s="457" t="s">
        <v>160</v>
      </c>
      <c r="G1183" s="457">
        <f>ROUND(I1255,2)</f>
        <v>0</v>
      </c>
      <c r="J1183" s="304"/>
      <c r="K1183" s="304"/>
      <c r="Q1183" s="271"/>
      <c r="R1183" s="272"/>
      <c r="AG1183" s="271"/>
      <c r="AH1183" s="272"/>
    </row>
    <row r="1184" spans="1:54" ht="18" customHeight="1" x14ac:dyDescent="0.25">
      <c r="A1184" s="373"/>
      <c r="B1184" s="355"/>
      <c r="C1184" s="352"/>
      <c r="D1184" s="352"/>
      <c r="E1184" s="352"/>
      <c r="F1184" s="352"/>
      <c r="G1184" s="455"/>
      <c r="H1184" s="352"/>
      <c r="J1184" s="354"/>
      <c r="K1184" s="354"/>
      <c r="L1184" s="354"/>
      <c r="M1184" s="354"/>
      <c r="N1184" s="354"/>
      <c r="O1184" s="354"/>
      <c r="P1184" s="352"/>
      <c r="Q1184" s="352"/>
      <c r="R1184" s="352"/>
      <c r="S1184" s="352"/>
      <c r="T1184" s="352"/>
      <c r="U1184" s="352"/>
      <c r="V1184" s="354"/>
      <c r="W1184" s="354"/>
      <c r="X1184" s="354"/>
      <c r="Y1184" s="354"/>
      <c r="Z1184" s="354"/>
      <c r="AA1184" s="354"/>
      <c r="AB1184" s="352"/>
      <c r="AC1184" s="352"/>
      <c r="AD1184" s="352"/>
      <c r="AE1184" s="352"/>
      <c r="AF1184" s="352"/>
      <c r="AG1184" s="352"/>
      <c r="AH1184" s="354"/>
      <c r="AI1184" s="354"/>
      <c r="AJ1184" s="354"/>
      <c r="AK1184" s="354"/>
      <c r="AL1184" s="354"/>
      <c r="AM1184" s="354"/>
      <c r="AN1184" s="352"/>
      <c r="AO1184" s="352"/>
      <c r="AP1184" s="352"/>
      <c r="AQ1184" s="352"/>
      <c r="AR1184" s="352"/>
      <c r="AS1184" s="352"/>
      <c r="AT1184" s="354"/>
      <c r="AU1184" s="354"/>
      <c r="AV1184" s="354"/>
      <c r="AW1184" s="354"/>
      <c r="AX1184" s="354"/>
      <c r="AY1184" s="354"/>
      <c r="AZ1184" s="352"/>
      <c r="BA1184" s="352"/>
      <c r="BB1184" s="352"/>
    </row>
    <row r="1185" spans="1:34" ht="18" customHeight="1" x14ac:dyDescent="0.25">
      <c r="B1185" s="166"/>
      <c r="C1185" s="166"/>
      <c r="D1185" s="166"/>
      <c r="J1185" s="304"/>
      <c r="K1185" s="304"/>
      <c r="Q1185" s="271"/>
      <c r="R1185" s="272"/>
      <c r="AG1185" s="271"/>
      <c r="AH1185" s="272"/>
    </row>
    <row r="1186" spans="1:34" x14ac:dyDescent="0.25">
      <c r="A1186" s="388"/>
      <c r="B1186" s="389" t="s">
        <v>878</v>
      </c>
      <c r="F1186" s="417"/>
      <c r="Q1186" s="271"/>
      <c r="AG1186" s="271"/>
    </row>
    <row r="1187" spans="1:34" x14ac:dyDescent="0.25">
      <c r="A1187" s="388"/>
      <c r="B1187" s="389"/>
      <c r="F1187" s="417"/>
      <c r="Q1187" s="271"/>
      <c r="AG1187" s="271"/>
    </row>
    <row r="1188" spans="1:34" x14ac:dyDescent="0.25">
      <c r="A1188" s="271"/>
      <c r="C1188" s="494" t="s">
        <v>875</v>
      </c>
      <c r="D1188" s="494" t="s">
        <v>158</v>
      </c>
      <c r="E1188" s="494" t="s">
        <v>1503</v>
      </c>
      <c r="H1188" s="494" t="s">
        <v>712</v>
      </c>
      <c r="Q1188" s="271"/>
      <c r="AG1188" s="271"/>
    </row>
    <row r="1189" spans="1:34" ht="18" customHeight="1" x14ac:dyDescent="0.25">
      <c r="A1189" s="271"/>
      <c r="C1189" s="425" t="s">
        <v>1604</v>
      </c>
      <c r="D1189" s="425" t="s">
        <v>725</v>
      </c>
      <c r="E1189" s="895">
        <v>1</v>
      </c>
      <c r="H1189" s="590">
        <v>1</v>
      </c>
      <c r="Q1189" s="271"/>
      <c r="AG1189" s="271"/>
    </row>
    <row r="1190" spans="1:34" ht="18" customHeight="1" x14ac:dyDescent="0.25">
      <c r="A1190" s="271"/>
      <c r="C1190" s="425" t="s">
        <v>1605</v>
      </c>
      <c r="D1190" s="425" t="s">
        <v>873</v>
      </c>
      <c r="E1190" s="895">
        <v>27.9</v>
      </c>
      <c r="H1190" s="590">
        <v>28</v>
      </c>
      <c r="Q1190" s="271"/>
      <c r="AG1190" s="271"/>
    </row>
    <row r="1191" spans="1:34" ht="18" customHeight="1" x14ac:dyDescent="0.25">
      <c r="A1191" s="271"/>
      <c r="C1191" s="425" t="s">
        <v>1606</v>
      </c>
      <c r="D1191" s="425" t="s">
        <v>874</v>
      </c>
      <c r="E1191" s="895">
        <v>273</v>
      </c>
      <c r="H1191" s="590">
        <v>265</v>
      </c>
      <c r="Q1191" s="271"/>
      <c r="AG1191" s="271"/>
    </row>
    <row r="1192" spans="1:34" ht="18" customHeight="1" x14ac:dyDescent="0.25">
      <c r="A1192" s="271"/>
      <c r="C1192" s="425" t="s">
        <v>1607</v>
      </c>
      <c r="D1192" s="425" t="s">
        <v>869</v>
      </c>
      <c r="E1192" s="590">
        <v>24300</v>
      </c>
      <c r="F1192" s="272"/>
      <c r="H1192" s="590">
        <v>23500</v>
      </c>
      <c r="Q1192" s="271"/>
      <c r="AG1192" s="271"/>
    </row>
    <row r="1193" spans="1:34" ht="18" customHeight="1" x14ac:dyDescent="0.25">
      <c r="A1193" s="271"/>
      <c r="C1193" s="425" t="s">
        <v>1608</v>
      </c>
      <c r="D1193" s="425" t="s">
        <v>870</v>
      </c>
      <c r="E1193" s="590">
        <v>17400</v>
      </c>
      <c r="F1193" s="272"/>
      <c r="H1193" s="590">
        <v>16100</v>
      </c>
      <c r="Q1193" s="271"/>
      <c r="AG1193" s="271"/>
    </row>
    <row r="1194" spans="1:34" ht="18" customHeight="1" x14ac:dyDescent="0.25">
      <c r="A1194" s="271"/>
      <c r="C1194" s="425" t="s">
        <v>727</v>
      </c>
      <c r="D1194" s="425" t="s">
        <v>726</v>
      </c>
      <c r="E1194" s="590">
        <v>539</v>
      </c>
      <c r="F1194" s="272"/>
      <c r="H1194" s="590">
        <v>491</v>
      </c>
      <c r="Q1194" s="271"/>
      <c r="AG1194" s="271"/>
    </row>
    <row r="1195" spans="1:34" ht="18" customHeight="1" x14ac:dyDescent="0.25">
      <c r="A1195" s="271"/>
      <c r="C1195" s="425" t="s">
        <v>729</v>
      </c>
      <c r="D1195" s="425" t="s">
        <v>728</v>
      </c>
      <c r="E1195" s="590">
        <v>2590</v>
      </c>
      <c r="F1195" s="272"/>
      <c r="H1195" s="590">
        <v>1790</v>
      </c>
      <c r="Q1195" s="271"/>
      <c r="AG1195" s="271"/>
    </row>
    <row r="1196" spans="1:34" ht="18" customHeight="1" x14ac:dyDescent="0.25">
      <c r="A1196" s="271"/>
      <c r="C1196" s="425" t="s">
        <v>730</v>
      </c>
      <c r="D1196" s="425" t="s">
        <v>876</v>
      </c>
      <c r="E1196" s="590">
        <v>195</v>
      </c>
      <c r="F1196" s="272"/>
      <c r="H1196" s="590">
        <v>216</v>
      </c>
      <c r="Q1196" s="271"/>
      <c r="AG1196" s="271"/>
    </row>
    <row r="1197" spans="1:34" ht="18" customHeight="1" x14ac:dyDescent="0.25">
      <c r="A1197" s="271"/>
      <c r="C1197" s="425" t="s">
        <v>1609</v>
      </c>
      <c r="D1197" s="425" t="s">
        <v>877</v>
      </c>
      <c r="E1197" s="590">
        <v>12400</v>
      </c>
      <c r="F1197" s="272"/>
      <c r="H1197" s="590">
        <v>11100</v>
      </c>
      <c r="Q1197" s="271"/>
      <c r="AG1197" s="271"/>
    </row>
    <row r="1198" spans="1:34" ht="18" customHeight="1" x14ac:dyDescent="0.25">
      <c r="A1198" s="271"/>
      <c r="C1198" s="425" t="s">
        <v>1610</v>
      </c>
      <c r="D1198" s="425" t="s">
        <v>731</v>
      </c>
      <c r="E1198" s="590">
        <v>9290</v>
      </c>
      <c r="F1198" s="272"/>
      <c r="H1198" s="590">
        <v>8900</v>
      </c>
      <c r="Q1198" s="271"/>
      <c r="AG1198" s="271"/>
    </row>
    <row r="1199" spans="1:34" ht="18" customHeight="1" x14ac:dyDescent="0.25">
      <c r="C1199" s="425" t="s">
        <v>1128</v>
      </c>
      <c r="D1199" s="425" t="s">
        <v>160</v>
      </c>
      <c r="E1199" s="590" t="s">
        <v>160</v>
      </c>
      <c r="H1199" s="590" t="s">
        <v>160</v>
      </c>
      <c r="Q1199" s="271"/>
      <c r="R1199" s="272"/>
      <c r="AG1199" s="271"/>
      <c r="AH1199" s="272"/>
    </row>
    <row r="1200" spans="1:34" ht="18" customHeight="1" x14ac:dyDescent="0.25">
      <c r="C1200" s="422"/>
      <c r="D1200" s="422"/>
      <c r="E1200" s="427"/>
      <c r="Q1200" s="271"/>
      <c r="R1200" s="272"/>
      <c r="AG1200" s="271"/>
      <c r="AH1200" s="272"/>
    </row>
    <row r="1201" spans="2:34" ht="18" customHeight="1" x14ac:dyDescent="0.25">
      <c r="B1201" s="389" t="s">
        <v>836</v>
      </c>
      <c r="Q1201" s="271"/>
      <c r="R1201" s="272"/>
      <c r="AG1201" s="271"/>
      <c r="AH1201" s="272"/>
    </row>
    <row r="1202" spans="2:34" ht="18" customHeight="1" x14ac:dyDescent="0.25">
      <c r="Q1202" s="271"/>
    </row>
    <row r="1203" spans="2:34" ht="18" customHeight="1" x14ac:dyDescent="0.25">
      <c r="C1203" s="430" t="s">
        <v>956</v>
      </c>
      <c r="D1203" s="477" t="s">
        <v>879</v>
      </c>
      <c r="E1203" s="477" t="s">
        <v>112</v>
      </c>
      <c r="F1203" s="478" t="s">
        <v>569</v>
      </c>
      <c r="G1203" s="494" t="s">
        <v>880</v>
      </c>
      <c r="H1203" s="494" t="s">
        <v>883</v>
      </c>
      <c r="I1203" s="494" t="s">
        <v>831</v>
      </c>
      <c r="Q1203" s="271"/>
    </row>
    <row r="1204" spans="2:34" ht="18" customHeight="1" x14ac:dyDescent="0.25">
      <c r="B1204" s="1097" t="s">
        <v>1850</v>
      </c>
      <c r="C1204" s="463" t="s">
        <v>269</v>
      </c>
      <c r="D1204" s="463"/>
      <c r="E1204" s="463"/>
      <c r="F1204" s="463"/>
      <c r="G1204" s="463"/>
      <c r="H1204" s="463"/>
      <c r="I1204" s="463" t="s">
        <v>268</v>
      </c>
      <c r="Q1204" s="271"/>
    </row>
    <row r="1205" spans="2:34" ht="18" customHeight="1" x14ac:dyDescent="0.25">
      <c r="B1205" s="1097">
        <v>1</v>
      </c>
      <c r="C1205" s="335" t="str">
        <f>IF(ISTEXT('5. Emisiones Fugitivas'!E90),'5. Emisiones Fugitivas'!E90,"")</f>
        <v/>
      </c>
      <c r="D1205" s="335">
        <f>'5. Emisiones Fugitivas'!F90</f>
        <v>0</v>
      </c>
      <c r="E1205" s="335" t="str">
        <f>IFERROR(VLOOKUP(D1205,PCA_2,2,0),"")</f>
        <v/>
      </c>
      <c r="F1205" s="591" t="str">
        <f>IFERROR(VLOOKUP(D1205,PCA_2,3,0),"")</f>
        <v/>
      </c>
      <c r="G1205" s="418">
        <f>'5. Emisiones Fugitivas'!J90</f>
        <v>0</v>
      </c>
      <c r="H1205" s="418">
        <f>'5. Emisiones Fugitivas'!L90</f>
        <v>0</v>
      </c>
      <c r="I1205" s="424" t="str">
        <f>IFERROR(IF(D1205="Otro",G1205*H1205,F1205*H1205),"")</f>
        <v/>
      </c>
      <c r="Q1205" s="271"/>
    </row>
    <row r="1206" spans="2:34" ht="18" customHeight="1" x14ac:dyDescent="0.25">
      <c r="B1206" s="1097">
        <v>2</v>
      </c>
      <c r="C1206" s="335" t="str">
        <f>IF(ISTEXT('5. Emisiones Fugitivas'!E91),'5. Emisiones Fugitivas'!E91,"")</f>
        <v/>
      </c>
      <c r="D1206" s="335">
        <f>'5. Emisiones Fugitivas'!F91</f>
        <v>0</v>
      </c>
      <c r="E1206" s="335" t="str">
        <f t="shared" ref="E1206:E1211" si="276">IFERROR(VLOOKUP(D1206,PCA_2,2,0),"")</f>
        <v/>
      </c>
      <c r="F1206" s="591" t="str">
        <f t="shared" ref="F1206:F1211" si="277">IFERROR(VLOOKUP(D1206,PCA_2,3,0),"")</f>
        <v/>
      </c>
      <c r="G1206" s="418">
        <f>'5. Emisiones Fugitivas'!J91</f>
        <v>0</v>
      </c>
      <c r="H1206" s="418">
        <f>'5. Emisiones Fugitivas'!L91</f>
        <v>0</v>
      </c>
      <c r="I1206" s="424" t="str">
        <f t="shared" ref="I1206:I1211" si="278">IFERROR(IF(D1206="Otro",G1206*H1206,F1206*H1206),"")</f>
        <v/>
      </c>
      <c r="Q1206" s="271"/>
    </row>
    <row r="1207" spans="2:34" ht="18" customHeight="1" x14ac:dyDescent="0.25">
      <c r="B1207" s="1097">
        <v>3</v>
      </c>
      <c r="C1207" s="335" t="str">
        <f>IF(ISTEXT('5. Emisiones Fugitivas'!E92),'5. Emisiones Fugitivas'!E92,"")</f>
        <v/>
      </c>
      <c r="D1207" s="335">
        <f>'5. Emisiones Fugitivas'!F92</f>
        <v>0</v>
      </c>
      <c r="E1207" s="335" t="str">
        <f t="shared" si="276"/>
        <v/>
      </c>
      <c r="F1207" s="591" t="str">
        <f t="shared" si="277"/>
        <v/>
      </c>
      <c r="G1207" s="418">
        <f>'5. Emisiones Fugitivas'!J92</f>
        <v>0</v>
      </c>
      <c r="H1207" s="418">
        <f>'5. Emisiones Fugitivas'!L92</f>
        <v>0</v>
      </c>
      <c r="I1207" s="424" t="str">
        <f t="shared" si="278"/>
        <v/>
      </c>
      <c r="Q1207" s="271"/>
    </row>
    <row r="1208" spans="2:34" ht="18" customHeight="1" x14ac:dyDescent="0.25">
      <c r="B1208" s="1097">
        <v>4</v>
      </c>
      <c r="C1208" s="335" t="str">
        <f>IF(ISTEXT('5. Emisiones Fugitivas'!E93),'5. Emisiones Fugitivas'!E93,"")</f>
        <v/>
      </c>
      <c r="D1208" s="335">
        <f>'5. Emisiones Fugitivas'!F93</f>
        <v>0</v>
      </c>
      <c r="E1208" s="335" t="str">
        <f t="shared" si="276"/>
        <v/>
      </c>
      <c r="F1208" s="591" t="str">
        <f t="shared" si="277"/>
        <v/>
      </c>
      <c r="G1208" s="418">
        <f>'5. Emisiones Fugitivas'!J93</f>
        <v>0</v>
      </c>
      <c r="H1208" s="418">
        <f>'5. Emisiones Fugitivas'!L93</f>
        <v>0</v>
      </c>
      <c r="I1208" s="424" t="str">
        <f t="shared" si="278"/>
        <v/>
      </c>
      <c r="Q1208" s="271"/>
    </row>
    <row r="1209" spans="2:34" ht="18" customHeight="1" x14ac:dyDescent="0.25">
      <c r="B1209" s="1097">
        <v>5</v>
      </c>
      <c r="C1209" s="335" t="str">
        <f>IF(ISTEXT('5. Emisiones Fugitivas'!E94),'5. Emisiones Fugitivas'!E94,"")</f>
        <v/>
      </c>
      <c r="D1209" s="335">
        <f>'5. Emisiones Fugitivas'!F94</f>
        <v>0</v>
      </c>
      <c r="E1209" s="335" t="str">
        <f t="shared" si="276"/>
        <v/>
      </c>
      <c r="F1209" s="591" t="str">
        <f t="shared" si="277"/>
        <v/>
      </c>
      <c r="G1209" s="418">
        <f>'5. Emisiones Fugitivas'!J94</f>
        <v>0</v>
      </c>
      <c r="H1209" s="418">
        <f>'5. Emisiones Fugitivas'!L94</f>
        <v>0</v>
      </c>
      <c r="I1209" s="424" t="str">
        <f t="shared" si="278"/>
        <v/>
      </c>
      <c r="Q1209" s="271"/>
    </row>
    <row r="1210" spans="2:34" ht="18" customHeight="1" x14ac:dyDescent="0.25">
      <c r="B1210" s="1097">
        <v>6</v>
      </c>
      <c r="C1210" s="335" t="str">
        <f>IF(ISTEXT('5. Emisiones Fugitivas'!E95),'5. Emisiones Fugitivas'!E95,"")</f>
        <v/>
      </c>
      <c r="D1210" s="335">
        <f>'5. Emisiones Fugitivas'!F95</f>
        <v>0</v>
      </c>
      <c r="E1210" s="335" t="str">
        <f t="shared" si="276"/>
        <v/>
      </c>
      <c r="F1210" s="591" t="str">
        <f t="shared" si="277"/>
        <v/>
      </c>
      <c r="G1210" s="418">
        <f>'5. Emisiones Fugitivas'!J95</f>
        <v>0</v>
      </c>
      <c r="H1210" s="418">
        <f>'5. Emisiones Fugitivas'!L95</f>
        <v>0</v>
      </c>
      <c r="I1210" s="424" t="str">
        <f t="shared" si="278"/>
        <v/>
      </c>
      <c r="Q1210" s="271"/>
    </row>
    <row r="1211" spans="2:34" ht="18" customHeight="1" x14ac:dyDescent="0.25">
      <c r="B1211" s="1097">
        <v>7</v>
      </c>
      <c r="C1211" s="335" t="str">
        <f>IF(ISTEXT('5. Emisiones Fugitivas'!E96),'5. Emisiones Fugitivas'!E96,"")</f>
        <v/>
      </c>
      <c r="D1211" s="335">
        <f>'5. Emisiones Fugitivas'!F96</f>
        <v>0</v>
      </c>
      <c r="E1211" s="335" t="str">
        <f t="shared" si="276"/>
        <v/>
      </c>
      <c r="F1211" s="591" t="str">
        <f t="shared" si="277"/>
        <v/>
      </c>
      <c r="G1211" s="418">
        <f>'5. Emisiones Fugitivas'!J96</f>
        <v>0</v>
      </c>
      <c r="H1211" s="418">
        <f>'5. Emisiones Fugitivas'!L96</f>
        <v>0</v>
      </c>
      <c r="I1211" s="424" t="str">
        <f t="shared" si="278"/>
        <v/>
      </c>
      <c r="Q1211" s="271"/>
    </row>
    <row r="1212" spans="2:34" ht="18" customHeight="1" x14ac:dyDescent="0.25">
      <c r="B1212" s="1097">
        <v>8</v>
      </c>
      <c r="C1212" s="335" t="str">
        <f>IF(ISTEXT('5. Emisiones Fugitivas'!E97),'5. Emisiones Fugitivas'!E97,"")</f>
        <v/>
      </c>
      <c r="D1212" s="335">
        <f>'5. Emisiones Fugitivas'!F97</f>
        <v>0</v>
      </c>
      <c r="E1212" s="335" t="str">
        <f t="shared" ref="E1212:E1253" si="279">IFERROR(VLOOKUP(D1212,PCA_2,2,0),"")</f>
        <v/>
      </c>
      <c r="F1212" s="591" t="str">
        <f t="shared" ref="F1212:F1253" si="280">IFERROR(VLOOKUP(D1212,PCA_2,3,0),"")</f>
        <v/>
      </c>
      <c r="G1212" s="418">
        <f>'5. Emisiones Fugitivas'!J97</f>
        <v>0</v>
      </c>
      <c r="H1212" s="418">
        <f>'5. Emisiones Fugitivas'!L97</f>
        <v>0</v>
      </c>
      <c r="I1212" s="424" t="str">
        <f t="shared" ref="I1212:I1254" si="281">IFERROR(IF(D1212="Otro",G1212*H1212,F1212*H1212),"")</f>
        <v/>
      </c>
      <c r="Q1212" s="271"/>
    </row>
    <row r="1213" spans="2:34" ht="18" customHeight="1" x14ac:dyDescent="0.25">
      <c r="B1213" s="1097">
        <v>9</v>
      </c>
      <c r="C1213" s="335" t="str">
        <f>IF(ISTEXT('5. Emisiones Fugitivas'!E98),'5. Emisiones Fugitivas'!E98,"")</f>
        <v/>
      </c>
      <c r="D1213" s="335">
        <f>'5. Emisiones Fugitivas'!F98</f>
        <v>0</v>
      </c>
      <c r="E1213" s="335" t="str">
        <f t="shared" si="279"/>
        <v/>
      </c>
      <c r="F1213" s="591" t="str">
        <f t="shared" si="280"/>
        <v/>
      </c>
      <c r="G1213" s="418">
        <f>'5. Emisiones Fugitivas'!J98</f>
        <v>0</v>
      </c>
      <c r="H1213" s="418">
        <f>'5. Emisiones Fugitivas'!L98</f>
        <v>0</v>
      </c>
      <c r="I1213" s="424" t="str">
        <f t="shared" si="281"/>
        <v/>
      </c>
      <c r="Q1213" s="271"/>
    </row>
    <row r="1214" spans="2:34" ht="18" customHeight="1" x14ac:dyDescent="0.25">
      <c r="B1214" s="1097">
        <v>10</v>
      </c>
      <c r="C1214" s="335" t="str">
        <f>IF(ISTEXT('5. Emisiones Fugitivas'!E99),'5. Emisiones Fugitivas'!E99,"")</f>
        <v/>
      </c>
      <c r="D1214" s="335">
        <f>'5. Emisiones Fugitivas'!F99</f>
        <v>0</v>
      </c>
      <c r="E1214" s="335" t="str">
        <f t="shared" si="279"/>
        <v/>
      </c>
      <c r="F1214" s="591" t="str">
        <f t="shared" si="280"/>
        <v/>
      </c>
      <c r="G1214" s="418">
        <f>'5. Emisiones Fugitivas'!J99</f>
        <v>0</v>
      </c>
      <c r="H1214" s="418">
        <f>'5. Emisiones Fugitivas'!L99</f>
        <v>0</v>
      </c>
      <c r="I1214" s="424" t="str">
        <f t="shared" si="281"/>
        <v/>
      </c>
      <c r="Q1214" s="271"/>
    </row>
    <row r="1215" spans="2:34" ht="18" customHeight="1" x14ac:dyDescent="0.25">
      <c r="B1215" s="1097">
        <v>11</v>
      </c>
      <c r="C1215" s="335" t="str">
        <f>IF(ISTEXT('5. Emisiones Fugitivas'!E100),'5. Emisiones Fugitivas'!E100,"")</f>
        <v/>
      </c>
      <c r="D1215" s="335">
        <f>'5. Emisiones Fugitivas'!F100</f>
        <v>0</v>
      </c>
      <c r="E1215" s="335" t="str">
        <f t="shared" si="279"/>
        <v/>
      </c>
      <c r="F1215" s="591" t="str">
        <f t="shared" si="280"/>
        <v/>
      </c>
      <c r="G1215" s="418">
        <f>'5. Emisiones Fugitivas'!J100</f>
        <v>0</v>
      </c>
      <c r="H1215" s="418">
        <f>'5. Emisiones Fugitivas'!L100</f>
        <v>0</v>
      </c>
      <c r="I1215" s="424" t="str">
        <f t="shared" si="281"/>
        <v/>
      </c>
      <c r="Q1215" s="271"/>
    </row>
    <row r="1216" spans="2:34" ht="18" customHeight="1" x14ac:dyDescent="0.25">
      <c r="B1216" s="1097">
        <v>12</v>
      </c>
      <c r="C1216" s="335" t="str">
        <f>IF(ISTEXT('5. Emisiones Fugitivas'!E101),'5. Emisiones Fugitivas'!E101,"")</f>
        <v/>
      </c>
      <c r="D1216" s="335">
        <f>'5. Emisiones Fugitivas'!F101</f>
        <v>0</v>
      </c>
      <c r="E1216" s="335" t="str">
        <f t="shared" si="279"/>
        <v/>
      </c>
      <c r="F1216" s="591" t="str">
        <f t="shared" si="280"/>
        <v/>
      </c>
      <c r="G1216" s="418">
        <f>'5. Emisiones Fugitivas'!J101</f>
        <v>0</v>
      </c>
      <c r="H1216" s="418">
        <f>'5. Emisiones Fugitivas'!L101</f>
        <v>0</v>
      </c>
      <c r="I1216" s="424" t="str">
        <f t="shared" si="281"/>
        <v/>
      </c>
      <c r="Q1216" s="271"/>
    </row>
    <row r="1217" spans="2:17" ht="18" customHeight="1" x14ac:dyDescent="0.25">
      <c r="B1217" s="1097">
        <v>13</v>
      </c>
      <c r="C1217" s="335" t="str">
        <f>IF(ISTEXT('5. Emisiones Fugitivas'!E102),'5. Emisiones Fugitivas'!E102,"")</f>
        <v/>
      </c>
      <c r="D1217" s="335">
        <f>'5. Emisiones Fugitivas'!F102</f>
        <v>0</v>
      </c>
      <c r="E1217" s="335" t="str">
        <f t="shared" si="279"/>
        <v/>
      </c>
      <c r="F1217" s="591" t="str">
        <f t="shared" si="280"/>
        <v/>
      </c>
      <c r="G1217" s="418">
        <f>'5. Emisiones Fugitivas'!J102</f>
        <v>0</v>
      </c>
      <c r="H1217" s="418">
        <f>'5. Emisiones Fugitivas'!L102</f>
        <v>0</v>
      </c>
      <c r="I1217" s="424" t="str">
        <f t="shared" si="281"/>
        <v/>
      </c>
      <c r="Q1217" s="271"/>
    </row>
    <row r="1218" spans="2:17" ht="18" customHeight="1" x14ac:dyDescent="0.25">
      <c r="B1218" s="1097">
        <v>14</v>
      </c>
      <c r="C1218" s="335" t="str">
        <f>IF(ISTEXT('5. Emisiones Fugitivas'!E103),'5. Emisiones Fugitivas'!E103,"")</f>
        <v/>
      </c>
      <c r="D1218" s="335">
        <f>'5. Emisiones Fugitivas'!F103</f>
        <v>0</v>
      </c>
      <c r="E1218" s="335" t="str">
        <f t="shared" si="279"/>
        <v/>
      </c>
      <c r="F1218" s="591" t="str">
        <f t="shared" si="280"/>
        <v/>
      </c>
      <c r="G1218" s="418">
        <f>'5. Emisiones Fugitivas'!J103</f>
        <v>0</v>
      </c>
      <c r="H1218" s="418">
        <f>'5. Emisiones Fugitivas'!L103</f>
        <v>0</v>
      </c>
      <c r="I1218" s="424" t="str">
        <f t="shared" si="281"/>
        <v/>
      </c>
      <c r="Q1218" s="271"/>
    </row>
    <row r="1219" spans="2:17" ht="18" customHeight="1" x14ac:dyDescent="0.25">
      <c r="B1219" s="1097">
        <v>15</v>
      </c>
      <c r="C1219" s="335" t="str">
        <f>IF(ISTEXT('5. Emisiones Fugitivas'!E104),'5. Emisiones Fugitivas'!E104,"")</f>
        <v/>
      </c>
      <c r="D1219" s="335">
        <f>'5. Emisiones Fugitivas'!F104</f>
        <v>0</v>
      </c>
      <c r="E1219" s="335" t="str">
        <f t="shared" si="279"/>
        <v/>
      </c>
      <c r="F1219" s="591" t="str">
        <f t="shared" si="280"/>
        <v/>
      </c>
      <c r="G1219" s="418">
        <f>'5. Emisiones Fugitivas'!J104</f>
        <v>0</v>
      </c>
      <c r="H1219" s="418">
        <f>'5. Emisiones Fugitivas'!L104</f>
        <v>0</v>
      </c>
      <c r="I1219" s="424" t="str">
        <f t="shared" si="281"/>
        <v/>
      </c>
      <c r="Q1219" s="271"/>
    </row>
    <row r="1220" spans="2:17" ht="18" customHeight="1" x14ac:dyDescent="0.25">
      <c r="B1220" s="1097">
        <v>16</v>
      </c>
      <c r="C1220" s="335" t="str">
        <f>IF(ISTEXT('5. Emisiones Fugitivas'!E105),'5. Emisiones Fugitivas'!E105,"")</f>
        <v/>
      </c>
      <c r="D1220" s="335">
        <f>'5. Emisiones Fugitivas'!F105</f>
        <v>0</v>
      </c>
      <c r="E1220" s="335" t="str">
        <f t="shared" si="279"/>
        <v/>
      </c>
      <c r="F1220" s="591" t="str">
        <f t="shared" si="280"/>
        <v/>
      </c>
      <c r="G1220" s="418">
        <f>'5. Emisiones Fugitivas'!J105</f>
        <v>0</v>
      </c>
      <c r="H1220" s="418">
        <f>'5. Emisiones Fugitivas'!L105</f>
        <v>0</v>
      </c>
      <c r="I1220" s="424" t="str">
        <f t="shared" si="281"/>
        <v/>
      </c>
      <c r="Q1220" s="271"/>
    </row>
    <row r="1221" spans="2:17" ht="18" customHeight="1" x14ac:dyDescent="0.25">
      <c r="B1221" s="1097">
        <v>17</v>
      </c>
      <c r="C1221" s="335" t="str">
        <f>IF(ISTEXT('5. Emisiones Fugitivas'!E106),'5. Emisiones Fugitivas'!E106,"")</f>
        <v/>
      </c>
      <c r="D1221" s="335">
        <f>'5. Emisiones Fugitivas'!F106</f>
        <v>0</v>
      </c>
      <c r="E1221" s="335" t="str">
        <f t="shared" si="279"/>
        <v/>
      </c>
      <c r="F1221" s="591" t="str">
        <f t="shared" si="280"/>
        <v/>
      </c>
      <c r="G1221" s="418">
        <f>'5. Emisiones Fugitivas'!J106</f>
        <v>0</v>
      </c>
      <c r="H1221" s="418">
        <f>'5. Emisiones Fugitivas'!L106</f>
        <v>0</v>
      </c>
      <c r="I1221" s="424" t="str">
        <f t="shared" si="281"/>
        <v/>
      </c>
      <c r="Q1221" s="271"/>
    </row>
    <row r="1222" spans="2:17" ht="18" customHeight="1" x14ac:dyDescent="0.25">
      <c r="B1222" s="1097">
        <v>18</v>
      </c>
      <c r="C1222" s="335" t="str">
        <f>IF(ISTEXT('5. Emisiones Fugitivas'!E107),'5. Emisiones Fugitivas'!E107,"")</f>
        <v/>
      </c>
      <c r="D1222" s="335">
        <f>'5. Emisiones Fugitivas'!F107</f>
        <v>0</v>
      </c>
      <c r="E1222" s="335" t="str">
        <f t="shared" si="279"/>
        <v/>
      </c>
      <c r="F1222" s="591" t="str">
        <f t="shared" si="280"/>
        <v/>
      </c>
      <c r="G1222" s="418">
        <f>'5. Emisiones Fugitivas'!J107</f>
        <v>0</v>
      </c>
      <c r="H1222" s="418">
        <f>'5. Emisiones Fugitivas'!L107</f>
        <v>0</v>
      </c>
      <c r="I1222" s="424" t="str">
        <f t="shared" si="281"/>
        <v/>
      </c>
      <c r="Q1222" s="271"/>
    </row>
    <row r="1223" spans="2:17" ht="18" customHeight="1" x14ac:dyDescent="0.25">
      <c r="B1223" s="1097">
        <v>19</v>
      </c>
      <c r="C1223" s="335" t="str">
        <f>IF(ISTEXT('5. Emisiones Fugitivas'!E108),'5. Emisiones Fugitivas'!E108,"")</f>
        <v/>
      </c>
      <c r="D1223" s="335">
        <f>'5. Emisiones Fugitivas'!F108</f>
        <v>0</v>
      </c>
      <c r="E1223" s="335" t="str">
        <f t="shared" si="279"/>
        <v/>
      </c>
      <c r="F1223" s="591" t="str">
        <f t="shared" si="280"/>
        <v/>
      </c>
      <c r="G1223" s="418">
        <f>'5. Emisiones Fugitivas'!J108</f>
        <v>0</v>
      </c>
      <c r="H1223" s="418">
        <f>'5. Emisiones Fugitivas'!L108</f>
        <v>0</v>
      </c>
      <c r="I1223" s="424" t="str">
        <f t="shared" si="281"/>
        <v/>
      </c>
      <c r="Q1223" s="271"/>
    </row>
    <row r="1224" spans="2:17" ht="18" customHeight="1" x14ac:dyDescent="0.25">
      <c r="B1224" s="1097">
        <v>20</v>
      </c>
      <c r="C1224" s="335" t="str">
        <f>IF(ISTEXT('5. Emisiones Fugitivas'!E109),'5. Emisiones Fugitivas'!E109,"")</f>
        <v/>
      </c>
      <c r="D1224" s="335">
        <f>'5. Emisiones Fugitivas'!F109</f>
        <v>0</v>
      </c>
      <c r="E1224" s="335" t="str">
        <f t="shared" si="279"/>
        <v/>
      </c>
      <c r="F1224" s="591" t="str">
        <f t="shared" si="280"/>
        <v/>
      </c>
      <c r="G1224" s="418">
        <f>'5. Emisiones Fugitivas'!J109</f>
        <v>0</v>
      </c>
      <c r="H1224" s="418">
        <f>'5. Emisiones Fugitivas'!L109</f>
        <v>0</v>
      </c>
      <c r="I1224" s="424" t="str">
        <f t="shared" si="281"/>
        <v/>
      </c>
      <c r="Q1224" s="271"/>
    </row>
    <row r="1225" spans="2:17" ht="18" customHeight="1" x14ac:dyDescent="0.25">
      <c r="B1225" s="1097">
        <v>21</v>
      </c>
      <c r="C1225" s="335" t="str">
        <f>IF(ISTEXT('5. Emisiones Fugitivas'!E110),'5. Emisiones Fugitivas'!E110,"")</f>
        <v/>
      </c>
      <c r="D1225" s="335">
        <f>'5. Emisiones Fugitivas'!F110</f>
        <v>0</v>
      </c>
      <c r="E1225" s="335" t="str">
        <f t="shared" si="279"/>
        <v/>
      </c>
      <c r="F1225" s="591" t="str">
        <f t="shared" si="280"/>
        <v/>
      </c>
      <c r="G1225" s="418">
        <f>'5. Emisiones Fugitivas'!J110</f>
        <v>0</v>
      </c>
      <c r="H1225" s="418">
        <f>'5. Emisiones Fugitivas'!L110</f>
        <v>0</v>
      </c>
      <c r="I1225" s="424" t="str">
        <f t="shared" si="281"/>
        <v/>
      </c>
      <c r="Q1225" s="271"/>
    </row>
    <row r="1226" spans="2:17" ht="18" customHeight="1" x14ac:dyDescent="0.25">
      <c r="B1226" s="1098">
        <v>22</v>
      </c>
      <c r="C1226" s="335" t="str">
        <f>IF(ISTEXT('5. Emisiones Fugitivas'!E111),'5. Emisiones Fugitivas'!E111,"")</f>
        <v/>
      </c>
      <c r="D1226" s="335">
        <f>'5. Emisiones Fugitivas'!F111</f>
        <v>0</v>
      </c>
      <c r="E1226" s="335" t="str">
        <f t="shared" si="279"/>
        <v/>
      </c>
      <c r="F1226" s="591" t="str">
        <f t="shared" si="280"/>
        <v/>
      </c>
      <c r="G1226" s="418">
        <f>'5. Emisiones Fugitivas'!J111</f>
        <v>0</v>
      </c>
      <c r="H1226" s="418">
        <f>'5. Emisiones Fugitivas'!L111</f>
        <v>0</v>
      </c>
      <c r="I1226" s="424" t="str">
        <f t="shared" si="281"/>
        <v/>
      </c>
      <c r="Q1226" s="271"/>
    </row>
    <row r="1227" spans="2:17" ht="18" customHeight="1" x14ac:dyDescent="0.25">
      <c r="B1227" s="1097">
        <v>23</v>
      </c>
      <c r="C1227" s="335" t="str">
        <f>IF(ISTEXT('5. Emisiones Fugitivas'!E112),'5. Emisiones Fugitivas'!E112,"")</f>
        <v/>
      </c>
      <c r="D1227" s="335">
        <f>'5. Emisiones Fugitivas'!F112</f>
        <v>0</v>
      </c>
      <c r="E1227" s="335" t="str">
        <f t="shared" si="279"/>
        <v/>
      </c>
      <c r="F1227" s="591" t="str">
        <f t="shared" si="280"/>
        <v/>
      </c>
      <c r="G1227" s="418">
        <f>'5. Emisiones Fugitivas'!J112</f>
        <v>0</v>
      </c>
      <c r="H1227" s="418">
        <f>'5. Emisiones Fugitivas'!L112</f>
        <v>0</v>
      </c>
      <c r="I1227" s="424" t="str">
        <f t="shared" si="281"/>
        <v/>
      </c>
      <c r="Q1227" s="271"/>
    </row>
    <row r="1228" spans="2:17" ht="18" customHeight="1" x14ac:dyDescent="0.25">
      <c r="B1228" s="1097">
        <v>24</v>
      </c>
      <c r="C1228" s="335" t="str">
        <f>IF(ISTEXT('5. Emisiones Fugitivas'!E113),'5. Emisiones Fugitivas'!E113,"")</f>
        <v/>
      </c>
      <c r="D1228" s="335">
        <f>'5. Emisiones Fugitivas'!F113</f>
        <v>0</v>
      </c>
      <c r="E1228" s="335" t="str">
        <f t="shared" si="279"/>
        <v/>
      </c>
      <c r="F1228" s="591" t="str">
        <f t="shared" si="280"/>
        <v/>
      </c>
      <c r="G1228" s="418">
        <f>'5. Emisiones Fugitivas'!J113</f>
        <v>0</v>
      </c>
      <c r="H1228" s="418">
        <f>'5. Emisiones Fugitivas'!L113</f>
        <v>0</v>
      </c>
      <c r="I1228" s="424" t="str">
        <f t="shared" si="281"/>
        <v/>
      </c>
      <c r="Q1228" s="271"/>
    </row>
    <row r="1229" spans="2:17" ht="18" customHeight="1" x14ac:dyDescent="0.25">
      <c r="B1229" s="1097">
        <v>25</v>
      </c>
      <c r="C1229" s="335" t="str">
        <f>IF(ISTEXT('5. Emisiones Fugitivas'!E114),'5. Emisiones Fugitivas'!E114,"")</f>
        <v/>
      </c>
      <c r="D1229" s="335">
        <f>'5. Emisiones Fugitivas'!F114</f>
        <v>0</v>
      </c>
      <c r="E1229" s="335" t="str">
        <f t="shared" si="279"/>
        <v/>
      </c>
      <c r="F1229" s="591" t="str">
        <f t="shared" si="280"/>
        <v/>
      </c>
      <c r="G1229" s="418">
        <f>'5. Emisiones Fugitivas'!J114</f>
        <v>0</v>
      </c>
      <c r="H1229" s="418">
        <f>'5. Emisiones Fugitivas'!L114</f>
        <v>0</v>
      </c>
      <c r="I1229" s="424" t="str">
        <f t="shared" si="281"/>
        <v/>
      </c>
      <c r="Q1229" s="271"/>
    </row>
    <row r="1230" spans="2:17" ht="18" customHeight="1" x14ac:dyDescent="0.25">
      <c r="B1230" s="1097">
        <v>26</v>
      </c>
      <c r="C1230" s="335" t="str">
        <f>IF(ISTEXT('5. Emisiones Fugitivas'!E115),'5. Emisiones Fugitivas'!E115,"")</f>
        <v/>
      </c>
      <c r="D1230" s="335">
        <f>'5. Emisiones Fugitivas'!F115</f>
        <v>0</v>
      </c>
      <c r="E1230" s="335" t="str">
        <f t="shared" si="279"/>
        <v/>
      </c>
      <c r="F1230" s="591" t="str">
        <f t="shared" si="280"/>
        <v/>
      </c>
      <c r="G1230" s="418">
        <f>'5. Emisiones Fugitivas'!J115</f>
        <v>0</v>
      </c>
      <c r="H1230" s="418">
        <f>'5. Emisiones Fugitivas'!L115</f>
        <v>0</v>
      </c>
      <c r="I1230" s="424" t="str">
        <f t="shared" si="281"/>
        <v/>
      </c>
      <c r="Q1230" s="271"/>
    </row>
    <row r="1231" spans="2:17" ht="18" customHeight="1" x14ac:dyDescent="0.25">
      <c r="B1231" s="1097">
        <v>27</v>
      </c>
      <c r="C1231" s="335" t="str">
        <f>IF(ISTEXT('5. Emisiones Fugitivas'!E116),'5. Emisiones Fugitivas'!E116,"")</f>
        <v/>
      </c>
      <c r="D1231" s="335">
        <f>'5. Emisiones Fugitivas'!F116</f>
        <v>0</v>
      </c>
      <c r="E1231" s="335" t="str">
        <f t="shared" si="279"/>
        <v/>
      </c>
      <c r="F1231" s="591" t="str">
        <f t="shared" si="280"/>
        <v/>
      </c>
      <c r="G1231" s="418">
        <f>'5. Emisiones Fugitivas'!J116</f>
        <v>0</v>
      </c>
      <c r="H1231" s="418">
        <f>'5. Emisiones Fugitivas'!L116</f>
        <v>0</v>
      </c>
      <c r="I1231" s="424" t="str">
        <f t="shared" si="281"/>
        <v/>
      </c>
      <c r="Q1231" s="271"/>
    </row>
    <row r="1232" spans="2:17" ht="18" customHeight="1" x14ac:dyDescent="0.25">
      <c r="B1232" s="1097">
        <v>28</v>
      </c>
      <c r="C1232" s="335" t="str">
        <f>IF(ISTEXT('5. Emisiones Fugitivas'!E117),'5. Emisiones Fugitivas'!E117,"")</f>
        <v/>
      </c>
      <c r="D1232" s="335">
        <f>'5. Emisiones Fugitivas'!F117</f>
        <v>0</v>
      </c>
      <c r="E1232" s="335" t="str">
        <f t="shared" si="279"/>
        <v/>
      </c>
      <c r="F1232" s="591" t="str">
        <f t="shared" si="280"/>
        <v/>
      </c>
      <c r="G1232" s="418">
        <f>'5. Emisiones Fugitivas'!J117</f>
        <v>0</v>
      </c>
      <c r="H1232" s="418">
        <f>'5. Emisiones Fugitivas'!L117</f>
        <v>0</v>
      </c>
      <c r="I1232" s="424" t="str">
        <f t="shared" si="281"/>
        <v/>
      </c>
      <c r="Q1232" s="271"/>
    </row>
    <row r="1233" spans="2:17" ht="18" customHeight="1" x14ac:dyDescent="0.25">
      <c r="B1233" s="1097">
        <v>29</v>
      </c>
      <c r="C1233" s="335" t="str">
        <f>IF(ISTEXT('5. Emisiones Fugitivas'!E118),'5. Emisiones Fugitivas'!E118,"")</f>
        <v/>
      </c>
      <c r="D1233" s="335">
        <f>'5. Emisiones Fugitivas'!F118</f>
        <v>0</v>
      </c>
      <c r="E1233" s="335" t="str">
        <f t="shared" si="279"/>
        <v/>
      </c>
      <c r="F1233" s="591" t="str">
        <f t="shared" si="280"/>
        <v/>
      </c>
      <c r="G1233" s="418">
        <f>'5. Emisiones Fugitivas'!J118</f>
        <v>0</v>
      </c>
      <c r="H1233" s="418">
        <f>'5. Emisiones Fugitivas'!L118</f>
        <v>0</v>
      </c>
      <c r="I1233" s="424" t="str">
        <f t="shared" si="281"/>
        <v/>
      </c>
      <c r="Q1233" s="271"/>
    </row>
    <row r="1234" spans="2:17" ht="18" customHeight="1" x14ac:dyDescent="0.25">
      <c r="B1234" s="1097">
        <v>30</v>
      </c>
      <c r="C1234" s="335" t="str">
        <f>IF(ISTEXT('5. Emisiones Fugitivas'!E119),'5. Emisiones Fugitivas'!E119,"")</f>
        <v/>
      </c>
      <c r="D1234" s="335">
        <f>'5. Emisiones Fugitivas'!F119</f>
        <v>0</v>
      </c>
      <c r="E1234" s="335" t="str">
        <f t="shared" si="279"/>
        <v/>
      </c>
      <c r="F1234" s="591" t="str">
        <f t="shared" si="280"/>
        <v/>
      </c>
      <c r="G1234" s="418">
        <f>'5. Emisiones Fugitivas'!J119</f>
        <v>0</v>
      </c>
      <c r="H1234" s="418">
        <f>'5. Emisiones Fugitivas'!L119</f>
        <v>0</v>
      </c>
      <c r="I1234" s="424" t="str">
        <f t="shared" si="281"/>
        <v/>
      </c>
      <c r="Q1234" s="271"/>
    </row>
    <row r="1235" spans="2:17" ht="18" customHeight="1" x14ac:dyDescent="0.25">
      <c r="B1235" s="1097">
        <v>31</v>
      </c>
      <c r="C1235" s="335" t="str">
        <f>IF(ISTEXT('5. Emisiones Fugitivas'!E120),'5. Emisiones Fugitivas'!E120,"")</f>
        <v/>
      </c>
      <c r="D1235" s="335">
        <f>'5. Emisiones Fugitivas'!F120</f>
        <v>0</v>
      </c>
      <c r="E1235" s="335" t="str">
        <f t="shared" si="279"/>
        <v/>
      </c>
      <c r="F1235" s="591" t="str">
        <f t="shared" si="280"/>
        <v/>
      </c>
      <c r="G1235" s="418">
        <f>'5. Emisiones Fugitivas'!J120</f>
        <v>0</v>
      </c>
      <c r="H1235" s="418">
        <f>'5. Emisiones Fugitivas'!L120</f>
        <v>0</v>
      </c>
      <c r="I1235" s="424" t="str">
        <f t="shared" si="281"/>
        <v/>
      </c>
      <c r="Q1235" s="271"/>
    </row>
    <row r="1236" spans="2:17" ht="18" customHeight="1" x14ac:dyDescent="0.25">
      <c r="B1236" s="1097">
        <v>32</v>
      </c>
      <c r="C1236" s="335" t="str">
        <f>IF(ISTEXT('5. Emisiones Fugitivas'!E121),'5. Emisiones Fugitivas'!E121,"")</f>
        <v/>
      </c>
      <c r="D1236" s="335">
        <f>'5. Emisiones Fugitivas'!F121</f>
        <v>0</v>
      </c>
      <c r="E1236" s="335" t="str">
        <f t="shared" si="279"/>
        <v/>
      </c>
      <c r="F1236" s="591" t="str">
        <f t="shared" si="280"/>
        <v/>
      </c>
      <c r="G1236" s="418">
        <f>'5. Emisiones Fugitivas'!J121</f>
        <v>0</v>
      </c>
      <c r="H1236" s="418">
        <f>'5. Emisiones Fugitivas'!L121</f>
        <v>0</v>
      </c>
      <c r="I1236" s="424" t="str">
        <f t="shared" si="281"/>
        <v/>
      </c>
      <c r="Q1236" s="271"/>
    </row>
    <row r="1237" spans="2:17" ht="18" customHeight="1" x14ac:dyDescent="0.25">
      <c r="B1237" s="1097">
        <v>33</v>
      </c>
      <c r="C1237" s="335" t="str">
        <f>IF(ISTEXT('5. Emisiones Fugitivas'!E122),'5. Emisiones Fugitivas'!E122,"")</f>
        <v/>
      </c>
      <c r="D1237" s="335">
        <f>'5. Emisiones Fugitivas'!F122</f>
        <v>0</v>
      </c>
      <c r="E1237" s="335" t="str">
        <f t="shared" si="279"/>
        <v/>
      </c>
      <c r="F1237" s="591" t="str">
        <f t="shared" si="280"/>
        <v/>
      </c>
      <c r="G1237" s="418">
        <f>'5. Emisiones Fugitivas'!J122</f>
        <v>0</v>
      </c>
      <c r="H1237" s="418">
        <f>'5. Emisiones Fugitivas'!L122</f>
        <v>0</v>
      </c>
      <c r="I1237" s="424" t="str">
        <f t="shared" si="281"/>
        <v/>
      </c>
      <c r="Q1237" s="271"/>
    </row>
    <row r="1238" spans="2:17" ht="18" customHeight="1" x14ac:dyDescent="0.25">
      <c r="B1238" s="1097">
        <v>34</v>
      </c>
      <c r="C1238" s="335" t="str">
        <f>IF(ISTEXT('5. Emisiones Fugitivas'!E123),'5. Emisiones Fugitivas'!E123,"")</f>
        <v/>
      </c>
      <c r="D1238" s="335">
        <f>'5. Emisiones Fugitivas'!F123</f>
        <v>0</v>
      </c>
      <c r="E1238" s="335" t="str">
        <f t="shared" si="279"/>
        <v/>
      </c>
      <c r="F1238" s="591" t="str">
        <f t="shared" si="280"/>
        <v/>
      </c>
      <c r="G1238" s="418">
        <f>'5. Emisiones Fugitivas'!J123</f>
        <v>0</v>
      </c>
      <c r="H1238" s="418">
        <f>'5. Emisiones Fugitivas'!L123</f>
        <v>0</v>
      </c>
      <c r="I1238" s="424" t="str">
        <f t="shared" si="281"/>
        <v/>
      </c>
      <c r="Q1238" s="271"/>
    </row>
    <row r="1239" spans="2:17" ht="18" customHeight="1" x14ac:dyDescent="0.25">
      <c r="B1239" s="1097">
        <v>35</v>
      </c>
      <c r="C1239" s="335" t="str">
        <f>IF(ISTEXT('5. Emisiones Fugitivas'!E124),'5. Emisiones Fugitivas'!E124,"")</f>
        <v/>
      </c>
      <c r="D1239" s="335">
        <f>'5. Emisiones Fugitivas'!F124</f>
        <v>0</v>
      </c>
      <c r="E1239" s="335" t="str">
        <f t="shared" si="279"/>
        <v/>
      </c>
      <c r="F1239" s="591" t="str">
        <f t="shared" si="280"/>
        <v/>
      </c>
      <c r="G1239" s="418">
        <f>'5. Emisiones Fugitivas'!J124</f>
        <v>0</v>
      </c>
      <c r="H1239" s="418">
        <f>'5. Emisiones Fugitivas'!L124</f>
        <v>0</v>
      </c>
      <c r="I1239" s="424" t="str">
        <f t="shared" si="281"/>
        <v/>
      </c>
      <c r="Q1239" s="271"/>
    </row>
    <row r="1240" spans="2:17" ht="18" customHeight="1" x14ac:dyDescent="0.25">
      <c r="B1240" s="1097">
        <v>36</v>
      </c>
      <c r="C1240" s="335" t="str">
        <f>IF(ISTEXT('5. Emisiones Fugitivas'!E125),'5. Emisiones Fugitivas'!E125,"")</f>
        <v/>
      </c>
      <c r="D1240" s="335">
        <f>'5. Emisiones Fugitivas'!F125</f>
        <v>0</v>
      </c>
      <c r="E1240" s="335" t="str">
        <f t="shared" si="279"/>
        <v/>
      </c>
      <c r="F1240" s="591" t="str">
        <f t="shared" si="280"/>
        <v/>
      </c>
      <c r="G1240" s="418">
        <f>'5. Emisiones Fugitivas'!J125</f>
        <v>0</v>
      </c>
      <c r="H1240" s="418">
        <f>'5. Emisiones Fugitivas'!L125</f>
        <v>0</v>
      </c>
      <c r="I1240" s="424" t="str">
        <f t="shared" si="281"/>
        <v/>
      </c>
      <c r="Q1240" s="271"/>
    </row>
    <row r="1241" spans="2:17" ht="18" customHeight="1" x14ac:dyDescent="0.25">
      <c r="B1241" s="1097">
        <v>37</v>
      </c>
      <c r="C1241" s="335" t="str">
        <f>IF(ISTEXT('5. Emisiones Fugitivas'!E126),'5. Emisiones Fugitivas'!E126,"")</f>
        <v/>
      </c>
      <c r="D1241" s="335">
        <f>'5. Emisiones Fugitivas'!F126</f>
        <v>0</v>
      </c>
      <c r="E1241" s="335" t="str">
        <f t="shared" si="279"/>
        <v/>
      </c>
      <c r="F1241" s="591" t="str">
        <f t="shared" si="280"/>
        <v/>
      </c>
      <c r="G1241" s="418">
        <f>'5. Emisiones Fugitivas'!J126</f>
        <v>0</v>
      </c>
      <c r="H1241" s="418">
        <f>'5. Emisiones Fugitivas'!L126</f>
        <v>0</v>
      </c>
      <c r="I1241" s="424" t="str">
        <f t="shared" si="281"/>
        <v/>
      </c>
      <c r="Q1241" s="271"/>
    </row>
    <row r="1242" spans="2:17" ht="18" customHeight="1" x14ac:dyDescent="0.25">
      <c r="B1242" s="1097">
        <v>38</v>
      </c>
      <c r="C1242" s="335" t="str">
        <f>IF(ISTEXT('5. Emisiones Fugitivas'!E127),'5. Emisiones Fugitivas'!E127,"")</f>
        <v/>
      </c>
      <c r="D1242" s="335">
        <f>'5. Emisiones Fugitivas'!F127</f>
        <v>0</v>
      </c>
      <c r="E1242" s="335" t="str">
        <f t="shared" si="279"/>
        <v/>
      </c>
      <c r="F1242" s="591" t="str">
        <f t="shared" si="280"/>
        <v/>
      </c>
      <c r="G1242" s="418">
        <f>'5. Emisiones Fugitivas'!J127</f>
        <v>0</v>
      </c>
      <c r="H1242" s="418">
        <f>'5. Emisiones Fugitivas'!L127</f>
        <v>0</v>
      </c>
      <c r="I1242" s="424" t="str">
        <f t="shared" si="281"/>
        <v/>
      </c>
      <c r="Q1242" s="271"/>
    </row>
    <row r="1243" spans="2:17" ht="18" customHeight="1" x14ac:dyDescent="0.25">
      <c r="B1243" s="1097">
        <v>39</v>
      </c>
      <c r="C1243" s="335" t="str">
        <f>IF(ISTEXT('5. Emisiones Fugitivas'!E128),'5. Emisiones Fugitivas'!E128,"")</f>
        <v/>
      </c>
      <c r="D1243" s="335">
        <f>'5. Emisiones Fugitivas'!F128</f>
        <v>0</v>
      </c>
      <c r="E1243" s="335" t="str">
        <f t="shared" si="279"/>
        <v/>
      </c>
      <c r="F1243" s="591" t="str">
        <f t="shared" si="280"/>
        <v/>
      </c>
      <c r="G1243" s="418">
        <f>'5. Emisiones Fugitivas'!J128</f>
        <v>0</v>
      </c>
      <c r="H1243" s="418">
        <f>'5. Emisiones Fugitivas'!L128</f>
        <v>0</v>
      </c>
      <c r="I1243" s="424" t="str">
        <f t="shared" si="281"/>
        <v/>
      </c>
      <c r="Q1243" s="271"/>
    </row>
    <row r="1244" spans="2:17" ht="18" customHeight="1" x14ac:dyDescent="0.25">
      <c r="B1244" s="1097">
        <v>40</v>
      </c>
      <c r="C1244" s="335" t="str">
        <f>IF(ISTEXT('5. Emisiones Fugitivas'!E129),'5. Emisiones Fugitivas'!E129,"")</f>
        <v/>
      </c>
      <c r="D1244" s="335">
        <f>'5. Emisiones Fugitivas'!F129</f>
        <v>0</v>
      </c>
      <c r="E1244" s="335" t="str">
        <f t="shared" si="279"/>
        <v/>
      </c>
      <c r="F1244" s="591" t="str">
        <f t="shared" si="280"/>
        <v/>
      </c>
      <c r="G1244" s="418">
        <f>'5. Emisiones Fugitivas'!J129</f>
        <v>0</v>
      </c>
      <c r="H1244" s="418">
        <f>'5. Emisiones Fugitivas'!L129</f>
        <v>0</v>
      </c>
      <c r="I1244" s="424" t="str">
        <f t="shared" si="281"/>
        <v/>
      </c>
      <c r="Q1244" s="271"/>
    </row>
    <row r="1245" spans="2:17" ht="18" customHeight="1" x14ac:dyDescent="0.25">
      <c r="B1245" s="1097">
        <v>41</v>
      </c>
      <c r="C1245" s="335" t="str">
        <f>IF(ISTEXT('5. Emisiones Fugitivas'!E130),'5. Emisiones Fugitivas'!E130,"")</f>
        <v/>
      </c>
      <c r="D1245" s="335">
        <f>'5. Emisiones Fugitivas'!F130</f>
        <v>0</v>
      </c>
      <c r="E1245" s="335" t="str">
        <f t="shared" si="279"/>
        <v/>
      </c>
      <c r="F1245" s="591" t="str">
        <f t="shared" si="280"/>
        <v/>
      </c>
      <c r="G1245" s="418">
        <f>'5. Emisiones Fugitivas'!J130</f>
        <v>0</v>
      </c>
      <c r="H1245" s="418">
        <f>'5. Emisiones Fugitivas'!L130</f>
        <v>0</v>
      </c>
      <c r="I1245" s="424" t="str">
        <f t="shared" si="281"/>
        <v/>
      </c>
      <c r="Q1245" s="271"/>
    </row>
    <row r="1246" spans="2:17" ht="18" customHeight="1" x14ac:dyDescent="0.25">
      <c r="B1246" s="1097">
        <v>42</v>
      </c>
      <c r="C1246" s="335" t="str">
        <f>IF(ISTEXT('5. Emisiones Fugitivas'!E131),'5. Emisiones Fugitivas'!E131,"")</f>
        <v/>
      </c>
      <c r="D1246" s="335">
        <f>'5. Emisiones Fugitivas'!F131</f>
        <v>0</v>
      </c>
      <c r="E1246" s="335" t="str">
        <f t="shared" si="279"/>
        <v/>
      </c>
      <c r="F1246" s="591" t="str">
        <f t="shared" si="280"/>
        <v/>
      </c>
      <c r="G1246" s="418">
        <f>'5. Emisiones Fugitivas'!J131</f>
        <v>0</v>
      </c>
      <c r="H1246" s="418">
        <f>'5. Emisiones Fugitivas'!L131</f>
        <v>0</v>
      </c>
      <c r="I1246" s="424" t="str">
        <f t="shared" si="281"/>
        <v/>
      </c>
      <c r="Q1246" s="271"/>
    </row>
    <row r="1247" spans="2:17" ht="18" customHeight="1" x14ac:dyDescent="0.25">
      <c r="B1247" s="1097">
        <v>43</v>
      </c>
      <c r="C1247" s="335" t="str">
        <f>IF(ISTEXT('5. Emisiones Fugitivas'!E132),'5. Emisiones Fugitivas'!E132,"")</f>
        <v/>
      </c>
      <c r="D1247" s="335">
        <f>'5. Emisiones Fugitivas'!F132</f>
        <v>0</v>
      </c>
      <c r="E1247" s="335" t="str">
        <f t="shared" si="279"/>
        <v/>
      </c>
      <c r="F1247" s="591" t="str">
        <f t="shared" si="280"/>
        <v/>
      </c>
      <c r="G1247" s="418">
        <f>'5. Emisiones Fugitivas'!J132</f>
        <v>0</v>
      </c>
      <c r="H1247" s="418">
        <f>'5. Emisiones Fugitivas'!L132</f>
        <v>0</v>
      </c>
      <c r="I1247" s="424" t="str">
        <f t="shared" si="281"/>
        <v/>
      </c>
      <c r="Q1247" s="271"/>
    </row>
    <row r="1248" spans="2:17" ht="18" customHeight="1" x14ac:dyDescent="0.25">
      <c r="B1248" s="1097">
        <v>44</v>
      </c>
      <c r="C1248" s="335" t="str">
        <f>IF(ISTEXT('5. Emisiones Fugitivas'!E133),'5. Emisiones Fugitivas'!E133,"")</f>
        <v/>
      </c>
      <c r="D1248" s="335">
        <f>'5. Emisiones Fugitivas'!F133</f>
        <v>0</v>
      </c>
      <c r="E1248" s="335" t="str">
        <f t="shared" si="279"/>
        <v/>
      </c>
      <c r="F1248" s="591" t="str">
        <f t="shared" si="280"/>
        <v/>
      </c>
      <c r="G1248" s="418">
        <f>'5. Emisiones Fugitivas'!J133</f>
        <v>0</v>
      </c>
      <c r="H1248" s="418">
        <f>'5. Emisiones Fugitivas'!L133</f>
        <v>0</v>
      </c>
      <c r="I1248" s="424" t="str">
        <f t="shared" si="281"/>
        <v/>
      </c>
      <c r="Q1248" s="271"/>
    </row>
    <row r="1249" spans="1:34" ht="18" customHeight="1" x14ac:dyDescent="0.25">
      <c r="B1249" s="1097">
        <v>45</v>
      </c>
      <c r="C1249" s="335" t="str">
        <f>IF(ISTEXT('5. Emisiones Fugitivas'!E134),'5. Emisiones Fugitivas'!E134,"")</f>
        <v/>
      </c>
      <c r="D1249" s="335">
        <f>'5. Emisiones Fugitivas'!F134</f>
        <v>0</v>
      </c>
      <c r="E1249" s="335" t="str">
        <f t="shared" si="279"/>
        <v/>
      </c>
      <c r="F1249" s="591" t="str">
        <f t="shared" si="280"/>
        <v/>
      </c>
      <c r="G1249" s="418">
        <f>'5. Emisiones Fugitivas'!J134</f>
        <v>0</v>
      </c>
      <c r="H1249" s="418">
        <f>'5. Emisiones Fugitivas'!L134</f>
        <v>0</v>
      </c>
      <c r="I1249" s="424" t="str">
        <f t="shared" si="281"/>
        <v/>
      </c>
      <c r="Q1249" s="271"/>
    </row>
    <row r="1250" spans="1:34" ht="18" customHeight="1" x14ac:dyDescent="0.25">
      <c r="B1250" s="1097">
        <v>46</v>
      </c>
      <c r="C1250" s="335" t="str">
        <f>IF(ISTEXT('5. Emisiones Fugitivas'!E135),'5. Emisiones Fugitivas'!E135,"")</f>
        <v/>
      </c>
      <c r="D1250" s="335">
        <f>'5. Emisiones Fugitivas'!F135</f>
        <v>0</v>
      </c>
      <c r="E1250" s="335" t="str">
        <f t="shared" si="279"/>
        <v/>
      </c>
      <c r="F1250" s="591" t="str">
        <f t="shared" si="280"/>
        <v/>
      </c>
      <c r="G1250" s="418">
        <f>'5. Emisiones Fugitivas'!J135</f>
        <v>0</v>
      </c>
      <c r="H1250" s="418">
        <f>'5. Emisiones Fugitivas'!L135</f>
        <v>0</v>
      </c>
      <c r="I1250" s="424" t="str">
        <f t="shared" si="281"/>
        <v/>
      </c>
      <c r="Q1250" s="271"/>
    </row>
    <row r="1251" spans="1:34" ht="18" customHeight="1" x14ac:dyDescent="0.25">
      <c r="B1251" s="1097">
        <v>47</v>
      </c>
      <c r="C1251" s="335" t="str">
        <f>IF(ISTEXT('5. Emisiones Fugitivas'!E136),'5. Emisiones Fugitivas'!E136,"")</f>
        <v/>
      </c>
      <c r="D1251" s="335">
        <f>'5. Emisiones Fugitivas'!F136</f>
        <v>0</v>
      </c>
      <c r="E1251" s="335" t="str">
        <f t="shared" si="279"/>
        <v/>
      </c>
      <c r="F1251" s="591" t="str">
        <f t="shared" si="280"/>
        <v/>
      </c>
      <c r="G1251" s="418">
        <f>'5. Emisiones Fugitivas'!J136</f>
        <v>0</v>
      </c>
      <c r="H1251" s="418">
        <f>'5. Emisiones Fugitivas'!L136</f>
        <v>0</v>
      </c>
      <c r="I1251" s="424" t="str">
        <f t="shared" si="281"/>
        <v/>
      </c>
      <c r="Q1251" s="271"/>
    </row>
    <row r="1252" spans="1:34" ht="18" customHeight="1" x14ac:dyDescent="0.25">
      <c r="B1252" s="1097">
        <v>48</v>
      </c>
      <c r="C1252" s="335" t="str">
        <f>IF(ISTEXT('5. Emisiones Fugitivas'!E137),'5. Emisiones Fugitivas'!E137,"")</f>
        <v/>
      </c>
      <c r="D1252" s="335">
        <f>'5. Emisiones Fugitivas'!F137</f>
        <v>0</v>
      </c>
      <c r="E1252" s="335" t="str">
        <f t="shared" si="279"/>
        <v/>
      </c>
      <c r="F1252" s="591" t="str">
        <f t="shared" si="280"/>
        <v/>
      </c>
      <c r="G1252" s="418">
        <f>'5. Emisiones Fugitivas'!J137</f>
        <v>0</v>
      </c>
      <c r="H1252" s="418">
        <f>'5. Emisiones Fugitivas'!L137</f>
        <v>0</v>
      </c>
      <c r="I1252" s="424" t="str">
        <f t="shared" si="281"/>
        <v/>
      </c>
      <c r="Q1252" s="271"/>
    </row>
    <row r="1253" spans="1:34" ht="18" customHeight="1" x14ac:dyDescent="0.25">
      <c r="B1253" s="1097">
        <v>49</v>
      </c>
      <c r="C1253" s="335" t="str">
        <f>IF(ISTEXT('5. Emisiones Fugitivas'!E138),'5. Emisiones Fugitivas'!E138,"")</f>
        <v/>
      </c>
      <c r="D1253" s="335">
        <f>'5. Emisiones Fugitivas'!F138</f>
        <v>0</v>
      </c>
      <c r="E1253" s="335" t="str">
        <f t="shared" si="279"/>
        <v/>
      </c>
      <c r="F1253" s="591" t="str">
        <f t="shared" si="280"/>
        <v/>
      </c>
      <c r="G1253" s="418">
        <f>'5. Emisiones Fugitivas'!J138</f>
        <v>0</v>
      </c>
      <c r="H1253" s="418">
        <f>'5. Emisiones Fugitivas'!L138</f>
        <v>0</v>
      </c>
      <c r="I1253" s="424" t="str">
        <f t="shared" si="281"/>
        <v/>
      </c>
      <c r="Q1253" s="271"/>
    </row>
    <row r="1254" spans="1:34" ht="18" customHeight="1" x14ac:dyDescent="0.25">
      <c r="B1254" s="1097">
        <v>50</v>
      </c>
      <c r="C1254" s="335" t="str">
        <f>IF(ISTEXT('5. Emisiones Fugitivas'!E139),'5. Emisiones Fugitivas'!E139,"")</f>
        <v/>
      </c>
      <c r="D1254" s="335">
        <f>'5. Emisiones Fugitivas'!F139</f>
        <v>0</v>
      </c>
      <c r="E1254" s="335" t="str">
        <f>IFERROR(VLOOKUP(D1254,PCA_2,2,0),"")</f>
        <v/>
      </c>
      <c r="F1254" s="591" t="str">
        <f>IFERROR(VLOOKUP(D1254,PCA_2,3,0),"")</f>
        <v/>
      </c>
      <c r="G1254" s="418">
        <f>'5. Emisiones Fugitivas'!J139</f>
        <v>0</v>
      </c>
      <c r="H1254" s="418">
        <f>'5. Emisiones Fugitivas'!L139</f>
        <v>0</v>
      </c>
      <c r="I1254" s="424" t="str">
        <f t="shared" si="281"/>
        <v/>
      </c>
      <c r="Q1254" s="271"/>
    </row>
    <row r="1255" spans="1:34" ht="18" customHeight="1" x14ac:dyDescent="0.25">
      <c r="D1255" s="495"/>
      <c r="E1255" s="495"/>
      <c r="F1255" s="496"/>
      <c r="G1255" s="497"/>
      <c r="H1255" s="497"/>
      <c r="I1255" s="472">
        <f>SUM(I1205:I1254)</f>
        <v>0</v>
      </c>
      <c r="Q1255" s="271"/>
    </row>
    <row r="1256" spans="1:34" ht="18" customHeight="1" x14ac:dyDescent="0.25"/>
    <row r="1257" spans="1:34" ht="18" customHeight="1" x14ac:dyDescent="0.25">
      <c r="A1257" s="854"/>
      <c r="B1257" s="855" t="s">
        <v>1488</v>
      </c>
      <c r="C1257" s="853"/>
      <c r="D1257" s="853"/>
      <c r="Q1257" s="271"/>
      <c r="R1257" s="272"/>
      <c r="AG1257" s="271"/>
      <c r="AH1257" s="272"/>
    </row>
    <row r="1258" spans="1:34" ht="18" customHeight="1" x14ac:dyDescent="0.25">
      <c r="Q1258" s="271"/>
    </row>
    <row r="1259" spans="1:34" ht="18" customHeight="1" x14ac:dyDescent="0.25">
      <c r="C1259" s="430" t="s">
        <v>956</v>
      </c>
      <c r="D1259" s="477" t="s">
        <v>879</v>
      </c>
      <c r="E1259" s="477" t="s">
        <v>112</v>
      </c>
      <c r="F1259" s="478" t="s">
        <v>569</v>
      </c>
      <c r="G1259" s="494" t="s">
        <v>880</v>
      </c>
      <c r="H1259" s="494" t="s">
        <v>883</v>
      </c>
      <c r="I1259" s="494" t="s">
        <v>831</v>
      </c>
      <c r="Q1259" s="271"/>
    </row>
    <row r="1260" spans="1:34" ht="18" customHeight="1" x14ac:dyDescent="0.25">
      <c r="A1260" s="1097" t="s">
        <v>1850</v>
      </c>
      <c r="B1260" s="1097" t="s">
        <v>1850</v>
      </c>
      <c r="C1260" s="463" t="s">
        <v>269</v>
      </c>
      <c r="D1260" s="463"/>
      <c r="E1260" s="463"/>
      <c r="F1260" s="463"/>
      <c r="G1260" s="463"/>
      <c r="H1260" s="463"/>
      <c r="I1260" s="463" t="s">
        <v>268</v>
      </c>
      <c r="Q1260" s="271"/>
    </row>
    <row r="1261" spans="1:34" ht="18" customHeight="1" x14ac:dyDescent="0.25">
      <c r="A1261" s="1104">
        <v>8</v>
      </c>
      <c r="B1261" s="1097">
        <v>1</v>
      </c>
      <c r="C1261" s="335" t="str">
        <f t="shared" ref="C1261:I1270" si="282">C1127</f>
        <v/>
      </c>
      <c r="D1261" s="335">
        <f t="shared" si="282"/>
        <v>0</v>
      </c>
      <c r="E1261" s="335" t="str">
        <f t="shared" si="282"/>
        <v/>
      </c>
      <c r="F1261" s="335" t="str">
        <f t="shared" si="282"/>
        <v/>
      </c>
      <c r="G1261" s="335">
        <f t="shared" si="282"/>
        <v>0</v>
      </c>
      <c r="H1261" s="335">
        <f t="shared" si="282"/>
        <v>0</v>
      </c>
      <c r="I1261" s="859" t="str">
        <f t="shared" si="282"/>
        <v/>
      </c>
      <c r="Q1261" s="271"/>
    </row>
    <row r="1262" spans="1:34" ht="18" customHeight="1" x14ac:dyDescent="0.25">
      <c r="A1262" s="1104">
        <v>8</v>
      </c>
      <c r="B1262" s="1097">
        <v>2</v>
      </c>
      <c r="C1262" s="335" t="str">
        <f t="shared" si="282"/>
        <v/>
      </c>
      <c r="D1262" s="335">
        <f t="shared" si="282"/>
        <v>0</v>
      </c>
      <c r="E1262" s="335" t="str">
        <f t="shared" si="282"/>
        <v/>
      </c>
      <c r="F1262" s="335" t="str">
        <f t="shared" si="282"/>
        <v/>
      </c>
      <c r="G1262" s="335">
        <f t="shared" si="282"/>
        <v>0</v>
      </c>
      <c r="H1262" s="335">
        <f t="shared" si="282"/>
        <v>0</v>
      </c>
      <c r="I1262" s="859" t="str">
        <f t="shared" si="282"/>
        <v/>
      </c>
      <c r="Q1262" s="271"/>
    </row>
    <row r="1263" spans="1:34" ht="18" customHeight="1" x14ac:dyDescent="0.25">
      <c r="A1263" s="1104">
        <v>8</v>
      </c>
      <c r="B1263" s="1097">
        <v>3</v>
      </c>
      <c r="C1263" s="335" t="str">
        <f t="shared" si="282"/>
        <v/>
      </c>
      <c r="D1263" s="335">
        <f t="shared" si="282"/>
        <v>0</v>
      </c>
      <c r="E1263" s="335" t="str">
        <f t="shared" si="282"/>
        <v/>
      </c>
      <c r="F1263" s="335" t="str">
        <f t="shared" si="282"/>
        <v/>
      </c>
      <c r="G1263" s="335">
        <f t="shared" si="282"/>
        <v>0</v>
      </c>
      <c r="H1263" s="335">
        <f t="shared" si="282"/>
        <v>0</v>
      </c>
      <c r="I1263" s="859" t="str">
        <f t="shared" si="282"/>
        <v/>
      </c>
      <c r="Q1263" s="271"/>
    </row>
    <row r="1264" spans="1:34" ht="18" customHeight="1" x14ac:dyDescent="0.25">
      <c r="A1264" s="1104">
        <v>8</v>
      </c>
      <c r="B1264" s="1097">
        <v>4</v>
      </c>
      <c r="C1264" s="335" t="str">
        <f t="shared" si="282"/>
        <v/>
      </c>
      <c r="D1264" s="335">
        <f t="shared" si="282"/>
        <v>0</v>
      </c>
      <c r="E1264" s="335" t="str">
        <f t="shared" si="282"/>
        <v/>
      </c>
      <c r="F1264" s="335" t="str">
        <f t="shared" si="282"/>
        <v/>
      </c>
      <c r="G1264" s="335">
        <f t="shared" si="282"/>
        <v>0</v>
      </c>
      <c r="H1264" s="335">
        <f t="shared" si="282"/>
        <v>0</v>
      </c>
      <c r="I1264" s="859" t="str">
        <f t="shared" si="282"/>
        <v/>
      </c>
      <c r="Q1264" s="271"/>
    </row>
    <row r="1265" spans="1:17" ht="18" customHeight="1" x14ac:dyDescent="0.25">
      <c r="A1265" s="1104">
        <v>8</v>
      </c>
      <c r="B1265" s="1097">
        <v>5</v>
      </c>
      <c r="C1265" s="335" t="str">
        <f t="shared" si="282"/>
        <v/>
      </c>
      <c r="D1265" s="335">
        <f t="shared" si="282"/>
        <v>0</v>
      </c>
      <c r="E1265" s="335" t="str">
        <f t="shared" si="282"/>
        <v/>
      </c>
      <c r="F1265" s="335" t="str">
        <f t="shared" si="282"/>
        <v/>
      </c>
      <c r="G1265" s="335">
        <f t="shared" si="282"/>
        <v>0</v>
      </c>
      <c r="H1265" s="335">
        <f t="shared" si="282"/>
        <v>0</v>
      </c>
      <c r="I1265" s="859" t="str">
        <f t="shared" si="282"/>
        <v/>
      </c>
      <c r="Q1265" s="271"/>
    </row>
    <row r="1266" spans="1:17" ht="18" customHeight="1" x14ac:dyDescent="0.25">
      <c r="A1266" s="1104">
        <v>8</v>
      </c>
      <c r="B1266" s="1097">
        <v>6</v>
      </c>
      <c r="C1266" s="335" t="str">
        <f t="shared" si="282"/>
        <v/>
      </c>
      <c r="D1266" s="335">
        <f t="shared" si="282"/>
        <v>0</v>
      </c>
      <c r="E1266" s="335" t="str">
        <f t="shared" si="282"/>
        <v/>
      </c>
      <c r="F1266" s="335" t="str">
        <f t="shared" si="282"/>
        <v/>
      </c>
      <c r="G1266" s="335">
        <f t="shared" si="282"/>
        <v>0</v>
      </c>
      <c r="H1266" s="335">
        <f t="shared" si="282"/>
        <v>0</v>
      </c>
      <c r="I1266" s="859" t="str">
        <f t="shared" si="282"/>
        <v/>
      </c>
      <c r="Q1266" s="271"/>
    </row>
    <row r="1267" spans="1:17" ht="18" customHeight="1" x14ac:dyDescent="0.25">
      <c r="A1267" s="1104">
        <v>8</v>
      </c>
      <c r="B1267" s="1097">
        <v>7</v>
      </c>
      <c r="C1267" s="335" t="str">
        <f t="shared" si="282"/>
        <v/>
      </c>
      <c r="D1267" s="335">
        <f t="shared" si="282"/>
        <v>0</v>
      </c>
      <c r="E1267" s="335" t="str">
        <f t="shared" si="282"/>
        <v/>
      </c>
      <c r="F1267" s="335" t="str">
        <f t="shared" si="282"/>
        <v/>
      </c>
      <c r="G1267" s="335">
        <f t="shared" si="282"/>
        <v>0</v>
      </c>
      <c r="H1267" s="335">
        <f t="shared" si="282"/>
        <v>0</v>
      </c>
      <c r="I1267" s="859" t="str">
        <f t="shared" si="282"/>
        <v/>
      </c>
      <c r="Q1267" s="271"/>
    </row>
    <row r="1268" spans="1:17" ht="18" customHeight="1" x14ac:dyDescent="0.25">
      <c r="A1268" s="1104">
        <v>8</v>
      </c>
      <c r="B1268" s="1097">
        <v>8</v>
      </c>
      <c r="C1268" s="335" t="str">
        <f t="shared" si="282"/>
        <v/>
      </c>
      <c r="D1268" s="335">
        <f t="shared" si="282"/>
        <v>0</v>
      </c>
      <c r="E1268" s="335" t="str">
        <f t="shared" si="282"/>
        <v/>
      </c>
      <c r="F1268" s="335" t="str">
        <f t="shared" si="282"/>
        <v/>
      </c>
      <c r="G1268" s="335">
        <f t="shared" si="282"/>
        <v>0</v>
      </c>
      <c r="H1268" s="335">
        <f t="shared" si="282"/>
        <v>0</v>
      </c>
      <c r="I1268" s="859" t="str">
        <f t="shared" si="282"/>
        <v/>
      </c>
      <c r="Q1268" s="271"/>
    </row>
    <row r="1269" spans="1:17" ht="18" customHeight="1" x14ac:dyDescent="0.25">
      <c r="A1269" s="1104">
        <v>8</v>
      </c>
      <c r="B1269" s="1097">
        <v>9</v>
      </c>
      <c r="C1269" s="335" t="str">
        <f t="shared" si="282"/>
        <v/>
      </c>
      <c r="D1269" s="335">
        <f t="shared" si="282"/>
        <v>0</v>
      </c>
      <c r="E1269" s="335" t="str">
        <f t="shared" si="282"/>
        <v/>
      </c>
      <c r="F1269" s="335" t="str">
        <f t="shared" si="282"/>
        <v/>
      </c>
      <c r="G1269" s="335">
        <f t="shared" si="282"/>
        <v>0</v>
      </c>
      <c r="H1269" s="335">
        <f t="shared" si="282"/>
        <v>0</v>
      </c>
      <c r="I1269" s="859" t="str">
        <f t="shared" si="282"/>
        <v/>
      </c>
      <c r="Q1269" s="271"/>
    </row>
    <row r="1270" spans="1:17" ht="18" customHeight="1" x14ac:dyDescent="0.25">
      <c r="A1270" s="1104">
        <v>8</v>
      </c>
      <c r="B1270" s="1097">
        <v>10</v>
      </c>
      <c r="C1270" s="335" t="str">
        <f t="shared" si="282"/>
        <v/>
      </c>
      <c r="D1270" s="335">
        <f t="shared" si="282"/>
        <v>0</v>
      </c>
      <c r="E1270" s="335" t="str">
        <f t="shared" si="282"/>
        <v/>
      </c>
      <c r="F1270" s="335" t="str">
        <f t="shared" si="282"/>
        <v/>
      </c>
      <c r="G1270" s="335">
        <f t="shared" si="282"/>
        <v>0</v>
      </c>
      <c r="H1270" s="335">
        <f t="shared" si="282"/>
        <v>0</v>
      </c>
      <c r="I1270" s="859" t="str">
        <f t="shared" si="282"/>
        <v/>
      </c>
      <c r="Q1270" s="271"/>
    </row>
    <row r="1271" spans="1:17" ht="18" customHeight="1" x14ac:dyDescent="0.25">
      <c r="A1271" s="1104">
        <v>8</v>
      </c>
      <c r="B1271" s="1097">
        <v>11</v>
      </c>
      <c r="C1271" s="335" t="str">
        <f t="shared" ref="C1271:I1280" si="283">C1137</f>
        <v/>
      </c>
      <c r="D1271" s="335">
        <f t="shared" si="283"/>
        <v>0</v>
      </c>
      <c r="E1271" s="335" t="str">
        <f t="shared" si="283"/>
        <v/>
      </c>
      <c r="F1271" s="335" t="str">
        <f t="shared" si="283"/>
        <v/>
      </c>
      <c r="G1271" s="335">
        <f t="shared" si="283"/>
        <v>0</v>
      </c>
      <c r="H1271" s="335">
        <f t="shared" si="283"/>
        <v>0</v>
      </c>
      <c r="I1271" s="859" t="str">
        <f t="shared" si="283"/>
        <v/>
      </c>
      <c r="Q1271" s="271"/>
    </row>
    <row r="1272" spans="1:17" ht="18" customHeight="1" x14ac:dyDescent="0.25">
      <c r="A1272" s="1104">
        <v>8</v>
      </c>
      <c r="B1272" s="1097">
        <v>12</v>
      </c>
      <c r="C1272" s="335" t="str">
        <f t="shared" si="283"/>
        <v/>
      </c>
      <c r="D1272" s="335">
        <f t="shared" si="283"/>
        <v>0</v>
      </c>
      <c r="E1272" s="335" t="str">
        <f t="shared" si="283"/>
        <v/>
      </c>
      <c r="F1272" s="335" t="str">
        <f t="shared" si="283"/>
        <v/>
      </c>
      <c r="G1272" s="335">
        <f t="shared" si="283"/>
        <v>0</v>
      </c>
      <c r="H1272" s="335">
        <f t="shared" si="283"/>
        <v>0</v>
      </c>
      <c r="I1272" s="859" t="str">
        <f t="shared" si="283"/>
        <v/>
      </c>
      <c r="Q1272" s="271"/>
    </row>
    <row r="1273" spans="1:17" ht="18" customHeight="1" x14ac:dyDescent="0.25">
      <c r="A1273" s="1104">
        <v>8</v>
      </c>
      <c r="B1273" s="1097">
        <v>13</v>
      </c>
      <c r="C1273" s="335" t="str">
        <f t="shared" si="283"/>
        <v/>
      </c>
      <c r="D1273" s="335">
        <f t="shared" si="283"/>
        <v>0</v>
      </c>
      <c r="E1273" s="335" t="str">
        <f t="shared" si="283"/>
        <v/>
      </c>
      <c r="F1273" s="335" t="str">
        <f t="shared" si="283"/>
        <v/>
      </c>
      <c r="G1273" s="335">
        <f t="shared" si="283"/>
        <v>0</v>
      </c>
      <c r="H1273" s="335">
        <f t="shared" si="283"/>
        <v>0</v>
      </c>
      <c r="I1273" s="859" t="str">
        <f t="shared" si="283"/>
        <v/>
      </c>
      <c r="Q1273" s="271"/>
    </row>
    <row r="1274" spans="1:17" ht="18" customHeight="1" x14ac:dyDescent="0.25">
      <c r="A1274" s="1104">
        <v>8</v>
      </c>
      <c r="B1274" s="1097">
        <v>14</v>
      </c>
      <c r="C1274" s="335" t="str">
        <f t="shared" si="283"/>
        <v/>
      </c>
      <c r="D1274" s="335">
        <f t="shared" si="283"/>
        <v>0</v>
      </c>
      <c r="E1274" s="335" t="str">
        <f t="shared" si="283"/>
        <v/>
      </c>
      <c r="F1274" s="335" t="str">
        <f t="shared" si="283"/>
        <v/>
      </c>
      <c r="G1274" s="335">
        <f t="shared" si="283"/>
        <v>0</v>
      </c>
      <c r="H1274" s="335">
        <f t="shared" si="283"/>
        <v>0</v>
      </c>
      <c r="I1274" s="859" t="str">
        <f t="shared" si="283"/>
        <v/>
      </c>
      <c r="Q1274" s="271"/>
    </row>
    <row r="1275" spans="1:17" ht="18" customHeight="1" x14ac:dyDescent="0.25">
      <c r="A1275" s="1104">
        <v>8</v>
      </c>
      <c r="B1275" s="1097">
        <v>15</v>
      </c>
      <c r="C1275" s="335" t="str">
        <f t="shared" si="283"/>
        <v/>
      </c>
      <c r="D1275" s="335">
        <f t="shared" si="283"/>
        <v>0</v>
      </c>
      <c r="E1275" s="335" t="str">
        <f t="shared" si="283"/>
        <v/>
      </c>
      <c r="F1275" s="335" t="str">
        <f t="shared" si="283"/>
        <v/>
      </c>
      <c r="G1275" s="335">
        <f t="shared" si="283"/>
        <v>0</v>
      </c>
      <c r="H1275" s="335">
        <f t="shared" si="283"/>
        <v>0</v>
      </c>
      <c r="I1275" s="859" t="str">
        <f t="shared" si="283"/>
        <v/>
      </c>
      <c r="Q1275" s="271"/>
    </row>
    <row r="1276" spans="1:17" ht="18" customHeight="1" x14ac:dyDescent="0.25">
      <c r="A1276" s="1104">
        <v>8</v>
      </c>
      <c r="B1276" s="1097">
        <v>16</v>
      </c>
      <c r="C1276" s="335" t="str">
        <f t="shared" si="283"/>
        <v/>
      </c>
      <c r="D1276" s="335">
        <f t="shared" si="283"/>
        <v>0</v>
      </c>
      <c r="E1276" s="335" t="str">
        <f t="shared" si="283"/>
        <v/>
      </c>
      <c r="F1276" s="335" t="str">
        <f t="shared" si="283"/>
        <v/>
      </c>
      <c r="G1276" s="335">
        <f t="shared" si="283"/>
        <v>0</v>
      </c>
      <c r="H1276" s="335">
        <f t="shared" si="283"/>
        <v>0</v>
      </c>
      <c r="I1276" s="859" t="str">
        <f t="shared" si="283"/>
        <v/>
      </c>
      <c r="Q1276" s="271"/>
    </row>
    <row r="1277" spans="1:17" ht="18" customHeight="1" x14ac:dyDescent="0.25">
      <c r="A1277" s="1104">
        <v>8</v>
      </c>
      <c r="B1277" s="1097">
        <v>17</v>
      </c>
      <c r="C1277" s="335" t="str">
        <f t="shared" si="283"/>
        <v/>
      </c>
      <c r="D1277" s="335">
        <f t="shared" si="283"/>
        <v>0</v>
      </c>
      <c r="E1277" s="335" t="str">
        <f t="shared" si="283"/>
        <v/>
      </c>
      <c r="F1277" s="335" t="str">
        <f t="shared" si="283"/>
        <v/>
      </c>
      <c r="G1277" s="335">
        <f t="shared" si="283"/>
        <v>0</v>
      </c>
      <c r="H1277" s="335">
        <f t="shared" si="283"/>
        <v>0</v>
      </c>
      <c r="I1277" s="859" t="str">
        <f t="shared" si="283"/>
        <v/>
      </c>
      <c r="Q1277" s="271"/>
    </row>
    <row r="1278" spans="1:17" ht="18" customHeight="1" x14ac:dyDescent="0.25">
      <c r="A1278" s="1104">
        <v>8</v>
      </c>
      <c r="B1278" s="1097">
        <v>18</v>
      </c>
      <c r="C1278" s="335" t="str">
        <f t="shared" si="283"/>
        <v/>
      </c>
      <c r="D1278" s="335">
        <f t="shared" si="283"/>
        <v>0</v>
      </c>
      <c r="E1278" s="335" t="str">
        <f t="shared" si="283"/>
        <v/>
      </c>
      <c r="F1278" s="335" t="str">
        <f t="shared" si="283"/>
        <v/>
      </c>
      <c r="G1278" s="335">
        <f t="shared" si="283"/>
        <v>0</v>
      </c>
      <c r="H1278" s="335">
        <f t="shared" si="283"/>
        <v>0</v>
      </c>
      <c r="I1278" s="859" t="str">
        <f t="shared" si="283"/>
        <v/>
      </c>
      <c r="Q1278" s="271"/>
    </row>
    <row r="1279" spans="1:17" ht="18" customHeight="1" x14ac:dyDescent="0.25">
      <c r="A1279" s="1104">
        <v>8</v>
      </c>
      <c r="B1279" s="1097">
        <v>19</v>
      </c>
      <c r="C1279" s="335" t="str">
        <f t="shared" si="283"/>
        <v/>
      </c>
      <c r="D1279" s="335">
        <f t="shared" si="283"/>
        <v>0</v>
      </c>
      <c r="E1279" s="335" t="str">
        <f t="shared" si="283"/>
        <v/>
      </c>
      <c r="F1279" s="335" t="str">
        <f t="shared" si="283"/>
        <v/>
      </c>
      <c r="G1279" s="335">
        <f t="shared" si="283"/>
        <v>0</v>
      </c>
      <c r="H1279" s="335">
        <f t="shared" si="283"/>
        <v>0</v>
      </c>
      <c r="I1279" s="859" t="str">
        <f t="shared" si="283"/>
        <v/>
      </c>
      <c r="Q1279" s="271"/>
    </row>
    <row r="1280" spans="1:17" ht="18" customHeight="1" x14ac:dyDescent="0.25">
      <c r="A1280" s="1104">
        <v>8</v>
      </c>
      <c r="B1280" s="1097">
        <v>20</v>
      </c>
      <c r="C1280" s="335" t="str">
        <f t="shared" si="283"/>
        <v/>
      </c>
      <c r="D1280" s="335">
        <f t="shared" si="283"/>
        <v>0</v>
      </c>
      <c r="E1280" s="335" t="str">
        <f t="shared" si="283"/>
        <v/>
      </c>
      <c r="F1280" s="335" t="str">
        <f t="shared" si="283"/>
        <v/>
      </c>
      <c r="G1280" s="335">
        <f t="shared" si="283"/>
        <v>0</v>
      </c>
      <c r="H1280" s="335">
        <f t="shared" si="283"/>
        <v>0</v>
      </c>
      <c r="I1280" s="859" t="str">
        <f t="shared" si="283"/>
        <v/>
      </c>
      <c r="Q1280" s="271"/>
    </row>
    <row r="1281" spans="1:17" ht="18" customHeight="1" x14ac:dyDescent="0.25">
      <c r="A1281" s="1104">
        <v>8</v>
      </c>
      <c r="B1281" s="1097">
        <v>21</v>
      </c>
      <c r="C1281" s="335" t="str">
        <f t="shared" ref="C1281:I1281" si="284">C1147</f>
        <v/>
      </c>
      <c r="D1281" s="335">
        <f t="shared" si="284"/>
        <v>0</v>
      </c>
      <c r="E1281" s="335" t="str">
        <f t="shared" si="284"/>
        <v/>
      </c>
      <c r="F1281" s="335" t="str">
        <f t="shared" si="284"/>
        <v/>
      </c>
      <c r="G1281" s="335">
        <f t="shared" si="284"/>
        <v>0</v>
      </c>
      <c r="H1281" s="335">
        <f t="shared" si="284"/>
        <v>0</v>
      </c>
      <c r="I1281" s="859" t="str">
        <f t="shared" si="284"/>
        <v/>
      </c>
      <c r="Q1281" s="271"/>
    </row>
    <row r="1282" spans="1:17" ht="18" customHeight="1" x14ac:dyDescent="0.25">
      <c r="A1282" s="1104">
        <v>8</v>
      </c>
      <c r="B1282" s="1098">
        <v>22</v>
      </c>
      <c r="C1282" s="335" t="str">
        <f t="shared" ref="C1282:I1282" si="285">C1148</f>
        <v/>
      </c>
      <c r="D1282" s="335">
        <f t="shared" si="285"/>
        <v>0</v>
      </c>
      <c r="E1282" s="335" t="str">
        <f t="shared" si="285"/>
        <v/>
      </c>
      <c r="F1282" s="335" t="str">
        <f t="shared" si="285"/>
        <v/>
      </c>
      <c r="G1282" s="335">
        <f t="shared" si="285"/>
        <v>0</v>
      </c>
      <c r="H1282" s="335">
        <f t="shared" si="285"/>
        <v>0</v>
      </c>
      <c r="I1282" s="859" t="str">
        <f t="shared" si="285"/>
        <v/>
      </c>
      <c r="Q1282" s="271"/>
    </row>
    <row r="1283" spans="1:17" ht="18" customHeight="1" x14ac:dyDescent="0.25">
      <c r="A1283" s="1104">
        <v>8</v>
      </c>
      <c r="B1283" s="1097">
        <v>23</v>
      </c>
      <c r="C1283" s="335" t="str">
        <f t="shared" ref="C1283:I1283" si="286">C1149</f>
        <v/>
      </c>
      <c r="D1283" s="335">
        <f t="shared" si="286"/>
        <v>0</v>
      </c>
      <c r="E1283" s="335" t="str">
        <f t="shared" si="286"/>
        <v/>
      </c>
      <c r="F1283" s="335" t="str">
        <f t="shared" si="286"/>
        <v/>
      </c>
      <c r="G1283" s="335">
        <f t="shared" si="286"/>
        <v>0</v>
      </c>
      <c r="H1283" s="335">
        <f t="shared" si="286"/>
        <v>0</v>
      </c>
      <c r="I1283" s="859" t="str">
        <f t="shared" si="286"/>
        <v/>
      </c>
      <c r="Q1283" s="271"/>
    </row>
    <row r="1284" spans="1:17" ht="18" customHeight="1" x14ac:dyDescent="0.25">
      <c r="A1284" s="1104">
        <v>8</v>
      </c>
      <c r="B1284" s="1097">
        <v>24</v>
      </c>
      <c r="C1284" s="335" t="str">
        <f t="shared" ref="C1284:I1284" si="287">C1150</f>
        <v/>
      </c>
      <c r="D1284" s="335">
        <f t="shared" si="287"/>
        <v>0</v>
      </c>
      <c r="E1284" s="335" t="str">
        <f t="shared" si="287"/>
        <v/>
      </c>
      <c r="F1284" s="335" t="str">
        <f t="shared" si="287"/>
        <v/>
      </c>
      <c r="G1284" s="335">
        <f t="shared" si="287"/>
        <v>0</v>
      </c>
      <c r="H1284" s="335">
        <f t="shared" si="287"/>
        <v>0</v>
      </c>
      <c r="I1284" s="859" t="str">
        <f t="shared" si="287"/>
        <v/>
      </c>
      <c r="Q1284" s="271"/>
    </row>
    <row r="1285" spans="1:17" ht="18" customHeight="1" x14ac:dyDescent="0.25">
      <c r="A1285" s="1104">
        <v>8</v>
      </c>
      <c r="B1285" s="1097">
        <v>25</v>
      </c>
      <c r="C1285" s="335" t="str">
        <f t="shared" ref="C1285:I1285" si="288">C1151</f>
        <v/>
      </c>
      <c r="D1285" s="335">
        <f t="shared" si="288"/>
        <v>0</v>
      </c>
      <c r="E1285" s="335" t="str">
        <f t="shared" si="288"/>
        <v/>
      </c>
      <c r="F1285" s="335" t="str">
        <f t="shared" si="288"/>
        <v/>
      </c>
      <c r="G1285" s="335">
        <f t="shared" si="288"/>
        <v>0</v>
      </c>
      <c r="H1285" s="335">
        <f t="shared" si="288"/>
        <v>0</v>
      </c>
      <c r="I1285" s="859" t="str">
        <f t="shared" si="288"/>
        <v/>
      </c>
      <c r="Q1285" s="271"/>
    </row>
    <row r="1286" spans="1:17" ht="18" customHeight="1" x14ac:dyDescent="0.25">
      <c r="A1286" s="1104">
        <v>8</v>
      </c>
      <c r="B1286" s="1097">
        <v>26</v>
      </c>
      <c r="C1286" s="335" t="str">
        <f t="shared" ref="C1286:I1286" si="289">C1152</f>
        <v/>
      </c>
      <c r="D1286" s="335">
        <f t="shared" si="289"/>
        <v>0</v>
      </c>
      <c r="E1286" s="335" t="str">
        <f t="shared" si="289"/>
        <v/>
      </c>
      <c r="F1286" s="335" t="str">
        <f t="shared" si="289"/>
        <v/>
      </c>
      <c r="G1286" s="335">
        <f t="shared" si="289"/>
        <v>0</v>
      </c>
      <c r="H1286" s="335">
        <f t="shared" si="289"/>
        <v>0</v>
      </c>
      <c r="I1286" s="859" t="str">
        <f t="shared" si="289"/>
        <v/>
      </c>
      <c r="Q1286" s="271"/>
    </row>
    <row r="1287" spans="1:17" ht="18" customHeight="1" x14ac:dyDescent="0.25">
      <c r="A1287" s="1104">
        <v>8</v>
      </c>
      <c r="B1287" s="1097">
        <v>27</v>
      </c>
      <c r="C1287" s="335" t="str">
        <f t="shared" ref="C1287:I1287" si="290">C1153</f>
        <v/>
      </c>
      <c r="D1287" s="335">
        <f t="shared" si="290"/>
        <v>0</v>
      </c>
      <c r="E1287" s="335" t="str">
        <f t="shared" si="290"/>
        <v/>
      </c>
      <c r="F1287" s="335" t="str">
        <f t="shared" si="290"/>
        <v/>
      </c>
      <c r="G1287" s="335">
        <f t="shared" si="290"/>
        <v>0</v>
      </c>
      <c r="H1287" s="335">
        <f t="shared" si="290"/>
        <v>0</v>
      </c>
      <c r="I1287" s="859" t="str">
        <f t="shared" si="290"/>
        <v/>
      </c>
      <c r="Q1287" s="271"/>
    </row>
    <row r="1288" spans="1:17" ht="18" customHeight="1" x14ac:dyDescent="0.25">
      <c r="A1288" s="1104">
        <v>8</v>
      </c>
      <c r="B1288" s="1097">
        <v>28</v>
      </c>
      <c r="C1288" s="335" t="str">
        <f t="shared" ref="C1288:I1288" si="291">C1154</f>
        <v/>
      </c>
      <c r="D1288" s="335">
        <f t="shared" si="291"/>
        <v>0</v>
      </c>
      <c r="E1288" s="335" t="str">
        <f t="shared" si="291"/>
        <v/>
      </c>
      <c r="F1288" s="335" t="str">
        <f t="shared" si="291"/>
        <v/>
      </c>
      <c r="G1288" s="335">
        <f t="shared" si="291"/>
        <v>0</v>
      </c>
      <c r="H1288" s="335">
        <f t="shared" si="291"/>
        <v>0</v>
      </c>
      <c r="I1288" s="859" t="str">
        <f t="shared" si="291"/>
        <v/>
      </c>
      <c r="Q1288" s="271"/>
    </row>
    <row r="1289" spans="1:17" ht="18" customHeight="1" x14ac:dyDescent="0.25">
      <c r="A1289" s="1104">
        <v>8</v>
      </c>
      <c r="B1289" s="1097">
        <v>29</v>
      </c>
      <c r="C1289" s="335" t="str">
        <f t="shared" ref="C1289:I1289" si="292">C1155</f>
        <v/>
      </c>
      <c r="D1289" s="335">
        <f t="shared" si="292"/>
        <v>0</v>
      </c>
      <c r="E1289" s="335" t="str">
        <f t="shared" si="292"/>
        <v/>
      </c>
      <c r="F1289" s="335" t="str">
        <f t="shared" si="292"/>
        <v/>
      </c>
      <c r="G1289" s="335">
        <f t="shared" si="292"/>
        <v>0</v>
      </c>
      <c r="H1289" s="335">
        <f t="shared" si="292"/>
        <v>0</v>
      </c>
      <c r="I1289" s="859" t="str">
        <f t="shared" si="292"/>
        <v/>
      </c>
      <c r="Q1289" s="271"/>
    </row>
    <row r="1290" spans="1:17" ht="18" customHeight="1" x14ac:dyDescent="0.25">
      <c r="A1290" s="1104">
        <v>8</v>
      </c>
      <c r="B1290" s="1097">
        <v>30</v>
      </c>
      <c r="C1290" s="335" t="str">
        <f t="shared" ref="C1290:I1290" si="293">C1156</f>
        <v/>
      </c>
      <c r="D1290" s="335">
        <f t="shared" si="293"/>
        <v>0</v>
      </c>
      <c r="E1290" s="335" t="str">
        <f t="shared" si="293"/>
        <v/>
      </c>
      <c r="F1290" s="335" t="str">
        <f t="shared" si="293"/>
        <v/>
      </c>
      <c r="G1290" s="335">
        <f t="shared" si="293"/>
        <v>0</v>
      </c>
      <c r="H1290" s="335">
        <f t="shared" si="293"/>
        <v>0</v>
      </c>
      <c r="I1290" s="859" t="str">
        <f t="shared" si="293"/>
        <v/>
      </c>
      <c r="Q1290" s="271"/>
    </row>
    <row r="1291" spans="1:17" ht="18" customHeight="1" x14ac:dyDescent="0.25">
      <c r="A1291" s="1104">
        <v>8</v>
      </c>
      <c r="B1291" s="1097">
        <v>31</v>
      </c>
      <c r="C1291" s="335" t="str">
        <f t="shared" ref="C1291:I1291" si="294">C1157</f>
        <v/>
      </c>
      <c r="D1291" s="335">
        <f t="shared" si="294"/>
        <v>0</v>
      </c>
      <c r="E1291" s="335" t="str">
        <f t="shared" si="294"/>
        <v/>
      </c>
      <c r="F1291" s="335" t="str">
        <f t="shared" si="294"/>
        <v/>
      </c>
      <c r="G1291" s="335">
        <f t="shared" si="294"/>
        <v>0</v>
      </c>
      <c r="H1291" s="335">
        <f t="shared" si="294"/>
        <v>0</v>
      </c>
      <c r="I1291" s="859" t="str">
        <f t="shared" si="294"/>
        <v/>
      </c>
      <c r="Q1291" s="271"/>
    </row>
    <row r="1292" spans="1:17" ht="18" customHeight="1" x14ac:dyDescent="0.25">
      <c r="A1292" s="1104">
        <v>8</v>
      </c>
      <c r="B1292" s="1097">
        <v>32</v>
      </c>
      <c r="C1292" s="335" t="str">
        <f t="shared" ref="C1292:I1292" si="295">C1158</f>
        <v/>
      </c>
      <c r="D1292" s="335">
        <f t="shared" si="295"/>
        <v>0</v>
      </c>
      <c r="E1292" s="335" t="str">
        <f t="shared" si="295"/>
        <v/>
      </c>
      <c r="F1292" s="335" t="str">
        <f t="shared" si="295"/>
        <v/>
      </c>
      <c r="G1292" s="335">
        <f t="shared" si="295"/>
        <v>0</v>
      </c>
      <c r="H1292" s="335">
        <f t="shared" si="295"/>
        <v>0</v>
      </c>
      <c r="I1292" s="859" t="str">
        <f t="shared" si="295"/>
        <v/>
      </c>
      <c r="Q1292" s="271"/>
    </row>
    <row r="1293" spans="1:17" ht="18" customHeight="1" x14ac:dyDescent="0.25">
      <c r="A1293" s="1104">
        <v>8</v>
      </c>
      <c r="B1293" s="1097">
        <v>33</v>
      </c>
      <c r="C1293" s="335" t="str">
        <f t="shared" ref="C1293:I1293" si="296">C1159</f>
        <v/>
      </c>
      <c r="D1293" s="335">
        <f t="shared" si="296"/>
        <v>0</v>
      </c>
      <c r="E1293" s="335" t="str">
        <f t="shared" si="296"/>
        <v/>
      </c>
      <c r="F1293" s="335" t="str">
        <f t="shared" si="296"/>
        <v/>
      </c>
      <c r="G1293" s="335">
        <f t="shared" si="296"/>
        <v>0</v>
      </c>
      <c r="H1293" s="335">
        <f t="shared" si="296"/>
        <v>0</v>
      </c>
      <c r="I1293" s="859" t="str">
        <f t="shared" si="296"/>
        <v/>
      </c>
      <c r="Q1293" s="271"/>
    </row>
    <row r="1294" spans="1:17" ht="18" customHeight="1" x14ac:dyDescent="0.25">
      <c r="A1294" s="1104">
        <v>8</v>
      </c>
      <c r="B1294" s="1097">
        <v>34</v>
      </c>
      <c r="C1294" s="335" t="str">
        <f t="shared" ref="C1294:I1294" si="297">C1160</f>
        <v/>
      </c>
      <c r="D1294" s="335">
        <f t="shared" si="297"/>
        <v>0</v>
      </c>
      <c r="E1294" s="335" t="str">
        <f t="shared" si="297"/>
        <v/>
      </c>
      <c r="F1294" s="335" t="str">
        <f t="shared" si="297"/>
        <v/>
      </c>
      <c r="G1294" s="335">
        <f t="shared" si="297"/>
        <v>0</v>
      </c>
      <c r="H1294" s="335">
        <f t="shared" si="297"/>
        <v>0</v>
      </c>
      <c r="I1294" s="859" t="str">
        <f t="shared" si="297"/>
        <v/>
      </c>
      <c r="Q1294" s="271"/>
    </row>
    <row r="1295" spans="1:17" ht="18" customHeight="1" x14ac:dyDescent="0.25">
      <c r="A1295" s="1104">
        <v>8</v>
      </c>
      <c r="B1295" s="1097">
        <v>35</v>
      </c>
      <c r="C1295" s="335" t="str">
        <f t="shared" ref="C1295:I1295" si="298">C1161</f>
        <v/>
      </c>
      <c r="D1295" s="335">
        <f t="shared" si="298"/>
        <v>0</v>
      </c>
      <c r="E1295" s="335" t="str">
        <f t="shared" si="298"/>
        <v/>
      </c>
      <c r="F1295" s="335" t="str">
        <f t="shared" si="298"/>
        <v/>
      </c>
      <c r="G1295" s="335">
        <f t="shared" si="298"/>
        <v>0</v>
      </c>
      <c r="H1295" s="335">
        <f t="shared" si="298"/>
        <v>0</v>
      </c>
      <c r="I1295" s="859" t="str">
        <f t="shared" si="298"/>
        <v/>
      </c>
      <c r="Q1295" s="271"/>
    </row>
    <row r="1296" spans="1:17" ht="18" customHeight="1" x14ac:dyDescent="0.25">
      <c r="A1296" s="1104">
        <v>8</v>
      </c>
      <c r="B1296" s="1097">
        <v>36</v>
      </c>
      <c r="C1296" s="335" t="str">
        <f t="shared" ref="C1296:I1296" si="299">C1162</f>
        <v/>
      </c>
      <c r="D1296" s="335">
        <f t="shared" si="299"/>
        <v>0</v>
      </c>
      <c r="E1296" s="335" t="str">
        <f t="shared" si="299"/>
        <v/>
      </c>
      <c r="F1296" s="335" t="str">
        <f t="shared" si="299"/>
        <v/>
      </c>
      <c r="G1296" s="335">
        <f t="shared" si="299"/>
        <v>0</v>
      </c>
      <c r="H1296" s="335">
        <f t="shared" si="299"/>
        <v>0</v>
      </c>
      <c r="I1296" s="859" t="str">
        <f t="shared" si="299"/>
        <v/>
      </c>
      <c r="Q1296" s="271"/>
    </row>
    <row r="1297" spans="1:17" ht="18" customHeight="1" x14ac:dyDescent="0.25">
      <c r="A1297" s="1104">
        <v>8</v>
      </c>
      <c r="B1297" s="1097">
        <v>37</v>
      </c>
      <c r="C1297" s="335" t="str">
        <f t="shared" ref="C1297:I1297" si="300">C1163</f>
        <v/>
      </c>
      <c r="D1297" s="335">
        <f t="shared" si="300"/>
        <v>0</v>
      </c>
      <c r="E1297" s="335" t="str">
        <f t="shared" si="300"/>
        <v/>
      </c>
      <c r="F1297" s="335" t="str">
        <f t="shared" si="300"/>
        <v/>
      </c>
      <c r="G1297" s="335">
        <f t="shared" si="300"/>
        <v>0</v>
      </c>
      <c r="H1297" s="335">
        <f t="shared" si="300"/>
        <v>0</v>
      </c>
      <c r="I1297" s="859" t="str">
        <f t="shared" si="300"/>
        <v/>
      </c>
      <c r="Q1297" s="271"/>
    </row>
    <row r="1298" spans="1:17" ht="18" customHeight="1" x14ac:dyDescent="0.25">
      <c r="A1298" s="1104">
        <v>8</v>
      </c>
      <c r="B1298" s="1097">
        <v>38</v>
      </c>
      <c r="C1298" s="335" t="str">
        <f t="shared" ref="C1298:I1298" si="301">C1164</f>
        <v/>
      </c>
      <c r="D1298" s="335">
        <f t="shared" si="301"/>
        <v>0</v>
      </c>
      <c r="E1298" s="335" t="str">
        <f t="shared" si="301"/>
        <v/>
      </c>
      <c r="F1298" s="335" t="str">
        <f t="shared" si="301"/>
        <v/>
      </c>
      <c r="G1298" s="335">
        <f t="shared" si="301"/>
        <v>0</v>
      </c>
      <c r="H1298" s="335">
        <f t="shared" si="301"/>
        <v>0</v>
      </c>
      <c r="I1298" s="859" t="str">
        <f t="shared" si="301"/>
        <v/>
      </c>
      <c r="Q1298" s="271"/>
    </row>
    <row r="1299" spans="1:17" ht="18" customHeight="1" x14ac:dyDescent="0.25">
      <c r="A1299" s="1104">
        <v>8</v>
      </c>
      <c r="B1299" s="1097">
        <v>39</v>
      </c>
      <c r="C1299" s="335" t="str">
        <f t="shared" ref="C1299:I1299" si="302">C1165</f>
        <v/>
      </c>
      <c r="D1299" s="335">
        <f t="shared" si="302"/>
        <v>0</v>
      </c>
      <c r="E1299" s="335" t="str">
        <f t="shared" si="302"/>
        <v/>
      </c>
      <c r="F1299" s="335" t="str">
        <f t="shared" si="302"/>
        <v/>
      </c>
      <c r="G1299" s="335">
        <f t="shared" si="302"/>
        <v>0</v>
      </c>
      <c r="H1299" s="335">
        <f t="shared" si="302"/>
        <v>0</v>
      </c>
      <c r="I1299" s="859" t="str">
        <f t="shared" si="302"/>
        <v/>
      </c>
      <c r="Q1299" s="271"/>
    </row>
    <row r="1300" spans="1:17" ht="18" customHeight="1" x14ac:dyDescent="0.25">
      <c r="A1300" s="1104">
        <v>8</v>
      </c>
      <c r="B1300" s="1097">
        <v>40</v>
      </c>
      <c r="C1300" s="335" t="str">
        <f t="shared" ref="C1300:I1300" si="303">C1166</f>
        <v/>
      </c>
      <c r="D1300" s="335">
        <f t="shared" si="303"/>
        <v>0</v>
      </c>
      <c r="E1300" s="335" t="str">
        <f t="shared" si="303"/>
        <v/>
      </c>
      <c r="F1300" s="335" t="str">
        <f t="shared" si="303"/>
        <v/>
      </c>
      <c r="G1300" s="335">
        <f t="shared" si="303"/>
        <v>0</v>
      </c>
      <c r="H1300" s="335">
        <f t="shared" si="303"/>
        <v>0</v>
      </c>
      <c r="I1300" s="859" t="str">
        <f t="shared" si="303"/>
        <v/>
      </c>
      <c r="Q1300" s="271"/>
    </row>
    <row r="1301" spans="1:17" ht="18" customHeight="1" x14ac:dyDescent="0.25">
      <c r="A1301" s="1104">
        <v>8</v>
      </c>
      <c r="B1301" s="1097">
        <v>41</v>
      </c>
      <c r="C1301" s="335" t="str">
        <f t="shared" ref="C1301:I1301" si="304">C1167</f>
        <v/>
      </c>
      <c r="D1301" s="335">
        <f t="shared" si="304"/>
        <v>0</v>
      </c>
      <c r="E1301" s="335" t="str">
        <f t="shared" si="304"/>
        <v/>
      </c>
      <c r="F1301" s="335" t="str">
        <f t="shared" si="304"/>
        <v/>
      </c>
      <c r="G1301" s="335">
        <f t="shared" si="304"/>
        <v>0</v>
      </c>
      <c r="H1301" s="335">
        <f t="shared" si="304"/>
        <v>0</v>
      </c>
      <c r="I1301" s="859" t="str">
        <f t="shared" si="304"/>
        <v/>
      </c>
      <c r="Q1301" s="271"/>
    </row>
    <row r="1302" spans="1:17" ht="18" customHeight="1" x14ac:dyDescent="0.25">
      <c r="A1302" s="1104">
        <v>8</v>
      </c>
      <c r="B1302" s="1097">
        <v>42</v>
      </c>
      <c r="C1302" s="335" t="str">
        <f t="shared" ref="C1302:I1302" si="305">C1168</f>
        <v/>
      </c>
      <c r="D1302" s="335">
        <f t="shared" si="305"/>
        <v>0</v>
      </c>
      <c r="E1302" s="335" t="str">
        <f t="shared" si="305"/>
        <v/>
      </c>
      <c r="F1302" s="335" t="str">
        <f t="shared" si="305"/>
        <v/>
      </c>
      <c r="G1302" s="335">
        <f t="shared" si="305"/>
        <v>0</v>
      </c>
      <c r="H1302" s="335">
        <f t="shared" si="305"/>
        <v>0</v>
      </c>
      <c r="I1302" s="859" t="str">
        <f t="shared" si="305"/>
        <v/>
      </c>
      <c r="Q1302" s="271"/>
    </row>
    <row r="1303" spans="1:17" ht="18" customHeight="1" x14ac:dyDescent="0.25">
      <c r="A1303" s="1104">
        <v>8</v>
      </c>
      <c r="B1303" s="1097">
        <v>43</v>
      </c>
      <c r="C1303" s="335" t="str">
        <f t="shared" ref="C1303:I1303" si="306">C1169</f>
        <v/>
      </c>
      <c r="D1303" s="335">
        <f t="shared" si="306"/>
        <v>0</v>
      </c>
      <c r="E1303" s="335" t="str">
        <f t="shared" si="306"/>
        <v/>
      </c>
      <c r="F1303" s="335" t="str">
        <f t="shared" si="306"/>
        <v/>
      </c>
      <c r="G1303" s="335">
        <f t="shared" si="306"/>
        <v>0</v>
      </c>
      <c r="H1303" s="335">
        <f t="shared" si="306"/>
        <v>0</v>
      </c>
      <c r="I1303" s="859" t="str">
        <f t="shared" si="306"/>
        <v/>
      </c>
      <c r="Q1303" s="271"/>
    </row>
    <row r="1304" spans="1:17" ht="18" customHeight="1" x14ac:dyDescent="0.25">
      <c r="A1304" s="1104">
        <v>8</v>
      </c>
      <c r="B1304" s="1097">
        <v>44</v>
      </c>
      <c r="C1304" s="335" t="str">
        <f t="shared" ref="C1304:I1304" si="307">C1170</f>
        <v/>
      </c>
      <c r="D1304" s="335">
        <f t="shared" si="307"/>
        <v>0</v>
      </c>
      <c r="E1304" s="335" t="str">
        <f t="shared" si="307"/>
        <v/>
      </c>
      <c r="F1304" s="335" t="str">
        <f t="shared" si="307"/>
        <v/>
      </c>
      <c r="G1304" s="335">
        <f t="shared" si="307"/>
        <v>0</v>
      </c>
      <c r="H1304" s="335">
        <f t="shared" si="307"/>
        <v>0</v>
      </c>
      <c r="I1304" s="859" t="str">
        <f t="shared" si="307"/>
        <v/>
      </c>
      <c r="Q1304" s="271"/>
    </row>
    <row r="1305" spans="1:17" ht="18" customHeight="1" x14ac:dyDescent="0.25">
      <c r="A1305" s="1104">
        <v>8</v>
      </c>
      <c r="B1305" s="1097">
        <v>45</v>
      </c>
      <c r="C1305" s="335" t="str">
        <f t="shared" ref="C1305:I1305" si="308">C1171</f>
        <v/>
      </c>
      <c r="D1305" s="335">
        <f t="shared" si="308"/>
        <v>0</v>
      </c>
      <c r="E1305" s="335" t="str">
        <f t="shared" si="308"/>
        <v/>
      </c>
      <c r="F1305" s="335" t="str">
        <f t="shared" si="308"/>
        <v/>
      </c>
      <c r="G1305" s="335">
        <f t="shared" si="308"/>
        <v>0</v>
      </c>
      <c r="H1305" s="335">
        <f t="shared" si="308"/>
        <v>0</v>
      </c>
      <c r="I1305" s="859" t="str">
        <f t="shared" si="308"/>
        <v/>
      </c>
      <c r="Q1305" s="271"/>
    </row>
    <row r="1306" spans="1:17" ht="18" customHeight="1" x14ac:dyDescent="0.25">
      <c r="A1306" s="1104">
        <v>8</v>
      </c>
      <c r="B1306" s="1097">
        <v>46</v>
      </c>
      <c r="C1306" s="335" t="str">
        <f t="shared" ref="C1306:I1306" si="309">C1172</f>
        <v/>
      </c>
      <c r="D1306" s="335">
        <f t="shared" si="309"/>
        <v>0</v>
      </c>
      <c r="E1306" s="335" t="str">
        <f t="shared" si="309"/>
        <v/>
      </c>
      <c r="F1306" s="335" t="str">
        <f t="shared" si="309"/>
        <v/>
      </c>
      <c r="G1306" s="335">
        <f t="shared" si="309"/>
        <v>0</v>
      </c>
      <c r="H1306" s="335">
        <f t="shared" si="309"/>
        <v>0</v>
      </c>
      <c r="I1306" s="859" t="str">
        <f t="shared" si="309"/>
        <v/>
      </c>
      <c r="Q1306" s="271"/>
    </row>
    <row r="1307" spans="1:17" ht="18" customHeight="1" x14ac:dyDescent="0.25">
      <c r="A1307" s="1104">
        <v>8</v>
      </c>
      <c r="B1307" s="1097">
        <v>47</v>
      </c>
      <c r="C1307" s="335" t="str">
        <f t="shared" ref="C1307:I1307" si="310">C1173</f>
        <v/>
      </c>
      <c r="D1307" s="335">
        <f t="shared" si="310"/>
        <v>0</v>
      </c>
      <c r="E1307" s="335" t="str">
        <f t="shared" si="310"/>
        <v/>
      </c>
      <c r="F1307" s="335" t="str">
        <f t="shared" si="310"/>
        <v/>
      </c>
      <c r="G1307" s="335">
        <f t="shared" si="310"/>
        <v>0</v>
      </c>
      <c r="H1307" s="335">
        <f t="shared" si="310"/>
        <v>0</v>
      </c>
      <c r="I1307" s="859" t="str">
        <f t="shared" si="310"/>
        <v/>
      </c>
      <c r="Q1307" s="271"/>
    </row>
    <row r="1308" spans="1:17" ht="18" customHeight="1" x14ac:dyDescent="0.25">
      <c r="A1308" s="1104">
        <v>8</v>
      </c>
      <c r="B1308" s="1097">
        <v>48</v>
      </c>
      <c r="C1308" s="335" t="str">
        <f t="shared" ref="C1308:I1308" si="311">C1174</f>
        <v/>
      </c>
      <c r="D1308" s="335">
        <f t="shared" si="311"/>
        <v>0</v>
      </c>
      <c r="E1308" s="335" t="str">
        <f t="shared" si="311"/>
        <v/>
      </c>
      <c r="F1308" s="335" t="str">
        <f t="shared" si="311"/>
        <v/>
      </c>
      <c r="G1308" s="335">
        <f t="shared" si="311"/>
        <v>0</v>
      </c>
      <c r="H1308" s="335">
        <f t="shared" si="311"/>
        <v>0</v>
      </c>
      <c r="I1308" s="859" t="str">
        <f t="shared" si="311"/>
        <v/>
      </c>
      <c r="Q1308" s="271"/>
    </row>
    <row r="1309" spans="1:17" ht="18" customHeight="1" x14ac:dyDescent="0.25">
      <c r="A1309" s="1104">
        <v>8</v>
      </c>
      <c r="B1309" s="1097">
        <v>49</v>
      </c>
      <c r="C1309" s="335" t="str">
        <f t="shared" ref="C1309:I1309" si="312">C1175</f>
        <v/>
      </c>
      <c r="D1309" s="335">
        <f t="shared" si="312"/>
        <v>0</v>
      </c>
      <c r="E1309" s="335" t="str">
        <f t="shared" si="312"/>
        <v/>
      </c>
      <c r="F1309" s="335" t="str">
        <f t="shared" si="312"/>
        <v/>
      </c>
      <c r="G1309" s="335">
        <f t="shared" si="312"/>
        <v>0</v>
      </c>
      <c r="H1309" s="335">
        <f t="shared" si="312"/>
        <v>0</v>
      </c>
      <c r="I1309" s="859" t="str">
        <f t="shared" si="312"/>
        <v/>
      </c>
      <c r="Q1309" s="271"/>
    </row>
    <row r="1310" spans="1:17" ht="18" customHeight="1" x14ac:dyDescent="0.25">
      <c r="A1310" s="1104">
        <v>8</v>
      </c>
      <c r="B1310" s="1097">
        <v>50</v>
      </c>
      <c r="C1310" s="1090" t="str">
        <f t="shared" ref="C1310:I1310" si="313">C1176</f>
        <v/>
      </c>
      <c r="D1310" s="1090">
        <f t="shared" si="313"/>
        <v>0</v>
      </c>
      <c r="E1310" s="1090" t="str">
        <f t="shared" si="313"/>
        <v/>
      </c>
      <c r="F1310" s="1090" t="str">
        <f t="shared" si="313"/>
        <v/>
      </c>
      <c r="G1310" s="1090">
        <f t="shared" si="313"/>
        <v>0</v>
      </c>
      <c r="H1310" s="1090">
        <f t="shared" si="313"/>
        <v>0</v>
      </c>
      <c r="I1310" s="1091" t="str">
        <f t="shared" si="313"/>
        <v/>
      </c>
      <c r="Q1310" s="271"/>
    </row>
    <row r="1311" spans="1:17" ht="18" customHeight="1" x14ac:dyDescent="0.25">
      <c r="A1311" s="1104">
        <v>9</v>
      </c>
      <c r="B1311" s="1097">
        <v>1</v>
      </c>
      <c r="C1311" s="335" t="str">
        <f t="shared" ref="C1311:I1311" si="314">C1205</f>
        <v/>
      </c>
      <c r="D1311" s="335">
        <f t="shared" si="314"/>
        <v>0</v>
      </c>
      <c r="E1311" s="335" t="str">
        <f t="shared" si="314"/>
        <v/>
      </c>
      <c r="F1311" s="335" t="str">
        <f t="shared" si="314"/>
        <v/>
      </c>
      <c r="G1311" s="335">
        <f t="shared" si="314"/>
        <v>0</v>
      </c>
      <c r="H1311" s="335">
        <f t="shared" si="314"/>
        <v>0</v>
      </c>
      <c r="I1311" s="859" t="str">
        <f t="shared" si="314"/>
        <v/>
      </c>
      <c r="Q1311" s="271"/>
    </row>
    <row r="1312" spans="1:17" ht="18" customHeight="1" x14ac:dyDescent="0.25">
      <c r="A1312" s="1104">
        <v>9</v>
      </c>
      <c r="B1312" s="1097">
        <v>2</v>
      </c>
      <c r="C1312" s="335" t="str">
        <f t="shared" ref="C1312:I1312" si="315">C1206</f>
        <v/>
      </c>
      <c r="D1312" s="335">
        <f t="shared" si="315"/>
        <v>0</v>
      </c>
      <c r="E1312" s="335" t="str">
        <f t="shared" si="315"/>
        <v/>
      </c>
      <c r="F1312" s="335" t="str">
        <f t="shared" si="315"/>
        <v/>
      </c>
      <c r="G1312" s="335">
        <f t="shared" si="315"/>
        <v>0</v>
      </c>
      <c r="H1312" s="335">
        <f t="shared" si="315"/>
        <v>0</v>
      </c>
      <c r="I1312" s="859" t="str">
        <f t="shared" si="315"/>
        <v/>
      </c>
      <c r="Q1312" s="271"/>
    </row>
    <row r="1313" spans="1:17" ht="18" customHeight="1" x14ac:dyDescent="0.25">
      <c r="A1313" s="1104">
        <v>9</v>
      </c>
      <c r="B1313" s="1097">
        <v>3</v>
      </c>
      <c r="C1313" s="335" t="str">
        <f t="shared" ref="C1313:I1313" si="316">C1207</f>
        <v/>
      </c>
      <c r="D1313" s="335">
        <f t="shared" si="316"/>
        <v>0</v>
      </c>
      <c r="E1313" s="335" t="str">
        <f t="shared" si="316"/>
        <v/>
      </c>
      <c r="F1313" s="335" t="str">
        <f t="shared" si="316"/>
        <v/>
      </c>
      <c r="G1313" s="335">
        <f t="shared" si="316"/>
        <v>0</v>
      </c>
      <c r="H1313" s="335">
        <f t="shared" si="316"/>
        <v>0</v>
      </c>
      <c r="I1313" s="859" t="str">
        <f t="shared" si="316"/>
        <v/>
      </c>
      <c r="Q1313" s="271"/>
    </row>
    <row r="1314" spans="1:17" ht="18" customHeight="1" x14ac:dyDescent="0.25">
      <c r="A1314" s="1104">
        <v>9</v>
      </c>
      <c r="B1314" s="1097">
        <v>4</v>
      </c>
      <c r="C1314" s="335" t="str">
        <f t="shared" ref="C1314:I1314" si="317">C1208</f>
        <v/>
      </c>
      <c r="D1314" s="335">
        <f t="shared" si="317"/>
        <v>0</v>
      </c>
      <c r="E1314" s="335" t="str">
        <f t="shared" si="317"/>
        <v/>
      </c>
      <c r="F1314" s="335" t="str">
        <f t="shared" si="317"/>
        <v/>
      </c>
      <c r="G1314" s="335">
        <f t="shared" si="317"/>
        <v>0</v>
      </c>
      <c r="H1314" s="335">
        <f t="shared" si="317"/>
        <v>0</v>
      </c>
      <c r="I1314" s="859" t="str">
        <f t="shared" si="317"/>
        <v/>
      </c>
      <c r="Q1314" s="271"/>
    </row>
    <row r="1315" spans="1:17" ht="18" customHeight="1" x14ac:dyDescent="0.25">
      <c r="A1315" s="1104">
        <v>9</v>
      </c>
      <c r="B1315" s="1097">
        <v>5</v>
      </c>
      <c r="C1315" s="335" t="str">
        <f t="shared" ref="C1315:I1315" si="318">C1209</f>
        <v/>
      </c>
      <c r="D1315" s="335">
        <f t="shared" si="318"/>
        <v>0</v>
      </c>
      <c r="E1315" s="335" t="str">
        <f t="shared" si="318"/>
        <v/>
      </c>
      <c r="F1315" s="335" t="str">
        <f t="shared" si="318"/>
        <v/>
      </c>
      <c r="G1315" s="335">
        <f t="shared" si="318"/>
        <v>0</v>
      </c>
      <c r="H1315" s="335">
        <f t="shared" si="318"/>
        <v>0</v>
      </c>
      <c r="I1315" s="859" t="str">
        <f t="shared" si="318"/>
        <v/>
      </c>
      <c r="Q1315" s="271"/>
    </row>
    <row r="1316" spans="1:17" ht="18" customHeight="1" x14ac:dyDescent="0.25">
      <c r="A1316" s="1104">
        <v>9</v>
      </c>
      <c r="B1316" s="1097">
        <v>6</v>
      </c>
      <c r="C1316" s="335" t="str">
        <f t="shared" ref="C1316:I1316" si="319">C1210</f>
        <v/>
      </c>
      <c r="D1316" s="335">
        <f t="shared" si="319"/>
        <v>0</v>
      </c>
      <c r="E1316" s="335" t="str">
        <f t="shared" si="319"/>
        <v/>
      </c>
      <c r="F1316" s="335" t="str">
        <f t="shared" si="319"/>
        <v/>
      </c>
      <c r="G1316" s="335">
        <f t="shared" si="319"/>
        <v>0</v>
      </c>
      <c r="H1316" s="335">
        <f t="shared" si="319"/>
        <v>0</v>
      </c>
      <c r="I1316" s="859" t="str">
        <f t="shared" si="319"/>
        <v/>
      </c>
      <c r="Q1316" s="271"/>
    </row>
    <row r="1317" spans="1:17" ht="18" customHeight="1" x14ac:dyDescent="0.25">
      <c r="A1317" s="1104">
        <v>9</v>
      </c>
      <c r="B1317" s="1097">
        <v>7</v>
      </c>
      <c r="C1317" s="335" t="str">
        <f t="shared" ref="C1317:I1317" si="320">C1211</f>
        <v/>
      </c>
      <c r="D1317" s="335">
        <f t="shared" si="320"/>
        <v>0</v>
      </c>
      <c r="E1317" s="335" t="str">
        <f t="shared" si="320"/>
        <v/>
      </c>
      <c r="F1317" s="335" t="str">
        <f t="shared" si="320"/>
        <v/>
      </c>
      <c r="G1317" s="335">
        <f t="shared" si="320"/>
        <v>0</v>
      </c>
      <c r="H1317" s="335">
        <f t="shared" si="320"/>
        <v>0</v>
      </c>
      <c r="I1317" s="859" t="str">
        <f t="shared" si="320"/>
        <v/>
      </c>
      <c r="Q1317" s="271"/>
    </row>
    <row r="1318" spans="1:17" ht="18" customHeight="1" x14ac:dyDescent="0.25">
      <c r="A1318" s="1104">
        <v>9</v>
      </c>
      <c r="B1318" s="1097">
        <v>8</v>
      </c>
      <c r="C1318" s="335" t="str">
        <f t="shared" ref="C1318:I1318" si="321">C1212</f>
        <v/>
      </c>
      <c r="D1318" s="335">
        <f t="shared" si="321"/>
        <v>0</v>
      </c>
      <c r="E1318" s="335" t="str">
        <f t="shared" si="321"/>
        <v/>
      </c>
      <c r="F1318" s="335" t="str">
        <f t="shared" si="321"/>
        <v/>
      </c>
      <c r="G1318" s="335">
        <f t="shared" si="321"/>
        <v>0</v>
      </c>
      <c r="H1318" s="335">
        <f t="shared" si="321"/>
        <v>0</v>
      </c>
      <c r="I1318" s="859" t="str">
        <f t="shared" si="321"/>
        <v/>
      </c>
      <c r="Q1318" s="271"/>
    </row>
    <row r="1319" spans="1:17" ht="18" customHeight="1" x14ac:dyDescent="0.25">
      <c r="A1319" s="1104">
        <v>9</v>
      </c>
      <c r="B1319" s="1097">
        <v>9</v>
      </c>
      <c r="C1319" s="335" t="str">
        <f t="shared" ref="C1319:I1319" si="322">C1213</f>
        <v/>
      </c>
      <c r="D1319" s="335">
        <f t="shared" si="322"/>
        <v>0</v>
      </c>
      <c r="E1319" s="335" t="str">
        <f t="shared" si="322"/>
        <v/>
      </c>
      <c r="F1319" s="335" t="str">
        <f t="shared" si="322"/>
        <v/>
      </c>
      <c r="G1319" s="335">
        <f t="shared" si="322"/>
        <v>0</v>
      </c>
      <c r="H1319" s="335">
        <f t="shared" si="322"/>
        <v>0</v>
      </c>
      <c r="I1319" s="859" t="str">
        <f t="shared" si="322"/>
        <v/>
      </c>
      <c r="Q1319" s="271"/>
    </row>
    <row r="1320" spans="1:17" ht="18" customHeight="1" x14ac:dyDescent="0.25">
      <c r="A1320" s="1104">
        <v>9</v>
      </c>
      <c r="B1320" s="1097">
        <v>10</v>
      </c>
      <c r="C1320" s="335" t="str">
        <f t="shared" ref="C1320:I1320" si="323">C1214</f>
        <v/>
      </c>
      <c r="D1320" s="335">
        <f t="shared" si="323"/>
        <v>0</v>
      </c>
      <c r="E1320" s="335" t="str">
        <f t="shared" si="323"/>
        <v/>
      </c>
      <c r="F1320" s="335" t="str">
        <f t="shared" si="323"/>
        <v/>
      </c>
      <c r="G1320" s="335">
        <f t="shared" si="323"/>
        <v>0</v>
      </c>
      <c r="H1320" s="335">
        <f t="shared" si="323"/>
        <v>0</v>
      </c>
      <c r="I1320" s="859" t="str">
        <f t="shared" si="323"/>
        <v/>
      </c>
      <c r="Q1320" s="271"/>
    </row>
    <row r="1321" spans="1:17" ht="18" customHeight="1" x14ac:dyDescent="0.25">
      <c r="A1321" s="1104">
        <v>9</v>
      </c>
      <c r="B1321" s="1097">
        <v>11</v>
      </c>
      <c r="C1321" s="335" t="str">
        <f t="shared" ref="C1321:I1321" si="324">C1215</f>
        <v/>
      </c>
      <c r="D1321" s="335">
        <f t="shared" si="324"/>
        <v>0</v>
      </c>
      <c r="E1321" s="335" t="str">
        <f t="shared" si="324"/>
        <v/>
      </c>
      <c r="F1321" s="335" t="str">
        <f t="shared" si="324"/>
        <v/>
      </c>
      <c r="G1321" s="335">
        <f t="shared" si="324"/>
        <v>0</v>
      </c>
      <c r="H1321" s="335">
        <f t="shared" si="324"/>
        <v>0</v>
      </c>
      <c r="I1321" s="859" t="str">
        <f t="shared" si="324"/>
        <v/>
      </c>
      <c r="Q1321" s="271"/>
    </row>
    <row r="1322" spans="1:17" ht="18" customHeight="1" x14ac:dyDescent="0.25">
      <c r="A1322" s="1104">
        <v>9</v>
      </c>
      <c r="B1322" s="1097">
        <v>12</v>
      </c>
      <c r="C1322" s="335" t="str">
        <f t="shared" ref="C1322:I1322" si="325">C1216</f>
        <v/>
      </c>
      <c r="D1322" s="335">
        <f t="shared" si="325"/>
        <v>0</v>
      </c>
      <c r="E1322" s="335" t="str">
        <f t="shared" si="325"/>
        <v/>
      </c>
      <c r="F1322" s="335" t="str">
        <f t="shared" si="325"/>
        <v/>
      </c>
      <c r="G1322" s="335">
        <f t="shared" si="325"/>
        <v>0</v>
      </c>
      <c r="H1322" s="335">
        <f t="shared" si="325"/>
        <v>0</v>
      </c>
      <c r="I1322" s="859" t="str">
        <f t="shared" si="325"/>
        <v/>
      </c>
      <c r="Q1322" s="271"/>
    </row>
    <row r="1323" spans="1:17" ht="18" customHeight="1" x14ac:dyDescent="0.25">
      <c r="A1323" s="1104">
        <v>9</v>
      </c>
      <c r="B1323" s="1097">
        <v>13</v>
      </c>
      <c r="C1323" s="335" t="str">
        <f t="shared" ref="C1323:I1323" si="326">C1217</f>
        <v/>
      </c>
      <c r="D1323" s="335">
        <f t="shared" si="326"/>
        <v>0</v>
      </c>
      <c r="E1323" s="335" t="str">
        <f t="shared" si="326"/>
        <v/>
      </c>
      <c r="F1323" s="335" t="str">
        <f t="shared" si="326"/>
        <v/>
      </c>
      <c r="G1323" s="335">
        <f t="shared" si="326"/>
        <v>0</v>
      </c>
      <c r="H1323" s="335">
        <f t="shared" si="326"/>
        <v>0</v>
      </c>
      <c r="I1323" s="859" t="str">
        <f t="shared" si="326"/>
        <v/>
      </c>
      <c r="Q1323" s="271"/>
    </row>
    <row r="1324" spans="1:17" ht="18" customHeight="1" x14ac:dyDescent="0.25">
      <c r="A1324" s="1104">
        <v>9</v>
      </c>
      <c r="B1324" s="1097">
        <v>14</v>
      </c>
      <c r="C1324" s="335" t="str">
        <f t="shared" ref="C1324:I1324" si="327">C1218</f>
        <v/>
      </c>
      <c r="D1324" s="335">
        <f t="shared" si="327"/>
        <v>0</v>
      </c>
      <c r="E1324" s="335" t="str">
        <f t="shared" si="327"/>
        <v/>
      </c>
      <c r="F1324" s="335" t="str">
        <f t="shared" si="327"/>
        <v/>
      </c>
      <c r="G1324" s="335">
        <f t="shared" si="327"/>
        <v>0</v>
      </c>
      <c r="H1324" s="335">
        <f t="shared" si="327"/>
        <v>0</v>
      </c>
      <c r="I1324" s="859" t="str">
        <f t="shared" si="327"/>
        <v/>
      </c>
      <c r="Q1324" s="271"/>
    </row>
    <row r="1325" spans="1:17" ht="18" customHeight="1" x14ac:dyDescent="0.25">
      <c r="A1325" s="1104">
        <v>9</v>
      </c>
      <c r="B1325" s="1097">
        <v>15</v>
      </c>
      <c r="C1325" s="335" t="str">
        <f t="shared" ref="C1325:I1325" si="328">C1219</f>
        <v/>
      </c>
      <c r="D1325" s="335">
        <f t="shared" si="328"/>
        <v>0</v>
      </c>
      <c r="E1325" s="335" t="str">
        <f t="shared" si="328"/>
        <v/>
      </c>
      <c r="F1325" s="335" t="str">
        <f t="shared" si="328"/>
        <v/>
      </c>
      <c r="G1325" s="335">
        <f t="shared" si="328"/>
        <v>0</v>
      </c>
      <c r="H1325" s="335">
        <f t="shared" si="328"/>
        <v>0</v>
      </c>
      <c r="I1325" s="859" t="str">
        <f t="shared" si="328"/>
        <v/>
      </c>
      <c r="Q1325" s="271"/>
    </row>
    <row r="1326" spans="1:17" ht="18" customHeight="1" x14ac:dyDescent="0.25">
      <c r="A1326" s="1104">
        <v>9</v>
      </c>
      <c r="B1326" s="1097">
        <v>16</v>
      </c>
      <c r="C1326" s="335" t="str">
        <f t="shared" ref="C1326:I1326" si="329">C1220</f>
        <v/>
      </c>
      <c r="D1326" s="335">
        <f t="shared" si="329"/>
        <v>0</v>
      </c>
      <c r="E1326" s="335" t="str">
        <f t="shared" si="329"/>
        <v/>
      </c>
      <c r="F1326" s="335" t="str">
        <f t="shared" si="329"/>
        <v/>
      </c>
      <c r="G1326" s="335">
        <f t="shared" si="329"/>
        <v>0</v>
      </c>
      <c r="H1326" s="335">
        <f t="shared" si="329"/>
        <v>0</v>
      </c>
      <c r="I1326" s="859" t="str">
        <f t="shared" si="329"/>
        <v/>
      </c>
      <c r="Q1326" s="271"/>
    </row>
    <row r="1327" spans="1:17" ht="18" customHeight="1" x14ac:dyDescent="0.25">
      <c r="A1327" s="1104">
        <v>9</v>
      </c>
      <c r="B1327" s="1097">
        <v>17</v>
      </c>
      <c r="C1327" s="335" t="str">
        <f t="shared" ref="C1327:I1327" si="330">C1221</f>
        <v/>
      </c>
      <c r="D1327" s="335">
        <f t="shared" si="330"/>
        <v>0</v>
      </c>
      <c r="E1327" s="335" t="str">
        <f t="shared" si="330"/>
        <v/>
      </c>
      <c r="F1327" s="335" t="str">
        <f t="shared" si="330"/>
        <v/>
      </c>
      <c r="G1327" s="335">
        <f t="shared" si="330"/>
        <v>0</v>
      </c>
      <c r="H1327" s="335">
        <f t="shared" si="330"/>
        <v>0</v>
      </c>
      <c r="I1327" s="859" t="str">
        <f t="shared" si="330"/>
        <v/>
      </c>
      <c r="Q1327" s="271"/>
    </row>
    <row r="1328" spans="1:17" ht="18" customHeight="1" x14ac:dyDescent="0.25">
      <c r="A1328" s="1104">
        <v>9</v>
      </c>
      <c r="B1328" s="1097">
        <v>18</v>
      </c>
      <c r="C1328" s="335" t="str">
        <f t="shared" ref="C1328:I1328" si="331">C1222</f>
        <v/>
      </c>
      <c r="D1328" s="335">
        <f t="shared" si="331"/>
        <v>0</v>
      </c>
      <c r="E1328" s="335" t="str">
        <f t="shared" si="331"/>
        <v/>
      </c>
      <c r="F1328" s="335" t="str">
        <f t="shared" si="331"/>
        <v/>
      </c>
      <c r="G1328" s="335">
        <f t="shared" si="331"/>
        <v>0</v>
      </c>
      <c r="H1328" s="335">
        <f t="shared" si="331"/>
        <v>0</v>
      </c>
      <c r="I1328" s="859" t="str">
        <f t="shared" si="331"/>
        <v/>
      </c>
      <c r="Q1328" s="271"/>
    </row>
    <row r="1329" spans="1:17" ht="18" customHeight="1" x14ac:dyDescent="0.25">
      <c r="A1329" s="1104">
        <v>9</v>
      </c>
      <c r="B1329" s="1097">
        <v>19</v>
      </c>
      <c r="C1329" s="335" t="str">
        <f t="shared" ref="C1329:I1329" si="332">C1223</f>
        <v/>
      </c>
      <c r="D1329" s="335">
        <f t="shared" si="332"/>
        <v>0</v>
      </c>
      <c r="E1329" s="335" t="str">
        <f t="shared" si="332"/>
        <v/>
      </c>
      <c r="F1329" s="335" t="str">
        <f t="shared" si="332"/>
        <v/>
      </c>
      <c r="G1329" s="335">
        <f t="shared" si="332"/>
        <v>0</v>
      </c>
      <c r="H1329" s="335">
        <f t="shared" si="332"/>
        <v>0</v>
      </c>
      <c r="I1329" s="859" t="str">
        <f t="shared" si="332"/>
        <v/>
      </c>
      <c r="Q1329" s="271"/>
    </row>
    <row r="1330" spans="1:17" ht="18" customHeight="1" x14ac:dyDescent="0.25">
      <c r="A1330" s="1104">
        <v>9</v>
      </c>
      <c r="B1330" s="1097">
        <v>20</v>
      </c>
      <c r="C1330" s="335" t="str">
        <f t="shared" ref="C1330:I1330" si="333">C1224</f>
        <v/>
      </c>
      <c r="D1330" s="335">
        <f t="shared" si="333"/>
        <v>0</v>
      </c>
      <c r="E1330" s="335" t="str">
        <f t="shared" si="333"/>
        <v/>
      </c>
      <c r="F1330" s="335" t="str">
        <f t="shared" si="333"/>
        <v/>
      </c>
      <c r="G1330" s="335">
        <f t="shared" si="333"/>
        <v>0</v>
      </c>
      <c r="H1330" s="335">
        <f t="shared" si="333"/>
        <v>0</v>
      </c>
      <c r="I1330" s="859" t="str">
        <f t="shared" si="333"/>
        <v/>
      </c>
      <c r="Q1330" s="271"/>
    </row>
    <row r="1331" spans="1:17" ht="18" customHeight="1" x14ac:dyDescent="0.25">
      <c r="A1331" s="1104">
        <v>9</v>
      </c>
      <c r="B1331" s="1097">
        <v>21</v>
      </c>
      <c r="C1331" s="335" t="str">
        <f t="shared" ref="C1331:I1331" si="334">C1225</f>
        <v/>
      </c>
      <c r="D1331" s="335">
        <f t="shared" si="334"/>
        <v>0</v>
      </c>
      <c r="E1331" s="335" t="str">
        <f t="shared" si="334"/>
        <v/>
      </c>
      <c r="F1331" s="335" t="str">
        <f t="shared" si="334"/>
        <v/>
      </c>
      <c r="G1331" s="335">
        <f t="shared" si="334"/>
        <v>0</v>
      </c>
      <c r="H1331" s="335">
        <f t="shared" si="334"/>
        <v>0</v>
      </c>
      <c r="I1331" s="859" t="str">
        <f t="shared" si="334"/>
        <v/>
      </c>
      <c r="Q1331" s="271"/>
    </row>
    <row r="1332" spans="1:17" ht="18" customHeight="1" x14ac:dyDescent="0.25">
      <c r="A1332" s="1104">
        <v>9</v>
      </c>
      <c r="B1332" s="1097">
        <v>22</v>
      </c>
      <c r="C1332" s="335" t="str">
        <f t="shared" ref="C1332:I1332" si="335">C1226</f>
        <v/>
      </c>
      <c r="D1332" s="335">
        <f t="shared" si="335"/>
        <v>0</v>
      </c>
      <c r="E1332" s="335" t="str">
        <f t="shared" si="335"/>
        <v/>
      </c>
      <c r="F1332" s="335" t="str">
        <f t="shared" si="335"/>
        <v/>
      </c>
      <c r="G1332" s="335">
        <f t="shared" si="335"/>
        <v>0</v>
      </c>
      <c r="H1332" s="335">
        <f t="shared" si="335"/>
        <v>0</v>
      </c>
      <c r="I1332" s="859" t="str">
        <f t="shared" si="335"/>
        <v/>
      </c>
      <c r="Q1332" s="271"/>
    </row>
    <row r="1333" spans="1:17" ht="18" customHeight="1" x14ac:dyDescent="0.25">
      <c r="A1333" s="1104">
        <v>9</v>
      </c>
      <c r="B1333" s="1097">
        <v>23</v>
      </c>
      <c r="C1333" s="335" t="str">
        <f t="shared" ref="C1333:I1333" si="336">C1227</f>
        <v/>
      </c>
      <c r="D1333" s="335">
        <f t="shared" si="336"/>
        <v>0</v>
      </c>
      <c r="E1333" s="335" t="str">
        <f t="shared" si="336"/>
        <v/>
      </c>
      <c r="F1333" s="335" t="str">
        <f t="shared" si="336"/>
        <v/>
      </c>
      <c r="G1333" s="335">
        <f t="shared" si="336"/>
        <v>0</v>
      </c>
      <c r="H1333" s="335">
        <f t="shared" si="336"/>
        <v>0</v>
      </c>
      <c r="I1333" s="859" t="str">
        <f t="shared" si="336"/>
        <v/>
      </c>
      <c r="Q1333" s="271"/>
    </row>
    <row r="1334" spans="1:17" ht="18" customHeight="1" x14ac:dyDescent="0.25">
      <c r="A1334" s="1104">
        <v>9</v>
      </c>
      <c r="B1334" s="1097">
        <v>24</v>
      </c>
      <c r="C1334" s="335" t="str">
        <f t="shared" ref="C1334:I1334" si="337">C1228</f>
        <v/>
      </c>
      <c r="D1334" s="335">
        <f t="shared" si="337"/>
        <v>0</v>
      </c>
      <c r="E1334" s="335" t="str">
        <f t="shared" si="337"/>
        <v/>
      </c>
      <c r="F1334" s="335" t="str">
        <f t="shared" si="337"/>
        <v/>
      </c>
      <c r="G1334" s="335">
        <f t="shared" si="337"/>
        <v>0</v>
      </c>
      <c r="H1334" s="335">
        <f t="shared" si="337"/>
        <v>0</v>
      </c>
      <c r="I1334" s="859" t="str">
        <f t="shared" si="337"/>
        <v/>
      </c>
      <c r="Q1334" s="271"/>
    </row>
    <row r="1335" spans="1:17" ht="18" customHeight="1" x14ac:dyDescent="0.25">
      <c r="A1335" s="1104">
        <v>9</v>
      </c>
      <c r="B1335" s="1097">
        <v>25</v>
      </c>
      <c r="C1335" s="335" t="str">
        <f t="shared" ref="C1335:I1335" si="338">C1229</f>
        <v/>
      </c>
      <c r="D1335" s="335">
        <f t="shared" si="338"/>
        <v>0</v>
      </c>
      <c r="E1335" s="335" t="str">
        <f t="shared" si="338"/>
        <v/>
      </c>
      <c r="F1335" s="335" t="str">
        <f t="shared" si="338"/>
        <v/>
      </c>
      <c r="G1335" s="335">
        <f t="shared" si="338"/>
        <v>0</v>
      </c>
      <c r="H1335" s="335">
        <f t="shared" si="338"/>
        <v>0</v>
      </c>
      <c r="I1335" s="859" t="str">
        <f t="shared" si="338"/>
        <v/>
      </c>
      <c r="Q1335" s="271"/>
    </row>
    <row r="1336" spans="1:17" ht="18" customHeight="1" x14ac:dyDescent="0.25">
      <c r="A1336" s="1104">
        <v>9</v>
      </c>
      <c r="B1336" s="1097">
        <v>26</v>
      </c>
      <c r="C1336" s="335" t="str">
        <f t="shared" ref="C1336:I1336" si="339">C1230</f>
        <v/>
      </c>
      <c r="D1336" s="335">
        <f t="shared" si="339"/>
        <v>0</v>
      </c>
      <c r="E1336" s="335" t="str">
        <f t="shared" si="339"/>
        <v/>
      </c>
      <c r="F1336" s="335" t="str">
        <f t="shared" si="339"/>
        <v/>
      </c>
      <c r="G1336" s="335">
        <f t="shared" si="339"/>
        <v>0</v>
      </c>
      <c r="H1336" s="335">
        <f t="shared" si="339"/>
        <v>0</v>
      </c>
      <c r="I1336" s="859" t="str">
        <f t="shared" si="339"/>
        <v/>
      </c>
      <c r="Q1336" s="271"/>
    </row>
    <row r="1337" spans="1:17" ht="18" customHeight="1" x14ac:dyDescent="0.25">
      <c r="A1337" s="1104">
        <v>9</v>
      </c>
      <c r="B1337" s="1097">
        <v>27</v>
      </c>
      <c r="C1337" s="335" t="str">
        <f t="shared" ref="C1337:I1337" si="340">C1231</f>
        <v/>
      </c>
      <c r="D1337" s="335">
        <f t="shared" si="340"/>
        <v>0</v>
      </c>
      <c r="E1337" s="335" t="str">
        <f t="shared" si="340"/>
        <v/>
      </c>
      <c r="F1337" s="335" t="str">
        <f t="shared" si="340"/>
        <v/>
      </c>
      <c r="G1337" s="335">
        <f t="shared" si="340"/>
        <v>0</v>
      </c>
      <c r="H1337" s="335">
        <f t="shared" si="340"/>
        <v>0</v>
      </c>
      <c r="I1337" s="859" t="str">
        <f t="shared" si="340"/>
        <v/>
      </c>
      <c r="Q1337" s="271"/>
    </row>
    <row r="1338" spans="1:17" ht="18" customHeight="1" x14ac:dyDescent="0.25">
      <c r="A1338" s="1104">
        <v>9</v>
      </c>
      <c r="B1338" s="1097">
        <v>28</v>
      </c>
      <c r="C1338" s="335" t="str">
        <f t="shared" ref="C1338:I1338" si="341">C1232</f>
        <v/>
      </c>
      <c r="D1338" s="335">
        <f t="shared" si="341"/>
        <v>0</v>
      </c>
      <c r="E1338" s="335" t="str">
        <f t="shared" si="341"/>
        <v/>
      </c>
      <c r="F1338" s="335" t="str">
        <f t="shared" si="341"/>
        <v/>
      </c>
      <c r="G1338" s="335">
        <f t="shared" si="341"/>
        <v>0</v>
      </c>
      <c r="H1338" s="335">
        <f t="shared" si="341"/>
        <v>0</v>
      </c>
      <c r="I1338" s="859" t="str">
        <f t="shared" si="341"/>
        <v/>
      </c>
      <c r="Q1338" s="271"/>
    </row>
    <row r="1339" spans="1:17" ht="18" customHeight="1" x14ac:dyDescent="0.25">
      <c r="A1339" s="1104">
        <v>9</v>
      </c>
      <c r="B1339" s="1097">
        <v>29</v>
      </c>
      <c r="C1339" s="335" t="str">
        <f t="shared" ref="C1339:I1339" si="342">C1233</f>
        <v/>
      </c>
      <c r="D1339" s="335">
        <f t="shared" si="342"/>
        <v>0</v>
      </c>
      <c r="E1339" s="335" t="str">
        <f t="shared" si="342"/>
        <v/>
      </c>
      <c r="F1339" s="335" t="str">
        <f t="shared" si="342"/>
        <v/>
      </c>
      <c r="G1339" s="335">
        <f t="shared" si="342"/>
        <v>0</v>
      </c>
      <c r="H1339" s="335">
        <f t="shared" si="342"/>
        <v>0</v>
      </c>
      <c r="I1339" s="859" t="str">
        <f t="shared" si="342"/>
        <v/>
      </c>
      <c r="Q1339" s="271"/>
    </row>
    <row r="1340" spans="1:17" ht="18" customHeight="1" x14ac:dyDescent="0.25">
      <c r="A1340" s="1104">
        <v>9</v>
      </c>
      <c r="B1340" s="1097">
        <v>30</v>
      </c>
      <c r="C1340" s="335" t="str">
        <f t="shared" ref="C1340:I1340" si="343">C1234</f>
        <v/>
      </c>
      <c r="D1340" s="335">
        <f t="shared" si="343"/>
        <v>0</v>
      </c>
      <c r="E1340" s="335" t="str">
        <f t="shared" si="343"/>
        <v/>
      </c>
      <c r="F1340" s="335" t="str">
        <f t="shared" si="343"/>
        <v/>
      </c>
      <c r="G1340" s="335">
        <f t="shared" si="343"/>
        <v>0</v>
      </c>
      <c r="H1340" s="335">
        <f t="shared" si="343"/>
        <v>0</v>
      </c>
      <c r="I1340" s="859" t="str">
        <f t="shared" si="343"/>
        <v/>
      </c>
      <c r="Q1340" s="271"/>
    </row>
    <row r="1341" spans="1:17" ht="18" customHeight="1" x14ac:dyDescent="0.25">
      <c r="A1341" s="1104">
        <v>9</v>
      </c>
      <c r="B1341" s="1097">
        <v>31</v>
      </c>
      <c r="C1341" s="335" t="str">
        <f t="shared" ref="C1341:I1341" si="344">C1235</f>
        <v/>
      </c>
      <c r="D1341" s="335">
        <f t="shared" si="344"/>
        <v>0</v>
      </c>
      <c r="E1341" s="335" t="str">
        <f t="shared" si="344"/>
        <v/>
      </c>
      <c r="F1341" s="335" t="str">
        <f t="shared" si="344"/>
        <v/>
      </c>
      <c r="G1341" s="335">
        <f t="shared" si="344"/>
        <v>0</v>
      </c>
      <c r="H1341" s="335">
        <f t="shared" si="344"/>
        <v>0</v>
      </c>
      <c r="I1341" s="859" t="str">
        <f t="shared" si="344"/>
        <v/>
      </c>
      <c r="Q1341" s="271"/>
    </row>
    <row r="1342" spans="1:17" ht="18" customHeight="1" x14ac:dyDescent="0.25">
      <c r="A1342" s="1104">
        <v>9</v>
      </c>
      <c r="B1342" s="1097">
        <v>32</v>
      </c>
      <c r="C1342" s="335" t="str">
        <f t="shared" ref="C1342:I1342" si="345">C1236</f>
        <v/>
      </c>
      <c r="D1342" s="335">
        <f t="shared" si="345"/>
        <v>0</v>
      </c>
      <c r="E1342" s="335" t="str">
        <f t="shared" si="345"/>
        <v/>
      </c>
      <c r="F1342" s="335" t="str">
        <f t="shared" si="345"/>
        <v/>
      </c>
      <c r="G1342" s="335">
        <f t="shared" si="345"/>
        <v>0</v>
      </c>
      <c r="H1342" s="335">
        <f t="shared" si="345"/>
        <v>0</v>
      </c>
      <c r="I1342" s="859" t="str">
        <f t="shared" si="345"/>
        <v/>
      </c>
      <c r="Q1342" s="271"/>
    </row>
    <row r="1343" spans="1:17" ht="18" customHeight="1" x14ac:dyDescent="0.25">
      <c r="A1343" s="1104">
        <v>9</v>
      </c>
      <c r="B1343" s="1097">
        <v>33</v>
      </c>
      <c r="C1343" s="335" t="str">
        <f t="shared" ref="C1343:I1343" si="346">C1237</f>
        <v/>
      </c>
      <c r="D1343" s="335">
        <f t="shared" si="346"/>
        <v>0</v>
      </c>
      <c r="E1343" s="335" t="str">
        <f t="shared" si="346"/>
        <v/>
      </c>
      <c r="F1343" s="335" t="str">
        <f t="shared" si="346"/>
        <v/>
      </c>
      <c r="G1343" s="335">
        <f t="shared" si="346"/>
        <v>0</v>
      </c>
      <c r="H1343" s="335">
        <f t="shared" si="346"/>
        <v>0</v>
      </c>
      <c r="I1343" s="859" t="str">
        <f t="shared" si="346"/>
        <v/>
      </c>
      <c r="Q1343" s="271"/>
    </row>
    <row r="1344" spans="1:17" ht="18" customHeight="1" x14ac:dyDescent="0.25">
      <c r="A1344" s="1104">
        <v>9</v>
      </c>
      <c r="B1344" s="1097">
        <v>34</v>
      </c>
      <c r="C1344" s="335" t="str">
        <f t="shared" ref="C1344:I1344" si="347">C1238</f>
        <v/>
      </c>
      <c r="D1344" s="335">
        <f t="shared" si="347"/>
        <v>0</v>
      </c>
      <c r="E1344" s="335" t="str">
        <f t="shared" si="347"/>
        <v/>
      </c>
      <c r="F1344" s="335" t="str">
        <f t="shared" si="347"/>
        <v/>
      </c>
      <c r="G1344" s="335">
        <f t="shared" si="347"/>
        <v>0</v>
      </c>
      <c r="H1344" s="335">
        <f t="shared" si="347"/>
        <v>0</v>
      </c>
      <c r="I1344" s="859" t="str">
        <f t="shared" si="347"/>
        <v/>
      </c>
      <c r="Q1344" s="271"/>
    </row>
    <row r="1345" spans="1:17" ht="18" customHeight="1" x14ac:dyDescent="0.25">
      <c r="A1345" s="1104">
        <v>9</v>
      </c>
      <c r="B1345" s="1097">
        <v>35</v>
      </c>
      <c r="C1345" s="335" t="str">
        <f t="shared" ref="C1345:I1345" si="348">C1239</f>
        <v/>
      </c>
      <c r="D1345" s="335">
        <f t="shared" si="348"/>
        <v>0</v>
      </c>
      <c r="E1345" s="335" t="str">
        <f t="shared" si="348"/>
        <v/>
      </c>
      <c r="F1345" s="335" t="str">
        <f t="shared" si="348"/>
        <v/>
      </c>
      <c r="G1345" s="335">
        <f t="shared" si="348"/>
        <v>0</v>
      </c>
      <c r="H1345" s="335">
        <f t="shared" si="348"/>
        <v>0</v>
      </c>
      <c r="I1345" s="859" t="str">
        <f t="shared" si="348"/>
        <v/>
      </c>
      <c r="Q1345" s="271"/>
    </row>
    <row r="1346" spans="1:17" ht="18" customHeight="1" x14ac:dyDescent="0.25">
      <c r="A1346" s="1104">
        <v>9</v>
      </c>
      <c r="B1346" s="1097">
        <v>36</v>
      </c>
      <c r="C1346" s="335" t="str">
        <f t="shared" ref="C1346:I1346" si="349">C1240</f>
        <v/>
      </c>
      <c r="D1346" s="335">
        <f t="shared" si="349"/>
        <v>0</v>
      </c>
      <c r="E1346" s="335" t="str">
        <f t="shared" si="349"/>
        <v/>
      </c>
      <c r="F1346" s="335" t="str">
        <f t="shared" si="349"/>
        <v/>
      </c>
      <c r="G1346" s="335">
        <f t="shared" si="349"/>
        <v>0</v>
      </c>
      <c r="H1346" s="335">
        <f t="shared" si="349"/>
        <v>0</v>
      </c>
      <c r="I1346" s="859" t="str">
        <f t="shared" si="349"/>
        <v/>
      </c>
      <c r="Q1346" s="271"/>
    </row>
    <row r="1347" spans="1:17" ht="18" customHeight="1" x14ac:dyDescent="0.25">
      <c r="A1347" s="1104">
        <v>9</v>
      </c>
      <c r="B1347" s="1097">
        <v>37</v>
      </c>
      <c r="C1347" s="335" t="str">
        <f t="shared" ref="C1347:I1347" si="350">C1241</f>
        <v/>
      </c>
      <c r="D1347" s="335">
        <f t="shared" si="350"/>
        <v>0</v>
      </c>
      <c r="E1347" s="335" t="str">
        <f t="shared" si="350"/>
        <v/>
      </c>
      <c r="F1347" s="335" t="str">
        <f t="shared" si="350"/>
        <v/>
      </c>
      <c r="G1347" s="335">
        <f t="shared" si="350"/>
        <v>0</v>
      </c>
      <c r="H1347" s="335">
        <f t="shared" si="350"/>
        <v>0</v>
      </c>
      <c r="I1347" s="859" t="str">
        <f t="shared" si="350"/>
        <v/>
      </c>
      <c r="Q1347" s="271"/>
    </row>
    <row r="1348" spans="1:17" ht="18" customHeight="1" x14ac:dyDescent="0.25">
      <c r="A1348" s="1104">
        <v>9</v>
      </c>
      <c r="B1348" s="1097">
        <v>38</v>
      </c>
      <c r="C1348" s="335" t="str">
        <f t="shared" ref="C1348:I1348" si="351">C1242</f>
        <v/>
      </c>
      <c r="D1348" s="335">
        <f t="shared" si="351"/>
        <v>0</v>
      </c>
      <c r="E1348" s="335" t="str">
        <f t="shared" si="351"/>
        <v/>
      </c>
      <c r="F1348" s="335" t="str">
        <f t="shared" si="351"/>
        <v/>
      </c>
      <c r="G1348" s="335">
        <f t="shared" si="351"/>
        <v>0</v>
      </c>
      <c r="H1348" s="335">
        <f t="shared" si="351"/>
        <v>0</v>
      </c>
      <c r="I1348" s="859" t="str">
        <f t="shared" si="351"/>
        <v/>
      </c>
      <c r="Q1348" s="271"/>
    </row>
    <row r="1349" spans="1:17" ht="18" customHeight="1" x14ac:dyDescent="0.25">
      <c r="A1349" s="1104">
        <v>9</v>
      </c>
      <c r="B1349" s="1097">
        <v>39</v>
      </c>
      <c r="C1349" s="335" t="str">
        <f t="shared" ref="C1349:I1349" si="352">C1243</f>
        <v/>
      </c>
      <c r="D1349" s="335">
        <f t="shared" si="352"/>
        <v>0</v>
      </c>
      <c r="E1349" s="335" t="str">
        <f t="shared" si="352"/>
        <v/>
      </c>
      <c r="F1349" s="335" t="str">
        <f t="shared" si="352"/>
        <v/>
      </c>
      <c r="G1349" s="335">
        <f t="shared" si="352"/>
        <v>0</v>
      </c>
      <c r="H1349" s="335">
        <f t="shared" si="352"/>
        <v>0</v>
      </c>
      <c r="I1349" s="859" t="str">
        <f t="shared" si="352"/>
        <v/>
      </c>
      <c r="Q1349" s="271"/>
    </row>
    <row r="1350" spans="1:17" ht="18" customHeight="1" x14ac:dyDescent="0.25">
      <c r="A1350" s="1104">
        <v>9</v>
      </c>
      <c r="B1350" s="1097">
        <v>40</v>
      </c>
      <c r="C1350" s="335" t="str">
        <f t="shared" ref="C1350:I1350" si="353">C1244</f>
        <v/>
      </c>
      <c r="D1350" s="335">
        <f t="shared" si="353"/>
        <v>0</v>
      </c>
      <c r="E1350" s="335" t="str">
        <f t="shared" si="353"/>
        <v/>
      </c>
      <c r="F1350" s="335" t="str">
        <f t="shared" si="353"/>
        <v/>
      </c>
      <c r="G1350" s="335">
        <f t="shared" si="353"/>
        <v>0</v>
      </c>
      <c r="H1350" s="335">
        <f t="shared" si="353"/>
        <v>0</v>
      </c>
      <c r="I1350" s="859" t="str">
        <f t="shared" si="353"/>
        <v/>
      </c>
      <c r="Q1350" s="271"/>
    </row>
    <row r="1351" spans="1:17" ht="18" customHeight="1" x14ac:dyDescent="0.25">
      <c r="A1351" s="1104">
        <v>9</v>
      </c>
      <c r="B1351" s="1097">
        <v>41</v>
      </c>
      <c r="C1351" s="335" t="str">
        <f t="shared" ref="C1351:I1351" si="354">C1245</f>
        <v/>
      </c>
      <c r="D1351" s="335">
        <f t="shared" si="354"/>
        <v>0</v>
      </c>
      <c r="E1351" s="335" t="str">
        <f t="shared" si="354"/>
        <v/>
      </c>
      <c r="F1351" s="335" t="str">
        <f t="shared" si="354"/>
        <v/>
      </c>
      <c r="G1351" s="335">
        <f t="shared" si="354"/>
        <v>0</v>
      </c>
      <c r="H1351" s="335">
        <f t="shared" si="354"/>
        <v>0</v>
      </c>
      <c r="I1351" s="859" t="str">
        <f t="shared" si="354"/>
        <v/>
      </c>
      <c r="Q1351" s="271"/>
    </row>
    <row r="1352" spans="1:17" ht="18" customHeight="1" x14ac:dyDescent="0.25">
      <c r="A1352" s="1104">
        <v>9</v>
      </c>
      <c r="B1352" s="1097">
        <v>42</v>
      </c>
      <c r="C1352" s="335" t="str">
        <f t="shared" ref="C1352:I1352" si="355">C1246</f>
        <v/>
      </c>
      <c r="D1352" s="335">
        <f t="shared" si="355"/>
        <v>0</v>
      </c>
      <c r="E1352" s="335" t="str">
        <f t="shared" si="355"/>
        <v/>
      </c>
      <c r="F1352" s="335" t="str">
        <f t="shared" si="355"/>
        <v/>
      </c>
      <c r="G1352" s="335">
        <f t="shared" si="355"/>
        <v>0</v>
      </c>
      <c r="H1352" s="335">
        <f t="shared" si="355"/>
        <v>0</v>
      </c>
      <c r="I1352" s="859" t="str">
        <f t="shared" si="355"/>
        <v/>
      </c>
      <c r="Q1352" s="271"/>
    </row>
    <row r="1353" spans="1:17" ht="18" customHeight="1" x14ac:dyDescent="0.25">
      <c r="A1353" s="1104">
        <v>9</v>
      </c>
      <c r="B1353" s="1097">
        <v>43</v>
      </c>
      <c r="C1353" s="335" t="str">
        <f t="shared" ref="C1353:I1353" si="356">C1247</f>
        <v/>
      </c>
      <c r="D1353" s="335">
        <f t="shared" si="356"/>
        <v>0</v>
      </c>
      <c r="E1353" s="335" t="str">
        <f t="shared" si="356"/>
        <v/>
      </c>
      <c r="F1353" s="335" t="str">
        <f t="shared" si="356"/>
        <v/>
      </c>
      <c r="G1353" s="335">
        <f t="shared" si="356"/>
        <v>0</v>
      </c>
      <c r="H1353" s="335">
        <f t="shared" si="356"/>
        <v>0</v>
      </c>
      <c r="I1353" s="859" t="str">
        <f t="shared" si="356"/>
        <v/>
      </c>
      <c r="Q1353" s="271"/>
    </row>
    <row r="1354" spans="1:17" ht="18" customHeight="1" x14ac:dyDescent="0.25">
      <c r="A1354" s="1104">
        <v>9</v>
      </c>
      <c r="B1354" s="1097">
        <v>44</v>
      </c>
      <c r="C1354" s="335" t="str">
        <f t="shared" ref="C1354:I1354" si="357">C1248</f>
        <v/>
      </c>
      <c r="D1354" s="335">
        <f t="shared" si="357"/>
        <v>0</v>
      </c>
      <c r="E1354" s="335" t="str">
        <f t="shared" si="357"/>
        <v/>
      </c>
      <c r="F1354" s="335" t="str">
        <f t="shared" si="357"/>
        <v/>
      </c>
      <c r="G1354" s="335">
        <f t="shared" si="357"/>
        <v>0</v>
      </c>
      <c r="H1354" s="335">
        <f t="shared" si="357"/>
        <v>0</v>
      </c>
      <c r="I1354" s="859" t="str">
        <f t="shared" si="357"/>
        <v/>
      </c>
      <c r="Q1354" s="271"/>
    </row>
    <row r="1355" spans="1:17" ht="18" customHeight="1" x14ac:dyDescent="0.25">
      <c r="A1355" s="1104">
        <v>9</v>
      </c>
      <c r="B1355" s="1097">
        <v>45</v>
      </c>
      <c r="C1355" s="335" t="str">
        <f t="shared" ref="C1355:I1355" si="358">C1249</f>
        <v/>
      </c>
      <c r="D1355" s="335">
        <f t="shared" si="358"/>
        <v>0</v>
      </c>
      <c r="E1355" s="335" t="str">
        <f t="shared" si="358"/>
        <v/>
      </c>
      <c r="F1355" s="335" t="str">
        <f t="shared" si="358"/>
        <v/>
      </c>
      <c r="G1355" s="335">
        <f t="shared" si="358"/>
        <v>0</v>
      </c>
      <c r="H1355" s="335">
        <f t="shared" si="358"/>
        <v>0</v>
      </c>
      <c r="I1355" s="859" t="str">
        <f t="shared" si="358"/>
        <v/>
      </c>
      <c r="Q1355" s="271"/>
    </row>
    <row r="1356" spans="1:17" ht="18" customHeight="1" x14ac:dyDescent="0.25">
      <c r="A1356" s="1104">
        <v>9</v>
      </c>
      <c r="B1356" s="1097">
        <v>46</v>
      </c>
      <c r="C1356" s="335" t="str">
        <f t="shared" ref="C1356:I1356" si="359">C1250</f>
        <v/>
      </c>
      <c r="D1356" s="335">
        <f t="shared" si="359"/>
        <v>0</v>
      </c>
      <c r="E1356" s="335" t="str">
        <f t="shared" si="359"/>
        <v/>
      </c>
      <c r="F1356" s="335" t="str">
        <f t="shared" si="359"/>
        <v/>
      </c>
      <c r="G1356" s="335">
        <f t="shared" si="359"/>
        <v>0</v>
      </c>
      <c r="H1356" s="335">
        <f t="shared" si="359"/>
        <v>0</v>
      </c>
      <c r="I1356" s="859" t="str">
        <f t="shared" si="359"/>
        <v/>
      </c>
      <c r="Q1356" s="271"/>
    </row>
    <row r="1357" spans="1:17" ht="18" customHeight="1" x14ac:dyDescent="0.25">
      <c r="A1357" s="1104">
        <v>9</v>
      </c>
      <c r="B1357" s="1097">
        <v>47</v>
      </c>
      <c r="C1357" s="335" t="str">
        <f t="shared" ref="C1357:I1357" si="360">C1251</f>
        <v/>
      </c>
      <c r="D1357" s="335">
        <f t="shared" si="360"/>
        <v>0</v>
      </c>
      <c r="E1357" s="335" t="str">
        <f t="shared" si="360"/>
        <v/>
      </c>
      <c r="F1357" s="335" t="str">
        <f t="shared" si="360"/>
        <v/>
      </c>
      <c r="G1357" s="335">
        <f t="shared" si="360"/>
        <v>0</v>
      </c>
      <c r="H1357" s="335">
        <f t="shared" si="360"/>
        <v>0</v>
      </c>
      <c r="I1357" s="859" t="str">
        <f t="shared" si="360"/>
        <v/>
      </c>
      <c r="Q1357" s="271"/>
    </row>
    <row r="1358" spans="1:17" ht="18" customHeight="1" x14ac:dyDescent="0.25">
      <c r="A1358" s="1104">
        <v>9</v>
      </c>
      <c r="B1358" s="1097">
        <v>48</v>
      </c>
      <c r="C1358" s="335" t="str">
        <f t="shared" ref="C1358:I1358" si="361">C1252</f>
        <v/>
      </c>
      <c r="D1358" s="335">
        <f t="shared" si="361"/>
        <v>0</v>
      </c>
      <c r="E1358" s="335" t="str">
        <f t="shared" si="361"/>
        <v/>
      </c>
      <c r="F1358" s="335" t="str">
        <f t="shared" si="361"/>
        <v/>
      </c>
      <c r="G1358" s="335">
        <f t="shared" si="361"/>
        <v>0</v>
      </c>
      <c r="H1358" s="335">
        <f t="shared" si="361"/>
        <v>0</v>
      </c>
      <c r="I1358" s="859" t="str">
        <f t="shared" si="361"/>
        <v/>
      </c>
      <c r="Q1358" s="271"/>
    </row>
    <row r="1359" spans="1:17" ht="18" customHeight="1" x14ac:dyDescent="0.25">
      <c r="A1359" s="1104">
        <v>9</v>
      </c>
      <c r="B1359" s="1097">
        <v>49</v>
      </c>
      <c r="C1359" s="335" t="str">
        <f t="shared" ref="C1359:I1359" si="362">C1253</f>
        <v/>
      </c>
      <c r="D1359" s="335">
        <f t="shared" si="362"/>
        <v>0</v>
      </c>
      <c r="E1359" s="335" t="str">
        <f t="shared" si="362"/>
        <v/>
      </c>
      <c r="F1359" s="335" t="str">
        <f t="shared" si="362"/>
        <v/>
      </c>
      <c r="G1359" s="335">
        <f t="shared" si="362"/>
        <v>0</v>
      </c>
      <c r="H1359" s="335">
        <f t="shared" si="362"/>
        <v>0</v>
      </c>
      <c r="I1359" s="859" t="str">
        <f t="shared" si="362"/>
        <v/>
      </c>
      <c r="Q1359" s="271"/>
    </row>
    <row r="1360" spans="1:17" ht="18" customHeight="1" x14ac:dyDescent="0.25">
      <c r="A1360" s="1104">
        <v>9</v>
      </c>
      <c r="B1360" s="1097">
        <v>50</v>
      </c>
      <c r="C1360" s="335" t="str">
        <f t="shared" ref="C1360:I1360" si="363">C1254</f>
        <v/>
      </c>
      <c r="D1360" s="335">
        <f t="shared" si="363"/>
        <v>0</v>
      </c>
      <c r="E1360" s="335" t="str">
        <f t="shared" si="363"/>
        <v/>
      </c>
      <c r="F1360" s="335" t="str">
        <f t="shared" si="363"/>
        <v/>
      </c>
      <c r="G1360" s="335">
        <f t="shared" si="363"/>
        <v>0</v>
      </c>
      <c r="H1360" s="335">
        <f t="shared" si="363"/>
        <v>0</v>
      </c>
      <c r="I1360" s="859" t="str">
        <f t="shared" si="363"/>
        <v/>
      </c>
      <c r="Q1360" s="271"/>
    </row>
    <row r="1361" spans="1:54" ht="18" customHeight="1" x14ac:dyDescent="0.25">
      <c r="C1361" s="495"/>
      <c r="D1361" s="495"/>
      <c r="E1361" s="495"/>
      <c r="F1361" s="495"/>
      <c r="G1361" s="495"/>
      <c r="H1361" s="495"/>
      <c r="I1361" s="495"/>
      <c r="Q1361" s="271"/>
    </row>
    <row r="1362" spans="1:54" ht="18" customHeight="1" x14ac:dyDescent="0.25">
      <c r="C1362" s="495"/>
      <c r="D1362" s="495"/>
      <c r="E1362" s="495"/>
      <c r="F1362" s="856"/>
      <c r="G1362" s="497"/>
      <c r="H1362" s="497"/>
      <c r="I1362" s="498"/>
      <c r="Q1362" s="271"/>
    </row>
    <row r="1363" spans="1:54" s="273" customFormat="1" ht="18" customHeight="1" x14ac:dyDescent="0.35">
      <c r="A1363" s="372" t="s">
        <v>41</v>
      </c>
      <c r="B1363" s="376" t="s">
        <v>723</v>
      </c>
      <c r="C1363" s="296"/>
      <c r="D1363" s="296"/>
      <c r="E1363" s="296"/>
      <c r="F1363" s="296"/>
      <c r="G1363" s="296"/>
      <c r="H1363" s="296"/>
      <c r="I1363" s="296"/>
      <c r="J1363" s="296"/>
      <c r="K1363" s="296"/>
      <c r="L1363" s="296"/>
      <c r="M1363" s="296"/>
      <c r="Q1363" s="349"/>
      <c r="AG1363" s="349"/>
    </row>
    <row r="1364" spans="1:54" ht="18" customHeight="1" x14ac:dyDescent="0.25"/>
    <row r="1365" spans="1:54" ht="18" customHeight="1" x14ac:dyDescent="0.25">
      <c r="D1365" s="456" t="s">
        <v>911</v>
      </c>
      <c r="E1365" s="456" t="s">
        <v>912</v>
      </c>
      <c r="F1365" s="456" t="s">
        <v>913</v>
      </c>
      <c r="G1365" s="456" t="s">
        <v>914</v>
      </c>
    </row>
    <row r="1366" spans="1:54" ht="18" customHeight="1" x14ac:dyDescent="0.25">
      <c r="B1366" s="271">
        <v>10</v>
      </c>
      <c r="C1366" s="405" t="s">
        <v>885</v>
      </c>
      <c r="D1366" s="457">
        <f>ROUND(G1439,2)</f>
        <v>0</v>
      </c>
      <c r="E1366" s="457">
        <f t="shared" ref="E1366:G1366" si="364">ROUND(H1439,2)</f>
        <v>0</v>
      </c>
      <c r="F1366" s="457">
        <f t="shared" si="364"/>
        <v>0</v>
      </c>
      <c r="G1366" s="457">
        <f t="shared" si="364"/>
        <v>0</v>
      </c>
      <c r="J1366" s="304"/>
      <c r="K1366" s="304"/>
      <c r="Q1366" s="271"/>
      <c r="R1366" s="272"/>
      <c r="AG1366" s="271"/>
      <c r="AH1366" s="272"/>
    </row>
    <row r="1367" spans="1:54" ht="18" customHeight="1" x14ac:dyDescent="0.25">
      <c r="A1367" s="373"/>
      <c r="B1367" s="355"/>
      <c r="C1367" s="352"/>
      <c r="D1367" s="352"/>
      <c r="E1367" s="352"/>
      <c r="F1367" s="352"/>
      <c r="G1367" s="455">
        <f>D1366+E1366*$H$9/1000+F1366*$H$10/1000</f>
        <v>0</v>
      </c>
      <c r="L1367" s="354"/>
      <c r="M1367" s="354"/>
      <c r="N1367" s="354"/>
      <c r="O1367" s="354"/>
      <c r="P1367" s="352"/>
      <c r="Q1367" s="352"/>
      <c r="R1367" s="352"/>
      <c r="S1367" s="352"/>
      <c r="T1367" s="352"/>
      <c r="U1367" s="352"/>
      <c r="V1367" s="354"/>
      <c r="W1367" s="354"/>
      <c r="X1367" s="354"/>
      <c r="Y1367" s="354"/>
      <c r="Z1367" s="354"/>
      <c r="AA1367" s="354"/>
      <c r="AB1367" s="352"/>
      <c r="AC1367" s="352"/>
      <c r="AD1367" s="352"/>
      <c r="AE1367" s="352"/>
      <c r="AF1367" s="352"/>
      <c r="AG1367" s="352"/>
      <c r="AH1367" s="354"/>
      <c r="AI1367" s="354"/>
      <c r="AJ1367" s="354"/>
      <c r="AK1367" s="354"/>
      <c r="AL1367" s="354"/>
      <c r="AM1367" s="354"/>
      <c r="AN1367" s="352"/>
      <c r="AO1367" s="352"/>
      <c r="AP1367" s="352"/>
      <c r="AQ1367" s="352"/>
      <c r="AR1367" s="352"/>
      <c r="AS1367" s="352"/>
      <c r="AT1367" s="354"/>
      <c r="AU1367" s="354"/>
      <c r="AV1367" s="354"/>
      <c r="AW1367" s="354"/>
      <c r="AX1367" s="354"/>
      <c r="AY1367" s="354"/>
      <c r="AZ1367" s="352"/>
      <c r="BA1367" s="352"/>
      <c r="BB1367" s="352"/>
    </row>
    <row r="1368" spans="1:54" ht="18" customHeight="1" x14ac:dyDescent="0.25">
      <c r="B1368" s="389" t="s">
        <v>835</v>
      </c>
      <c r="C1368" s="166"/>
      <c r="D1368" s="166"/>
      <c r="E1368" s="166"/>
      <c r="J1368" s="304"/>
      <c r="K1368" s="304"/>
      <c r="Q1368" s="271"/>
      <c r="R1368" s="272"/>
      <c r="AG1368" s="271"/>
      <c r="AH1368" s="272"/>
    </row>
    <row r="1369" spans="1:54" ht="18" customHeight="1" x14ac:dyDescent="0.25">
      <c r="B1369" s="389"/>
      <c r="C1369" s="166"/>
      <c r="D1369" s="166"/>
      <c r="E1369" s="166"/>
      <c r="G1369" s="171"/>
      <c r="H1369" s="171"/>
      <c r="I1369" s="171"/>
      <c r="J1369" s="304"/>
      <c r="K1369" s="304"/>
      <c r="Q1369" s="271"/>
      <c r="R1369" s="272"/>
      <c r="AG1369" s="271"/>
      <c r="AH1369" s="272"/>
    </row>
    <row r="1370" spans="1:54" ht="18" customHeight="1" x14ac:dyDescent="0.25">
      <c r="B1370" s="389"/>
      <c r="C1370" s="671" t="s">
        <v>1160</v>
      </c>
      <c r="D1370" s="166"/>
      <c r="E1370" s="166"/>
      <c r="J1370" s="304"/>
      <c r="K1370" s="304"/>
      <c r="Q1370" s="271"/>
      <c r="R1370" s="272"/>
      <c r="AG1370" s="271"/>
      <c r="AH1370" s="272"/>
    </row>
    <row r="1371" spans="1:54" ht="18" customHeight="1" x14ac:dyDescent="0.25">
      <c r="B1371" s="389"/>
      <c r="C1371" s="672" t="s">
        <v>1161</v>
      </c>
      <c r="D1371" s="166"/>
      <c r="E1371" s="166"/>
      <c r="G1371" s="171"/>
      <c r="H1371" s="171"/>
      <c r="I1371" s="171"/>
      <c r="J1371" s="304"/>
      <c r="K1371" s="304"/>
      <c r="Q1371" s="271"/>
      <c r="R1371" s="272"/>
      <c r="AG1371" s="271"/>
      <c r="AH1371" s="272"/>
    </row>
    <row r="1372" spans="1:54" ht="18" customHeight="1" x14ac:dyDescent="0.25">
      <c r="B1372" s="389"/>
      <c r="C1372" s="408" t="s">
        <v>1162</v>
      </c>
      <c r="D1372" s="166"/>
      <c r="E1372" s="166"/>
      <c r="G1372" s="171"/>
      <c r="H1372" s="171"/>
      <c r="I1372" s="171"/>
      <c r="J1372" s="304"/>
      <c r="K1372" s="304"/>
      <c r="Q1372" s="271"/>
      <c r="R1372" s="272"/>
      <c r="AG1372" s="271"/>
      <c r="AH1372" s="272"/>
    </row>
    <row r="1373" spans="1:54" ht="18" customHeight="1" x14ac:dyDescent="0.25">
      <c r="B1373" s="389"/>
      <c r="C1373" s="408" t="s">
        <v>782</v>
      </c>
      <c r="D1373" s="166"/>
      <c r="E1373" s="166"/>
      <c r="G1373" s="171"/>
      <c r="H1373" s="171"/>
      <c r="I1373" s="171"/>
      <c r="J1373" s="304"/>
      <c r="K1373" s="304"/>
      <c r="Q1373" s="271"/>
      <c r="R1373" s="272"/>
      <c r="AG1373" s="271"/>
      <c r="AH1373" s="272"/>
    </row>
    <row r="1374" spans="1:54" ht="18" customHeight="1" x14ac:dyDescent="0.25">
      <c r="B1374" s="389"/>
      <c r="C1374" s="408" t="s">
        <v>1171</v>
      </c>
      <c r="D1374" s="166"/>
      <c r="E1374" s="166"/>
      <c r="G1374" s="171"/>
      <c r="H1374" s="171"/>
      <c r="I1374" s="171"/>
      <c r="J1374" s="304"/>
      <c r="K1374" s="304"/>
      <c r="Q1374" s="271"/>
      <c r="R1374" s="272"/>
      <c r="AG1374" s="271"/>
      <c r="AH1374" s="272"/>
    </row>
    <row r="1375" spans="1:54" ht="18" customHeight="1" x14ac:dyDescent="0.25">
      <c r="B1375" s="389"/>
      <c r="C1375" s="408" t="s">
        <v>1163</v>
      </c>
      <c r="D1375" s="166"/>
      <c r="E1375" s="166"/>
      <c r="G1375" s="171"/>
      <c r="H1375" s="171"/>
      <c r="I1375" s="171"/>
      <c r="J1375" s="304"/>
      <c r="K1375" s="304"/>
      <c r="Q1375" s="271"/>
      <c r="R1375" s="272"/>
      <c r="AG1375" s="271"/>
      <c r="AH1375" s="272"/>
    </row>
    <row r="1376" spans="1:54" ht="18" customHeight="1" x14ac:dyDescent="0.25">
      <c r="B1376" s="389"/>
      <c r="C1376" s="408" t="s">
        <v>1164</v>
      </c>
      <c r="D1376" s="166"/>
      <c r="E1376" s="166"/>
      <c r="G1376" s="171"/>
      <c r="H1376" s="171"/>
      <c r="I1376" s="171"/>
      <c r="J1376" s="304"/>
      <c r="K1376" s="304"/>
      <c r="Q1376" s="271"/>
      <c r="R1376" s="272"/>
      <c r="AG1376" s="271"/>
      <c r="AH1376" s="272"/>
    </row>
    <row r="1377" spans="1:54" ht="18" customHeight="1" x14ac:dyDescent="0.25">
      <c r="B1377" s="389"/>
      <c r="C1377" s="408" t="s">
        <v>1165</v>
      </c>
      <c r="D1377" s="166"/>
      <c r="E1377" s="166"/>
      <c r="G1377" s="171"/>
      <c r="H1377" s="171"/>
      <c r="I1377" s="171"/>
      <c r="J1377" s="304"/>
      <c r="K1377" s="304"/>
      <c r="Q1377" s="271"/>
      <c r="R1377" s="272"/>
      <c r="AG1377" s="271"/>
      <c r="AH1377" s="272"/>
    </row>
    <row r="1378" spans="1:54" ht="18" customHeight="1" x14ac:dyDescent="0.25">
      <c r="B1378" s="389"/>
      <c r="C1378" s="408" t="s">
        <v>1166</v>
      </c>
      <c r="D1378" s="166"/>
      <c r="E1378" s="166"/>
      <c r="G1378" s="171"/>
      <c r="H1378" s="171"/>
      <c r="I1378" s="171"/>
      <c r="J1378" s="304"/>
      <c r="K1378" s="304"/>
      <c r="Q1378" s="271"/>
      <c r="R1378" s="272"/>
      <c r="AG1378" s="271"/>
      <c r="AH1378" s="272"/>
    </row>
    <row r="1379" spans="1:54" ht="18" customHeight="1" x14ac:dyDescent="0.25">
      <c r="B1379" s="389"/>
      <c r="C1379" s="408" t="s">
        <v>1167</v>
      </c>
      <c r="D1379" s="166"/>
      <c r="E1379" s="166"/>
      <c r="G1379" s="171"/>
      <c r="H1379" s="171"/>
      <c r="I1379" s="171"/>
      <c r="J1379" s="304"/>
      <c r="K1379" s="304"/>
      <c r="Q1379" s="271"/>
      <c r="R1379" s="272"/>
      <c r="AG1379" s="271"/>
      <c r="AH1379" s="272"/>
    </row>
    <row r="1380" spans="1:54" ht="18" customHeight="1" x14ac:dyDescent="0.25">
      <c r="B1380" s="389"/>
      <c r="C1380" s="408" t="s">
        <v>1168</v>
      </c>
      <c r="D1380" s="166"/>
      <c r="E1380" s="166"/>
      <c r="G1380" s="171"/>
      <c r="H1380" s="171"/>
      <c r="I1380" s="171"/>
      <c r="J1380" s="304"/>
      <c r="K1380" s="304"/>
      <c r="Q1380" s="271"/>
      <c r="R1380" s="272"/>
      <c r="AG1380" s="271"/>
      <c r="AH1380" s="272"/>
    </row>
    <row r="1381" spans="1:54" ht="18" customHeight="1" x14ac:dyDescent="0.25">
      <c r="B1381" s="389"/>
      <c r="C1381" s="408" t="s">
        <v>1169</v>
      </c>
      <c r="D1381" s="166"/>
      <c r="E1381" s="166"/>
      <c r="G1381" s="171"/>
      <c r="H1381" s="171"/>
      <c r="I1381" s="171"/>
      <c r="J1381" s="304"/>
      <c r="K1381" s="304"/>
      <c r="Q1381" s="271"/>
      <c r="R1381" s="272"/>
      <c r="AG1381" s="271"/>
      <c r="AH1381" s="272"/>
    </row>
    <row r="1382" spans="1:54" ht="18" customHeight="1" x14ac:dyDescent="0.25">
      <c r="B1382" s="389"/>
      <c r="C1382" s="408" t="s">
        <v>1170</v>
      </c>
      <c r="D1382" s="166"/>
      <c r="E1382" s="166"/>
      <c r="G1382" s="171"/>
      <c r="H1382" s="171"/>
      <c r="I1382" s="171"/>
      <c r="J1382" s="304"/>
      <c r="K1382" s="304"/>
      <c r="Q1382" s="271"/>
      <c r="R1382" s="272"/>
      <c r="AG1382" s="271"/>
      <c r="AH1382" s="272"/>
    </row>
    <row r="1383" spans="1:54" ht="18" customHeight="1" x14ac:dyDescent="0.25">
      <c r="B1383" s="389"/>
      <c r="C1383" s="673" t="s">
        <v>172</v>
      </c>
      <c r="D1383" s="166"/>
      <c r="E1383" s="166"/>
      <c r="G1383" s="171"/>
      <c r="H1383" s="171"/>
      <c r="I1383" s="171"/>
      <c r="J1383" s="304"/>
      <c r="K1383" s="304"/>
      <c r="Q1383" s="271"/>
      <c r="R1383" s="272"/>
      <c r="AG1383" s="271"/>
      <c r="AH1383" s="272"/>
    </row>
    <row r="1384" spans="1:54" ht="18" customHeight="1" x14ac:dyDescent="0.25">
      <c r="B1384" s="389"/>
      <c r="C1384" s="272"/>
      <c r="D1384" s="166"/>
      <c r="E1384" s="166"/>
      <c r="G1384" s="171"/>
      <c r="H1384" s="171"/>
      <c r="I1384" s="171"/>
      <c r="J1384" s="304"/>
      <c r="K1384" s="304"/>
      <c r="Q1384" s="271"/>
      <c r="R1384" s="272"/>
      <c r="AG1384" s="271"/>
      <c r="AH1384" s="272"/>
    </row>
    <row r="1385" spans="1:54" s="272" customFormat="1" ht="18" customHeight="1" x14ac:dyDescent="0.25">
      <c r="A1385" s="674"/>
      <c r="B1385" s="675" t="s">
        <v>836</v>
      </c>
      <c r="C1385" s="358"/>
      <c r="D1385" s="358"/>
      <c r="E1385" s="358"/>
      <c r="F1385" s="358"/>
      <c r="G1385" s="676"/>
      <c r="H1385" s="358"/>
      <c r="J1385" s="677"/>
      <c r="K1385" s="677"/>
      <c r="L1385" s="677"/>
      <c r="M1385" s="677"/>
      <c r="N1385" s="677"/>
      <c r="O1385" s="677"/>
      <c r="P1385" s="358"/>
      <c r="Q1385" s="358"/>
      <c r="R1385" s="358"/>
      <c r="S1385" s="358"/>
      <c r="T1385" s="358"/>
      <c r="U1385" s="358"/>
      <c r="V1385" s="677"/>
      <c r="W1385" s="677"/>
      <c r="X1385" s="677"/>
      <c r="Y1385" s="677"/>
      <c r="Z1385" s="677"/>
      <c r="AA1385" s="677"/>
      <c r="AB1385" s="358"/>
      <c r="AC1385" s="358"/>
      <c r="AD1385" s="358"/>
      <c r="AE1385" s="358"/>
      <c r="AF1385" s="358"/>
      <c r="AG1385" s="358"/>
      <c r="AH1385" s="677"/>
      <c r="AI1385" s="677"/>
      <c r="AJ1385" s="677"/>
      <c r="AK1385" s="677"/>
      <c r="AL1385" s="677"/>
      <c r="AM1385" s="677"/>
      <c r="AN1385" s="358"/>
      <c r="AO1385" s="358"/>
      <c r="AP1385" s="358"/>
      <c r="AQ1385" s="358"/>
      <c r="AR1385" s="358"/>
      <c r="AS1385" s="358"/>
      <c r="AT1385" s="677"/>
      <c r="AU1385" s="677"/>
      <c r="AV1385" s="677"/>
      <c r="AW1385" s="677"/>
      <c r="AX1385" s="677"/>
      <c r="AY1385" s="677"/>
      <c r="AZ1385" s="358"/>
      <c r="BA1385" s="358"/>
      <c r="BB1385" s="358"/>
    </row>
    <row r="1386" spans="1:54" ht="18" customHeight="1" x14ac:dyDescent="0.25">
      <c r="A1386" s="373"/>
      <c r="B1386" s="355"/>
      <c r="C1386" s="352"/>
      <c r="D1386" s="352"/>
      <c r="E1386" s="352"/>
      <c r="F1386" s="352"/>
      <c r="G1386" s="1438" t="s">
        <v>831</v>
      </c>
      <c r="H1386" s="1439"/>
      <c r="I1386" s="1439"/>
      <c r="J1386" s="1440"/>
      <c r="N1386" s="354"/>
      <c r="O1386" s="354"/>
      <c r="P1386" s="352"/>
      <c r="Q1386" s="352"/>
      <c r="R1386" s="352"/>
      <c r="S1386" s="352"/>
      <c r="T1386" s="352"/>
      <c r="U1386" s="352"/>
      <c r="V1386" s="354"/>
      <c r="W1386" s="354"/>
      <c r="X1386" s="354"/>
      <c r="Y1386" s="354"/>
      <c r="Z1386" s="354"/>
      <c r="AA1386" s="354"/>
      <c r="AB1386" s="352"/>
      <c r="AC1386" s="352"/>
      <c r="AD1386" s="352"/>
      <c r="AE1386" s="352"/>
      <c r="AF1386" s="352"/>
      <c r="AG1386" s="352"/>
      <c r="AH1386" s="354"/>
      <c r="AI1386" s="354"/>
      <c r="AJ1386" s="354"/>
      <c r="AK1386" s="354"/>
      <c r="AL1386" s="354"/>
      <c r="AM1386" s="354"/>
      <c r="AN1386" s="352"/>
      <c r="AO1386" s="352"/>
      <c r="AP1386" s="352"/>
      <c r="AQ1386" s="352"/>
      <c r="AR1386" s="352"/>
      <c r="AS1386" s="352"/>
      <c r="AT1386" s="354"/>
      <c r="AU1386" s="354"/>
      <c r="AV1386" s="354"/>
      <c r="AW1386" s="354"/>
      <c r="AX1386" s="354"/>
      <c r="AY1386" s="354"/>
      <c r="AZ1386" s="352"/>
      <c r="BA1386" s="352"/>
      <c r="BB1386" s="352"/>
    </row>
    <row r="1387" spans="1:54" ht="18" customHeight="1" x14ac:dyDescent="0.25">
      <c r="C1387" s="430" t="s">
        <v>956</v>
      </c>
      <c r="D1387" s="477" t="s">
        <v>806</v>
      </c>
      <c r="E1387" s="477" t="s">
        <v>1000</v>
      </c>
      <c r="F1387" s="477" t="s">
        <v>163</v>
      </c>
      <c r="G1387" s="431" t="s">
        <v>898</v>
      </c>
      <c r="H1387" s="431" t="s">
        <v>899</v>
      </c>
      <c r="I1387" s="431" t="s">
        <v>900</v>
      </c>
      <c r="J1387" s="431" t="s">
        <v>901</v>
      </c>
      <c r="Q1387" s="271"/>
    </row>
    <row r="1388" spans="1:54" ht="18" customHeight="1" x14ac:dyDescent="0.25">
      <c r="B1388" s="1097" t="s">
        <v>1850</v>
      </c>
      <c r="C1388" s="463" t="s">
        <v>269</v>
      </c>
      <c r="D1388" s="463"/>
      <c r="E1388" s="463"/>
      <c r="F1388" s="463"/>
      <c r="G1388" s="463"/>
      <c r="H1388" s="463"/>
      <c r="I1388" s="463"/>
      <c r="J1388" s="463" t="s">
        <v>268</v>
      </c>
      <c r="Q1388" s="271"/>
    </row>
    <row r="1389" spans="1:54" ht="18" customHeight="1" x14ac:dyDescent="0.25">
      <c r="B1389" s="1097">
        <v>1</v>
      </c>
      <c r="C1389" s="335" t="str">
        <f>IF(ISTEXT('6. Emisiones de proceso'!E16),'6. Emisiones de proceso'!E16,"")</f>
        <v/>
      </c>
      <c r="D1389" s="335">
        <f>'6. Emisiones de proceso'!F16</f>
        <v>0</v>
      </c>
      <c r="E1389" s="335">
        <f>'6. Emisiones de proceso'!G16</f>
        <v>0</v>
      </c>
      <c r="F1389" s="335">
        <f>'6. Emisiones de proceso'!H16</f>
        <v>0</v>
      </c>
      <c r="G1389" s="336" t="str">
        <f>IF(ISNUMBER('6. Emisiones de proceso'!I16),'6. Emisiones de proceso'!I16,"")</f>
        <v/>
      </c>
      <c r="H1389" s="336" t="str">
        <f>IF(ISNUMBER('6. Emisiones de proceso'!J16),'6. Emisiones de proceso'!J16,"")</f>
        <v/>
      </c>
      <c r="I1389" s="336" t="str">
        <f>IF(ISNUMBER('6. Emisiones de proceso'!K16),'6. Emisiones de proceso'!K16,"")</f>
        <v/>
      </c>
      <c r="J1389" s="474" t="str">
        <f>IF(IF(G1389="",0,G1389)+IF(H1389="",0,H1389*$H$9/1000)+IF(I1389="",0,I1389*$H$10/1000)&lt;&gt;0,IF(G1389="",0,G1389)+IF(H1389="",0,H1389*$H$9/1000)+IF(I1389="",0,I1389*$H$10/1000),"")</f>
        <v/>
      </c>
      <c r="Q1389" s="271"/>
    </row>
    <row r="1390" spans="1:54" ht="18" customHeight="1" x14ac:dyDescent="0.25">
      <c r="B1390" s="1097">
        <v>2</v>
      </c>
      <c r="C1390" s="335" t="str">
        <f>IF(ISTEXT('6. Emisiones de proceso'!E17),'6. Emisiones de proceso'!E17,"")</f>
        <v/>
      </c>
      <c r="D1390" s="335">
        <f>'6. Emisiones de proceso'!F17</f>
        <v>0</v>
      </c>
      <c r="E1390" s="335">
        <f>'6. Emisiones de proceso'!G17</f>
        <v>0</v>
      </c>
      <c r="F1390" s="335">
        <f>'6. Emisiones de proceso'!H17</f>
        <v>0</v>
      </c>
      <c r="G1390" s="336" t="str">
        <f>IF(ISNUMBER('6. Emisiones de proceso'!I17),'6. Emisiones de proceso'!I17,"")</f>
        <v/>
      </c>
      <c r="H1390" s="336" t="str">
        <f>IF(ISNUMBER('6. Emisiones de proceso'!J17),'6. Emisiones de proceso'!J17,"")</f>
        <v/>
      </c>
      <c r="I1390" s="336" t="str">
        <f>IF(ISNUMBER('6. Emisiones de proceso'!K17),'6. Emisiones de proceso'!K17,"")</f>
        <v/>
      </c>
      <c r="J1390" s="474" t="str">
        <f t="shared" ref="J1390:J1403" si="365">IF(IF(G1390="",0,G1390)+IF(H1390="",0,H1390*$H$9/1000)+IF(I1390="",0,I1390*$H$10/1000)&lt;&gt;0,IF(G1390="",0,G1390)+IF(H1390="",0,H1390*$H$9/1000)+IF(I1390="",0,I1390*$H$10/1000),"")</f>
        <v/>
      </c>
      <c r="Q1390" s="271"/>
    </row>
    <row r="1391" spans="1:54" ht="18" customHeight="1" x14ac:dyDescent="0.25">
      <c r="B1391" s="1097">
        <v>3</v>
      </c>
      <c r="C1391" s="335" t="str">
        <f>IF(ISTEXT('6. Emisiones de proceso'!E18),'6. Emisiones de proceso'!E18,"")</f>
        <v/>
      </c>
      <c r="D1391" s="335">
        <f>'6. Emisiones de proceso'!F18</f>
        <v>0</v>
      </c>
      <c r="E1391" s="335">
        <f>'6. Emisiones de proceso'!G18</f>
        <v>0</v>
      </c>
      <c r="F1391" s="335">
        <f>'6. Emisiones de proceso'!H18</f>
        <v>0</v>
      </c>
      <c r="G1391" s="336" t="str">
        <f>IF(ISNUMBER('6. Emisiones de proceso'!I18),'6. Emisiones de proceso'!I18,"")</f>
        <v/>
      </c>
      <c r="H1391" s="336" t="str">
        <f>IF(ISNUMBER('6. Emisiones de proceso'!J18),'6. Emisiones de proceso'!J18,"")</f>
        <v/>
      </c>
      <c r="I1391" s="336" t="str">
        <f>IF(ISNUMBER('6. Emisiones de proceso'!K18),'6. Emisiones de proceso'!K18,"")</f>
        <v/>
      </c>
      <c r="J1391" s="474" t="str">
        <f t="shared" si="365"/>
        <v/>
      </c>
      <c r="Q1391" s="271"/>
    </row>
    <row r="1392" spans="1:54" ht="18" customHeight="1" x14ac:dyDescent="0.25">
      <c r="B1392" s="1097">
        <v>4</v>
      </c>
      <c r="C1392" s="335" t="str">
        <f>IF(ISTEXT('6. Emisiones de proceso'!E19),'6. Emisiones de proceso'!E19,"")</f>
        <v/>
      </c>
      <c r="D1392" s="335">
        <f>'6. Emisiones de proceso'!F19</f>
        <v>0</v>
      </c>
      <c r="E1392" s="335">
        <f>'6. Emisiones de proceso'!G19</f>
        <v>0</v>
      </c>
      <c r="F1392" s="335">
        <f>'6. Emisiones de proceso'!H19</f>
        <v>0</v>
      </c>
      <c r="G1392" s="336" t="str">
        <f>IF(ISNUMBER('6. Emisiones de proceso'!I19),'6. Emisiones de proceso'!I19,"")</f>
        <v/>
      </c>
      <c r="H1392" s="336" t="str">
        <f>IF(ISNUMBER('6. Emisiones de proceso'!J19),'6. Emisiones de proceso'!J19,"")</f>
        <v/>
      </c>
      <c r="I1392" s="336" t="str">
        <f>IF(ISNUMBER('6. Emisiones de proceso'!K19),'6. Emisiones de proceso'!K19,"")</f>
        <v/>
      </c>
      <c r="J1392" s="474" t="str">
        <f t="shared" si="365"/>
        <v/>
      </c>
      <c r="Q1392" s="271"/>
    </row>
    <row r="1393" spans="2:17" ht="18" customHeight="1" x14ac:dyDescent="0.25">
      <c r="B1393" s="1097">
        <v>5</v>
      </c>
      <c r="C1393" s="335" t="str">
        <f>IF(ISTEXT('6. Emisiones de proceso'!E20),'6. Emisiones de proceso'!E20,"")</f>
        <v/>
      </c>
      <c r="D1393" s="335">
        <f>'6. Emisiones de proceso'!F20</f>
        <v>0</v>
      </c>
      <c r="E1393" s="335">
        <f>'6. Emisiones de proceso'!G20</f>
        <v>0</v>
      </c>
      <c r="F1393" s="335">
        <f>'6. Emisiones de proceso'!H20</f>
        <v>0</v>
      </c>
      <c r="G1393" s="336" t="str">
        <f>IF(ISNUMBER('6. Emisiones de proceso'!I20),'6. Emisiones de proceso'!I20,"")</f>
        <v/>
      </c>
      <c r="H1393" s="336" t="str">
        <f>IF(ISNUMBER('6. Emisiones de proceso'!J20),'6. Emisiones de proceso'!J20,"")</f>
        <v/>
      </c>
      <c r="I1393" s="336" t="str">
        <f>IF(ISNUMBER('6. Emisiones de proceso'!K20),'6. Emisiones de proceso'!K20,"")</f>
        <v/>
      </c>
      <c r="J1393" s="474" t="str">
        <f t="shared" si="365"/>
        <v/>
      </c>
      <c r="Q1393" s="271"/>
    </row>
    <row r="1394" spans="2:17" ht="18" customHeight="1" x14ac:dyDescent="0.25">
      <c r="B1394" s="1097">
        <v>6</v>
      </c>
      <c r="C1394" s="335" t="str">
        <f>IF(ISTEXT('6. Emisiones de proceso'!E21),'6. Emisiones de proceso'!E21,"")</f>
        <v/>
      </c>
      <c r="D1394" s="335">
        <f>'6. Emisiones de proceso'!F21</f>
        <v>0</v>
      </c>
      <c r="E1394" s="335">
        <f>'6. Emisiones de proceso'!G21</f>
        <v>0</v>
      </c>
      <c r="F1394" s="335">
        <f>'6. Emisiones de proceso'!H21</f>
        <v>0</v>
      </c>
      <c r="G1394" s="336" t="str">
        <f>IF(ISNUMBER('6. Emisiones de proceso'!I21),'6. Emisiones de proceso'!I21,"")</f>
        <v/>
      </c>
      <c r="H1394" s="336" t="str">
        <f>IF(ISNUMBER('6. Emisiones de proceso'!J21),'6. Emisiones de proceso'!J21,"")</f>
        <v/>
      </c>
      <c r="I1394" s="336" t="str">
        <f>IF(ISNUMBER('6. Emisiones de proceso'!K21),'6. Emisiones de proceso'!K21,"")</f>
        <v/>
      </c>
      <c r="J1394" s="474" t="str">
        <f t="shared" si="365"/>
        <v/>
      </c>
      <c r="Q1394" s="271"/>
    </row>
    <row r="1395" spans="2:17" ht="18" customHeight="1" x14ac:dyDescent="0.25">
      <c r="B1395" s="1097">
        <v>7</v>
      </c>
      <c r="C1395" s="335" t="str">
        <f>IF(ISTEXT('6. Emisiones de proceso'!E22),'6. Emisiones de proceso'!E22,"")</f>
        <v/>
      </c>
      <c r="D1395" s="335">
        <f>'6. Emisiones de proceso'!F22</f>
        <v>0</v>
      </c>
      <c r="E1395" s="335">
        <f>'6. Emisiones de proceso'!G22</f>
        <v>0</v>
      </c>
      <c r="F1395" s="335">
        <f>'6. Emisiones de proceso'!H22</f>
        <v>0</v>
      </c>
      <c r="G1395" s="336" t="str">
        <f>IF(ISNUMBER('6. Emisiones de proceso'!I22),'6. Emisiones de proceso'!I22,"")</f>
        <v/>
      </c>
      <c r="H1395" s="336" t="str">
        <f>IF(ISNUMBER('6. Emisiones de proceso'!J22),'6. Emisiones de proceso'!J22,"")</f>
        <v/>
      </c>
      <c r="I1395" s="336" t="str">
        <f>IF(ISNUMBER('6. Emisiones de proceso'!K22),'6. Emisiones de proceso'!K22,"")</f>
        <v/>
      </c>
      <c r="J1395" s="474" t="str">
        <f t="shared" si="365"/>
        <v/>
      </c>
      <c r="Q1395" s="271"/>
    </row>
    <row r="1396" spans="2:17" ht="18" customHeight="1" x14ac:dyDescent="0.25">
      <c r="B1396" s="1097">
        <v>8</v>
      </c>
      <c r="C1396" s="335" t="str">
        <f>IF(ISTEXT('6. Emisiones de proceso'!E23),'6. Emisiones de proceso'!E23,"")</f>
        <v/>
      </c>
      <c r="D1396" s="335">
        <f>'6. Emisiones de proceso'!F23</f>
        <v>0</v>
      </c>
      <c r="E1396" s="335">
        <f>'6. Emisiones de proceso'!G23</f>
        <v>0</v>
      </c>
      <c r="F1396" s="335">
        <f>'6. Emisiones de proceso'!H23</f>
        <v>0</v>
      </c>
      <c r="G1396" s="336" t="str">
        <f>IF(ISNUMBER('6. Emisiones de proceso'!I23),'6. Emisiones de proceso'!I23,"")</f>
        <v/>
      </c>
      <c r="H1396" s="336" t="str">
        <f>IF(ISNUMBER('6. Emisiones de proceso'!J23),'6. Emisiones de proceso'!J23,"")</f>
        <v/>
      </c>
      <c r="I1396" s="336" t="str">
        <f>IF(ISNUMBER('6. Emisiones de proceso'!K23),'6. Emisiones de proceso'!K23,"")</f>
        <v/>
      </c>
      <c r="J1396" s="474" t="str">
        <f t="shared" si="365"/>
        <v/>
      </c>
      <c r="Q1396" s="271"/>
    </row>
    <row r="1397" spans="2:17" ht="18" customHeight="1" x14ac:dyDescent="0.25">
      <c r="B1397" s="1097">
        <v>9</v>
      </c>
      <c r="C1397" s="335" t="str">
        <f>IF(ISTEXT('6. Emisiones de proceso'!E24),'6. Emisiones de proceso'!E24,"")</f>
        <v/>
      </c>
      <c r="D1397" s="335">
        <f>'6. Emisiones de proceso'!F24</f>
        <v>0</v>
      </c>
      <c r="E1397" s="335">
        <f>'6. Emisiones de proceso'!G24</f>
        <v>0</v>
      </c>
      <c r="F1397" s="335">
        <f>'6. Emisiones de proceso'!H24</f>
        <v>0</v>
      </c>
      <c r="G1397" s="336" t="str">
        <f>IF(ISNUMBER('6. Emisiones de proceso'!I24),'6. Emisiones de proceso'!I24,"")</f>
        <v/>
      </c>
      <c r="H1397" s="336" t="str">
        <f>IF(ISNUMBER('6. Emisiones de proceso'!J24),'6. Emisiones de proceso'!J24,"")</f>
        <v/>
      </c>
      <c r="I1397" s="336" t="str">
        <f>IF(ISNUMBER('6. Emisiones de proceso'!K24),'6. Emisiones de proceso'!K24,"")</f>
        <v/>
      </c>
      <c r="J1397" s="474" t="str">
        <f t="shared" si="365"/>
        <v/>
      </c>
      <c r="Q1397" s="271"/>
    </row>
    <row r="1398" spans="2:17" ht="18" customHeight="1" x14ac:dyDescent="0.25">
      <c r="B1398" s="1097">
        <v>10</v>
      </c>
      <c r="C1398" s="335" t="str">
        <f>IF(ISTEXT('6. Emisiones de proceso'!E25),'6. Emisiones de proceso'!E25,"")</f>
        <v/>
      </c>
      <c r="D1398" s="335">
        <f>'6. Emisiones de proceso'!F25</f>
        <v>0</v>
      </c>
      <c r="E1398" s="335">
        <f>'6. Emisiones de proceso'!G25</f>
        <v>0</v>
      </c>
      <c r="F1398" s="335">
        <f>'6. Emisiones de proceso'!H25</f>
        <v>0</v>
      </c>
      <c r="G1398" s="336" t="str">
        <f>IF(ISNUMBER('6. Emisiones de proceso'!I25),'6. Emisiones de proceso'!I25,"")</f>
        <v/>
      </c>
      <c r="H1398" s="336" t="str">
        <f>IF(ISNUMBER('6. Emisiones de proceso'!J25),'6. Emisiones de proceso'!J25,"")</f>
        <v/>
      </c>
      <c r="I1398" s="336" t="str">
        <f>IF(ISNUMBER('6. Emisiones de proceso'!K25),'6. Emisiones de proceso'!K25,"")</f>
        <v/>
      </c>
      <c r="J1398" s="474" t="str">
        <f t="shared" si="365"/>
        <v/>
      </c>
      <c r="Q1398" s="271"/>
    </row>
    <row r="1399" spans="2:17" ht="18" customHeight="1" x14ac:dyDescent="0.25">
      <c r="B1399" s="1097">
        <v>11</v>
      </c>
      <c r="C1399" s="335" t="str">
        <f>IF(ISTEXT('6. Emisiones de proceso'!E26),'6. Emisiones de proceso'!E26,"")</f>
        <v/>
      </c>
      <c r="D1399" s="335">
        <f>'6. Emisiones de proceso'!F26</f>
        <v>0</v>
      </c>
      <c r="E1399" s="335">
        <f>'6. Emisiones de proceso'!G26</f>
        <v>0</v>
      </c>
      <c r="F1399" s="335">
        <f>'6. Emisiones de proceso'!H26</f>
        <v>0</v>
      </c>
      <c r="G1399" s="336" t="str">
        <f>IF(ISNUMBER('6. Emisiones de proceso'!I26),'6. Emisiones de proceso'!I26,"")</f>
        <v/>
      </c>
      <c r="H1399" s="336" t="str">
        <f>IF(ISNUMBER('6. Emisiones de proceso'!J26),'6. Emisiones de proceso'!J26,"")</f>
        <v/>
      </c>
      <c r="I1399" s="336" t="str">
        <f>IF(ISNUMBER('6. Emisiones de proceso'!K26),'6. Emisiones de proceso'!K26,"")</f>
        <v/>
      </c>
      <c r="J1399" s="474" t="str">
        <f t="shared" si="365"/>
        <v/>
      </c>
      <c r="Q1399" s="271"/>
    </row>
    <row r="1400" spans="2:17" ht="18" customHeight="1" x14ac:dyDescent="0.25">
      <c r="B1400" s="1097">
        <v>12</v>
      </c>
      <c r="C1400" s="335" t="str">
        <f>IF(ISTEXT('6. Emisiones de proceso'!E27),'6. Emisiones de proceso'!E27,"")</f>
        <v/>
      </c>
      <c r="D1400" s="335">
        <f>'6. Emisiones de proceso'!F27</f>
        <v>0</v>
      </c>
      <c r="E1400" s="335">
        <f>'6. Emisiones de proceso'!G27</f>
        <v>0</v>
      </c>
      <c r="F1400" s="335">
        <f>'6. Emisiones de proceso'!H27</f>
        <v>0</v>
      </c>
      <c r="G1400" s="336" t="str">
        <f>IF(ISNUMBER('6. Emisiones de proceso'!I27),'6. Emisiones de proceso'!I27,"")</f>
        <v/>
      </c>
      <c r="H1400" s="336" t="str">
        <f>IF(ISNUMBER('6. Emisiones de proceso'!J27),'6. Emisiones de proceso'!J27,"")</f>
        <v/>
      </c>
      <c r="I1400" s="336" t="str">
        <f>IF(ISNUMBER('6. Emisiones de proceso'!K27),'6. Emisiones de proceso'!K27,"")</f>
        <v/>
      </c>
      <c r="J1400" s="474" t="str">
        <f t="shared" si="365"/>
        <v/>
      </c>
      <c r="Q1400" s="271"/>
    </row>
    <row r="1401" spans="2:17" ht="18" customHeight="1" x14ac:dyDescent="0.25">
      <c r="B1401" s="1097">
        <v>13</v>
      </c>
      <c r="C1401" s="335" t="str">
        <f>IF(ISTEXT('6. Emisiones de proceso'!E28),'6. Emisiones de proceso'!E28,"")</f>
        <v/>
      </c>
      <c r="D1401" s="335">
        <f>'6. Emisiones de proceso'!F28</f>
        <v>0</v>
      </c>
      <c r="E1401" s="335">
        <f>'6. Emisiones de proceso'!G28</f>
        <v>0</v>
      </c>
      <c r="F1401" s="335">
        <f>'6. Emisiones de proceso'!H28</f>
        <v>0</v>
      </c>
      <c r="G1401" s="336" t="str">
        <f>IF(ISNUMBER('6. Emisiones de proceso'!I28),'6. Emisiones de proceso'!I28,"")</f>
        <v/>
      </c>
      <c r="H1401" s="336" t="str">
        <f>IF(ISNUMBER('6. Emisiones de proceso'!J28),'6. Emisiones de proceso'!J28,"")</f>
        <v/>
      </c>
      <c r="I1401" s="336" t="str">
        <f>IF(ISNUMBER('6. Emisiones de proceso'!K28),'6. Emisiones de proceso'!K28,"")</f>
        <v/>
      </c>
      <c r="J1401" s="474" t="str">
        <f t="shared" si="365"/>
        <v/>
      </c>
      <c r="Q1401" s="271"/>
    </row>
    <row r="1402" spans="2:17" ht="18" customHeight="1" x14ac:dyDescent="0.25">
      <c r="B1402" s="1097">
        <v>14</v>
      </c>
      <c r="C1402" s="335" t="str">
        <f>IF(ISTEXT('6. Emisiones de proceso'!E29),'6. Emisiones de proceso'!E29,"")</f>
        <v/>
      </c>
      <c r="D1402" s="335">
        <f>'6. Emisiones de proceso'!F29</f>
        <v>0</v>
      </c>
      <c r="E1402" s="335">
        <f>'6. Emisiones de proceso'!G29</f>
        <v>0</v>
      </c>
      <c r="F1402" s="335">
        <f>'6. Emisiones de proceso'!H29</f>
        <v>0</v>
      </c>
      <c r="G1402" s="336" t="str">
        <f>IF(ISNUMBER('6. Emisiones de proceso'!I29),'6. Emisiones de proceso'!I29,"")</f>
        <v/>
      </c>
      <c r="H1402" s="336" t="str">
        <f>IF(ISNUMBER('6. Emisiones de proceso'!J29),'6. Emisiones de proceso'!J29,"")</f>
        <v/>
      </c>
      <c r="I1402" s="336" t="str">
        <f>IF(ISNUMBER('6. Emisiones de proceso'!K29),'6. Emisiones de proceso'!K29,"")</f>
        <v/>
      </c>
      <c r="J1402" s="474" t="str">
        <f t="shared" si="365"/>
        <v/>
      </c>
      <c r="Q1402" s="271"/>
    </row>
    <row r="1403" spans="2:17" ht="18" customHeight="1" x14ac:dyDescent="0.25">
      <c r="B1403" s="1097">
        <v>15</v>
      </c>
      <c r="C1403" s="335" t="str">
        <f>IF(ISTEXT('6. Emisiones de proceso'!E30),'6. Emisiones de proceso'!E30,"")</f>
        <v/>
      </c>
      <c r="D1403" s="335">
        <f>'6. Emisiones de proceso'!F30</f>
        <v>0</v>
      </c>
      <c r="E1403" s="335">
        <f>'6. Emisiones de proceso'!G30</f>
        <v>0</v>
      </c>
      <c r="F1403" s="335">
        <f>'6. Emisiones de proceso'!H30</f>
        <v>0</v>
      </c>
      <c r="G1403" s="336" t="str">
        <f>IF(ISNUMBER('6. Emisiones de proceso'!I30),'6. Emisiones de proceso'!I30,"")</f>
        <v/>
      </c>
      <c r="H1403" s="336" t="str">
        <f>IF(ISNUMBER('6. Emisiones de proceso'!J30),'6. Emisiones de proceso'!J30,"")</f>
        <v/>
      </c>
      <c r="I1403" s="336" t="str">
        <f>IF(ISNUMBER('6. Emisiones de proceso'!K30),'6. Emisiones de proceso'!K30,"")</f>
        <v/>
      </c>
      <c r="J1403" s="474" t="str">
        <f t="shared" si="365"/>
        <v/>
      </c>
      <c r="Q1403" s="271"/>
    </row>
    <row r="1404" spans="2:17" ht="18" customHeight="1" x14ac:dyDescent="0.25">
      <c r="B1404" s="1097">
        <v>16</v>
      </c>
      <c r="C1404" s="335" t="str">
        <f>IF(ISTEXT('6. Emisiones de proceso'!E31),'6. Emisiones de proceso'!E31,"")</f>
        <v/>
      </c>
      <c r="D1404" s="335">
        <f>'6. Emisiones de proceso'!F31</f>
        <v>0</v>
      </c>
      <c r="E1404" s="335">
        <f>'6. Emisiones de proceso'!G31</f>
        <v>0</v>
      </c>
      <c r="F1404" s="335">
        <f>'6. Emisiones de proceso'!H31</f>
        <v>0</v>
      </c>
      <c r="G1404" s="336" t="str">
        <f>IF(ISNUMBER('6. Emisiones de proceso'!I31),'6. Emisiones de proceso'!I31,"")</f>
        <v/>
      </c>
      <c r="H1404" s="336" t="str">
        <f>IF(ISNUMBER('6. Emisiones de proceso'!J31),'6. Emisiones de proceso'!J31,"")</f>
        <v/>
      </c>
      <c r="I1404" s="336" t="str">
        <f>IF(ISNUMBER('6. Emisiones de proceso'!K31),'6. Emisiones de proceso'!K31,"")</f>
        <v/>
      </c>
      <c r="J1404" s="474" t="str">
        <f t="shared" ref="J1404:J1437" si="366">IF(IF(G1404="",0,G1404)+IF(H1404="",0,H1404*$H$9/1000)+IF(I1404="",0,I1404*$H$10/1000)&lt;&gt;0,IF(G1404="",0,G1404)+IF(H1404="",0,H1404*$H$9/1000)+IF(I1404="",0,I1404*$H$10/1000),"")</f>
        <v/>
      </c>
      <c r="Q1404" s="271"/>
    </row>
    <row r="1405" spans="2:17" ht="18" customHeight="1" x14ac:dyDescent="0.25">
      <c r="B1405" s="1097">
        <v>17</v>
      </c>
      <c r="C1405" s="335" t="str">
        <f>IF(ISTEXT('6. Emisiones de proceso'!E32),'6. Emisiones de proceso'!E32,"")</f>
        <v/>
      </c>
      <c r="D1405" s="335">
        <f>'6. Emisiones de proceso'!F32</f>
        <v>0</v>
      </c>
      <c r="E1405" s="335">
        <f>'6. Emisiones de proceso'!G32</f>
        <v>0</v>
      </c>
      <c r="F1405" s="335">
        <f>'6. Emisiones de proceso'!H32</f>
        <v>0</v>
      </c>
      <c r="G1405" s="336" t="str">
        <f>IF(ISNUMBER('6. Emisiones de proceso'!I32),'6. Emisiones de proceso'!I32,"")</f>
        <v/>
      </c>
      <c r="H1405" s="336" t="str">
        <f>IF(ISNUMBER('6. Emisiones de proceso'!J32),'6. Emisiones de proceso'!J32,"")</f>
        <v/>
      </c>
      <c r="I1405" s="336" t="str">
        <f>IF(ISNUMBER('6. Emisiones de proceso'!K32),'6. Emisiones de proceso'!K32,"")</f>
        <v/>
      </c>
      <c r="J1405" s="474" t="str">
        <f t="shared" si="366"/>
        <v/>
      </c>
      <c r="Q1405" s="271"/>
    </row>
    <row r="1406" spans="2:17" ht="18" customHeight="1" x14ac:dyDescent="0.25">
      <c r="B1406" s="1097">
        <v>18</v>
      </c>
      <c r="C1406" s="335" t="str">
        <f>IF(ISTEXT('6. Emisiones de proceso'!E33),'6. Emisiones de proceso'!E33,"")</f>
        <v/>
      </c>
      <c r="D1406" s="335">
        <f>'6. Emisiones de proceso'!F33</f>
        <v>0</v>
      </c>
      <c r="E1406" s="335">
        <f>'6. Emisiones de proceso'!G33</f>
        <v>0</v>
      </c>
      <c r="F1406" s="335">
        <f>'6. Emisiones de proceso'!H33</f>
        <v>0</v>
      </c>
      <c r="G1406" s="336" t="str">
        <f>IF(ISNUMBER('6. Emisiones de proceso'!I33),'6. Emisiones de proceso'!I33,"")</f>
        <v/>
      </c>
      <c r="H1406" s="336" t="str">
        <f>IF(ISNUMBER('6. Emisiones de proceso'!J33),'6. Emisiones de proceso'!J33,"")</f>
        <v/>
      </c>
      <c r="I1406" s="336" t="str">
        <f>IF(ISNUMBER('6. Emisiones de proceso'!K33),'6. Emisiones de proceso'!K33,"")</f>
        <v/>
      </c>
      <c r="J1406" s="474" t="str">
        <f t="shared" si="366"/>
        <v/>
      </c>
      <c r="Q1406" s="271"/>
    </row>
    <row r="1407" spans="2:17" ht="18" customHeight="1" x14ac:dyDescent="0.25">
      <c r="B1407" s="1097">
        <v>19</v>
      </c>
      <c r="C1407" s="335" t="str">
        <f>IF(ISTEXT('6. Emisiones de proceso'!E34),'6. Emisiones de proceso'!E34,"")</f>
        <v/>
      </c>
      <c r="D1407" s="335">
        <f>'6. Emisiones de proceso'!F34</f>
        <v>0</v>
      </c>
      <c r="E1407" s="335">
        <f>'6. Emisiones de proceso'!G34</f>
        <v>0</v>
      </c>
      <c r="F1407" s="335">
        <f>'6. Emisiones de proceso'!H34</f>
        <v>0</v>
      </c>
      <c r="G1407" s="336" t="str">
        <f>IF(ISNUMBER('6. Emisiones de proceso'!I34),'6. Emisiones de proceso'!I34,"")</f>
        <v/>
      </c>
      <c r="H1407" s="336" t="str">
        <f>IF(ISNUMBER('6. Emisiones de proceso'!J34),'6. Emisiones de proceso'!J34,"")</f>
        <v/>
      </c>
      <c r="I1407" s="336" t="str">
        <f>IF(ISNUMBER('6. Emisiones de proceso'!K34),'6. Emisiones de proceso'!K34,"")</f>
        <v/>
      </c>
      <c r="J1407" s="474" t="str">
        <f t="shared" si="366"/>
        <v/>
      </c>
      <c r="Q1407" s="271"/>
    </row>
    <row r="1408" spans="2:17" ht="18" customHeight="1" x14ac:dyDescent="0.25">
      <c r="B1408" s="1097">
        <v>20</v>
      </c>
      <c r="C1408" s="335" t="str">
        <f>IF(ISTEXT('6. Emisiones de proceso'!E35),'6. Emisiones de proceso'!E35,"")</f>
        <v/>
      </c>
      <c r="D1408" s="335">
        <f>'6. Emisiones de proceso'!F35</f>
        <v>0</v>
      </c>
      <c r="E1408" s="335">
        <f>'6. Emisiones de proceso'!G35</f>
        <v>0</v>
      </c>
      <c r="F1408" s="335">
        <f>'6. Emisiones de proceso'!H35</f>
        <v>0</v>
      </c>
      <c r="G1408" s="336" t="str">
        <f>IF(ISNUMBER('6. Emisiones de proceso'!I35),'6. Emisiones de proceso'!I35,"")</f>
        <v/>
      </c>
      <c r="H1408" s="336" t="str">
        <f>IF(ISNUMBER('6. Emisiones de proceso'!J35),'6. Emisiones de proceso'!J35,"")</f>
        <v/>
      </c>
      <c r="I1408" s="336" t="str">
        <f>IF(ISNUMBER('6. Emisiones de proceso'!K35),'6. Emisiones de proceso'!K35,"")</f>
        <v/>
      </c>
      <c r="J1408" s="474" t="str">
        <f t="shared" si="366"/>
        <v/>
      </c>
      <c r="Q1408" s="271"/>
    </row>
    <row r="1409" spans="2:17" ht="18" customHeight="1" x14ac:dyDescent="0.25">
      <c r="B1409" s="1097">
        <v>21</v>
      </c>
      <c r="C1409" s="335" t="str">
        <f>IF(ISTEXT('6. Emisiones de proceso'!E36),'6. Emisiones de proceso'!E36,"")</f>
        <v/>
      </c>
      <c r="D1409" s="335">
        <f>'6. Emisiones de proceso'!F36</f>
        <v>0</v>
      </c>
      <c r="E1409" s="335">
        <f>'6. Emisiones de proceso'!G36</f>
        <v>0</v>
      </c>
      <c r="F1409" s="335">
        <f>'6. Emisiones de proceso'!H36</f>
        <v>0</v>
      </c>
      <c r="G1409" s="336" t="str">
        <f>IF(ISNUMBER('6. Emisiones de proceso'!I36),'6. Emisiones de proceso'!I36,"")</f>
        <v/>
      </c>
      <c r="H1409" s="336" t="str">
        <f>IF(ISNUMBER('6. Emisiones de proceso'!J36),'6. Emisiones de proceso'!J36,"")</f>
        <v/>
      </c>
      <c r="I1409" s="336" t="str">
        <f>IF(ISNUMBER('6. Emisiones de proceso'!K36),'6. Emisiones de proceso'!K36,"")</f>
        <v/>
      </c>
      <c r="J1409" s="474" t="str">
        <f t="shared" si="366"/>
        <v/>
      </c>
      <c r="Q1409" s="271"/>
    </row>
    <row r="1410" spans="2:17" ht="18" customHeight="1" x14ac:dyDescent="0.25">
      <c r="B1410" s="1097">
        <v>22</v>
      </c>
      <c r="C1410" s="335" t="str">
        <f>IF(ISTEXT('6. Emisiones de proceso'!E37),'6. Emisiones de proceso'!E37,"")</f>
        <v/>
      </c>
      <c r="D1410" s="335">
        <f>'6. Emisiones de proceso'!F37</f>
        <v>0</v>
      </c>
      <c r="E1410" s="335">
        <f>'6. Emisiones de proceso'!G37</f>
        <v>0</v>
      </c>
      <c r="F1410" s="335">
        <f>'6. Emisiones de proceso'!H37</f>
        <v>0</v>
      </c>
      <c r="G1410" s="336" t="str">
        <f>IF(ISNUMBER('6. Emisiones de proceso'!I37),'6. Emisiones de proceso'!I37,"")</f>
        <v/>
      </c>
      <c r="H1410" s="336" t="str">
        <f>IF(ISNUMBER('6. Emisiones de proceso'!J37),'6. Emisiones de proceso'!J37,"")</f>
        <v/>
      </c>
      <c r="I1410" s="336" t="str">
        <f>IF(ISNUMBER('6. Emisiones de proceso'!K37),'6. Emisiones de proceso'!K37,"")</f>
        <v/>
      </c>
      <c r="J1410" s="474" t="str">
        <f t="shared" si="366"/>
        <v/>
      </c>
      <c r="Q1410" s="271"/>
    </row>
    <row r="1411" spans="2:17" ht="18" customHeight="1" x14ac:dyDescent="0.25">
      <c r="B1411" s="1097">
        <v>23</v>
      </c>
      <c r="C1411" s="335" t="str">
        <f>IF(ISTEXT('6. Emisiones de proceso'!E38),'6. Emisiones de proceso'!E38,"")</f>
        <v/>
      </c>
      <c r="D1411" s="335">
        <f>'6. Emisiones de proceso'!F38</f>
        <v>0</v>
      </c>
      <c r="E1411" s="335">
        <f>'6. Emisiones de proceso'!G38</f>
        <v>0</v>
      </c>
      <c r="F1411" s="335">
        <f>'6. Emisiones de proceso'!H38</f>
        <v>0</v>
      </c>
      <c r="G1411" s="336" t="str">
        <f>IF(ISNUMBER('6. Emisiones de proceso'!I38),'6. Emisiones de proceso'!I38,"")</f>
        <v/>
      </c>
      <c r="H1411" s="336" t="str">
        <f>IF(ISNUMBER('6. Emisiones de proceso'!J38),'6. Emisiones de proceso'!J38,"")</f>
        <v/>
      </c>
      <c r="I1411" s="336" t="str">
        <f>IF(ISNUMBER('6. Emisiones de proceso'!K38),'6. Emisiones de proceso'!K38,"")</f>
        <v/>
      </c>
      <c r="J1411" s="474" t="str">
        <f t="shared" si="366"/>
        <v/>
      </c>
      <c r="Q1411" s="271"/>
    </row>
    <row r="1412" spans="2:17" ht="18" customHeight="1" x14ac:dyDescent="0.25">
      <c r="B1412" s="1097">
        <v>24</v>
      </c>
      <c r="C1412" s="335" t="str">
        <f>IF(ISTEXT('6. Emisiones de proceso'!E39),'6. Emisiones de proceso'!E39,"")</f>
        <v/>
      </c>
      <c r="D1412" s="335">
        <f>'6. Emisiones de proceso'!F39</f>
        <v>0</v>
      </c>
      <c r="E1412" s="335">
        <f>'6. Emisiones de proceso'!G39</f>
        <v>0</v>
      </c>
      <c r="F1412" s="335">
        <f>'6. Emisiones de proceso'!H39</f>
        <v>0</v>
      </c>
      <c r="G1412" s="336" t="str">
        <f>IF(ISNUMBER('6. Emisiones de proceso'!I39),'6. Emisiones de proceso'!I39,"")</f>
        <v/>
      </c>
      <c r="H1412" s="336" t="str">
        <f>IF(ISNUMBER('6. Emisiones de proceso'!J39),'6. Emisiones de proceso'!J39,"")</f>
        <v/>
      </c>
      <c r="I1412" s="336" t="str">
        <f>IF(ISNUMBER('6. Emisiones de proceso'!K39),'6. Emisiones de proceso'!K39,"")</f>
        <v/>
      </c>
      <c r="J1412" s="474" t="str">
        <f t="shared" si="366"/>
        <v/>
      </c>
      <c r="Q1412" s="271"/>
    </row>
    <row r="1413" spans="2:17" ht="18" customHeight="1" x14ac:dyDescent="0.25">
      <c r="B1413" s="1097">
        <v>25</v>
      </c>
      <c r="C1413" s="335" t="str">
        <f>IF(ISTEXT('6. Emisiones de proceso'!E40),'6. Emisiones de proceso'!E40,"")</f>
        <v/>
      </c>
      <c r="D1413" s="335">
        <f>'6. Emisiones de proceso'!F40</f>
        <v>0</v>
      </c>
      <c r="E1413" s="335">
        <f>'6. Emisiones de proceso'!G40</f>
        <v>0</v>
      </c>
      <c r="F1413" s="335">
        <f>'6. Emisiones de proceso'!H40</f>
        <v>0</v>
      </c>
      <c r="G1413" s="336" t="str">
        <f>IF(ISNUMBER('6. Emisiones de proceso'!I40),'6. Emisiones de proceso'!I40,"")</f>
        <v/>
      </c>
      <c r="H1413" s="336" t="str">
        <f>IF(ISNUMBER('6. Emisiones de proceso'!J40),'6. Emisiones de proceso'!J40,"")</f>
        <v/>
      </c>
      <c r="I1413" s="336" t="str">
        <f>IF(ISNUMBER('6. Emisiones de proceso'!K40),'6. Emisiones de proceso'!K40,"")</f>
        <v/>
      </c>
      <c r="J1413" s="474" t="str">
        <f t="shared" si="366"/>
        <v/>
      </c>
      <c r="Q1413" s="271"/>
    </row>
    <row r="1414" spans="2:17" ht="18" customHeight="1" x14ac:dyDescent="0.25">
      <c r="B1414" s="1097">
        <v>26</v>
      </c>
      <c r="C1414" s="335" t="str">
        <f>IF(ISTEXT('6. Emisiones de proceso'!E41),'6. Emisiones de proceso'!E41,"")</f>
        <v/>
      </c>
      <c r="D1414" s="335">
        <f>'6. Emisiones de proceso'!F41</f>
        <v>0</v>
      </c>
      <c r="E1414" s="335">
        <f>'6. Emisiones de proceso'!G41</f>
        <v>0</v>
      </c>
      <c r="F1414" s="335">
        <f>'6. Emisiones de proceso'!H41</f>
        <v>0</v>
      </c>
      <c r="G1414" s="336" t="str">
        <f>IF(ISNUMBER('6. Emisiones de proceso'!I41),'6. Emisiones de proceso'!I41,"")</f>
        <v/>
      </c>
      <c r="H1414" s="336" t="str">
        <f>IF(ISNUMBER('6. Emisiones de proceso'!J41),'6. Emisiones de proceso'!J41,"")</f>
        <v/>
      </c>
      <c r="I1414" s="336" t="str">
        <f>IF(ISNUMBER('6. Emisiones de proceso'!K41),'6. Emisiones de proceso'!K41,"")</f>
        <v/>
      </c>
      <c r="J1414" s="474" t="str">
        <f t="shared" si="366"/>
        <v/>
      </c>
      <c r="Q1414" s="271"/>
    </row>
    <row r="1415" spans="2:17" ht="18" customHeight="1" x14ac:dyDescent="0.25">
      <c r="B1415" s="1097">
        <v>27</v>
      </c>
      <c r="C1415" s="335" t="str">
        <f>IF(ISTEXT('6. Emisiones de proceso'!E42),'6. Emisiones de proceso'!E42,"")</f>
        <v/>
      </c>
      <c r="D1415" s="335">
        <f>'6. Emisiones de proceso'!F42</f>
        <v>0</v>
      </c>
      <c r="E1415" s="335">
        <f>'6. Emisiones de proceso'!G42</f>
        <v>0</v>
      </c>
      <c r="F1415" s="335">
        <f>'6. Emisiones de proceso'!H42</f>
        <v>0</v>
      </c>
      <c r="G1415" s="336" t="str">
        <f>IF(ISNUMBER('6. Emisiones de proceso'!I42),'6. Emisiones de proceso'!I42,"")</f>
        <v/>
      </c>
      <c r="H1415" s="336" t="str">
        <f>IF(ISNUMBER('6. Emisiones de proceso'!J42),'6. Emisiones de proceso'!J42,"")</f>
        <v/>
      </c>
      <c r="I1415" s="336" t="str">
        <f>IF(ISNUMBER('6. Emisiones de proceso'!K42),'6. Emisiones de proceso'!K42,"")</f>
        <v/>
      </c>
      <c r="J1415" s="474" t="str">
        <f t="shared" si="366"/>
        <v/>
      </c>
      <c r="Q1415" s="271"/>
    </row>
    <row r="1416" spans="2:17" ht="18" customHeight="1" x14ac:dyDescent="0.25">
      <c r="B1416" s="1097">
        <v>28</v>
      </c>
      <c r="C1416" s="335" t="str">
        <f>IF(ISTEXT('6. Emisiones de proceso'!E43),'6. Emisiones de proceso'!E43,"")</f>
        <v/>
      </c>
      <c r="D1416" s="335">
        <f>'6. Emisiones de proceso'!F43</f>
        <v>0</v>
      </c>
      <c r="E1416" s="335">
        <f>'6. Emisiones de proceso'!G43</f>
        <v>0</v>
      </c>
      <c r="F1416" s="335">
        <f>'6. Emisiones de proceso'!H43</f>
        <v>0</v>
      </c>
      <c r="G1416" s="336" t="str">
        <f>IF(ISNUMBER('6. Emisiones de proceso'!I43),'6. Emisiones de proceso'!I43,"")</f>
        <v/>
      </c>
      <c r="H1416" s="336" t="str">
        <f>IF(ISNUMBER('6. Emisiones de proceso'!J43),'6. Emisiones de proceso'!J43,"")</f>
        <v/>
      </c>
      <c r="I1416" s="336" t="str">
        <f>IF(ISNUMBER('6. Emisiones de proceso'!K43),'6. Emisiones de proceso'!K43,"")</f>
        <v/>
      </c>
      <c r="J1416" s="474" t="str">
        <f t="shared" si="366"/>
        <v/>
      </c>
      <c r="Q1416" s="271"/>
    </row>
    <row r="1417" spans="2:17" ht="18" customHeight="1" x14ac:dyDescent="0.25">
      <c r="B1417" s="1097">
        <v>29</v>
      </c>
      <c r="C1417" s="335" t="str">
        <f>IF(ISTEXT('6. Emisiones de proceso'!E44),'6. Emisiones de proceso'!E44,"")</f>
        <v/>
      </c>
      <c r="D1417" s="335">
        <f>'6. Emisiones de proceso'!F44</f>
        <v>0</v>
      </c>
      <c r="E1417" s="335">
        <f>'6. Emisiones de proceso'!G44</f>
        <v>0</v>
      </c>
      <c r="F1417" s="335">
        <f>'6. Emisiones de proceso'!H44</f>
        <v>0</v>
      </c>
      <c r="G1417" s="336" t="str">
        <f>IF(ISNUMBER('6. Emisiones de proceso'!I44),'6. Emisiones de proceso'!I44,"")</f>
        <v/>
      </c>
      <c r="H1417" s="336" t="str">
        <f>IF(ISNUMBER('6. Emisiones de proceso'!J44),'6. Emisiones de proceso'!J44,"")</f>
        <v/>
      </c>
      <c r="I1417" s="336" t="str">
        <f>IF(ISNUMBER('6. Emisiones de proceso'!K44),'6. Emisiones de proceso'!K44,"")</f>
        <v/>
      </c>
      <c r="J1417" s="474" t="str">
        <f t="shared" si="366"/>
        <v/>
      </c>
      <c r="Q1417" s="271"/>
    </row>
    <row r="1418" spans="2:17" ht="18" customHeight="1" x14ac:dyDescent="0.25">
      <c r="B1418" s="1097">
        <v>30</v>
      </c>
      <c r="C1418" s="335" t="str">
        <f>IF(ISTEXT('6. Emisiones de proceso'!E45),'6. Emisiones de proceso'!E45,"")</f>
        <v/>
      </c>
      <c r="D1418" s="335">
        <f>'6. Emisiones de proceso'!F45</f>
        <v>0</v>
      </c>
      <c r="E1418" s="335">
        <f>'6. Emisiones de proceso'!G45</f>
        <v>0</v>
      </c>
      <c r="F1418" s="335">
        <f>'6. Emisiones de proceso'!H45</f>
        <v>0</v>
      </c>
      <c r="G1418" s="336" t="str">
        <f>IF(ISNUMBER('6. Emisiones de proceso'!I45),'6. Emisiones de proceso'!I45,"")</f>
        <v/>
      </c>
      <c r="H1418" s="336" t="str">
        <f>IF(ISNUMBER('6. Emisiones de proceso'!J45),'6. Emisiones de proceso'!J45,"")</f>
        <v/>
      </c>
      <c r="I1418" s="336" t="str">
        <f>IF(ISNUMBER('6. Emisiones de proceso'!K45),'6. Emisiones de proceso'!K45,"")</f>
        <v/>
      </c>
      <c r="J1418" s="474" t="str">
        <f t="shared" si="366"/>
        <v/>
      </c>
      <c r="Q1418" s="271"/>
    </row>
    <row r="1419" spans="2:17" ht="18" customHeight="1" x14ac:dyDescent="0.25">
      <c r="B1419" s="1097">
        <v>31</v>
      </c>
      <c r="C1419" s="335" t="str">
        <f>IF(ISTEXT('6. Emisiones de proceso'!E46),'6. Emisiones de proceso'!E46,"")</f>
        <v/>
      </c>
      <c r="D1419" s="335">
        <f>'6. Emisiones de proceso'!F46</f>
        <v>0</v>
      </c>
      <c r="E1419" s="335">
        <f>'6. Emisiones de proceso'!G46</f>
        <v>0</v>
      </c>
      <c r="F1419" s="335">
        <f>'6. Emisiones de proceso'!H46</f>
        <v>0</v>
      </c>
      <c r="G1419" s="336" t="str">
        <f>IF(ISNUMBER('6. Emisiones de proceso'!I46),'6. Emisiones de proceso'!I46,"")</f>
        <v/>
      </c>
      <c r="H1419" s="336" t="str">
        <f>IF(ISNUMBER('6. Emisiones de proceso'!J46),'6. Emisiones de proceso'!J46,"")</f>
        <v/>
      </c>
      <c r="I1419" s="336" t="str">
        <f>IF(ISNUMBER('6. Emisiones de proceso'!K46),'6. Emisiones de proceso'!K46,"")</f>
        <v/>
      </c>
      <c r="J1419" s="474" t="str">
        <f t="shared" si="366"/>
        <v/>
      </c>
      <c r="Q1419" s="271"/>
    </row>
    <row r="1420" spans="2:17" ht="18" customHeight="1" x14ac:dyDescent="0.25">
      <c r="B1420" s="1097">
        <v>32</v>
      </c>
      <c r="C1420" s="335" t="str">
        <f>IF(ISTEXT('6. Emisiones de proceso'!E47),'6. Emisiones de proceso'!E47,"")</f>
        <v/>
      </c>
      <c r="D1420" s="335">
        <f>'6. Emisiones de proceso'!F47</f>
        <v>0</v>
      </c>
      <c r="E1420" s="335">
        <f>'6. Emisiones de proceso'!G47</f>
        <v>0</v>
      </c>
      <c r="F1420" s="335">
        <f>'6. Emisiones de proceso'!H47</f>
        <v>0</v>
      </c>
      <c r="G1420" s="336" t="str">
        <f>IF(ISNUMBER('6. Emisiones de proceso'!I47),'6. Emisiones de proceso'!I47,"")</f>
        <v/>
      </c>
      <c r="H1420" s="336" t="str">
        <f>IF(ISNUMBER('6. Emisiones de proceso'!J47),'6. Emisiones de proceso'!J47,"")</f>
        <v/>
      </c>
      <c r="I1420" s="336" t="str">
        <f>IF(ISNUMBER('6. Emisiones de proceso'!K47),'6. Emisiones de proceso'!K47,"")</f>
        <v/>
      </c>
      <c r="J1420" s="474" t="str">
        <f t="shared" si="366"/>
        <v/>
      </c>
      <c r="Q1420" s="271"/>
    </row>
    <row r="1421" spans="2:17" ht="18" customHeight="1" x14ac:dyDescent="0.25">
      <c r="B1421" s="1097">
        <v>33</v>
      </c>
      <c r="C1421" s="335" t="str">
        <f>IF(ISTEXT('6. Emisiones de proceso'!E48),'6. Emisiones de proceso'!E48,"")</f>
        <v/>
      </c>
      <c r="D1421" s="335">
        <f>'6. Emisiones de proceso'!F48</f>
        <v>0</v>
      </c>
      <c r="E1421" s="335">
        <f>'6. Emisiones de proceso'!G48</f>
        <v>0</v>
      </c>
      <c r="F1421" s="335">
        <f>'6. Emisiones de proceso'!H48</f>
        <v>0</v>
      </c>
      <c r="G1421" s="336" t="str">
        <f>IF(ISNUMBER('6. Emisiones de proceso'!I48),'6. Emisiones de proceso'!I48,"")</f>
        <v/>
      </c>
      <c r="H1421" s="336" t="str">
        <f>IF(ISNUMBER('6. Emisiones de proceso'!J48),'6. Emisiones de proceso'!J48,"")</f>
        <v/>
      </c>
      <c r="I1421" s="336" t="str">
        <f>IF(ISNUMBER('6. Emisiones de proceso'!K48),'6. Emisiones de proceso'!K48,"")</f>
        <v/>
      </c>
      <c r="J1421" s="474" t="str">
        <f t="shared" si="366"/>
        <v/>
      </c>
      <c r="Q1421" s="271"/>
    </row>
    <row r="1422" spans="2:17" ht="18" customHeight="1" x14ac:dyDescent="0.25">
      <c r="B1422" s="1097">
        <v>34</v>
      </c>
      <c r="C1422" s="335" t="str">
        <f>IF(ISTEXT('6. Emisiones de proceso'!E49),'6. Emisiones de proceso'!E49,"")</f>
        <v/>
      </c>
      <c r="D1422" s="335">
        <f>'6. Emisiones de proceso'!F49</f>
        <v>0</v>
      </c>
      <c r="E1422" s="335">
        <f>'6. Emisiones de proceso'!G49</f>
        <v>0</v>
      </c>
      <c r="F1422" s="335">
        <f>'6. Emisiones de proceso'!H49</f>
        <v>0</v>
      </c>
      <c r="G1422" s="336" t="str">
        <f>IF(ISNUMBER('6. Emisiones de proceso'!I49),'6. Emisiones de proceso'!I49,"")</f>
        <v/>
      </c>
      <c r="H1422" s="336" t="str">
        <f>IF(ISNUMBER('6. Emisiones de proceso'!J49),'6. Emisiones de proceso'!J49,"")</f>
        <v/>
      </c>
      <c r="I1422" s="336" t="str">
        <f>IF(ISNUMBER('6. Emisiones de proceso'!K49),'6. Emisiones de proceso'!K49,"")</f>
        <v/>
      </c>
      <c r="J1422" s="474" t="str">
        <f t="shared" si="366"/>
        <v/>
      </c>
      <c r="Q1422" s="271"/>
    </row>
    <row r="1423" spans="2:17" ht="18" customHeight="1" x14ac:dyDescent="0.25">
      <c r="B1423" s="1097">
        <v>35</v>
      </c>
      <c r="C1423" s="335" t="str">
        <f>IF(ISTEXT('6. Emisiones de proceso'!E50),'6. Emisiones de proceso'!E50,"")</f>
        <v/>
      </c>
      <c r="D1423" s="335">
        <f>'6. Emisiones de proceso'!F50</f>
        <v>0</v>
      </c>
      <c r="E1423" s="335">
        <f>'6. Emisiones de proceso'!G50</f>
        <v>0</v>
      </c>
      <c r="F1423" s="335">
        <f>'6. Emisiones de proceso'!H50</f>
        <v>0</v>
      </c>
      <c r="G1423" s="336" t="str">
        <f>IF(ISNUMBER('6. Emisiones de proceso'!I50),'6. Emisiones de proceso'!I50,"")</f>
        <v/>
      </c>
      <c r="H1423" s="336" t="str">
        <f>IF(ISNUMBER('6. Emisiones de proceso'!J50),'6. Emisiones de proceso'!J50,"")</f>
        <v/>
      </c>
      <c r="I1423" s="336" t="str">
        <f>IF(ISNUMBER('6. Emisiones de proceso'!K50),'6. Emisiones de proceso'!K50,"")</f>
        <v/>
      </c>
      <c r="J1423" s="474" t="str">
        <f t="shared" si="366"/>
        <v/>
      </c>
      <c r="Q1423" s="271"/>
    </row>
    <row r="1424" spans="2:17" ht="18" customHeight="1" x14ac:dyDescent="0.25">
      <c r="B1424" s="1097">
        <v>36</v>
      </c>
      <c r="C1424" s="335" t="str">
        <f>IF(ISTEXT('6. Emisiones de proceso'!E51),'6. Emisiones de proceso'!E51,"")</f>
        <v/>
      </c>
      <c r="D1424" s="335">
        <f>'6. Emisiones de proceso'!F51</f>
        <v>0</v>
      </c>
      <c r="E1424" s="335">
        <f>'6. Emisiones de proceso'!G51</f>
        <v>0</v>
      </c>
      <c r="F1424" s="335">
        <f>'6. Emisiones de proceso'!H51</f>
        <v>0</v>
      </c>
      <c r="G1424" s="336" t="str">
        <f>IF(ISNUMBER('6. Emisiones de proceso'!I51),'6. Emisiones de proceso'!I51,"")</f>
        <v/>
      </c>
      <c r="H1424" s="336" t="str">
        <f>IF(ISNUMBER('6. Emisiones de proceso'!J51),'6. Emisiones de proceso'!J51,"")</f>
        <v/>
      </c>
      <c r="I1424" s="336" t="str">
        <f>IF(ISNUMBER('6. Emisiones de proceso'!K51),'6. Emisiones de proceso'!K51,"")</f>
        <v/>
      </c>
      <c r="J1424" s="474" t="str">
        <f t="shared" si="366"/>
        <v/>
      </c>
      <c r="Q1424" s="271"/>
    </row>
    <row r="1425" spans="2:17" ht="18" customHeight="1" x14ac:dyDescent="0.25">
      <c r="B1425" s="1097">
        <v>37</v>
      </c>
      <c r="C1425" s="335" t="str">
        <f>IF(ISTEXT('6. Emisiones de proceso'!E52),'6. Emisiones de proceso'!E52,"")</f>
        <v/>
      </c>
      <c r="D1425" s="335">
        <f>'6. Emisiones de proceso'!F52</f>
        <v>0</v>
      </c>
      <c r="E1425" s="335">
        <f>'6. Emisiones de proceso'!G52</f>
        <v>0</v>
      </c>
      <c r="F1425" s="335">
        <f>'6. Emisiones de proceso'!H52</f>
        <v>0</v>
      </c>
      <c r="G1425" s="336" t="str">
        <f>IF(ISNUMBER('6. Emisiones de proceso'!I52),'6. Emisiones de proceso'!I52,"")</f>
        <v/>
      </c>
      <c r="H1425" s="336" t="str">
        <f>IF(ISNUMBER('6. Emisiones de proceso'!J52),'6. Emisiones de proceso'!J52,"")</f>
        <v/>
      </c>
      <c r="I1425" s="336" t="str">
        <f>IF(ISNUMBER('6. Emisiones de proceso'!K52),'6. Emisiones de proceso'!K52,"")</f>
        <v/>
      </c>
      <c r="J1425" s="474" t="str">
        <f t="shared" si="366"/>
        <v/>
      </c>
      <c r="Q1425" s="271"/>
    </row>
    <row r="1426" spans="2:17" ht="18" customHeight="1" x14ac:dyDescent="0.25">
      <c r="B1426" s="1097">
        <v>38</v>
      </c>
      <c r="C1426" s="335" t="str">
        <f>IF(ISTEXT('6. Emisiones de proceso'!E53),'6. Emisiones de proceso'!E53,"")</f>
        <v/>
      </c>
      <c r="D1426" s="335">
        <f>'6. Emisiones de proceso'!F53</f>
        <v>0</v>
      </c>
      <c r="E1426" s="335">
        <f>'6. Emisiones de proceso'!G53</f>
        <v>0</v>
      </c>
      <c r="F1426" s="335">
        <f>'6. Emisiones de proceso'!H53</f>
        <v>0</v>
      </c>
      <c r="G1426" s="336" t="str">
        <f>IF(ISNUMBER('6. Emisiones de proceso'!I53),'6. Emisiones de proceso'!I53,"")</f>
        <v/>
      </c>
      <c r="H1426" s="336" t="str">
        <f>IF(ISNUMBER('6. Emisiones de proceso'!J53),'6. Emisiones de proceso'!J53,"")</f>
        <v/>
      </c>
      <c r="I1426" s="336" t="str">
        <f>IF(ISNUMBER('6. Emisiones de proceso'!K53),'6. Emisiones de proceso'!K53,"")</f>
        <v/>
      </c>
      <c r="J1426" s="474" t="str">
        <f t="shared" si="366"/>
        <v/>
      </c>
      <c r="Q1426" s="271"/>
    </row>
    <row r="1427" spans="2:17" ht="18" customHeight="1" x14ac:dyDescent="0.25">
      <c r="B1427" s="1097">
        <v>39</v>
      </c>
      <c r="C1427" s="335" t="str">
        <f>IF(ISTEXT('6. Emisiones de proceso'!E54),'6. Emisiones de proceso'!E54,"")</f>
        <v/>
      </c>
      <c r="D1427" s="335">
        <f>'6. Emisiones de proceso'!F54</f>
        <v>0</v>
      </c>
      <c r="E1427" s="335">
        <f>'6. Emisiones de proceso'!G54</f>
        <v>0</v>
      </c>
      <c r="F1427" s="335">
        <f>'6. Emisiones de proceso'!H54</f>
        <v>0</v>
      </c>
      <c r="G1427" s="336" t="str">
        <f>IF(ISNUMBER('6. Emisiones de proceso'!I54),'6. Emisiones de proceso'!I54,"")</f>
        <v/>
      </c>
      <c r="H1427" s="336" t="str">
        <f>IF(ISNUMBER('6. Emisiones de proceso'!J54),'6. Emisiones de proceso'!J54,"")</f>
        <v/>
      </c>
      <c r="I1427" s="336" t="str">
        <f>IF(ISNUMBER('6. Emisiones de proceso'!K54),'6. Emisiones de proceso'!K54,"")</f>
        <v/>
      </c>
      <c r="J1427" s="474" t="str">
        <f t="shared" si="366"/>
        <v/>
      </c>
      <c r="Q1427" s="271"/>
    </row>
    <row r="1428" spans="2:17" ht="18" customHeight="1" x14ac:dyDescent="0.25">
      <c r="B1428" s="1097">
        <v>40</v>
      </c>
      <c r="C1428" s="335" t="str">
        <f>IF(ISTEXT('6. Emisiones de proceso'!E55),'6. Emisiones de proceso'!E55,"")</f>
        <v/>
      </c>
      <c r="D1428" s="335">
        <f>'6. Emisiones de proceso'!F55</f>
        <v>0</v>
      </c>
      <c r="E1428" s="335">
        <f>'6. Emisiones de proceso'!G55</f>
        <v>0</v>
      </c>
      <c r="F1428" s="335">
        <f>'6. Emisiones de proceso'!H55</f>
        <v>0</v>
      </c>
      <c r="G1428" s="336" t="str">
        <f>IF(ISNUMBER('6. Emisiones de proceso'!I55),'6. Emisiones de proceso'!I55,"")</f>
        <v/>
      </c>
      <c r="H1428" s="336" t="str">
        <f>IF(ISNUMBER('6. Emisiones de proceso'!J55),'6. Emisiones de proceso'!J55,"")</f>
        <v/>
      </c>
      <c r="I1428" s="336" t="str">
        <f>IF(ISNUMBER('6. Emisiones de proceso'!K55),'6. Emisiones de proceso'!K55,"")</f>
        <v/>
      </c>
      <c r="J1428" s="474" t="str">
        <f t="shared" si="366"/>
        <v/>
      </c>
      <c r="Q1428" s="271"/>
    </row>
    <row r="1429" spans="2:17" ht="18" customHeight="1" x14ac:dyDescent="0.25">
      <c r="B1429" s="1097">
        <v>41</v>
      </c>
      <c r="C1429" s="335" t="str">
        <f>IF(ISTEXT('6. Emisiones de proceso'!E56),'6. Emisiones de proceso'!E56,"")</f>
        <v/>
      </c>
      <c r="D1429" s="335">
        <f>'6. Emisiones de proceso'!F56</f>
        <v>0</v>
      </c>
      <c r="E1429" s="335">
        <f>'6. Emisiones de proceso'!G56</f>
        <v>0</v>
      </c>
      <c r="F1429" s="335">
        <f>'6. Emisiones de proceso'!H56</f>
        <v>0</v>
      </c>
      <c r="G1429" s="336" t="str">
        <f>IF(ISNUMBER('6. Emisiones de proceso'!I56),'6. Emisiones de proceso'!I56,"")</f>
        <v/>
      </c>
      <c r="H1429" s="336" t="str">
        <f>IF(ISNUMBER('6. Emisiones de proceso'!J56),'6. Emisiones de proceso'!J56,"")</f>
        <v/>
      </c>
      <c r="I1429" s="336" t="str">
        <f>IF(ISNUMBER('6. Emisiones de proceso'!K56),'6. Emisiones de proceso'!K56,"")</f>
        <v/>
      </c>
      <c r="J1429" s="474" t="str">
        <f t="shared" si="366"/>
        <v/>
      </c>
      <c r="Q1429" s="271"/>
    </row>
    <row r="1430" spans="2:17" ht="18" customHeight="1" x14ac:dyDescent="0.25">
      <c r="B1430" s="1097">
        <v>42</v>
      </c>
      <c r="C1430" s="335" t="str">
        <f>IF(ISTEXT('6. Emisiones de proceso'!E57),'6. Emisiones de proceso'!E57,"")</f>
        <v/>
      </c>
      <c r="D1430" s="335">
        <f>'6. Emisiones de proceso'!F57</f>
        <v>0</v>
      </c>
      <c r="E1430" s="335">
        <f>'6. Emisiones de proceso'!G57</f>
        <v>0</v>
      </c>
      <c r="F1430" s="335">
        <f>'6. Emisiones de proceso'!H57</f>
        <v>0</v>
      </c>
      <c r="G1430" s="336" t="str">
        <f>IF(ISNUMBER('6. Emisiones de proceso'!I57),'6. Emisiones de proceso'!I57,"")</f>
        <v/>
      </c>
      <c r="H1430" s="336" t="str">
        <f>IF(ISNUMBER('6. Emisiones de proceso'!J57),'6. Emisiones de proceso'!J57,"")</f>
        <v/>
      </c>
      <c r="I1430" s="336" t="str">
        <f>IF(ISNUMBER('6. Emisiones de proceso'!K57),'6. Emisiones de proceso'!K57,"")</f>
        <v/>
      </c>
      <c r="J1430" s="474" t="str">
        <f t="shared" si="366"/>
        <v/>
      </c>
      <c r="Q1430" s="271"/>
    </row>
    <row r="1431" spans="2:17" ht="18" customHeight="1" x14ac:dyDescent="0.25">
      <c r="B1431" s="1097">
        <v>43</v>
      </c>
      <c r="C1431" s="335" t="str">
        <f>IF(ISTEXT('6. Emisiones de proceso'!E58),'6. Emisiones de proceso'!E58,"")</f>
        <v/>
      </c>
      <c r="D1431" s="335">
        <f>'6. Emisiones de proceso'!F58</f>
        <v>0</v>
      </c>
      <c r="E1431" s="335">
        <f>'6. Emisiones de proceso'!G58</f>
        <v>0</v>
      </c>
      <c r="F1431" s="335">
        <f>'6. Emisiones de proceso'!H58</f>
        <v>0</v>
      </c>
      <c r="G1431" s="336" t="str">
        <f>IF(ISNUMBER('6. Emisiones de proceso'!I58),'6. Emisiones de proceso'!I58,"")</f>
        <v/>
      </c>
      <c r="H1431" s="336" t="str">
        <f>IF(ISNUMBER('6. Emisiones de proceso'!J58),'6. Emisiones de proceso'!J58,"")</f>
        <v/>
      </c>
      <c r="I1431" s="336" t="str">
        <f>IF(ISNUMBER('6. Emisiones de proceso'!K58),'6. Emisiones de proceso'!K58,"")</f>
        <v/>
      </c>
      <c r="J1431" s="474" t="str">
        <f t="shared" si="366"/>
        <v/>
      </c>
      <c r="Q1431" s="271"/>
    </row>
    <row r="1432" spans="2:17" ht="18" customHeight="1" x14ac:dyDescent="0.25">
      <c r="B1432" s="1097">
        <v>44</v>
      </c>
      <c r="C1432" s="335" t="str">
        <f>IF(ISTEXT('6. Emisiones de proceso'!E59),'6. Emisiones de proceso'!E59,"")</f>
        <v/>
      </c>
      <c r="D1432" s="335">
        <f>'6. Emisiones de proceso'!F59</f>
        <v>0</v>
      </c>
      <c r="E1432" s="335">
        <f>'6. Emisiones de proceso'!G59</f>
        <v>0</v>
      </c>
      <c r="F1432" s="335">
        <f>'6. Emisiones de proceso'!H59</f>
        <v>0</v>
      </c>
      <c r="G1432" s="336" t="str">
        <f>IF(ISNUMBER('6. Emisiones de proceso'!I59),'6. Emisiones de proceso'!I59,"")</f>
        <v/>
      </c>
      <c r="H1432" s="336" t="str">
        <f>IF(ISNUMBER('6. Emisiones de proceso'!J59),'6. Emisiones de proceso'!J59,"")</f>
        <v/>
      </c>
      <c r="I1432" s="336" t="str">
        <f>IF(ISNUMBER('6. Emisiones de proceso'!K59),'6. Emisiones de proceso'!K59,"")</f>
        <v/>
      </c>
      <c r="J1432" s="474" t="str">
        <f t="shared" si="366"/>
        <v/>
      </c>
      <c r="Q1432" s="271"/>
    </row>
    <row r="1433" spans="2:17" ht="18" customHeight="1" x14ac:dyDescent="0.25">
      <c r="B1433" s="1097">
        <v>45</v>
      </c>
      <c r="C1433" s="335" t="str">
        <f>IF(ISTEXT('6. Emisiones de proceso'!E60),'6. Emisiones de proceso'!E60,"")</f>
        <v/>
      </c>
      <c r="D1433" s="335">
        <f>'6. Emisiones de proceso'!F60</f>
        <v>0</v>
      </c>
      <c r="E1433" s="335">
        <f>'6. Emisiones de proceso'!G60</f>
        <v>0</v>
      </c>
      <c r="F1433" s="335">
        <f>'6. Emisiones de proceso'!H60</f>
        <v>0</v>
      </c>
      <c r="G1433" s="336" t="str">
        <f>IF(ISNUMBER('6. Emisiones de proceso'!I60),'6. Emisiones de proceso'!I60,"")</f>
        <v/>
      </c>
      <c r="H1433" s="336" t="str">
        <f>IF(ISNUMBER('6. Emisiones de proceso'!J60),'6. Emisiones de proceso'!J60,"")</f>
        <v/>
      </c>
      <c r="I1433" s="336" t="str">
        <f>IF(ISNUMBER('6. Emisiones de proceso'!K60),'6. Emisiones de proceso'!K60,"")</f>
        <v/>
      </c>
      <c r="J1433" s="474" t="str">
        <f t="shared" si="366"/>
        <v/>
      </c>
      <c r="Q1433" s="271"/>
    </row>
    <row r="1434" spans="2:17" ht="18" customHeight="1" x14ac:dyDescent="0.25">
      <c r="B1434" s="1097">
        <v>46</v>
      </c>
      <c r="C1434" s="335" t="str">
        <f>IF(ISTEXT('6. Emisiones de proceso'!E61),'6. Emisiones de proceso'!E61,"")</f>
        <v/>
      </c>
      <c r="D1434" s="335">
        <f>'6. Emisiones de proceso'!F61</f>
        <v>0</v>
      </c>
      <c r="E1434" s="335">
        <f>'6. Emisiones de proceso'!G61</f>
        <v>0</v>
      </c>
      <c r="F1434" s="335">
        <f>'6. Emisiones de proceso'!H61</f>
        <v>0</v>
      </c>
      <c r="G1434" s="336" t="str">
        <f>IF(ISNUMBER('6. Emisiones de proceso'!I61),'6. Emisiones de proceso'!I61,"")</f>
        <v/>
      </c>
      <c r="H1434" s="336" t="str">
        <f>IF(ISNUMBER('6. Emisiones de proceso'!J61),'6. Emisiones de proceso'!J61,"")</f>
        <v/>
      </c>
      <c r="I1434" s="336" t="str">
        <f>IF(ISNUMBER('6. Emisiones de proceso'!K61),'6. Emisiones de proceso'!K61,"")</f>
        <v/>
      </c>
      <c r="J1434" s="474" t="str">
        <f t="shared" si="366"/>
        <v/>
      </c>
      <c r="Q1434" s="271"/>
    </row>
    <row r="1435" spans="2:17" ht="18" customHeight="1" x14ac:dyDescent="0.25">
      <c r="B1435" s="1097">
        <v>47</v>
      </c>
      <c r="C1435" s="335" t="str">
        <f>IF(ISTEXT('6. Emisiones de proceso'!E62),'6. Emisiones de proceso'!E62,"")</f>
        <v/>
      </c>
      <c r="D1435" s="335">
        <f>'6. Emisiones de proceso'!F62</f>
        <v>0</v>
      </c>
      <c r="E1435" s="335">
        <f>'6. Emisiones de proceso'!G62</f>
        <v>0</v>
      </c>
      <c r="F1435" s="335">
        <f>'6. Emisiones de proceso'!H62</f>
        <v>0</v>
      </c>
      <c r="G1435" s="336" t="str">
        <f>IF(ISNUMBER('6. Emisiones de proceso'!I62),'6. Emisiones de proceso'!I62,"")</f>
        <v/>
      </c>
      <c r="H1435" s="336" t="str">
        <f>IF(ISNUMBER('6. Emisiones de proceso'!J62),'6. Emisiones de proceso'!J62,"")</f>
        <v/>
      </c>
      <c r="I1435" s="336" t="str">
        <f>IF(ISNUMBER('6. Emisiones de proceso'!K62),'6. Emisiones de proceso'!K62,"")</f>
        <v/>
      </c>
      <c r="J1435" s="474" t="str">
        <f t="shared" si="366"/>
        <v/>
      </c>
      <c r="Q1435" s="271"/>
    </row>
    <row r="1436" spans="2:17" ht="18" customHeight="1" x14ac:dyDescent="0.25">
      <c r="B1436" s="1097">
        <v>48</v>
      </c>
      <c r="C1436" s="335" t="str">
        <f>IF(ISTEXT('6. Emisiones de proceso'!E63),'6. Emisiones de proceso'!E63,"")</f>
        <v/>
      </c>
      <c r="D1436" s="335">
        <f>'6. Emisiones de proceso'!F63</f>
        <v>0</v>
      </c>
      <c r="E1436" s="335">
        <f>'6. Emisiones de proceso'!G63</f>
        <v>0</v>
      </c>
      <c r="F1436" s="335">
        <f>'6. Emisiones de proceso'!H63</f>
        <v>0</v>
      </c>
      <c r="G1436" s="336" t="str">
        <f>IF(ISNUMBER('6. Emisiones de proceso'!I63),'6. Emisiones de proceso'!I63,"")</f>
        <v/>
      </c>
      <c r="H1436" s="336" t="str">
        <f>IF(ISNUMBER('6. Emisiones de proceso'!J63),'6. Emisiones de proceso'!J63,"")</f>
        <v/>
      </c>
      <c r="I1436" s="336" t="str">
        <f>IF(ISNUMBER('6. Emisiones de proceso'!K63),'6. Emisiones de proceso'!K63,"")</f>
        <v/>
      </c>
      <c r="J1436" s="474" t="str">
        <f t="shared" si="366"/>
        <v/>
      </c>
      <c r="Q1436" s="271"/>
    </row>
    <row r="1437" spans="2:17" ht="18" customHeight="1" x14ac:dyDescent="0.25">
      <c r="B1437" s="1097">
        <v>49</v>
      </c>
      <c r="C1437" s="335" t="str">
        <f>IF(ISTEXT('6. Emisiones de proceso'!E64),'6. Emisiones de proceso'!E64,"")</f>
        <v/>
      </c>
      <c r="D1437" s="335">
        <f>'6. Emisiones de proceso'!F64</f>
        <v>0</v>
      </c>
      <c r="E1437" s="335">
        <f>'6. Emisiones de proceso'!G64</f>
        <v>0</v>
      </c>
      <c r="F1437" s="335">
        <f>'6. Emisiones de proceso'!H64</f>
        <v>0</v>
      </c>
      <c r="G1437" s="336" t="str">
        <f>IF(ISNUMBER('6. Emisiones de proceso'!I64),'6. Emisiones de proceso'!I64,"")</f>
        <v/>
      </c>
      <c r="H1437" s="336" t="str">
        <f>IF(ISNUMBER('6. Emisiones de proceso'!J64),'6. Emisiones de proceso'!J64,"")</f>
        <v/>
      </c>
      <c r="I1437" s="336" t="str">
        <f>IF(ISNUMBER('6. Emisiones de proceso'!K64),'6. Emisiones de proceso'!K64,"")</f>
        <v/>
      </c>
      <c r="J1437" s="474" t="str">
        <f t="shared" si="366"/>
        <v/>
      </c>
      <c r="Q1437" s="271"/>
    </row>
    <row r="1438" spans="2:17" ht="18" customHeight="1" x14ac:dyDescent="0.25">
      <c r="B1438" s="1097">
        <v>50</v>
      </c>
      <c r="C1438" s="335" t="str">
        <f>IF(ISTEXT('6. Emisiones de proceso'!E65),'6. Emisiones de proceso'!E65,"")</f>
        <v/>
      </c>
      <c r="D1438" s="335">
        <f>'6. Emisiones de proceso'!F65</f>
        <v>0</v>
      </c>
      <c r="E1438" s="335">
        <f>'6. Emisiones de proceso'!G65</f>
        <v>0</v>
      </c>
      <c r="F1438" s="335">
        <f>'6. Emisiones de proceso'!H65</f>
        <v>0</v>
      </c>
      <c r="G1438" s="336" t="str">
        <f>IF(ISNUMBER('6. Emisiones de proceso'!I65),'6. Emisiones de proceso'!I65,"")</f>
        <v/>
      </c>
      <c r="H1438" s="336" t="str">
        <f>IF(ISNUMBER('6. Emisiones de proceso'!J65),'6. Emisiones de proceso'!J65,"")</f>
        <v/>
      </c>
      <c r="I1438" s="336" t="str">
        <f>IF(ISNUMBER('6. Emisiones de proceso'!K65),'6. Emisiones de proceso'!K65,"")</f>
        <v/>
      </c>
      <c r="J1438" s="474" t="str">
        <f>IF(IF(G1438="",0,G1438)+IF(H1438="",0,H1438*$H$9/1000)+IF(I1438="",0,I1438*$H$10/1000)&lt;&gt;0,IF(G1438="",0,G1438)+IF(H1438="",0,H1438*$H$9/1000)+IF(I1438="",0,I1438*$H$10/1000),"")</f>
        <v/>
      </c>
      <c r="Q1438" s="271"/>
    </row>
    <row r="1439" spans="2:17" ht="18" customHeight="1" x14ac:dyDescent="0.25">
      <c r="G1439" s="576">
        <f>SUM(G1389:G1438)</f>
        <v>0</v>
      </c>
      <c r="H1439" s="576">
        <f>SUM(H1389:H1438)</f>
        <v>0</v>
      </c>
      <c r="I1439" s="576">
        <f>SUM(I1389:I1438)</f>
        <v>0</v>
      </c>
      <c r="J1439" s="576">
        <f>SUM(J1389:J1438)</f>
        <v>0</v>
      </c>
    </row>
    <row r="1440" spans="2:17" ht="18" customHeight="1" x14ac:dyDescent="0.25"/>
    <row r="1441" spans="1:54" s="273" customFormat="1" ht="18" customHeight="1" x14ac:dyDescent="0.35">
      <c r="A1441" s="372" t="s">
        <v>42</v>
      </c>
      <c r="B1441" s="376" t="s">
        <v>734</v>
      </c>
      <c r="C1441" s="296"/>
      <c r="D1441" s="296"/>
      <c r="E1441" s="296"/>
      <c r="F1441" s="296"/>
      <c r="G1441" s="296"/>
      <c r="H1441" s="296"/>
      <c r="I1441" s="296"/>
      <c r="J1441" s="296"/>
      <c r="K1441" s="296"/>
      <c r="L1441" s="296"/>
      <c r="M1441" s="296"/>
      <c r="Q1441" s="349"/>
      <c r="AG1441" s="349"/>
    </row>
    <row r="1442" spans="1:54" ht="18" customHeight="1" x14ac:dyDescent="0.25"/>
    <row r="1443" spans="1:54" ht="18" customHeight="1" x14ac:dyDescent="0.25">
      <c r="D1443" s="456" t="s">
        <v>911</v>
      </c>
      <c r="E1443" s="456" t="s">
        <v>912</v>
      </c>
      <c r="F1443" s="456" t="s">
        <v>913</v>
      </c>
      <c r="G1443" s="456" t="s">
        <v>914</v>
      </c>
    </row>
    <row r="1444" spans="1:54" ht="18" customHeight="1" x14ac:dyDescent="0.25">
      <c r="B1444" s="271">
        <v>11</v>
      </c>
      <c r="C1444" s="405" t="s">
        <v>884</v>
      </c>
      <c r="D1444" s="457">
        <v>0</v>
      </c>
      <c r="E1444" s="457">
        <v>0</v>
      </c>
      <c r="F1444" s="457">
        <v>0</v>
      </c>
      <c r="G1444" s="457">
        <v>0</v>
      </c>
      <c r="J1444" s="304"/>
      <c r="K1444" s="304"/>
      <c r="Q1444" s="271"/>
      <c r="R1444" s="272"/>
      <c r="AG1444" s="271"/>
      <c r="AH1444" s="272"/>
    </row>
    <row r="1445" spans="1:54" ht="18" customHeight="1" x14ac:dyDescent="0.25">
      <c r="A1445" s="373"/>
      <c r="B1445" s="355"/>
      <c r="C1445" s="352"/>
      <c r="D1445" s="352"/>
      <c r="E1445" s="352"/>
      <c r="F1445" s="352"/>
      <c r="G1445" s="455">
        <f>D1444+E1444*$H$9/1000+F1444*$H$10/1000</f>
        <v>0</v>
      </c>
      <c r="H1445" s="352"/>
      <c r="J1445" s="354"/>
      <c r="K1445" s="354"/>
      <c r="L1445" s="354"/>
      <c r="M1445" s="354"/>
      <c r="N1445" s="354"/>
      <c r="O1445" s="354"/>
      <c r="P1445" s="352"/>
      <c r="Q1445" s="352"/>
      <c r="R1445" s="352"/>
      <c r="S1445" s="352"/>
      <c r="T1445" s="352"/>
      <c r="U1445" s="352"/>
      <c r="V1445" s="354"/>
      <c r="W1445" s="354"/>
      <c r="X1445" s="354"/>
      <c r="Y1445" s="354"/>
      <c r="Z1445" s="354"/>
      <c r="AA1445" s="354"/>
      <c r="AB1445" s="352"/>
      <c r="AC1445" s="352"/>
      <c r="AD1445" s="352"/>
      <c r="AE1445" s="352"/>
      <c r="AF1445" s="352"/>
      <c r="AG1445" s="352"/>
      <c r="AH1445" s="354"/>
      <c r="AI1445" s="354"/>
      <c r="AJ1445" s="354"/>
      <c r="AK1445" s="354"/>
      <c r="AL1445" s="354"/>
      <c r="AM1445" s="354"/>
      <c r="AN1445" s="352"/>
      <c r="AO1445" s="352"/>
      <c r="AP1445" s="352"/>
      <c r="AQ1445" s="352"/>
      <c r="AR1445" s="352"/>
      <c r="AS1445" s="352"/>
      <c r="AT1445" s="354"/>
      <c r="AU1445" s="354"/>
      <c r="AV1445" s="354"/>
      <c r="AW1445" s="354"/>
      <c r="AX1445" s="354"/>
      <c r="AY1445" s="354"/>
      <c r="AZ1445" s="352"/>
      <c r="BA1445" s="352"/>
      <c r="BB1445" s="352"/>
    </row>
    <row r="1446" spans="1:54" ht="18" customHeight="1" x14ac:dyDescent="0.25"/>
    <row r="1447" spans="1:54" ht="18" customHeight="1" x14ac:dyDescent="0.25">
      <c r="B1447" s="389" t="s">
        <v>835</v>
      </c>
    </row>
    <row r="1448" spans="1:54" ht="18" customHeight="1" x14ac:dyDescent="0.25">
      <c r="B1448" s="389"/>
    </row>
    <row r="1449" spans="1:54" ht="18" customHeight="1" x14ac:dyDescent="0.25">
      <c r="C1449" s="394" t="s">
        <v>167</v>
      </c>
      <c r="D1449" s="271" t="s">
        <v>1132</v>
      </c>
    </row>
    <row r="1450" spans="1:54" ht="18" customHeight="1" x14ac:dyDescent="0.25">
      <c r="C1450" s="446" t="s">
        <v>168</v>
      </c>
    </row>
    <row r="1451" spans="1:54" ht="18" customHeight="1" x14ac:dyDescent="0.25">
      <c r="C1451" s="446" t="s">
        <v>170</v>
      </c>
    </row>
    <row r="1452" spans="1:54" ht="18" customHeight="1" x14ac:dyDescent="0.25">
      <c r="C1452" s="446" t="s">
        <v>171</v>
      </c>
    </row>
    <row r="1453" spans="1:54" ht="18" customHeight="1" x14ac:dyDescent="0.25">
      <c r="C1453" s="447" t="s">
        <v>169</v>
      </c>
    </row>
    <row r="1454" spans="1:54" ht="18" customHeight="1" x14ac:dyDescent="0.25"/>
    <row r="1455" spans="1:54" ht="18" customHeight="1" x14ac:dyDescent="0.25">
      <c r="C1455" s="315"/>
    </row>
    <row r="1456" spans="1:54" ht="18" customHeight="1" x14ac:dyDescent="0.25">
      <c r="C1456" s="315"/>
      <c r="D1456" s="317"/>
    </row>
    <row r="1457" spans="1:54" s="273" customFormat="1" ht="18" customHeight="1" x14ac:dyDescent="0.35">
      <c r="A1457" s="372" t="s">
        <v>43</v>
      </c>
      <c r="B1457" s="376" t="s">
        <v>804</v>
      </c>
      <c r="C1457" s="296"/>
      <c r="D1457" s="296"/>
      <c r="E1457" s="296"/>
      <c r="F1457" s="296"/>
      <c r="G1457" s="296"/>
      <c r="H1457" s="296"/>
      <c r="I1457" s="296"/>
      <c r="J1457" s="296"/>
      <c r="K1457" s="296"/>
      <c r="L1457" s="296"/>
      <c r="M1457" s="296"/>
      <c r="O1457" s="166"/>
      <c r="P1457" s="271"/>
      <c r="Q1457" s="271"/>
      <c r="R1457" s="271"/>
      <c r="S1457" s="271"/>
      <c r="AG1457" s="349"/>
    </row>
    <row r="1458" spans="1:54" ht="18" customHeight="1" x14ac:dyDescent="0.25">
      <c r="O1458" s="166"/>
      <c r="Q1458" s="271"/>
      <c r="S1458" s="315"/>
    </row>
    <row r="1459" spans="1:54" ht="18" customHeight="1" x14ac:dyDescent="0.25">
      <c r="I1459" s="304"/>
      <c r="J1459" s="304"/>
      <c r="O1459" s="166"/>
      <c r="Q1459" s="271"/>
      <c r="S1459" s="315"/>
    </row>
    <row r="1460" spans="1:54" ht="18" customHeight="1" x14ac:dyDescent="0.25">
      <c r="B1460" s="415" t="s">
        <v>788</v>
      </c>
      <c r="C1460" s="415"/>
      <c r="D1460" s="415"/>
      <c r="E1460" s="415"/>
      <c r="F1460" s="415"/>
      <c r="G1460" s="415"/>
      <c r="H1460" s="415"/>
      <c r="I1460" s="415"/>
      <c r="J1460" s="415"/>
      <c r="K1460" s="415"/>
      <c r="O1460" s="166"/>
      <c r="Q1460" s="271"/>
      <c r="S1460" s="315"/>
    </row>
    <row r="1461" spans="1:54" ht="18" customHeight="1" x14ac:dyDescent="0.25">
      <c r="B1461" s="166"/>
      <c r="C1461" s="166"/>
      <c r="D1461" s="166"/>
      <c r="E1461" s="166"/>
      <c r="F1461" s="166"/>
      <c r="G1461" s="166"/>
      <c r="H1461" s="166"/>
      <c r="I1461" s="166"/>
      <c r="J1461" s="166"/>
      <c r="K1461" s="166"/>
      <c r="O1461" s="166"/>
      <c r="Q1461" s="271"/>
      <c r="S1461" s="315"/>
    </row>
    <row r="1462" spans="1:54" ht="18" customHeight="1" x14ac:dyDescent="0.25">
      <c r="D1462" s="456" t="s">
        <v>911</v>
      </c>
      <c r="E1462" s="456" t="s">
        <v>912</v>
      </c>
      <c r="F1462" s="456" t="s">
        <v>913</v>
      </c>
      <c r="G1462" s="456" t="s">
        <v>914</v>
      </c>
    </row>
    <row r="1463" spans="1:54" ht="18" customHeight="1" x14ac:dyDescent="0.25">
      <c r="B1463" s="271">
        <v>12</v>
      </c>
      <c r="C1463" s="405" t="s">
        <v>908</v>
      </c>
      <c r="D1463" s="468" t="str">
        <f>IF($D$6&lt;=2020,ROUND(H1520,2),"-")</f>
        <v>-</v>
      </c>
      <c r="E1463" s="468" t="s">
        <v>160</v>
      </c>
      <c r="F1463" s="468" t="s">
        <v>160</v>
      </c>
      <c r="G1463" s="457">
        <f ca="1">ROUND(H1520,2)</f>
        <v>0</v>
      </c>
      <c r="J1463" s="304"/>
      <c r="K1463" s="304"/>
      <c r="O1463" s="166"/>
      <c r="Q1463" s="271"/>
      <c r="S1463" s="315"/>
      <c r="AG1463" s="271"/>
      <c r="AH1463" s="272"/>
      <c r="AU1463" s="1427" t="s">
        <v>1738</v>
      </c>
      <c r="AV1463" s="1427"/>
    </row>
    <row r="1464" spans="1:54" ht="18" customHeight="1" x14ac:dyDescent="0.25">
      <c r="A1464" s="373"/>
      <c r="B1464" s="355"/>
      <c r="C1464" s="352"/>
      <c r="D1464" s="352"/>
      <c r="E1464" s="352"/>
      <c r="F1464" s="352"/>
      <c r="G1464" s="455"/>
      <c r="H1464" s="352"/>
      <c r="J1464" s="354"/>
      <c r="K1464" s="354"/>
      <c r="L1464" s="354"/>
      <c r="M1464" s="354"/>
      <c r="N1464" s="354"/>
      <c r="O1464" s="354"/>
      <c r="P1464" s="352"/>
      <c r="Q1464" s="352"/>
      <c r="R1464" s="352"/>
      <c r="S1464" s="352"/>
      <c r="T1464" s="352"/>
      <c r="U1464" s="352"/>
      <c r="V1464" s="354"/>
      <c r="W1464" s="354"/>
      <c r="X1464" s="354"/>
      <c r="Y1464" s="354"/>
      <c r="Z1464" s="354"/>
      <c r="AA1464" s="354"/>
      <c r="AB1464" s="352"/>
      <c r="AC1464" s="352"/>
      <c r="AD1464" s="352"/>
      <c r="AE1464" s="352"/>
      <c r="AF1464" s="352"/>
      <c r="AG1464" s="352"/>
      <c r="AH1464" s="354"/>
      <c r="AI1464" s="354"/>
      <c r="AJ1464" s="354"/>
      <c r="AK1464" s="354"/>
      <c r="AL1464" s="354"/>
      <c r="AM1464" s="354"/>
      <c r="AN1464" s="352"/>
      <c r="AO1464" s="352"/>
      <c r="AP1464" s="352"/>
      <c r="AQ1464" s="352"/>
      <c r="AR1464" s="352"/>
      <c r="AS1464" s="352"/>
      <c r="AT1464" s="354"/>
      <c r="AU1464" s="1038" t="s">
        <v>1739</v>
      </c>
      <c r="AV1464" s="1038" t="s">
        <v>1740</v>
      </c>
      <c r="AW1464" s="354"/>
      <c r="AX1464" s="354"/>
      <c r="AY1464" s="354"/>
      <c r="AZ1464" s="352"/>
      <c r="BA1464" s="352"/>
      <c r="BB1464" s="352"/>
    </row>
    <row r="1465" spans="1:54" ht="18" customHeight="1" x14ac:dyDescent="0.25">
      <c r="J1465" s="304"/>
      <c r="K1465" s="304"/>
      <c r="O1465" s="166"/>
      <c r="Q1465" s="271"/>
      <c r="S1465" s="315"/>
      <c r="AG1465" s="271"/>
      <c r="AH1465" s="272"/>
    </row>
    <row r="1466" spans="1:54" x14ac:dyDescent="0.25">
      <c r="A1466" s="388"/>
      <c r="B1466" s="389" t="s">
        <v>904</v>
      </c>
      <c r="F1466" s="417"/>
      <c r="O1466" s="166"/>
      <c r="Q1466" s="271"/>
      <c r="S1466" s="315"/>
      <c r="AG1466" s="271"/>
    </row>
    <row r="1467" spans="1:54" ht="18" customHeight="1" x14ac:dyDescent="0.25">
      <c r="G1467" s="1118" t="s">
        <v>1894</v>
      </c>
      <c r="J1467" s="1118" t="s">
        <v>1893</v>
      </c>
      <c r="Q1467" s="166"/>
      <c r="S1467" s="321"/>
      <c r="T1467" s="315"/>
      <c r="U1467" s="315"/>
      <c r="W1467" s="272"/>
      <c r="AG1467" s="271"/>
      <c r="AM1467" s="340"/>
    </row>
    <row r="1468" spans="1:54" ht="18" customHeight="1" x14ac:dyDescent="0.25">
      <c r="C1468" s="371" t="s">
        <v>190</v>
      </c>
      <c r="D1468" s="371" t="s">
        <v>265</v>
      </c>
      <c r="E1468" s="371" t="s">
        <v>584</v>
      </c>
      <c r="F1468" s="371" t="s">
        <v>1113</v>
      </c>
      <c r="G1468" s="371" t="s">
        <v>266</v>
      </c>
      <c r="H1468" s="371" t="s">
        <v>267</v>
      </c>
      <c r="J1468" s="404" t="s">
        <v>214</v>
      </c>
      <c r="K1468" s="404" t="s">
        <v>215</v>
      </c>
      <c r="M1468" s="394" t="s">
        <v>849</v>
      </c>
      <c r="N1468" s="394" t="s">
        <v>850</v>
      </c>
      <c r="O1468" s="394" t="s">
        <v>847</v>
      </c>
      <c r="P1468" s="394" t="s">
        <v>848</v>
      </c>
      <c r="Q1468" s="394" t="s">
        <v>845</v>
      </c>
      <c r="R1468" s="394" t="s">
        <v>846</v>
      </c>
      <c r="S1468" s="394" t="s">
        <v>843</v>
      </c>
      <c r="T1468" s="394" t="s">
        <v>844</v>
      </c>
      <c r="U1468" s="394" t="s">
        <v>841</v>
      </c>
      <c r="V1468" s="394" t="s">
        <v>842</v>
      </c>
      <c r="W1468" s="394" t="s">
        <v>140</v>
      </c>
      <c r="X1468" s="394" t="s">
        <v>137</v>
      </c>
      <c r="Y1468" s="394" t="s">
        <v>141</v>
      </c>
      <c r="Z1468" s="394" t="s">
        <v>123</v>
      </c>
      <c r="AA1468" s="394" t="s">
        <v>186</v>
      </c>
      <c r="AB1468" s="394" t="s">
        <v>187</v>
      </c>
      <c r="AC1468" s="394" t="s">
        <v>220</v>
      </c>
      <c r="AD1468" s="394" t="s">
        <v>221</v>
      </c>
      <c r="AE1468" s="394" t="s">
        <v>262</v>
      </c>
      <c r="AF1468" s="394" t="s">
        <v>263</v>
      </c>
      <c r="AG1468" s="394" t="s">
        <v>355</v>
      </c>
      <c r="AH1468" s="394" t="s">
        <v>356</v>
      </c>
      <c r="AI1468" s="394" t="s">
        <v>405</v>
      </c>
      <c r="AJ1468" s="394" t="s">
        <v>406</v>
      </c>
      <c r="AK1468" s="394" t="s">
        <v>264</v>
      </c>
      <c r="AL1468" s="394" t="s">
        <v>464</v>
      </c>
      <c r="AM1468" s="394" t="s">
        <v>580</v>
      </c>
      <c r="AN1468" s="394" t="s">
        <v>581</v>
      </c>
      <c r="AO1468" s="394" t="s">
        <v>851</v>
      </c>
      <c r="AP1468" s="394" t="s">
        <v>852</v>
      </c>
      <c r="AQ1468" s="394" t="s">
        <v>1413</v>
      </c>
      <c r="AR1468" s="394" t="s">
        <v>1414</v>
      </c>
      <c r="AS1468" s="394" t="s">
        <v>1704</v>
      </c>
      <c r="AT1468" s="394" t="s">
        <v>1504</v>
      </c>
      <c r="AU1468" s="394" t="s">
        <v>1705</v>
      </c>
      <c r="AV1468" s="394" t="s">
        <v>1706</v>
      </c>
      <c r="AW1468" s="1036" t="s">
        <v>1847</v>
      </c>
      <c r="AX1468" s="1036" t="s">
        <v>1848</v>
      </c>
      <c r="AY1468" s="400" t="s">
        <v>867</v>
      </c>
    </row>
    <row r="1469" spans="1:54" ht="18" customHeight="1" x14ac:dyDescent="0.25">
      <c r="B1469" s="1097" t="s">
        <v>1850</v>
      </c>
      <c r="C1469" s="463" t="s">
        <v>269</v>
      </c>
      <c r="D1469" s="463"/>
      <c r="E1469" s="463"/>
      <c r="F1469" s="463"/>
      <c r="G1469" s="463"/>
      <c r="H1469" s="463" t="s">
        <v>268</v>
      </c>
      <c r="J1469" s="314" t="e">
        <f ca="1">INDIRECT("_Com"&amp;$D$6)</f>
        <v>#REF!</v>
      </c>
      <c r="K1469" s="338" t="e">
        <f t="shared" ref="K1469:K1491" ca="1" si="367">INDIRECT("_Mix"&amp;$D$6)</f>
        <v>#REF!</v>
      </c>
      <c r="M1469" s="395" t="s">
        <v>62</v>
      </c>
      <c r="N1469" s="397">
        <v>0</v>
      </c>
      <c r="O1469" s="395" t="s">
        <v>62</v>
      </c>
      <c r="P1469" s="397">
        <v>0</v>
      </c>
      <c r="Q1469" s="395" t="s">
        <v>62</v>
      </c>
      <c r="R1469" s="397">
        <v>0</v>
      </c>
      <c r="S1469" s="395" t="s">
        <v>62</v>
      </c>
      <c r="T1469" s="397">
        <v>0</v>
      </c>
      <c r="U1469" s="395" t="s">
        <v>62</v>
      </c>
      <c r="V1469" s="397">
        <v>0</v>
      </c>
      <c r="W1469" s="341" t="s">
        <v>62</v>
      </c>
      <c r="X1469" s="342">
        <v>0</v>
      </c>
      <c r="Y1469" s="341" t="s">
        <v>62</v>
      </c>
      <c r="Z1469" s="342">
        <v>0</v>
      </c>
      <c r="AA1469" s="341" t="s">
        <v>62</v>
      </c>
      <c r="AB1469" s="343">
        <v>0</v>
      </c>
      <c r="AC1469" s="341" t="s">
        <v>62</v>
      </c>
      <c r="AD1469" s="344">
        <v>0</v>
      </c>
      <c r="AE1469" s="341" t="s">
        <v>62</v>
      </c>
      <c r="AF1469" s="344">
        <v>0</v>
      </c>
      <c r="AG1469" s="341" t="s">
        <v>374</v>
      </c>
      <c r="AH1469" s="344">
        <v>0.34000000357627869</v>
      </c>
      <c r="AI1469" s="341" t="s">
        <v>407</v>
      </c>
      <c r="AJ1469" s="344">
        <v>0</v>
      </c>
      <c r="AK1469" s="341" t="s">
        <v>290</v>
      </c>
      <c r="AL1469" s="344">
        <v>0</v>
      </c>
      <c r="AM1469" s="345" t="s">
        <v>62</v>
      </c>
      <c r="AN1469" s="346">
        <v>0</v>
      </c>
      <c r="AO1469" s="341" t="s">
        <v>1174</v>
      </c>
      <c r="AP1469" s="344">
        <v>0.25900000000000001</v>
      </c>
      <c r="AQ1469" s="341" t="s">
        <v>1174</v>
      </c>
      <c r="AR1469" s="831">
        <v>0.27300000000000002</v>
      </c>
      <c r="AS1469" s="341" t="s">
        <v>1174</v>
      </c>
      <c r="AT1469" s="831">
        <v>0.25900000000000001</v>
      </c>
      <c r="AU1469" s="1037" t="s">
        <v>1174</v>
      </c>
      <c r="AV1469" s="831">
        <v>0.28299999999999997</v>
      </c>
      <c r="AW1469" s="719" t="s">
        <v>1174</v>
      </c>
      <c r="AX1469" s="1013">
        <v>0.25800000000000001</v>
      </c>
    </row>
    <row r="1470" spans="1:54" ht="18" customHeight="1" x14ac:dyDescent="0.25">
      <c r="B1470" s="1097">
        <v>1</v>
      </c>
      <c r="C1470" s="312" t="str">
        <f>IF(ISTEXT('8.Electricidad y otras energías'!E27),'8.Electricidad y otras energías'!E27,"")</f>
        <v/>
      </c>
      <c r="D1470" s="312" t="str">
        <f>IF(ISTEXT('8.Electricidad y otras energías'!F27),'8.Electricidad y otras energías'!F27,"")</f>
        <v/>
      </c>
      <c r="E1470" s="312">
        <f>'8.Electricidad y otras energías'!G27</f>
        <v>0</v>
      </c>
      <c r="F1470" s="641">
        <f>'8.Electricidad y otras energías'!H27</f>
        <v>0</v>
      </c>
      <c r="G1470" s="695" t="str">
        <f ca="1">IFERROR((IF($E1470=$G$1528,$H$1528,IF($E1470=$G$1529,$H$1529,VLOOKUP(D1470,$J$1468:$K$1726,2,0)))),"")</f>
        <v/>
      </c>
      <c r="H1470" s="339" t="str">
        <f ca="1">IF(ISNUMBER(F1470*G1470),F1470*G1470,"")</f>
        <v/>
      </c>
      <c r="J1470" s="314" t="e">
        <f t="shared" ref="J1470:J1491" ca="1" si="368">INDIRECT("_Com"&amp;$D$6)</f>
        <v>#REF!</v>
      </c>
      <c r="K1470" s="338" t="e">
        <f t="shared" ca="1" si="367"/>
        <v>#REF!</v>
      </c>
      <c r="M1470" s="395" t="s">
        <v>853</v>
      </c>
      <c r="N1470" s="397">
        <v>0</v>
      </c>
      <c r="O1470" s="395" t="s">
        <v>853</v>
      </c>
      <c r="P1470" s="397">
        <v>0</v>
      </c>
      <c r="Q1470" s="395" t="s">
        <v>853</v>
      </c>
      <c r="R1470" s="397">
        <v>0</v>
      </c>
      <c r="S1470" s="396" t="s">
        <v>124</v>
      </c>
      <c r="T1470" s="397">
        <v>0.33</v>
      </c>
      <c r="U1470" s="395" t="s">
        <v>139</v>
      </c>
      <c r="V1470" s="397">
        <v>0.36</v>
      </c>
      <c r="W1470" s="341" t="s">
        <v>56</v>
      </c>
      <c r="X1470" s="342">
        <v>0.38999998569488525</v>
      </c>
      <c r="Y1470" s="341" t="s">
        <v>56</v>
      </c>
      <c r="Z1470" s="342">
        <v>0.25</v>
      </c>
      <c r="AA1470" s="341" t="s">
        <v>201</v>
      </c>
      <c r="AB1470" s="343">
        <v>0.37000000476837158</v>
      </c>
      <c r="AC1470" s="341" t="s">
        <v>222</v>
      </c>
      <c r="AD1470" s="344">
        <v>0.40000000596046448</v>
      </c>
      <c r="AE1470" s="341" t="s">
        <v>290</v>
      </c>
      <c r="AF1470" s="344">
        <v>0</v>
      </c>
      <c r="AG1470" s="341" t="s">
        <v>62</v>
      </c>
      <c r="AH1470" s="344">
        <v>0</v>
      </c>
      <c r="AI1470" s="341" t="s">
        <v>62</v>
      </c>
      <c r="AJ1470" s="344">
        <v>0</v>
      </c>
      <c r="AK1470" s="341" t="s">
        <v>62</v>
      </c>
      <c r="AL1470" s="344">
        <v>0</v>
      </c>
      <c r="AM1470" s="345" t="s">
        <v>290</v>
      </c>
      <c r="AN1470" s="346">
        <v>0</v>
      </c>
      <c r="AO1470" s="341" t="s">
        <v>1175</v>
      </c>
      <c r="AP1470" s="344">
        <v>6.8000000000000005E-2</v>
      </c>
      <c r="AQ1470" s="341" t="s">
        <v>1176</v>
      </c>
      <c r="AR1470" s="831">
        <v>0</v>
      </c>
      <c r="AS1470" s="341" t="s">
        <v>1176</v>
      </c>
      <c r="AT1470" s="831">
        <v>0</v>
      </c>
      <c r="AU1470" s="1037" t="s">
        <v>1707</v>
      </c>
      <c r="AV1470" s="831">
        <v>0</v>
      </c>
      <c r="AW1470" s="719" t="s">
        <v>1707</v>
      </c>
      <c r="AX1470" s="1013">
        <v>0</v>
      </c>
    </row>
    <row r="1471" spans="1:54" ht="18" customHeight="1" x14ac:dyDescent="0.25">
      <c r="B1471" s="1097">
        <v>2</v>
      </c>
      <c r="C1471" s="312" t="str">
        <f>IF(ISTEXT('8.Electricidad y otras energías'!E28),'8.Electricidad y otras energías'!E28,"")</f>
        <v/>
      </c>
      <c r="D1471" s="312" t="str">
        <f>IF(ISTEXT('8.Electricidad y otras energías'!F28),'8.Electricidad y otras energías'!F28,"")</f>
        <v/>
      </c>
      <c r="E1471" s="312">
        <f>'8.Electricidad y otras energías'!G28</f>
        <v>0</v>
      </c>
      <c r="F1471" s="641">
        <f>'8.Electricidad y otras energías'!H28</f>
        <v>0</v>
      </c>
      <c r="G1471" s="695" t="str">
        <f t="shared" ref="G1471:G1518" ca="1" si="369">IFERROR((IF($E1471=$G$1528,$H$1528,IF($E1471=$G$1529,$H$1529,VLOOKUP(D1471,$J$1468:$K$1726,2,0)))),"")</f>
        <v/>
      </c>
      <c r="H1471" s="339" t="str">
        <f ca="1">IF(ISNUMBER(F1471*G1471),F1471*G1471,"")</f>
        <v/>
      </c>
      <c r="J1471" s="314" t="e">
        <f t="shared" ca="1" si="368"/>
        <v>#REF!</v>
      </c>
      <c r="K1471" s="338" t="e">
        <f t="shared" ca="1" si="367"/>
        <v>#REF!</v>
      </c>
      <c r="M1471" s="396" t="s">
        <v>124</v>
      </c>
      <c r="N1471" s="397">
        <v>0.38</v>
      </c>
      <c r="O1471" s="395" t="s">
        <v>124</v>
      </c>
      <c r="P1471" s="397">
        <v>0.38</v>
      </c>
      <c r="Q1471" s="395" t="s">
        <v>124</v>
      </c>
      <c r="R1471" s="397">
        <v>0.34000000357627869</v>
      </c>
      <c r="S1471" s="396" t="s">
        <v>860</v>
      </c>
      <c r="T1471" s="397">
        <v>0.13</v>
      </c>
      <c r="U1471" s="395" t="s">
        <v>56</v>
      </c>
      <c r="V1471" s="397">
        <v>0.35</v>
      </c>
      <c r="W1471" s="341" t="s">
        <v>51</v>
      </c>
      <c r="X1471" s="342">
        <v>0.40000000596046448</v>
      </c>
      <c r="Y1471" s="341" t="s">
        <v>126</v>
      </c>
      <c r="Z1471" s="342">
        <v>2.9999999329447746E-2</v>
      </c>
      <c r="AA1471" s="341" t="s">
        <v>202</v>
      </c>
      <c r="AB1471" s="343">
        <v>0.28999999165534973</v>
      </c>
      <c r="AC1471" s="341" t="s">
        <v>223</v>
      </c>
      <c r="AD1471" s="344">
        <v>0</v>
      </c>
      <c r="AE1471" s="341" t="s">
        <v>291</v>
      </c>
      <c r="AF1471" s="344">
        <v>0.33000001311302185</v>
      </c>
      <c r="AG1471" s="341" t="s">
        <v>290</v>
      </c>
      <c r="AH1471" s="344">
        <v>7.0000000298023224E-2</v>
      </c>
      <c r="AI1471" s="341" t="s">
        <v>290</v>
      </c>
      <c r="AJ1471" s="344">
        <v>0</v>
      </c>
      <c r="AK1471" s="341" t="s">
        <v>377</v>
      </c>
      <c r="AL1471" s="344">
        <v>0.28999999165534973</v>
      </c>
      <c r="AM1471" s="345" t="s">
        <v>377</v>
      </c>
      <c r="AN1471" s="346">
        <v>0</v>
      </c>
      <c r="AO1471" s="341" t="s">
        <v>1176</v>
      </c>
      <c r="AP1471" s="344">
        <v>0</v>
      </c>
      <c r="AQ1471" s="341" t="s">
        <v>377</v>
      </c>
      <c r="AR1471" s="831">
        <v>0.27200000000000002</v>
      </c>
      <c r="AS1471" s="341" t="s">
        <v>1518</v>
      </c>
      <c r="AT1471" s="831">
        <v>0</v>
      </c>
      <c r="AU1471" s="1037" t="s">
        <v>1176</v>
      </c>
      <c r="AV1471" s="831">
        <v>0</v>
      </c>
      <c r="AW1471" s="719" t="s">
        <v>1176</v>
      </c>
      <c r="AX1471" s="1013">
        <v>0</v>
      </c>
    </row>
    <row r="1472" spans="1:54" ht="18" customHeight="1" x14ac:dyDescent="0.25">
      <c r="B1472" s="1097">
        <v>3</v>
      </c>
      <c r="C1472" s="312" t="str">
        <f>IF(ISTEXT('8.Electricidad y otras energías'!E29),'8.Electricidad y otras energías'!E29,"")</f>
        <v/>
      </c>
      <c r="D1472" s="312" t="str">
        <f>IF(ISTEXT('8.Electricidad y otras energías'!F29),'8.Electricidad y otras energías'!F29,"")</f>
        <v/>
      </c>
      <c r="E1472" s="312">
        <f>'8.Electricidad y otras energías'!G29</f>
        <v>0</v>
      </c>
      <c r="F1472" s="641">
        <f>'8.Electricidad y otras energías'!H29</f>
        <v>0</v>
      </c>
      <c r="G1472" s="695" t="str">
        <f t="shared" ca="1" si="369"/>
        <v/>
      </c>
      <c r="H1472" s="339" t="str">
        <f t="shared" ref="H1472:H1490" ca="1" si="370">IF(ISNUMBER(F1472*G1472),F1472*G1472,"")</f>
        <v/>
      </c>
      <c r="J1472" s="314" t="e">
        <f t="shared" ca="1" si="368"/>
        <v>#REF!</v>
      </c>
      <c r="K1472" s="338" t="e">
        <f ca="1">INDIRECT("_Mix"&amp;$D$6)</f>
        <v>#REF!</v>
      </c>
      <c r="M1472" s="396" t="s">
        <v>854</v>
      </c>
      <c r="N1472" s="397">
        <v>0.37</v>
      </c>
      <c r="O1472" s="395" t="s">
        <v>860</v>
      </c>
      <c r="P1472" s="397">
        <v>0</v>
      </c>
      <c r="Q1472" s="395" t="s">
        <v>860</v>
      </c>
      <c r="R1472" s="397">
        <v>0.17000000178813934</v>
      </c>
      <c r="S1472" s="396" t="s">
        <v>861</v>
      </c>
      <c r="T1472" s="397">
        <v>0</v>
      </c>
      <c r="U1472" s="395" t="s">
        <v>51</v>
      </c>
      <c r="V1472" s="397">
        <v>0.36</v>
      </c>
      <c r="W1472" s="341" t="s">
        <v>124</v>
      </c>
      <c r="X1472" s="342">
        <v>0.31000000238418579</v>
      </c>
      <c r="Y1472" s="341" t="s">
        <v>127</v>
      </c>
      <c r="Z1472" s="342">
        <v>0</v>
      </c>
      <c r="AA1472" s="341" t="s">
        <v>203</v>
      </c>
      <c r="AB1472" s="343">
        <v>0</v>
      </c>
      <c r="AC1472" s="341" t="s">
        <v>224</v>
      </c>
      <c r="AD1472" s="344">
        <v>0.40000000596046448</v>
      </c>
      <c r="AE1472" s="341" t="s">
        <v>292</v>
      </c>
      <c r="AF1472" s="344">
        <v>0</v>
      </c>
      <c r="AG1472" s="341" t="s">
        <v>377</v>
      </c>
      <c r="AH1472" s="344">
        <v>0.43000000715255737</v>
      </c>
      <c r="AI1472" s="341" t="s">
        <v>377</v>
      </c>
      <c r="AJ1472" s="344">
        <v>0.40999999642372131</v>
      </c>
      <c r="AK1472" s="341" t="s">
        <v>291</v>
      </c>
      <c r="AL1472" s="344">
        <v>0.11999999731779099</v>
      </c>
      <c r="AM1472" s="345" t="s">
        <v>605</v>
      </c>
      <c r="AN1472" s="346">
        <v>0</v>
      </c>
      <c r="AO1472" s="341" t="s">
        <v>377</v>
      </c>
      <c r="AP1472" s="344">
        <v>0</v>
      </c>
      <c r="AQ1472" s="341" t="s">
        <v>1178</v>
      </c>
      <c r="AR1472" s="831">
        <v>0.27300000000000002</v>
      </c>
      <c r="AS1472" s="341" t="s">
        <v>377</v>
      </c>
      <c r="AT1472" s="831">
        <v>0.26</v>
      </c>
      <c r="AU1472" s="1037" t="s">
        <v>1708</v>
      </c>
      <c r="AV1472" s="831">
        <v>0</v>
      </c>
      <c r="AW1472" s="719" t="s">
        <v>1708</v>
      </c>
      <c r="AX1472" s="1013">
        <v>0</v>
      </c>
    </row>
    <row r="1473" spans="2:50" ht="18" customHeight="1" x14ac:dyDescent="0.25">
      <c r="B1473" s="1097">
        <v>4</v>
      </c>
      <c r="C1473" s="312" t="str">
        <f>IF(ISTEXT('8.Electricidad y otras energías'!E30),'8.Electricidad y otras energías'!E30,"")</f>
        <v/>
      </c>
      <c r="D1473" s="312" t="str">
        <f>IF(ISTEXT('8.Electricidad y otras energías'!F30),'8.Electricidad y otras energías'!F30,"")</f>
        <v/>
      </c>
      <c r="E1473" s="312">
        <f>'8.Electricidad y otras energías'!G30</f>
        <v>0</v>
      </c>
      <c r="F1473" s="641">
        <f>'8.Electricidad y otras energías'!H30</f>
        <v>0</v>
      </c>
      <c r="G1473" s="695" t="str">
        <f t="shared" ca="1" si="369"/>
        <v/>
      </c>
      <c r="H1473" s="339" t="str">
        <f t="shared" ca="1" si="370"/>
        <v/>
      </c>
      <c r="J1473" s="314" t="e">
        <f t="shared" ca="1" si="368"/>
        <v>#REF!</v>
      </c>
      <c r="K1473" s="338" t="e">
        <f t="shared" ca="1" si="367"/>
        <v>#REF!</v>
      </c>
      <c r="M1473" s="396" t="s">
        <v>855</v>
      </c>
      <c r="N1473" s="397">
        <v>0.18</v>
      </c>
      <c r="O1473" s="395" t="s">
        <v>854</v>
      </c>
      <c r="P1473" s="397">
        <v>0.37</v>
      </c>
      <c r="Q1473" s="395" t="s">
        <v>861</v>
      </c>
      <c r="R1473" s="397">
        <v>9.9999997764825821E-3</v>
      </c>
      <c r="S1473" s="396" t="s">
        <v>854</v>
      </c>
      <c r="T1473" s="397">
        <v>0.26</v>
      </c>
      <c r="U1473" s="396" t="s">
        <v>124</v>
      </c>
      <c r="V1473" s="397">
        <v>0.16</v>
      </c>
      <c r="W1473" s="341" t="s">
        <v>505</v>
      </c>
      <c r="X1473" s="342">
        <v>0.30000001192092896</v>
      </c>
      <c r="Y1473" s="341" t="s">
        <v>128</v>
      </c>
      <c r="Z1473" s="342">
        <v>0</v>
      </c>
      <c r="AA1473" s="341" t="s">
        <v>126</v>
      </c>
      <c r="AB1473" s="343">
        <v>0</v>
      </c>
      <c r="AC1473" s="341" t="s">
        <v>202</v>
      </c>
      <c r="AD1473" s="344">
        <v>0</v>
      </c>
      <c r="AE1473" s="341" t="s">
        <v>378</v>
      </c>
      <c r="AF1473" s="344">
        <v>0.30000001192092896</v>
      </c>
      <c r="AG1473" s="341" t="s">
        <v>291</v>
      </c>
      <c r="AH1473" s="344">
        <v>0.38999998569488525</v>
      </c>
      <c r="AI1473" s="341" t="s">
        <v>291</v>
      </c>
      <c r="AJ1473" s="344">
        <v>0.31000000238418579</v>
      </c>
      <c r="AK1473" s="341" t="s">
        <v>517</v>
      </c>
      <c r="AL1473" s="344">
        <v>3.9999999105930328E-2</v>
      </c>
      <c r="AM1473" s="345" t="s">
        <v>291</v>
      </c>
      <c r="AN1473" s="346">
        <v>0</v>
      </c>
      <c r="AO1473" s="341" t="s">
        <v>1177</v>
      </c>
      <c r="AP1473" s="344">
        <v>0.16900000000000001</v>
      </c>
      <c r="AQ1473" s="341" t="s">
        <v>1179</v>
      </c>
      <c r="AR1473" s="831">
        <v>0</v>
      </c>
      <c r="AS1473" s="341" t="s">
        <v>1178</v>
      </c>
      <c r="AT1473" s="831">
        <v>0.26</v>
      </c>
      <c r="AU1473" s="1037" t="s">
        <v>1518</v>
      </c>
      <c r="AV1473" s="831">
        <v>0</v>
      </c>
      <c r="AW1473" s="719" t="s">
        <v>1518</v>
      </c>
      <c r="AX1473" s="1013">
        <v>0</v>
      </c>
    </row>
    <row r="1474" spans="2:50" ht="18" customHeight="1" x14ac:dyDescent="0.25">
      <c r="B1474" s="1097">
        <v>5</v>
      </c>
      <c r="C1474" s="312" t="str">
        <f>IF(ISTEXT('8.Electricidad y otras energías'!E31),'8.Electricidad y otras energías'!E31,"")</f>
        <v/>
      </c>
      <c r="D1474" s="312" t="str">
        <f>IF(ISTEXT('8.Electricidad y otras energías'!F31),'8.Electricidad y otras energías'!F31,"")</f>
        <v/>
      </c>
      <c r="E1474" s="312">
        <f>'8.Electricidad y otras energías'!G31</f>
        <v>0</v>
      </c>
      <c r="F1474" s="641">
        <f>'8.Electricidad y otras energías'!H31</f>
        <v>0</v>
      </c>
      <c r="G1474" s="695" t="str">
        <f t="shared" ca="1" si="369"/>
        <v/>
      </c>
      <c r="H1474" s="339" t="str">
        <f t="shared" ca="1" si="370"/>
        <v/>
      </c>
      <c r="J1474" s="314" t="e">
        <f t="shared" ca="1" si="368"/>
        <v>#REF!</v>
      </c>
      <c r="K1474" s="338" t="e">
        <f t="shared" ca="1" si="367"/>
        <v>#REF!</v>
      </c>
      <c r="M1474" s="396" t="s">
        <v>58</v>
      </c>
      <c r="N1474" s="397">
        <v>0.22</v>
      </c>
      <c r="O1474" s="395" t="s">
        <v>58</v>
      </c>
      <c r="P1474" s="397">
        <v>0.42</v>
      </c>
      <c r="Q1474" s="395" t="s">
        <v>854</v>
      </c>
      <c r="R1474" s="397">
        <v>0.2800000011920929</v>
      </c>
      <c r="S1474" s="396" t="s">
        <v>61</v>
      </c>
      <c r="T1474" s="397">
        <v>0</v>
      </c>
      <c r="U1474" s="396" t="s">
        <v>860</v>
      </c>
      <c r="V1474" s="397">
        <v>0.21</v>
      </c>
      <c r="W1474" s="341" t="s">
        <v>507</v>
      </c>
      <c r="X1474" s="342">
        <v>0</v>
      </c>
      <c r="Y1474" s="341" t="s">
        <v>51</v>
      </c>
      <c r="Z1474" s="342">
        <v>0.34999999403953552</v>
      </c>
      <c r="AA1474" s="341" t="s">
        <v>204</v>
      </c>
      <c r="AB1474" s="343">
        <v>0</v>
      </c>
      <c r="AC1474" s="341" t="s">
        <v>203</v>
      </c>
      <c r="AD1474" s="344">
        <v>0.25</v>
      </c>
      <c r="AE1474" s="341" t="s">
        <v>222</v>
      </c>
      <c r="AF1474" s="344">
        <v>0.36000001430511475</v>
      </c>
      <c r="AG1474" s="341" t="s">
        <v>201</v>
      </c>
      <c r="AH1474" s="344">
        <v>0.41999998688697815</v>
      </c>
      <c r="AI1474" s="341" t="s">
        <v>517</v>
      </c>
      <c r="AJ1474" s="344">
        <v>0.34999999403953552</v>
      </c>
      <c r="AK1474" s="341" t="s">
        <v>465</v>
      </c>
      <c r="AL1474" s="344">
        <v>0</v>
      </c>
      <c r="AM1474" s="345" t="s">
        <v>517</v>
      </c>
      <c r="AN1474" s="346">
        <v>0</v>
      </c>
      <c r="AO1474" s="341" t="s">
        <v>1178</v>
      </c>
      <c r="AP1474" s="344">
        <v>0.25900000000000001</v>
      </c>
      <c r="AQ1474" s="341" t="s">
        <v>1180</v>
      </c>
      <c r="AR1474" s="831">
        <v>1E-3</v>
      </c>
      <c r="AS1474" s="341" t="s">
        <v>1179</v>
      </c>
      <c r="AT1474" s="831">
        <v>0</v>
      </c>
      <c r="AU1474" s="1037" t="s">
        <v>377</v>
      </c>
      <c r="AV1474" s="831">
        <v>0.28299999999999997</v>
      </c>
      <c r="AW1474" s="719" t="s">
        <v>377</v>
      </c>
      <c r="AX1474" s="1013">
        <v>0</v>
      </c>
    </row>
    <row r="1475" spans="2:50" ht="18" customHeight="1" x14ac:dyDescent="0.25">
      <c r="B1475" s="1097">
        <v>6</v>
      </c>
      <c r="C1475" s="312" t="str">
        <f>IF(ISTEXT('8.Electricidad y otras energías'!E32),'8.Electricidad y otras energías'!E32,"")</f>
        <v/>
      </c>
      <c r="D1475" s="312" t="str">
        <f>IF(ISTEXT('8.Electricidad y otras energías'!F32),'8.Electricidad y otras energías'!F32,"")</f>
        <v/>
      </c>
      <c r="E1475" s="312">
        <f>'8.Electricidad y otras energías'!G32</f>
        <v>0</v>
      </c>
      <c r="F1475" s="641">
        <f>'8.Electricidad y otras energías'!H32</f>
        <v>0</v>
      </c>
      <c r="G1475" s="695" t="str">
        <f t="shared" ca="1" si="369"/>
        <v/>
      </c>
      <c r="H1475" s="339" t="str">
        <f t="shared" ca="1" si="370"/>
        <v/>
      </c>
      <c r="J1475" s="314" t="e">
        <f t="shared" ca="1" si="368"/>
        <v>#REF!</v>
      </c>
      <c r="K1475" s="338" t="e">
        <f t="shared" ca="1" si="367"/>
        <v>#REF!</v>
      </c>
      <c r="M1475" s="396" t="s">
        <v>59</v>
      </c>
      <c r="N1475" s="397">
        <v>0.21</v>
      </c>
      <c r="O1475" s="395" t="s">
        <v>59</v>
      </c>
      <c r="P1475" s="397">
        <v>0.19</v>
      </c>
      <c r="Q1475" s="395" t="s">
        <v>54</v>
      </c>
      <c r="R1475" s="397">
        <v>0.25999999046325684</v>
      </c>
      <c r="S1475" s="396" t="s">
        <v>863</v>
      </c>
      <c r="T1475" s="397">
        <v>0.21</v>
      </c>
      <c r="U1475" s="396" t="s">
        <v>865</v>
      </c>
      <c r="V1475" s="397">
        <v>0</v>
      </c>
      <c r="W1475" s="341" t="s">
        <v>67</v>
      </c>
      <c r="X1475" s="342">
        <v>0</v>
      </c>
      <c r="Y1475" s="341" t="s">
        <v>505</v>
      </c>
      <c r="Z1475" s="342">
        <v>0.25</v>
      </c>
      <c r="AA1475" s="341" t="s">
        <v>205</v>
      </c>
      <c r="AB1475" s="343">
        <v>0.37000000476837158</v>
      </c>
      <c r="AC1475" s="341" t="s">
        <v>126</v>
      </c>
      <c r="AD1475" s="344">
        <v>0</v>
      </c>
      <c r="AE1475" s="341" t="s">
        <v>223</v>
      </c>
      <c r="AF1475" s="344">
        <v>0</v>
      </c>
      <c r="AG1475" s="341" t="s">
        <v>292</v>
      </c>
      <c r="AH1475" s="344">
        <v>0</v>
      </c>
      <c r="AI1475" s="341" t="s">
        <v>201</v>
      </c>
      <c r="AJ1475" s="344">
        <v>0.36000001430511475</v>
      </c>
      <c r="AK1475" s="341" t="s">
        <v>466</v>
      </c>
      <c r="AL1475" s="344">
        <v>0</v>
      </c>
      <c r="AM1475" s="345" t="s">
        <v>465</v>
      </c>
      <c r="AN1475" s="346">
        <v>0</v>
      </c>
      <c r="AO1475" s="341" t="s">
        <v>1179</v>
      </c>
      <c r="AP1475" s="344">
        <v>0</v>
      </c>
      <c r="AQ1475" s="341" t="s">
        <v>1459</v>
      </c>
      <c r="AR1475" s="831">
        <v>0</v>
      </c>
      <c r="AS1475" s="341" t="s">
        <v>1519</v>
      </c>
      <c r="AT1475" s="831">
        <v>0</v>
      </c>
      <c r="AU1475" s="1037" t="s">
        <v>1178</v>
      </c>
      <c r="AV1475" s="831">
        <v>0.26600000000000001</v>
      </c>
      <c r="AW1475" s="719" t="s">
        <v>1178</v>
      </c>
      <c r="AX1475" s="1013">
        <v>0.253</v>
      </c>
    </row>
    <row r="1476" spans="2:50" ht="18" customHeight="1" x14ac:dyDescent="0.25">
      <c r="B1476" s="1097">
        <v>7</v>
      </c>
      <c r="C1476" s="312" t="str">
        <f>IF(ISTEXT('8.Electricidad y otras energías'!E33),'8.Electricidad y otras energías'!E33,"")</f>
        <v/>
      </c>
      <c r="D1476" s="312" t="str">
        <f>IF(ISTEXT('8.Electricidad y otras energías'!F33),'8.Electricidad y otras energías'!F33,"")</f>
        <v/>
      </c>
      <c r="E1476" s="312">
        <f>'8.Electricidad y otras energías'!G33</f>
        <v>0</v>
      </c>
      <c r="F1476" s="641">
        <f>'8.Electricidad y otras energías'!H33</f>
        <v>0</v>
      </c>
      <c r="G1476" s="695" t="str">
        <f t="shared" ca="1" si="369"/>
        <v/>
      </c>
      <c r="H1476" s="339" t="str">
        <f t="shared" ca="1" si="370"/>
        <v/>
      </c>
      <c r="J1476" s="314" t="e">
        <f t="shared" ca="1" si="368"/>
        <v>#REF!</v>
      </c>
      <c r="K1476" s="338" t="e">
        <f t="shared" ca="1" si="367"/>
        <v>#REF!</v>
      </c>
      <c r="M1476" s="396" t="s">
        <v>856</v>
      </c>
      <c r="N1476" s="397">
        <v>0.4</v>
      </c>
      <c r="O1476" s="395" t="s">
        <v>857</v>
      </c>
      <c r="P1476" s="397">
        <v>0.34</v>
      </c>
      <c r="Q1476" s="395" t="s">
        <v>58</v>
      </c>
      <c r="R1476" s="397">
        <v>0.14000000059604645</v>
      </c>
      <c r="S1476" s="396" t="s">
        <v>58</v>
      </c>
      <c r="T1476" s="397">
        <v>0.06</v>
      </c>
      <c r="U1476" s="396" t="s">
        <v>67</v>
      </c>
      <c r="V1476" s="397">
        <v>0.19</v>
      </c>
      <c r="W1476" s="341" t="s">
        <v>385</v>
      </c>
      <c r="X1476" s="342">
        <v>0.37000000476837158</v>
      </c>
      <c r="Y1476" s="341" t="s">
        <v>129</v>
      </c>
      <c r="Z1476" s="342">
        <v>0</v>
      </c>
      <c r="AA1476" s="341" t="s">
        <v>128</v>
      </c>
      <c r="AB1476" s="343">
        <v>0</v>
      </c>
      <c r="AC1476" s="341" t="s">
        <v>225</v>
      </c>
      <c r="AD1476" s="344">
        <v>0.38999998569488525</v>
      </c>
      <c r="AE1476" s="341" t="s">
        <v>293</v>
      </c>
      <c r="AF1476" s="344">
        <v>0</v>
      </c>
      <c r="AG1476" s="341" t="s">
        <v>378</v>
      </c>
      <c r="AH1476" s="344">
        <v>0.31999999284744263</v>
      </c>
      <c r="AI1476" s="341" t="s">
        <v>292</v>
      </c>
      <c r="AJ1476" s="344">
        <v>0</v>
      </c>
      <c r="AK1476" s="341" t="s">
        <v>201</v>
      </c>
      <c r="AL1476" s="344">
        <v>0.27000001072883606</v>
      </c>
      <c r="AM1476" s="345" t="s">
        <v>466</v>
      </c>
      <c r="AN1476" s="346">
        <v>0</v>
      </c>
      <c r="AO1476" s="341" t="s">
        <v>1180</v>
      </c>
      <c r="AP1476" s="344">
        <v>0</v>
      </c>
      <c r="AQ1476" s="341" t="s">
        <v>1182</v>
      </c>
      <c r="AR1476" s="831">
        <v>0.215</v>
      </c>
      <c r="AS1476" s="341" t="s">
        <v>1459</v>
      </c>
      <c r="AT1476" s="831">
        <v>0</v>
      </c>
      <c r="AU1476" s="1037" t="s">
        <v>1179</v>
      </c>
      <c r="AV1476" s="831">
        <v>0</v>
      </c>
      <c r="AW1476" s="719" t="s">
        <v>1179</v>
      </c>
      <c r="AX1476" s="1013">
        <v>0</v>
      </c>
    </row>
    <row r="1477" spans="2:50" ht="18" customHeight="1" x14ac:dyDescent="0.25">
      <c r="B1477" s="1097">
        <v>8</v>
      </c>
      <c r="C1477" s="312" t="str">
        <f>IF(ISTEXT('8.Electricidad y otras energías'!E34),'8.Electricidad y otras energías'!E34,"")</f>
        <v/>
      </c>
      <c r="D1477" s="312" t="str">
        <f>IF(ISTEXT('8.Electricidad y otras energías'!F34),'8.Electricidad y otras energías'!F34,"")</f>
        <v/>
      </c>
      <c r="E1477" s="312">
        <f>'8.Electricidad y otras energías'!G34</f>
        <v>0</v>
      </c>
      <c r="F1477" s="641">
        <f>'8.Electricidad y otras energías'!H34</f>
        <v>0</v>
      </c>
      <c r="G1477" s="695" t="str">
        <f t="shared" ca="1" si="369"/>
        <v/>
      </c>
      <c r="H1477" s="339" t="str">
        <f t="shared" ca="1" si="370"/>
        <v/>
      </c>
      <c r="J1477" s="314" t="e">
        <f t="shared" ca="1" si="368"/>
        <v>#REF!</v>
      </c>
      <c r="K1477" s="338" t="e">
        <f t="shared" ca="1" si="367"/>
        <v>#REF!</v>
      </c>
      <c r="M1477" s="396" t="s">
        <v>857</v>
      </c>
      <c r="N1477" s="397">
        <v>0.35</v>
      </c>
      <c r="O1477" s="395" t="s">
        <v>858</v>
      </c>
      <c r="P1477" s="397">
        <v>0.04</v>
      </c>
      <c r="Q1477" s="395" t="s">
        <v>59</v>
      </c>
      <c r="R1477" s="397">
        <v>0.14000000059604645</v>
      </c>
      <c r="S1477" s="396" t="s">
        <v>59</v>
      </c>
      <c r="T1477" s="397">
        <v>0.05</v>
      </c>
      <c r="U1477" s="396" t="s">
        <v>854</v>
      </c>
      <c r="V1477" s="397">
        <v>0.33</v>
      </c>
      <c r="W1477" s="341" t="s">
        <v>61</v>
      </c>
      <c r="X1477" s="342">
        <v>0</v>
      </c>
      <c r="Y1477" s="341" t="s">
        <v>67</v>
      </c>
      <c r="Z1477" s="342">
        <v>0</v>
      </c>
      <c r="AA1477" s="341" t="s">
        <v>51</v>
      </c>
      <c r="AB1477" s="343">
        <v>0.36000001430511475</v>
      </c>
      <c r="AC1477" s="341" t="s">
        <v>204</v>
      </c>
      <c r="AD1477" s="344">
        <v>0</v>
      </c>
      <c r="AE1477" s="341" t="s">
        <v>224</v>
      </c>
      <c r="AF1477" s="344">
        <v>0.36000001430511475</v>
      </c>
      <c r="AG1477" s="341" t="s">
        <v>222</v>
      </c>
      <c r="AH1477" s="344">
        <v>0.41999998688697815</v>
      </c>
      <c r="AI1477" s="341" t="s">
        <v>408</v>
      </c>
      <c r="AJ1477" s="344">
        <v>0.40999999642372131</v>
      </c>
      <c r="AK1477" s="341" t="s">
        <v>292</v>
      </c>
      <c r="AL1477" s="344">
        <v>0</v>
      </c>
      <c r="AM1477" s="345" t="s">
        <v>201</v>
      </c>
      <c r="AN1477" s="346">
        <v>0.18</v>
      </c>
      <c r="AO1477" s="341" t="s">
        <v>1181</v>
      </c>
      <c r="AP1477" s="344">
        <v>0</v>
      </c>
      <c r="AQ1477" s="341" t="s">
        <v>467</v>
      </c>
      <c r="AR1477" s="831">
        <v>0.252</v>
      </c>
      <c r="AS1477" s="341" t="s">
        <v>1182</v>
      </c>
      <c r="AT1477" s="831">
        <v>0.24</v>
      </c>
      <c r="AU1477" s="1037" t="s">
        <v>1519</v>
      </c>
      <c r="AV1477" s="831">
        <v>0.28299999999999997</v>
      </c>
      <c r="AW1477" s="719" t="s">
        <v>1180</v>
      </c>
      <c r="AX1477" s="1013">
        <v>0</v>
      </c>
    </row>
    <row r="1478" spans="2:50" ht="18" customHeight="1" x14ac:dyDescent="0.25">
      <c r="B1478" s="1097">
        <v>9</v>
      </c>
      <c r="C1478" s="312" t="str">
        <f>IF(ISTEXT('8.Electricidad y otras energías'!E35),'8.Electricidad y otras energías'!E35,"")</f>
        <v/>
      </c>
      <c r="D1478" s="312" t="str">
        <f>IF(ISTEXT('8.Electricidad y otras energías'!F35),'8.Electricidad y otras energías'!F35,"")</f>
        <v/>
      </c>
      <c r="E1478" s="312">
        <f>'8.Electricidad y otras energías'!G35</f>
        <v>0</v>
      </c>
      <c r="F1478" s="641">
        <f>'8.Electricidad y otras energías'!H35</f>
        <v>0</v>
      </c>
      <c r="G1478" s="695" t="str">
        <f t="shared" ca="1" si="369"/>
        <v/>
      </c>
      <c r="H1478" s="339" t="str">
        <f t="shared" ca="1" si="370"/>
        <v/>
      </c>
      <c r="J1478" s="314" t="e">
        <f t="shared" ca="1" si="368"/>
        <v>#REF!</v>
      </c>
      <c r="K1478" s="338" t="e">
        <f t="shared" ca="1" si="367"/>
        <v>#REF!</v>
      </c>
      <c r="M1478" s="396" t="s">
        <v>858</v>
      </c>
      <c r="N1478" s="397">
        <v>0</v>
      </c>
      <c r="O1478" s="395" t="s">
        <v>138</v>
      </c>
      <c r="P1478" s="397">
        <v>0.35</v>
      </c>
      <c r="Q1478" s="395" t="s">
        <v>862</v>
      </c>
      <c r="R1478" s="397">
        <v>0.27000001072883606</v>
      </c>
      <c r="S1478" s="396" t="s">
        <v>64</v>
      </c>
      <c r="T1478" s="397">
        <v>0</v>
      </c>
      <c r="U1478" s="396" t="s">
        <v>61</v>
      </c>
      <c r="V1478" s="397">
        <v>0</v>
      </c>
      <c r="W1478" s="341" t="s">
        <v>54</v>
      </c>
      <c r="X1478" s="342">
        <v>0.25</v>
      </c>
      <c r="Y1478" s="341" t="s">
        <v>385</v>
      </c>
      <c r="Z1478" s="342">
        <v>0.31000000238418579</v>
      </c>
      <c r="AA1478" s="341" t="s">
        <v>381</v>
      </c>
      <c r="AB1478" s="343">
        <v>0</v>
      </c>
      <c r="AC1478" s="341" t="s">
        <v>128</v>
      </c>
      <c r="AD1478" s="344">
        <v>0</v>
      </c>
      <c r="AE1478" s="341" t="s">
        <v>202</v>
      </c>
      <c r="AF1478" s="344">
        <v>0</v>
      </c>
      <c r="AG1478" s="341" t="s">
        <v>56</v>
      </c>
      <c r="AH1478" s="344">
        <v>5.9999998658895493E-2</v>
      </c>
      <c r="AI1478" s="341" t="s">
        <v>378</v>
      </c>
      <c r="AJ1478" s="344">
        <v>0.30000001192092896</v>
      </c>
      <c r="AK1478" s="341" t="s">
        <v>408</v>
      </c>
      <c r="AL1478" s="344">
        <v>0.31000000238418579</v>
      </c>
      <c r="AM1478" s="345" t="s">
        <v>292</v>
      </c>
      <c r="AN1478" s="346">
        <v>0</v>
      </c>
      <c r="AO1478" s="341" t="s">
        <v>1182</v>
      </c>
      <c r="AP1478" s="344">
        <v>0</v>
      </c>
      <c r="AQ1478" s="341" t="s">
        <v>1078</v>
      </c>
      <c r="AR1478" s="831">
        <v>0.27200000000000002</v>
      </c>
      <c r="AS1478" s="341" t="s">
        <v>467</v>
      </c>
      <c r="AT1478" s="831">
        <v>0.26</v>
      </c>
      <c r="AU1478" s="1037" t="s">
        <v>1459</v>
      </c>
      <c r="AV1478" s="831">
        <v>0</v>
      </c>
      <c r="AW1478" s="719" t="s">
        <v>1519</v>
      </c>
      <c r="AX1478" s="1013">
        <v>0.25800000000000001</v>
      </c>
    </row>
    <row r="1479" spans="2:50" ht="18" customHeight="1" x14ac:dyDescent="0.25">
      <c r="B1479" s="1097">
        <v>10</v>
      </c>
      <c r="C1479" s="312" t="str">
        <f>IF(ISTEXT('8.Electricidad y otras energías'!E36),'8.Electricidad y otras energías'!E36,"")</f>
        <v/>
      </c>
      <c r="D1479" s="312" t="str">
        <f>IF(ISTEXT('8.Electricidad y otras energías'!F36),'8.Electricidad y otras energías'!F36,"")</f>
        <v/>
      </c>
      <c r="E1479" s="312">
        <f>'8.Electricidad y otras energías'!G36</f>
        <v>0</v>
      </c>
      <c r="F1479" s="641">
        <f>'8.Electricidad y otras energías'!H36</f>
        <v>0</v>
      </c>
      <c r="G1479" s="695" t="str">
        <f t="shared" ca="1" si="369"/>
        <v/>
      </c>
      <c r="H1479" s="339" t="str">
        <f t="shared" ca="1" si="370"/>
        <v/>
      </c>
      <c r="J1479" s="314" t="e">
        <f t="shared" ca="1" si="368"/>
        <v>#REF!</v>
      </c>
      <c r="K1479" s="338" t="e">
        <f t="shared" ca="1" si="367"/>
        <v>#REF!</v>
      </c>
      <c r="M1479" s="396" t="s">
        <v>138</v>
      </c>
      <c r="N1479" s="397">
        <v>0.35</v>
      </c>
      <c r="O1479" s="395" t="s">
        <v>57</v>
      </c>
      <c r="P1479" s="397">
        <v>0.36</v>
      </c>
      <c r="Q1479" s="395" t="s">
        <v>64</v>
      </c>
      <c r="R1479" s="397">
        <v>0</v>
      </c>
      <c r="S1479" s="396" t="s">
        <v>857</v>
      </c>
      <c r="T1479" s="397">
        <v>0.21</v>
      </c>
      <c r="U1479" s="396" t="s">
        <v>863</v>
      </c>
      <c r="V1479" s="397">
        <v>0.23</v>
      </c>
      <c r="W1479" s="341" t="s">
        <v>58</v>
      </c>
      <c r="X1479" s="342">
        <v>0.14000000059604645</v>
      </c>
      <c r="Y1479" s="341" t="s">
        <v>130</v>
      </c>
      <c r="Z1479" s="342">
        <v>0.2800000011920929</v>
      </c>
      <c r="AA1479" s="341" t="s">
        <v>505</v>
      </c>
      <c r="AB1479" s="343">
        <v>0.27000001072883606</v>
      </c>
      <c r="AC1479" s="341" t="s">
        <v>51</v>
      </c>
      <c r="AD1479" s="344">
        <v>0.40000000596046448</v>
      </c>
      <c r="AE1479" s="341" t="s">
        <v>203</v>
      </c>
      <c r="AF1479" s="344">
        <v>0.15000000596046448</v>
      </c>
      <c r="AG1479" s="341" t="s">
        <v>223</v>
      </c>
      <c r="AH1479" s="344">
        <v>1.9999999552965164E-2</v>
      </c>
      <c r="AI1479" s="341" t="s">
        <v>222</v>
      </c>
      <c r="AJ1479" s="344">
        <v>0.40000000596046448</v>
      </c>
      <c r="AK1479" s="341" t="s">
        <v>467</v>
      </c>
      <c r="AL1479" s="344">
        <v>0</v>
      </c>
      <c r="AM1479" s="345" t="s">
        <v>408</v>
      </c>
      <c r="AN1479" s="346">
        <v>0.25</v>
      </c>
      <c r="AO1479" s="341" t="s">
        <v>467</v>
      </c>
      <c r="AP1479" s="344">
        <v>0</v>
      </c>
      <c r="AQ1479" s="341" t="s">
        <v>1184</v>
      </c>
      <c r="AR1479" s="831">
        <v>0.27200000000000002</v>
      </c>
      <c r="AS1479" s="341" t="s">
        <v>607</v>
      </c>
      <c r="AT1479" s="831">
        <v>0.23599999999999999</v>
      </c>
      <c r="AU1479" s="1037" t="s">
        <v>1182</v>
      </c>
      <c r="AV1479" s="831">
        <v>0</v>
      </c>
      <c r="AW1479" s="719" t="s">
        <v>1459</v>
      </c>
      <c r="AX1479" s="1013">
        <v>0</v>
      </c>
    </row>
    <row r="1480" spans="2:50" ht="18" customHeight="1" x14ac:dyDescent="0.25">
      <c r="B1480" s="1097">
        <v>11</v>
      </c>
      <c r="C1480" s="312" t="str">
        <f>IF(ISTEXT('8.Electricidad y otras energías'!E37),'8.Electricidad y otras energías'!E37,"")</f>
        <v/>
      </c>
      <c r="D1480" s="312" t="str">
        <f>IF(ISTEXT('8.Electricidad y otras energías'!F37),'8.Electricidad y otras energías'!F37,"")</f>
        <v/>
      </c>
      <c r="E1480" s="312">
        <f>'8.Electricidad y otras energías'!G37</f>
        <v>0</v>
      </c>
      <c r="F1480" s="641">
        <f>'8.Electricidad y otras energías'!H37</f>
        <v>0</v>
      </c>
      <c r="G1480" s="695" t="str">
        <f t="shared" ca="1" si="369"/>
        <v/>
      </c>
      <c r="H1480" s="339" t="str">
        <f t="shared" ca="1" si="370"/>
        <v/>
      </c>
      <c r="J1480" s="314" t="e">
        <f t="shared" ca="1" si="368"/>
        <v>#REF!</v>
      </c>
      <c r="K1480" s="338" t="e">
        <f t="shared" ca="1" si="367"/>
        <v>#REF!</v>
      </c>
      <c r="M1480" s="396" t="s">
        <v>859</v>
      </c>
      <c r="N1480" s="397">
        <v>0.4</v>
      </c>
      <c r="O1480" s="347" t="s">
        <v>113</v>
      </c>
      <c r="P1480" s="398">
        <v>0.42</v>
      </c>
      <c r="Q1480" s="395" t="s">
        <v>857</v>
      </c>
      <c r="R1480" s="397">
        <v>0.23999999463558197</v>
      </c>
      <c r="S1480" s="396" t="s">
        <v>66</v>
      </c>
      <c r="T1480" s="397">
        <v>0.28000000000000003</v>
      </c>
      <c r="U1480" s="396" t="s">
        <v>58</v>
      </c>
      <c r="V1480" s="397">
        <v>0.08</v>
      </c>
      <c r="W1480" s="341" t="s">
        <v>59</v>
      </c>
      <c r="X1480" s="342">
        <v>0.12999999523162842</v>
      </c>
      <c r="Y1480" s="341" t="s">
        <v>131</v>
      </c>
      <c r="Z1480" s="342">
        <v>0.36000001430511475</v>
      </c>
      <c r="AA1480" s="341" t="s">
        <v>129</v>
      </c>
      <c r="AB1480" s="343">
        <v>0.25999999046325684</v>
      </c>
      <c r="AC1480" s="341" t="s">
        <v>226</v>
      </c>
      <c r="AD1480" s="344">
        <v>0.40000000596046448</v>
      </c>
      <c r="AE1480" s="341" t="s">
        <v>126</v>
      </c>
      <c r="AF1480" s="344">
        <v>0</v>
      </c>
      <c r="AG1480" s="341" t="s">
        <v>361</v>
      </c>
      <c r="AH1480" s="344">
        <v>0</v>
      </c>
      <c r="AI1480" s="341" t="s">
        <v>409</v>
      </c>
      <c r="AJ1480" s="344">
        <v>0</v>
      </c>
      <c r="AK1480" s="341" t="s">
        <v>527</v>
      </c>
      <c r="AL1480" s="344">
        <v>0.31000000238418579</v>
      </c>
      <c r="AM1480" s="345" t="s">
        <v>467</v>
      </c>
      <c r="AN1480" s="346">
        <v>0</v>
      </c>
      <c r="AO1480" s="341" t="s">
        <v>606</v>
      </c>
      <c r="AP1480" s="344">
        <v>0</v>
      </c>
      <c r="AQ1480" s="341" t="s">
        <v>1185</v>
      </c>
      <c r="AR1480" s="831">
        <v>0</v>
      </c>
      <c r="AS1480" s="341" t="s">
        <v>1078</v>
      </c>
      <c r="AT1480" s="831">
        <v>0.26</v>
      </c>
      <c r="AU1480" s="1037" t="s">
        <v>1709</v>
      </c>
      <c r="AV1480" s="831">
        <v>0</v>
      </c>
      <c r="AW1480" s="719" t="s">
        <v>1182</v>
      </c>
      <c r="AX1480" s="1013">
        <v>0</v>
      </c>
    </row>
    <row r="1481" spans="2:50" ht="18" customHeight="1" x14ac:dyDescent="0.25">
      <c r="B1481" s="1097">
        <v>12</v>
      </c>
      <c r="C1481" s="312" t="str">
        <f>IF(ISTEXT('8.Electricidad y otras energías'!E38),'8.Electricidad y otras energías'!E38,"")</f>
        <v/>
      </c>
      <c r="D1481" s="312" t="str">
        <f>IF(ISTEXT('8.Electricidad y otras energías'!F38),'8.Electricidad y otras energías'!F38,"")</f>
        <v/>
      </c>
      <c r="E1481" s="312">
        <f>'8.Electricidad y otras energías'!G38</f>
        <v>0</v>
      </c>
      <c r="F1481" s="641">
        <f>'8.Electricidad y otras energías'!H38</f>
        <v>0</v>
      </c>
      <c r="G1481" s="695" t="str">
        <f t="shared" ca="1" si="369"/>
        <v/>
      </c>
      <c r="H1481" s="339" t="str">
        <f t="shared" ca="1" si="370"/>
        <v/>
      </c>
      <c r="J1481" s="314" t="e">
        <f t="shared" ca="1" si="368"/>
        <v>#REF!</v>
      </c>
      <c r="K1481" s="338" t="e">
        <f t="shared" ca="1" si="367"/>
        <v>#REF!</v>
      </c>
      <c r="M1481" s="396" t="s">
        <v>57</v>
      </c>
      <c r="N1481" s="397">
        <v>0.31</v>
      </c>
      <c r="O1481" s="347" t="s">
        <v>0</v>
      </c>
      <c r="P1481" s="398">
        <v>0.42</v>
      </c>
      <c r="Q1481" s="395" t="s">
        <v>52</v>
      </c>
      <c r="R1481" s="397">
        <v>0.12999999523162842</v>
      </c>
      <c r="S1481" s="396" t="s">
        <v>864</v>
      </c>
      <c r="T1481" s="397">
        <v>0</v>
      </c>
      <c r="U1481" s="396" t="s">
        <v>59</v>
      </c>
      <c r="V1481" s="397">
        <v>0.08</v>
      </c>
      <c r="W1481" s="341" t="s">
        <v>55</v>
      </c>
      <c r="X1481" s="342">
        <v>9.9999997764825821E-3</v>
      </c>
      <c r="Y1481" s="341" t="s">
        <v>132</v>
      </c>
      <c r="Z1481" s="342">
        <v>0.31999999284744263</v>
      </c>
      <c r="AA1481" s="341" t="s">
        <v>67</v>
      </c>
      <c r="AB1481" s="343">
        <v>0</v>
      </c>
      <c r="AC1481" s="341" t="s">
        <v>227</v>
      </c>
      <c r="AD1481" s="344">
        <v>0</v>
      </c>
      <c r="AE1481" s="341" t="s">
        <v>225</v>
      </c>
      <c r="AF1481" s="344">
        <v>0</v>
      </c>
      <c r="AG1481" s="341" t="s">
        <v>293</v>
      </c>
      <c r="AH1481" s="344">
        <v>0</v>
      </c>
      <c r="AI1481" s="341" t="s">
        <v>56</v>
      </c>
      <c r="AJ1481" s="344">
        <v>0.11999999731779099</v>
      </c>
      <c r="AK1481" s="341" t="s">
        <v>378</v>
      </c>
      <c r="AL1481" s="344">
        <v>0</v>
      </c>
      <c r="AM1481" s="345" t="s">
        <v>527</v>
      </c>
      <c r="AN1481" s="346">
        <v>0.22</v>
      </c>
      <c r="AO1481" s="341" t="s">
        <v>607</v>
      </c>
      <c r="AP1481" s="344">
        <v>0.25900000000000001</v>
      </c>
      <c r="AQ1481" s="341" t="s">
        <v>1460</v>
      </c>
      <c r="AR1481" s="831">
        <v>0</v>
      </c>
      <c r="AS1481" s="341" t="s">
        <v>1520</v>
      </c>
      <c r="AT1481" s="831">
        <v>0</v>
      </c>
      <c r="AU1481" s="1037" t="s">
        <v>467</v>
      </c>
      <c r="AV1481" s="831">
        <v>0.28299999999999997</v>
      </c>
      <c r="AW1481" s="719" t="s">
        <v>1709</v>
      </c>
      <c r="AX1481" s="1013">
        <v>0</v>
      </c>
    </row>
    <row r="1482" spans="2:50" ht="18" customHeight="1" x14ac:dyDescent="0.25">
      <c r="B1482" s="1097">
        <v>13</v>
      </c>
      <c r="C1482" s="312" t="str">
        <f>IF(ISTEXT('8.Electricidad y otras energías'!E39),'8.Electricidad y otras energías'!E39,"")</f>
        <v/>
      </c>
      <c r="D1482" s="312" t="str">
        <f>IF(ISTEXT('8.Electricidad y otras energías'!F39),'8.Electricidad y otras energías'!F39,"")</f>
        <v/>
      </c>
      <c r="E1482" s="312">
        <f>'8.Electricidad y otras energías'!G39</f>
        <v>0</v>
      </c>
      <c r="F1482" s="641">
        <f>'8.Electricidad y otras energías'!H39</f>
        <v>0</v>
      </c>
      <c r="G1482" s="695" t="str">
        <f t="shared" ca="1" si="369"/>
        <v/>
      </c>
      <c r="H1482" s="339" t="str">
        <f t="shared" ca="1" si="370"/>
        <v/>
      </c>
      <c r="J1482" s="314" t="e">
        <f t="shared" ca="1" si="368"/>
        <v>#REF!</v>
      </c>
      <c r="K1482" s="338" t="e">
        <f t="shared" ca="1" si="367"/>
        <v>#REF!</v>
      </c>
      <c r="M1482" s="347" t="s">
        <v>113</v>
      </c>
      <c r="N1482" s="398">
        <v>0.45</v>
      </c>
      <c r="Q1482" s="396" t="s">
        <v>138</v>
      </c>
      <c r="R1482" s="397">
        <v>0.28999999165534973</v>
      </c>
      <c r="S1482" s="396" t="s">
        <v>52</v>
      </c>
      <c r="T1482" s="397">
        <v>0.1</v>
      </c>
      <c r="U1482" s="396" t="s">
        <v>55</v>
      </c>
      <c r="V1482" s="397">
        <v>0</v>
      </c>
      <c r="W1482" s="341" t="s">
        <v>63</v>
      </c>
      <c r="X1482" s="342">
        <v>0</v>
      </c>
      <c r="Y1482" s="341" t="s">
        <v>61</v>
      </c>
      <c r="Z1482" s="342">
        <v>0</v>
      </c>
      <c r="AA1482" s="341" t="s">
        <v>385</v>
      </c>
      <c r="AB1482" s="343">
        <v>0.33000001311302185</v>
      </c>
      <c r="AC1482" s="341" t="s">
        <v>228</v>
      </c>
      <c r="AD1482" s="344">
        <v>0</v>
      </c>
      <c r="AE1482" s="341" t="s">
        <v>294</v>
      </c>
      <c r="AF1482" s="344">
        <v>0</v>
      </c>
      <c r="AG1482" s="341" t="s">
        <v>376</v>
      </c>
      <c r="AH1482" s="344">
        <v>0</v>
      </c>
      <c r="AI1482" s="341" t="s">
        <v>223</v>
      </c>
      <c r="AJ1482" s="344">
        <v>0.34999999403953552</v>
      </c>
      <c r="AK1482" s="341" t="s">
        <v>222</v>
      </c>
      <c r="AL1482" s="344">
        <v>0.30000001192092896</v>
      </c>
      <c r="AM1482" s="345" t="s">
        <v>606</v>
      </c>
      <c r="AN1482" s="346">
        <v>0</v>
      </c>
      <c r="AO1482" s="341" t="s">
        <v>1078</v>
      </c>
      <c r="AP1482" s="344">
        <v>7.0000000000000001E-3</v>
      </c>
      <c r="AQ1482" s="341" t="s">
        <v>1187</v>
      </c>
      <c r="AR1482" s="831">
        <v>0.26900000000000002</v>
      </c>
      <c r="AS1482" s="341" t="s">
        <v>1184</v>
      </c>
      <c r="AT1482" s="831">
        <v>0.25900000000000001</v>
      </c>
      <c r="AU1482" s="1037" t="s">
        <v>607</v>
      </c>
      <c r="AV1482" s="831">
        <v>0.28299999999999997</v>
      </c>
      <c r="AW1482" s="719" t="s">
        <v>467</v>
      </c>
      <c r="AX1482" s="1013">
        <v>0.25800000000000001</v>
      </c>
    </row>
    <row r="1483" spans="2:50" ht="18" customHeight="1" x14ac:dyDescent="0.25">
      <c r="B1483" s="1097">
        <v>14</v>
      </c>
      <c r="C1483" s="312" t="str">
        <f>IF(ISTEXT('8.Electricidad y otras energías'!E40),'8.Electricidad y otras energías'!E40,"")</f>
        <v/>
      </c>
      <c r="D1483" s="312" t="str">
        <f>IF(ISTEXT('8.Electricidad y otras energías'!F40),'8.Electricidad y otras energías'!F40,"")</f>
        <v/>
      </c>
      <c r="E1483" s="312">
        <f>'8.Electricidad y otras energías'!G40</f>
        <v>0</v>
      </c>
      <c r="F1483" s="641">
        <f>'8.Electricidad y otras energías'!H40</f>
        <v>0</v>
      </c>
      <c r="G1483" s="695" t="str">
        <f t="shared" ca="1" si="369"/>
        <v/>
      </c>
      <c r="H1483" s="339" t="str">
        <f t="shared" ca="1" si="370"/>
        <v/>
      </c>
      <c r="J1483" s="314" t="e">
        <f t="shared" ca="1" si="368"/>
        <v>#REF!</v>
      </c>
      <c r="K1483" s="338" t="e">
        <f t="shared" ca="1" si="367"/>
        <v>#REF!</v>
      </c>
      <c r="M1483" s="347" t="s">
        <v>0</v>
      </c>
      <c r="N1483" s="398">
        <v>0.45</v>
      </c>
      <c r="Q1483" s="396" t="s">
        <v>859</v>
      </c>
      <c r="R1483" s="397">
        <v>0.27000001072883606</v>
      </c>
      <c r="S1483" s="396" t="s">
        <v>138</v>
      </c>
      <c r="T1483" s="397">
        <v>0.23</v>
      </c>
      <c r="U1483" s="396" t="s">
        <v>64</v>
      </c>
      <c r="V1483" s="397">
        <v>0</v>
      </c>
      <c r="W1483" s="341" t="s">
        <v>64</v>
      </c>
      <c r="X1483" s="342">
        <v>0</v>
      </c>
      <c r="Y1483" s="341" t="s">
        <v>54</v>
      </c>
      <c r="Z1483" s="342">
        <v>0.23999999463558197</v>
      </c>
      <c r="AA1483" s="341" t="s">
        <v>130</v>
      </c>
      <c r="AB1483" s="343">
        <v>0</v>
      </c>
      <c r="AC1483" s="341" t="s">
        <v>381</v>
      </c>
      <c r="AD1483" s="344">
        <v>2.9999999329447746E-2</v>
      </c>
      <c r="AE1483" s="341" t="s">
        <v>295</v>
      </c>
      <c r="AF1483" s="344">
        <v>0.18000000715255737</v>
      </c>
      <c r="AG1483" s="341" t="s">
        <v>224</v>
      </c>
      <c r="AH1483" s="344">
        <v>0.40999999642372131</v>
      </c>
      <c r="AI1483" s="341" t="s">
        <v>293</v>
      </c>
      <c r="AJ1483" s="344">
        <v>0</v>
      </c>
      <c r="AK1483" s="341" t="s">
        <v>528</v>
      </c>
      <c r="AL1483" s="344">
        <v>0</v>
      </c>
      <c r="AM1483" s="345" t="s">
        <v>607</v>
      </c>
      <c r="AN1483" s="346">
        <v>0</v>
      </c>
      <c r="AO1483" s="341" t="s">
        <v>222</v>
      </c>
      <c r="AP1483" s="344">
        <v>0</v>
      </c>
      <c r="AQ1483" s="341" t="s">
        <v>1188</v>
      </c>
      <c r="AR1483" s="831">
        <v>0.27300000000000002</v>
      </c>
      <c r="AS1483" s="341" t="s">
        <v>1185</v>
      </c>
      <c r="AT1483" s="831">
        <v>0</v>
      </c>
      <c r="AU1483" s="1037" t="s">
        <v>1078</v>
      </c>
      <c r="AV1483" s="831">
        <v>0.28299999999999997</v>
      </c>
      <c r="AW1483" s="719" t="s">
        <v>1856</v>
      </c>
      <c r="AX1483" s="1013">
        <v>0.25600000000000001</v>
      </c>
    </row>
    <row r="1484" spans="2:50" ht="18" customHeight="1" x14ac:dyDescent="0.25">
      <c r="B1484" s="1097">
        <v>15</v>
      </c>
      <c r="C1484" s="312" t="str">
        <f>IF(ISTEXT('8.Electricidad y otras energías'!E41),'8.Electricidad y otras energías'!E41,"")</f>
        <v/>
      </c>
      <c r="D1484" s="312" t="str">
        <f>IF(ISTEXT('8.Electricidad y otras energías'!F41),'8.Electricidad y otras energías'!F41,"")</f>
        <v/>
      </c>
      <c r="E1484" s="312">
        <f>'8.Electricidad y otras energías'!G41</f>
        <v>0</v>
      </c>
      <c r="F1484" s="641">
        <f>'8.Electricidad y otras energías'!H41</f>
        <v>0</v>
      </c>
      <c r="G1484" s="695" t="str">
        <f t="shared" ca="1" si="369"/>
        <v/>
      </c>
      <c r="H1484" s="339" t="str">
        <f t="shared" ca="1" si="370"/>
        <v/>
      </c>
      <c r="J1484" s="314" t="e">
        <f t="shared" ca="1" si="368"/>
        <v>#REF!</v>
      </c>
      <c r="K1484" s="338" t="e">
        <f t="shared" ca="1" si="367"/>
        <v>#REF!</v>
      </c>
      <c r="M1484" s="315"/>
      <c r="N1484" s="315"/>
      <c r="O1484" s="315"/>
      <c r="Q1484" s="396" t="s">
        <v>57</v>
      </c>
      <c r="R1484" s="397">
        <v>0.30000001192092896</v>
      </c>
      <c r="S1484" s="396" t="s">
        <v>859</v>
      </c>
      <c r="T1484" s="397">
        <v>0.28000000000000003</v>
      </c>
      <c r="U1484" s="396" t="s">
        <v>857</v>
      </c>
      <c r="V1484" s="397">
        <v>0.23</v>
      </c>
      <c r="W1484" s="341" t="s">
        <v>508</v>
      </c>
      <c r="X1484" s="342">
        <v>0.23999999463558197</v>
      </c>
      <c r="Y1484" s="341" t="s">
        <v>509</v>
      </c>
      <c r="Z1484" s="342">
        <v>0.34999999403953552</v>
      </c>
      <c r="AA1484" s="341" t="s">
        <v>206</v>
      </c>
      <c r="AB1484" s="343">
        <v>0</v>
      </c>
      <c r="AC1484" s="341" t="s">
        <v>229</v>
      </c>
      <c r="AD1484" s="344">
        <v>1.9999999552965164E-2</v>
      </c>
      <c r="AE1484" s="341" t="s">
        <v>204</v>
      </c>
      <c r="AF1484" s="344">
        <v>0</v>
      </c>
      <c r="AG1484" s="341" t="s">
        <v>202</v>
      </c>
      <c r="AH1484" s="344">
        <v>0</v>
      </c>
      <c r="AI1484" s="341" t="s">
        <v>376</v>
      </c>
      <c r="AJ1484" s="344">
        <v>0</v>
      </c>
      <c r="AK1484" s="341" t="s">
        <v>56</v>
      </c>
      <c r="AL1484" s="344">
        <v>0.18000000715255737</v>
      </c>
      <c r="AM1484" s="345" t="s">
        <v>378</v>
      </c>
      <c r="AN1484" s="346">
        <v>0</v>
      </c>
      <c r="AO1484" s="341" t="s">
        <v>1183</v>
      </c>
      <c r="AP1484" s="344">
        <v>0</v>
      </c>
      <c r="AQ1484" s="341" t="s">
        <v>1461</v>
      </c>
      <c r="AR1484" s="831">
        <v>0</v>
      </c>
      <c r="AS1484" s="341" t="s">
        <v>1521</v>
      </c>
      <c r="AT1484" s="831">
        <v>0.215</v>
      </c>
      <c r="AU1484" s="1037" t="s">
        <v>1183</v>
      </c>
      <c r="AV1484" s="831">
        <v>0.28299999999999997</v>
      </c>
      <c r="AW1484" s="719" t="s">
        <v>1857</v>
      </c>
      <c r="AX1484" s="1013">
        <v>0</v>
      </c>
    </row>
    <row r="1485" spans="2:50" ht="18" customHeight="1" x14ac:dyDescent="0.25">
      <c r="B1485" s="1097">
        <v>16</v>
      </c>
      <c r="C1485" s="312" t="str">
        <f>IF(ISTEXT('8.Electricidad y otras energías'!E42),'8.Electricidad y otras energías'!E42,"")</f>
        <v/>
      </c>
      <c r="D1485" s="312" t="str">
        <f>IF(ISTEXT('8.Electricidad y otras energías'!F42),'8.Electricidad y otras energías'!F42,"")</f>
        <v/>
      </c>
      <c r="E1485" s="312">
        <f>'8.Electricidad y otras energías'!G42</f>
        <v>0</v>
      </c>
      <c r="F1485" s="641">
        <f>'8.Electricidad y otras energías'!H42</f>
        <v>0</v>
      </c>
      <c r="G1485" s="695" t="str">
        <f t="shared" ca="1" si="369"/>
        <v/>
      </c>
      <c r="H1485" s="339" t="str">
        <f t="shared" ca="1" si="370"/>
        <v/>
      </c>
      <c r="J1485" s="314" t="e">
        <f t="shared" ca="1" si="368"/>
        <v>#REF!</v>
      </c>
      <c r="K1485" s="338" t="e">
        <f t="shared" ca="1" si="367"/>
        <v>#REF!</v>
      </c>
      <c r="M1485" s="315"/>
      <c r="N1485" s="315"/>
      <c r="O1485" s="315"/>
      <c r="Q1485" s="347" t="s">
        <v>113</v>
      </c>
      <c r="R1485" s="398">
        <v>0.33</v>
      </c>
      <c r="S1485" s="396" t="s">
        <v>65</v>
      </c>
      <c r="T1485" s="397">
        <v>0</v>
      </c>
      <c r="U1485" s="396" t="s">
        <v>66</v>
      </c>
      <c r="V1485" s="397">
        <v>0.33</v>
      </c>
      <c r="W1485" s="341" t="s">
        <v>66</v>
      </c>
      <c r="X1485" s="342">
        <v>0</v>
      </c>
      <c r="Y1485" s="341" t="s">
        <v>58</v>
      </c>
      <c r="Z1485" s="342">
        <v>0.23000000417232513</v>
      </c>
      <c r="AA1485" s="341" t="s">
        <v>131</v>
      </c>
      <c r="AB1485" s="343">
        <v>0.31000000238418579</v>
      </c>
      <c r="AC1485" s="341" t="s">
        <v>505</v>
      </c>
      <c r="AD1485" s="344">
        <v>0.34000000357627869</v>
      </c>
      <c r="AE1485" s="341" t="s">
        <v>128</v>
      </c>
      <c r="AF1485" s="344">
        <v>0</v>
      </c>
      <c r="AG1485" s="341" t="s">
        <v>362</v>
      </c>
      <c r="AH1485" s="344">
        <v>0</v>
      </c>
      <c r="AI1485" s="341" t="s">
        <v>224</v>
      </c>
      <c r="AJ1485" s="344">
        <v>0.28999999165534973</v>
      </c>
      <c r="AK1485" s="341" t="s">
        <v>223</v>
      </c>
      <c r="AL1485" s="344">
        <v>0</v>
      </c>
      <c r="AM1485" s="345" t="s">
        <v>222</v>
      </c>
      <c r="AN1485" s="346">
        <v>0</v>
      </c>
      <c r="AO1485" s="341" t="s">
        <v>1184</v>
      </c>
      <c r="AP1485" s="344">
        <v>0.25900000000000001</v>
      </c>
      <c r="AQ1485" s="341" t="s">
        <v>1190</v>
      </c>
      <c r="AR1485" s="831">
        <v>0.27200000000000002</v>
      </c>
      <c r="AS1485" s="341" t="s">
        <v>1187</v>
      </c>
      <c r="AT1485" s="831">
        <v>0.26</v>
      </c>
      <c r="AU1485" s="1037" t="s">
        <v>1184</v>
      </c>
      <c r="AV1485" s="831">
        <v>0.26200000000000001</v>
      </c>
      <c r="AW1485" s="719" t="s">
        <v>1078</v>
      </c>
      <c r="AX1485" s="1013">
        <v>0.25800000000000001</v>
      </c>
    </row>
    <row r="1486" spans="2:50" ht="18" customHeight="1" x14ac:dyDescent="0.25">
      <c r="B1486" s="1097">
        <v>17</v>
      </c>
      <c r="C1486" s="312" t="str">
        <f>IF(ISTEXT('8.Electricidad y otras energías'!E43),'8.Electricidad y otras energías'!E43,"")</f>
        <v/>
      </c>
      <c r="D1486" s="312" t="str">
        <f>IF(ISTEXT('8.Electricidad y otras energías'!F43),'8.Electricidad y otras energías'!F43,"")</f>
        <v/>
      </c>
      <c r="E1486" s="312">
        <f>'8.Electricidad y otras energías'!G43</f>
        <v>0</v>
      </c>
      <c r="F1486" s="641">
        <f>'8.Electricidad y otras energías'!H43</f>
        <v>0</v>
      </c>
      <c r="G1486" s="695" t="str">
        <f t="shared" ca="1" si="369"/>
        <v/>
      </c>
      <c r="H1486" s="339" t="str">
        <f t="shared" ca="1" si="370"/>
        <v/>
      </c>
      <c r="J1486" s="314" t="e">
        <f t="shared" ca="1" si="368"/>
        <v>#REF!</v>
      </c>
      <c r="K1486" s="338" t="e">
        <f t="shared" ca="1" si="367"/>
        <v>#REF!</v>
      </c>
      <c r="M1486" s="315"/>
      <c r="N1486" s="315"/>
      <c r="O1486" s="315"/>
      <c r="Q1486" s="347" t="s">
        <v>0</v>
      </c>
      <c r="R1486" s="398">
        <v>0.33</v>
      </c>
      <c r="S1486" s="396" t="s">
        <v>57</v>
      </c>
      <c r="T1486" s="397">
        <v>0.26</v>
      </c>
      <c r="U1486" s="396" t="s">
        <v>52</v>
      </c>
      <c r="V1486" s="397">
        <v>0.17</v>
      </c>
      <c r="W1486" s="341" t="s">
        <v>52</v>
      </c>
      <c r="X1486" s="342">
        <v>0.23999999463558197</v>
      </c>
      <c r="Y1486" s="341" t="s">
        <v>59</v>
      </c>
      <c r="Z1486" s="342">
        <v>0.23000000417232513</v>
      </c>
      <c r="AA1486" s="341" t="s">
        <v>61</v>
      </c>
      <c r="AB1486" s="343">
        <v>0</v>
      </c>
      <c r="AC1486" s="341" t="s">
        <v>230</v>
      </c>
      <c r="AD1486" s="344">
        <v>0</v>
      </c>
      <c r="AE1486" s="341" t="s">
        <v>296</v>
      </c>
      <c r="AF1486" s="344">
        <v>0</v>
      </c>
      <c r="AG1486" s="341" t="s">
        <v>203</v>
      </c>
      <c r="AH1486" s="344">
        <v>0.10999999940395355</v>
      </c>
      <c r="AI1486" s="341" t="s">
        <v>202</v>
      </c>
      <c r="AJ1486" s="344">
        <v>0</v>
      </c>
      <c r="AK1486" s="341" t="s">
        <v>293</v>
      </c>
      <c r="AL1486" s="344">
        <v>0</v>
      </c>
      <c r="AM1486" s="345" t="s">
        <v>608</v>
      </c>
      <c r="AN1486" s="346">
        <v>0</v>
      </c>
      <c r="AO1486" s="341" t="s">
        <v>609</v>
      </c>
      <c r="AP1486" s="344">
        <v>0</v>
      </c>
      <c r="AQ1486" s="341" t="s">
        <v>1191</v>
      </c>
      <c r="AR1486" s="831">
        <v>0</v>
      </c>
      <c r="AS1486" s="341" t="s">
        <v>1461</v>
      </c>
      <c r="AT1486" s="831">
        <v>0</v>
      </c>
      <c r="AU1486" s="1037" t="s">
        <v>1710</v>
      </c>
      <c r="AV1486" s="831">
        <v>0.28199999999999997</v>
      </c>
      <c r="AW1486" s="719" t="s">
        <v>1858</v>
      </c>
      <c r="AX1486" s="1013">
        <v>0</v>
      </c>
    </row>
    <row r="1487" spans="2:50" ht="18" customHeight="1" x14ac:dyDescent="0.25">
      <c r="B1487" s="1097">
        <v>18</v>
      </c>
      <c r="C1487" s="312" t="str">
        <f>IF(ISTEXT('8.Electricidad y otras energías'!E44),'8.Electricidad y otras energías'!E44,"")</f>
        <v/>
      </c>
      <c r="D1487" s="312" t="str">
        <f>IF(ISTEXT('8.Electricidad y otras energías'!F44),'8.Electricidad y otras energías'!F44,"")</f>
        <v/>
      </c>
      <c r="E1487" s="312">
        <f>'8.Electricidad y otras energías'!G44</f>
        <v>0</v>
      </c>
      <c r="F1487" s="641">
        <f>'8.Electricidad y otras energías'!H44</f>
        <v>0</v>
      </c>
      <c r="G1487" s="695" t="str">
        <f t="shared" ca="1" si="369"/>
        <v/>
      </c>
      <c r="H1487" s="339" t="str">
        <f t="shared" ca="1" si="370"/>
        <v/>
      </c>
      <c r="J1487" s="314" t="e">
        <f t="shared" ca="1" si="368"/>
        <v>#REF!</v>
      </c>
      <c r="K1487" s="338" t="e">
        <f t="shared" ca="1" si="367"/>
        <v>#REF!</v>
      </c>
      <c r="M1487" s="315"/>
      <c r="N1487" s="315"/>
      <c r="O1487" s="315"/>
      <c r="Q1487" s="271"/>
      <c r="S1487" s="347" t="s">
        <v>113</v>
      </c>
      <c r="T1487" s="398">
        <v>0.31</v>
      </c>
      <c r="U1487" s="396" t="s">
        <v>138</v>
      </c>
      <c r="V1487" s="397">
        <v>0.26</v>
      </c>
      <c r="W1487" s="341" t="s">
        <v>53</v>
      </c>
      <c r="X1487" s="342">
        <v>0.34999999403953552</v>
      </c>
      <c r="Y1487" s="341" t="s">
        <v>55</v>
      </c>
      <c r="Z1487" s="342">
        <v>0.31999999284744263</v>
      </c>
      <c r="AA1487" s="341" t="s">
        <v>54</v>
      </c>
      <c r="AB1487" s="343">
        <v>0.27000001072883606</v>
      </c>
      <c r="AC1487" s="341" t="s">
        <v>231</v>
      </c>
      <c r="AD1487" s="344">
        <v>0</v>
      </c>
      <c r="AE1487" s="341" t="s">
        <v>51</v>
      </c>
      <c r="AF1487" s="344">
        <v>5.000000074505806E-2</v>
      </c>
      <c r="AG1487" s="341" t="s">
        <v>126</v>
      </c>
      <c r="AH1487" s="344">
        <v>0</v>
      </c>
      <c r="AI1487" s="341" t="s">
        <v>362</v>
      </c>
      <c r="AJ1487" s="344">
        <v>0</v>
      </c>
      <c r="AK1487" s="341" t="s">
        <v>376</v>
      </c>
      <c r="AL1487" s="344">
        <v>0</v>
      </c>
      <c r="AM1487" s="345" t="s">
        <v>56</v>
      </c>
      <c r="AN1487" s="346">
        <v>0.14000000000000001</v>
      </c>
      <c r="AO1487" s="341" t="s">
        <v>1185</v>
      </c>
      <c r="AP1487" s="344">
        <v>0</v>
      </c>
      <c r="AQ1487" s="341" t="s">
        <v>1192</v>
      </c>
      <c r="AR1487" s="831">
        <v>0.20399999999999999</v>
      </c>
      <c r="AS1487" s="341" t="s">
        <v>1189</v>
      </c>
      <c r="AT1487" s="831">
        <v>0.25700000000000001</v>
      </c>
      <c r="AU1487" s="1037" t="s">
        <v>1185</v>
      </c>
      <c r="AV1487" s="831">
        <v>0</v>
      </c>
      <c r="AW1487" s="719" t="s">
        <v>1859</v>
      </c>
      <c r="AX1487" s="1013">
        <v>0</v>
      </c>
    </row>
    <row r="1488" spans="2:50" ht="18" customHeight="1" x14ac:dyDescent="0.25">
      <c r="B1488" s="1097">
        <v>19</v>
      </c>
      <c r="C1488" s="312" t="str">
        <f>IF(ISTEXT('8.Electricidad y otras energías'!E45),'8.Electricidad y otras energías'!E45,"")</f>
        <v/>
      </c>
      <c r="D1488" s="312" t="str">
        <f>IF(ISTEXT('8.Electricidad y otras energías'!F45),'8.Electricidad y otras energías'!F45,"")</f>
        <v/>
      </c>
      <c r="E1488" s="312">
        <f>'8.Electricidad y otras energías'!G45</f>
        <v>0</v>
      </c>
      <c r="F1488" s="641">
        <f>'8.Electricidad y otras energías'!H45</f>
        <v>0</v>
      </c>
      <c r="G1488" s="695" t="str">
        <f t="shared" ca="1" si="369"/>
        <v/>
      </c>
      <c r="H1488" s="339" t="str">
        <f t="shared" ca="1" si="370"/>
        <v/>
      </c>
      <c r="J1488" s="314" t="e">
        <f t="shared" ca="1" si="368"/>
        <v>#REF!</v>
      </c>
      <c r="K1488" s="338" t="e">
        <f t="shared" ca="1" si="367"/>
        <v>#REF!</v>
      </c>
      <c r="M1488" s="315"/>
      <c r="N1488" s="315"/>
      <c r="O1488" s="315"/>
      <c r="Q1488" s="271"/>
      <c r="S1488" s="347" t="s">
        <v>0</v>
      </c>
      <c r="T1488" s="398">
        <v>0.31</v>
      </c>
      <c r="U1488" s="396" t="s">
        <v>859</v>
      </c>
      <c r="V1488" s="397">
        <v>0.36</v>
      </c>
      <c r="W1488" s="341" t="s">
        <v>60</v>
      </c>
      <c r="X1488" s="342">
        <v>0.25</v>
      </c>
      <c r="Y1488" s="341" t="s">
        <v>63</v>
      </c>
      <c r="Z1488" s="342">
        <v>0</v>
      </c>
      <c r="AA1488" s="341" t="s">
        <v>509</v>
      </c>
      <c r="AB1488" s="343">
        <v>0.31999999284744263</v>
      </c>
      <c r="AC1488" s="341" t="s">
        <v>129</v>
      </c>
      <c r="AD1488" s="344">
        <v>0.33000001311302185</v>
      </c>
      <c r="AE1488" s="341" t="s">
        <v>227</v>
      </c>
      <c r="AF1488" s="344">
        <v>0</v>
      </c>
      <c r="AG1488" s="341" t="s">
        <v>225</v>
      </c>
      <c r="AH1488" s="344">
        <v>0</v>
      </c>
      <c r="AI1488" s="341" t="s">
        <v>203</v>
      </c>
      <c r="AJ1488" s="344">
        <v>0.25</v>
      </c>
      <c r="AK1488" s="341" t="s">
        <v>529</v>
      </c>
      <c r="AL1488" s="344">
        <v>0.2800000011920929</v>
      </c>
      <c r="AM1488" s="345" t="s">
        <v>609</v>
      </c>
      <c r="AN1488" s="346">
        <v>0</v>
      </c>
      <c r="AO1488" s="341" t="s">
        <v>1186</v>
      </c>
      <c r="AP1488" s="344">
        <v>0.23799999999999999</v>
      </c>
      <c r="AQ1488" s="341" t="s">
        <v>1193</v>
      </c>
      <c r="AR1488" s="831">
        <v>0.26400000000000001</v>
      </c>
      <c r="AS1488" s="341" t="s">
        <v>1190</v>
      </c>
      <c r="AT1488" s="831">
        <v>0.26</v>
      </c>
      <c r="AU1488" s="1037" t="s">
        <v>1187</v>
      </c>
      <c r="AV1488" s="831">
        <v>0.28299999999999997</v>
      </c>
      <c r="AW1488" s="719" t="s">
        <v>1183</v>
      </c>
      <c r="AX1488" s="1013">
        <v>0.25800000000000001</v>
      </c>
    </row>
    <row r="1489" spans="2:50" ht="18" customHeight="1" x14ac:dyDescent="0.25">
      <c r="B1489" s="1097">
        <v>20</v>
      </c>
      <c r="C1489" s="312" t="str">
        <f>IF(ISTEXT('8.Electricidad y otras energías'!E46),'8.Electricidad y otras energías'!E46,"")</f>
        <v/>
      </c>
      <c r="D1489" s="312" t="str">
        <f>IF(ISTEXT('8.Electricidad y otras energías'!F46),'8.Electricidad y otras energías'!F46,"")</f>
        <v/>
      </c>
      <c r="E1489" s="312">
        <f>'8.Electricidad y otras energías'!G46</f>
        <v>0</v>
      </c>
      <c r="F1489" s="641">
        <f>'8.Electricidad y otras energías'!H46</f>
        <v>0</v>
      </c>
      <c r="G1489" s="695" t="str">
        <f t="shared" ca="1" si="369"/>
        <v/>
      </c>
      <c r="H1489" s="339" t="str">
        <f t="shared" ca="1" si="370"/>
        <v/>
      </c>
      <c r="J1489" s="314" t="e">
        <f t="shared" ca="1" si="368"/>
        <v>#REF!</v>
      </c>
      <c r="K1489" s="338" t="e">
        <f t="shared" ca="1" si="367"/>
        <v>#REF!</v>
      </c>
      <c r="M1489" s="315"/>
      <c r="N1489" s="315"/>
      <c r="O1489" s="315"/>
      <c r="Q1489" s="271"/>
      <c r="U1489" s="396" t="s">
        <v>65</v>
      </c>
      <c r="V1489" s="397">
        <v>0</v>
      </c>
      <c r="W1489" s="341" t="s">
        <v>506</v>
      </c>
      <c r="X1489" s="342">
        <v>0.30000001192092896</v>
      </c>
      <c r="Y1489" s="341" t="s">
        <v>64</v>
      </c>
      <c r="Z1489" s="342">
        <v>0</v>
      </c>
      <c r="AA1489" s="341" t="s">
        <v>58</v>
      </c>
      <c r="AB1489" s="343">
        <v>0.28999999165534973</v>
      </c>
      <c r="AC1489" s="341" t="s">
        <v>232</v>
      </c>
      <c r="AD1489" s="344">
        <v>0</v>
      </c>
      <c r="AE1489" s="341" t="s">
        <v>297</v>
      </c>
      <c r="AF1489" s="344">
        <v>1.9999999552965164E-2</v>
      </c>
      <c r="AG1489" s="341" t="s">
        <v>204</v>
      </c>
      <c r="AH1489" s="344">
        <v>0</v>
      </c>
      <c r="AI1489" s="341" t="s">
        <v>126</v>
      </c>
      <c r="AJ1489" s="344">
        <v>0</v>
      </c>
      <c r="AK1489" s="341" t="s">
        <v>224</v>
      </c>
      <c r="AL1489" s="344">
        <v>0</v>
      </c>
      <c r="AM1489" s="345" t="s">
        <v>223</v>
      </c>
      <c r="AN1489" s="346">
        <v>0</v>
      </c>
      <c r="AO1489" s="341" t="s">
        <v>1187</v>
      </c>
      <c r="AP1489" s="344">
        <v>0.25800000000000001</v>
      </c>
      <c r="AQ1489" s="341" t="s">
        <v>1462</v>
      </c>
      <c r="AR1489" s="831">
        <v>3.5999999999999997E-2</v>
      </c>
      <c r="AS1489" s="341" t="s">
        <v>1191</v>
      </c>
      <c r="AT1489" s="831">
        <v>0</v>
      </c>
      <c r="AU1489" s="1037" t="s">
        <v>1711</v>
      </c>
      <c r="AV1489" s="831">
        <v>0</v>
      </c>
      <c r="AW1489" s="719" t="s">
        <v>1184</v>
      </c>
      <c r="AX1489" s="1013">
        <v>0.25600000000000001</v>
      </c>
    </row>
    <row r="1490" spans="2:50" ht="18" customHeight="1" x14ac:dyDescent="0.25">
      <c r="B1490" s="1097">
        <v>21</v>
      </c>
      <c r="C1490" s="312" t="str">
        <f>IF(ISTEXT('8.Electricidad y otras energías'!E47),'8.Electricidad y otras energías'!E47,"")</f>
        <v/>
      </c>
      <c r="D1490" s="312" t="str">
        <f>IF(ISTEXT('8.Electricidad y otras energías'!F47),'8.Electricidad y otras energías'!F47,"")</f>
        <v/>
      </c>
      <c r="E1490" s="312">
        <f>'8.Electricidad y otras energías'!G47</f>
        <v>0</v>
      </c>
      <c r="F1490" s="641">
        <f>'8.Electricidad y otras energías'!H47</f>
        <v>0</v>
      </c>
      <c r="G1490" s="695" t="str">
        <f t="shared" ca="1" si="369"/>
        <v/>
      </c>
      <c r="H1490" s="339" t="str">
        <f t="shared" ca="1" si="370"/>
        <v/>
      </c>
      <c r="J1490" s="314" t="e">
        <f t="shared" ca="1" si="368"/>
        <v>#REF!</v>
      </c>
      <c r="K1490" s="338" t="e">
        <f t="shared" ca="1" si="367"/>
        <v>#REF!</v>
      </c>
      <c r="M1490" s="315"/>
      <c r="N1490" s="315"/>
      <c r="O1490" s="315"/>
      <c r="Q1490" s="271"/>
      <c r="U1490" s="396" t="s">
        <v>68</v>
      </c>
      <c r="V1490" s="397">
        <v>0</v>
      </c>
      <c r="W1490" s="341" t="s">
        <v>65</v>
      </c>
      <c r="X1490" s="342">
        <v>9.9999997764825821E-3</v>
      </c>
      <c r="Y1490" s="341" t="s">
        <v>133</v>
      </c>
      <c r="Z1490" s="342">
        <v>0</v>
      </c>
      <c r="AA1490" s="341" t="s">
        <v>59</v>
      </c>
      <c r="AB1490" s="343">
        <v>0.28999999165534973</v>
      </c>
      <c r="AC1490" s="341" t="s">
        <v>233</v>
      </c>
      <c r="AD1490" s="344">
        <v>0</v>
      </c>
      <c r="AE1490" s="341" t="s">
        <v>298</v>
      </c>
      <c r="AF1490" s="344">
        <v>0</v>
      </c>
      <c r="AG1490" s="341" t="s">
        <v>128</v>
      </c>
      <c r="AH1490" s="344">
        <v>0</v>
      </c>
      <c r="AI1490" s="341" t="s">
        <v>225</v>
      </c>
      <c r="AJ1490" s="344">
        <v>0</v>
      </c>
      <c r="AK1490" s="341" t="s">
        <v>202</v>
      </c>
      <c r="AL1490" s="344">
        <v>0</v>
      </c>
      <c r="AM1490" s="345" t="s">
        <v>293</v>
      </c>
      <c r="AN1490" s="346">
        <v>0</v>
      </c>
      <c r="AO1490" s="341" t="s">
        <v>1188</v>
      </c>
      <c r="AP1490" s="344">
        <v>0.25900000000000001</v>
      </c>
      <c r="AQ1490" s="341" t="s">
        <v>1195</v>
      </c>
      <c r="AR1490" s="831">
        <v>0</v>
      </c>
      <c r="AS1490" s="341" t="s">
        <v>1191</v>
      </c>
      <c r="AT1490" s="831">
        <v>0</v>
      </c>
      <c r="AU1490" s="1037" t="s">
        <v>1461</v>
      </c>
      <c r="AV1490" s="831">
        <v>0</v>
      </c>
      <c r="AW1490" s="719" t="s">
        <v>1710</v>
      </c>
      <c r="AX1490" s="1013">
        <v>0.25700000000000001</v>
      </c>
    </row>
    <row r="1491" spans="2:50" ht="18" customHeight="1" x14ac:dyDescent="0.25">
      <c r="B1491" s="1097">
        <v>22</v>
      </c>
      <c r="C1491" s="312" t="str">
        <f>IF(ISTEXT('8.Electricidad y otras energías'!E48),'8.Electricidad y otras energías'!E48,"")</f>
        <v/>
      </c>
      <c r="D1491" s="312" t="str">
        <f>IF(ISTEXT('8.Electricidad y otras energías'!F48),'8.Electricidad y otras energías'!F48,"")</f>
        <v/>
      </c>
      <c r="E1491" s="312">
        <f>'8.Electricidad y otras energías'!G48</f>
        <v>0</v>
      </c>
      <c r="F1491" s="641">
        <f>'8.Electricidad y otras energías'!H48</f>
        <v>0</v>
      </c>
      <c r="G1491" s="695" t="str">
        <f t="shared" ca="1" si="369"/>
        <v/>
      </c>
      <c r="H1491" s="339" t="str">
        <f ca="1">IF(ISNUMBER(F1491*G1491),F1491*G1491,"")</f>
        <v/>
      </c>
      <c r="J1491" s="314" t="e">
        <f t="shared" ca="1" si="368"/>
        <v>#REF!</v>
      </c>
      <c r="K1491" s="338" t="e">
        <f t="shared" ca="1" si="367"/>
        <v>#REF!</v>
      </c>
      <c r="M1491" s="315"/>
      <c r="N1491" s="315"/>
      <c r="O1491" s="315"/>
      <c r="Q1491" s="271"/>
      <c r="U1491" s="396" t="s">
        <v>57</v>
      </c>
      <c r="V1491" s="397">
        <v>0.33</v>
      </c>
      <c r="W1491" s="341" t="s">
        <v>68</v>
      </c>
      <c r="X1491" s="342">
        <v>0</v>
      </c>
      <c r="Y1491" s="341" t="s">
        <v>508</v>
      </c>
      <c r="Z1491" s="342">
        <v>0.17000000178813934</v>
      </c>
      <c r="AA1491" s="341" t="s">
        <v>207</v>
      </c>
      <c r="AB1491" s="343">
        <v>0.34000000357627869</v>
      </c>
      <c r="AC1491" s="341" t="s">
        <v>234</v>
      </c>
      <c r="AD1491" s="344">
        <v>0.20999999344348907</v>
      </c>
      <c r="AE1491" s="341" t="s">
        <v>299</v>
      </c>
      <c r="AF1491" s="344">
        <v>0</v>
      </c>
      <c r="AG1491" s="341" t="s">
        <v>379</v>
      </c>
      <c r="AH1491" s="344">
        <v>0</v>
      </c>
      <c r="AI1491" s="341" t="s">
        <v>410</v>
      </c>
      <c r="AJ1491" s="344">
        <v>0.40000000596046448</v>
      </c>
      <c r="AK1491" s="341" t="s">
        <v>362</v>
      </c>
      <c r="AL1491" s="344">
        <v>0</v>
      </c>
      <c r="AM1491" s="345" t="s">
        <v>610</v>
      </c>
      <c r="AN1491" s="346">
        <v>0.24</v>
      </c>
      <c r="AO1491" s="341" t="s">
        <v>1189</v>
      </c>
      <c r="AP1491" s="344">
        <v>0</v>
      </c>
      <c r="AQ1491" s="341" t="s">
        <v>613</v>
      </c>
      <c r="AR1491" s="831">
        <v>0.27</v>
      </c>
      <c r="AS1491" s="341" t="s">
        <v>362</v>
      </c>
      <c r="AT1491" s="831">
        <v>0.26</v>
      </c>
      <c r="AU1491" s="1037" t="s">
        <v>1189</v>
      </c>
      <c r="AV1491" s="831">
        <v>0.28100000000000003</v>
      </c>
      <c r="AW1491" s="719" t="s">
        <v>1185</v>
      </c>
      <c r="AX1491" s="1013">
        <v>0</v>
      </c>
    </row>
    <row r="1492" spans="2:50" ht="18" customHeight="1" x14ac:dyDescent="0.25">
      <c r="B1492" s="1097">
        <v>23</v>
      </c>
      <c r="C1492" s="312" t="str">
        <f>IF(ISTEXT('8.Electricidad y otras energías'!E49),'8.Electricidad y otras energías'!E49,"")</f>
        <v/>
      </c>
      <c r="D1492" s="312" t="str">
        <f>IF(ISTEXT('8.Electricidad y otras energías'!F49),'8.Electricidad y otras energías'!F49,"")</f>
        <v/>
      </c>
      <c r="E1492" s="312">
        <f>'8.Electricidad y otras energías'!G49</f>
        <v>0</v>
      </c>
      <c r="F1492" s="641">
        <f>'8.Electricidad y otras energías'!H49</f>
        <v>0</v>
      </c>
      <c r="G1492" s="695" t="str">
        <f t="shared" ca="1" si="369"/>
        <v/>
      </c>
      <c r="H1492" s="339" t="str">
        <f ca="1">IF(ISNUMBER(F1492*G1492),F1492*G1492,"")</f>
        <v/>
      </c>
      <c r="J1492" s="314" t="e">
        <f t="shared" ref="J1492:J1533" ca="1" si="371">INDIRECT("_Com"&amp;$D$6)</f>
        <v>#REF!</v>
      </c>
      <c r="K1492" s="338" t="e">
        <f t="shared" ref="K1492:K1532" ca="1" si="372">INDIRECT("_Mix"&amp;$D$6)</f>
        <v>#REF!</v>
      </c>
      <c r="M1492" s="315"/>
      <c r="N1492" s="315"/>
      <c r="O1492" s="315"/>
      <c r="Q1492" s="271"/>
      <c r="U1492" s="347" t="s">
        <v>113</v>
      </c>
      <c r="V1492" s="398">
        <v>0.36</v>
      </c>
      <c r="W1492" s="341" t="s">
        <v>57</v>
      </c>
      <c r="X1492" s="342">
        <v>0.38999998569488525</v>
      </c>
      <c r="Y1492" s="341" t="s">
        <v>134</v>
      </c>
      <c r="Z1492" s="342">
        <v>0.14000000059604645</v>
      </c>
      <c r="AA1492" s="341" t="s">
        <v>63</v>
      </c>
      <c r="AB1492" s="343">
        <v>0</v>
      </c>
      <c r="AC1492" s="341" t="s">
        <v>235</v>
      </c>
      <c r="AD1492" s="344">
        <v>0</v>
      </c>
      <c r="AE1492" s="341" t="s">
        <v>300</v>
      </c>
      <c r="AF1492" s="344">
        <v>0</v>
      </c>
      <c r="AG1492" s="341" t="s">
        <v>363</v>
      </c>
      <c r="AH1492" s="344">
        <v>0</v>
      </c>
      <c r="AI1492" s="341" t="s">
        <v>295</v>
      </c>
      <c r="AJ1492" s="344">
        <v>0.37999999523162842</v>
      </c>
      <c r="AK1492" s="341" t="s">
        <v>203</v>
      </c>
      <c r="AL1492" s="344">
        <v>0.18999999761581421</v>
      </c>
      <c r="AM1492" s="345" t="s">
        <v>611</v>
      </c>
      <c r="AN1492" s="346">
        <v>0.25</v>
      </c>
      <c r="AO1492" s="341" t="s">
        <v>1190</v>
      </c>
      <c r="AP1492" s="344">
        <v>0.25800000000000001</v>
      </c>
      <c r="AQ1492" s="341" t="s">
        <v>1463</v>
      </c>
      <c r="AR1492" s="831">
        <v>0.193</v>
      </c>
      <c r="AS1492" s="341" t="s">
        <v>1192</v>
      </c>
      <c r="AT1492" s="831">
        <v>0.14000000000000001</v>
      </c>
      <c r="AU1492" s="1037" t="s">
        <v>1190</v>
      </c>
      <c r="AV1492" s="831">
        <v>0.28199999999999997</v>
      </c>
      <c r="AW1492" s="719" t="s">
        <v>1187</v>
      </c>
      <c r="AX1492" s="1013">
        <v>0.25800000000000001</v>
      </c>
    </row>
    <row r="1493" spans="2:50" ht="18" customHeight="1" x14ac:dyDescent="0.25">
      <c r="B1493" s="1097">
        <v>24</v>
      </c>
      <c r="C1493" s="312" t="str">
        <f>IF(ISTEXT('8.Electricidad y otras energías'!E50),'8.Electricidad y otras energías'!E50,"")</f>
        <v/>
      </c>
      <c r="D1493" s="312" t="str">
        <f>IF(ISTEXT('8.Electricidad y otras energías'!F50),'8.Electricidad y otras energías'!F50,"")</f>
        <v/>
      </c>
      <c r="E1493" s="312">
        <f>'8.Electricidad y otras energías'!G50</f>
        <v>0</v>
      </c>
      <c r="F1493" s="641">
        <f>'8.Electricidad y otras energías'!H50</f>
        <v>0</v>
      </c>
      <c r="G1493" s="695" t="str">
        <f t="shared" ca="1" si="369"/>
        <v/>
      </c>
      <c r="H1493" s="339" t="str">
        <f t="shared" ref="H1493:H1519" ca="1" si="373">IF(ISNUMBER(F1493*G1493),F1493*G1493,"")</f>
        <v/>
      </c>
      <c r="J1493" s="314" t="e">
        <f t="shared" ca="1" si="371"/>
        <v>#REF!</v>
      </c>
      <c r="K1493" s="338" t="e">
        <f t="shared" ca="1" si="372"/>
        <v>#REF!</v>
      </c>
      <c r="M1493" s="315"/>
      <c r="N1493" s="315"/>
      <c r="O1493" s="315"/>
      <c r="Q1493" s="271"/>
      <c r="U1493" s="347" t="s">
        <v>0</v>
      </c>
      <c r="V1493" s="398">
        <v>0.36</v>
      </c>
      <c r="W1493" s="341" t="s">
        <v>69</v>
      </c>
      <c r="X1493" s="342">
        <v>0</v>
      </c>
      <c r="Y1493" s="341" t="s">
        <v>66</v>
      </c>
      <c r="Z1493" s="342">
        <v>0</v>
      </c>
      <c r="AA1493" s="341" t="s">
        <v>64</v>
      </c>
      <c r="AB1493" s="343">
        <v>0</v>
      </c>
      <c r="AC1493" s="341" t="s">
        <v>67</v>
      </c>
      <c r="AD1493" s="344">
        <v>0</v>
      </c>
      <c r="AE1493" s="341" t="s">
        <v>301</v>
      </c>
      <c r="AF1493" s="344">
        <v>0</v>
      </c>
      <c r="AG1493" s="341" t="s">
        <v>51</v>
      </c>
      <c r="AH1493" s="344">
        <v>0</v>
      </c>
      <c r="AI1493" s="341" t="s">
        <v>411</v>
      </c>
      <c r="AJ1493" s="344">
        <v>0</v>
      </c>
      <c r="AK1493" s="341" t="s">
        <v>126</v>
      </c>
      <c r="AL1493" s="344">
        <v>0</v>
      </c>
      <c r="AM1493" s="345" t="s">
        <v>376</v>
      </c>
      <c r="AN1493" s="346">
        <v>0</v>
      </c>
      <c r="AO1493" s="341" t="s">
        <v>1191</v>
      </c>
      <c r="AP1493" s="344">
        <v>0</v>
      </c>
      <c r="AQ1493" s="341" t="s">
        <v>614</v>
      </c>
      <c r="AR1493" s="831">
        <v>0</v>
      </c>
      <c r="AS1493" s="341" t="s">
        <v>1193</v>
      </c>
      <c r="AT1493" s="831">
        <v>0.25700000000000001</v>
      </c>
      <c r="AU1493" s="1037" t="s">
        <v>1191</v>
      </c>
      <c r="AV1493" s="831">
        <v>0.26400000000000001</v>
      </c>
      <c r="AW1493" s="719" t="s">
        <v>1188</v>
      </c>
      <c r="AX1493" s="1013">
        <v>0.25700000000000001</v>
      </c>
    </row>
    <row r="1494" spans="2:50" ht="18" customHeight="1" x14ac:dyDescent="0.25">
      <c r="B1494" s="1097">
        <v>25</v>
      </c>
      <c r="C1494" s="312" t="str">
        <f>IF(ISTEXT('8.Electricidad y otras energías'!E51),'8.Electricidad y otras energías'!E51,"")</f>
        <v/>
      </c>
      <c r="D1494" s="312" t="str">
        <f>IF(ISTEXT('8.Electricidad y otras energías'!F51),'8.Electricidad y otras energías'!F51,"")</f>
        <v/>
      </c>
      <c r="E1494" s="312">
        <f>'8.Electricidad y otras energías'!G51</f>
        <v>0</v>
      </c>
      <c r="F1494" s="641">
        <f>'8.Electricidad y otras energías'!H51</f>
        <v>0</v>
      </c>
      <c r="G1494" s="695" t="str">
        <f t="shared" ca="1" si="369"/>
        <v/>
      </c>
      <c r="H1494" s="339" t="str">
        <f t="shared" ca="1" si="373"/>
        <v/>
      </c>
      <c r="J1494" s="314" t="e">
        <f t="shared" ca="1" si="371"/>
        <v>#REF!</v>
      </c>
      <c r="K1494" s="338" t="e">
        <f t="shared" ca="1" si="372"/>
        <v>#REF!</v>
      </c>
      <c r="M1494" s="315"/>
      <c r="N1494" s="315"/>
      <c r="O1494" s="315"/>
      <c r="Q1494" s="271"/>
      <c r="W1494" s="347" t="s">
        <v>113</v>
      </c>
      <c r="X1494" s="342">
        <v>0.4</v>
      </c>
      <c r="Y1494" s="341" t="s">
        <v>52</v>
      </c>
      <c r="Z1494" s="342">
        <v>0.15999999642372131</v>
      </c>
      <c r="AA1494" s="341" t="s">
        <v>133</v>
      </c>
      <c r="AB1494" s="343">
        <v>0</v>
      </c>
      <c r="AC1494" s="341" t="s">
        <v>385</v>
      </c>
      <c r="AD1494" s="344">
        <v>0.37999999523162842</v>
      </c>
      <c r="AE1494" s="341" t="s">
        <v>381</v>
      </c>
      <c r="AF1494" s="344">
        <v>0</v>
      </c>
      <c r="AG1494" s="341" t="s">
        <v>227</v>
      </c>
      <c r="AH1494" s="344">
        <v>0</v>
      </c>
      <c r="AI1494" s="341" t="s">
        <v>204</v>
      </c>
      <c r="AJ1494" s="344">
        <v>0</v>
      </c>
      <c r="AK1494" s="341" t="s">
        <v>225</v>
      </c>
      <c r="AL1494" s="344">
        <v>0</v>
      </c>
      <c r="AM1494" s="345" t="s">
        <v>612</v>
      </c>
      <c r="AN1494" s="346">
        <v>0</v>
      </c>
      <c r="AO1494" s="341" t="s">
        <v>1192</v>
      </c>
      <c r="AP1494" s="344">
        <v>0.20699999999999999</v>
      </c>
      <c r="AQ1494" s="341" t="s">
        <v>1448</v>
      </c>
      <c r="AR1494" s="831">
        <v>0</v>
      </c>
      <c r="AS1494" s="341" t="s">
        <v>1462</v>
      </c>
      <c r="AT1494" s="831">
        <v>0</v>
      </c>
      <c r="AU1494" s="1037" t="s">
        <v>362</v>
      </c>
      <c r="AV1494" s="831">
        <v>0.28299999999999997</v>
      </c>
      <c r="AW1494" s="719" t="s">
        <v>1461</v>
      </c>
      <c r="AX1494" s="1013">
        <v>0</v>
      </c>
    </row>
    <row r="1495" spans="2:50" ht="18" customHeight="1" x14ac:dyDescent="0.25">
      <c r="B1495" s="1097">
        <v>26</v>
      </c>
      <c r="C1495" s="312" t="str">
        <f>IF(ISTEXT('8.Electricidad y otras energías'!E52),'8.Electricidad y otras energías'!E52,"")</f>
        <v/>
      </c>
      <c r="D1495" s="312" t="str">
        <f>IF(ISTEXT('8.Electricidad y otras energías'!F52),'8.Electricidad y otras energías'!F52,"")</f>
        <v/>
      </c>
      <c r="E1495" s="312">
        <f>'8.Electricidad y otras energías'!G52</f>
        <v>0</v>
      </c>
      <c r="F1495" s="641">
        <f>'8.Electricidad y otras energías'!H52</f>
        <v>0</v>
      </c>
      <c r="G1495" s="695" t="str">
        <f t="shared" ca="1" si="369"/>
        <v/>
      </c>
      <c r="H1495" s="339" t="str">
        <f t="shared" ca="1" si="373"/>
        <v/>
      </c>
      <c r="J1495" s="314" t="e">
        <f t="shared" ca="1" si="371"/>
        <v>#REF!</v>
      </c>
      <c r="K1495" s="338" t="e">
        <f t="shared" ca="1" si="372"/>
        <v>#REF!</v>
      </c>
      <c r="M1495" s="315"/>
      <c r="N1495" s="315"/>
      <c r="O1495" s="315"/>
      <c r="Q1495" s="271"/>
      <c r="W1495" s="347" t="s">
        <v>0</v>
      </c>
      <c r="X1495" s="342">
        <v>0.4</v>
      </c>
      <c r="Y1495" s="341" t="s">
        <v>53</v>
      </c>
      <c r="Z1495" s="342">
        <v>0</v>
      </c>
      <c r="AA1495" s="341" t="s">
        <v>508</v>
      </c>
      <c r="AB1495" s="343">
        <v>0.18999999761581421</v>
      </c>
      <c r="AC1495" s="341" t="s">
        <v>131</v>
      </c>
      <c r="AD1495" s="344">
        <v>0.33000001311302185</v>
      </c>
      <c r="AE1495" s="341" t="s">
        <v>302</v>
      </c>
      <c r="AF1495" s="344">
        <v>0.36000001430511475</v>
      </c>
      <c r="AG1495" s="341" t="s">
        <v>298</v>
      </c>
      <c r="AH1495" s="344">
        <v>0</v>
      </c>
      <c r="AI1495" s="341" t="s">
        <v>412</v>
      </c>
      <c r="AJ1495" s="344">
        <v>0</v>
      </c>
      <c r="AK1495" s="341" t="s">
        <v>468</v>
      </c>
      <c r="AL1495" s="344">
        <v>0</v>
      </c>
      <c r="AM1495" s="345" t="s">
        <v>529</v>
      </c>
      <c r="AN1495" s="346">
        <v>0.21</v>
      </c>
      <c r="AO1495" s="341" t="s">
        <v>1193</v>
      </c>
      <c r="AP1495" s="344">
        <v>0.16800000000000001</v>
      </c>
      <c r="AQ1495" s="341" t="s">
        <v>1199</v>
      </c>
      <c r="AR1495" s="831">
        <v>0</v>
      </c>
      <c r="AS1495" s="341" t="s">
        <v>1195</v>
      </c>
      <c r="AT1495" s="831">
        <v>0</v>
      </c>
      <c r="AU1495" s="1037" t="s">
        <v>1192</v>
      </c>
      <c r="AV1495" s="831">
        <v>0.16</v>
      </c>
      <c r="AW1495" s="719" t="s">
        <v>1189</v>
      </c>
      <c r="AX1495" s="1013">
        <v>0.247</v>
      </c>
    </row>
    <row r="1496" spans="2:50" ht="18" customHeight="1" x14ac:dyDescent="0.25">
      <c r="B1496" s="1097">
        <v>27</v>
      </c>
      <c r="C1496" s="312" t="str">
        <f>IF(ISTEXT('8.Electricidad y otras energías'!E53),'8.Electricidad y otras energías'!E53,"")</f>
        <v/>
      </c>
      <c r="D1496" s="312" t="str">
        <f>IF(ISTEXT('8.Electricidad y otras energías'!F53),'8.Electricidad y otras energías'!F53,"")</f>
        <v/>
      </c>
      <c r="E1496" s="312">
        <f>'8.Electricidad y otras energías'!G53</f>
        <v>0</v>
      </c>
      <c r="F1496" s="641">
        <f>'8.Electricidad y otras energías'!H53</f>
        <v>0</v>
      </c>
      <c r="G1496" s="695" t="str">
        <f t="shared" ca="1" si="369"/>
        <v/>
      </c>
      <c r="H1496" s="339" t="str">
        <f t="shared" ca="1" si="373"/>
        <v/>
      </c>
      <c r="J1496" s="314" t="e">
        <f t="shared" ca="1" si="371"/>
        <v>#REF!</v>
      </c>
      <c r="K1496" s="338" t="e">
        <f t="shared" ca="1" si="372"/>
        <v>#REF!</v>
      </c>
      <c r="M1496" s="315"/>
      <c r="N1496" s="315"/>
      <c r="O1496" s="315"/>
      <c r="Q1496" s="271"/>
      <c r="W1496" s="315"/>
      <c r="X1496" s="315"/>
      <c r="Y1496" s="341" t="s">
        <v>60</v>
      </c>
      <c r="Z1496" s="342">
        <v>0.20999999344348907</v>
      </c>
      <c r="AA1496" s="341" t="s">
        <v>134</v>
      </c>
      <c r="AB1496" s="343">
        <v>0.14000000059604645</v>
      </c>
      <c r="AC1496" s="341" t="s">
        <v>236</v>
      </c>
      <c r="AD1496" s="344">
        <v>0.40000000596046448</v>
      </c>
      <c r="AE1496" s="341" t="s">
        <v>229</v>
      </c>
      <c r="AF1496" s="344">
        <v>0</v>
      </c>
      <c r="AG1496" s="341" t="s">
        <v>299</v>
      </c>
      <c r="AH1496" s="344">
        <v>0</v>
      </c>
      <c r="AI1496" s="341" t="s">
        <v>128</v>
      </c>
      <c r="AJ1496" s="344">
        <v>0</v>
      </c>
      <c r="AK1496" s="341" t="s">
        <v>530</v>
      </c>
      <c r="AL1496" s="344">
        <v>0.28999999165534973</v>
      </c>
      <c r="AM1496" s="345" t="s">
        <v>224</v>
      </c>
      <c r="AN1496" s="346">
        <v>0</v>
      </c>
      <c r="AO1496" s="341" t="s">
        <v>1194</v>
      </c>
      <c r="AP1496" s="344">
        <v>0.113</v>
      </c>
      <c r="AQ1496" s="341" t="s">
        <v>1202</v>
      </c>
      <c r="AR1496" s="831">
        <v>0.19500000000000001</v>
      </c>
      <c r="AS1496" s="341" t="s">
        <v>613</v>
      </c>
      <c r="AT1496" s="831">
        <v>0.25600000000000001</v>
      </c>
      <c r="AU1496" s="1037" t="s">
        <v>1193</v>
      </c>
      <c r="AV1496" s="831">
        <v>0.28299999999999997</v>
      </c>
      <c r="AW1496" s="719" t="s">
        <v>1190</v>
      </c>
      <c r="AX1496" s="1013">
        <v>0.25700000000000001</v>
      </c>
    </row>
    <row r="1497" spans="2:50" ht="18" customHeight="1" x14ac:dyDescent="0.25">
      <c r="B1497" s="1097">
        <v>28</v>
      </c>
      <c r="C1497" s="312" t="str">
        <f>IF(ISTEXT('8.Electricidad y otras energías'!E54),'8.Electricidad y otras energías'!E54,"")</f>
        <v/>
      </c>
      <c r="D1497" s="312" t="str">
        <f>IF(ISTEXT('8.Electricidad y otras energías'!F54),'8.Electricidad y otras energías'!F54,"")</f>
        <v/>
      </c>
      <c r="E1497" s="312">
        <f>'8.Electricidad y otras energías'!G54</f>
        <v>0</v>
      </c>
      <c r="F1497" s="641">
        <f>'8.Electricidad y otras energías'!H54</f>
        <v>0</v>
      </c>
      <c r="G1497" s="695" t="str">
        <f t="shared" ca="1" si="369"/>
        <v/>
      </c>
      <c r="H1497" s="339" t="str">
        <f t="shared" ca="1" si="373"/>
        <v/>
      </c>
      <c r="J1497" s="314" t="e">
        <f t="shared" ca="1" si="371"/>
        <v>#REF!</v>
      </c>
      <c r="K1497" s="338" t="e">
        <f t="shared" ca="1" si="372"/>
        <v>#REF!</v>
      </c>
      <c r="M1497" s="315"/>
      <c r="N1497" s="315"/>
      <c r="O1497" s="315"/>
      <c r="Q1497" s="271"/>
      <c r="W1497" s="315"/>
      <c r="X1497" s="315"/>
      <c r="Y1497" s="341" t="s">
        <v>506</v>
      </c>
      <c r="Z1497" s="342">
        <v>0.11999999731779099</v>
      </c>
      <c r="AA1497" s="341" t="s">
        <v>66</v>
      </c>
      <c r="AB1497" s="343">
        <v>0</v>
      </c>
      <c r="AC1497" s="341" t="s">
        <v>237</v>
      </c>
      <c r="AD1497" s="344">
        <v>0</v>
      </c>
      <c r="AE1497" s="341" t="s">
        <v>303</v>
      </c>
      <c r="AF1497" s="344">
        <v>0</v>
      </c>
      <c r="AG1497" s="341" t="s">
        <v>300</v>
      </c>
      <c r="AH1497" s="344">
        <v>0</v>
      </c>
      <c r="AI1497" s="341" t="s">
        <v>413</v>
      </c>
      <c r="AJ1497" s="344">
        <v>0</v>
      </c>
      <c r="AK1497" s="341" t="s">
        <v>531</v>
      </c>
      <c r="AL1497" s="344">
        <v>0</v>
      </c>
      <c r="AM1497" s="345" t="s">
        <v>202</v>
      </c>
      <c r="AN1497" s="346">
        <v>0</v>
      </c>
      <c r="AO1497" s="341" t="s">
        <v>1195</v>
      </c>
      <c r="AP1497" s="344">
        <v>0</v>
      </c>
      <c r="AQ1497" s="341" t="s">
        <v>1203</v>
      </c>
      <c r="AR1497" s="831">
        <v>0.26500000000000001</v>
      </c>
      <c r="AS1497" s="341" t="s">
        <v>1463</v>
      </c>
      <c r="AT1497" s="831">
        <v>0.25600000000000001</v>
      </c>
      <c r="AU1497" s="1037" t="s">
        <v>1462</v>
      </c>
      <c r="AV1497" s="831">
        <v>0</v>
      </c>
      <c r="AW1497" s="719" t="s">
        <v>1191</v>
      </c>
      <c r="AX1497" s="1013">
        <v>0.25800000000000001</v>
      </c>
    </row>
    <row r="1498" spans="2:50" ht="18" customHeight="1" x14ac:dyDescent="0.25">
      <c r="B1498" s="1097">
        <v>29</v>
      </c>
      <c r="C1498" s="312" t="str">
        <f>IF(ISTEXT('8.Electricidad y otras energías'!E55),'8.Electricidad y otras energías'!E55,"")</f>
        <v/>
      </c>
      <c r="D1498" s="312" t="str">
        <f>IF(ISTEXT('8.Electricidad y otras energías'!F55),'8.Electricidad y otras energías'!F55,"")</f>
        <v/>
      </c>
      <c r="E1498" s="312">
        <f>'8.Electricidad y otras energías'!G55</f>
        <v>0</v>
      </c>
      <c r="F1498" s="641">
        <f>'8.Electricidad y otras energías'!H55</f>
        <v>0</v>
      </c>
      <c r="G1498" s="695" t="str">
        <f t="shared" ca="1" si="369"/>
        <v/>
      </c>
      <c r="H1498" s="339" t="str">
        <f t="shared" ca="1" si="373"/>
        <v/>
      </c>
      <c r="J1498" s="314" t="e">
        <f t="shared" ca="1" si="371"/>
        <v>#REF!</v>
      </c>
      <c r="K1498" s="338" t="e">
        <f t="shared" ca="1" si="372"/>
        <v>#REF!</v>
      </c>
      <c r="M1498" s="315"/>
      <c r="N1498" s="315"/>
      <c r="O1498" s="315"/>
      <c r="Q1498" s="271"/>
      <c r="W1498" s="315"/>
      <c r="X1498" s="315"/>
      <c r="Y1498" s="341" t="s">
        <v>65</v>
      </c>
      <c r="Z1498" s="342">
        <v>0</v>
      </c>
      <c r="AA1498" s="341" t="s">
        <v>208</v>
      </c>
      <c r="AB1498" s="343">
        <v>0.119999997317791</v>
      </c>
      <c r="AC1498" s="341" t="s">
        <v>238</v>
      </c>
      <c r="AD1498" s="344">
        <v>9.9999997764825821E-3</v>
      </c>
      <c r="AE1498" s="341" t="s">
        <v>304</v>
      </c>
      <c r="AF1498" s="344">
        <v>0.23999999463558197</v>
      </c>
      <c r="AG1498" s="341" t="s">
        <v>301</v>
      </c>
      <c r="AH1498" s="344">
        <v>0</v>
      </c>
      <c r="AI1498" s="341" t="s">
        <v>414</v>
      </c>
      <c r="AJ1498" s="344">
        <v>0</v>
      </c>
      <c r="AK1498" s="341" t="s">
        <v>410</v>
      </c>
      <c r="AL1498" s="344">
        <v>0</v>
      </c>
      <c r="AM1498" s="345" t="s">
        <v>362</v>
      </c>
      <c r="AN1498" s="346">
        <v>0</v>
      </c>
      <c r="AO1498" s="341" t="s">
        <v>1196</v>
      </c>
      <c r="AP1498" s="344">
        <v>0</v>
      </c>
      <c r="AQ1498" s="341" t="s">
        <v>1204</v>
      </c>
      <c r="AR1498" s="831">
        <v>0.27200000000000002</v>
      </c>
      <c r="AS1498" s="341" t="s">
        <v>614</v>
      </c>
      <c r="AT1498" s="831">
        <v>0</v>
      </c>
      <c r="AU1498" s="1037" t="s">
        <v>1195</v>
      </c>
      <c r="AV1498" s="831">
        <v>0</v>
      </c>
      <c r="AW1498" s="719" t="s">
        <v>362</v>
      </c>
      <c r="AX1498" s="1013">
        <v>0.25800000000000001</v>
      </c>
    </row>
    <row r="1499" spans="2:50" ht="18" customHeight="1" x14ac:dyDescent="0.25">
      <c r="B1499" s="1097">
        <v>30</v>
      </c>
      <c r="C1499" s="312" t="str">
        <f>IF(ISTEXT('8.Electricidad y otras energías'!E56),'8.Electricidad y otras energías'!E56,"")</f>
        <v/>
      </c>
      <c r="D1499" s="312" t="str">
        <f>IF(ISTEXT('8.Electricidad y otras energías'!F56),'8.Electricidad y otras energías'!F56,"")</f>
        <v/>
      </c>
      <c r="E1499" s="312">
        <f>'8.Electricidad y otras energías'!G56</f>
        <v>0</v>
      </c>
      <c r="F1499" s="641">
        <f>'8.Electricidad y otras energías'!H56</f>
        <v>0</v>
      </c>
      <c r="G1499" s="695" t="str">
        <f t="shared" ca="1" si="369"/>
        <v/>
      </c>
      <c r="H1499" s="339" t="str">
        <f t="shared" ca="1" si="373"/>
        <v/>
      </c>
      <c r="J1499" s="314" t="e">
        <f t="shared" ca="1" si="371"/>
        <v>#REF!</v>
      </c>
      <c r="K1499" s="338" t="e">
        <f t="shared" ca="1" si="372"/>
        <v>#REF!</v>
      </c>
      <c r="M1499" s="315"/>
      <c r="N1499" s="315"/>
      <c r="O1499" s="315"/>
      <c r="Q1499" s="271"/>
      <c r="W1499" s="315"/>
      <c r="X1499" s="315"/>
      <c r="Y1499" s="341" t="s">
        <v>135</v>
      </c>
      <c r="Z1499" s="342">
        <v>0.34000000357627869</v>
      </c>
      <c r="AA1499" s="341" t="s">
        <v>53</v>
      </c>
      <c r="AB1499" s="343">
        <v>3.9999999105930328E-2</v>
      </c>
      <c r="AC1499" s="341" t="s">
        <v>61</v>
      </c>
      <c r="AD1499" s="344">
        <v>0</v>
      </c>
      <c r="AE1499" s="341" t="s">
        <v>305</v>
      </c>
      <c r="AF1499" s="344">
        <v>0.23999999463558197</v>
      </c>
      <c r="AG1499" s="341" t="s">
        <v>364</v>
      </c>
      <c r="AH1499" s="344">
        <v>0</v>
      </c>
      <c r="AI1499" s="341" t="s">
        <v>415</v>
      </c>
      <c r="AJ1499" s="344">
        <v>0</v>
      </c>
      <c r="AK1499" s="341" t="s">
        <v>489</v>
      </c>
      <c r="AL1499" s="344">
        <v>0</v>
      </c>
      <c r="AM1499" s="345" t="s">
        <v>203</v>
      </c>
      <c r="AN1499" s="346">
        <v>0.2</v>
      </c>
      <c r="AO1499" s="341" t="s">
        <v>613</v>
      </c>
      <c r="AP1499" s="344">
        <v>0.25800000000000001</v>
      </c>
      <c r="AQ1499" s="341" t="s">
        <v>1464</v>
      </c>
      <c r="AR1499" s="831">
        <v>0</v>
      </c>
      <c r="AS1499" s="341" t="s">
        <v>1448</v>
      </c>
      <c r="AT1499" s="831">
        <v>0</v>
      </c>
      <c r="AU1499" s="1037" t="s">
        <v>613</v>
      </c>
      <c r="AV1499" s="831">
        <v>0.27400000000000002</v>
      </c>
      <c r="AW1499" s="719" t="s">
        <v>1192</v>
      </c>
      <c r="AX1499" s="1013">
        <v>0.127</v>
      </c>
    </row>
    <row r="1500" spans="2:50" ht="18" customHeight="1" x14ac:dyDescent="0.25">
      <c r="B1500" s="1097">
        <v>31</v>
      </c>
      <c r="C1500" s="312" t="str">
        <f>IF(ISTEXT('8.Electricidad y otras energías'!E57),'8.Electricidad y otras energías'!E57,"")</f>
        <v/>
      </c>
      <c r="D1500" s="312" t="str">
        <f>IF(ISTEXT('8.Electricidad y otras energías'!F57),'8.Electricidad y otras energías'!F57,"")</f>
        <v/>
      </c>
      <c r="E1500" s="312">
        <f>'8.Electricidad y otras energías'!G57</f>
        <v>0</v>
      </c>
      <c r="F1500" s="641">
        <f>'8.Electricidad y otras energías'!H57</f>
        <v>0</v>
      </c>
      <c r="G1500" s="695" t="str">
        <f t="shared" ca="1" si="369"/>
        <v/>
      </c>
      <c r="H1500" s="339" t="str">
        <f t="shared" ca="1" si="373"/>
        <v/>
      </c>
      <c r="J1500" s="314" t="e">
        <f t="shared" ca="1" si="371"/>
        <v>#REF!</v>
      </c>
      <c r="K1500" s="338" t="e">
        <f t="shared" ca="1" si="372"/>
        <v>#REF!</v>
      </c>
      <c r="M1500" s="315"/>
      <c r="N1500" s="315"/>
      <c r="O1500" s="315"/>
      <c r="Q1500" s="271"/>
      <c r="W1500" s="315"/>
      <c r="X1500" s="315"/>
      <c r="Y1500" s="341" t="s">
        <v>68</v>
      </c>
      <c r="Z1500" s="342">
        <v>0</v>
      </c>
      <c r="AA1500" s="341" t="s">
        <v>60</v>
      </c>
      <c r="AB1500" s="343">
        <v>0.20000000298023224</v>
      </c>
      <c r="AC1500" s="341" t="s">
        <v>54</v>
      </c>
      <c r="AD1500" s="344">
        <v>0.31000000238418579</v>
      </c>
      <c r="AE1500" s="341" t="s">
        <v>306</v>
      </c>
      <c r="AF1500" s="344">
        <v>0</v>
      </c>
      <c r="AG1500" s="341" t="s">
        <v>380</v>
      </c>
      <c r="AH1500" s="344">
        <v>0</v>
      </c>
      <c r="AI1500" s="341" t="s">
        <v>363</v>
      </c>
      <c r="AJ1500" s="344">
        <v>0</v>
      </c>
      <c r="AK1500" s="341" t="s">
        <v>204</v>
      </c>
      <c r="AL1500" s="344">
        <v>0</v>
      </c>
      <c r="AM1500" s="345" t="s">
        <v>126</v>
      </c>
      <c r="AN1500" s="346">
        <v>0</v>
      </c>
      <c r="AO1500" s="341" t="s">
        <v>614</v>
      </c>
      <c r="AP1500" s="344">
        <v>0</v>
      </c>
      <c r="AQ1500" s="341" t="s">
        <v>1449</v>
      </c>
      <c r="AR1500" s="831">
        <v>0.26800000000000002</v>
      </c>
      <c r="AS1500" s="341" t="s">
        <v>1522</v>
      </c>
      <c r="AT1500" s="831">
        <v>0.254</v>
      </c>
      <c r="AU1500" s="1037" t="s">
        <v>614</v>
      </c>
      <c r="AV1500" s="831">
        <v>0</v>
      </c>
      <c r="AW1500" s="719" t="s">
        <v>1193</v>
      </c>
      <c r="AX1500" s="1013">
        <v>0.25600000000000001</v>
      </c>
    </row>
    <row r="1501" spans="2:50" ht="18" customHeight="1" x14ac:dyDescent="0.25">
      <c r="B1501" s="1097">
        <v>32</v>
      </c>
      <c r="C1501" s="312" t="str">
        <f>IF(ISTEXT('8.Electricidad y otras energías'!E58),'8.Electricidad y otras energías'!E58,"")</f>
        <v/>
      </c>
      <c r="D1501" s="312" t="str">
        <f>IF(ISTEXT('8.Electricidad y otras energías'!F58),'8.Electricidad y otras energías'!F58,"")</f>
        <v/>
      </c>
      <c r="E1501" s="312">
        <f>'8.Electricidad y otras energías'!G58</f>
        <v>0</v>
      </c>
      <c r="F1501" s="641">
        <f>'8.Electricidad y otras energías'!H58</f>
        <v>0</v>
      </c>
      <c r="G1501" s="695" t="str">
        <f t="shared" ca="1" si="369"/>
        <v/>
      </c>
      <c r="H1501" s="339" t="str">
        <f t="shared" ca="1" si="373"/>
        <v/>
      </c>
      <c r="J1501" s="314" t="e">
        <f t="shared" ca="1" si="371"/>
        <v>#REF!</v>
      </c>
      <c r="K1501" s="338" t="e">
        <f t="shared" ca="1" si="372"/>
        <v>#REF!</v>
      </c>
      <c r="M1501" s="315"/>
      <c r="N1501" s="315"/>
      <c r="O1501" s="315"/>
      <c r="Q1501" s="271"/>
      <c r="W1501" s="315"/>
      <c r="X1501" s="315"/>
      <c r="Y1501" s="341" t="s">
        <v>136</v>
      </c>
      <c r="Z1501" s="342">
        <v>0</v>
      </c>
      <c r="AA1501" s="341" t="s">
        <v>506</v>
      </c>
      <c r="AB1501" s="343">
        <v>0.12999999523162842</v>
      </c>
      <c r="AC1501" s="341" t="s">
        <v>509</v>
      </c>
      <c r="AD1501" s="344">
        <v>0.36000001430511475</v>
      </c>
      <c r="AE1501" s="341" t="s">
        <v>511</v>
      </c>
      <c r="AF1501" s="344">
        <v>0</v>
      </c>
      <c r="AG1501" s="341" t="s">
        <v>381</v>
      </c>
      <c r="AH1501" s="344">
        <v>0</v>
      </c>
      <c r="AI1501" s="341" t="s">
        <v>51</v>
      </c>
      <c r="AJ1501" s="344">
        <v>0</v>
      </c>
      <c r="AK1501" s="341" t="s">
        <v>205</v>
      </c>
      <c r="AL1501" s="344">
        <v>0.31000000238418579</v>
      </c>
      <c r="AM1501" s="345" t="s">
        <v>225</v>
      </c>
      <c r="AN1501" s="346">
        <v>0</v>
      </c>
      <c r="AO1501" s="341" t="s">
        <v>1197</v>
      </c>
      <c r="AP1501" s="344">
        <v>0</v>
      </c>
      <c r="AQ1501" s="341" t="s">
        <v>1205</v>
      </c>
      <c r="AR1501" s="831">
        <v>0</v>
      </c>
      <c r="AS1501" s="341" t="s">
        <v>1199</v>
      </c>
      <c r="AT1501" s="831">
        <v>0</v>
      </c>
      <c r="AU1501" s="1037" t="s">
        <v>1448</v>
      </c>
      <c r="AV1501" s="831">
        <v>0</v>
      </c>
      <c r="AW1501" s="719" t="s">
        <v>1195</v>
      </c>
      <c r="AX1501" s="1013">
        <v>0</v>
      </c>
    </row>
    <row r="1502" spans="2:50" ht="18" customHeight="1" x14ac:dyDescent="0.25">
      <c r="B1502" s="1097">
        <v>33</v>
      </c>
      <c r="C1502" s="312" t="str">
        <f>IF(ISTEXT('8.Electricidad y otras energías'!E59),'8.Electricidad y otras energías'!E59,"")</f>
        <v/>
      </c>
      <c r="D1502" s="312" t="str">
        <f>IF(ISTEXT('8.Electricidad y otras energías'!F59),'8.Electricidad y otras energías'!F59,"")</f>
        <v/>
      </c>
      <c r="E1502" s="312">
        <f>'8.Electricidad y otras energías'!G59</f>
        <v>0</v>
      </c>
      <c r="F1502" s="641">
        <f>'8.Electricidad y otras energías'!H59</f>
        <v>0</v>
      </c>
      <c r="G1502" s="695" t="str">
        <f t="shared" ca="1" si="369"/>
        <v/>
      </c>
      <c r="H1502" s="339" t="str">
        <f t="shared" ca="1" si="373"/>
        <v/>
      </c>
      <c r="J1502" s="314" t="e">
        <f t="shared" ca="1" si="371"/>
        <v>#REF!</v>
      </c>
      <c r="K1502" s="338" t="e">
        <f t="shared" ca="1" si="372"/>
        <v>#REF!</v>
      </c>
      <c r="M1502" s="315"/>
      <c r="N1502" s="315"/>
      <c r="O1502" s="315"/>
      <c r="Q1502" s="271"/>
      <c r="W1502" s="315"/>
      <c r="X1502" s="315"/>
      <c r="Y1502" s="341" t="s">
        <v>57</v>
      </c>
      <c r="Z1502" s="342">
        <v>0.36000001430511475</v>
      </c>
      <c r="AA1502" s="341" t="s">
        <v>65</v>
      </c>
      <c r="AB1502" s="343">
        <v>0</v>
      </c>
      <c r="AC1502" s="341" t="s">
        <v>58</v>
      </c>
      <c r="AD1502" s="344">
        <v>0.34999999403953552</v>
      </c>
      <c r="AE1502" s="341" t="s">
        <v>307</v>
      </c>
      <c r="AF1502" s="344">
        <v>0</v>
      </c>
      <c r="AG1502" s="341" t="s">
        <v>302</v>
      </c>
      <c r="AH1502" s="344">
        <v>0</v>
      </c>
      <c r="AI1502" s="341" t="s">
        <v>227</v>
      </c>
      <c r="AJ1502" s="344">
        <v>0</v>
      </c>
      <c r="AK1502" s="341" t="s">
        <v>128</v>
      </c>
      <c r="AL1502" s="344">
        <v>0</v>
      </c>
      <c r="AM1502" s="345" t="s">
        <v>468</v>
      </c>
      <c r="AN1502" s="346">
        <v>0</v>
      </c>
      <c r="AO1502" s="341" t="s">
        <v>1198</v>
      </c>
      <c r="AP1502" s="344">
        <v>0</v>
      </c>
      <c r="AQ1502" s="341" t="s">
        <v>1207</v>
      </c>
      <c r="AR1502" s="831">
        <v>0</v>
      </c>
      <c r="AS1502" s="341" t="s">
        <v>1200</v>
      </c>
      <c r="AT1502" s="831">
        <v>0</v>
      </c>
      <c r="AU1502" s="1037" t="s">
        <v>1522</v>
      </c>
      <c r="AV1502" s="831">
        <v>0.28299999999999997</v>
      </c>
      <c r="AW1502" s="719" t="s">
        <v>613</v>
      </c>
      <c r="AX1502" s="1013">
        <v>0.252</v>
      </c>
    </row>
    <row r="1503" spans="2:50" ht="18" customHeight="1" x14ac:dyDescent="0.25">
      <c r="B1503" s="1097">
        <v>34</v>
      </c>
      <c r="C1503" s="312" t="str">
        <f>IF(ISTEXT('8.Electricidad y otras energías'!E60),'8.Electricidad y otras energías'!E60,"")</f>
        <v/>
      </c>
      <c r="D1503" s="312" t="str">
        <f>IF(ISTEXT('8.Electricidad y otras energías'!F60),'8.Electricidad y otras energías'!F60,"")</f>
        <v/>
      </c>
      <c r="E1503" s="312">
        <f>'8.Electricidad y otras energías'!G60</f>
        <v>0</v>
      </c>
      <c r="F1503" s="641">
        <f>'8.Electricidad y otras energías'!H60</f>
        <v>0</v>
      </c>
      <c r="G1503" s="695" t="str">
        <f t="shared" ca="1" si="369"/>
        <v/>
      </c>
      <c r="H1503" s="339" t="str">
        <f t="shared" ca="1" si="373"/>
        <v/>
      </c>
      <c r="J1503" s="314" t="e">
        <f t="shared" ca="1" si="371"/>
        <v>#REF!</v>
      </c>
      <c r="K1503" s="338" t="e">
        <f t="shared" ca="1" si="372"/>
        <v>#REF!</v>
      </c>
      <c r="M1503" s="315"/>
      <c r="N1503" s="315"/>
      <c r="O1503" s="315"/>
      <c r="Q1503" s="271"/>
      <c r="W1503" s="315"/>
      <c r="X1503" s="315"/>
      <c r="Y1503" s="341" t="s">
        <v>69</v>
      </c>
      <c r="Z1503" s="342">
        <v>0</v>
      </c>
      <c r="AA1503" s="341" t="s">
        <v>135</v>
      </c>
      <c r="AB1503" s="343">
        <v>0.34000000357627869</v>
      </c>
      <c r="AC1503" s="341" t="s">
        <v>59</v>
      </c>
      <c r="AD1503" s="344">
        <v>0.36000001430511475</v>
      </c>
      <c r="AE1503" s="341" t="s">
        <v>308</v>
      </c>
      <c r="AF1503" s="344">
        <v>0</v>
      </c>
      <c r="AG1503" s="341" t="s">
        <v>382</v>
      </c>
      <c r="AH1503" s="344">
        <v>0</v>
      </c>
      <c r="AI1503" s="341" t="s">
        <v>228</v>
      </c>
      <c r="AJ1503" s="344">
        <v>0</v>
      </c>
      <c r="AK1503" s="341" t="s">
        <v>413</v>
      </c>
      <c r="AL1503" s="344">
        <v>0</v>
      </c>
      <c r="AM1503" s="345" t="s">
        <v>613</v>
      </c>
      <c r="AN1503" s="346">
        <v>0.24</v>
      </c>
      <c r="AO1503" s="341" t="s">
        <v>616</v>
      </c>
      <c r="AP1503" s="344">
        <v>0</v>
      </c>
      <c r="AQ1503" s="341" t="s">
        <v>1209</v>
      </c>
      <c r="AR1503" s="831">
        <v>0.27300000000000002</v>
      </c>
      <c r="AS1503" s="341" t="s">
        <v>1202</v>
      </c>
      <c r="AT1503" s="831">
        <v>0.25</v>
      </c>
      <c r="AU1503" s="1037" t="s">
        <v>1712</v>
      </c>
      <c r="AV1503" s="831">
        <v>0.28299999999999997</v>
      </c>
      <c r="AW1503" s="719" t="s">
        <v>614</v>
      </c>
      <c r="AX1503" s="1013">
        <v>0</v>
      </c>
    </row>
    <row r="1504" spans="2:50" ht="18" customHeight="1" x14ac:dyDescent="0.25">
      <c r="B1504" s="1097">
        <v>35</v>
      </c>
      <c r="C1504" s="312" t="str">
        <f>IF(ISTEXT('8.Electricidad y otras energías'!E61),'8.Electricidad y otras energías'!E61,"")</f>
        <v/>
      </c>
      <c r="D1504" s="312" t="str">
        <f>IF(ISTEXT('8.Electricidad y otras energías'!F61),'8.Electricidad y otras energías'!F61,"")</f>
        <v/>
      </c>
      <c r="E1504" s="312">
        <f>'8.Electricidad y otras energías'!G61</f>
        <v>0</v>
      </c>
      <c r="F1504" s="641">
        <f>'8.Electricidad y otras energías'!H61</f>
        <v>0</v>
      </c>
      <c r="G1504" s="695" t="str">
        <f t="shared" ca="1" si="369"/>
        <v/>
      </c>
      <c r="H1504" s="339" t="str">
        <f t="shared" ca="1" si="373"/>
        <v/>
      </c>
      <c r="J1504" s="314" t="e">
        <f t="shared" ca="1" si="371"/>
        <v>#REF!</v>
      </c>
      <c r="K1504" s="338" t="e">
        <f t="shared" ca="1" si="372"/>
        <v>#REF!</v>
      </c>
      <c r="M1504" s="315"/>
      <c r="N1504" s="315"/>
      <c r="O1504" s="315"/>
      <c r="Q1504" s="271"/>
      <c r="Y1504" s="347" t="s">
        <v>113</v>
      </c>
      <c r="Z1504" s="342">
        <v>0.36</v>
      </c>
      <c r="AA1504" s="341" t="s">
        <v>209</v>
      </c>
      <c r="AB1504" s="343">
        <v>0.37000000476837158</v>
      </c>
      <c r="AC1504" s="341" t="s">
        <v>207</v>
      </c>
      <c r="AD1504" s="344">
        <v>0.34999999403953552</v>
      </c>
      <c r="AE1504" s="341" t="s">
        <v>309</v>
      </c>
      <c r="AF1504" s="344">
        <v>2.9999999329447746E-2</v>
      </c>
      <c r="AG1504" s="341" t="s">
        <v>229</v>
      </c>
      <c r="AH1504" s="344">
        <v>0.25999999046325684</v>
      </c>
      <c r="AI1504" s="341" t="s">
        <v>299</v>
      </c>
      <c r="AJ1504" s="344">
        <v>0</v>
      </c>
      <c r="AK1504" s="341" t="s">
        <v>415</v>
      </c>
      <c r="AL1504" s="344">
        <v>0</v>
      </c>
      <c r="AM1504" s="345" t="s">
        <v>614</v>
      </c>
      <c r="AN1504" s="346">
        <v>0</v>
      </c>
      <c r="AO1504" s="341" t="s">
        <v>1199</v>
      </c>
      <c r="AP1504" s="344">
        <v>0</v>
      </c>
      <c r="AQ1504" s="341" t="s">
        <v>469</v>
      </c>
      <c r="AR1504" s="831">
        <v>0</v>
      </c>
      <c r="AS1504" s="341" t="s">
        <v>1203</v>
      </c>
      <c r="AT1504" s="831">
        <v>0.249</v>
      </c>
      <c r="AU1504" s="1037" t="s">
        <v>1713</v>
      </c>
      <c r="AV1504" s="831">
        <v>0.28199999999999997</v>
      </c>
      <c r="AW1504" s="719" t="s">
        <v>1448</v>
      </c>
      <c r="AX1504" s="1013">
        <v>0.18</v>
      </c>
    </row>
    <row r="1505" spans="2:50" ht="18" customHeight="1" x14ac:dyDescent="0.25">
      <c r="B1505" s="1097">
        <v>36</v>
      </c>
      <c r="C1505" s="312" t="str">
        <f>IF(ISTEXT('8.Electricidad y otras energías'!E62),'8.Electricidad y otras energías'!E62,"")</f>
        <v/>
      </c>
      <c r="D1505" s="312" t="str">
        <f>IF(ISTEXT('8.Electricidad y otras energías'!F62),'8.Electricidad y otras energías'!F62,"")</f>
        <v/>
      </c>
      <c r="E1505" s="312">
        <f>'8.Electricidad y otras energías'!G62</f>
        <v>0</v>
      </c>
      <c r="F1505" s="641">
        <f>'8.Electricidad y otras energías'!H62</f>
        <v>0</v>
      </c>
      <c r="G1505" s="695" t="str">
        <f t="shared" ca="1" si="369"/>
        <v/>
      </c>
      <c r="H1505" s="339" t="str">
        <f t="shared" ca="1" si="373"/>
        <v/>
      </c>
      <c r="J1505" s="314" t="e">
        <f t="shared" ca="1" si="371"/>
        <v>#REF!</v>
      </c>
      <c r="K1505" s="338" t="e">
        <f t="shared" ca="1" si="372"/>
        <v>#REF!</v>
      </c>
      <c r="M1505" s="315"/>
      <c r="N1505" s="315"/>
      <c r="O1505" s="315"/>
      <c r="Q1505" s="271"/>
      <c r="Y1505" s="347" t="s">
        <v>0</v>
      </c>
      <c r="Z1505" s="342">
        <v>0.36</v>
      </c>
      <c r="AA1505" s="341" t="s">
        <v>68</v>
      </c>
      <c r="AB1505" s="343">
        <v>0</v>
      </c>
      <c r="AC1505" s="341" t="s">
        <v>63</v>
      </c>
      <c r="AD1505" s="344">
        <v>0.14000000059604645</v>
      </c>
      <c r="AE1505" s="341" t="s">
        <v>310</v>
      </c>
      <c r="AF1505" s="344">
        <v>0</v>
      </c>
      <c r="AG1505" s="341" t="s">
        <v>303</v>
      </c>
      <c r="AH1505" s="344">
        <v>1.9999999552965164E-2</v>
      </c>
      <c r="AI1505" s="341" t="s">
        <v>300</v>
      </c>
      <c r="AJ1505" s="344">
        <v>0</v>
      </c>
      <c r="AK1505" s="341" t="s">
        <v>539</v>
      </c>
      <c r="AL1505" s="344">
        <v>0.31000000238418579</v>
      </c>
      <c r="AM1505" s="345" t="s">
        <v>615</v>
      </c>
      <c r="AN1505" s="346">
        <v>0</v>
      </c>
      <c r="AO1505" s="341" t="s">
        <v>1200</v>
      </c>
      <c r="AP1505" s="344">
        <v>0.25900000000000001</v>
      </c>
      <c r="AQ1505" s="341" t="s">
        <v>1214</v>
      </c>
      <c r="AR1505" s="831">
        <v>0.215</v>
      </c>
      <c r="AS1505" s="341" t="s">
        <v>1204</v>
      </c>
      <c r="AT1505" s="831">
        <v>0.26</v>
      </c>
      <c r="AU1505" s="1037" t="s">
        <v>1199</v>
      </c>
      <c r="AV1505" s="831">
        <v>0</v>
      </c>
      <c r="AW1505" s="719" t="s">
        <v>1522</v>
      </c>
      <c r="AX1505" s="1013">
        <v>0.25800000000000001</v>
      </c>
    </row>
    <row r="1506" spans="2:50" ht="18" customHeight="1" x14ac:dyDescent="0.25">
      <c r="B1506" s="1097">
        <v>37</v>
      </c>
      <c r="C1506" s="312" t="str">
        <f>IF(ISTEXT('8.Electricidad y otras energías'!E63),'8.Electricidad y otras energías'!E63,"")</f>
        <v/>
      </c>
      <c r="D1506" s="312" t="str">
        <f>IF(ISTEXT('8.Electricidad y otras energías'!F63),'8.Electricidad y otras energías'!F63,"")</f>
        <v/>
      </c>
      <c r="E1506" s="312">
        <f>'8.Electricidad y otras energías'!G63</f>
        <v>0</v>
      </c>
      <c r="F1506" s="641">
        <f>'8.Electricidad y otras energías'!H63</f>
        <v>0</v>
      </c>
      <c r="G1506" s="695" t="str">
        <f t="shared" ca="1" si="369"/>
        <v/>
      </c>
      <c r="H1506" s="339" t="str">
        <f t="shared" ca="1" si="373"/>
        <v/>
      </c>
      <c r="J1506" s="314" t="e">
        <f t="shared" ca="1" si="371"/>
        <v>#REF!</v>
      </c>
      <c r="K1506" s="338" t="e">
        <f t="shared" ca="1" si="372"/>
        <v>#REF!</v>
      </c>
      <c r="M1506" s="315"/>
      <c r="N1506" s="315"/>
      <c r="O1506" s="315"/>
      <c r="Q1506" s="271"/>
      <c r="AA1506" s="341" t="s">
        <v>210</v>
      </c>
      <c r="AB1506" s="343">
        <v>0</v>
      </c>
      <c r="AC1506" s="341" t="s">
        <v>64</v>
      </c>
      <c r="AD1506" s="344">
        <v>0</v>
      </c>
      <c r="AE1506" s="341" t="s">
        <v>311</v>
      </c>
      <c r="AF1506" s="344">
        <v>0</v>
      </c>
      <c r="AG1506" s="341" t="s">
        <v>365</v>
      </c>
      <c r="AH1506" s="344">
        <v>0</v>
      </c>
      <c r="AI1506" s="341" t="s">
        <v>301</v>
      </c>
      <c r="AJ1506" s="344">
        <v>0</v>
      </c>
      <c r="AK1506" s="341" t="s">
        <v>363</v>
      </c>
      <c r="AL1506" s="344">
        <v>7.0000000298023224E-2</v>
      </c>
      <c r="AM1506" s="345" t="s">
        <v>616</v>
      </c>
      <c r="AN1506" s="346">
        <v>0</v>
      </c>
      <c r="AO1506" s="341" t="s">
        <v>1201</v>
      </c>
      <c r="AP1506" s="344">
        <v>0</v>
      </c>
      <c r="AQ1506" s="341" t="s">
        <v>1216</v>
      </c>
      <c r="AR1506" s="831">
        <v>0</v>
      </c>
      <c r="AS1506" s="341" t="s">
        <v>1464</v>
      </c>
      <c r="AT1506" s="831">
        <v>0</v>
      </c>
      <c r="AU1506" s="1037" t="s">
        <v>1714</v>
      </c>
      <c r="AV1506" s="831">
        <v>0.27800000000000002</v>
      </c>
      <c r="AW1506" s="719" t="s">
        <v>1712</v>
      </c>
      <c r="AX1506" s="1013">
        <v>0.24</v>
      </c>
    </row>
    <row r="1507" spans="2:50" ht="18" customHeight="1" x14ac:dyDescent="0.25">
      <c r="B1507" s="1097">
        <v>38</v>
      </c>
      <c r="C1507" s="312" t="str">
        <f>IF(ISTEXT('8.Electricidad y otras energías'!E64),'8.Electricidad y otras energías'!E64,"")</f>
        <v/>
      </c>
      <c r="D1507" s="312" t="str">
        <f>IF(ISTEXT('8.Electricidad y otras energías'!F64),'8.Electricidad y otras energías'!F64,"")</f>
        <v/>
      </c>
      <c r="E1507" s="312">
        <f>'8.Electricidad y otras energías'!G64</f>
        <v>0</v>
      </c>
      <c r="F1507" s="641">
        <f>'8.Electricidad y otras energías'!H64</f>
        <v>0</v>
      </c>
      <c r="G1507" s="695" t="str">
        <f t="shared" ca="1" si="369"/>
        <v/>
      </c>
      <c r="H1507" s="339" t="str">
        <f t="shared" ca="1" si="373"/>
        <v/>
      </c>
      <c r="J1507" s="314" t="e">
        <f t="shared" ca="1" si="371"/>
        <v>#REF!</v>
      </c>
      <c r="K1507" s="338" t="e">
        <f t="shared" ca="1" si="372"/>
        <v>#REF!</v>
      </c>
      <c r="M1507" s="315"/>
      <c r="N1507" s="315"/>
      <c r="O1507" s="315"/>
      <c r="Q1507" s="271"/>
      <c r="AA1507" s="341" t="s">
        <v>211</v>
      </c>
      <c r="AB1507" s="343">
        <v>0</v>
      </c>
      <c r="AC1507" s="341" t="s">
        <v>512</v>
      </c>
      <c r="AD1507" s="344">
        <v>0</v>
      </c>
      <c r="AE1507" s="341" t="s">
        <v>312</v>
      </c>
      <c r="AF1507" s="344">
        <v>0</v>
      </c>
      <c r="AG1507" s="341" t="s">
        <v>304</v>
      </c>
      <c r="AH1507" s="344">
        <v>0.25999999046325684</v>
      </c>
      <c r="AI1507" s="341" t="s">
        <v>364</v>
      </c>
      <c r="AJ1507" s="344">
        <v>0</v>
      </c>
      <c r="AK1507" s="341" t="s">
        <v>469</v>
      </c>
      <c r="AL1507" s="344">
        <v>0</v>
      </c>
      <c r="AM1507" s="345" t="s">
        <v>410</v>
      </c>
      <c r="AN1507" s="346">
        <v>0</v>
      </c>
      <c r="AO1507" s="341" t="s">
        <v>1202</v>
      </c>
      <c r="AP1507" s="344">
        <v>0.13100000000000001</v>
      </c>
      <c r="AQ1507" s="341" t="s">
        <v>300</v>
      </c>
      <c r="AR1507" s="831">
        <v>0.23799999999999999</v>
      </c>
      <c r="AS1507" s="341" t="s">
        <v>1523</v>
      </c>
      <c r="AT1507" s="831">
        <v>0.251</v>
      </c>
      <c r="AU1507" s="1037" t="s">
        <v>1200</v>
      </c>
      <c r="AV1507" s="831">
        <v>0</v>
      </c>
      <c r="AW1507" s="719" t="s">
        <v>1713</v>
      </c>
      <c r="AX1507" s="1013">
        <v>0.25800000000000001</v>
      </c>
    </row>
    <row r="1508" spans="2:50" ht="18" customHeight="1" x14ac:dyDescent="0.25">
      <c r="B1508" s="1097">
        <v>39</v>
      </c>
      <c r="C1508" s="312" t="str">
        <f>IF(ISTEXT('8.Electricidad y otras energías'!E65),'8.Electricidad y otras energías'!E65,"")</f>
        <v/>
      </c>
      <c r="D1508" s="312" t="str">
        <f>IF(ISTEXT('8.Electricidad y otras energías'!F65),'8.Electricidad y otras energías'!F65,"")</f>
        <v/>
      </c>
      <c r="E1508" s="312">
        <f>'8.Electricidad y otras energías'!G65</f>
        <v>0</v>
      </c>
      <c r="F1508" s="641">
        <f>'8.Electricidad y otras energías'!H65</f>
        <v>0</v>
      </c>
      <c r="G1508" s="695" t="str">
        <f t="shared" ca="1" si="369"/>
        <v/>
      </c>
      <c r="H1508" s="339" t="str">
        <f t="shared" ca="1" si="373"/>
        <v/>
      </c>
      <c r="J1508" s="314" t="e">
        <f t="shared" ca="1" si="371"/>
        <v>#REF!</v>
      </c>
      <c r="K1508" s="338" t="e">
        <f t="shared" ca="1" si="372"/>
        <v>#REF!</v>
      </c>
      <c r="M1508" s="315"/>
      <c r="N1508" s="315"/>
      <c r="O1508" s="315"/>
      <c r="Q1508" s="271"/>
      <c r="AA1508" s="341" t="s">
        <v>510</v>
      </c>
      <c r="AB1508" s="343">
        <v>1.9999999552965164E-2</v>
      </c>
      <c r="AC1508" s="341" t="s">
        <v>133</v>
      </c>
      <c r="AD1508" s="344">
        <v>9.9999997764825821E-3</v>
      </c>
      <c r="AE1508" s="341" t="s">
        <v>313</v>
      </c>
      <c r="AF1508" s="344">
        <v>0</v>
      </c>
      <c r="AG1508" s="341" t="s">
        <v>366</v>
      </c>
      <c r="AH1508" s="344">
        <v>0.25</v>
      </c>
      <c r="AI1508" s="341" t="s">
        <v>380</v>
      </c>
      <c r="AJ1508" s="344">
        <v>0</v>
      </c>
      <c r="AK1508" s="341" t="s">
        <v>51</v>
      </c>
      <c r="AL1508" s="344">
        <v>9.9999997764825821E-3</v>
      </c>
      <c r="AM1508" s="345" t="s">
        <v>411</v>
      </c>
      <c r="AN1508" s="346">
        <v>0</v>
      </c>
      <c r="AO1508" s="341" t="s">
        <v>1203</v>
      </c>
      <c r="AP1508" s="344">
        <v>0.25900000000000001</v>
      </c>
      <c r="AQ1508" s="341" t="s">
        <v>1217</v>
      </c>
      <c r="AR1508" s="831">
        <v>0</v>
      </c>
      <c r="AS1508" s="341" t="s">
        <v>1449</v>
      </c>
      <c r="AT1508" s="831">
        <v>0.26</v>
      </c>
      <c r="AU1508" s="1037" t="s">
        <v>1202</v>
      </c>
      <c r="AV1508" s="831">
        <v>0.27900000000000003</v>
      </c>
      <c r="AW1508" s="719" t="s">
        <v>1860</v>
      </c>
      <c r="AX1508" s="1013">
        <v>0.25800000000000001</v>
      </c>
    </row>
    <row r="1509" spans="2:50" ht="18" customHeight="1" x14ac:dyDescent="0.25">
      <c r="B1509" s="1097">
        <v>40</v>
      </c>
      <c r="C1509" s="312" t="str">
        <f>IF(ISTEXT('8.Electricidad y otras energías'!E66),'8.Electricidad y otras energías'!E66,"")</f>
        <v/>
      </c>
      <c r="D1509" s="312" t="str">
        <f>IF(ISTEXT('8.Electricidad y otras energías'!F66),'8.Electricidad y otras energías'!F66,"")</f>
        <v/>
      </c>
      <c r="E1509" s="312">
        <f>'8.Electricidad y otras energías'!G66</f>
        <v>0</v>
      </c>
      <c r="F1509" s="641">
        <f>'8.Electricidad y otras energías'!H66</f>
        <v>0</v>
      </c>
      <c r="G1509" s="695" t="str">
        <f t="shared" ca="1" si="369"/>
        <v/>
      </c>
      <c r="H1509" s="339" t="str">
        <f t="shared" ca="1" si="373"/>
        <v/>
      </c>
      <c r="J1509" s="314" t="e">
        <f t="shared" ca="1" si="371"/>
        <v>#REF!</v>
      </c>
      <c r="K1509" s="338" t="e">
        <f t="shared" ca="1" si="372"/>
        <v>#REF!</v>
      </c>
      <c r="M1509" s="315"/>
      <c r="N1509" s="315"/>
      <c r="O1509" s="315"/>
      <c r="Q1509" s="271"/>
      <c r="AA1509" s="341" t="s">
        <v>69</v>
      </c>
      <c r="AB1509" s="343">
        <v>0.15999999642372131</v>
      </c>
      <c r="AC1509" s="341" t="s">
        <v>508</v>
      </c>
      <c r="AD1509" s="344">
        <v>0.23000000417232513</v>
      </c>
      <c r="AE1509" s="341" t="s">
        <v>314</v>
      </c>
      <c r="AF1509" s="344">
        <v>0</v>
      </c>
      <c r="AG1509" s="341" t="s">
        <v>306</v>
      </c>
      <c r="AH1509" s="344">
        <v>0</v>
      </c>
      <c r="AI1509" s="341" t="s">
        <v>381</v>
      </c>
      <c r="AJ1509" s="344">
        <v>9.9999997764825821E-3</v>
      </c>
      <c r="AK1509" s="341" t="s">
        <v>227</v>
      </c>
      <c r="AL1509" s="344">
        <v>0</v>
      </c>
      <c r="AM1509" s="345" t="s">
        <v>204</v>
      </c>
      <c r="AN1509" s="346">
        <v>0</v>
      </c>
      <c r="AO1509" s="341" t="s">
        <v>1204</v>
      </c>
      <c r="AP1509" s="344">
        <v>0</v>
      </c>
      <c r="AQ1509" s="341" t="s">
        <v>1218</v>
      </c>
      <c r="AR1509" s="831">
        <v>0.27200000000000002</v>
      </c>
      <c r="AS1509" s="341" t="s">
        <v>1205</v>
      </c>
      <c r="AT1509" s="831">
        <v>0</v>
      </c>
      <c r="AU1509" s="1037" t="s">
        <v>1203</v>
      </c>
      <c r="AV1509" s="831">
        <v>0.28299999999999997</v>
      </c>
      <c r="AW1509" s="719" t="s">
        <v>1714</v>
      </c>
      <c r="AX1509" s="1013">
        <v>0.23799999999999999</v>
      </c>
    </row>
    <row r="1510" spans="2:50" ht="18" customHeight="1" x14ac:dyDescent="0.25">
      <c r="B1510" s="1097">
        <v>41</v>
      </c>
      <c r="C1510" s="312" t="str">
        <f>IF(ISTEXT('8.Electricidad y otras energías'!E67),'8.Electricidad y otras energías'!E67,"")</f>
        <v/>
      </c>
      <c r="D1510" s="312" t="str">
        <f>IF(ISTEXT('8.Electricidad y otras energías'!F67),'8.Electricidad y otras energías'!F67,"")</f>
        <v/>
      </c>
      <c r="E1510" s="312">
        <f>'8.Electricidad y otras energías'!G67</f>
        <v>0</v>
      </c>
      <c r="F1510" s="641">
        <f>'8.Electricidad y otras energías'!H67</f>
        <v>0</v>
      </c>
      <c r="G1510" s="695" t="str">
        <f t="shared" ca="1" si="369"/>
        <v/>
      </c>
      <c r="H1510" s="339" t="str">
        <f t="shared" ca="1" si="373"/>
        <v/>
      </c>
      <c r="J1510" s="314" t="e">
        <f t="shared" ca="1" si="371"/>
        <v>#REF!</v>
      </c>
      <c r="K1510" s="338" t="e">
        <f t="shared" ca="1" si="372"/>
        <v>#REF!</v>
      </c>
      <c r="M1510" s="315"/>
      <c r="N1510" s="315"/>
      <c r="O1510" s="315"/>
      <c r="Q1510" s="271"/>
      <c r="AA1510" s="347" t="s">
        <v>113</v>
      </c>
      <c r="AB1510" s="343">
        <v>0.37</v>
      </c>
      <c r="AC1510" s="341" t="s">
        <v>134</v>
      </c>
      <c r="AD1510" s="344">
        <v>0.30000001192092896</v>
      </c>
      <c r="AE1510" s="341" t="s">
        <v>315</v>
      </c>
      <c r="AF1510" s="344">
        <v>0</v>
      </c>
      <c r="AG1510" s="341" t="s">
        <v>518</v>
      </c>
      <c r="AH1510" s="344">
        <v>0</v>
      </c>
      <c r="AI1510" s="341" t="s">
        <v>302</v>
      </c>
      <c r="AJ1510" s="344">
        <v>0</v>
      </c>
      <c r="AK1510" s="341" t="s">
        <v>299</v>
      </c>
      <c r="AL1510" s="344">
        <v>0</v>
      </c>
      <c r="AM1510" s="345" t="s">
        <v>412</v>
      </c>
      <c r="AN1510" s="346">
        <v>0.25</v>
      </c>
      <c r="AO1510" s="341" t="s">
        <v>1205</v>
      </c>
      <c r="AP1510" s="344">
        <v>0</v>
      </c>
      <c r="AQ1510" s="341" t="s">
        <v>1219</v>
      </c>
      <c r="AR1510" s="831">
        <v>0.214</v>
      </c>
      <c r="AS1510" s="341" t="s">
        <v>1207</v>
      </c>
      <c r="AT1510" s="831">
        <v>0</v>
      </c>
      <c r="AU1510" s="1037" t="s">
        <v>1204</v>
      </c>
      <c r="AV1510" s="831">
        <v>0.28299999999999997</v>
      </c>
      <c r="AW1510" s="719" t="s">
        <v>1200</v>
      </c>
      <c r="AX1510" s="1013">
        <v>0</v>
      </c>
    </row>
    <row r="1511" spans="2:50" ht="18" customHeight="1" x14ac:dyDescent="0.25">
      <c r="B1511" s="1097">
        <v>42</v>
      </c>
      <c r="C1511" s="312" t="str">
        <f>IF(ISTEXT('8.Electricidad y otras energías'!E68),'8.Electricidad y otras energías'!E68,"")</f>
        <v/>
      </c>
      <c r="D1511" s="312" t="str">
        <f>IF(ISTEXT('8.Electricidad y otras energías'!F68),'8.Electricidad y otras energías'!F68,"")</f>
        <v/>
      </c>
      <c r="E1511" s="312">
        <f>'8.Electricidad y otras energías'!G68</f>
        <v>0</v>
      </c>
      <c r="F1511" s="641">
        <f>'8.Electricidad y otras energías'!H68</f>
        <v>0</v>
      </c>
      <c r="G1511" s="695" t="str">
        <f t="shared" ca="1" si="369"/>
        <v/>
      </c>
      <c r="H1511" s="339" t="str">
        <f t="shared" ca="1" si="373"/>
        <v/>
      </c>
      <c r="J1511" s="314" t="e">
        <f t="shared" ca="1" si="371"/>
        <v>#REF!</v>
      </c>
      <c r="K1511" s="338" t="e">
        <f t="shared" ca="1" si="372"/>
        <v>#REF!</v>
      </c>
      <c r="M1511" s="315"/>
      <c r="N1511" s="315"/>
      <c r="O1511" s="315"/>
      <c r="Q1511" s="271"/>
      <c r="AA1511" s="347" t="s">
        <v>0</v>
      </c>
      <c r="AB1511" s="343">
        <v>0.37</v>
      </c>
      <c r="AC1511" s="341" t="s">
        <v>66</v>
      </c>
      <c r="AD1511" s="344">
        <v>0</v>
      </c>
      <c r="AE1511" s="341" t="s">
        <v>232</v>
      </c>
      <c r="AF1511" s="344">
        <v>0</v>
      </c>
      <c r="AG1511" s="341" t="s">
        <v>511</v>
      </c>
      <c r="AH1511" s="344">
        <v>0</v>
      </c>
      <c r="AI1511" s="341" t="s">
        <v>519</v>
      </c>
      <c r="AJ1511" s="344">
        <v>0</v>
      </c>
      <c r="AK1511" s="341" t="s">
        <v>300</v>
      </c>
      <c r="AL1511" s="344">
        <v>9.9999997764825821E-3</v>
      </c>
      <c r="AM1511" s="345" t="s">
        <v>205</v>
      </c>
      <c r="AN1511" s="346">
        <v>0.25</v>
      </c>
      <c r="AO1511" s="341" t="s">
        <v>1206</v>
      </c>
      <c r="AP1511" s="344">
        <v>3.0000000000000001E-3</v>
      </c>
      <c r="AQ1511" s="341" t="s">
        <v>1220</v>
      </c>
      <c r="AR1511" s="831">
        <v>0</v>
      </c>
      <c r="AS1511" s="341" t="s">
        <v>469</v>
      </c>
      <c r="AT1511" s="831">
        <v>0.04</v>
      </c>
      <c r="AU1511" s="1037" t="s">
        <v>1464</v>
      </c>
      <c r="AV1511" s="831">
        <v>0</v>
      </c>
      <c r="AW1511" s="719" t="s">
        <v>1861</v>
      </c>
      <c r="AX1511" s="1013">
        <v>0</v>
      </c>
    </row>
    <row r="1512" spans="2:50" ht="18" customHeight="1" x14ac:dyDescent="0.25">
      <c r="B1512" s="1097">
        <v>43</v>
      </c>
      <c r="C1512" s="312" t="str">
        <f>IF(ISTEXT('8.Electricidad y otras energías'!E69),'8.Electricidad y otras energías'!E69,"")</f>
        <v/>
      </c>
      <c r="D1512" s="312" t="str">
        <f>IF(ISTEXT('8.Electricidad y otras energías'!F69),'8.Electricidad y otras energías'!F69,"")</f>
        <v/>
      </c>
      <c r="E1512" s="312">
        <f>'8.Electricidad y otras energías'!G69</f>
        <v>0</v>
      </c>
      <c r="F1512" s="641">
        <f>'8.Electricidad y otras energías'!H69</f>
        <v>0</v>
      </c>
      <c r="G1512" s="695" t="str">
        <f t="shared" ca="1" si="369"/>
        <v/>
      </c>
      <c r="H1512" s="339" t="str">
        <f t="shared" ca="1" si="373"/>
        <v/>
      </c>
      <c r="J1512" s="314" t="e">
        <f t="shared" ca="1" si="371"/>
        <v>#REF!</v>
      </c>
      <c r="K1512" s="338" t="e">
        <f t="shared" ca="1" si="372"/>
        <v>#REF!</v>
      </c>
      <c r="M1512" s="315"/>
      <c r="N1512" s="315"/>
      <c r="O1512" s="315"/>
      <c r="Q1512" s="271"/>
      <c r="AC1512" s="341" t="s">
        <v>208</v>
      </c>
      <c r="AD1512" s="344">
        <v>0.20999999344348907</v>
      </c>
      <c r="AE1512" s="341" t="s">
        <v>233</v>
      </c>
      <c r="AF1512" s="344">
        <v>0</v>
      </c>
      <c r="AG1512" s="341" t="s">
        <v>307</v>
      </c>
      <c r="AH1512" s="344">
        <v>0</v>
      </c>
      <c r="AI1512" s="341" t="s">
        <v>229</v>
      </c>
      <c r="AJ1512" s="344">
        <v>0.40000000596046448</v>
      </c>
      <c r="AK1512" s="341" t="s">
        <v>228</v>
      </c>
      <c r="AL1512" s="344">
        <v>0</v>
      </c>
      <c r="AM1512" s="345" t="s">
        <v>413</v>
      </c>
      <c r="AN1512" s="346">
        <v>0</v>
      </c>
      <c r="AO1512" s="341" t="s">
        <v>1207</v>
      </c>
      <c r="AP1512" s="344">
        <v>0</v>
      </c>
      <c r="AQ1512" s="341" t="s">
        <v>1221</v>
      </c>
      <c r="AR1512" s="831">
        <v>0</v>
      </c>
      <c r="AS1512" s="341" t="s">
        <v>1211</v>
      </c>
      <c r="AT1512" s="831">
        <v>0.26</v>
      </c>
      <c r="AU1512" s="1037" t="s">
        <v>1523</v>
      </c>
      <c r="AV1512" s="831">
        <v>0.223</v>
      </c>
      <c r="AW1512" s="719" t="s">
        <v>1203</v>
      </c>
      <c r="AX1512" s="1013">
        <v>0.25800000000000001</v>
      </c>
    </row>
    <row r="1513" spans="2:50" ht="18" customHeight="1" x14ac:dyDescent="0.25">
      <c r="B1513" s="1097">
        <v>44</v>
      </c>
      <c r="C1513" s="312" t="str">
        <f>IF(ISTEXT('8.Electricidad y otras energías'!E70),'8.Electricidad y otras energías'!E70,"")</f>
        <v/>
      </c>
      <c r="D1513" s="312" t="str">
        <f>IF(ISTEXT('8.Electricidad y otras energías'!F70),'8.Electricidad y otras energías'!F70,"")</f>
        <v/>
      </c>
      <c r="E1513" s="312">
        <f>'8.Electricidad y otras energías'!G70</f>
        <v>0</v>
      </c>
      <c r="F1513" s="641">
        <f>'8.Electricidad y otras energías'!H70</f>
        <v>0</v>
      </c>
      <c r="G1513" s="695" t="str">
        <f t="shared" ca="1" si="369"/>
        <v/>
      </c>
      <c r="H1513" s="339" t="str">
        <f t="shared" ca="1" si="373"/>
        <v/>
      </c>
      <c r="J1513" s="314" t="e">
        <f t="shared" ca="1" si="371"/>
        <v>#REF!</v>
      </c>
      <c r="K1513" s="338" t="e">
        <f t="shared" ca="1" si="372"/>
        <v>#REF!</v>
      </c>
      <c r="M1513" s="315"/>
      <c r="N1513" s="315"/>
      <c r="O1513" s="315"/>
      <c r="Q1513" s="271"/>
      <c r="AC1513" s="341" t="s">
        <v>388</v>
      </c>
      <c r="AD1513" s="344">
        <v>0.10000000149011612</v>
      </c>
      <c r="AE1513" s="341" t="s">
        <v>234</v>
      </c>
      <c r="AF1513" s="344">
        <v>3.9999999105930328E-2</v>
      </c>
      <c r="AG1513" s="341" t="s">
        <v>309</v>
      </c>
      <c r="AH1513" s="344">
        <v>0</v>
      </c>
      <c r="AI1513" s="341" t="s">
        <v>303</v>
      </c>
      <c r="AJ1513" s="344">
        <v>0</v>
      </c>
      <c r="AK1513" s="341" t="s">
        <v>301</v>
      </c>
      <c r="AL1513" s="344">
        <v>0</v>
      </c>
      <c r="AM1513" s="345" t="s">
        <v>414</v>
      </c>
      <c r="AN1513" s="346">
        <v>0</v>
      </c>
      <c r="AO1513" s="341" t="s">
        <v>1208</v>
      </c>
      <c r="AP1513" s="344">
        <v>0.14099999999999999</v>
      </c>
      <c r="AQ1513" s="341" t="s">
        <v>1240</v>
      </c>
      <c r="AR1513" s="831">
        <v>0.128</v>
      </c>
      <c r="AS1513" s="341" t="s">
        <v>1213</v>
      </c>
      <c r="AT1513" s="831">
        <v>0.25900000000000001</v>
      </c>
      <c r="AU1513" s="1037" t="s">
        <v>1449</v>
      </c>
      <c r="AV1513" s="831">
        <v>0.28299999999999997</v>
      </c>
      <c r="AW1513" s="719" t="s">
        <v>1204</v>
      </c>
      <c r="AX1513" s="1013">
        <v>0</v>
      </c>
    </row>
    <row r="1514" spans="2:50" ht="18" customHeight="1" x14ac:dyDescent="0.25">
      <c r="B1514" s="1097">
        <v>45</v>
      </c>
      <c r="C1514" s="312" t="str">
        <f>IF(ISTEXT('8.Electricidad y otras energías'!E71),'8.Electricidad y otras energías'!E71,"")</f>
        <v/>
      </c>
      <c r="D1514" s="312" t="str">
        <f>IF(ISTEXT('8.Electricidad y otras energías'!F71),'8.Electricidad y otras energías'!F71,"")</f>
        <v/>
      </c>
      <c r="E1514" s="312">
        <f>'8.Electricidad y otras energías'!G71</f>
        <v>0</v>
      </c>
      <c r="F1514" s="641">
        <f>'8.Electricidad y otras energías'!H71</f>
        <v>0</v>
      </c>
      <c r="G1514" s="695" t="str">
        <f t="shared" ca="1" si="369"/>
        <v/>
      </c>
      <c r="H1514" s="339" t="str">
        <f t="shared" ca="1" si="373"/>
        <v/>
      </c>
      <c r="J1514" s="314" t="e">
        <f t="shared" ca="1" si="371"/>
        <v>#REF!</v>
      </c>
      <c r="K1514" s="338" t="e">
        <f t="shared" ca="1" si="372"/>
        <v>#REF!</v>
      </c>
      <c r="M1514" s="315"/>
      <c r="N1514" s="315"/>
      <c r="O1514" s="315"/>
      <c r="Q1514" s="271"/>
      <c r="AC1514" s="341" t="s">
        <v>239</v>
      </c>
      <c r="AD1514" s="344">
        <v>0</v>
      </c>
      <c r="AE1514" s="341" t="s">
        <v>316</v>
      </c>
      <c r="AF1514" s="344">
        <v>0</v>
      </c>
      <c r="AG1514" s="341" t="s">
        <v>310</v>
      </c>
      <c r="AH1514" s="344">
        <v>0</v>
      </c>
      <c r="AI1514" s="341" t="s">
        <v>416</v>
      </c>
      <c r="AJ1514" s="344">
        <v>0.40000000596046448</v>
      </c>
      <c r="AK1514" s="341" t="s">
        <v>364</v>
      </c>
      <c r="AL1514" s="344">
        <v>0</v>
      </c>
      <c r="AM1514" s="345" t="s">
        <v>296</v>
      </c>
      <c r="AN1514" s="346">
        <v>0</v>
      </c>
      <c r="AO1514" s="341" t="s">
        <v>1209</v>
      </c>
      <c r="AP1514" s="344">
        <v>0.25600000000000001</v>
      </c>
      <c r="AQ1514" s="341" t="s">
        <v>365</v>
      </c>
      <c r="AR1514" s="831">
        <v>0.254</v>
      </c>
      <c r="AS1514" s="341" t="s">
        <v>1214</v>
      </c>
      <c r="AT1514" s="831">
        <v>0.25800000000000001</v>
      </c>
      <c r="AU1514" s="1037" t="s">
        <v>1205</v>
      </c>
      <c r="AV1514" s="831">
        <v>0</v>
      </c>
      <c r="AW1514" s="719" t="s">
        <v>1449</v>
      </c>
      <c r="AX1514" s="1013">
        <v>0.25800000000000001</v>
      </c>
    </row>
    <row r="1515" spans="2:50" ht="18" customHeight="1" x14ac:dyDescent="0.25">
      <c r="B1515" s="1097">
        <v>46</v>
      </c>
      <c r="C1515" s="312" t="str">
        <f>IF(ISTEXT('8.Electricidad y otras energías'!E72),'8.Electricidad y otras energías'!E72,"")</f>
        <v/>
      </c>
      <c r="D1515" s="312" t="str">
        <f>IF(ISTEXT('8.Electricidad y otras energías'!F72),'8.Electricidad y otras energías'!F72,"")</f>
        <v/>
      </c>
      <c r="E1515" s="312">
        <f>'8.Electricidad y otras energías'!G72</f>
        <v>0</v>
      </c>
      <c r="F1515" s="641">
        <f>'8.Electricidad y otras energías'!H72</f>
        <v>0</v>
      </c>
      <c r="G1515" s="695" t="str">
        <f t="shared" ca="1" si="369"/>
        <v/>
      </c>
      <c r="H1515" s="339" t="str">
        <f t="shared" ca="1" si="373"/>
        <v/>
      </c>
      <c r="J1515" s="314" t="e">
        <f t="shared" ca="1" si="371"/>
        <v>#REF!</v>
      </c>
      <c r="K1515" s="338" t="e">
        <f t="shared" ca="1" si="372"/>
        <v>#REF!</v>
      </c>
      <c r="M1515" s="315"/>
      <c r="N1515" s="315"/>
      <c r="O1515" s="315"/>
      <c r="Q1515" s="271"/>
      <c r="AC1515" s="341" t="s">
        <v>53</v>
      </c>
      <c r="AD1515" s="344">
        <v>0</v>
      </c>
      <c r="AE1515" s="341" t="s">
        <v>317</v>
      </c>
      <c r="AF1515" s="344">
        <v>0</v>
      </c>
      <c r="AG1515" s="341" t="s">
        <v>311</v>
      </c>
      <c r="AH1515" s="344">
        <v>0</v>
      </c>
      <c r="AI1515" s="341" t="s">
        <v>365</v>
      </c>
      <c r="AJ1515" s="344">
        <v>0.15000000596046448</v>
      </c>
      <c r="AK1515" s="341" t="s">
        <v>380</v>
      </c>
      <c r="AL1515" s="344">
        <v>0</v>
      </c>
      <c r="AM1515" s="345" t="s">
        <v>617</v>
      </c>
      <c r="AN1515" s="346">
        <v>0</v>
      </c>
      <c r="AO1515" s="341" t="s">
        <v>1210</v>
      </c>
      <c r="AP1515" s="344">
        <v>0</v>
      </c>
      <c r="AQ1515" s="341" t="s">
        <v>625</v>
      </c>
      <c r="AR1515" s="831">
        <v>0.27200000000000002</v>
      </c>
      <c r="AS1515" s="341" t="s">
        <v>300</v>
      </c>
      <c r="AT1515" s="831">
        <v>0</v>
      </c>
      <c r="AU1515" s="1037" t="s">
        <v>1206</v>
      </c>
      <c r="AV1515" s="831">
        <v>0</v>
      </c>
      <c r="AW1515" s="719" t="s">
        <v>1205</v>
      </c>
      <c r="AX1515" s="1013">
        <v>0</v>
      </c>
    </row>
    <row r="1516" spans="2:50" ht="18" customHeight="1" x14ac:dyDescent="0.25">
      <c r="B1516" s="1097">
        <v>47</v>
      </c>
      <c r="C1516" s="312" t="str">
        <f>IF(ISTEXT('8.Electricidad y otras energías'!E73),'8.Electricidad y otras energías'!E73,"")</f>
        <v/>
      </c>
      <c r="D1516" s="312" t="str">
        <f>IF(ISTEXT('8.Electricidad y otras energías'!F73),'8.Electricidad y otras energías'!F73,"")</f>
        <v/>
      </c>
      <c r="E1516" s="312">
        <f>'8.Electricidad y otras energías'!G73</f>
        <v>0</v>
      </c>
      <c r="F1516" s="641">
        <f>'8.Electricidad y otras energías'!H73</f>
        <v>0</v>
      </c>
      <c r="G1516" s="695" t="str">
        <f t="shared" ca="1" si="369"/>
        <v/>
      </c>
      <c r="H1516" s="339" t="str">
        <f ca="1">IF(ISNUMBER(F1516*G1516),F1516*G1516,"")</f>
        <v/>
      </c>
      <c r="J1516" s="314" t="e">
        <f t="shared" ca="1" si="371"/>
        <v>#REF!</v>
      </c>
      <c r="K1516" s="338" t="e">
        <f t="shared" ca="1" si="372"/>
        <v>#REF!</v>
      </c>
      <c r="M1516" s="315"/>
      <c r="N1516" s="315"/>
      <c r="O1516" s="315"/>
      <c r="Q1516" s="271"/>
      <c r="AC1516" s="341" t="s">
        <v>240</v>
      </c>
      <c r="AD1516" s="344">
        <v>0</v>
      </c>
      <c r="AE1516" s="341" t="s">
        <v>235</v>
      </c>
      <c r="AF1516" s="344">
        <v>0</v>
      </c>
      <c r="AG1516" s="341" t="s">
        <v>383</v>
      </c>
      <c r="AH1516" s="344">
        <v>0.30000001192092896</v>
      </c>
      <c r="AI1516" s="341" t="s">
        <v>417</v>
      </c>
      <c r="AJ1516" s="344">
        <v>0</v>
      </c>
      <c r="AK1516" s="341" t="s">
        <v>381</v>
      </c>
      <c r="AL1516" s="344">
        <v>0</v>
      </c>
      <c r="AM1516" s="345" t="s">
        <v>363</v>
      </c>
      <c r="AN1516" s="346">
        <v>0</v>
      </c>
      <c r="AO1516" s="341" t="s">
        <v>469</v>
      </c>
      <c r="AP1516" s="344">
        <v>0</v>
      </c>
      <c r="AQ1516" s="341" t="s">
        <v>1224</v>
      </c>
      <c r="AR1516" s="831">
        <v>0.27300000000000002</v>
      </c>
      <c r="AS1516" s="341" t="s">
        <v>1216</v>
      </c>
      <c r="AT1516" s="831">
        <v>0</v>
      </c>
      <c r="AU1516" s="1037" t="s">
        <v>1207</v>
      </c>
      <c r="AV1516" s="831">
        <v>5.1999999999999998E-2</v>
      </c>
      <c r="AW1516" s="719" t="s">
        <v>1206</v>
      </c>
      <c r="AX1516" s="1013">
        <v>0.25600000000000001</v>
      </c>
    </row>
    <row r="1517" spans="2:50" ht="18" customHeight="1" x14ac:dyDescent="0.25">
      <c r="B1517" s="1097">
        <v>48</v>
      </c>
      <c r="C1517" s="312" t="str">
        <f>IF(ISTEXT('8.Electricidad y otras energías'!E74),'8.Electricidad y otras energías'!E74,"")</f>
        <v/>
      </c>
      <c r="D1517" s="312" t="str">
        <f>IF(ISTEXT('8.Electricidad y otras energías'!F74),'8.Electricidad y otras energías'!F74,"")</f>
        <v/>
      </c>
      <c r="E1517" s="312">
        <f>'8.Electricidad y otras energías'!G74</f>
        <v>0</v>
      </c>
      <c r="F1517" s="641">
        <f>'8.Electricidad y otras energías'!H74</f>
        <v>0</v>
      </c>
      <c r="G1517" s="695" t="str">
        <f t="shared" ca="1" si="369"/>
        <v/>
      </c>
      <c r="H1517" s="339" t="str">
        <f t="shared" ca="1" si="373"/>
        <v/>
      </c>
      <c r="J1517" s="314" t="e">
        <f t="shared" ca="1" si="371"/>
        <v>#REF!</v>
      </c>
      <c r="K1517" s="338" t="e">
        <f t="shared" ca="1" si="372"/>
        <v>#REF!</v>
      </c>
      <c r="M1517" s="315"/>
      <c r="N1517" s="315"/>
      <c r="O1517" s="315"/>
      <c r="Q1517" s="271"/>
      <c r="AC1517" s="341" t="s">
        <v>241</v>
      </c>
      <c r="AD1517" s="344">
        <v>0.17000000178813934</v>
      </c>
      <c r="AE1517" s="341" t="s">
        <v>67</v>
      </c>
      <c r="AF1517" s="344">
        <v>0</v>
      </c>
      <c r="AG1517" s="341" t="s">
        <v>312</v>
      </c>
      <c r="AH1517" s="344">
        <v>5.9999998658895493E-2</v>
      </c>
      <c r="AI1517" s="341" t="s">
        <v>304</v>
      </c>
      <c r="AJ1517" s="344">
        <v>0.23000000417232513</v>
      </c>
      <c r="AK1517" s="341" t="s">
        <v>302</v>
      </c>
      <c r="AL1517" s="344">
        <v>0</v>
      </c>
      <c r="AM1517" s="345" t="s">
        <v>469</v>
      </c>
      <c r="AN1517" s="346">
        <v>0</v>
      </c>
      <c r="AO1517" s="341" t="s">
        <v>1211</v>
      </c>
      <c r="AP1517" s="344">
        <v>0</v>
      </c>
      <c r="AQ1517" s="341" t="s">
        <v>1225</v>
      </c>
      <c r="AR1517" s="831">
        <v>0</v>
      </c>
      <c r="AS1517" s="341" t="s">
        <v>1217</v>
      </c>
      <c r="AT1517" s="831">
        <v>0</v>
      </c>
      <c r="AU1517" s="1037" t="s">
        <v>1210</v>
      </c>
      <c r="AV1517" s="831">
        <v>0</v>
      </c>
      <c r="AW1517" s="719" t="s">
        <v>1210</v>
      </c>
      <c r="AX1517" s="1013">
        <v>0</v>
      </c>
    </row>
    <row r="1518" spans="2:50" ht="18" customHeight="1" x14ac:dyDescent="0.25">
      <c r="B1518" s="1097">
        <v>49</v>
      </c>
      <c r="C1518" s="312" t="str">
        <f>IF(ISTEXT('8.Electricidad y otras energías'!E75),'8.Electricidad y otras energías'!E75,"")</f>
        <v/>
      </c>
      <c r="D1518" s="312" t="str">
        <f>IF(ISTEXT('8.Electricidad y otras energías'!F75),'8.Electricidad y otras energías'!F75,"")</f>
        <v/>
      </c>
      <c r="E1518" s="312">
        <f>'8.Electricidad y otras energías'!G75</f>
        <v>0</v>
      </c>
      <c r="F1518" s="641">
        <f>'8.Electricidad y otras energías'!H75</f>
        <v>0</v>
      </c>
      <c r="G1518" s="695" t="str">
        <f t="shared" ca="1" si="369"/>
        <v/>
      </c>
      <c r="H1518" s="339" t="str">
        <f t="shared" ca="1" si="373"/>
        <v/>
      </c>
      <c r="J1518" s="314" t="e">
        <f t="shared" ca="1" si="371"/>
        <v>#REF!</v>
      </c>
      <c r="K1518" s="338" t="e">
        <f t="shared" ca="1" si="372"/>
        <v>#REF!</v>
      </c>
      <c r="M1518" s="315"/>
      <c r="N1518" s="315"/>
      <c r="O1518" s="315"/>
      <c r="Q1518" s="271"/>
      <c r="AC1518" s="341" t="s">
        <v>60</v>
      </c>
      <c r="AD1518" s="344">
        <v>0.23000000417232513</v>
      </c>
      <c r="AE1518" s="341" t="s">
        <v>385</v>
      </c>
      <c r="AF1518" s="344">
        <v>0.34000000357627869</v>
      </c>
      <c r="AG1518" s="341" t="s">
        <v>313</v>
      </c>
      <c r="AH1518" s="344">
        <v>0</v>
      </c>
      <c r="AI1518" s="341" t="s">
        <v>366</v>
      </c>
      <c r="AJ1518" s="344">
        <v>0.23000000417232513</v>
      </c>
      <c r="AK1518" s="341" t="s">
        <v>382</v>
      </c>
      <c r="AL1518" s="344">
        <v>0</v>
      </c>
      <c r="AM1518" s="345" t="s">
        <v>51</v>
      </c>
      <c r="AN1518" s="346">
        <v>0</v>
      </c>
      <c r="AO1518" s="341" t="s">
        <v>1212</v>
      </c>
      <c r="AP1518" s="344">
        <v>0</v>
      </c>
      <c r="AQ1518" s="341" t="s">
        <v>1226</v>
      </c>
      <c r="AR1518" s="831">
        <v>0.26900000000000002</v>
      </c>
      <c r="AS1518" s="341" t="s">
        <v>1524</v>
      </c>
      <c r="AT1518" s="831">
        <v>0.186</v>
      </c>
      <c r="AU1518" s="1037" t="s">
        <v>469</v>
      </c>
      <c r="AV1518" s="831">
        <v>0</v>
      </c>
      <c r="AW1518" s="719" t="s">
        <v>469</v>
      </c>
      <c r="AX1518" s="1013">
        <v>0</v>
      </c>
    </row>
    <row r="1519" spans="2:50" ht="18" customHeight="1" x14ac:dyDescent="0.25">
      <c r="B1519" s="1097">
        <v>50</v>
      </c>
      <c r="C1519" s="312" t="str">
        <f>IF(ISTEXT('8.Electricidad y otras energías'!E76),'8.Electricidad y otras energías'!E76,"")</f>
        <v/>
      </c>
      <c r="D1519" s="312" t="str">
        <f>IF(ISTEXT('8.Electricidad y otras energías'!F76),'8.Electricidad y otras energías'!F76,"")</f>
        <v/>
      </c>
      <c r="E1519" s="312">
        <f>'8.Electricidad y otras energías'!G76</f>
        <v>0</v>
      </c>
      <c r="F1519" s="641">
        <f>'8.Electricidad y otras energías'!H76</f>
        <v>0</v>
      </c>
      <c r="G1519" s="695" t="str">
        <f ca="1">IFERROR((IF($E1519=$G$1528,$H$1528,IF($E1519=$G$1529,$H$1529,VLOOKUP(D1519,$J$1468:$K$1726,2,0)))),"")</f>
        <v/>
      </c>
      <c r="H1519" s="339" t="str">
        <f t="shared" ca="1" si="373"/>
        <v/>
      </c>
      <c r="J1519" s="314" t="e">
        <f t="shared" ca="1" si="371"/>
        <v>#REF!</v>
      </c>
      <c r="K1519" s="338" t="e">
        <f t="shared" ca="1" si="372"/>
        <v>#REF!</v>
      </c>
      <c r="M1519" s="315"/>
      <c r="N1519" s="315"/>
      <c r="O1519" s="315"/>
      <c r="Q1519" s="271"/>
      <c r="AC1519" s="341" t="s">
        <v>506</v>
      </c>
      <c r="AD1519" s="344">
        <v>0.11999999731779099</v>
      </c>
      <c r="AE1519" s="341" t="s">
        <v>131</v>
      </c>
      <c r="AF1519" s="344">
        <v>0.30000001192092896</v>
      </c>
      <c r="AG1519" s="341" t="s">
        <v>232</v>
      </c>
      <c r="AH1519" s="344">
        <v>0</v>
      </c>
      <c r="AI1519" s="341" t="s">
        <v>306</v>
      </c>
      <c r="AJ1519" s="344">
        <v>0.34999999403953552</v>
      </c>
      <c r="AK1519" s="341" t="s">
        <v>229</v>
      </c>
      <c r="AL1519" s="344">
        <v>0.2800000011920929</v>
      </c>
      <c r="AM1519" s="345" t="s">
        <v>618</v>
      </c>
      <c r="AN1519" s="346">
        <v>0</v>
      </c>
      <c r="AO1519" s="341" t="s">
        <v>1213</v>
      </c>
      <c r="AP1519" s="344">
        <v>0</v>
      </c>
      <c r="AQ1519" s="341" t="s">
        <v>1229</v>
      </c>
      <c r="AR1519" s="831">
        <v>0</v>
      </c>
      <c r="AS1519" s="341" t="s">
        <v>1218</v>
      </c>
      <c r="AT1519" s="831">
        <v>0.25800000000000001</v>
      </c>
      <c r="AU1519" s="1037" t="s">
        <v>1211</v>
      </c>
      <c r="AV1519" s="831">
        <v>0.28299999999999997</v>
      </c>
      <c r="AW1519" s="719" t="s">
        <v>1715</v>
      </c>
      <c r="AX1519" s="1013">
        <v>0</v>
      </c>
    </row>
    <row r="1520" spans="2:50" ht="18" customHeight="1" x14ac:dyDescent="0.25">
      <c r="C1520" s="317"/>
      <c r="D1520" s="317"/>
      <c r="E1520" s="317"/>
      <c r="F1520" s="990"/>
      <c r="G1520" s="991"/>
      <c r="H1520" s="643">
        <f ca="1">SUMIF(H1470:H1519,"&gt;0")</f>
        <v>0</v>
      </c>
      <c r="J1520" s="314" t="e">
        <f t="shared" ca="1" si="371"/>
        <v>#REF!</v>
      </c>
      <c r="K1520" s="338" t="e">
        <f t="shared" ca="1" si="372"/>
        <v>#REF!</v>
      </c>
      <c r="M1520" s="315"/>
      <c r="N1520" s="315"/>
      <c r="O1520" s="315"/>
      <c r="Q1520" s="271"/>
      <c r="AC1520" s="341" t="s">
        <v>65</v>
      </c>
      <c r="AD1520" s="344">
        <v>1.9999999552965164E-2</v>
      </c>
      <c r="AE1520" s="341" t="s">
        <v>318</v>
      </c>
      <c r="AF1520" s="344">
        <v>0</v>
      </c>
      <c r="AG1520" s="341" t="s">
        <v>233</v>
      </c>
      <c r="AH1520" s="344">
        <v>0</v>
      </c>
      <c r="AI1520" s="341" t="s">
        <v>520</v>
      </c>
      <c r="AJ1520" s="344">
        <v>0.40999999642372131</v>
      </c>
      <c r="AK1520" s="341" t="s">
        <v>303</v>
      </c>
      <c r="AL1520" s="344">
        <v>0.23000000417232513</v>
      </c>
      <c r="AM1520" s="345" t="s">
        <v>227</v>
      </c>
      <c r="AN1520" s="346">
        <v>0</v>
      </c>
      <c r="AO1520" s="341" t="s">
        <v>1214</v>
      </c>
      <c r="AP1520" s="344">
        <v>0.219</v>
      </c>
      <c r="AQ1520" s="341" t="s">
        <v>1086</v>
      </c>
      <c r="AR1520" s="831">
        <v>0</v>
      </c>
      <c r="AS1520" s="341" t="s">
        <v>1219</v>
      </c>
      <c r="AT1520" s="831">
        <v>0.26</v>
      </c>
      <c r="AU1520" s="1037" t="s">
        <v>1715</v>
      </c>
      <c r="AV1520" s="831">
        <v>0</v>
      </c>
      <c r="AW1520" s="719" t="s">
        <v>1214</v>
      </c>
      <c r="AX1520" s="1013">
        <v>0.248</v>
      </c>
    </row>
    <row r="1521" spans="2:50" ht="18" customHeight="1" x14ac:dyDescent="0.25">
      <c r="J1521" s="314" t="e">
        <f t="shared" ca="1" si="371"/>
        <v>#REF!</v>
      </c>
      <c r="K1521" s="338" t="e">
        <f t="shared" ca="1" si="372"/>
        <v>#REF!</v>
      </c>
      <c r="M1521" s="315"/>
      <c r="N1521" s="315"/>
      <c r="O1521" s="315"/>
      <c r="Q1521" s="271"/>
      <c r="AC1521" s="341" t="s">
        <v>209</v>
      </c>
      <c r="AD1521" s="344">
        <v>3.9999999105930328E-2</v>
      </c>
      <c r="AE1521" s="341" t="s">
        <v>513</v>
      </c>
      <c r="AF1521" s="344">
        <v>0</v>
      </c>
      <c r="AG1521" s="341" t="s">
        <v>234</v>
      </c>
      <c r="AH1521" s="344">
        <v>5.9999998658895493E-2</v>
      </c>
      <c r="AI1521" s="341" t="s">
        <v>518</v>
      </c>
      <c r="AJ1521" s="344">
        <v>0</v>
      </c>
      <c r="AK1521" s="341" t="s">
        <v>416</v>
      </c>
      <c r="AL1521" s="344">
        <v>0.15999999642372131</v>
      </c>
      <c r="AM1521" s="345" t="s">
        <v>619</v>
      </c>
      <c r="AN1521" s="346">
        <v>0</v>
      </c>
      <c r="AO1521" s="341" t="s">
        <v>1215</v>
      </c>
      <c r="AP1521" s="344">
        <v>0</v>
      </c>
      <c r="AQ1521" s="341" t="s">
        <v>1087</v>
      </c>
      <c r="AR1521" s="831">
        <v>0.249</v>
      </c>
      <c r="AS1521" s="341" t="s">
        <v>1220</v>
      </c>
      <c r="AT1521" s="831">
        <v>0.23699999999999999</v>
      </c>
      <c r="AU1521" s="1037" t="s">
        <v>1213</v>
      </c>
      <c r="AV1521" s="831">
        <v>6.7000000000000004E-2</v>
      </c>
      <c r="AW1521" s="719" t="s">
        <v>1862</v>
      </c>
      <c r="AX1521" s="1013">
        <v>0.25800000000000001</v>
      </c>
    </row>
    <row r="1522" spans="2:50" ht="18" customHeight="1" x14ac:dyDescent="0.25">
      <c r="B1522" s="389" t="s">
        <v>835</v>
      </c>
      <c r="D1522" s="334" t="s">
        <v>1411</v>
      </c>
      <c r="E1522" s="334"/>
      <c r="J1522" s="314" t="e">
        <f t="shared" ca="1" si="371"/>
        <v>#REF!</v>
      </c>
      <c r="K1522" s="338" t="e">
        <f t="shared" ca="1" si="372"/>
        <v>#REF!</v>
      </c>
      <c r="M1522" s="315"/>
      <c r="N1522" s="315"/>
      <c r="O1522" s="315"/>
      <c r="Q1522" s="271"/>
      <c r="AC1522" s="341" t="s">
        <v>242</v>
      </c>
      <c r="AD1522" s="344">
        <v>0</v>
      </c>
      <c r="AE1522" s="341" t="s">
        <v>236</v>
      </c>
      <c r="AF1522" s="344">
        <v>0.31999999284744263</v>
      </c>
      <c r="AG1522" s="341" t="s">
        <v>235</v>
      </c>
      <c r="AH1522" s="344">
        <v>0</v>
      </c>
      <c r="AI1522" s="341" t="s">
        <v>418</v>
      </c>
      <c r="AJ1522" s="344">
        <v>0.40999999642372131</v>
      </c>
      <c r="AK1522" s="341" t="s">
        <v>365</v>
      </c>
      <c r="AL1522" s="344">
        <v>0.30000001192092896</v>
      </c>
      <c r="AM1522" s="345" t="s">
        <v>298</v>
      </c>
      <c r="AN1522" s="346">
        <v>0</v>
      </c>
      <c r="AO1522" s="341" t="s">
        <v>300</v>
      </c>
      <c r="AP1522" s="344">
        <v>0</v>
      </c>
      <c r="AQ1522" s="341" t="s">
        <v>1230</v>
      </c>
      <c r="AR1522" s="831">
        <v>0.27</v>
      </c>
      <c r="AS1522" s="341" t="s">
        <v>1221</v>
      </c>
      <c r="AT1522" s="831">
        <v>0</v>
      </c>
      <c r="AU1522" s="1037" t="s">
        <v>1214</v>
      </c>
      <c r="AV1522" s="831">
        <v>0.27600000000000002</v>
      </c>
      <c r="AW1522" s="719" t="s">
        <v>300</v>
      </c>
      <c r="AX1522" s="1013">
        <v>0</v>
      </c>
    </row>
    <row r="1523" spans="2:50" ht="18" customHeight="1" x14ac:dyDescent="0.25">
      <c r="J1523" s="314" t="e">
        <f t="shared" ca="1" si="371"/>
        <v>#REF!</v>
      </c>
      <c r="K1523" s="338" t="e">
        <f t="shared" ca="1" si="372"/>
        <v>#REF!</v>
      </c>
      <c r="M1523" s="315"/>
      <c r="N1523" s="315"/>
      <c r="O1523" s="315"/>
      <c r="Q1523" s="271"/>
      <c r="AC1523" s="341" t="s">
        <v>243</v>
      </c>
      <c r="AD1523" s="344">
        <v>0</v>
      </c>
      <c r="AE1523" s="341" t="s">
        <v>319</v>
      </c>
      <c r="AF1523" s="344">
        <v>0.34000000357627869</v>
      </c>
      <c r="AG1523" s="341" t="s">
        <v>384</v>
      </c>
      <c r="AH1523" s="344">
        <v>0.41999998688697815</v>
      </c>
      <c r="AI1523" s="341" t="s">
        <v>511</v>
      </c>
      <c r="AJ1523" s="344">
        <v>0</v>
      </c>
      <c r="AK1523" s="341" t="s">
        <v>417</v>
      </c>
      <c r="AL1523" s="344">
        <v>0</v>
      </c>
      <c r="AM1523" s="345" t="s">
        <v>299</v>
      </c>
      <c r="AN1523" s="346">
        <v>0</v>
      </c>
      <c r="AO1523" s="341" t="s">
        <v>1216</v>
      </c>
      <c r="AP1523" s="344">
        <v>0</v>
      </c>
      <c r="AQ1523" s="341" t="s">
        <v>1231</v>
      </c>
      <c r="AR1523" s="831">
        <v>0.25600000000000001</v>
      </c>
      <c r="AS1523" s="341" t="s">
        <v>1525</v>
      </c>
      <c r="AT1523" s="831">
        <v>0.26</v>
      </c>
      <c r="AU1523" s="1037" t="s">
        <v>300</v>
      </c>
      <c r="AV1523" s="831">
        <v>3.5999999999999997E-2</v>
      </c>
      <c r="AW1523" s="719" t="s">
        <v>1216</v>
      </c>
      <c r="AX1523" s="1013">
        <v>0</v>
      </c>
    </row>
    <row r="1524" spans="2:50" ht="18" customHeight="1" x14ac:dyDescent="0.25">
      <c r="B1524" s="1097" t="s">
        <v>1850</v>
      </c>
      <c r="C1524" s="404" t="s">
        <v>906</v>
      </c>
      <c r="D1524" s="399" t="s">
        <v>907</v>
      </c>
      <c r="E1524" s="442" t="s">
        <v>905</v>
      </c>
      <c r="G1524" s="262" t="s">
        <v>1896</v>
      </c>
      <c r="H1524" s="262">
        <v>1</v>
      </c>
      <c r="J1524" s="314" t="e">
        <f t="shared" ca="1" si="371"/>
        <v>#REF!</v>
      </c>
      <c r="K1524" s="338" t="e">
        <f t="shared" ca="1" si="372"/>
        <v>#REF!</v>
      </c>
      <c r="M1524" s="315"/>
      <c r="N1524" s="315"/>
      <c r="O1524" s="315"/>
      <c r="Q1524" s="271"/>
      <c r="W1524" s="315"/>
      <c r="AC1524" s="341" t="s">
        <v>244</v>
      </c>
      <c r="AD1524" s="344">
        <v>0.31000000238418579</v>
      </c>
      <c r="AE1524" s="341" t="s">
        <v>237</v>
      </c>
      <c r="AF1524" s="344">
        <v>0</v>
      </c>
      <c r="AG1524" s="341" t="s">
        <v>67</v>
      </c>
      <c r="AH1524" s="344">
        <v>0</v>
      </c>
      <c r="AI1524" s="341" t="s">
        <v>521</v>
      </c>
      <c r="AJ1524" s="344">
        <v>0.37000000476837158</v>
      </c>
      <c r="AK1524" s="341" t="s">
        <v>304</v>
      </c>
      <c r="AL1524" s="344">
        <v>0.23000000417232513</v>
      </c>
      <c r="AM1524" s="345" t="s">
        <v>300</v>
      </c>
      <c r="AN1524" s="346">
        <v>0</v>
      </c>
      <c r="AO1524" s="341" t="s">
        <v>1217</v>
      </c>
      <c r="AP1524" s="344">
        <v>0</v>
      </c>
      <c r="AQ1524" s="341" t="s">
        <v>1465</v>
      </c>
      <c r="AR1524" s="831">
        <v>0</v>
      </c>
      <c r="AS1524" s="341" t="s">
        <v>1526</v>
      </c>
      <c r="AT1524" s="831">
        <v>0.26</v>
      </c>
      <c r="AU1524" s="1037" t="s">
        <v>1216</v>
      </c>
      <c r="AV1524" s="831">
        <v>0</v>
      </c>
      <c r="AW1524" s="719" t="s">
        <v>621</v>
      </c>
      <c r="AX1524" s="1013">
        <v>0.25900000000000001</v>
      </c>
    </row>
    <row r="1525" spans="2:50" ht="18" customHeight="1" x14ac:dyDescent="0.25">
      <c r="B1525" s="1097">
        <v>1</v>
      </c>
      <c r="C1525" s="262">
        <f t="shared" ref="C1525:C1546" si="374">IF(D1470="Varias comercializadoras",1,2)</f>
        <v>2</v>
      </c>
      <c r="D1525" s="441" t="s">
        <v>7</v>
      </c>
      <c r="E1525" s="443" t="s">
        <v>582</v>
      </c>
      <c r="G1525" s="262" t="s">
        <v>1898</v>
      </c>
      <c r="H1525" s="262">
        <v>2</v>
      </c>
      <c r="J1525" s="314" t="e">
        <f t="shared" ca="1" si="371"/>
        <v>#REF!</v>
      </c>
      <c r="K1525" s="338" t="e">
        <f t="shared" ca="1" si="372"/>
        <v>#REF!</v>
      </c>
      <c r="M1525" s="315"/>
      <c r="N1525" s="315"/>
      <c r="O1525" s="315"/>
      <c r="Q1525" s="271"/>
      <c r="W1525" s="315"/>
      <c r="AC1525" s="341" t="s">
        <v>68</v>
      </c>
      <c r="AD1525" s="344">
        <v>0</v>
      </c>
      <c r="AE1525" s="341" t="s">
        <v>320</v>
      </c>
      <c r="AF1525" s="344">
        <v>0.36000001430511475</v>
      </c>
      <c r="AG1525" s="341" t="s">
        <v>385</v>
      </c>
      <c r="AH1525" s="344">
        <v>0.38999998569488525</v>
      </c>
      <c r="AI1525" s="341" t="s">
        <v>419</v>
      </c>
      <c r="AJ1525" s="344">
        <v>0.40999999642372131</v>
      </c>
      <c r="AK1525" s="341" t="s">
        <v>538</v>
      </c>
      <c r="AL1525" s="344">
        <v>0.11999999731779099</v>
      </c>
      <c r="AM1525" s="345" t="s">
        <v>301</v>
      </c>
      <c r="AN1525" s="346">
        <v>0</v>
      </c>
      <c r="AO1525" s="341" t="s">
        <v>1218</v>
      </c>
      <c r="AP1525" s="344">
        <v>0</v>
      </c>
      <c r="AQ1525" s="341" t="s">
        <v>1234</v>
      </c>
      <c r="AR1525" s="831">
        <v>0.27300000000000002</v>
      </c>
      <c r="AS1525" s="341" t="s">
        <v>1527</v>
      </c>
      <c r="AT1525" s="831">
        <v>0.25900000000000001</v>
      </c>
      <c r="AU1525" s="1037" t="s">
        <v>1217</v>
      </c>
      <c r="AV1525" s="831">
        <v>0</v>
      </c>
      <c r="AW1525" s="719" t="s">
        <v>1217</v>
      </c>
      <c r="AX1525" s="1013">
        <v>0</v>
      </c>
    </row>
    <row r="1526" spans="2:50" ht="18" customHeight="1" x14ac:dyDescent="0.25">
      <c r="B1526" s="1097">
        <v>2</v>
      </c>
      <c r="C1526" s="262">
        <f t="shared" si="374"/>
        <v>2</v>
      </c>
      <c r="E1526" s="444" t="s">
        <v>583</v>
      </c>
      <c r="J1526" s="314" t="e">
        <f t="shared" ca="1" si="371"/>
        <v>#REF!</v>
      </c>
      <c r="K1526" s="338" t="e">
        <f t="shared" ca="1" si="372"/>
        <v>#REF!</v>
      </c>
      <c r="M1526" s="315"/>
      <c r="N1526" s="315"/>
      <c r="O1526" s="315"/>
      <c r="Q1526" s="271"/>
      <c r="W1526" s="315"/>
      <c r="AC1526" s="341" t="s">
        <v>245</v>
      </c>
      <c r="AD1526" s="344">
        <v>0</v>
      </c>
      <c r="AE1526" s="341" t="s">
        <v>238</v>
      </c>
      <c r="AF1526" s="344">
        <v>0</v>
      </c>
      <c r="AG1526" s="341" t="s">
        <v>131</v>
      </c>
      <c r="AH1526" s="344">
        <v>0</v>
      </c>
      <c r="AI1526" s="341" t="s">
        <v>420</v>
      </c>
      <c r="AJ1526" s="344">
        <v>0</v>
      </c>
      <c r="AK1526" s="341" t="s">
        <v>306</v>
      </c>
      <c r="AL1526" s="344">
        <v>0</v>
      </c>
      <c r="AM1526" s="345" t="s">
        <v>364</v>
      </c>
      <c r="AN1526" s="346">
        <v>0</v>
      </c>
      <c r="AO1526" s="341" t="s">
        <v>1219</v>
      </c>
      <c r="AP1526" s="344">
        <v>0</v>
      </c>
      <c r="AQ1526" s="341" t="s">
        <v>1236</v>
      </c>
      <c r="AR1526" s="831">
        <v>0</v>
      </c>
      <c r="AS1526" s="341" t="s">
        <v>625</v>
      </c>
      <c r="AT1526" s="831">
        <v>0.25900000000000001</v>
      </c>
      <c r="AU1526" s="1037" t="s">
        <v>1716</v>
      </c>
      <c r="AV1526" s="831">
        <v>0</v>
      </c>
      <c r="AW1526" s="719" t="s">
        <v>1716</v>
      </c>
      <c r="AX1526" s="1013">
        <v>0</v>
      </c>
    </row>
    <row r="1527" spans="2:50" ht="18" customHeight="1" x14ac:dyDescent="0.25">
      <c r="B1527" s="1097">
        <v>3</v>
      </c>
      <c r="C1527" s="262">
        <f t="shared" si="374"/>
        <v>2</v>
      </c>
      <c r="E1527" s="445" t="s">
        <v>7</v>
      </c>
      <c r="G1527" s="260" t="s">
        <v>585</v>
      </c>
      <c r="H1527" s="272"/>
      <c r="J1527" s="314" t="e">
        <f t="shared" ca="1" si="371"/>
        <v>#REF!</v>
      </c>
      <c r="K1527" s="338" t="e">
        <f t="shared" ca="1" si="372"/>
        <v>#REF!</v>
      </c>
      <c r="M1527" s="315"/>
      <c r="N1527" s="315"/>
      <c r="O1527" s="315"/>
      <c r="Q1527" s="271"/>
      <c r="W1527" s="315"/>
      <c r="AC1527" s="341" t="s">
        <v>246</v>
      </c>
      <c r="AD1527" s="344">
        <v>0</v>
      </c>
      <c r="AE1527" s="341" t="s">
        <v>321</v>
      </c>
      <c r="AF1527" s="344">
        <v>0.34000000357627869</v>
      </c>
      <c r="AG1527" s="341" t="s">
        <v>318</v>
      </c>
      <c r="AH1527" s="344">
        <v>0</v>
      </c>
      <c r="AI1527" s="341" t="s">
        <v>421</v>
      </c>
      <c r="AJ1527" s="344">
        <v>0</v>
      </c>
      <c r="AK1527" s="341" t="s">
        <v>470</v>
      </c>
      <c r="AL1527" s="344">
        <v>0</v>
      </c>
      <c r="AM1527" s="345" t="s">
        <v>620</v>
      </c>
      <c r="AN1527" s="346">
        <v>0.19</v>
      </c>
      <c r="AO1527" s="341" t="s">
        <v>1220</v>
      </c>
      <c r="AP1527" s="344">
        <v>0</v>
      </c>
      <c r="AQ1527" s="341" t="s">
        <v>423</v>
      </c>
      <c r="AR1527" s="831">
        <v>0.27200000000000002</v>
      </c>
      <c r="AS1527" s="341" t="s">
        <v>1224</v>
      </c>
      <c r="AT1527" s="831">
        <v>0.26</v>
      </c>
      <c r="AU1527" s="1037" t="s">
        <v>1218</v>
      </c>
      <c r="AV1527" s="831">
        <v>0.28000000000000003</v>
      </c>
      <c r="AW1527" s="719" t="s">
        <v>1218</v>
      </c>
      <c r="AX1527" s="1013">
        <v>0.25600000000000001</v>
      </c>
    </row>
    <row r="1528" spans="2:50" ht="18" customHeight="1" x14ac:dyDescent="0.25">
      <c r="B1528" s="1097">
        <v>4</v>
      </c>
      <c r="C1528" s="262">
        <f t="shared" si="374"/>
        <v>2</v>
      </c>
      <c r="D1528" s="315"/>
      <c r="G1528" s="402" t="s">
        <v>582</v>
      </c>
      <c r="H1528" s="402">
        <v>0</v>
      </c>
      <c r="J1528" s="314" t="e">
        <f t="shared" ca="1" si="371"/>
        <v>#REF!</v>
      </c>
      <c r="K1528" s="338" t="e">
        <f t="shared" ca="1" si="372"/>
        <v>#REF!</v>
      </c>
      <c r="M1528" s="315"/>
      <c r="N1528" s="315"/>
      <c r="O1528" s="315"/>
      <c r="Q1528" s="271"/>
      <c r="W1528" s="315"/>
      <c r="AC1528" s="341" t="s">
        <v>247</v>
      </c>
      <c r="AD1528" s="344">
        <v>5.000000074505806E-2</v>
      </c>
      <c r="AE1528" s="341" t="s">
        <v>61</v>
      </c>
      <c r="AF1528" s="344">
        <v>0</v>
      </c>
      <c r="AG1528" s="341" t="s">
        <v>236</v>
      </c>
      <c r="AH1528" s="344">
        <v>0.37000000476837158</v>
      </c>
      <c r="AI1528" s="341" t="s">
        <v>230</v>
      </c>
      <c r="AJ1528" s="344">
        <v>0</v>
      </c>
      <c r="AK1528" s="341" t="s">
        <v>518</v>
      </c>
      <c r="AL1528" s="344">
        <v>0</v>
      </c>
      <c r="AM1528" s="345" t="s">
        <v>621</v>
      </c>
      <c r="AN1528" s="346">
        <v>0.28999999999999998</v>
      </c>
      <c r="AO1528" s="341" t="s">
        <v>1221</v>
      </c>
      <c r="AP1528" s="344">
        <v>0</v>
      </c>
      <c r="AQ1528" s="341" t="s">
        <v>129</v>
      </c>
      <c r="AR1528" s="831">
        <v>0</v>
      </c>
      <c r="AS1528" s="341" t="s">
        <v>1225</v>
      </c>
      <c r="AT1528" s="831">
        <v>0</v>
      </c>
      <c r="AU1528" s="1037" t="s">
        <v>1219</v>
      </c>
      <c r="AV1528" s="831">
        <v>0.28299999999999997</v>
      </c>
      <c r="AW1528" s="719" t="s">
        <v>1219</v>
      </c>
      <c r="AX1528" s="1013">
        <v>0.25700000000000001</v>
      </c>
    </row>
    <row r="1529" spans="2:50" ht="18" customHeight="1" x14ac:dyDescent="0.25">
      <c r="B1529" s="1097">
        <v>5</v>
      </c>
      <c r="C1529" s="262">
        <f t="shared" si="374"/>
        <v>2</v>
      </c>
      <c r="D1529" s="315"/>
      <c r="G1529" s="402" t="s">
        <v>583</v>
      </c>
      <c r="H1529" s="783">
        <v>0.30199999999999999</v>
      </c>
      <c r="J1529" s="314" t="e">
        <f t="shared" ca="1" si="371"/>
        <v>#REF!</v>
      </c>
      <c r="K1529" s="338" t="e">
        <f t="shared" ca="1" si="372"/>
        <v>#REF!</v>
      </c>
      <c r="M1529" s="315"/>
      <c r="N1529" s="315"/>
      <c r="O1529" s="315"/>
      <c r="Q1529" s="271"/>
      <c r="W1529" s="315"/>
      <c r="AC1529" s="341" t="s">
        <v>210</v>
      </c>
      <c r="AD1529" s="344">
        <v>0</v>
      </c>
      <c r="AE1529" s="341" t="s">
        <v>514</v>
      </c>
      <c r="AF1529" s="344">
        <v>0</v>
      </c>
      <c r="AG1529" s="341" t="s">
        <v>237</v>
      </c>
      <c r="AH1529" s="344">
        <v>0</v>
      </c>
      <c r="AI1529" s="341" t="s">
        <v>231</v>
      </c>
      <c r="AJ1529" s="344">
        <v>0</v>
      </c>
      <c r="AK1529" s="341" t="s">
        <v>511</v>
      </c>
      <c r="AL1529" s="344">
        <v>0</v>
      </c>
      <c r="AM1529" s="345" t="s">
        <v>622</v>
      </c>
      <c r="AN1529" s="346">
        <v>0</v>
      </c>
      <c r="AO1529" s="341" t="s">
        <v>1222</v>
      </c>
      <c r="AP1529" s="344">
        <v>0.254</v>
      </c>
      <c r="AQ1529" s="341" t="s">
        <v>473</v>
      </c>
      <c r="AR1529" s="831">
        <v>0.27300000000000002</v>
      </c>
      <c r="AS1529" s="341" t="s">
        <v>1226</v>
      </c>
      <c r="AT1529" s="831">
        <v>0.17199999999999999</v>
      </c>
      <c r="AU1529" s="1037" t="s">
        <v>1220</v>
      </c>
      <c r="AV1529" s="831">
        <v>0</v>
      </c>
      <c r="AW1529" s="719" t="s">
        <v>1220</v>
      </c>
      <c r="AX1529" s="1013">
        <v>0</v>
      </c>
    </row>
    <row r="1530" spans="2:50" ht="18" customHeight="1" x14ac:dyDescent="0.25">
      <c r="B1530" s="1097">
        <v>6</v>
      </c>
      <c r="C1530" s="262">
        <f t="shared" si="374"/>
        <v>2</v>
      </c>
      <c r="D1530" s="315"/>
      <c r="G1530" s="402" t="s">
        <v>7</v>
      </c>
      <c r="H1530" s="402" t="s">
        <v>160</v>
      </c>
      <c r="J1530" s="314" t="e">
        <f t="shared" ca="1" si="371"/>
        <v>#REF!</v>
      </c>
      <c r="K1530" s="338" t="e">
        <f t="shared" ca="1" si="372"/>
        <v>#REF!</v>
      </c>
      <c r="M1530" s="315"/>
      <c r="N1530" s="315"/>
      <c r="O1530" s="315"/>
      <c r="Q1530" s="271"/>
      <c r="W1530" s="315"/>
      <c r="AC1530" s="341" t="s">
        <v>211</v>
      </c>
      <c r="AD1530" s="344">
        <v>0</v>
      </c>
      <c r="AE1530" s="341" t="s">
        <v>322</v>
      </c>
      <c r="AF1530" s="344">
        <v>0</v>
      </c>
      <c r="AG1530" s="341" t="s">
        <v>320</v>
      </c>
      <c r="AH1530" s="344">
        <v>0.43000000715255737</v>
      </c>
      <c r="AI1530" s="341" t="s">
        <v>451</v>
      </c>
      <c r="AJ1530" s="344">
        <v>0.34999999403953552</v>
      </c>
      <c r="AK1530" s="341" t="s">
        <v>521</v>
      </c>
      <c r="AL1530" s="344">
        <v>0</v>
      </c>
      <c r="AM1530" s="345" t="s">
        <v>381</v>
      </c>
      <c r="AN1530" s="346">
        <v>0</v>
      </c>
      <c r="AO1530" s="341" t="s">
        <v>365</v>
      </c>
      <c r="AP1530" s="344">
        <v>0.24399999999999999</v>
      </c>
      <c r="AQ1530" s="341" t="s">
        <v>1239</v>
      </c>
      <c r="AR1530" s="831">
        <v>0</v>
      </c>
      <c r="AS1530" s="341" t="s">
        <v>1229</v>
      </c>
      <c r="AT1530" s="831">
        <v>0</v>
      </c>
      <c r="AU1530" s="1037" t="s">
        <v>1221</v>
      </c>
      <c r="AV1530" s="831">
        <v>0</v>
      </c>
      <c r="AW1530" s="719" t="s">
        <v>1221</v>
      </c>
      <c r="AX1530" s="1013">
        <v>0</v>
      </c>
    </row>
    <row r="1531" spans="2:50" ht="18" customHeight="1" x14ac:dyDescent="0.25">
      <c r="B1531" s="1097">
        <v>7</v>
      </c>
      <c r="C1531" s="262">
        <f t="shared" si="374"/>
        <v>2</v>
      </c>
      <c r="D1531" s="315"/>
      <c r="J1531" s="314" t="e">
        <f t="shared" ca="1" si="371"/>
        <v>#REF!</v>
      </c>
      <c r="K1531" s="338" t="e">
        <f t="shared" ca="1" si="372"/>
        <v>#REF!</v>
      </c>
      <c r="M1531" s="315"/>
      <c r="N1531" s="315"/>
      <c r="O1531" s="315"/>
      <c r="Q1531" s="271"/>
      <c r="W1531" s="315"/>
      <c r="AC1531" s="341" t="s">
        <v>510</v>
      </c>
      <c r="AD1531" s="344">
        <v>0</v>
      </c>
      <c r="AE1531" s="341" t="s">
        <v>323</v>
      </c>
      <c r="AF1531" s="344">
        <v>0.2800000011920929</v>
      </c>
      <c r="AG1531" s="341" t="s">
        <v>238</v>
      </c>
      <c r="AH1531" s="344">
        <v>0.33000001311302185</v>
      </c>
      <c r="AI1531" s="341" t="s">
        <v>422</v>
      </c>
      <c r="AJ1531" s="344">
        <v>0</v>
      </c>
      <c r="AK1531" s="341" t="s">
        <v>419</v>
      </c>
      <c r="AL1531" s="344">
        <v>0.28999999165534973</v>
      </c>
      <c r="AM1531" s="345" t="s">
        <v>302</v>
      </c>
      <c r="AN1531" s="346">
        <v>0</v>
      </c>
      <c r="AO1531" s="341" t="s">
        <v>1223</v>
      </c>
      <c r="AP1531" s="344">
        <v>0.25900000000000001</v>
      </c>
      <c r="AQ1531" s="341" t="s">
        <v>1237</v>
      </c>
      <c r="AR1531" s="831">
        <v>0.25</v>
      </c>
      <c r="AS1531" s="341" t="s">
        <v>1086</v>
      </c>
      <c r="AT1531" s="831">
        <v>0</v>
      </c>
      <c r="AU1531" s="1037" t="s">
        <v>1525</v>
      </c>
      <c r="AV1531" s="831">
        <v>0.28299999999999997</v>
      </c>
      <c r="AW1531" s="719" t="s">
        <v>1525</v>
      </c>
      <c r="AX1531" s="1013">
        <v>0.25800000000000001</v>
      </c>
    </row>
    <row r="1532" spans="2:50" ht="18" customHeight="1" x14ac:dyDescent="0.25">
      <c r="B1532" s="1097">
        <v>8</v>
      </c>
      <c r="C1532" s="262">
        <f t="shared" si="374"/>
        <v>2</v>
      </c>
      <c r="J1532" s="314" t="e">
        <f t="shared" ca="1" si="371"/>
        <v>#REF!</v>
      </c>
      <c r="K1532" s="338" t="e">
        <f t="shared" ca="1" si="372"/>
        <v>#REF!</v>
      </c>
      <c r="M1532" s="315"/>
      <c r="N1532" s="315"/>
      <c r="O1532" s="315"/>
      <c r="Q1532" s="271"/>
      <c r="W1532" s="315"/>
      <c r="AC1532" s="341" t="s">
        <v>248</v>
      </c>
      <c r="AD1532" s="344">
        <v>0</v>
      </c>
      <c r="AE1532" s="341" t="s">
        <v>324</v>
      </c>
      <c r="AF1532" s="344">
        <v>0</v>
      </c>
      <c r="AG1532" s="341" t="s">
        <v>321</v>
      </c>
      <c r="AH1532" s="344">
        <v>0.37999999523162842</v>
      </c>
      <c r="AI1532" s="341" t="s">
        <v>423</v>
      </c>
      <c r="AJ1532" s="344">
        <v>0.38999998569488525</v>
      </c>
      <c r="AK1532" s="341" t="s">
        <v>420</v>
      </c>
      <c r="AL1532" s="344">
        <v>0</v>
      </c>
      <c r="AM1532" s="345" t="s">
        <v>382</v>
      </c>
      <c r="AN1532" s="346">
        <v>0</v>
      </c>
      <c r="AO1532" s="341" t="s">
        <v>625</v>
      </c>
      <c r="AP1532" s="344">
        <v>0.253</v>
      </c>
      <c r="AQ1532" s="341" t="s">
        <v>424</v>
      </c>
      <c r="AR1532" s="831">
        <v>0.27300000000000002</v>
      </c>
      <c r="AS1532" s="341" t="s">
        <v>1087</v>
      </c>
      <c r="AT1532" s="831">
        <v>0.24399999999999999</v>
      </c>
      <c r="AU1532" s="1037" t="s">
        <v>1717</v>
      </c>
      <c r="AV1532" s="831">
        <v>0</v>
      </c>
      <c r="AW1532" s="719" t="s">
        <v>1717</v>
      </c>
      <c r="AX1532" s="1013">
        <v>0</v>
      </c>
    </row>
    <row r="1533" spans="2:50" ht="18" customHeight="1" x14ac:dyDescent="0.25">
      <c r="B1533" s="1097">
        <v>9</v>
      </c>
      <c r="C1533" s="262">
        <f t="shared" si="374"/>
        <v>2</v>
      </c>
      <c r="J1533" s="314" t="e">
        <f t="shared" ca="1" si="371"/>
        <v>#REF!</v>
      </c>
      <c r="K1533" s="338" t="e">
        <f t="shared" ref="K1533:K1596" ca="1" si="375">INDIRECT("_Mix"&amp;$D$6)</f>
        <v>#REF!</v>
      </c>
      <c r="M1533" s="315"/>
      <c r="N1533" s="315"/>
      <c r="O1533" s="315"/>
      <c r="Q1533" s="271"/>
      <c r="W1533" s="315"/>
      <c r="AC1533" s="341" t="s">
        <v>69</v>
      </c>
      <c r="AD1533" s="344">
        <v>0</v>
      </c>
      <c r="AE1533" s="341" t="s">
        <v>54</v>
      </c>
      <c r="AF1533" s="344">
        <v>0.28999999165534973</v>
      </c>
      <c r="AG1533" s="341" t="s">
        <v>61</v>
      </c>
      <c r="AH1533" s="344">
        <v>0</v>
      </c>
      <c r="AI1533" s="341" t="s">
        <v>129</v>
      </c>
      <c r="AJ1533" s="344">
        <v>0</v>
      </c>
      <c r="AK1533" s="341" t="s">
        <v>421</v>
      </c>
      <c r="AL1533" s="344">
        <v>0</v>
      </c>
      <c r="AM1533" s="345" t="s">
        <v>623</v>
      </c>
      <c r="AN1533" s="346">
        <v>0</v>
      </c>
      <c r="AO1533" s="341" t="s">
        <v>1224</v>
      </c>
      <c r="AP1533" s="344">
        <v>0.25900000000000001</v>
      </c>
      <c r="AQ1533" s="341" t="s">
        <v>67</v>
      </c>
      <c r="AR1533" s="831">
        <v>0</v>
      </c>
      <c r="AS1533" s="341" t="s">
        <v>1230</v>
      </c>
      <c r="AT1533" s="831">
        <v>0.253</v>
      </c>
      <c r="AU1533" s="1037" t="s">
        <v>1718</v>
      </c>
      <c r="AV1533" s="831">
        <v>0</v>
      </c>
      <c r="AW1533" s="719" t="s">
        <v>1526</v>
      </c>
      <c r="AX1533" s="1013">
        <v>0</v>
      </c>
    </row>
    <row r="1534" spans="2:50" ht="18" customHeight="1" x14ac:dyDescent="0.25">
      <c r="B1534" s="1097">
        <v>10</v>
      </c>
      <c r="C1534" s="262">
        <f t="shared" si="374"/>
        <v>2</v>
      </c>
      <c r="D1534" s="315"/>
      <c r="J1534" s="314" t="e">
        <f t="shared" ref="J1534:J1597" ca="1" si="376">INDIRECT("_Com"&amp;$D$6)</f>
        <v>#REF!</v>
      </c>
      <c r="K1534" s="338" t="e">
        <f t="shared" ca="1" si="375"/>
        <v>#REF!</v>
      </c>
      <c r="M1534" s="315"/>
      <c r="N1534" s="315"/>
      <c r="O1534" s="315"/>
      <c r="Q1534" s="271"/>
      <c r="W1534" s="315"/>
      <c r="AC1534" s="347" t="s">
        <v>113</v>
      </c>
      <c r="AD1534" s="344">
        <v>0.4</v>
      </c>
      <c r="AE1534" s="341" t="s">
        <v>509</v>
      </c>
      <c r="AF1534" s="344">
        <v>0</v>
      </c>
      <c r="AG1534" s="341" t="s">
        <v>322</v>
      </c>
      <c r="AH1534" s="344">
        <v>0</v>
      </c>
      <c r="AI1534" s="341" t="s">
        <v>490</v>
      </c>
      <c r="AJ1534" s="344">
        <v>0</v>
      </c>
      <c r="AK1534" s="341" t="s">
        <v>230</v>
      </c>
      <c r="AL1534" s="344">
        <v>0</v>
      </c>
      <c r="AM1534" s="345" t="s">
        <v>229</v>
      </c>
      <c r="AN1534" s="346">
        <v>0.21</v>
      </c>
      <c r="AO1534" s="341" t="s">
        <v>1225</v>
      </c>
      <c r="AP1534" s="344">
        <v>0</v>
      </c>
      <c r="AQ1534" s="341" t="s">
        <v>633</v>
      </c>
      <c r="AR1534" s="831">
        <v>0</v>
      </c>
      <c r="AS1534" s="341" t="s">
        <v>1231</v>
      </c>
      <c r="AT1534" s="831">
        <v>0.24299999999999999</v>
      </c>
      <c r="AU1534" s="1037" t="s">
        <v>625</v>
      </c>
      <c r="AV1534" s="831">
        <v>0.28299999999999997</v>
      </c>
      <c r="AW1534" s="719" t="s">
        <v>1718</v>
      </c>
      <c r="AX1534" s="1013">
        <v>0</v>
      </c>
    </row>
    <row r="1535" spans="2:50" ht="18" customHeight="1" x14ac:dyDescent="0.25">
      <c r="B1535" s="1097">
        <v>11</v>
      </c>
      <c r="C1535" s="262">
        <f t="shared" si="374"/>
        <v>2</v>
      </c>
      <c r="D1535" s="315"/>
      <c r="J1535" s="314" t="e">
        <f t="shared" ca="1" si="376"/>
        <v>#REF!</v>
      </c>
      <c r="K1535" s="338" t="e">
        <f t="shared" ca="1" si="375"/>
        <v>#REF!</v>
      </c>
      <c r="M1535" s="315"/>
      <c r="N1535" s="315"/>
      <c r="O1535" s="315"/>
      <c r="Q1535" s="271"/>
      <c r="W1535" s="315"/>
      <c r="AC1535" s="347" t="s">
        <v>0</v>
      </c>
      <c r="AD1535" s="344">
        <v>0.4</v>
      </c>
      <c r="AE1535" s="341" t="s">
        <v>325</v>
      </c>
      <c r="AF1535" s="344">
        <v>0</v>
      </c>
      <c r="AG1535" s="341" t="s">
        <v>323</v>
      </c>
      <c r="AH1535" s="344">
        <v>0.31999999284744263</v>
      </c>
      <c r="AI1535" s="341" t="s">
        <v>232</v>
      </c>
      <c r="AJ1535" s="344">
        <v>0</v>
      </c>
      <c r="AK1535" s="341" t="s">
        <v>231</v>
      </c>
      <c r="AL1535" s="344">
        <v>0</v>
      </c>
      <c r="AM1535" s="345" t="s">
        <v>303</v>
      </c>
      <c r="AN1535" s="346">
        <v>0</v>
      </c>
      <c r="AO1535" s="341" t="s">
        <v>1226</v>
      </c>
      <c r="AP1535" s="344">
        <v>0.23499999999999999</v>
      </c>
      <c r="AQ1535" s="341" t="s">
        <v>1241</v>
      </c>
      <c r="AR1535" s="831">
        <v>0.27200000000000002</v>
      </c>
      <c r="AS1535" s="341" t="s">
        <v>1528</v>
      </c>
      <c r="AT1535" s="831">
        <v>0</v>
      </c>
      <c r="AU1535" s="1037" t="s">
        <v>1224</v>
      </c>
      <c r="AV1535" s="831">
        <v>0.28299999999999997</v>
      </c>
      <c r="AW1535" s="719" t="s">
        <v>625</v>
      </c>
      <c r="AX1535" s="1013">
        <v>0.25800000000000001</v>
      </c>
    </row>
    <row r="1536" spans="2:50" ht="18" customHeight="1" x14ac:dyDescent="0.25">
      <c r="B1536" s="1097">
        <v>12</v>
      </c>
      <c r="C1536" s="262">
        <f t="shared" si="374"/>
        <v>2</v>
      </c>
      <c r="D1536" s="315"/>
      <c r="J1536" s="314" t="e">
        <f t="shared" ca="1" si="376"/>
        <v>#REF!</v>
      </c>
      <c r="K1536" s="338" t="e">
        <f t="shared" ca="1" si="375"/>
        <v>#REF!</v>
      </c>
      <c r="M1536" s="315"/>
      <c r="N1536" s="315"/>
      <c r="O1536" s="315"/>
      <c r="Q1536" s="271"/>
      <c r="AE1536" s="341" t="s">
        <v>326</v>
      </c>
      <c r="AF1536" s="344">
        <v>0.36000001430511475</v>
      </c>
      <c r="AG1536" s="341" t="s">
        <v>54</v>
      </c>
      <c r="AH1536" s="344">
        <v>0.31999999284744263</v>
      </c>
      <c r="AI1536" s="341" t="s">
        <v>233</v>
      </c>
      <c r="AJ1536" s="344">
        <v>0</v>
      </c>
      <c r="AK1536" s="341" t="s">
        <v>451</v>
      </c>
      <c r="AL1536" s="344">
        <v>0.18000000715255737</v>
      </c>
      <c r="AM1536" s="345" t="s">
        <v>624</v>
      </c>
      <c r="AN1536" s="346">
        <v>0</v>
      </c>
      <c r="AO1536" s="341" t="s">
        <v>1227</v>
      </c>
      <c r="AP1536" s="344">
        <v>0.25900000000000001</v>
      </c>
      <c r="AQ1536" s="341" t="s">
        <v>1242</v>
      </c>
      <c r="AR1536" s="831">
        <v>0.26700000000000002</v>
      </c>
      <c r="AS1536" s="341" t="s">
        <v>1234</v>
      </c>
      <c r="AT1536" s="831">
        <v>0.26</v>
      </c>
      <c r="AU1536" s="1037" t="s">
        <v>1225</v>
      </c>
      <c r="AV1536" s="831">
        <v>0.05</v>
      </c>
      <c r="AW1536" s="719" t="s">
        <v>1224</v>
      </c>
      <c r="AX1536" s="1013">
        <v>0.25800000000000001</v>
      </c>
    </row>
    <row r="1537" spans="2:50" ht="18" customHeight="1" x14ac:dyDescent="0.25">
      <c r="B1537" s="1097">
        <v>13</v>
      </c>
      <c r="C1537" s="262">
        <f t="shared" si="374"/>
        <v>2</v>
      </c>
      <c r="D1537" s="315"/>
      <c r="J1537" s="314" t="e">
        <f t="shared" ca="1" si="376"/>
        <v>#REF!</v>
      </c>
      <c r="K1537" s="338" t="e">
        <f t="shared" ca="1" si="375"/>
        <v>#REF!</v>
      </c>
      <c r="M1537" s="315"/>
      <c r="N1537" s="315"/>
      <c r="O1537" s="315"/>
      <c r="Q1537" s="271"/>
      <c r="AE1537" s="341" t="s">
        <v>327</v>
      </c>
      <c r="AF1537" s="344">
        <v>0</v>
      </c>
      <c r="AG1537" s="341" t="s">
        <v>509</v>
      </c>
      <c r="AH1537" s="344">
        <v>0</v>
      </c>
      <c r="AI1537" s="341" t="s">
        <v>234</v>
      </c>
      <c r="AJ1537" s="344">
        <v>0</v>
      </c>
      <c r="AK1537" s="341" t="s">
        <v>232</v>
      </c>
      <c r="AL1537" s="344">
        <v>0</v>
      </c>
      <c r="AM1537" s="345" t="s">
        <v>416</v>
      </c>
      <c r="AN1537" s="346">
        <v>0.24</v>
      </c>
      <c r="AO1537" s="341" t="s">
        <v>1228</v>
      </c>
      <c r="AP1537" s="344">
        <v>0.25800000000000001</v>
      </c>
      <c r="AQ1537" s="341" t="s">
        <v>1243</v>
      </c>
      <c r="AR1537" s="831">
        <v>0.27300000000000002</v>
      </c>
      <c r="AS1537" s="341" t="s">
        <v>423</v>
      </c>
      <c r="AT1537" s="831">
        <v>0.26</v>
      </c>
      <c r="AU1537" s="1037" t="s">
        <v>1719</v>
      </c>
      <c r="AV1537" s="831">
        <v>0</v>
      </c>
      <c r="AW1537" s="719" t="s">
        <v>1225</v>
      </c>
      <c r="AX1537" s="1013">
        <v>0</v>
      </c>
    </row>
    <row r="1538" spans="2:50" ht="18" customHeight="1" x14ac:dyDescent="0.25">
      <c r="B1538" s="1097">
        <v>14</v>
      </c>
      <c r="C1538" s="262">
        <f t="shared" si="374"/>
        <v>2</v>
      </c>
      <c r="D1538" s="315"/>
      <c r="J1538" s="314" t="e">
        <f t="shared" ca="1" si="376"/>
        <v>#REF!</v>
      </c>
      <c r="K1538" s="338" t="e">
        <f t="shared" ca="1" si="375"/>
        <v>#REF!</v>
      </c>
      <c r="M1538" s="315"/>
      <c r="N1538" s="315"/>
      <c r="O1538" s="315"/>
      <c r="Q1538" s="271"/>
      <c r="AE1538" s="341" t="s">
        <v>328</v>
      </c>
      <c r="AF1538" s="344">
        <v>0.34000000357627869</v>
      </c>
      <c r="AG1538" s="341" t="s">
        <v>326</v>
      </c>
      <c r="AH1538" s="344">
        <v>0.36000001430511475</v>
      </c>
      <c r="AI1538" s="341" t="s">
        <v>317</v>
      </c>
      <c r="AJ1538" s="344">
        <v>0.37000000476837158</v>
      </c>
      <c r="AK1538" s="341" t="s">
        <v>233</v>
      </c>
      <c r="AL1538" s="344">
        <v>0</v>
      </c>
      <c r="AM1538" s="345" t="s">
        <v>365</v>
      </c>
      <c r="AN1538" s="346">
        <v>0.25</v>
      </c>
      <c r="AO1538" s="341" t="s">
        <v>1229</v>
      </c>
      <c r="AP1538" s="344">
        <v>0</v>
      </c>
      <c r="AQ1538" s="341" t="s">
        <v>1244</v>
      </c>
      <c r="AR1538" s="831">
        <v>0.27300000000000002</v>
      </c>
      <c r="AS1538" s="341" t="s">
        <v>129</v>
      </c>
      <c r="AT1538" s="831">
        <v>0.25900000000000001</v>
      </c>
      <c r="AU1538" s="1037" t="s">
        <v>1226</v>
      </c>
      <c r="AV1538" s="831">
        <v>0</v>
      </c>
      <c r="AW1538" s="719" t="s">
        <v>1226</v>
      </c>
      <c r="AX1538" s="1013">
        <v>0</v>
      </c>
    </row>
    <row r="1539" spans="2:50" ht="18" customHeight="1" x14ac:dyDescent="0.25">
      <c r="B1539" s="1097">
        <v>15</v>
      </c>
      <c r="C1539" s="262">
        <f t="shared" si="374"/>
        <v>2</v>
      </c>
      <c r="D1539" s="315"/>
      <c r="J1539" s="314" t="e">
        <f t="shared" ca="1" si="376"/>
        <v>#REF!</v>
      </c>
      <c r="K1539" s="338" t="e">
        <f t="shared" ca="1" si="375"/>
        <v>#REF!</v>
      </c>
      <c r="M1539" s="315"/>
      <c r="N1539" s="315"/>
      <c r="O1539" s="315"/>
      <c r="Q1539" s="271"/>
      <c r="AE1539" s="341" t="s">
        <v>58</v>
      </c>
      <c r="AF1539" s="344">
        <v>0.28999999165534973</v>
      </c>
      <c r="AG1539" s="341" t="s">
        <v>386</v>
      </c>
      <c r="AH1539" s="344">
        <v>0.40999999642372131</v>
      </c>
      <c r="AI1539" s="341" t="s">
        <v>235</v>
      </c>
      <c r="AJ1539" s="344">
        <v>0</v>
      </c>
      <c r="AK1539" s="341" t="s">
        <v>423</v>
      </c>
      <c r="AL1539" s="344">
        <v>0.28999999165534973</v>
      </c>
      <c r="AM1539" s="345" t="s">
        <v>417</v>
      </c>
      <c r="AN1539" s="346">
        <v>0</v>
      </c>
      <c r="AO1539" s="341" t="s">
        <v>1086</v>
      </c>
      <c r="AP1539" s="344">
        <v>0</v>
      </c>
      <c r="AQ1539" s="341" t="s">
        <v>1249</v>
      </c>
      <c r="AR1539" s="831">
        <v>0.27100000000000002</v>
      </c>
      <c r="AS1539" s="341" t="s">
        <v>1237</v>
      </c>
      <c r="AT1539" s="831">
        <v>0</v>
      </c>
      <c r="AU1539" s="1037" t="s">
        <v>1227</v>
      </c>
      <c r="AV1539" s="831">
        <v>0</v>
      </c>
      <c r="AW1539" s="719" t="s">
        <v>1227</v>
      </c>
      <c r="AX1539" s="1013">
        <v>0</v>
      </c>
    </row>
    <row r="1540" spans="2:50" ht="18" customHeight="1" x14ac:dyDescent="0.25">
      <c r="B1540" s="1097">
        <v>16</v>
      </c>
      <c r="C1540" s="262">
        <f t="shared" si="374"/>
        <v>2</v>
      </c>
      <c r="D1540" s="315"/>
      <c r="J1540" s="314" t="e">
        <f t="shared" ca="1" si="376"/>
        <v>#REF!</v>
      </c>
      <c r="K1540" s="338" t="e">
        <f t="shared" ca="1" si="375"/>
        <v>#REF!</v>
      </c>
      <c r="M1540" s="315"/>
      <c r="N1540" s="315"/>
      <c r="O1540" s="315"/>
      <c r="Q1540" s="271"/>
      <c r="AE1540" s="341" t="s">
        <v>59</v>
      </c>
      <c r="AF1540" s="344">
        <v>0.28999999165534973</v>
      </c>
      <c r="AG1540" s="341" t="s">
        <v>328</v>
      </c>
      <c r="AH1540" s="344">
        <v>0</v>
      </c>
      <c r="AI1540" s="341" t="s">
        <v>424</v>
      </c>
      <c r="AJ1540" s="344">
        <v>0.40999999642372131</v>
      </c>
      <c r="AK1540" s="341" t="s">
        <v>129</v>
      </c>
      <c r="AL1540" s="344">
        <v>0</v>
      </c>
      <c r="AM1540" s="345" t="s">
        <v>625</v>
      </c>
      <c r="AN1540" s="346">
        <v>0.12</v>
      </c>
      <c r="AO1540" s="341" t="s">
        <v>1087</v>
      </c>
      <c r="AP1540" s="344">
        <v>0</v>
      </c>
      <c r="AQ1540" s="341" t="s">
        <v>1250</v>
      </c>
      <c r="AR1540" s="831">
        <v>0.27200000000000002</v>
      </c>
      <c r="AS1540" s="341" t="s">
        <v>473</v>
      </c>
      <c r="AT1540" s="831">
        <v>0.26</v>
      </c>
      <c r="AU1540" s="1037" t="s">
        <v>1229</v>
      </c>
      <c r="AV1540" s="831">
        <v>0</v>
      </c>
      <c r="AW1540" s="719" t="s">
        <v>1229</v>
      </c>
      <c r="AX1540" s="1013">
        <v>0</v>
      </c>
    </row>
    <row r="1541" spans="2:50" ht="18" customHeight="1" x14ac:dyDescent="0.25">
      <c r="B1541" s="1097">
        <v>17</v>
      </c>
      <c r="C1541" s="262">
        <f t="shared" si="374"/>
        <v>2</v>
      </c>
      <c r="D1541" s="315"/>
      <c r="J1541" s="314" t="e">
        <f t="shared" ca="1" si="376"/>
        <v>#REF!</v>
      </c>
      <c r="K1541" s="338" t="e">
        <f t="shared" ca="1" si="375"/>
        <v>#REF!</v>
      </c>
      <c r="M1541" s="315"/>
      <c r="N1541" s="315"/>
      <c r="O1541" s="315"/>
      <c r="Q1541" s="271"/>
      <c r="AE1541" s="341" t="s">
        <v>329</v>
      </c>
      <c r="AF1541" s="344">
        <v>0</v>
      </c>
      <c r="AG1541" s="341" t="s">
        <v>58</v>
      </c>
      <c r="AH1541" s="344">
        <v>0.34999999403953552</v>
      </c>
      <c r="AI1541" s="341" t="s">
        <v>67</v>
      </c>
      <c r="AJ1541" s="344">
        <v>0</v>
      </c>
      <c r="AK1541" s="341" t="s">
        <v>490</v>
      </c>
      <c r="AL1541" s="344">
        <v>0</v>
      </c>
      <c r="AM1541" s="345" t="s">
        <v>304</v>
      </c>
      <c r="AN1541" s="346">
        <v>0.21</v>
      </c>
      <c r="AO1541" s="341" t="s">
        <v>1230</v>
      </c>
      <c r="AP1541" s="344">
        <v>0</v>
      </c>
      <c r="AQ1541" s="341" t="s">
        <v>1251</v>
      </c>
      <c r="AR1541" s="831">
        <v>0.27300000000000002</v>
      </c>
      <c r="AS1541" s="341" t="s">
        <v>1529</v>
      </c>
      <c r="AT1541" s="831">
        <v>0.26</v>
      </c>
      <c r="AU1541" s="1037" t="s">
        <v>1086</v>
      </c>
      <c r="AV1541" s="831">
        <v>0</v>
      </c>
      <c r="AW1541" s="719" t="s">
        <v>1086</v>
      </c>
      <c r="AX1541" s="1013">
        <v>0</v>
      </c>
    </row>
    <row r="1542" spans="2:50" ht="18" customHeight="1" x14ac:dyDescent="0.25">
      <c r="B1542" s="1097">
        <v>18</v>
      </c>
      <c r="C1542" s="262">
        <f t="shared" si="374"/>
        <v>2</v>
      </c>
      <c r="D1542" s="315"/>
      <c r="J1542" s="314" t="e">
        <f t="shared" ca="1" si="376"/>
        <v>#REF!</v>
      </c>
      <c r="K1542" s="338" t="e">
        <f t="shared" ca="1" si="375"/>
        <v>#REF!</v>
      </c>
      <c r="M1542" s="315"/>
      <c r="N1542" s="315"/>
      <c r="O1542" s="315"/>
      <c r="Q1542" s="271"/>
      <c r="AE1542" s="341" t="s">
        <v>63</v>
      </c>
      <c r="AF1542" s="344">
        <v>0</v>
      </c>
      <c r="AG1542" s="341" t="s">
        <v>367</v>
      </c>
      <c r="AH1542" s="344">
        <v>0</v>
      </c>
      <c r="AI1542" s="341" t="s">
        <v>385</v>
      </c>
      <c r="AJ1542" s="344">
        <v>0.37999999523162842</v>
      </c>
      <c r="AK1542" s="341" t="s">
        <v>471</v>
      </c>
      <c r="AL1542" s="344">
        <v>0</v>
      </c>
      <c r="AM1542" s="345" t="s">
        <v>366</v>
      </c>
      <c r="AN1542" s="346">
        <v>0.22</v>
      </c>
      <c r="AO1542" s="341" t="s">
        <v>1231</v>
      </c>
      <c r="AP1542" s="344">
        <v>0.247</v>
      </c>
      <c r="AQ1542" s="341" t="s">
        <v>1253</v>
      </c>
      <c r="AR1542" s="831">
        <v>0.24</v>
      </c>
      <c r="AS1542" s="341" t="s">
        <v>1239</v>
      </c>
      <c r="AT1542" s="831">
        <v>0</v>
      </c>
      <c r="AU1542" s="1037" t="s">
        <v>1087</v>
      </c>
      <c r="AV1542" s="831">
        <v>0.22900000000000001</v>
      </c>
      <c r="AW1542" s="719" t="s">
        <v>1087</v>
      </c>
      <c r="AX1542" s="1013">
        <v>0.17899999999999999</v>
      </c>
    </row>
    <row r="1543" spans="2:50" ht="18" customHeight="1" x14ac:dyDescent="0.25">
      <c r="B1543" s="1097">
        <v>19</v>
      </c>
      <c r="C1543" s="262">
        <f t="shared" si="374"/>
        <v>2</v>
      </c>
      <c r="D1543" s="315"/>
      <c r="J1543" s="314" t="e">
        <f t="shared" ca="1" si="376"/>
        <v>#REF!</v>
      </c>
      <c r="K1543" s="338" t="e">
        <f t="shared" ca="1" si="375"/>
        <v>#REF!</v>
      </c>
      <c r="M1543" s="315"/>
      <c r="N1543" s="315"/>
      <c r="O1543" s="315"/>
      <c r="Q1543" s="271"/>
      <c r="AE1543" s="341" t="s">
        <v>64</v>
      </c>
      <c r="AF1543" s="344">
        <v>0</v>
      </c>
      <c r="AG1543" s="341" t="s">
        <v>59</v>
      </c>
      <c r="AH1543" s="344">
        <v>0.38999998569488525</v>
      </c>
      <c r="AI1543" s="341" t="s">
        <v>130</v>
      </c>
      <c r="AJ1543" s="344">
        <v>0</v>
      </c>
      <c r="AK1543" s="341" t="s">
        <v>472</v>
      </c>
      <c r="AL1543" s="344">
        <v>0</v>
      </c>
      <c r="AM1543" s="345" t="s">
        <v>306</v>
      </c>
      <c r="AN1543" s="346">
        <v>0.23</v>
      </c>
      <c r="AO1543" s="341" t="s">
        <v>1232</v>
      </c>
      <c r="AP1543" s="344">
        <v>0</v>
      </c>
      <c r="AQ1543" s="341" t="s">
        <v>319</v>
      </c>
      <c r="AR1543" s="831">
        <v>0.27100000000000002</v>
      </c>
      <c r="AS1543" s="341" t="s">
        <v>1240</v>
      </c>
      <c r="AT1543" s="831">
        <v>0</v>
      </c>
      <c r="AU1543" s="1037" t="s">
        <v>1230</v>
      </c>
      <c r="AV1543" s="831">
        <v>0.27100000000000002</v>
      </c>
      <c r="AW1543" s="719" t="s">
        <v>1230</v>
      </c>
      <c r="AX1543" s="1013">
        <v>0.24199999999999999</v>
      </c>
    </row>
    <row r="1544" spans="2:50" ht="18" customHeight="1" x14ac:dyDescent="0.25">
      <c r="B1544" s="1097">
        <v>20</v>
      </c>
      <c r="C1544" s="262">
        <f t="shared" si="374"/>
        <v>2</v>
      </c>
      <c r="D1544" s="315"/>
      <c r="J1544" s="314" t="e">
        <f t="shared" ca="1" si="376"/>
        <v>#REF!</v>
      </c>
      <c r="K1544" s="338" t="e">
        <f t="shared" ca="1" si="375"/>
        <v>#REF!</v>
      </c>
      <c r="M1544" s="315"/>
      <c r="N1544" s="315"/>
      <c r="O1544" s="315"/>
      <c r="Q1544" s="271"/>
      <c r="AE1544" s="341" t="s">
        <v>330</v>
      </c>
      <c r="AF1544" s="344">
        <v>7.0000000298023224E-2</v>
      </c>
      <c r="AG1544" s="341" t="s">
        <v>329</v>
      </c>
      <c r="AH1544" s="344">
        <v>0</v>
      </c>
      <c r="AI1544" s="341" t="s">
        <v>131</v>
      </c>
      <c r="AJ1544" s="344">
        <v>0.15999999642372131</v>
      </c>
      <c r="AK1544" s="341" t="s">
        <v>473</v>
      </c>
      <c r="AL1544" s="344">
        <v>0</v>
      </c>
      <c r="AM1544" s="345" t="s">
        <v>470</v>
      </c>
      <c r="AN1544" s="346">
        <v>0</v>
      </c>
      <c r="AO1544" s="341" t="s">
        <v>1233</v>
      </c>
      <c r="AP1544" s="344">
        <v>0</v>
      </c>
      <c r="AQ1544" s="341" t="s">
        <v>1254</v>
      </c>
      <c r="AR1544" s="831">
        <v>0.27300000000000002</v>
      </c>
      <c r="AS1544" s="341" t="s">
        <v>1530</v>
      </c>
      <c r="AT1544" s="831">
        <v>0</v>
      </c>
      <c r="AU1544" s="1037" t="s">
        <v>1231</v>
      </c>
      <c r="AV1544" s="831">
        <v>0</v>
      </c>
      <c r="AW1544" s="719" t="s">
        <v>1231</v>
      </c>
      <c r="AX1544" s="1013">
        <v>0</v>
      </c>
    </row>
    <row r="1545" spans="2:50" ht="18" customHeight="1" x14ac:dyDescent="0.25">
      <c r="B1545" s="1097">
        <v>21</v>
      </c>
      <c r="C1545" s="262">
        <f t="shared" si="374"/>
        <v>2</v>
      </c>
      <c r="D1545" s="315"/>
      <c r="J1545" s="314" t="e">
        <f t="shared" ca="1" si="376"/>
        <v>#REF!</v>
      </c>
      <c r="K1545" s="338" t="e">
        <f t="shared" ca="1" si="375"/>
        <v>#REF!</v>
      </c>
      <c r="M1545" s="315"/>
      <c r="N1545" s="315"/>
      <c r="O1545" s="315"/>
      <c r="Q1545" s="271"/>
      <c r="AE1545" s="341" t="s">
        <v>331</v>
      </c>
      <c r="AF1545" s="344">
        <v>0.31999999284744263</v>
      </c>
      <c r="AG1545" s="341" t="s">
        <v>63</v>
      </c>
      <c r="AH1545" s="344">
        <v>0</v>
      </c>
      <c r="AI1545" s="341" t="s">
        <v>318</v>
      </c>
      <c r="AJ1545" s="344">
        <v>0</v>
      </c>
      <c r="AK1545" s="341" t="s">
        <v>532</v>
      </c>
      <c r="AL1545" s="344">
        <v>0.23999999463558197</v>
      </c>
      <c r="AM1545" s="345" t="s">
        <v>518</v>
      </c>
      <c r="AN1545" s="346">
        <v>0</v>
      </c>
      <c r="AO1545" s="341" t="s">
        <v>1234</v>
      </c>
      <c r="AP1545" s="344">
        <v>0.255</v>
      </c>
      <c r="AQ1545" s="341" t="s">
        <v>1450</v>
      </c>
      <c r="AR1545" s="831">
        <v>0.27300000000000002</v>
      </c>
      <c r="AS1545" s="341" t="s">
        <v>1531</v>
      </c>
      <c r="AT1545" s="831">
        <v>0.26</v>
      </c>
      <c r="AU1545" s="1037" t="s">
        <v>626</v>
      </c>
      <c r="AV1545" s="831">
        <v>0</v>
      </c>
      <c r="AW1545" s="719" t="s">
        <v>1863</v>
      </c>
      <c r="AX1545" s="1013">
        <v>0</v>
      </c>
    </row>
    <row r="1546" spans="2:50" ht="18" customHeight="1" x14ac:dyDescent="0.25">
      <c r="B1546" s="1097">
        <v>22</v>
      </c>
      <c r="C1546" s="262">
        <f t="shared" si="374"/>
        <v>2</v>
      </c>
      <c r="D1546" s="315"/>
      <c r="J1546" s="314" t="e">
        <f t="shared" ca="1" si="376"/>
        <v>#REF!</v>
      </c>
      <c r="K1546" s="338" t="e">
        <f t="shared" ca="1" si="375"/>
        <v>#REF!</v>
      </c>
      <c r="M1546" s="315"/>
      <c r="N1546" s="315"/>
      <c r="O1546" s="315"/>
      <c r="Q1546" s="271"/>
      <c r="AE1546" s="341" t="s">
        <v>515</v>
      </c>
      <c r="AF1546" s="344">
        <v>0</v>
      </c>
      <c r="AG1546" s="341" t="s">
        <v>64</v>
      </c>
      <c r="AH1546" s="344">
        <v>0</v>
      </c>
      <c r="AI1546" s="341" t="s">
        <v>513</v>
      </c>
      <c r="AJ1546" s="344">
        <v>0.25</v>
      </c>
      <c r="AK1546" s="341" t="s">
        <v>491</v>
      </c>
      <c r="AL1546" s="344">
        <v>0</v>
      </c>
      <c r="AM1546" s="345" t="s">
        <v>511</v>
      </c>
      <c r="AN1546" s="346">
        <v>0</v>
      </c>
      <c r="AO1546" s="341" t="s">
        <v>232</v>
      </c>
      <c r="AP1546" s="344">
        <v>0</v>
      </c>
      <c r="AQ1546" s="341" t="s">
        <v>237</v>
      </c>
      <c r="AR1546" s="831">
        <v>0</v>
      </c>
      <c r="AS1546" s="341" t="s">
        <v>424</v>
      </c>
      <c r="AT1546" s="831">
        <v>0.26</v>
      </c>
      <c r="AU1546" s="1037" t="s">
        <v>1232</v>
      </c>
      <c r="AV1546" s="831">
        <v>0</v>
      </c>
      <c r="AW1546" s="719" t="s">
        <v>1232</v>
      </c>
      <c r="AX1546" s="1013">
        <v>0</v>
      </c>
    </row>
    <row r="1547" spans="2:50" ht="18" customHeight="1" x14ac:dyDescent="0.25">
      <c r="B1547" s="1097">
        <v>23</v>
      </c>
      <c r="C1547" s="262">
        <f t="shared" ref="C1547:C1562" si="377">IF(D1492="Varias comercializadoras",1,2)</f>
        <v>2</v>
      </c>
      <c r="J1547" s="314" t="e">
        <f t="shared" ca="1" si="376"/>
        <v>#REF!</v>
      </c>
      <c r="K1547" s="338" t="e">
        <f t="shared" ca="1" si="375"/>
        <v>#REF!</v>
      </c>
      <c r="M1547" s="315"/>
      <c r="N1547" s="315"/>
      <c r="O1547" s="315"/>
      <c r="Q1547" s="271"/>
      <c r="AE1547" s="341" t="s">
        <v>133</v>
      </c>
      <c r="AF1547" s="344">
        <v>0</v>
      </c>
      <c r="AG1547" s="341" t="s">
        <v>330</v>
      </c>
      <c r="AH1547" s="344">
        <v>0</v>
      </c>
      <c r="AI1547" s="341" t="s">
        <v>236</v>
      </c>
      <c r="AJ1547" s="344">
        <v>0.20000000298023224</v>
      </c>
      <c r="AK1547" s="341" t="s">
        <v>235</v>
      </c>
      <c r="AL1547" s="344">
        <v>0</v>
      </c>
      <c r="AM1547" s="345" t="s">
        <v>521</v>
      </c>
      <c r="AN1547" s="346">
        <v>0</v>
      </c>
      <c r="AO1547" s="341" t="s">
        <v>1235</v>
      </c>
      <c r="AP1547" s="344">
        <v>0</v>
      </c>
      <c r="AQ1547" s="341" t="s">
        <v>1245</v>
      </c>
      <c r="AR1547" s="831">
        <v>0.27</v>
      </c>
      <c r="AS1547" s="341" t="s">
        <v>67</v>
      </c>
      <c r="AT1547" s="831">
        <v>0</v>
      </c>
      <c r="AU1547" s="1037" t="s">
        <v>1234</v>
      </c>
      <c r="AV1547" s="831">
        <v>0.28000000000000003</v>
      </c>
      <c r="AW1547" s="719" t="s">
        <v>1234</v>
      </c>
      <c r="AX1547" s="1013">
        <v>0.253</v>
      </c>
    </row>
    <row r="1548" spans="2:50" ht="18" customHeight="1" x14ac:dyDescent="0.25">
      <c r="B1548" s="1097">
        <v>24</v>
      </c>
      <c r="C1548" s="262">
        <f t="shared" si="377"/>
        <v>2</v>
      </c>
      <c r="J1548" s="314" t="e">
        <f t="shared" ca="1" si="376"/>
        <v>#REF!</v>
      </c>
      <c r="K1548" s="338" t="e">
        <f t="shared" ca="1" si="375"/>
        <v>#REF!</v>
      </c>
      <c r="M1548" s="315"/>
      <c r="N1548" s="315"/>
      <c r="O1548" s="315"/>
      <c r="Q1548" s="271"/>
      <c r="AE1548" s="341" t="s">
        <v>332</v>
      </c>
      <c r="AF1548" s="344">
        <v>0</v>
      </c>
      <c r="AG1548" s="341" t="s">
        <v>387</v>
      </c>
      <c r="AH1548" s="344">
        <v>0</v>
      </c>
      <c r="AI1548" s="341" t="s">
        <v>319</v>
      </c>
      <c r="AJ1548" s="344">
        <v>0.40999999642372131</v>
      </c>
      <c r="AK1548" s="341" t="s">
        <v>67</v>
      </c>
      <c r="AL1548" s="344">
        <v>0</v>
      </c>
      <c r="AM1548" s="345" t="s">
        <v>419</v>
      </c>
      <c r="AN1548" s="346">
        <v>0.23</v>
      </c>
      <c r="AO1548" s="341" t="s">
        <v>1236</v>
      </c>
      <c r="AP1548" s="344">
        <v>0</v>
      </c>
      <c r="AQ1548" s="341" t="s">
        <v>1451</v>
      </c>
      <c r="AR1548" s="831">
        <v>0.27300000000000002</v>
      </c>
      <c r="AS1548" s="341" t="s">
        <v>633</v>
      </c>
      <c r="AT1548" s="831">
        <v>0</v>
      </c>
      <c r="AU1548" s="1037" t="s">
        <v>1235</v>
      </c>
      <c r="AV1548" s="831">
        <v>0</v>
      </c>
      <c r="AW1548" s="719" t="s">
        <v>1235</v>
      </c>
      <c r="AX1548" s="1013">
        <v>0</v>
      </c>
    </row>
    <row r="1549" spans="2:50" ht="18" customHeight="1" x14ac:dyDescent="0.25">
      <c r="B1549" s="1097">
        <v>25</v>
      </c>
      <c r="C1549" s="262">
        <f t="shared" si="377"/>
        <v>2</v>
      </c>
      <c r="J1549" s="314" t="e">
        <f t="shared" ca="1" si="376"/>
        <v>#REF!</v>
      </c>
      <c r="K1549" s="338" t="e">
        <f t="shared" ca="1" si="375"/>
        <v>#REF!</v>
      </c>
      <c r="M1549" s="315"/>
      <c r="N1549" s="315"/>
      <c r="O1549" s="315"/>
      <c r="Q1549" s="271"/>
      <c r="AE1549" s="341" t="s">
        <v>66</v>
      </c>
      <c r="AF1549" s="344">
        <v>0</v>
      </c>
      <c r="AG1549" s="341" t="s">
        <v>133</v>
      </c>
      <c r="AH1549" s="344">
        <v>0</v>
      </c>
      <c r="AI1549" s="341" t="s">
        <v>452</v>
      </c>
      <c r="AJ1549" s="344">
        <v>0</v>
      </c>
      <c r="AK1549" s="341" t="s">
        <v>385</v>
      </c>
      <c r="AL1549" s="344">
        <v>0.27000001072883606</v>
      </c>
      <c r="AM1549" s="345" t="s">
        <v>626</v>
      </c>
      <c r="AN1549" s="346">
        <v>0</v>
      </c>
      <c r="AO1549" s="341" t="s">
        <v>423</v>
      </c>
      <c r="AP1549" s="344">
        <v>0.249</v>
      </c>
      <c r="AQ1549" s="341" t="s">
        <v>1255</v>
      </c>
      <c r="AR1549" s="831">
        <v>0.27300000000000002</v>
      </c>
      <c r="AS1549" s="341" t="s">
        <v>1241</v>
      </c>
      <c r="AT1549" s="831">
        <v>0.25900000000000001</v>
      </c>
      <c r="AU1549" s="1037" t="s">
        <v>1236</v>
      </c>
      <c r="AV1549" s="831">
        <v>0</v>
      </c>
      <c r="AW1549" s="719" t="s">
        <v>1236</v>
      </c>
      <c r="AX1549" s="1013">
        <v>0</v>
      </c>
    </row>
    <row r="1550" spans="2:50" ht="18" customHeight="1" x14ac:dyDescent="0.25">
      <c r="B1550" s="1097">
        <v>26</v>
      </c>
      <c r="C1550" s="262">
        <f t="shared" si="377"/>
        <v>2</v>
      </c>
      <c r="J1550" s="314" t="e">
        <f t="shared" ca="1" si="376"/>
        <v>#REF!</v>
      </c>
      <c r="K1550" s="338" t="e">
        <f t="shared" ca="1" si="375"/>
        <v>#REF!</v>
      </c>
      <c r="M1550" s="315"/>
      <c r="N1550" s="315"/>
      <c r="O1550" s="315"/>
      <c r="Q1550" s="271"/>
      <c r="AE1550" s="341" t="s">
        <v>208</v>
      </c>
      <c r="AF1550" s="344">
        <v>0.15000000596046448</v>
      </c>
      <c r="AG1550" s="341" t="s">
        <v>332</v>
      </c>
      <c r="AH1550" s="344">
        <v>0</v>
      </c>
      <c r="AI1550" s="341" t="s">
        <v>237</v>
      </c>
      <c r="AJ1550" s="344">
        <v>0</v>
      </c>
      <c r="AK1550" s="341" t="s">
        <v>130</v>
      </c>
      <c r="AL1550" s="344">
        <v>0.31000000238418579</v>
      </c>
      <c r="AM1550" s="345" t="s">
        <v>307</v>
      </c>
      <c r="AN1550" s="346">
        <v>0</v>
      </c>
      <c r="AO1550" s="341" t="s">
        <v>129</v>
      </c>
      <c r="AP1550" s="344">
        <v>0</v>
      </c>
      <c r="AQ1550" s="341" t="s">
        <v>1256</v>
      </c>
      <c r="AR1550" s="831">
        <v>0.27200000000000002</v>
      </c>
      <c r="AS1550" s="341" t="s">
        <v>1242</v>
      </c>
      <c r="AT1550" s="831">
        <v>0.253</v>
      </c>
      <c r="AU1550" s="1037" t="s">
        <v>423</v>
      </c>
      <c r="AV1550" s="831">
        <v>0.28299999999999997</v>
      </c>
      <c r="AW1550" s="719" t="s">
        <v>423</v>
      </c>
      <c r="AX1550" s="1013">
        <v>0.25800000000000001</v>
      </c>
    </row>
    <row r="1551" spans="2:50" ht="18" customHeight="1" x14ac:dyDescent="0.25">
      <c r="B1551" s="1097">
        <v>27</v>
      </c>
      <c r="C1551" s="262">
        <f t="shared" si="377"/>
        <v>2</v>
      </c>
      <c r="J1551" s="314" t="e">
        <f t="shared" ca="1" si="376"/>
        <v>#REF!</v>
      </c>
      <c r="K1551" s="338" t="e">
        <f t="shared" ca="1" si="375"/>
        <v>#REF!</v>
      </c>
      <c r="M1551" s="315"/>
      <c r="N1551" s="315"/>
      <c r="O1551" s="315"/>
      <c r="Q1551" s="271"/>
      <c r="AE1551" s="341" t="s">
        <v>388</v>
      </c>
      <c r="AF1551" s="344">
        <v>0.10999999940395355</v>
      </c>
      <c r="AG1551" s="341" t="s">
        <v>66</v>
      </c>
      <c r="AH1551" s="344">
        <v>0</v>
      </c>
      <c r="AI1551" s="341" t="s">
        <v>320</v>
      </c>
      <c r="AJ1551" s="344">
        <v>0.40999999642372131</v>
      </c>
      <c r="AK1551" s="341" t="s">
        <v>492</v>
      </c>
      <c r="AL1551" s="344">
        <v>0</v>
      </c>
      <c r="AM1551" s="345" t="s">
        <v>309</v>
      </c>
      <c r="AN1551" s="346">
        <v>0</v>
      </c>
      <c r="AO1551" s="341" t="s">
        <v>1237</v>
      </c>
      <c r="AP1551" s="344">
        <v>0</v>
      </c>
      <c r="AQ1551" s="341" t="s">
        <v>1452</v>
      </c>
      <c r="AR1551" s="831">
        <v>0</v>
      </c>
      <c r="AS1551" s="341" t="s">
        <v>1532</v>
      </c>
      <c r="AT1551" s="831">
        <v>0.26</v>
      </c>
      <c r="AU1551" s="1037" t="s">
        <v>129</v>
      </c>
      <c r="AV1551" s="831">
        <v>0.28299999999999997</v>
      </c>
      <c r="AW1551" s="719" t="s">
        <v>129</v>
      </c>
      <c r="AX1551" s="1013">
        <v>0.25700000000000001</v>
      </c>
    </row>
    <row r="1552" spans="2:50" ht="18" customHeight="1" x14ac:dyDescent="0.25">
      <c r="B1552" s="1097">
        <v>28</v>
      </c>
      <c r="C1552" s="262">
        <f t="shared" si="377"/>
        <v>2</v>
      </c>
      <c r="J1552" s="314" t="e">
        <f t="shared" ca="1" si="376"/>
        <v>#REF!</v>
      </c>
      <c r="K1552" s="338" t="e">
        <f t="shared" ca="1" si="375"/>
        <v>#REF!</v>
      </c>
      <c r="M1552" s="315"/>
      <c r="N1552" s="315"/>
      <c r="O1552" s="315"/>
      <c r="Q1552" s="271"/>
      <c r="AE1552" s="341" t="s">
        <v>239</v>
      </c>
      <c r="AF1552" s="344">
        <v>0</v>
      </c>
      <c r="AG1552" s="341" t="s">
        <v>208</v>
      </c>
      <c r="AH1552" s="344">
        <v>0.2800000011920929</v>
      </c>
      <c r="AI1552" s="341" t="s">
        <v>425</v>
      </c>
      <c r="AJ1552" s="344">
        <v>0</v>
      </c>
      <c r="AK1552" s="341" t="s">
        <v>474</v>
      </c>
      <c r="AL1552" s="344">
        <v>0</v>
      </c>
      <c r="AM1552" s="345" t="s">
        <v>310</v>
      </c>
      <c r="AN1552" s="346">
        <v>0</v>
      </c>
      <c r="AO1552" s="341" t="s">
        <v>473</v>
      </c>
      <c r="AP1552" s="344">
        <v>0.25900000000000001</v>
      </c>
      <c r="AQ1552" s="341" t="s">
        <v>428</v>
      </c>
      <c r="AR1552" s="831">
        <v>0.22800000000000001</v>
      </c>
      <c r="AS1552" s="341" t="s">
        <v>237</v>
      </c>
      <c r="AT1552" s="831">
        <v>0</v>
      </c>
      <c r="AU1552" s="1037" t="s">
        <v>1237</v>
      </c>
      <c r="AV1552" s="831">
        <v>0</v>
      </c>
      <c r="AW1552" s="719" t="s">
        <v>1237</v>
      </c>
      <c r="AX1552" s="1013">
        <v>0</v>
      </c>
    </row>
    <row r="1553" spans="2:50" ht="18" customHeight="1" x14ac:dyDescent="0.25">
      <c r="B1553" s="1097">
        <v>29</v>
      </c>
      <c r="C1553" s="262">
        <f t="shared" si="377"/>
        <v>2</v>
      </c>
      <c r="J1553" s="314" t="e">
        <f t="shared" ca="1" si="376"/>
        <v>#REF!</v>
      </c>
      <c r="K1553" s="338" t="e">
        <f t="shared" ca="1" si="375"/>
        <v>#REF!</v>
      </c>
      <c r="M1553" s="315"/>
      <c r="N1553" s="315"/>
      <c r="O1553" s="315"/>
      <c r="Q1553" s="271"/>
      <c r="AE1553" s="341" t="s">
        <v>375</v>
      </c>
      <c r="AF1553" s="344">
        <v>0.36000001430511475</v>
      </c>
      <c r="AG1553" s="341" t="s">
        <v>368</v>
      </c>
      <c r="AH1553" s="344">
        <v>0</v>
      </c>
      <c r="AI1553" s="341" t="s">
        <v>426</v>
      </c>
      <c r="AJ1553" s="344">
        <v>0</v>
      </c>
      <c r="AK1553" s="341" t="s">
        <v>131</v>
      </c>
      <c r="AL1553" s="344">
        <v>0.25999999046325684</v>
      </c>
      <c r="AM1553" s="345" t="s">
        <v>311</v>
      </c>
      <c r="AN1553" s="346">
        <v>0</v>
      </c>
      <c r="AO1553" s="341" t="s">
        <v>1238</v>
      </c>
      <c r="AP1553" s="344">
        <v>0</v>
      </c>
      <c r="AQ1553" s="341" t="s">
        <v>1257</v>
      </c>
      <c r="AR1553" s="831">
        <v>0</v>
      </c>
      <c r="AS1553" s="341" t="s">
        <v>1245</v>
      </c>
      <c r="AT1553" s="831">
        <v>0.26</v>
      </c>
      <c r="AU1553" s="1037" t="s">
        <v>473</v>
      </c>
      <c r="AV1553" s="831">
        <v>0.27600000000000002</v>
      </c>
      <c r="AW1553" s="719" t="s">
        <v>473</v>
      </c>
      <c r="AX1553" s="1013">
        <v>0.25600000000000001</v>
      </c>
    </row>
    <row r="1554" spans="2:50" ht="18" customHeight="1" x14ac:dyDescent="0.25">
      <c r="B1554" s="1097">
        <v>30</v>
      </c>
      <c r="C1554" s="262">
        <f t="shared" si="377"/>
        <v>2</v>
      </c>
      <c r="J1554" s="314" t="e">
        <f t="shared" ca="1" si="376"/>
        <v>#REF!</v>
      </c>
      <c r="K1554" s="338" t="e">
        <f t="shared" ca="1" si="375"/>
        <v>#REF!</v>
      </c>
      <c r="M1554" s="315"/>
      <c r="N1554" s="315"/>
      <c r="O1554" s="315"/>
      <c r="Q1554" s="271"/>
      <c r="AE1554" s="341" t="s">
        <v>53</v>
      </c>
      <c r="AF1554" s="344">
        <v>0</v>
      </c>
      <c r="AG1554" s="341" t="s">
        <v>388</v>
      </c>
      <c r="AH1554" s="344">
        <v>0.23000000417232513</v>
      </c>
      <c r="AI1554" s="341" t="s">
        <v>238</v>
      </c>
      <c r="AJ1554" s="344">
        <v>0.2800000011920929</v>
      </c>
      <c r="AK1554" s="341" t="s">
        <v>493</v>
      </c>
      <c r="AL1554" s="344">
        <v>0</v>
      </c>
      <c r="AM1554" s="345" t="s">
        <v>627</v>
      </c>
      <c r="AN1554" s="346">
        <v>0.17</v>
      </c>
      <c r="AO1554" s="341" t="s">
        <v>1239</v>
      </c>
      <c r="AP1554" s="344">
        <v>0</v>
      </c>
      <c r="AQ1554" s="341" t="s">
        <v>1258</v>
      </c>
      <c r="AR1554" s="831">
        <v>0.27100000000000002</v>
      </c>
      <c r="AS1554" s="341" t="s">
        <v>1247</v>
      </c>
      <c r="AT1554" s="831">
        <v>0.25900000000000001</v>
      </c>
      <c r="AU1554" s="1037" t="s">
        <v>1238</v>
      </c>
      <c r="AV1554" s="831">
        <v>0</v>
      </c>
      <c r="AW1554" s="719" t="s">
        <v>1238</v>
      </c>
      <c r="AX1554" s="1013">
        <v>0</v>
      </c>
    </row>
    <row r="1555" spans="2:50" ht="18" customHeight="1" x14ac:dyDescent="0.25">
      <c r="B1555" s="1097">
        <v>31</v>
      </c>
      <c r="C1555" s="262">
        <f t="shared" si="377"/>
        <v>2</v>
      </c>
      <c r="J1555" s="314" t="e">
        <f t="shared" ca="1" si="376"/>
        <v>#REF!</v>
      </c>
      <c r="K1555" s="338" t="e">
        <f t="shared" ca="1" si="375"/>
        <v>#REF!</v>
      </c>
      <c r="Q1555" s="271"/>
      <c r="AE1555" s="341" t="s">
        <v>333</v>
      </c>
      <c r="AF1555" s="344">
        <v>0.28999999165534973</v>
      </c>
      <c r="AG1555" s="341" t="s">
        <v>239</v>
      </c>
      <c r="AH1555" s="344">
        <v>9.9999997764825821E-3</v>
      </c>
      <c r="AI1555" s="341" t="s">
        <v>427</v>
      </c>
      <c r="AJ1555" s="344">
        <v>0</v>
      </c>
      <c r="AK1555" s="341" t="s">
        <v>237</v>
      </c>
      <c r="AL1555" s="344">
        <v>0</v>
      </c>
      <c r="AM1555" s="345" t="s">
        <v>313</v>
      </c>
      <c r="AN1555" s="346">
        <v>0</v>
      </c>
      <c r="AO1555" s="341" t="s">
        <v>1240</v>
      </c>
      <c r="AP1555" s="344">
        <v>0</v>
      </c>
      <c r="AQ1555" s="341" t="s">
        <v>1259</v>
      </c>
      <c r="AR1555" s="831">
        <v>0</v>
      </c>
      <c r="AS1555" s="341" t="s">
        <v>1249</v>
      </c>
      <c r="AT1555" s="831">
        <v>0.26</v>
      </c>
      <c r="AU1555" s="1037" t="s">
        <v>1529</v>
      </c>
      <c r="AV1555" s="831">
        <v>0.28199999999999997</v>
      </c>
      <c r="AW1555" s="719" t="s">
        <v>1529</v>
      </c>
      <c r="AX1555" s="1013">
        <v>0.25600000000000001</v>
      </c>
    </row>
    <row r="1556" spans="2:50" ht="18" customHeight="1" x14ac:dyDescent="0.25">
      <c r="B1556" s="1097">
        <v>32</v>
      </c>
      <c r="C1556" s="262">
        <f t="shared" si="377"/>
        <v>2</v>
      </c>
      <c r="J1556" s="314" t="e">
        <f t="shared" ca="1" si="376"/>
        <v>#REF!</v>
      </c>
      <c r="K1556" s="338" t="e">
        <f t="shared" ca="1" si="375"/>
        <v>#REF!</v>
      </c>
      <c r="Q1556" s="271"/>
      <c r="AE1556" s="341" t="s">
        <v>334</v>
      </c>
      <c r="AF1556" s="344">
        <v>0</v>
      </c>
      <c r="AG1556" s="341" t="s">
        <v>389</v>
      </c>
      <c r="AH1556" s="344">
        <v>0.43000000715255737</v>
      </c>
      <c r="AI1556" s="341" t="s">
        <v>321</v>
      </c>
      <c r="AJ1556" s="344">
        <v>0.34999999403953552</v>
      </c>
      <c r="AK1556" s="341" t="s">
        <v>320</v>
      </c>
      <c r="AL1556" s="344">
        <v>0.30000001192092896</v>
      </c>
      <c r="AM1556" s="345" t="s">
        <v>628</v>
      </c>
      <c r="AN1556" s="346">
        <v>0</v>
      </c>
      <c r="AO1556" s="341" t="s">
        <v>424</v>
      </c>
      <c r="AP1556" s="344">
        <v>0.23400000000000001</v>
      </c>
      <c r="AQ1556" s="341" t="s">
        <v>323</v>
      </c>
      <c r="AR1556" s="831">
        <v>0.27200000000000002</v>
      </c>
      <c r="AS1556" s="341" t="s">
        <v>1533</v>
      </c>
      <c r="AT1556" s="831">
        <v>0.26</v>
      </c>
      <c r="AU1556" s="1037" t="s">
        <v>1239</v>
      </c>
      <c r="AV1556" s="831">
        <v>0</v>
      </c>
      <c r="AW1556" s="719" t="s">
        <v>1239</v>
      </c>
      <c r="AX1556" s="1013">
        <v>0</v>
      </c>
    </row>
    <row r="1557" spans="2:50" ht="18" customHeight="1" x14ac:dyDescent="0.25">
      <c r="B1557" s="1097">
        <v>33</v>
      </c>
      <c r="C1557" s="262">
        <f t="shared" si="377"/>
        <v>2</v>
      </c>
      <c r="J1557" s="314" t="e">
        <f t="shared" ca="1" si="376"/>
        <v>#REF!</v>
      </c>
      <c r="K1557" s="338" t="e">
        <f t="shared" ca="1" si="375"/>
        <v>#REF!</v>
      </c>
      <c r="Q1557" s="271"/>
      <c r="AE1557" s="341" t="s">
        <v>506</v>
      </c>
      <c r="AF1557" s="344">
        <v>1.9999999552965164E-2</v>
      </c>
      <c r="AG1557" s="341" t="s">
        <v>375</v>
      </c>
      <c r="AH1557" s="344">
        <v>0.43000000715255737</v>
      </c>
      <c r="AI1557" s="341" t="s">
        <v>428</v>
      </c>
      <c r="AJ1557" s="344">
        <v>0.40000000596046448</v>
      </c>
      <c r="AK1557" s="341" t="s">
        <v>425</v>
      </c>
      <c r="AL1557" s="344">
        <v>0</v>
      </c>
      <c r="AM1557" s="345" t="s">
        <v>629</v>
      </c>
      <c r="AN1557" s="346">
        <v>0</v>
      </c>
      <c r="AO1557" s="341" t="s">
        <v>67</v>
      </c>
      <c r="AP1557" s="344">
        <v>0</v>
      </c>
      <c r="AQ1557" s="341" t="s">
        <v>1260</v>
      </c>
      <c r="AR1557" s="831">
        <v>0.27200000000000002</v>
      </c>
      <c r="AS1557" s="341" t="s">
        <v>1534</v>
      </c>
      <c r="AT1557" s="831">
        <v>0</v>
      </c>
      <c r="AU1557" s="1037" t="s">
        <v>1240</v>
      </c>
      <c r="AV1557" s="831">
        <v>0</v>
      </c>
      <c r="AW1557" s="719" t="s">
        <v>1240</v>
      </c>
      <c r="AX1557" s="1013">
        <v>4.5999999999999999E-2</v>
      </c>
    </row>
    <row r="1558" spans="2:50" ht="18" customHeight="1" x14ac:dyDescent="0.25">
      <c r="B1558" s="1097">
        <v>34</v>
      </c>
      <c r="C1558" s="262">
        <f t="shared" si="377"/>
        <v>2</v>
      </c>
      <c r="J1558" s="314" t="e">
        <f t="shared" ca="1" si="376"/>
        <v>#REF!</v>
      </c>
      <c r="K1558" s="338" t="e">
        <f t="shared" ca="1" si="375"/>
        <v>#REF!</v>
      </c>
      <c r="Q1558" s="271"/>
      <c r="AE1558" s="341" t="s">
        <v>65</v>
      </c>
      <c r="AF1558" s="344">
        <v>0</v>
      </c>
      <c r="AG1558" s="341" t="s">
        <v>369</v>
      </c>
      <c r="AH1558" s="344">
        <v>0.11999999731779099</v>
      </c>
      <c r="AI1558" s="341" t="s">
        <v>61</v>
      </c>
      <c r="AJ1558" s="344">
        <v>0.14000000059604645</v>
      </c>
      <c r="AK1558" s="341" t="s">
        <v>513</v>
      </c>
      <c r="AL1558" s="344">
        <v>0</v>
      </c>
      <c r="AM1558" s="345" t="s">
        <v>473</v>
      </c>
      <c r="AN1558" s="346">
        <v>0.17</v>
      </c>
      <c r="AO1558" s="341" t="s">
        <v>633</v>
      </c>
      <c r="AP1558" s="344">
        <v>0</v>
      </c>
      <c r="AQ1558" s="341" t="s">
        <v>54</v>
      </c>
      <c r="AR1558" s="831">
        <v>0.255</v>
      </c>
      <c r="AS1558" s="341" t="s">
        <v>1251</v>
      </c>
      <c r="AT1558" s="831">
        <v>0.26</v>
      </c>
      <c r="AU1558" s="1037" t="s">
        <v>1530</v>
      </c>
      <c r="AV1558" s="831">
        <v>0</v>
      </c>
      <c r="AW1558" s="719" t="s">
        <v>1530</v>
      </c>
      <c r="AX1558" s="1013">
        <v>0</v>
      </c>
    </row>
    <row r="1559" spans="2:50" ht="18" customHeight="1" x14ac:dyDescent="0.25">
      <c r="B1559" s="1097">
        <v>35</v>
      </c>
      <c r="C1559" s="262">
        <f t="shared" si="377"/>
        <v>2</v>
      </c>
      <c r="J1559" s="314" t="e">
        <f t="shared" ca="1" si="376"/>
        <v>#REF!</v>
      </c>
      <c r="K1559" s="338" t="e">
        <f t="shared" ca="1" si="375"/>
        <v>#REF!</v>
      </c>
      <c r="Q1559" s="271"/>
      <c r="AE1559" s="341" t="s">
        <v>335</v>
      </c>
      <c r="AF1559" s="344">
        <v>0.27000001072883606</v>
      </c>
      <c r="AG1559" s="341" t="s">
        <v>390</v>
      </c>
      <c r="AH1559" s="344">
        <v>0</v>
      </c>
      <c r="AI1559" s="341" t="s">
        <v>514</v>
      </c>
      <c r="AJ1559" s="344">
        <v>0</v>
      </c>
      <c r="AK1559" s="341" t="s">
        <v>452</v>
      </c>
      <c r="AL1559" s="344">
        <v>0.25999999046325684</v>
      </c>
      <c r="AM1559" s="345" t="s">
        <v>630</v>
      </c>
      <c r="AN1559" s="346">
        <v>0</v>
      </c>
      <c r="AO1559" s="341" t="s">
        <v>1241</v>
      </c>
      <c r="AP1559" s="344">
        <v>0.25800000000000001</v>
      </c>
      <c r="AQ1559" s="341" t="s">
        <v>1262</v>
      </c>
      <c r="AR1559" s="831">
        <v>0.26700000000000002</v>
      </c>
      <c r="AS1559" s="341" t="s">
        <v>1535</v>
      </c>
      <c r="AT1559" s="831">
        <v>0</v>
      </c>
      <c r="AU1559" s="1037" t="s">
        <v>1531</v>
      </c>
      <c r="AV1559" s="831">
        <v>0.28299999999999997</v>
      </c>
      <c r="AW1559" s="719" t="s">
        <v>1531</v>
      </c>
      <c r="AX1559" s="1013">
        <v>0.25800000000000001</v>
      </c>
    </row>
    <row r="1560" spans="2:50" ht="18" customHeight="1" x14ac:dyDescent="0.25">
      <c r="B1560" s="1097">
        <v>36</v>
      </c>
      <c r="C1560" s="262">
        <f t="shared" si="377"/>
        <v>2</v>
      </c>
      <c r="J1560" s="314" t="e">
        <f t="shared" ca="1" si="376"/>
        <v>#REF!</v>
      </c>
      <c r="K1560" s="338" t="e">
        <f t="shared" ca="1" si="375"/>
        <v>#REF!</v>
      </c>
      <c r="Q1560" s="271"/>
      <c r="AE1560" s="341" t="s">
        <v>336</v>
      </c>
      <c r="AF1560" s="344">
        <v>0</v>
      </c>
      <c r="AG1560" s="341" t="s">
        <v>333</v>
      </c>
      <c r="AH1560" s="344">
        <v>0.31000000238418579</v>
      </c>
      <c r="AI1560" s="341" t="s">
        <v>322</v>
      </c>
      <c r="AJ1560" s="344">
        <v>0</v>
      </c>
      <c r="AK1560" s="341" t="s">
        <v>533</v>
      </c>
      <c r="AL1560" s="344">
        <v>0.27000001072883606</v>
      </c>
      <c r="AM1560" s="345" t="s">
        <v>631</v>
      </c>
      <c r="AN1560" s="346">
        <v>0.21</v>
      </c>
      <c r="AO1560" s="341" t="s">
        <v>1242</v>
      </c>
      <c r="AP1560" s="344">
        <v>0</v>
      </c>
      <c r="AQ1560" s="341" t="s">
        <v>646</v>
      </c>
      <c r="AR1560" s="831">
        <v>0.27200000000000002</v>
      </c>
      <c r="AS1560" s="341" t="s">
        <v>1253</v>
      </c>
      <c r="AT1560" s="831">
        <v>0.24</v>
      </c>
      <c r="AU1560" s="1037" t="s">
        <v>67</v>
      </c>
      <c r="AV1560" s="831">
        <v>0</v>
      </c>
      <c r="AW1560" s="719" t="s">
        <v>67</v>
      </c>
      <c r="AX1560" s="1013">
        <v>0</v>
      </c>
    </row>
    <row r="1561" spans="2:50" ht="18" customHeight="1" x14ac:dyDescent="0.25">
      <c r="B1561" s="1097">
        <v>37</v>
      </c>
      <c r="C1561" s="262">
        <f t="shared" si="377"/>
        <v>2</v>
      </c>
      <c r="J1561" s="314" t="e">
        <f t="shared" ca="1" si="376"/>
        <v>#REF!</v>
      </c>
      <c r="K1561" s="338" t="e">
        <f t="shared" ca="1" si="375"/>
        <v>#REF!</v>
      </c>
      <c r="Q1561" s="271"/>
      <c r="AE1561" s="341" t="s">
        <v>337</v>
      </c>
      <c r="AF1561" s="344">
        <v>0</v>
      </c>
      <c r="AG1561" s="341" t="s">
        <v>370</v>
      </c>
      <c r="AH1561" s="344">
        <v>0</v>
      </c>
      <c r="AI1561" s="341" t="s">
        <v>323</v>
      </c>
      <c r="AJ1561" s="344">
        <v>7.9999998211860657E-2</v>
      </c>
      <c r="AK1561" s="341" t="s">
        <v>236</v>
      </c>
      <c r="AL1561" s="344">
        <v>0.10000000149011612</v>
      </c>
      <c r="AM1561" s="345" t="s">
        <v>632</v>
      </c>
      <c r="AN1561" s="346">
        <v>0</v>
      </c>
      <c r="AO1561" s="341" t="s">
        <v>1243</v>
      </c>
      <c r="AP1561" s="344">
        <v>0.255</v>
      </c>
      <c r="AQ1561" s="341" t="s">
        <v>1263</v>
      </c>
      <c r="AR1561" s="831">
        <v>0.27200000000000002</v>
      </c>
      <c r="AS1561" s="341" t="s">
        <v>1254</v>
      </c>
      <c r="AT1561" s="831">
        <v>0.25800000000000001</v>
      </c>
      <c r="AU1561" s="1037" t="s">
        <v>1241</v>
      </c>
      <c r="AV1561" s="831">
        <v>0.27500000000000002</v>
      </c>
      <c r="AW1561" s="719" t="s">
        <v>1241</v>
      </c>
      <c r="AX1561" s="1013">
        <v>0.255</v>
      </c>
    </row>
    <row r="1562" spans="2:50" ht="18" customHeight="1" x14ac:dyDescent="0.25">
      <c r="B1562" s="1097">
        <v>38</v>
      </c>
      <c r="C1562" s="262">
        <f t="shared" si="377"/>
        <v>2</v>
      </c>
      <c r="J1562" s="314" t="e">
        <f t="shared" ca="1" si="376"/>
        <v>#REF!</v>
      </c>
      <c r="K1562" s="338" t="e">
        <f t="shared" ca="1" si="375"/>
        <v>#REF!</v>
      </c>
      <c r="Q1562" s="271"/>
      <c r="AE1562" s="341" t="s">
        <v>338</v>
      </c>
      <c r="AF1562" s="344">
        <v>0</v>
      </c>
      <c r="AG1562" s="341" t="s">
        <v>522</v>
      </c>
      <c r="AH1562" s="344">
        <v>0.34000000357627869</v>
      </c>
      <c r="AI1562" s="341" t="s">
        <v>429</v>
      </c>
      <c r="AJ1562" s="344">
        <v>0.40000000596046448</v>
      </c>
      <c r="AK1562" s="341" t="s">
        <v>61</v>
      </c>
      <c r="AL1562" s="344">
        <v>0.17000000178813934</v>
      </c>
      <c r="AM1562" s="345" t="s">
        <v>232</v>
      </c>
      <c r="AN1562" s="346">
        <v>0</v>
      </c>
      <c r="AO1562" s="341" t="s">
        <v>237</v>
      </c>
      <c r="AP1562" s="344">
        <v>0</v>
      </c>
      <c r="AQ1562" s="341" t="s">
        <v>1264</v>
      </c>
      <c r="AR1562" s="831">
        <v>0</v>
      </c>
      <c r="AS1562" s="341" t="s">
        <v>1536</v>
      </c>
      <c r="AT1562" s="831">
        <v>0.26</v>
      </c>
      <c r="AU1562" s="1037" t="s">
        <v>1242</v>
      </c>
      <c r="AV1562" s="831">
        <v>0</v>
      </c>
      <c r="AW1562" s="719" t="s">
        <v>1242</v>
      </c>
      <c r="AX1562" s="1013">
        <v>0</v>
      </c>
    </row>
    <row r="1563" spans="2:50" ht="18" customHeight="1" x14ac:dyDescent="0.25">
      <c r="B1563" s="1097">
        <v>39</v>
      </c>
      <c r="C1563" s="262">
        <f>IF(D1508="Varias comercializadoras",1,2)</f>
        <v>2</v>
      </c>
      <c r="J1563" s="314" t="e">
        <f t="shared" ca="1" si="376"/>
        <v>#REF!</v>
      </c>
      <c r="K1563" s="338" t="e">
        <f t="shared" ca="1" si="375"/>
        <v>#REF!</v>
      </c>
      <c r="Q1563" s="271"/>
      <c r="AE1563" s="341" t="s">
        <v>339</v>
      </c>
      <c r="AF1563" s="344">
        <v>0</v>
      </c>
      <c r="AG1563" s="341" t="s">
        <v>506</v>
      </c>
      <c r="AH1563" s="344">
        <v>0</v>
      </c>
      <c r="AI1563" s="341" t="s">
        <v>54</v>
      </c>
      <c r="AJ1563" s="344">
        <v>0.2800000011920929</v>
      </c>
      <c r="AK1563" s="341" t="s">
        <v>427</v>
      </c>
      <c r="AL1563" s="344">
        <v>0</v>
      </c>
      <c r="AM1563" s="345" t="s">
        <v>233</v>
      </c>
      <c r="AN1563" s="346">
        <v>0</v>
      </c>
      <c r="AO1563" s="341" t="s">
        <v>638</v>
      </c>
      <c r="AP1563" s="344">
        <v>0</v>
      </c>
      <c r="AQ1563" s="341" t="s">
        <v>645</v>
      </c>
      <c r="AR1563" s="831">
        <v>0.27</v>
      </c>
      <c r="AS1563" s="341" t="s">
        <v>1451</v>
      </c>
      <c r="AT1563" s="831">
        <v>0.26</v>
      </c>
      <c r="AU1563" s="1037" t="s">
        <v>1720</v>
      </c>
      <c r="AV1563" s="831">
        <v>0</v>
      </c>
      <c r="AW1563" s="719" t="s">
        <v>1720</v>
      </c>
      <c r="AX1563" s="1013">
        <v>0</v>
      </c>
    </row>
    <row r="1564" spans="2:50" ht="18" customHeight="1" x14ac:dyDescent="0.25">
      <c r="B1564" s="1097">
        <v>40</v>
      </c>
      <c r="C1564" s="262">
        <f>IF(D1509="Varias comercializadoras",1,2)</f>
        <v>2</v>
      </c>
      <c r="J1564" s="314" t="e">
        <f t="shared" ca="1" si="376"/>
        <v>#REF!</v>
      </c>
      <c r="K1564" s="338" t="e">
        <f t="shared" ca="1" si="375"/>
        <v>#REF!</v>
      </c>
      <c r="Q1564" s="271"/>
      <c r="AE1564" s="341" t="s">
        <v>340</v>
      </c>
      <c r="AF1564" s="344">
        <v>0</v>
      </c>
      <c r="AG1564" s="341" t="s">
        <v>335</v>
      </c>
      <c r="AH1564" s="344">
        <v>0.40000000596046448</v>
      </c>
      <c r="AI1564" s="341" t="s">
        <v>509</v>
      </c>
      <c r="AJ1564" s="344">
        <v>0</v>
      </c>
      <c r="AK1564" s="341" t="s">
        <v>321</v>
      </c>
      <c r="AL1564" s="344">
        <v>0.25999999046325684</v>
      </c>
      <c r="AM1564" s="345" t="s">
        <v>235</v>
      </c>
      <c r="AN1564" s="346">
        <v>0</v>
      </c>
      <c r="AO1564" s="341" t="s">
        <v>1244</v>
      </c>
      <c r="AP1564" s="344">
        <v>0.25900000000000001</v>
      </c>
      <c r="AQ1564" s="341" t="s">
        <v>1466</v>
      </c>
      <c r="AR1564" s="831">
        <v>0</v>
      </c>
      <c r="AS1564" s="341" t="s">
        <v>1255</v>
      </c>
      <c r="AT1564" s="831">
        <v>0.26</v>
      </c>
      <c r="AU1564" s="1037" t="s">
        <v>237</v>
      </c>
      <c r="AV1564" s="831">
        <v>0</v>
      </c>
      <c r="AW1564" s="719" t="s">
        <v>237</v>
      </c>
      <c r="AX1564" s="1013">
        <v>0</v>
      </c>
    </row>
    <row r="1565" spans="2:50" ht="18" customHeight="1" x14ac:dyDescent="0.25">
      <c r="B1565" s="1097">
        <v>41</v>
      </c>
      <c r="C1565" s="262">
        <f>IF(D1510="Varias comercializadoras",1,2)</f>
        <v>2</v>
      </c>
      <c r="J1565" s="314" t="e">
        <f t="shared" ca="1" si="376"/>
        <v>#REF!</v>
      </c>
      <c r="K1565" s="338" t="e">
        <f t="shared" ca="1" si="375"/>
        <v>#REF!</v>
      </c>
      <c r="Q1565" s="271"/>
      <c r="Z1565" s="315"/>
      <c r="AA1565" s="315"/>
      <c r="AB1565" s="315"/>
      <c r="AC1565" s="315"/>
      <c r="AD1565" s="315"/>
      <c r="AE1565" s="341" t="s">
        <v>391</v>
      </c>
      <c r="AF1565" s="344">
        <v>0.25999999046325684</v>
      </c>
      <c r="AG1565" s="341" t="s">
        <v>336</v>
      </c>
      <c r="AH1565" s="344">
        <v>0</v>
      </c>
      <c r="AI1565" s="341" t="s">
        <v>326</v>
      </c>
      <c r="AJ1565" s="344">
        <v>0.36000001430511475</v>
      </c>
      <c r="AK1565" s="341" t="s">
        <v>428</v>
      </c>
      <c r="AL1565" s="344">
        <v>0.30000001192092896</v>
      </c>
      <c r="AM1565" s="345" t="s">
        <v>424</v>
      </c>
      <c r="AN1565" s="346">
        <v>0.25</v>
      </c>
      <c r="AO1565" s="341" t="s">
        <v>1245</v>
      </c>
      <c r="AP1565" s="344">
        <v>0</v>
      </c>
      <c r="AQ1565" s="341" t="s">
        <v>1265</v>
      </c>
      <c r="AR1565" s="831">
        <v>0.27300000000000002</v>
      </c>
      <c r="AS1565" s="341" t="s">
        <v>1256</v>
      </c>
      <c r="AT1565" s="831">
        <v>0.25800000000000001</v>
      </c>
      <c r="AU1565" s="1037" t="s">
        <v>1245</v>
      </c>
      <c r="AV1565" s="831">
        <v>0.28299999999999997</v>
      </c>
      <c r="AW1565" s="719" t="s">
        <v>1245</v>
      </c>
      <c r="AX1565" s="1013">
        <v>0</v>
      </c>
    </row>
    <row r="1566" spans="2:50" ht="18" customHeight="1" x14ac:dyDescent="0.25">
      <c r="B1566" s="1097">
        <v>42</v>
      </c>
      <c r="C1566" s="262">
        <f>IF(D1511="Varias comercializadoras",1,2)</f>
        <v>2</v>
      </c>
      <c r="J1566" s="314" t="e">
        <f t="shared" ca="1" si="376"/>
        <v>#REF!</v>
      </c>
      <c r="K1566" s="338" t="e">
        <f t="shared" ca="1" si="375"/>
        <v>#REF!</v>
      </c>
      <c r="Q1566" s="271"/>
      <c r="Z1566" s="315"/>
      <c r="AA1566" s="315"/>
      <c r="AB1566" s="315"/>
      <c r="AC1566" s="315"/>
      <c r="AD1566" s="315"/>
      <c r="AE1566" s="341" t="s">
        <v>341</v>
      </c>
      <c r="AF1566" s="344">
        <v>0</v>
      </c>
      <c r="AG1566" s="341" t="s">
        <v>337</v>
      </c>
      <c r="AH1566" s="344">
        <v>0</v>
      </c>
      <c r="AI1566" s="341" t="s">
        <v>430</v>
      </c>
      <c r="AJ1566" s="344">
        <v>9.0000003576278687E-2</v>
      </c>
      <c r="AK1566" s="341" t="s">
        <v>322</v>
      </c>
      <c r="AL1566" s="344">
        <v>0</v>
      </c>
      <c r="AM1566" s="345" t="s">
        <v>67</v>
      </c>
      <c r="AN1566" s="346">
        <v>0</v>
      </c>
      <c r="AO1566" s="341" t="s">
        <v>1246</v>
      </c>
      <c r="AP1566" s="344">
        <v>0.219</v>
      </c>
      <c r="AQ1566" s="341" t="s">
        <v>1267</v>
      </c>
      <c r="AR1566" s="831">
        <v>0.26200000000000001</v>
      </c>
      <c r="AS1566" s="341" t="s">
        <v>1452</v>
      </c>
      <c r="AT1566" s="831">
        <v>0.252</v>
      </c>
      <c r="AU1566" s="1037" t="s">
        <v>1247</v>
      </c>
      <c r="AV1566" s="831">
        <v>0.28299999999999997</v>
      </c>
      <c r="AW1566" s="719" t="s">
        <v>1247</v>
      </c>
      <c r="AX1566" s="1013">
        <v>0.25700000000000001</v>
      </c>
    </row>
    <row r="1567" spans="2:50" ht="18" customHeight="1" x14ac:dyDescent="0.25">
      <c r="B1567" s="1097">
        <v>43</v>
      </c>
      <c r="C1567" s="262">
        <f>IF(D1512="Varias comercializadoras",1,2)</f>
        <v>2</v>
      </c>
      <c r="J1567" s="314" t="e">
        <f t="shared" ca="1" si="376"/>
        <v>#REF!</v>
      </c>
      <c r="K1567" s="338" t="e">
        <f t="shared" ca="1" si="375"/>
        <v>#REF!</v>
      </c>
      <c r="Q1567" s="271"/>
      <c r="Z1567" s="315"/>
      <c r="AA1567" s="315"/>
      <c r="AB1567" s="315"/>
      <c r="AC1567" s="315"/>
      <c r="AD1567" s="315"/>
      <c r="AE1567" s="341" t="s">
        <v>242</v>
      </c>
      <c r="AF1567" s="344">
        <v>0</v>
      </c>
      <c r="AG1567" s="341" t="s">
        <v>371</v>
      </c>
      <c r="AH1567" s="344">
        <v>0.40000000596046448</v>
      </c>
      <c r="AI1567" s="341" t="s">
        <v>327</v>
      </c>
      <c r="AJ1567" s="344">
        <v>0</v>
      </c>
      <c r="AK1567" s="341" t="s">
        <v>323</v>
      </c>
      <c r="AL1567" s="344">
        <v>0.17000000178813934</v>
      </c>
      <c r="AM1567" s="345" t="s">
        <v>385</v>
      </c>
      <c r="AN1567" s="346">
        <v>0.2</v>
      </c>
      <c r="AO1567" s="341" t="s">
        <v>1247</v>
      </c>
      <c r="AP1567" s="344">
        <v>8.9999999999999993E-3</v>
      </c>
      <c r="AQ1567" s="341" t="s">
        <v>1268</v>
      </c>
      <c r="AR1567" s="831">
        <v>0.27300000000000002</v>
      </c>
      <c r="AS1567" s="341" t="s">
        <v>428</v>
      </c>
      <c r="AT1567" s="831">
        <v>0.252</v>
      </c>
      <c r="AU1567" s="1037" t="s">
        <v>1248</v>
      </c>
      <c r="AV1567" s="831">
        <v>0.248</v>
      </c>
      <c r="AW1567" s="719" t="s">
        <v>1249</v>
      </c>
      <c r="AX1567" s="1013">
        <v>0.254</v>
      </c>
    </row>
    <row r="1568" spans="2:50" ht="18" customHeight="1" x14ac:dyDescent="0.25">
      <c r="B1568" s="1097">
        <v>44</v>
      </c>
      <c r="C1568" s="262">
        <f t="shared" ref="C1568:C1574" si="378">IF(D1513="Varias comercializadoras",1,2)</f>
        <v>2</v>
      </c>
      <c r="J1568" s="314" t="e">
        <f t="shared" ca="1" si="376"/>
        <v>#REF!</v>
      </c>
      <c r="K1568" s="338" t="e">
        <f t="shared" ca="1" si="375"/>
        <v>#REF!</v>
      </c>
      <c r="Q1568" s="271"/>
      <c r="Z1568" s="315"/>
      <c r="AA1568" s="315"/>
      <c r="AB1568" s="315"/>
      <c r="AC1568" s="315"/>
      <c r="AD1568" s="315"/>
      <c r="AE1568" s="341" t="s">
        <v>342</v>
      </c>
      <c r="AF1568" s="344">
        <v>0</v>
      </c>
      <c r="AG1568" s="341" t="s">
        <v>338</v>
      </c>
      <c r="AH1568" s="344">
        <v>0</v>
      </c>
      <c r="AI1568" s="341" t="s">
        <v>386</v>
      </c>
      <c r="AJ1568" s="344">
        <v>0.34999999403953552</v>
      </c>
      <c r="AK1568" s="341" t="s">
        <v>429</v>
      </c>
      <c r="AL1568" s="344">
        <v>0.31000000238418579</v>
      </c>
      <c r="AM1568" s="345" t="s">
        <v>633</v>
      </c>
      <c r="AN1568" s="346">
        <v>0</v>
      </c>
      <c r="AO1568" s="341" t="s">
        <v>1248</v>
      </c>
      <c r="AP1568" s="344">
        <v>0.05</v>
      </c>
      <c r="AQ1568" s="341" t="s">
        <v>647</v>
      </c>
      <c r="AR1568" s="831">
        <v>0</v>
      </c>
      <c r="AS1568" s="341" t="s">
        <v>1257</v>
      </c>
      <c r="AT1568" s="831">
        <v>1.2E-2</v>
      </c>
      <c r="AU1568" s="1037" t="s">
        <v>1249</v>
      </c>
      <c r="AV1568" s="831">
        <v>0.26800000000000002</v>
      </c>
      <c r="AW1568" s="719" t="s">
        <v>1864</v>
      </c>
      <c r="AX1568" s="1013">
        <v>0.104</v>
      </c>
    </row>
    <row r="1569" spans="2:50" ht="18" customHeight="1" x14ac:dyDescent="0.25">
      <c r="B1569" s="1097">
        <v>45</v>
      </c>
      <c r="C1569" s="262">
        <f t="shared" si="378"/>
        <v>2</v>
      </c>
      <c r="J1569" s="314" t="e">
        <f t="shared" ca="1" si="376"/>
        <v>#REF!</v>
      </c>
      <c r="K1569" s="338" t="e">
        <f t="shared" ca="1" si="375"/>
        <v>#REF!</v>
      </c>
      <c r="Q1569" s="271"/>
      <c r="Z1569" s="315"/>
      <c r="AA1569" s="315"/>
      <c r="AB1569" s="315"/>
      <c r="AC1569" s="315"/>
      <c r="AD1569" s="315"/>
      <c r="AE1569" s="341" t="s">
        <v>243</v>
      </c>
      <c r="AF1569" s="344">
        <v>0</v>
      </c>
      <c r="AG1569" s="341" t="s">
        <v>339</v>
      </c>
      <c r="AH1569" s="344">
        <v>5.9999998658895493E-2</v>
      </c>
      <c r="AI1569" s="341" t="s">
        <v>328</v>
      </c>
      <c r="AJ1569" s="344">
        <v>0</v>
      </c>
      <c r="AK1569" s="341" t="s">
        <v>54</v>
      </c>
      <c r="AL1569" s="344">
        <v>0.20999999344348907</v>
      </c>
      <c r="AM1569" s="345" t="s">
        <v>634</v>
      </c>
      <c r="AN1569" s="346">
        <v>0</v>
      </c>
      <c r="AO1569" s="341" t="s">
        <v>1249</v>
      </c>
      <c r="AP1569" s="344">
        <v>0.23699999999999999</v>
      </c>
      <c r="AQ1569" s="341" t="s">
        <v>1269</v>
      </c>
      <c r="AR1569" s="831">
        <v>0.27300000000000002</v>
      </c>
      <c r="AS1569" s="341" t="s">
        <v>1258</v>
      </c>
      <c r="AT1569" s="831">
        <v>0.25900000000000001</v>
      </c>
      <c r="AU1569" s="1037" t="s">
        <v>1533</v>
      </c>
      <c r="AV1569" s="831">
        <v>0.28299999999999997</v>
      </c>
      <c r="AW1569" s="719" t="s">
        <v>1533</v>
      </c>
      <c r="AX1569" s="1013">
        <v>0.25800000000000001</v>
      </c>
    </row>
    <row r="1570" spans="2:50" ht="18" customHeight="1" x14ac:dyDescent="0.25">
      <c r="B1570" s="1097">
        <v>46</v>
      </c>
      <c r="C1570" s="262">
        <f t="shared" si="378"/>
        <v>2</v>
      </c>
      <c r="J1570" s="314" t="e">
        <f t="shared" ca="1" si="376"/>
        <v>#REF!</v>
      </c>
      <c r="K1570" s="338" t="e">
        <f t="shared" ca="1" si="375"/>
        <v>#REF!</v>
      </c>
      <c r="Q1570" s="271"/>
      <c r="Z1570" s="315"/>
      <c r="AA1570" s="315"/>
      <c r="AB1570" s="315"/>
      <c r="AC1570" s="315"/>
      <c r="AD1570" s="315"/>
      <c r="AE1570" s="341" t="s">
        <v>516</v>
      </c>
      <c r="AF1570" s="344">
        <v>7.0000000298023224E-2</v>
      </c>
      <c r="AG1570" s="341" t="s">
        <v>340</v>
      </c>
      <c r="AH1570" s="344">
        <v>0</v>
      </c>
      <c r="AI1570" s="341" t="s">
        <v>58</v>
      </c>
      <c r="AJ1570" s="344">
        <v>0.25</v>
      </c>
      <c r="AK1570" s="341" t="s">
        <v>475</v>
      </c>
      <c r="AL1570" s="344">
        <v>0</v>
      </c>
      <c r="AM1570" s="345" t="s">
        <v>474</v>
      </c>
      <c r="AN1570" s="346">
        <v>0</v>
      </c>
      <c r="AO1570" s="341" t="s">
        <v>1250</v>
      </c>
      <c r="AP1570" s="344">
        <v>0.11899999999999999</v>
      </c>
      <c r="AQ1570" s="341" t="s">
        <v>1270</v>
      </c>
      <c r="AR1570" s="831">
        <v>0</v>
      </c>
      <c r="AS1570" s="341" t="s">
        <v>1259</v>
      </c>
      <c r="AT1570" s="831">
        <v>0</v>
      </c>
      <c r="AU1570" s="1037" t="s">
        <v>639</v>
      </c>
      <c r="AV1570" s="831">
        <v>0.28299999999999997</v>
      </c>
      <c r="AW1570" s="719" t="s">
        <v>639</v>
      </c>
      <c r="AX1570" s="1013">
        <v>0.25</v>
      </c>
    </row>
    <row r="1571" spans="2:50" ht="18" customHeight="1" x14ac:dyDescent="0.25">
      <c r="B1571" s="1097">
        <v>47</v>
      </c>
      <c r="C1571" s="262">
        <f t="shared" si="378"/>
        <v>2</v>
      </c>
      <c r="J1571" s="314" t="e">
        <f t="shared" ca="1" si="376"/>
        <v>#REF!</v>
      </c>
      <c r="K1571" s="338" t="e">
        <f t="shared" ca="1" si="375"/>
        <v>#REF!</v>
      </c>
      <c r="Q1571" s="271"/>
      <c r="Z1571" s="315"/>
      <c r="AA1571" s="315"/>
      <c r="AB1571" s="315"/>
      <c r="AC1571" s="315"/>
      <c r="AD1571" s="315"/>
      <c r="AE1571" s="341" t="s">
        <v>343</v>
      </c>
      <c r="AF1571" s="344">
        <v>0</v>
      </c>
      <c r="AG1571" s="341" t="s">
        <v>372</v>
      </c>
      <c r="AH1571" s="344">
        <v>0</v>
      </c>
      <c r="AI1571" s="341" t="s">
        <v>367</v>
      </c>
      <c r="AJ1571" s="344">
        <v>0</v>
      </c>
      <c r="AK1571" s="341" t="s">
        <v>509</v>
      </c>
      <c r="AL1571" s="344">
        <v>0</v>
      </c>
      <c r="AM1571" s="345" t="s">
        <v>131</v>
      </c>
      <c r="AN1571" s="346">
        <v>0.21</v>
      </c>
      <c r="AO1571" s="341" t="s">
        <v>639</v>
      </c>
      <c r="AP1571" s="344">
        <v>0</v>
      </c>
      <c r="AQ1571" s="341" t="s">
        <v>1271</v>
      </c>
      <c r="AR1571" s="831">
        <v>0.191</v>
      </c>
      <c r="AS1571" s="341" t="s">
        <v>323</v>
      </c>
      <c r="AT1571" s="831">
        <v>0.26</v>
      </c>
      <c r="AU1571" s="1037" t="s">
        <v>1721</v>
      </c>
      <c r="AV1571" s="831">
        <v>0.28100000000000003</v>
      </c>
      <c r="AW1571" s="719" t="s">
        <v>1721</v>
      </c>
      <c r="AX1571" s="1013">
        <v>0.25700000000000001</v>
      </c>
    </row>
    <row r="1572" spans="2:50" ht="18" customHeight="1" x14ac:dyDescent="0.25">
      <c r="B1572" s="1097">
        <v>48</v>
      </c>
      <c r="C1572" s="262">
        <f t="shared" si="378"/>
        <v>2</v>
      </c>
      <c r="J1572" s="314" t="e">
        <f t="shared" ca="1" si="376"/>
        <v>#REF!</v>
      </c>
      <c r="K1572" s="338" t="e">
        <f t="shared" ca="1" si="375"/>
        <v>#REF!</v>
      </c>
      <c r="Q1572" s="271"/>
      <c r="Z1572" s="315"/>
      <c r="AA1572" s="315"/>
      <c r="AB1572" s="315"/>
      <c r="AC1572" s="315"/>
      <c r="AD1572" s="315"/>
      <c r="AE1572" s="341" t="s">
        <v>244</v>
      </c>
      <c r="AF1572" s="344">
        <v>0.30000001192092896</v>
      </c>
      <c r="AG1572" s="341" t="s">
        <v>391</v>
      </c>
      <c r="AH1572" s="344">
        <v>0.38999998569488525</v>
      </c>
      <c r="AI1572" s="341" t="s">
        <v>59</v>
      </c>
      <c r="AJ1572" s="344">
        <v>0.40999999642372131</v>
      </c>
      <c r="AK1572" s="341" t="s">
        <v>476</v>
      </c>
      <c r="AL1572" s="344">
        <v>0.2800000011920929</v>
      </c>
      <c r="AM1572" s="345" t="s">
        <v>635</v>
      </c>
      <c r="AN1572" s="346">
        <v>0</v>
      </c>
      <c r="AO1572" s="341" t="s">
        <v>1251</v>
      </c>
      <c r="AP1572" s="344">
        <v>0.25900000000000001</v>
      </c>
      <c r="AQ1572" s="341" t="s">
        <v>1272</v>
      </c>
      <c r="AR1572" s="831">
        <v>0</v>
      </c>
      <c r="AS1572" s="341" t="s">
        <v>1260</v>
      </c>
      <c r="AT1572" s="831">
        <v>0.26</v>
      </c>
      <c r="AU1572" s="1037" t="s">
        <v>1534</v>
      </c>
      <c r="AV1572" s="831">
        <v>0</v>
      </c>
      <c r="AW1572" s="719" t="s">
        <v>1534</v>
      </c>
      <c r="AX1572" s="1013">
        <v>0</v>
      </c>
    </row>
    <row r="1573" spans="2:50" ht="18" customHeight="1" x14ac:dyDescent="0.25">
      <c r="B1573" s="1097">
        <v>49</v>
      </c>
      <c r="C1573" s="262">
        <f t="shared" si="378"/>
        <v>2</v>
      </c>
      <c r="J1573" s="314" t="e">
        <f t="shared" ca="1" si="376"/>
        <v>#REF!</v>
      </c>
      <c r="K1573" s="338" t="e">
        <f t="shared" ca="1" si="375"/>
        <v>#REF!</v>
      </c>
      <c r="Q1573" s="271"/>
      <c r="Z1573" s="315"/>
      <c r="AA1573" s="315"/>
      <c r="AB1573" s="315"/>
      <c r="AC1573" s="315"/>
      <c r="AD1573" s="315"/>
      <c r="AE1573" s="341" t="s">
        <v>68</v>
      </c>
      <c r="AF1573" s="344">
        <v>0</v>
      </c>
      <c r="AG1573" s="341" t="s">
        <v>392</v>
      </c>
      <c r="AH1573" s="344">
        <v>0</v>
      </c>
      <c r="AI1573" s="341" t="s">
        <v>329</v>
      </c>
      <c r="AJ1573" s="344">
        <v>0</v>
      </c>
      <c r="AK1573" s="341" t="s">
        <v>430</v>
      </c>
      <c r="AL1573" s="344">
        <v>0</v>
      </c>
      <c r="AM1573" s="345" t="s">
        <v>636</v>
      </c>
      <c r="AN1573" s="346">
        <v>0.03</v>
      </c>
      <c r="AO1573" s="341" t="s">
        <v>1252</v>
      </c>
      <c r="AP1573" s="344">
        <v>0</v>
      </c>
      <c r="AQ1573" s="341" t="s">
        <v>1467</v>
      </c>
      <c r="AR1573" s="831">
        <v>2.3E-2</v>
      </c>
      <c r="AS1573" s="341" t="s">
        <v>54</v>
      </c>
      <c r="AT1573" s="831">
        <v>0.25900000000000001</v>
      </c>
      <c r="AU1573" s="1037" t="s">
        <v>1251</v>
      </c>
      <c r="AV1573" s="831">
        <v>0.105</v>
      </c>
      <c r="AW1573" s="719" t="s">
        <v>1535</v>
      </c>
      <c r="AX1573" s="1013">
        <v>0.25800000000000001</v>
      </c>
    </row>
    <row r="1574" spans="2:50" ht="18" customHeight="1" x14ac:dyDescent="0.25">
      <c r="B1574" s="1097">
        <v>50</v>
      </c>
      <c r="C1574" s="262">
        <f t="shared" si="378"/>
        <v>2</v>
      </c>
      <c r="J1574" s="314" t="e">
        <f t="shared" ca="1" si="376"/>
        <v>#REF!</v>
      </c>
      <c r="K1574" s="338" t="e">
        <f t="shared" ca="1" si="375"/>
        <v>#REF!</v>
      </c>
      <c r="Q1574" s="271"/>
      <c r="Z1574" s="315"/>
      <c r="AA1574" s="315"/>
      <c r="AB1574" s="315"/>
      <c r="AC1574" s="315"/>
      <c r="AD1574" s="315"/>
      <c r="AE1574" s="341" t="s">
        <v>245</v>
      </c>
      <c r="AF1574" s="344">
        <v>0</v>
      </c>
      <c r="AG1574" s="341" t="s">
        <v>242</v>
      </c>
      <c r="AH1574" s="344">
        <v>0</v>
      </c>
      <c r="AI1574" s="341" t="s">
        <v>63</v>
      </c>
      <c r="AJ1574" s="344">
        <v>0</v>
      </c>
      <c r="AK1574" s="341" t="s">
        <v>494</v>
      </c>
      <c r="AL1574" s="344">
        <v>0.31000000238418579</v>
      </c>
      <c r="AM1574" s="345" t="s">
        <v>533</v>
      </c>
      <c r="AN1574" s="346">
        <v>0</v>
      </c>
      <c r="AO1574" s="341" t="s">
        <v>1253</v>
      </c>
      <c r="AP1574" s="344">
        <v>0</v>
      </c>
      <c r="AQ1574" s="341" t="s">
        <v>478</v>
      </c>
      <c r="AR1574" s="831">
        <v>0.24099999999999999</v>
      </c>
      <c r="AS1574" s="341" t="s">
        <v>1095</v>
      </c>
      <c r="AT1574" s="831">
        <v>0.25</v>
      </c>
      <c r="AU1574" s="1037" t="s">
        <v>1535</v>
      </c>
      <c r="AV1574" s="831">
        <v>0</v>
      </c>
      <c r="AW1574" s="719" t="s">
        <v>1253</v>
      </c>
      <c r="AX1574" s="1013">
        <v>0.16400000000000001</v>
      </c>
    </row>
    <row r="1575" spans="2:50" ht="18" customHeight="1" x14ac:dyDescent="0.25">
      <c r="J1575" s="314" t="e">
        <f t="shared" ca="1" si="376"/>
        <v>#REF!</v>
      </c>
      <c r="K1575" s="338" t="e">
        <f t="shared" ca="1" si="375"/>
        <v>#REF!</v>
      </c>
      <c r="Q1575" s="271"/>
      <c r="Z1575" s="315"/>
      <c r="AA1575" s="315"/>
      <c r="AB1575" s="315"/>
      <c r="AC1575" s="315"/>
      <c r="AD1575" s="315"/>
      <c r="AE1575" s="341" t="s">
        <v>344</v>
      </c>
      <c r="AF1575" s="344">
        <v>0.31000000238418579</v>
      </c>
      <c r="AG1575" s="341" t="s">
        <v>393</v>
      </c>
      <c r="AH1575" s="344">
        <v>0</v>
      </c>
      <c r="AI1575" s="341" t="s">
        <v>431</v>
      </c>
      <c r="AJ1575" s="344">
        <v>0</v>
      </c>
      <c r="AK1575" s="341" t="s">
        <v>327</v>
      </c>
      <c r="AL1575" s="344">
        <v>0</v>
      </c>
      <c r="AM1575" s="345" t="s">
        <v>637</v>
      </c>
      <c r="AN1575" s="346">
        <v>0</v>
      </c>
      <c r="AO1575" s="341" t="s">
        <v>1254</v>
      </c>
      <c r="AP1575" s="344">
        <v>0.25800000000000001</v>
      </c>
      <c r="AQ1575" s="341" t="s">
        <v>1097</v>
      </c>
      <c r="AR1575" s="831">
        <v>0.05</v>
      </c>
      <c r="AS1575" s="341" t="s">
        <v>646</v>
      </c>
      <c r="AT1575" s="831">
        <v>0.26</v>
      </c>
      <c r="AU1575" s="1037" t="s">
        <v>1253</v>
      </c>
      <c r="AV1575" s="831">
        <v>0.20699999999999999</v>
      </c>
      <c r="AW1575" s="719" t="s">
        <v>319</v>
      </c>
      <c r="AX1575" s="1013">
        <v>0.25800000000000001</v>
      </c>
    </row>
    <row r="1576" spans="2:50" ht="18" customHeight="1" x14ac:dyDescent="0.25">
      <c r="J1576" s="314" t="e">
        <f t="shared" ca="1" si="376"/>
        <v>#REF!</v>
      </c>
      <c r="K1576" s="338" t="e">
        <f t="shared" ca="1" si="375"/>
        <v>#REF!</v>
      </c>
      <c r="Q1576" s="271"/>
      <c r="Z1576" s="315"/>
      <c r="AA1576" s="315"/>
      <c r="AB1576" s="315"/>
      <c r="AC1576" s="315"/>
      <c r="AD1576" s="315"/>
      <c r="AE1576" s="341" t="s">
        <v>246</v>
      </c>
      <c r="AF1576" s="344">
        <v>0</v>
      </c>
      <c r="AG1576" s="341" t="s">
        <v>243</v>
      </c>
      <c r="AH1576" s="344">
        <v>0</v>
      </c>
      <c r="AI1576" s="341" t="s">
        <v>64</v>
      </c>
      <c r="AJ1576" s="344">
        <v>0</v>
      </c>
      <c r="AK1576" s="341" t="s">
        <v>477</v>
      </c>
      <c r="AL1576" s="344">
        <v>0</v>
      </c>
      <c r="AM1576" s="345" t="s">
        <v>132</v>
      </c>
      <c r="AN1576" s="346">
        <v>0.26</v>
      </c>
      <c r="AO1576" s="341" t="s">
        <v>1255</v>
      </c>
      <c r="AP1576" s="344">
        <v>0.25800000000000001</v>
      </c>
      <c r="AQ1576" s="341" t="s">
        <v>133</v>
      </c>
      <c r="AR1576" s="831">
        <v>0</v>
      </c>
      <c r="AS1576" s="341" t="s">
        <v>1263</v>
      </c>
      <c r="AT1576" s="831">
        <v>0.26</v>
      </c>
      <c r="AU1576" s="1037" t="s">
        <v>319</v>
      </c>
      <c r="AV1576" s="831">
        <v>0.28299999999999997</v>
      </c>
      <c r="AW1576" s="719" t="s">
        <v>1254</v>
      </c>
      <c r="AX1576" s="1013">
        <v>0.253</v>
      </c>
    </row>
    <row r="1577" spans="2:50" ht="18" customHeight="1" x14ac:dyDescent="0.25">
      <c r="J1577" s="314" t="e">
        <f t="shared" ca="1" si="376"/>
        <v>#REF!</v>
      </c>
      <c r="K1577" s="338" t="e">
        <f t="shared" ca="1" si="375"/>
        <v>#REF!</v>
      </c>
      <c r="Q1577" s="271"/>
      <c r="Z1577" s="315"/>
      <c r="AA1577" s="315"/>
      <c r="AB1577" s="315"/>
      <c r="AC1577" s="315"/>
      <c r="AD1577" s="315"/>
      <c r="AE1577" s="341" t="s">
        <v>247</v>
      </c>
      <c r="AF1577" s="344">
        <v>0</v>
      </c>
      <c r="AG1577" s="341" t="s">
        <v>244</v>
      </c>
      <c r="AH1577" s="344">
        <v>0.31999999284744263</v>
      </c>
      <c r="AI1577" s="341" t="s">
        <v>331</v>
      </c>
      <c r="AJ1577" s="344">
        <v>0</v>
      </c>
      <c r="AK1577" s="341" t="s">
        <v>386</v>
      </c>
      <c r="AL1577" s="344">
        <v>0.27000001072883606</v>
      </c>
      <c r="AM1577" s="345" t="s">
        <v>236</v>
      </c>
      <c r="AN1577" s="346">
        <v>0</v>
      </c>
      <c r="AO1577" s="341" t="s">
        <v>1256</v>
      </c>
      <c r="AP1577" s="344">
        <v>0.255</v>
      </c>
      <c r="AQ1577" s="341" t="s">
        <v>1273</v>
      </c>
      <c r="AR1577" s="831">
        <v>0</v>
      </c>
      <c r="AS1577" s="341" t="s">
        <v>1264</v>
      </c>
      <c r="AT1577" s="831">
        <v>0.25900000000000001</v>
      </c>
      <c r="AU1577" s="1037" t="s">
        <v>1254</v>
      </c>
      <c r="AV1577" s="831">
        <v>0.28299999999999997</v>
      </c>
      <c r="AW1577" s="719" t="s">
        <v>1536</v>
      </c>
      <c r="AX1577" s="1013">
        <v>0</v>
      </c>
    </row>
    <row r="1578" spans="2:50" ht="18" customHeight="1" x14ac:dyDescent="0.25">
      <c r="J1578" s="314" t="e">
        <f t="shared" ca="1" si="376"/>
        <v>#REF!</v>
      </c>
      <c r="K1578" s="338" t="e">
        <f t="shared" ca="1" si="375"/>
        <v>#REF!</v>
      </c>
      <c r="Q1578" s="271"/>
      <c r="Z1578" s="315"/>
      <c r="AA1578" s="315"/>
      <c r="AB1578" s="315"/>
      <c r="AC1578" s="315"/>
      <c r="AD1578" s="315"/>
      <c r="AE1578" s="341" t="s">
        <v>210</v>
      </c>
      <c r="AF1578" s="344">
        <v>0</v>
      </c>
      <c r="AG1578" s="341" t="s">
        <v>68</v>
      </c>
      <c r="AH1578" s="344">
        <v>0</v>
      </c>
      <c r="AI1578" s="341" t="s">
        <v>512</v>
      </c>
      <c r="AJ1578" s="344">
        <v>0</v>
      </c>
      <c r="AK1578" s="341" t="s">
        <v>328</v>
      </c>
      <c r="AL1578" s="344">
        <v>0</v>
      </c>
      <c r="AM1578" s="345" t="s">
        <v>237</v>
      </c>
      <c r="AN1578" s="346">
        <v>0</v>
      </c>
      <c r="AO1578" s="341" t="s">
        <v>428</v>
      </c>
      <c r="AP1578" s="344">
        <v>0.22500000000000001</v>
      </c>
      <c r="AQ1578" s="341" t="s">
        <v>1274</v>
      </c>
      <c r="AR1578" s="831">
        <v>0</v>
      </c>
      <c r="AS1578" s="341" t="s">
        <v>645</v>
      </c>
      <c r="AT1578" s="831">
        <v>0.25800000000000001</v>
      </c>
      <c r="AU1578" s="1037" t="s">
        <v>1536</v>
      </c>
      <c r="AV1578" s="831">
        <v>0.27200000000000002</v>
      </c>
      <c r="AW1578" s="719" t="s">
        <v>1451</v>
      </c>
      <c r="AX1578" s="1013">
        <v>0</v>
      </c>
    </row>
    <row r="1579" spans="2:50" ht="18" customHeight="1" x14ac:dyDescent="0.25">
      <c r="J1579" s="314" t="e">
        <f t="shared" ca="1" si="376"/>
        <v>#REF!</v>
      </c>
      <c r="K1579" s="338" t="e">
        <f t="shared" ca="1" si="375"/>
        <v>#REF!</v>
      </c>
      <c r="Q1579" s="271"/>
      <c r="Z1579" s="315"/>
      <c r="AA1579" s="315"/>
      <c r="AB1579" s="315"/>
      <c r="AC1579" s="315"/>
      <c r="AD1579" s="315"/>
      <c r="AE1579" s="341" t="s">
        <v>345</v>
      </c>
      <c r="AF1579" s="344">
        <v>0</v>
      </c>
      <c r="AG1579" s="341" t="s">
        <v>394</v>
      </c>
      <c r="AH1579" s="344">
        <v>0</v>
      </c>
      <c r="AI1579" s="341" t="s">
        <v>133</v>
      </c>
      <c r="AJ1579" s="344">
        <v>0</v>
      </c>
      <c r="AK1579" s="341" t="s">
        <v>58</v>
      </c>
      <c r="AL1579" s="344">
        <v>0.20999999344348907</v>
      </c>
      <c r="AM1579" s="345" t="s">
        <v>638</v>
      </c>
      <c r="AN1579" s="346">
        <v>0</v>
      </c>
      <c r="AO1579" s="341" t="s">
        <v>1257</v>
      </c>
      <c r="AP1579" s="344">
        <v>0</v>
      </c>
      <c r="AQ1579" s="341" t="s">
        <v>650</v>
      </c>
      <c r="AR1579" s="831">
        <v>0</v>
      </c>
      <c r="AS1579" s="341" t="s">
        <v>1466</v>
      </c>
      <c r="AT1579" s="831">
        <v>0</v>
      </c>
      <c r="AU1579" s="1037" t="s">
        <v>1451</v>
      </c>
      <c r="AV1579" s="831">
        <v>0.28299999999999997</v>
      </c>
      <c r="AW1579" s="719" t="s">
        <v>1865</v>
      </c>
      <c r="AX1579" s="1013">
        <v>0</v>
      </c>
    </row>
    <row r="1580" spans="2:50" ht="18" customHeight="1" x14ac:dyDescent="0.25">
      <c r="J1580" s="314" t="e">
        <f t="shared" ca="1" si="376"/>
        <v>#REF!</v>
      </c>
      <c r="K1580" s="338" t="e">
        <f t="shared" ca="1" si="375"/>
        <v>#REF!</v>
      </c>
      <c r="Q1580" s="271"/>
      <c r="Z1580" s="315"/>
      <c r="AA1580" s="315"/>
      <c r="AB1580" s="315"/>
      <c r="AC1580" s="315"/>
      <c r="AD1580" s="315"/>
      <c r="AE1580" s="341" t="s">
        <v>346</v>
      </c>
      <c r="AF1580" s="344">
        <v>0</v>
      </c>
      <c r="AG1580" s="341" t="s">
        <v>245</v>
      </c>
      <c r="AH1580" s="344">
        <v>0</v>
      </c>
      <c r="AI1580" s="341" t="s">
        <v>432</v>
      </c>
      <c r="AJ1580" s="344">
        <v>0.40999999642372131</v>
      </c>
      <c r="AK1580" s="341" t="s">
        <v>329</v>
      </c>
      <c r="AL1580" s="344">
        <v>0</v>
      </c>
      <c r="AM1580" s="345" t="s">
        <v>320</v>
      </c>
      <c r="AN1580" s="346">
        <v>0.22</v>
      </c>
      <c r="AO1580" s="341" t="s">
        <v>1258</v>
      </c>
      <c r="AP1580" s="344">
        <v>0</v>
      </c>
      <c r="AQ1580" s="341" t="s">
        <v>1098</v>
      </c>
      <c r="AR1580" s="831">
        <v>0.27300000000000002</v>
      </c>
      <c r="AS1580" s="341" t="s">
        <v>1265</v>
      </c>
      <c r="AT1580" s="831">
        <v>0.25900000000000001</v>
      </c>
      <c r="AU1580" s="1037" t="s">
        <v>1255</v>
      </c>
      <c r="AV1580" s="831">
        <v>0.26</v>
      </c>
      <c r="AW1580" s="719" t="s">
        <v>1255</v>
      </c>
      <c r="AX1580" s="1013">
        <v>0.25800000000000001</v>
      </c>
    </row>
    <row r="1581" spans="2:50" ht="18" customHeight="1" x14ac:dyDescent="0.25">
      <c r="J1581" s="314" t="e">
        <f t="shared" ca="1" si="376"/>
        <v>#REF!</v>
      </c>
      <c r="K1581" s="338" t="e">
        <f t="shared" ca="1" si="375"/>
        <v>#REF!</v>
      </c>
      <c r="Q1581" s="271"/>
      <c r="Z1581" s="315"/>
      <c r="AA1581" s="315"/>
      <c r="AB1581" s="315"/>
      <c r="AC1581" s="315"/>
      <c r="AD1581" s="315"/>
      <c r="AE1581" s="341" t="s">
        <v>211</v>
      </c>
      <c r="AF1581" s="344">
        <v>0</v>
      </c>
      <c r="AG1581" s="341" t="s">
        <v>395</v>
      </c>
      <c r="AH1581" s="344">
        <v>0.38999998569488525</v>
      </c>
      <c r="AI1581" s="341" t="s">
        <v>433</v>
      </c>
      <c r="AJ1581" s="344">
        <v>0</v>
      </c>
      <c r="AK1581" s="341" t="s">
        <v>63</v>
      </c>
      <c r="AL1581" s="344">
        <v>0</v>
      </c>
      <c r="AM1581" s="345" t="s">
        <v>425</v>
      </c>
      <c r="AN1581" s="346">
        <v>0</v>
      </c>
      <c r="AO1581" s="341" t="s">
        <v>1259</v>
      </c>
      <c r="AP1581" s="344">
        <v>0</v>
      </c>
      <c r="AQ1581" s="341" t="s">
        <v>332</v>
      </c>
      <c r="AR1581" s="831">
        <v>0.27300000000000002</v>
      </c>
      <c r="AS1581" s="341" t="s">
        <v>1267</v>
      </c>
      <c r="AT1581" s="831">
        <v>0.249</v>
      </c>
      <c r="AU1581" s="1037" t="s">
        <v>1256</v>
      </c>
      <c r="AV1581" s="831">
        <v>0.26900000000000002</v>
      </c>
      <c r="AW1581" s="719" t="s">
        <v>1256</v>
      </c>
      <c r="AX1581" s="1013">
        <v>0.245</v>
      </c>
    </row>
    <row r="1582" spans="2:50" ht="18" customHeight="1" x14ac:dyDescent="0.25">
      <c r="J1582" s="314" t="e">
        <f t="shared" ca="1" si="376"/>
        <v>#REF!</v>
      </c>
      <c r="K1582" s="338" t="e">
        <f t="shared" ca="1" si="375"/>
        <v>#REF!</v>
      </c>
      <c r="Q1582" s="271"/>
      <c r="Z1582" s="315"/>
      <c r="AA1582" s="315"/>
      <c r="AB1582" s="315"/>
      <c r="AC1582" s="315"/>
      <c r="AD1582" s="315"/>
      <c r="AE1582" s="341" t="s">
        <v>347</v>
      </c>
      <c r="AF1582" s="344">
        <v>0.2800000011920929</v>
      </c>
      <c r="AG1582" s="341" t="s">
        <v>246</v>
      </c>
      <c r="AH1582" s="344">
        <v>0</v>
      </c>
      <c r="AI1582" s="341" t="s">
        <v>523</v>
      </c>
      <c r="AJ1582" s="344">
        <v>0</v>
      </c>
      <c r="AK1582" s="341" t="s">
        <v>431</v>
      </c>
      <c r="AL1582" s="344">
        <v>0</v>
      </c>
      <c r="AM1582" s="345" t="s">
        <v>452</v>
      </c>
      <c r="AN1582" s="346">
        <v>0.25</v>
      </c>
      <c r="AO1582" s="341" t="s">
        <v>323</v>
      </c>
      <c r="AP1582" s="344">
        <v>0.25900000000000001</v>
      </c>
      <c r="AQ1582" s="341" t="s">
        <v>1276</v>
      </c>
      <c r="AR1582" s="831">
        <v>0</v>
      </c>
      <c r="AS1582" s="341" t="s">
        <v>1268</v>
      </c>
      <c r="AT1582" s="831">
        <v>0.25900000000000001</v>
      </c>
      <c r="AU1582" s="1037" t="s">
        <v>1452</v>
      </c>
      <c r="AV1582" s="831">
        <v>0</v>
      </c>
      <c r="AW1582" s="719" t="s">
        <v>1452</v>
      </c>
      <c r="AX1582" s="1013">
        <v>0</v>
      </c>
    </row>
    <row r="1583" spans="2:50" ht="18" customHeight="1" x14ac:dyDescent="0.25">
      <c r="J1583" s="314" t="e">
        <f t="shared" ca="1" si="376"/>
        <v>#REF!</v>
      </c>
      <c r="K1583" s="338" t="e">
        <f t="shared" ca="1" si="375"/>
        <v>#REF!</v>
      </c>
      <c r="Q1583" s="271"/>
      <c r="AB1583" s="272"/>
      <c r="AE1583" s="341" t="s">
        <v>348</v>
      </c>
      <c r="AF1583" s="344">
        <v>0.25999999046325684</v>
      </c>
      <c r="AG1583" s="341" t="s">
        <v>247</v>
      </c>
      <c r="AH1583" s="344">
        <v>0</v>
      </c>
      <c r="AI1583" s="341" t="s">
        <v>134</v>
      </c>
      <c r="AJ1583" s="344">
        <v>0</v>
      </c>
      <c r="AK1583" s="341" t="s">
        <v>64</v>
      </c>
      <c r="AL1583" s="344">
        <v>0</v>
      </c>
      <c r="AM1583" s="345" t="s">
        <v>639</v>
      </c>
      <c r="AN1583" s="346">
        <v>0</v>
      </c>
      <c r="AO1583" s="341" t="s">
        <v>641</v>
      </c>
      <c r="AP1583" s="344">
        <v>0</v>
      </c>
      <c r="AQ1583" s="341" t="s">
        <v>1278</v>
      </c>
      <c r="AR1583" s="831">
        <v>0</v>
      </c>
      <c r="AS1583" s="341" t="s">
        <v>647</v>
      </c>
      <c r="AT1583" s="831">
        <v>4.0000000000000001E-3</v>
      </c>
      <c r="AU1583" s="1037" t="s">
        <v>428</v>
      </c>
      <c r="AV1583" s="831">
        <v>0.28299999999999997</v>
      </c>
      <c r="AW1583" s="719" t="s">
        <v>428</v>
      </c>
      <c r="AX1583" s="1013">
        <v>0.25800000000000001</v>
      </c>
    </row>
    <row r="1584" spans="2:50" ht="18" customHeight="1" x14ac:dyDescent="0.25">
      <c r="J1584" s="314" t="e">
        <f t="shared" ca="1" si="376"/>
        <v>#REF!</v>
      </c>
      <c r="K1584" s="338" t="e">
        <f t="shared" ca="1" si="375"/>
        <v>#REF!</v>
      </c>
      <c r="Q1584" s="271"/>
      <c r="AB1584" s="272"/>
      <c r="AE1584" s="341" t="s">
        <v>248</v>
      </c>
      <c r="AF1584" s="344">
        <v>0</v>
      </c>
      <c r="AG1584" s="341" t="s">
        <v>210</v>
      </c>
      <c r="AH1584" s="344">
        <v>0</v>
      </c>
      <c r="AI1584" s="341" t="s">
        <v>66</v>
      </c>
      <c r="AJ1584" s="344">
        <v>0</v>
      </c>
      <c r="AK1584" s="341" t="s">
        <v>331</v>
      </c>
      <c r="AL1584" s="344">
        <v>0</v>
      </c>
      <c r="AM1584" s="345" t="s">
        <v>238</v>
      </c>
      <c r="AN1584" s="346">
        <v>0.23</v>
      </c>
      <c r="AO1584" s="341" t="s">
        <v>1260</v>
      </c>
      <c r="AP1584" s="344">
        <v>0.251</v>
      </c>
      <c r="AQ1584" s="341" t="s">
        <v>208</v>
      </c>
      <c r="AR1584" s="831">
        <v>0.27</v>
      </c>
      <c r="AS1584" s="341" t="s">
        <v>1269</v>
      </c>
      <c r="AT1584" s="831">
        <v>0.25800000000000001</v>
      </c>
      <c r="AU1584" s="1037" t="s">
        <v>1257</v>
      </c>
      <c r="AV1584" s="831">
        <v>0</v>
      </c>
      <c r="AW1584" s="719" t="s">
        <v>1257</v>
      </c>
      <c r="AX1584" s="1013">
        <v>4.4999999999999998E-2</v>
      </c>
    </row>
    <row r="1585" spans="10:50" ht="18" customHeight="1" x14ac:dyDescent="0.25">
      <c r="J1585" s="314" t="e">
        <f t="shared" ca="1" si="376"/>
        <v>#REF!</v>
      </c>
      <c r="K1585" s="338" t="e">
        <f t="shared" ca="1" si="375"/>
        <v>#REF!</v>
      </c>
      <c r="Q1585" s="271"/>
      <c r="AB1585" s="272"/>
      <c r="AE1585" s="341" t="s">
        <v>349</v>
      </c>
      <c r="AF1585" s="344">
        <v>0</v>
      </c>
      <c r="AG1585" s="341" t="s">
        <v>345</v>
      </c>
      <c r="AH1585" s="344">
        <v>0</v>
      </c>
      <c r="AI1585" s="341" t="s">
        <v>208</v>
      </c>
      <c r="AJ1585" s="344">
        <v>0.27000001072883606</v>
      </c>
      <c r="AK1585" s="341" t="s">
        <v>478</v>
      </c>
      <c r="AL1585" s="344">
        <v>0.2199999988079071</v>
      </c>
      <c r="AM1585" s="345" t="s">
        <v>321</v>
      </c>
      <c r="AN1585" s="346">
        <v>0.2</v>
      </c>
      <c r="AO1585" s="341" t="s">
        <v>54</v>
      </c>
      <c r="AP1585" s="344">
        <v>0.215</v>
      </c>
      <c r="AQ1585" s="341" t="s">
        <v>1468</v>
      </c>
      <c r="AR1585" s="831">
        <v>0.27300000000000002</v>
      </c>
      <c r="AS1585" s="341" t="s">
        <v>1270</v>
      </c>
      <c r="AT1585" s="831">
        <v>0</v>
      </c>
      <c r="AU1585" s="1037" t="s">
        <v>1258</v>
      </c>
      <c r="AV1585" s="831">
        <v>0.28299999999999997</v>
      </c>
      <c r="AW1585" s="719" t="s">
        <v>1258</v>
      </c>
      <c r="AX1585" s="1013">
        <v>0.25800000000000001</v>
      </c>
    </row>
    <row r="1586" spans="10:50" ht="18" customHeight="1" x14ac:dyDescent="0.25">
      <c r="J1586" s="314" t="e">
        <f t="shared" ca="1" si="376"/>
        <v>#REF!</v>
      </c>
      <c r="K1586" s="338" t="e">
        <f t="shared" ca="1" si="375"/>
        <v>#REF!</v>
      </c>
      <c r="Q1586" s="271"/>
      <c r="AB1586" s="272"/>
      <c r="AE1586" s="341" t="s">
        <v>69</v>
      </c>
      <c r="AF1586" s="344">
        <v>0</v>
      </c>
      <c r="AG1586" s="341" t="s">
        <v>211</v>
      </c>
      <c r="AH1586" s="344">
        <v>0</v>
      </c>
      <c r="AI1586" s="341" t="s">
        <v>434</v>
      </c>
      <c r="AJ1586" s="344">
        <v>0</v>
      </c>
      <c r="AK1586" s="341" t="s">
        <v>512</v>
      </c>
      <c r="AL1586" s="344">
        <v>0</v>
      </c>
      <c r="AM1586" s="345" t="s">
        <v>428</v>
      </c>
      <c r="AN1586" s="346">
        <v>0.24</v>
      </c>
      <c r="AO1586" s="341" t="s">
        <v>1261</v>
      </c>
      <c r="AP1586" s="344">
        <v>0</v>
      </c>
      <c r="AQ1586" s="341" t="s">
        <v>435</v>
      </c>
      <c r="AR1586" s="831">
        <v>0</v>
      </c>
      <c r="AS1586" s="341" t="s">
        <v>1271</v>
      </c>
      <c r="AT1586" s="831">
        <v>0</v>
      </c>
      <c r="AU1586" s="1037" t="s">
        <v>1259</v>
      </c>
      <c r="AV1586" s="831">
        <v>0</v>
      </c>
      <c r="AW1586" s="719" t="s">
        <v>1259</v>
      </c>
      <c r="AX1586" s="1013">
        <v>0</v>
      </c>
    </row>
    <row r="1587" spans="10:50" ht="18" customHeight="1" x14ac:dyDescent="0.25">
      <c r="J1587" s="314" t="e">
        <f t="shared" ca="1" si="376"/>
        <v>#REF!</v>
      </c>
      <c r="K1587" s="338" t="e">
        <f t="shared" ca="1" si="375"/>
        <v>#REF!</v>
      </c>
      <c r="Q1587" s="271"/>
      <c r="AB1587" s="272"/>
      <c r="AE1587" s="347" t="s">
        <v>113</v>
      </c>
      <c r="AF1587" s="344">
        <v>0.36</v>
      </c>
      <c r="AG1587" s="341" t="s">
        <v>347</v>
      </c>
      <c r="AH1587" s="344">
        <v>0.37000000476837158</v>
      </c>
      <c r="AI1587" s="341" t="s">
        <v>435</v>
      </c>
      <c r="AJ1587" s="344">
        <v>0</v>
      </c>
      <c r="AK1587" s="341" t="s">
        <v>133</v>
      </c>
      <c r="AL1587" s="344">
        <v>0</v>
      </c>
      <c r="AM1587" s="345" t="s">
        <v>640</v>
      </c>
      <c r="AN1587" s="346">
        <v>0.2</v>
      </c>
      <c r="AO1587" s="341" t="s">
        <v>1262</v>
      </c>
      <c r="AP1587" s="344">
        <v>0</v>
      </c>
      <c r="AQ1587" s="341" t="s">
        <v>1281</v>
      </c>
      <c r="AR1587" s="831">
        <v>0.246</v>
      </c>
      <c r="AS1587" s="341" t="s">
        <v>1272</v>
      </c>
      <c r="AT1587" s="831">
        <v>0</v>
      </c>
      <c r="AU1587" s="1037" t="s">
        <v>323</v>
      </c>
      <c r="AV1587" s="831">
        <v>0.28299999999999997</v>
      </c>
      <c r="AW1587" s="719" t="s">
        <v>323</v>
      </c>
      <c r="AX1587" s="1013">
        <v>0.25800000000000001</v>
      </c>
    </row>
    <row r="1588" spans="10:50" ht="18" customHeight="1" x14ac:dyDescent="0.25">
      <c r="J1588" s="314" t="e">
        <f t="shared" ca="1" si="376"/>
        <v>#REF!</v>
      </c>
      <c r="K1588" s="338" t="e">
        <f t="shared" ca="1" si="375"/>
        <v>#REF!</v>
      </c>
      <c r="Q1588" s="271"/>
      <c r="AB1588" s="272"/>
      <c r="AE1588" s="347" t="s">
        <v>0</v>
      </c>
      <c r="AF1588" s="344">
        <v>0.36</v>
      </c>
      <c r="AG1588" s="341" t="s">
        <v>373</v>
      </c>
      <c r="AH1588" s="344">
        <v>0.31999999284744263</v>
      </c>
      <c r="AI1588" s="341" t="s">
        <v>436</v>
      </c>
      <c r="AJ1588" s="344">
        <v>0.40999999642372131</v>
      </c>
      <c r="AK1588" s="341" t="s">
        <v>432</v>
      </c>
      <c r="AL1588" s="344">
        <v>0.31000000238418579</v>
      </c>
      <c r="AM1588" s="345" t="s">
        <v>514</v>
      </c>
      <c r="AN1588" s="346">
        <v>0</v>
      </c>
      <c r="AO1588" s="341" t="s">
        <v>646</v>
      </c>
      <c r="AP1588" s="344">
        <v>0.24099999999999999</v>
      </c>
      <c r="AQ1588" s="341" t="s">
        <v>1282</v>
      </c>
      <c r="AR1588" s="831">
        <v>0.27</v>
      </c>
      <c r="AS1588" s="341" t="s">
        <v>648</v>
      </c>
      <c r="AT1588" s="831">
        <v>0.26</v>
      </c>
      <c r="AU1588" s="1037" t="s">
        <v>1722</v>
      </c>
      <c r="AV1588" s="831">
        <v>0.28299999999999997</v>
      </c>
      <c r="AW1588" s="719" t="s">
        <v>1866</v>
      </c>
      <c r="AX1588" s="1013">
        <v>0.25800000000000001</v>
      </c>
    </row>
    <row r="1589" spans="10:50" ht="18" customHeight="1" x14ac:dyDescent="0.25">
      <c r="J1589" s="314" t="e">
        <f t="shared" ca="1" si="376"/>
        <v>#REF!</v>
      </c>
      <c r="K1589" s="338" t="e">
        <f t="shared" ca="1" si="375"/>
        <v>#REF!</v>
      </c>
      <c r="Q1589" s="271"/>
      <c r="AB1589" s="272"/>
      <c r="AF1589" s="272"/>
      <c r="AG1589" s="341" t="s">
        <v>248</v>
      </c>
      <c r="AH1589" s="344">
        <v>0</v>
      </c>
      <c r="AI1589" s="341" t="s">
        <v>368</v>
      </c>
      <c r="AJ1589" s="344">
        <v>0.31000000238418579</v>
      </c>
      <c r="AK1589" s="341" t="s">
        <v>433</v>
      </c>
      <c r="AL1589" s="344">
        <v>0</v>
      </c>
      <c r="AM1589" s="345" t="s">
        <v>322</v>
      </c>
      <c r="AN1589" s="346">
        <v>0</v>
      </c>
      <c r="AO1589" s="341" t="s">
        <v>1263</v>
      </c>
      <c r="AP1589" s="344">
        <v>0.25900000000000001</v>
      </c>
      <c r="AQ1589" s="341" t="s">
        <v>1453</v>
      </c>
      <c r="AR1589" s="831">
        <v>0.26600000000000001</v>
      </c>
      <c r="AS1589" s="341" t="s">
        <v>1467</v>
      </c>
      <c r="AT1589" s="831">
        <v>0.254</v>
      </c>
      <c r="AU1589" s="1037" t="s">
        <v>1260</v>
      </c>
      <c r="AV1589" s="831">
        <v>0.28000000000000003</v>
      </c>
      <c r="AW1589" s="719" t="s">
        <v>1260</v>
      </c>
      <c r="AX1589" s="1013">
        <v>0.25800000000000001</v>
      </c>
    </row>
    <row r="1590" spans="10:50" ht="18" customHeight="1" x14ac:dyDescent="0.25">
      <c r="J1590" s="314" t="e">
        <f t="shared" ca="1" si="376"/>
        <v>#REF!</v>
      </c>
      <c r="K1590" s="338" t="e">
        <f t="shared" ca="1" si="375"/>
        <v>#REF!</v>
      </c>
      <c r="Q1590" s="271"/>
      <c r="AB1590" s="272"/>
      <c r="AF1590" s="272"/>
      <c r="AG1590" s="341" t="s">
        <v>349</v>
      </c>
      <c r="AH1590" s="344">
        <v>0.18000000715255737</v>
      </c>
      <c r="AI1590" s="341" t="s">
        <v>388</v>
      </c>
      <c r="AJ1590" s="344">
        <v>0.31000000238418579</v>
      </c>
      <c r="AK1590" s="341" t="s">
        <v>523</v>
      </c>
      <c r="AL1590" s="344">
        <v>0</v>
      </c>
      <c r="AM1590" s="345" t="s">
        <v>323</v>
      </c>
      <c r="AN1590" s="346">
        <v>0.18</v>
      </c>
      <c r="AO1590" s="341" t="s">
        <v>1264</v>
      </c>
      <c r="AP1590" s="344">
        <v>0</v>
      </c>
      <c r="AQ1590" s="341" t="s">
        <v>1102</v>
      </c>
      <c r="AR1590" s="831">
        <v>0.27300000000000002</v>
      </c>
      <c r="AS1590" s="341" t="s">
        <v>478</v>
      </c>
      <c r="AT1590" s="831">
        <v>0.254</v>
      </c>
      <c r="AU1590" s="1037" t="s">
        <v>54</v>
      </c>
      <c r="AV1590" s="831">
        <v>0.27500000000000002</v>
      </c>
      <c r="AW1590" s="719" t="s">
        <v>54</v>
      </c>
      <c r="AX1590" s="1013">
        <v>0.25600000000000001</v>
      </c>
    </row>
    <row r="1591" spans="10:50" ht="18" customHeight="1" x14ac:dyDescent="0.25">
      <c r="J1591" s="314" t="e">
        <f t="shared" ca="1" si="376"/>
        <v>#REF!</v>
      </c>
      <c r="K1591" s="338" t="e">
        <f t="shared" ca="1" si="375"/>
        <v>#REF!</v>
      </c>
      <c r="Q1591" s="271"/>
      <c r="AB1591" s="272"/>
      <c r="AF1591" s="272"/>
      <c r="AG1591" s="347" t="s">
        <v>113</v>
      </c>
      <c r="AH1591" s="344">
        <v>0.43</v>
      </c>
      <c r="AI1591" s="341" t="s">
        <v>524</v>
      </c>
      <c r="AJ1591" s="344">
        <v>0.40999999642372131</v>
      </c>
      <c r="AK1591" s="341" t="s">
        <v>134</v>
      </c>
      <c r="AL1591" s="344">
        <v>0</v>
      </c>
      <c r="AM1591" s="345" t="s">
        <v>641</v>
      </c>
      <c r="AN1591" s="346">
        <v>0</v>
      </c>
      <c r="AO1591" s="341" t="s">
        <v>645</v>
      </c>
      <c r="AP1591" s="344">
        <v>0</v>
      </c>
      <c r="AQ1591" s="341" t="s">
        <v>495</v>
      </c>
      <c r="AR1591" s="831">
        <v>0.251</v>
      </c>
      <c r="AS1591" s="341" t="s">
        <v>1097</v>
      </c>
      <c r="AT1591" s="831">
        <v>0.20799999999999999</v>
      </c>
      <c r="AU1591" s="1037" t="s">
        <v>1095</v>
      </c>
      <c r="AV1591" s="831">
        <v>0.28000000000000003</v>
      </c>
      <c r="AW1591" s="719" t="s">
        <v>1867</v>
      </c>
      <c r="AX1591" s="1013">
        <v>0</v>
      </c>
    </row>
    <row r="1592" spans="10:50" ht="18" customHeight="1" x14ac:dyDescent="0.25">
      <c r="J1592" s="314" t="e">
        <f t="shared" ca="1" si="376"/>
        <v>#REF!</v>
      </c>
      <c r="K1592" s="338" t="e">
        <f t="shared" ca="1" si="375"/>
        <v>#REF!</v>
      </c>
      <c r="Q1592" s="271"/>
      <c r="AB1592" s="272"/>
      <c r="AF1592" s="272"/>
      <c r="AG1592" s="347" t="s">
        <v>0</v>
      </c>
      <c r="AH1592" s="344">
        <v>0.43</v>
      </c>
      <c r="AI1592" s="341" t="s">
        <v>239</v>
      </c>
      <c r="AJ1592" s="344">
        <v>0</v>
      </c>
      <c r="AK1592" s="341" t="s">
        <v>66</v>
      </c>
      <c r="AL1592" s="344">
        <v>0</v>
      </c>
      <c r="AM1592" s="345" t="s">
        <v>429</v>
      </c>
      <c r="AN1592" s="346">
        <v>0.25</v>
      </c>
      <c r="AO1592" s="341" t="s">
        <v>1265</v>
      </c>
      <c r="AP1592" s="344">
        <v>0.25600000000000001</v>
      </c>
      <c r="AQ1592" s="341" t="s">
        <v>1283</v>
      </c>
      <c r="AR1592" s="831">
        <v>0.26900000000000002</v>
      </c>
      <c r="AS1592" s="341" t="s">
        <v>133</v>
      </c>
      <c r="AT1592" s="831">
        <v>0</v>
      </c>
      <c r="AU1592" s="1037" t="s">
        <v>646</v>
      </c>
      <c r="AV1592" s="831">
        <v>0.27900000000000003</v>
      </c>
      <c r="AW1592" s="719" t="s">
        <v>1095</v>
      </c>
      <c r="AX1592" s="1013">
        <v>0.25</v>
      </c>
    </row>
    <row r="1593" spans="10:50" ht="18" customHeight="1" x14ac:dyDescent="0.25">
      <c r="J1593" s="314" t="e">
        <f t="shared" ca="1" si="376"/>
        <v>#REF!</v>
      </c>
      <c r="K1593" s="338" t="e">
        <f t="shared" ca="1" si="375"/>
        <v>#REF!</v>
      </c>
      <c r="Q1593" s="271"/>
      <c r="AB1593" s="272"/>
      <c r="AF1593" s="272"/>
      <c r="AH1593" s="272"/>
      <c r="AI1593" s="341" t="s">
        <v>525</v>
      </c>
      <c r="AJ1593" s="344">
        <v>0.40999999642372131</v>
      </c>
      <c r="AK1593" s="341" t="s">
        <v>534</v>
      </c>
      <c r="AL1593" s="344">
        <v>0</v>
      </c>
      <c r="AM1593" s="345" t="s">
        <v>54</v>
      </c>
      <c r="AN1593" s="346">
        <v>0.16</v>
      </c>
      <c r="AO1593" s="341" t="s">
        <v>1266</v>
      </c>
      <c r="AP1593" s="344">
        <v>0</v>
      </c>
      <c r="AQ1593" s="341" t="s">
        <v>1284</v>
      </c>
      <c r="AR1593" s="831">
        <v>0.26700000000000002</v>
      </c>
      <c r="AS1593" s="341" t="s">
        <v>1274</v>
      </c>
      <c r="AT1593" s="831">
        <v>0</v>
      </c>
      <c r="AU1593" s="1037" t="s">
        <v>1263</v>
      </c>
      <c r="AV1593" s="831">
        <v>0.28299999999999997</v>
      </c>
      <c r="AW1593" s="719" t="s">
        <v>646</v>
      </c>
      <c r="AX1593" s="1013">
        <v>0.25800000000000001</v>
      </c>
    </row>
    <row r="1594" spans="10:50" ht="18" customHeight="1" x14ac:dyDescent="0.25">
      <c r="J1594" s="314" t="e">
        <f t="shared" ca="1" si="376"/>
        <v>#REF!</v>
      </c>
      <c r="K1594" s="338" t="e">
        <f t="shared" ca="1" si="375"/>
        <v>#REF!</v>
      </c>
      <c r="Q1594" s="271"/>
      <c r="AB1594" s="272"/>
      <c r="AF1594" s="272"/>
      <c r="AH1594" s="272"/>
      <c r="AI1594" s="341" t="s">
        <v>375</v>
      </c>
      <c r="AJ1594" s="344">
        <v>0.40999999642372131</v>
      </c>
      <c r="AK1594" s="341" t="s">
        <v>208</v>
      </c>
      <c r="AL1594" s="344">
        <v>0.20000000298023224</v>
      </c>
      <c r="AM1594" s="345" t="s">
        <v>642</v>
      </c>
      <c r="AN1594" s="346">
        <v>0</v>
      </c>
      <c r="AO1594" s="341" t="s">
        <v>1267</v>
      </c>
      <c r="AP1594" s="344">
        <v>0.254</v>
      </c>
      <c r="AQ1594" s="341" t="s">
        <v>480</v>
      </c>
      <c r="AR1594" s="831">
        <v>0</v>
      </c>
      <c r="AS1594" s="341" t="s">
        <v>650</v>
      </c>
      <c r="AT1594" s="831">
        <v>0</v>
      </c>
      <c r="AU1594" s="1037" t="s">
        <v>645</v>
      </c>
      <c r="AV1594" s="831">
        <v>0.28299999999999997</v>
      </c>
      <c r="AW1594" s="719" t="s">
        <v>1263</v>
      </c>
      <c r="AX1594" s="1013">
        <v>0.25800000000000001</v>
      </c>
    </row>
    <row r="1595" spans="10:50" ht="18" customHeight="1" x14ac:dyDescent="0.25">
      <c r="J1595" s="314" t="e">
        <f t="shared" ca="1" si="376"/>
        <v>#REF!</v>
      </c>
      <c r="K1595" s="338" t="e">
        <f t="shared" ca="1" si="375"/>
        <v>#REF!</v>
      </c>
      <c r="Q1595" s="271"/>
      <c r="AB1595" s="272"/>
      <c r="AF1595" s="272"/>
      <c r="AH1595" s="272"/>
      <c r="AI1595" s="341" t="s">
        <v>369</v>
      </c>
      <c r="AJ1595" s="344">
        <v>9.9999997764825821E-3</v>
      </c>
      <c r="AK1595" s="341" t="s">
        <v>434</v>
      </c>
      <c r="AL1595" s="344">
        <v>0</v>
      </c>
      <c r="AM1595" s="345" t="s">
        <v>643</v>
      </c>
      <c r="AN1595" s="346">
        <v>0</v>
      </c>
      <c r="AO1595" s="341" t="s">
        <v>1268</v>
      </c>
      <c r="AP1595" s="344">
        <v>0.25900000000000001</v>
      </c>
      <c r="AQ1595" s="341" t="s">
        <v>481</v>
      </c>
      <c r="AR1595" s="831">
        <v>0</v>
      </c>
      <c r="AS1595" s="341" t="s">
        <v>1098</v>
      </c>
      <c r="AT1595" s="831">
        <v>0.222</v>
      </c>
      <c r="AU1595" s="1037" t="s">
        <v>1723</v>
      </c>
      <c r="AV1595" s="831">
        <v>0</v>
      </c>
      <c r="AW1595" s="719" t="s">
        <v>645</v>
      </c>
      <c r="AX1595" s="1013">
        <v>0.25800000000000001</v>
      </c>
    </row>
    <row r="1596" spans="10:50" ht="18" customHeight="1" x14ac:dyDescent="0.25">
      <c r="J1596" s="314" t="e">
        <f t="shared" ca="1" si="376"/>
        <v>#REF!</v>
      </c>
      <c r="K1596" s="338" t="e">
        <f t="shared" ca="1" si="375"/>
        <v>#REF!</v>
      </c>
      <c r="Q1596" s="271"/>
      <c r="AB1596" s="272"/>
      <c r="AF1596" s="272"/>
      <c r="AH1596" s="272"/>
      <c r="AI1596" s="341" t="s">
        <v>437</v>
      </c>
      <c r="AJ1596" s="344">
        <v>0</v>
      </c>
      <c r="AK1596" s="341" t="s">
        <v>435</v>
      </c>
      <c r="AL1596" s="344">
        <v>0</v>
      </c>
      <c r="AM1596" s="345" t="s">
        <v>509</v>
      </c>
      <c r="AN1596" s="346">
        <v>0</v>
      </c>
      <c r="AO1596" s="341" t="s">
        <v>1269</v>
      </c>
      <c r="AP1596" s="344">
        <v>0</v>
      </c>
      <c r="AQ1596" s="341" t="s">
        <v>1286</v>
      </c>
      <c r="AR1596" s="831">
        <v>0</v>
      </c>
      <c r="AS1596" s="341" t="s">
        <v>332</v>
      </c>
      <c r="AT1596" s="831">
        <v>0.26</v>
      </c>
      <c r="AU1596" s="1037" t="s">
        <v>1466</v>
      </c>
      <c r="AV1596" s="831">
        <v>0</v>
      </c>
      <c r="AW1596" s="719" t="s">
        <v>1723</v>
      </c>
      <c r="AX1596" s="1013">
        <v>0</v>
      </c>
    </row>
    <row r="1597" spans="10:50" ht="18" customHeight="1" x14ac:dyDescent="0.25">
      <c r="J1597" s="314" t="e">
        <f t="shared" ca="1" si="376"/>
        <v>#REF!</v>
      </c>
      <c r="K1597" s="338" t="e">
        <f t="shared" ref="K1597:K1660" ca="1" si="379">INDIRECT("_Mix"&amp;$D$6)</f>
        <v>#REF!</v>
      </c>
      <c r="Q1597" s="271"/>
      <c r="AB1597" s="272"/>
      <c r="AF1597" s="272"/>
      <c r="AH1597" s="272"/>
      <c r="AI1597" s="341" t="s">
        <v>438</v>
      </c>
      <c r="AJ1597" s="344">
        <v>0</v>
      </c>
      <c r="AK1597" s="341" t="s">
        <v>436</v>
      </c>
      <c r="AL1597" s="344">
        <v>0.31000000238418579</v>
      </c>
      <c r="AM1597" s="345" t="s">
        <v>644</v>
      </c>
      <c r="AN1597" s="346">
        <v>0.24</v>
      </c>
      <c r="AO1597" s="341" t="s">
        <v>1270</v>
      </c>
      <c r="AP1597" s="344">
        <v>0</v>
      </c>
      <c r="AQ1597" s="341" t="s">
        <v>658</v>
      </c>
      <c r="AR1597" s="831">
        <v>0.223</v>
      </c>
      <c r="AS1597" s="341" t="s">
        <v>1276</v>
      </c>
      <c r="AT1597" s="831">
        <v>0</v>
      </c>
      <c r="AU1597" s="1037" t="s">
        <v>1724</v>
      </c>
      <c r="AV1597" s="831">
        <v>0</v>
      </c>
      <c r="AW1597" s="719" t="s">
        <v>1466</v>
      </c>
      <c r="AX1597" s="1013">
        <v>0</v>
      </c>
    </row>
    <row r="1598" spans="10:50" ht="18" customHeight="1" x14ac:dyDescent="0.25">
      <c r="J1598" s="314" t="e">
        <f t="shared" ref="J1598:J1661" ca="1" si="380">INDIRECT("_Com"&amp;$D$6)</f>
        <v>#REF!</v>
      </c>
      <c r="K1598" s="338" t="e">
        <f t="shared" ca="1" si="379"/>
        <v>#REF!</v>
      </c>
      <c r="Q1598" s="271"/>
      <c r="AB1598" s="272"/>
      <c r="AF1598" s="272"/>
      <c r="AH1598" s="272"/>
      <c r="AI1598" s="341" t="s">
        <v>333</v>
      </c>
      <c r="AJ1598" s="344">
        <v>0.34000000357627869</v>
      </c>
      <c r="AK1598" s="341" t="s">
        <v>368</v>
      </c>
      <c r="AL1598" s="344">
        <v>0</v>
      </c>
      <c r="AM1598" s="345" t="s">
        <v>430</v>
      </c>
      <c r="AN1598" s="346">
        <v>0</v>
      </c>
      <c r="AO1598" s="341" t="s">
        <v>1271</v>
      </c>
      <c r="AP1598" s="344">
        <v>0</v>
      </c>
      <c r="AQ1598" s="341" t="s">
        <v>659</v>
      </c>
      <c r="AR1598" s="831">
        <v>0</v>
      </c>
      <c r="AS1598" s="341" t="s">
        <v>1278</v>
      </c>
      <c r="AT1598" s="831">
        <v>0</v>
      </c>
      <c r="AU1598" s="1037" t="s">
        <v>1265</v>
      </c>
      <c r="AV1598" s="831">
        <v>0.28199999999999997</v>
      </c>
      <c r="AW1598" s="719" t="s">
        <v>1724</v>
      </c>
      <c r="AX1598" s="1013">
        <v>0</v>
      </c>
    </row>
    <row r="1599" spans="10:50" ht="18" customHeight="1" x14ac:dyDescent="0.25">
      <c r="J1599" s="314" t="e">
        <f t="shared" ca="1" si="380"/>
        <v>#REF!</v>
      </c>
      <c r="K1599" s="338" t="e">
        <f t="shared" ca="1" si="379"/>
        <v>#REF!</v>
      </c>
      <c r="Q1599" s="271"/>
      <c r="AB1599" s="272"/>
      <c r="AF1599" s="272"/>
      <c r="AH1599" s="272"/>
      <c r="AI1599" s="341" t="s">
        <v>370</v>
      </c>
      <c r="AJ1599" s="344">
        <v>0</v>
      </c>
      <c r="AK1599" s="341" t="s">
        <v>388</v>
      </c>
      <c r="AL1599" s="344">
        <v>0.12999999523162842</v>
      </c>
      <c r="AM1599" s="345" t="s">
        <v>645</v>
      </c>
      <c r="AN1599" s="346">
        <v>0.31</v>
      </c>
      <c r="AO1599" s="341" t="s">
        <v>1272</v>
      </c>
      <c r="AP1599" s="344">
        <v>0</v>
      </c>
      <c r="AQ1599" s="341" t="s">
        <v>661</v>
      </c>
      <c r="AR1599" s="831">
        <v>0</v>
      </c>
      <c r="AS1599" s="341" t="s">
        <v>208</v>
      </c>
      <c r="AT1599" s="831">
        <v>0.24099999999999999</v>
      </c>
      <c r="AU1599" s="1037" t="s">
        <v>1725</v>
      </c>
      <c r="AV1599" s="831">
        <v>1.0999999999999999E-2</v>
      </c>
      <c r="AW1599" s="719" t="s">
        <v>1265</v>
      </c>
      <c r="AX1599" s="1013">
        <v>0.25700000000000001</v>
      </c>
    </row>
    <row r="1600" spans="10:50" ht="18" customHeight="1" x14ac:dyDescent="0.25">
      <c r="J1600" s="314" t="e">
        <f t="shared" ca="1" si="380"/>
        <v>#REF!</v>
      </c>
      <c r="K1600" s="338" t="e">
        <f t="shared" ca="1" si="379"/>
        <v>#REF!</v>
      </c>
      <c r="Q1600" s="271"/>
      <c r="AB1600" s="272"/>
      <c r="AG1600" s="271"/>
      <c r="AI1600" s="341" t="s">
        <v>439</v>
      </c>
      <c r="AJ1600" s="344">
        <v>0</v>
      </c>
      <c r="AK1600" s="341" t="s">
        <v>524</v>
      </c>
      <c r="AL1600" s="344">
        <v>0.28999999165534973</v>
      </c>
      <c r="AM1600" s="345" t="s">
        <v>327</v>
      </c>
      <c r="AN1600" s="346">
        <v>0</v>
      </c>
      <c r="AO1600" s="341" t="s">
        <v>648</v>
      </c>
      <c r="AP1600" s="344">
        <v>7.6999999999999999E-2</v>
      </c>
      <c r="AQ1600" s="341" t="s">
        <v>662</v>
      </c>
      <c r="AR1600" s="831">
        <v>0</v>
      </c>
      <c r="AS1600" s="341" t="s">
        <v>435</v>
      </c>
      <c r="AT1600" s="831">
        <v>0</v>
      </c>
      <c r="AU1600" s="1037" t="s">
        <v>1267</v>
      </c>
      <c r="AV1600" s="831">
        <v>0.26500000000000001</v>
      </c>
      <c r="AW1600" s="719" t="s">
        <v>1725</v>
      </c>
      <c r="AX1600" s="1013">
        <v>0</v>
      </c>
    </row>
    <row r="1601" spans="10:50" ht="18" customHeight="1" x14ac:dyDescent="0.25">
      <c r="J1601" s="314" t="e">
        <f t="shared" ca="1" si="380"/>
        <v>#REF!</v>
      </c>
      <c r="K1601" s="338" t="e">
        <f t="shared" ca="1" si="379"/>
        <v>#REF!</v>
      </c>
      <c r="Q1601" s="271"/>
      <c r="AB1601" s="272"/>
      <c r="AG1601" s="271"/>
      <c r="AI1601" s="341" t="s">
        <v>440</v>
      </c>
      <c r="AJ1601" s="344">
        <v>2.9999999329447746E-2</v>
      </c>
      <c r="AK1601" s="341" t="s">
        <v>239</v>
      </c>
      <c r="AL1601" s="344">
        <v>0</v>
      </c>
      <c r="AM1601" s="345" t="s">
        <v>646</v>
      </c>
      <c r="AN1601" s="346">
        <v>0.21</v>
      </c>
      <c r="AO1601" s="341" t="s">
        <v>478</v>
      </c>
      <c r="AP1601" s="344">
        <v>0.25900000000000001</v>
      </c>
      <c r="AQ1601" s="341" t="s">
        <v>1291</v>
      </c>
      <c r="AR1601" s="831">
        <v>0</v>
      </c>
      <c r="AS1601" s="341" t="s">
        <v>1280</v>
      </c>
      <c r="AT1601" s="831">
        <v>0.252</v>
      </c>
      <c r="AU1601" s="1037" t="s">
        <v>1268</v>
      </c>
      <c r="AV1601" s="831">
        <v>0.28299999999999997</v>
      </c>
      <c r="AW1601" s="719" t="s">
        <v>1267</v>
      </c>
      <c r="AX1601" s="1013">
        <v>0.23699999999999999</v>
      </c>
    </row>
    <row r="1602" spans="10:50" ht="18" customHeight="1" x14ac:dyDescent="0.25">
      <c r="J1602" s="314" t="e">
        <f t="shared" ca="1" si="380"/>
        <v>#REF!</v>
      </c>
      <c r="K1602" s="338" t="e">
        <f t="shared" ca="1" si="379"/>
        <v>#REF!</v>
      </c>
      <c r="Q1602" s="271"/>
      <c r="AB1602" s="272"/>
      <c r="AG1602" s="271"/>
      <c r="AI1602" s="341" t="s">
        <v>522</v>
      </c>
      <c r="AJ1602" s="344">
        <v>0.31000000238418579</v>
      </c>
      <c r="AK1602" s="341" t="s">
        <v>479</v>
      </c>
      <c r="AL1602" s="344">
        <v>0</v>
      </c>
      <c r="AM1602" s="345" t="s">
        <v>477</v>
      </c>
      <c r="AN1602" s="346">
        <v>0</v>
      </c>
      <c r="AO1602" s="341" t="s">
        <v>1097</v>
      </c>
      <c r="AP1602" s="344">
        <v>0</v>
      </c>
      <c r="AQ1602" s="341" t="s">
        <v>1469</v>
      </c>
      <c r="AR1602" s="831">
        <v>0.27300000000000002</v>
      </c>
      <c r="AS1602" s="341" t="s">
        <v>1537</v>
      </c>
      <c r="AT1602" s="831">
        <v>0</v>
      </c>
      <c r="AU1602" s="1037" t="s">
        <v>647</v>
      </c>
      <c r="AV1602" s="831">
        <v>0</v>
      </c>
      <c r="AW1602" s="719" t="s">
        <v>1268</v>
      </c>
      <c r="AX1602" s="1013">
        <v>0.25800000000000001</v>
      </c>
    </row>
    <row r="1603" spans="10:50" ht="18" customHeight="1" x14ac:dyDescent="0.25">
      <c r="J1603" s="314" t="e">
        <f t="shared" ca="1" si="380"/>
        <v>#REF!</v>
      </c>
      <c r="K1603" s="338" t="e">
        <f t="shared" ca="1" si="379"/>
        <v>#REF!</v>
      </c>
      <c r="Q1603" s="271"/>
      <c r="AB1603" s="272"/>
      <c r="AG1603" s="271"/>
      <c r="AI1603" s="341" t="s">
        <v>506</v>
      </c>
      <c r="AJ1603" s="344">
        <v>0</v>
      </c>
      <c r="AK1603" s="341" t="s">
        <v>375</v>
      </c>
      <c r="AL1603" s="344">
        <v>0.31000000238418579</v>
      </c>
      <c r="AM1603" s="345" t="s">
        <v>386</v>
      </c>
      <c r="AN1603" s="346">
        <v>0.24</v>
      </c>
      <c r="AO1603" s="341" t="s">
        <v>133</v>
      </c>
      <c r="AP1603" s="344">
        <v>0</v>
      </c>
      <c r="AQ1603" s="341" t="s">
        <v>1293</v>
      </c>
      <c r="AR1603" s="831">
        <v>0.26</v>
      </c>
      <c r="AS1603" s="341" t="s">
        <v>1281</v>
      </c>
      <c r="AT1603" s="831">
        <v>0.23300000000000001</v>
      </c>
      <c r="AU1603" s="1037" t="s">
        <v>1269</v>
      </c>
      <c r="AV1603" s="831">
        <v>0.27800000000000002</v>
      </c>
      <c r="AW1603" s="719" t="s">
        <v>647</v>
      </c>
      <c r="AX1603" s="1013">
        <v>0</v>
      </c>
    </row>
    <row r="1604" spans="10:50" ht="18" customHeight="1" x14ac:dyDescent="0.25">
      <c r="J1604" s="314" t="e">
        <f t="shared" ca="1" si="380"/>
        <v>#REF!</v>
      </c>
      <c r="K1604" s="338" t="e">
        <f t="shared" ca="1" si="379"/>
        <v>#REF!</v>
      </c>
      <c r="Q1604" s="271"/>
      <c r="AB1604" s="272"/>
      <c r="AG1604" s="271"/>
      <c r="AI1604" s="341" t="s">
        <v>335</v>
      </c>
      <c r="AJ1604" s="344">
        <v>0.37000000476837158</v>
      </c>
      <c r="AK1604" s="341" t="s">
        <v>525</v>
      </c>
      <c r="AL1604" s="344">
        <v>0.30000001192092896</v>
      </c>
      <c r="AM1604" s="345" t="s">
        <v>328</v>
      </c>
      <c r="AN1604" s="346">
        <v>0</v>
      </c>
      <c r="AO1604" s="341" t="s">
        <v>1273</v>
      </c>
      <c r="AP1604" s="344">
        <v>0</v>
      </c>
      <c r="AQ1604" s="341" t="s">
        <v>1294</v>
      </c>
      <c r="AR1604" s="831">
        <v>0.26600000000000001</v>
      </c>
      <c r="AS1604" s="341" t="s">
        <v>1282</v>
      </c>
      <c r="AT1604" s="831">
        <v>0.25700000000000001</v>
      </c>
      <c r="AU1604" s="1037" t="s">
        <v>1270</v>
      </c>
      <c r="AV1604" s="831">
        <v>0</v>
      </c>
      <c r="AW1604" s="719" t="s">
        <v>1269</v>
      </c>
      <c r="AX1604" s="1013">
        <v>0.25700000000000001</v>
      </c>
    </row>
    <row r="1605" spans="10:50" ht="18" customHeight="1" x14ac:dyDescent="0.25">
      <c r="J1605" s="314" t="e">
        <f t="shared" ca="1" si="380"/>
        <v>#REF!</v>
      </c>
      <c r="K1605" s="338" t="e">
        <f t="shared" ca="1" si="379"/>
        <v>#REF!</v>
      </c>
      <c r="Q1605" s="271"/>
      <c r="AB1605" s="272"/>
      <c r="AG1605" s="271"/>
      <c r="AI1605" s="341" t="s">
        <v>336</v>
      </c>
      <c r="AJ1605" s="344">
        <v>0</v>
      </c>
      <c r="AK1605" s="341" t="s">
        <v>495</v>
      </c>
      <c r="AL1605" s="344">
        <v>0</v>
      </c>
      <c r="AM1605" s="345" t="s">
        <v>58</v>
      </c>
      <c r="AN1605" s="346">
        <v>0.14000000000000001</v>
      </c>
      <c r="AO1605" s="341" t="s">
        <v>1274</v>
      </c>
      <c r="AP1605" s="344">
        <v>0</v>
      </c>
      <c r="AQ1605" s="341" t="s">
        <v>1454</v>
      </c>
      <c r="AR1605" s="831">
        <v>0</v>
      </c>
      <c r="AS1605" s="341" t="s">
        <v>1453</v>
      </c>
      <c r="AT1605" s="831">
        <v>0.23400000000000001</v>
      </c>
      <c r="AU1605" s="1037" t="s">
        <v>1271</v>
      </c>
      <c r="AV1605" s="831">
        <v>0</v>
      </c>
      <c r="AW1605" s="719" t="s">
        <v>1270</v>
      </c>
      <c r="AX1605" s="1013">
        <v>0</v>
      </c>
    </row>
    <row r="1606" spans="10:50" ht="18" customHeight="1" x14ac:dyDescent="0.25">
      <c r="J1606" s="314" t="e">
        <f t="shared" ca="1" si="380"/>
        <v>#REF!</v>
      </c>
      <c r="K1606" s="338" t="e">
        <f t="shared" ca="1" si="379"/>
        <v>#REF!</v>
      </c>
      <c r="Q1606" s="271"/>
      <c r="AB1606" s="272"/>
      <c r="AG1606" s="271"/>
      <c r="AI1606" s="341" t="s">
        <v>337</v>
      </c>
      <c r="AJ1606" s="344">
        <v>0</v>
      </c>
      <c r="AK1606" s="341" t="s">
        <v>369</v>
      </c>
      <c r="AL1606" s="344">
        <v>0.10999999940395355</v>
      </c>
      <c r="AM1606" s="345" t="s">
        <v>647</v>
      </c>
      <c r="AN1606" s="346">
        <v>0</v>
      </c>
      <c r="AO1606" s="341" t="s">
        <v>650</v>
      </c>
      <c r="AP1606" s="344">
        <v>0</v>
      </c>
      <c r="AQ1606" s="341" t="s">
        <v>484</v>
      </c>
      <c r="AR1606" s="831">
        <v>0.27100000000000002</v>
      </c>
      <c r="AS1606" s="341" t="s">
        <v>1538</v>
      </c>
      <c r="AT1606" s="831">
        <v>0.26</v>
      </c>
      <c r="AU1606" s="1037" t="s">
        <v>1272</v>
      </c>
      <c r="AV1606" s="831">
        <v>0</v>
      </c>
      <c r="AW1606" s="719" t="s">
        <v>1271</v>
      </c>
      <c r="AX1606" s="1013">
        <v>0</v>
      </c>
    </row>
    <row r="1607" spans="10:50" ht="18" customHeight="1" x14ac:dyDescent="0.25">
      <c r="J1607" s="314" t="e">
        <f t="shared" ca="1" si="380"/>
        <v>#REF!</v>
      </c>
      <c r="K1607" s="338" t="e">
        <f t="shared" ca="1" si="379"/>
        <v>#REF!</v>
      </c>
      <c r="Q1607" s="271"/>
      <c r="AB1607" s="272"/>
      <c r="AG1607" s="271"/>
      <c r="AI1607" s="341" t="s">
        <v>338</v>
      </c>
      <c r="AJ1607" s="344">
        <v>0</v>
      </c>
      <c r="AK1607" s="341" t="s">
        <v>480</v>
      </c>
      <c r="AL1607" s="344">
        <v>0</v>
      </c>
      <c r="AM1607" s="345" t="s">
        <v>329</v>
      </c>
      <c r="AN1607" s="346">
        <v>0</v>
      </c>
      <c r="AO1607" s="341" t="s">
        <v>433</v>
      </c>
      <c r="AP1607" s="344">
        <v>4.2999999999999997E-2</v>
      </c>
      <c r="AQ1607" s="341" t="s">
        <v>1295</v>
      </c>
      <c r="AR1607" s="831">
        <v>0</v>
      </c>
      <c r="AS1607" s="341" t="s">
        <v>1102</v>
      </c>
      <c r="AT1607" s="831">
        <v>0.25900000000000001</v>
      </c>
      <c r="AU1607" s="1037" t="s">
        <v>1467</v>
      </c>
      <c r="AV1607" s="831">
        <v>0.28299999999999997</v>
      </c>
      <c r="AW1607" s="719" t="s">
        <v>1272</v>
      </c>
      <c r="AX1607" s="1013">
        <v>0</v>
      </c>
    </row>
    <row r="1608" spans="10:50" ht="18" customHeight="1" x14ac:dyDescent="0.25">
      <c r="J1608" s="314" t="e">
        <f t="shared" ca="1" si="380"/>
        <v>#REF!</v>
      </c>
      <c r="K1608" s="338" t="e">
        <f t="shared" ca="1" si="379"/>
        <v>#REF!</v>
      </c>
      <c r="Q1608" s="271"/>
      <c r="AB1608" s="272"/>
      <c r="AG1608" s="271"/>
      <c r="AI1608" s="341" t="s">
        <v>339</v>
      </c>
      <c r="AJ1608" s="344">
        <v>0</v>
      </c>
      <c r="AK1608" s="341" t="s">
        <v>481</v>
      </c>
      <c r="AL1608" s="344">
        <v>0</v>
      </c>
      <c r="AM1608" s="345" t="s">
        <v>63</v>
      </c>
      <c r="AN1608" s="346">
        <v>0</v>
      </c>
      <c r="AO1608" s="341" t="s">
        <v>1098</v>
      </c>
      <c r="AP1608" s="344">
        <v>0</v>
      </c>
      <c r="AQ1608" s="341" t="s">
        <v>1455</v>
      </c>
      <c r="AR1608" s="831">
        <v>0.27300000000000002</v>
      </c>
      <c r="AS1608" s="341" t="s">
        <v>495</v>
      </c>
      <c r="AT1608" s="831">
        <v>0.248</v>
      </c>
      <c r="AU1608" s="1037" t="s">
        <v>478</v>
      </c>
      <c r="AV1608" s="831">
        <v>0.28199999999999997</v>
      </c>
      <c r="AW1608" s="719" t="s">
        <v>1467</v>
      </c>
      <c r="AX1608" s="1013">
        <v>0.25800000000000001</v>
      </c>
    </row>
    <row r="1609" spans="10:50" ht="18" customHeight="1" x14ac:dyDescent="0.25">
      <c r="J1609" s="314" t="e">
        <f t="shared" ca="1" si="380"/>
        <v>#REF!</v>
      </c>
      <c r="K1609" s="338" t="e">
        <f t="shared" ca="1" si="379"/>
        <v>#REF!</v>
      </c>
      <c r="Q1609" s="271"/>
      <c r="AB1609" s="272"/>
      <c r="AG1609" s="271"/>
      <c r="AI1609" s="341" t="s">
        <v>340</v>
      </c>
      <c r="AJ1609" s="344">
        <v>0</v>
      </c>
      <c r="AK1609" s="341" t="s">
        <v>437</v>
      </c>
      <c r="AL1609" s="344">
        <v>0</v>
      </c>
      <c r="AM1609" s="345" t="s">
        <v>431</v>
      </c>
      <c r="AN1609" s="346">
        <v>0</v>
      </c>
      <c r="AO1609" s="341" t="s">
        <v>1275</v>
      </c>
      <c r="AP1609" s="344">
        <v>0</v>
      </c>
      <c r="AQ1609" s="341" t="s">
        <v>1296</v>
      </c>
      <c r="AR1609" s="831">
        <v>0</v>
      </c>
      <c r="AS1609" s="341" t="s">
        <v>1283</v>
      </c>
      <c r="AT1609" s="831">
        <v>0.26</v>
      </c>
      <c r="AU1609" s="1037" t="s">
        <v>1097</v>
      </c>
      <c r="AV1609" s="831">
        <v>0</v>
      </c>
      <c r="AW1609" s="719" t="s">
        <v>478</v>
      </c>
      <c r="AX1609" s="1013">
        <v>0.25700000000000001</v>
      </c>
    </row>
    <row r="1610" spans="10:50" ht="18" customHeight="1" x14ac:dyDescent="0.25">
      <c r="J1610" s="314" t="e">
        <f t="shared" ca="1" si="380"/>
        <v>#REF!</v>
      </c>
      <c r="K1610" s="338" t="e">
        <f t="shared" ca="1" si="379"/>
        <v>#REF!</v>
      </c>
      <c r="Q1610" s="271"/>
      <c r="AB1610" s="272"/>
      <c r="AG1610" s="271"/>
      <c r="AI1610" s="341" t="s">
        <v>372</v>
      </c>
      <c r="AJ1610" s="344">
        <v>0</v>
      </c>
      <c r="AK1610" s="341" t="s">
        <v>333</v>
      </c>
      <c r="AL1610" s="344">
        <v>0.25</v>
      </c>
      <c r="AM1610" s="345" t="s">
        <v>64</v>
      </c>
      <c r="AN1610" s="346">
        <v>0</v>
      </c>
      <c r="AO1610" s="341" t="s">
        <v>332</v>
      </c>
      <c r="AP1610" s="344">
        <v>0</v>
      </c>
      <c r="AQ1610" s="341" t="s">
        <v>1297</v>
      </c>
      <c r="AR1610" s="831">
        <v>0.27100000000000002</v>
      </c>
      <c r="AS1610" s="341" t="s">
        <v>1284</v>
      </c>
      <c r="AT1610" s="831">
        <v>0.26</v>
      </c>
      <c r="AU1610" s="1037" t="s">
        <v>133</v>
      </c>
      <c r="AV1610" s="831">
        <v>0</v>
      </c>
      <c r="AW1610" s="719" t="s">
        <v>1097</v>
      </c>
      <c r="AX1610" s="1013">
        <v>0</v>
      </c>
    </row>
    <row r="1611" spans="10:50" ht="18" customHeight="1" x14ac:dyDescent="0.25">
      <c r="J1611" s="314" t="e">
        <f t="shared" ca="1" si="380"/>
        <v>#REF!</v>
      </c>
      <c r="K1611" s="338" t="e">
        <f t="shared" ca="1" si="379"/>
        <v>#REF!</v>
      </c>
      <c r="Q1611" s="271"/>
      <c r="AB1611" s="272"/>
      <c r="AG1611" s="271"/>
      <c r="AI1611" s="341" t="s">
        <v>391</v>
      </c>
      <c r="AJ1611" s="344">
        <v>0.38999998569488525</v>
      </c>
      <c r="AK1611" s="341" t="s">
        <v>482</v>
      </c>
      <c r="AL1611" s="344">
        <v>0</v>
      </c>
      <c r="AM1611" s="345" t="s">
        <v>648</v>
      </c>
      <c r="AN1611" s="346">
        <v>0</v>
      </c>
      <c r="AO1611" s="341" t="s">
        <v>1276</v>
      </c>
      <c r="AP1611" s="344">
        <v>0</v>
      </c>
      <c r="AQ1611" s="341" t="s">
        <v>1298</v>
      </c>
      <c r="AR1611" s="831">
        <v>0</v>
      </c>
      <c r="AS1611" s="341" t="s">
        <v>1285</v>
      </c>
      <c r="AT1611" s="831">
        <v>0.17</v>
      </c>
      <c r="AU1611" s="1037" t="s">
        <v>1726</v>
      </c>
      <c r="AV1611" s="831">
        <v>0.28299999999999997</v>
      </c>
      <c r="AW1611" s="719" t="s">
        <v>133</v>
      </c>
      <c r="AX1611" s="1013">
        <v>0</v>
      </c>
    </row>
    <row r="1612" spans="10:50" ht="18" customHeight="1" x14ac:dyDescent="0.25">
      <c r="J1612" s="314" t="e">
        <f t="shared" ca="1" si="380"/>
        <v>#REF!</v>
      </c>
      <c r="K1612" s="338" t="e">
        <f t="shared" ca="1" si="379"/>
        <v>#REF!</v>
      </c>
      <c r="Q1612" s="271"/>
      <c r="AB1612" s="272"/>
      <c r="AG1612" s="271"/>
      <c r="AI1612" s="341" t="s">
        <v>341</v>
      </c>
      <c r="AJ1612" s="344">
        <v>0</v>
      </c>
      <c r="AK1612" s="341" t="s">
        <v>370</v>
      </c>
      <c r="AL1612" s="344">
        <v>0</v>
      </c>
      <c r="AM1612" s="345" t="s">
        <v>331</v>
      </c>
      <c r="AN1612" s="346">
        <v>0</v>
      </c>
      <c r="AO1612" s="341" t="s">
        <v>1277</v>
      </c>
      <c r="AP1612" s="344">
        <v>0.24299999999999999</v>
      </c>
      <c r="AQ1612" s="341" t="s">
        <v>1299</v>
      </c>
      <c r="AR1612" s="831">
        <v>0</v>
      </c>
      <c r="AS1612" s="341" t="s">
        <v>480</v>
      </c>
      <c r="AT1612" s="831">
        <v>0</v>
      </c>
      <c r="AU1612" s="1037" t="s">
        <v>1274</v>
      </c>
      <c r="AV1612" s="831">
        <v>0</v>
      </c>
      <c r="AW1612" s="719" t="s">
        <v>1868</v>
      </c>
      <c r="AX1612" s="1013">
        <v>0.21</v>
      </c>
    </row>
    <row r="1613" spans="10:50" ht="18" customHeight="1" x14ac:dyDescent="0.25">
      <c r="J1613" s="314" t="e">
        <f t="shared" ca="1" si="380"/>
        <v>#REF!</v>
      </c>
      <c r="K1613" s="338" t="e">
        <f t="shared" ca="1" si="379"/>
        <v>#REF!</v>
      </c>
      <c r="Q1613" s="271"/>
      <c r="AB1613" s="272"/>
      <c r="AG1613" s="271"/>
      <c r="AI1613" s="341" t="s">
        <v>242</v>
      </c>
      <c r="AJ1613" s="344">
        <v>0</v>
      </c>
      <c r="AK1613" s="341" t="s">
        <v>483</v>
      </c>
      <c r="AL1613" s="344">
        <v>0.2800000011920929</v>
      </c>
      <c r="AM1613" s="345" t="s">
        <v>478</v>
      </c>
      <c r="AN1613" s="346">
        <v>0.23</v>
      </c>
      <c r="AO1613" s="341" t="s">
        <v>1278</v>
      </c>
      <c r="AP1613" s="344">
        <v>0</v>
      </c>
      <c r="AQ1613" s="341" t="s">
        <v>1300</v>
      </c>
      <c r="AR1613" s="831">
        <v>0.26800000000000002</v>
      </c>
      <c r="AS1613" s="341" t="s">
        <v>481</v>
      </c>
      <c r="AT1613" s="831">
        <v>0</v>
      </c>
      <c r="AU1613" s="1037" t="s">
        <v>650</v>
      </c>
      <c r="AV1613" s="831">
        <v>0</v>
      </c>
      <c r="AW1613" s="719" t="s">
        <v>1726</v>
      </c>
      <c r="AX1613" s="1013">
        <v>0.25800000000000001</v>
      </c>
    </row>
    <row r="1614" spans="10:50" ht="18" customHeight="1" x14ac:dyDescent="0.25">
      <c r="J1614" s="314" t="e">
        <f t="shared" ca="1" si="380"/>
        <v>#REF!</v>
      </c>
      <c r="K1614" s="338" t="e">
        <f t="shared" ca="1" si="379"/>
        <v>#REF!</v>
      </c>
      <c r="Q1614" s="271"/>
      <c r="AB1614" s="272"/>
      <c r="AG1614" s="271"/>
      <c r="AI1614" s="341" t="s">
        <v>342</v>
      </c>
      <c r="AJ1614" s="344">
        <v>0</v>
      </c>
      <c r="AK1614" s="341" t="s">
        <v>439</v>
      </c>
      <c r="AL1614" s="344">
        <v>0</v>
      </c>
      <c r="AM1614" s="345" t="s">
        <v>387</v>
      </c>
      <c r="AN1614" s="346">
        <v>0</v>
      </c>
      <c r="AO1614" s="341" t="s">
        <v>208</v>
      </c>
      <c r="AP1614" s="344">
        <v>0.23200000000000001</v>
      </c>
      <c r="AQ1614" s="341" t="s">
        <v>1302</v>
      </c>
      <c r="AR1614" s="831">
        <v>0.27200000000000002</v>
      </c>
      <c r="AS1614" s="341" t="s">
        <v>1286</v>
      </c>
      <c r="AT1614" s="831">
        <v>0</v>
      </c>
      <c r="AU1614" s="1037" t="s">
        <v>433</v>
      </c>
      <c r="AV1614" s="831">
        <v>0</v>
      </c>
      <c r="AW1614" s="719" t="s">
        <v>1274</v>
      </c>
      <c r="AX1614" s="1013">
        <v>0</v>
      </c>
    </row>
    <row r="1615" spans="10:50" ht="18" customHeight="1" x14ac:dyDescent="0.25">
      <c r="J1615" s="314" t="e">
        <f t="shared" ca="1" si="380"/>
        <v>#REF!</v>
      </c>
      <c r="K1615" s="338" t="e">
        <f t="shared" ca="1" si="379"/>
        <v>#REF!</v>
      </c>
      <c r="Q1615" s="271"/>
      <c r="AB1615" s="272"/>
      <c r="AG1615" s="271"/>
      <c r="AI1615" s="341" t="s">
        <v>441</v>
      </c>
      <c r="AJ1615" s="344">
        <v>0.23999999463558197</v>
      </c>
      <c r="AK1615" s="341" t="s">
        <v>440</v>
      </c>
      <c r="AL1615" s="344">
        <v>0</v>
      </c>
      <c r="AM1615" s="345" t="s">
        <v>133</v>
      </c>
      <c r="AN1615" s="346">
        <v>0</v>
      </c>
      <c r="AO1615" s="341" t="s">
        <v>435</v>
      </c>
      <c r="AP1615" s="344">
        <v>0</v>
      </c>
      <c r="AQ1615" s="341" t="s">
        <v>1456</v>
      </c>
      <c r="AR1615" s="831">
        <v>0</v>
      </c>
      <c r="AS1615" s="341" t="s">
        <v>1539</v>
      </c>
      <c r="AT1615" s="831">
        <v>0</v>
      </c>
      <c r="AU1615" s="1037" t="s">
        <v>1098</v>
      </c>
      <c r="AV1615" s="831">
        <v>0</v>
      </c>
      <c r="AW1615" s="719" t="s">
        <v>1869</v>
      </c>
      <c r="AX1615" s="1013">
        <v>0.25800000000000001</v>
      </c>
    </row>
    <row r="1616" spans="10:50" ht="18" customHeight="1" x14ac:dyDescent="0.25">
      <c r="J1616" s="314" t="e">
        <f t="shared" ca="1" si="380"/>
        <v>#REF!</v>
      </c>
      <c r="K1616" s="338" t="e">
        <f t="shared" ca="1" si="379"/>
        <v>#REF!</v>
      </c>
      <c r="Q1616" s="271"/>
      <c r="AB1616" s="272"/>
      <c r="AG1616" s="271"/>
      <c r="AI1616" s="341" t="s">
        <v>243</v>
      </c>
      <c r="AJ1616" s="344">
        <v>0</v>
      </c>
      <c r="AK1616" s="341" t="s">
        <v>522</v>
      </c>
      <c r="AL1616" s="344">
        <v>0.14000000059604645</v>
      </c>
      <c r="AM1616" s="345" t="s">
        <v>649</v>
      </c>
      <c r="AN1616" s="346">
        <v>0</v>
      </c>
      <c r="AO1616" s="341" t="s">
        <v>1279</v>
      </c>
      <c r="AP1616" s="344">
        <v>0.25700000000000001</v>
      </c>
      <c r="AQ1616" s="341" t="s">
        <v>1303</v>
      </c>
      <c r="AR1616" s="831">
        <v>0</v>
      </c>
      <c r="AS1616" s="341" t="s">
        <v>658</v>
      </c>
      <c r="AT1616" s="831">
        <v>0.20399999999999999</v>
      </c>
      <c r="AU1616" s="1037" t="s">
        <v>332</v>
      </c>
      <c r="AV1616" s="831">
        <v>0.245</v>
      </c>
      <c r="AW1616" s="719" t="s">
        <v>650</v>
      </c>
      <c r="AX1616" s="1013">
        <v>0</v>
      </c>
    </row>
    <row r="1617" spans="10:50" ht="18" customHeight="1" x14ac:dyDescent="0.25">
      <c r="J1617" s="314" t="e">
        <f t="shared" ca="1" si="380"/>
        <v>#REF!</v>
      </c>
      <c r="K1617" s="338" t="e">
        <f t="shared" ca="1" si="379"/>
        <v>#REF!</v>
      </c>
      <c r="Q1617" s="271"/>
      <c r="AB1617" s="272"/>
      <c r="AG1617" s="271"/>
      <c r="AI1617" s="341" t="s">
        <v>526</v>
      </c>
      <c r="AJ1617" s="344">
        <v>2.9999999329447746E-2</v>
      </c>
      <c r="AK1617" s="341" t="s">
        <v>484</v>
      </c>
      <c r="AL1617" s="344">
        <v>0.30000001192092896</v>
      </c>
      <c r="AM1617" s="345" t="s">
        <v>432</v>
      </c>
      <c r="AN1617" s="346">
        <v>0.25</v>
      </c>
      <c r="AO1617" s="341" t="s">
        <v>1280</v>
      </c>
      <c r="AP1617" s="344">
        <v>0.25900000000000001</v>
      </c>
      <c r="AQ1617" s="341" t="s">
        <v>1104</v>
      </c>
      <c r="AR1617" s="831">
        <v>0.25</v>
      </c>
      <c r="AS1617" s="341" t="s">
        <v>659</v>
      </c>
      <c r="AT1617" s="831">
        <v>0</v>
      </c>
      <c r="AU1617" s="1037" t="s">
        <v>1276</v>
      </c>
      <c r="AV1617" s="831">
        <v>0</v>
      </c>
      <c r="AW1617" s="719" t="s">
        <v>433</v>
      </c>
      <c r="AX1617" s="1013">
        <v>4.3999999999999997E-2</v>
      </c>
    </row>
    <row r="1618" spans="10:50" ht="18" customHeight="1" x14ac:dyDescent="0.25">
      <c r="J1618" s="314" t="e">
        <f t="shared" ca="1" si="380"/>
        <v>#REF!</v>
      </c>
      <c r="K1618" s="338" t="e">
        <f t="shared" ca="1" si="379"/>
        <v>#REF!</v>
      </c>
      <c r="Q1618" s="271"/>
      <c r="AB1618" s="272"/>
      <c r="AG1618" s="271"/>
      <c r="AI1618" s="341" t="s">
        <v>442</v>
      </c>
      <c r="AJ1618" s="344">
        <v>0.37000000476837158</v>
      </c>
      <c r="AK1618" s="341" t="s">
        <v>485</v>
      </c>
      <c r="AL1618" s="344">
        <v>0</v>
      </c>
      <c r="AM1618" s="345" t="s">
        <v>650</v>
      </c>
      <c r="AN1618" s="346">
        <v>0</v>
      </c>
      <c r="AO1618" s="341" t="s">
        <v>1281</v>
      </c>
      <c r="AP1618" s="344">
        <v>0.247</v>
      </c>
      <c r="AQ1618" s="341" t="s">
        <v>1304</v>
      </c>
      <c r="AR1618" s="831">
        <v>0</v>
      </c>
      <c r="AS1618" s="341" t="s">
        <v>1540</v>
      </c>
      <c r="AT1618" s="831">
        <v>0</v>
      </c>
      <c r="AU1618" s="1037" t="s">
        <v>1278</v>
      </c>
      <c r="AV1618" s="831">
        <v>0</v>
      </c>
      <c r="AW1618" s="719" t="s">
        <v>1098</v>
      </c>
      <c r="AX1618" s="1013">
        <v>0</v>
      </c>
    </row>
    <row r="1619" spans="10:50" ht="18" customHeight="1" x14ac:dyDescent="0.25">
      <c r="J1619" s="314" t="e">
        <f t="shared" ca="1" si="380"/>
        <v>#REF!</v>
      </c>
      <c r="K1619" s="338" t="e">
        <f t="shared" ca="1" si="379"/>
        <v>#REF!</v>
      </c>
      <c r="Q1619" s="271"/>
      <c r="AB1619" s="272"/>
      <c r="AG1619" s="271"/>
      <c r="AI1619" s="341" t="s">
        <v>453</v>
      </c>
      <c r="AJ1619" s="344">
        <v>0.36000001430511475</v>
      </c>
      <c r="AK1619" s="341" t="s">
        <v>496</v>
      </c>
      <c r="AL1619" s="344">
        <v>0</v>
      </c>
      <c r="AM1619" s="345" t="s">
        <v>433</v>
      </c>
      <c r="AN1619" s="346">
        <v>0</v>
      </c>
      <c r="AO1619" s="341" t="s">
        <v>1282</v>
      </c>
      <c r="AP1619" s="344">
        <v>0.251</v>
      </c>
      <c r="AQ1619" s="341" t="s">
        <v>1305</v>
      </c>
      <c r="AR1619" s="831">
        <v>0.26900000000000002</v>
      </c>
      <c r="AS1619" s="341" t="s">
        <v>661</v>
      </c>
      <c r="AT1619" s="831">
        <v>0</v>
      </c>
      <c r="AU1619" s="1037" t="s">
        <v>1727</v>
      </c>
      <c r="AV1619" s="831">
        <v>0</v>
      </c>
      <c r="AW1619" s="719" t="s">
        <v>332</v>
      </c>
      <c r="AX1619" s="1013">
        <v>0.216</v>
      </c>
    </row>
    <row r="1620" spans="10:50" ht="18" customHeight="1" x14ac:dyDescent="0.25">
      <c r="J1620" s="314" t="e">
        <f t="shared" ca="1" si="380"/>
        <v>#REF!</v>
      </c>
      <c r="K1620" s="338" t="e">
        <f t="shared" ca="1" si="379"/>
        <v>#REF!</v>
      </c>
      <c r="Q1620" s="271"/>
      <c r="AB1620" s="272"/>
      <c r="AG1620" s="271"/>
      <c r="AI1620" s="341" t="s">
        <v>244</v>
      </c>
      <c r="AJ1620" s="344">
        <v>0.33000001311302185</v>
      </c>
      <c r="AK1620" s="341" t="s">
        <v>506</v>
      </c>
      <c r="AL1620" s="344">
        <v>0</v>
      </c>
      <c r="AM1620" s="345" t="s">
        <v>651</v>
      </c>
      <c r="AN1620" s="346">
        <v>0</v>
      </c>
      <c r="AO1620" s="341" t="s">
        <v>1102</v>
      </c>
      <c r="AP1620" s="344">
        <v>0.25900000000000001</v>
      </c>
      <c r="AQ1620" s="341" t="s">
        <v>667</v>
      </c>
      <c r="AR1620" s="831">
        <v>0.27300000000000002</v>
      </c>
      <c r="AS1620" s="341" t="s">
        <v>1290</v>
      </c>
      <c r="AT1620" s="831">
        <v>0.25900000000000001</v>
      </c>
      <c r="AU1620" s="1037" t="s">
        <v>208</v>
      </c>
      <c r="AV1620" s="831">
        <v>0.27500000000000002</v>
      </c>
      <c r="AW1620" s="719" t="s">
        <v>1276</v>
      </c>
      <c r="AX1620" s="1013">
        <v>0</v>
      </c>
    </row>
    <row r="1621" spans="10:50" ht="18" customHeight="1" x14ac:dyDescent="0.25">
      <c r="J1621" s="314" t="e">
        <f t="shared" ca="1" si="380"/>
        <v>#REF!</v>
      </c>
      <c r="K1621" s="338" t="e">
        <f t="shared" ca="1" si="379"/>
        <v>#REF!</v>
      </c>
      <c r="Q1621" s="271"/>
      <c r="AB1621" s="272"/>
      <c r="AG1621" s="271"/>
      <c r="AI1621" s="341" t="s">
        <v>454</v>
      </c>
      <c r="AJ1621" s="344">
        <v>0</v>
      </c>
      <c r="AK1621" s="341" t="s">
        <v>335</v>
      </c>
      <c r="AL1621" s="344">
        <v>0.28999999165534973</v>
      </c>
      <c r="AM1621" s="345" t="s">
        <v>332</v>
      </c>
      <c r="AN1621" s="346">
        <v>0</v>
      </c>
      <c r="AO1621" s="341" t="s">
        <v>495</v>
      </c>
      <c r="AP1621" s="344">
        <v>0.24299999999999999</v>
      </c>
      <c r="AQ1621" s="341" t="s">
        <v>1306</v>
      </c>
      <c r="AR1621" s="831">
        <v>0</v>
      </c>
      <c r="AS1621" s="341" t="s">
        <v>1541</v>
      </c>
      <c r="AT1621" s="831">
        <v>0</v>
      </c>
      <c r="AU1621" s="1037" t="s">
        <v>435</v>
      </c>
      <c r="AV1621" s="831">
        <v>0</v>
      </c>
      <c r="AW1621" s="719" t="s">
        <v>1278</v>
      </c>
      <c r="AX1621" s="1013">
        <v>0</v>
      </c>
    </row>
    <row r="1622" spans="10:50" ht="18" customHeight="1" x14ac:dyDescent="0.25">
      <c r="J1622" s="314" t="e">
        <f t="shared" ca="1" si="380"/>
        <v>#REF!</v>
      </c>
      <c r="K1622" s="338" t="e">
        <f t="shared" ca="1" si="379"/>
        <v>#REF!</v>
      </c>
      <c r="Q1622" s="271"/>
      <c r="AB1622" s="272"/>
      <c r="AG1622" s="271"/>
      <c r="AI1622" s="341" t="s">
        <v>68</v>
      </c>
      <c r="AJ1622" s="344">
        <v>0</v>
      </c>
      <c r="AK1622" s="341" t="s">
        <v>336</v>
      </c>
      <c r="AL1622" s="344">
        <v>0</v>
      </c>
      <c r="AM1622" s="345" t="s">
        <v>652</v>
      </c>
      <c r="AN1622" s="346">
        <v>0.25</v>
      </c>
      <c r="AO1622" s="341" t="s">
        <v>1283</v>
      </c>
      <c r="AP1622" s="344">
        <v>0</v>
      </c>
      <c r="AQ1622" s="341" t="s">
        <v>1307</v>
      </c>
      <c r="AR1622" s="831">
        <v>0.27300000000000002</v>
      </c>
      <c r="AS1622" s="341" t="s">
        <v>662</v>
      </c>
      <c r="AT1622" s="831">
        <v>0.26</v>
      </c>
      <c r="AU1622" s="1037" t="s">
        <v>1279</v>
      </c>
      <c r="AV1622" s="831">
        <v>0.28299999999999997</v>
      </c>
      <c r="AW1622" s="719" t="s">
        <v>208</v>
      </c>
      <c r="AX1622" s="1013">
        <v>0.251</v>
      </c>
    </row>
    <row r="1623" spans="10:50" ht="18" customHeight="1" x14ac:dyDescent="0.25">
      <c r="J1623" s="314" t="e">
        <f t="shared" ca="1" si="380"/>
        <v>#REF!</v>
      </c>
      <c r="K1623" s="338" t="e">
        <f t="shared" ca="1" si="379"/>
        <v>#REF!</v>
      </c>
      <c r="Q1623" s="271"/>
      <c r="AB1623" s="272"/>
      <c r="AG1623" s="271"/>
      <c r="AI1623" s="341" t="s">
        <v>443</v>
      </c>
      <c r="AJ1623" s="344">
        <v>0.38999998569488525</v>
      </c>
      <c r="AK1623" s="341" t="s">
        <v>337</v>
      </c>
      <c r="AL1623" s="344">
        <v>0</v>
      </c>
      <c r="AM1623" s="345" t="s">
        <v>66</v>
      </c>
      <c r="AN1623" s="346">
        <v>0</v>
      </c>
      <c r="AO1623" s="341" t="s">
        <v>1284</v>
      </c>
      <c r="AP1623" s="344">
        <v>0</v>
      </c>
      <c r="AQ1623" s="341" t="s">
        <v>1309</v>
      </c>
      <c r="AR1623" s="831">
        <v>0.26900000000000002</v>
      </c>
      <c r="AS1623" s="341" t="s">
        <v>1291</v>
      </c>
      <c r="AT1623" s="831">
        <v>0</v>
      </c>
      <c r="AU1623" s="1037" t="s">
        <v>1280</v>
      </c>
      <c r="AV1623" s="831">
        <v>0.27300000000000002</v>
      </c>
      <c r="AW1623" s="719" t="s">
        <v>435</v>
      </c>
      <c r="AX1623" s="1013">
        <v>0</v>
      </c>
    </row>
    <row r="1624" spans="10:50" ht="18" customHeight="1" x14ac:dyDescent="0.25">
      <c r="J1624" s="314" t="e">
        <f t="shared" ca="1" si="380"/>
        <v>#REF!</v>
      </c>
      <c r="K1624" s="338" t="e">
        <f t="shared" ca="1" si="379"/>
        <v>#REF!</v>
      </c>
      <c r="Q1624" s="271"/>
      <c r="AB1624" s="272"/>
      <c r="AG1624" s="271"/>
      <c r="AI1624" s="341" t="s">
        <v>444</v>
      </c>
      <c r="AJ1624" s="344">
        <v>0</v>
      </c>
      <c r="AK1624" s="341" t="s">
        <v>338</v>
      </c>
      <c r="AL1624" s="344">
        <v>0</v>
      </c>
      <c r="AM1624" s="345" t="s">
        <v>653</v>
      </c>
      <c r="AN1624" s="346">
        <v>0</v>
      </c>
      <c r="AO1624" s="341" t="s">
        <v>1285</v>
      </c>
      <c r="AP1624" s="344">
        <v>0.14399999999999999</v>
      </c>
      <c r="AQ1624" s="341" t="s">
        <v>1311</v>
      </c>
      <c r="AR1624" s="831">
        <v>0</v>
      </c>
      <c r="AS1624" s="341" t="s">
        <v>1469</v>
      </c>
      <c r="AT1624" s="831">
        <v>0.26</v>
      </c>
      <c r="AU1624" s="1037" t="s">
        <v>1537</v>
      </c>
      <c r="AV1624" s="831">
        <v>0</v>
      </c>
      <c r="AW1624" s="719" t="s">
        <v>1279</v>
      </c>
      <c r="AX1624" s="1013">
        <v>0.25800000000000001</v>
      </c>
    </row>
    <row r="1625" spans="10:50" ht="18" customHeight="1" x14ac:dyDescent="0.25">
      <c r="J1625" s="314" t="e">
        <f t="shared" ca="1" si="380"/>
        <v>#REF!</v>
      </c>
      <c r="K1625" s="338" t="e">
        <f t="shared" ca="1" si="379"/>
        <v>#REF!</v>
      </c>
      <c r="Q1625" s="271"/>
      <c r="AB1625" s="272"/>
      <c r="AG1625" s="271"/>
      <c r="AI1625" s="341" t="s">
        <v>245</v>
      </c>
      <c r="AJ1625" s="344">
        <v>0</v>
      </c>
      <c r="AK1625" s="341" t="s">
        <v>339</v>
      </c>
      <c r="AL1625" s="344">
        <v>0</v>
      </c>
      <c r="AM1625" s="345" t="s">
        <v>654</v>
      </c>
      <c r="AN1625" s="346">
        <v>0</v>
      </c>
      <c r="AO1625" s="341" t="s">
        <v>657</v>
      </c>
      <c r="AP1625" s="344">
        <v>0.2</v>
      </c>
      <c r="AQ1625" s="341" t="s">
        <v>1312</v>
      </c>
      <c r="AR1625" s="831">
        <v>0.27200000000000002</v>
      </c>
      <c r="AS1625" s="341" t="s">
        <v>1542</v>
      </c>
      <c r="AT1625" s="831">
        <v>0</v>
      </c>
      <c r="AU1625" s="1037" t="s">
        <v>1281</v>
      </c>
      <c r="AV1625" s="831">
        <v>0</v>
      </c>
      <c r="AW1625" s="719" t="s">
        <v>1280</v>
      </c>
      <c r="AX1625" s="1013">
        <v>0.22500000000000001</v>
      </c>
    </row>
    <row r="1626" spans="10:50" ht="18" customHeight="1" x14ac:dyDescent="0.25">
      <c r="J1626" s="314" t="e">
        <f t="shared" ca="1" si="380"/>
        <v>#REF!</v>
      </c>
      <c r="K1626" s="338" t="e">
        <f t="shared" ca="1" si="379"/>
        <v>#REF!</v>
      </c>
      <c r="Q1626" s="271"/>
      <c r="AB1626" s="272"/>
      <c r="AG1626" s="271"/>
      <c r="AI1626" s="341" t="s">
        <v>344</v>
      </c>
      <c r="AJ1626" s="344">
        <v>0.37999999523162842</v>
      </c>
      <c r="AK1626" s="341" t="s">
        <v>497</v>
      </c>
      <c r="AL1626" s="344">
        <v>0</v>
      </c>
      <c r="AM1626" s="345" t="s">
        <v>534</v>
      </c>
      <c r="AN1626" s="346">
        <v>0</v>
      </c>
      <c r="AO1626" s="341" t="s">
        <v>480</v>
      </c>
      <c r="AP1626" s="344">
        <v>0</v>
      </c>
      <c r="AQ1626" s="341" t="s">
        <v>1313</v>
      </c>
      <c r="AR1626" s="831">
        <v>0.112</v>
      </c>
      <c r="AS1626" s="341" t="s">
        <v>1293</v>
      </c>
      <c r="AT1626" s="831">
        <v>0.21199999999999999</v>
      </c>
      <c r="AU1626" s="1037" t="s">
        <v>1282</v>
      </c>
      <c r="AV1626" s="831">
        <v>0.27800000000000002</v>
      </c>
      <c r="AW1626" s="719" t="s">
        <v>1537</v>
      </c>
      <c r="AX1626" s="1013">
        <v>0</v>
      </c>
    </row>
    <row r="1627" spans="10:50" ht="18" customHeight="1" x14ac:dyDescent="0.25">
      <c r="J1627" s="314" t="e">
        <f t="shared" ca="1" si="380"/>
        <v>#REF!</v>
      </c>
      <c r="K1627" s="338" t="e">
        <f t="shared" ca="1" si="379"/>
        <v>#REF!</v>
      </c>
      <c r="Q1627" s="271"/>
      <c r="AB1627" s="272"/>
      <c r="AG1627" s="271"/>
      <c r="AI1627" s="341" t="s">
        <v>445</v>
      </c>
      <c r="AJ1627" s="344">
        <v>0.20000000298023224</v>
      </c>
      <c r="AK1627" s="341" t="s">
        <v>340</v>
      </c>
      <c r="AL1627" s="344">
        <v>0</v>
      </c>
      <c r="AM1627" s="345" t="s">
        <v>208</v>
      </c>
      <c r="AN1627" s="346">
        <v>0.15</v>
      </c>
      <c r="AO1627" s="341" t="s">
        <v>481</v>
      </c>
      <c r="AP1627" s="344">
        <v>0</v>
      </c>
      <c r="AQ1627" s="341" t="s">
        <v>1314</v>
      </c>
      <c r="AR1627" s="831">
        <v>0.27300000000000002</v>
      </c>
      <c r="AS1627" s="341" t="s">
        <v>1294</v>
      </c>
      <c r="AT1627" s="831">
        <v>0.26</v>
      </c>
      <c r="AU1627" s="1037" t="s">
        <v>1453</v>
      </c>
      <c r="AV1627" s="831">
        <v>0.27400000000000002</v>
      </c>
      <c r="AW1627" s="719" t="s">
        <v>1281</v>
      </c>
      <c r="AX1627" s="1013">
        <v>0</v>
      </c>
    </row>
    <row r="1628" spans="10:50" ht="18" customHeight="1" x14ac:dyDescent="0.25">
      <c r="J1628" s="314" t="e">
        <f t="shared" ca="1" si="380"/>
        <v>#REF!</v>
      </c>
      <c r="K1628" s="338" t="e">
        <f t="shared" ca="1" si="379"/>
        <v>#REF!</v>
      </c>
      <c r="Q1628" s="271"/>
      <c r="AB1628" s="272"/>
      <c r="AG1628" s="271"/>
      <c r="AI1628" s="341" t="s">
        <v>246</v>
      </c>
      <c r="AJ1628" s="344">
        <v>0</v>
      </c>
      <c r="AK1628" s="341" t="s">
        <v>372</v>
      </c>
      <c r="AL1628" s="344">
        <v>0</v>
      </c>
      <c r="AM1628" s="345" t="s">
        <v>435</v>
      </c>
      <c r="AN1628" s="346">
        <v>0</v>
      </c>
      <c r="AO1628" s="341" t="s">
        <v>1286</v>
      </c>
      <c r="AP1628" s="344">
        <v>0</v>
      </c>
      <c r="AQ1628" s="341" t="s">
        <v>1316</v>
      </c>
      <c r="AR1628" s="831">
        <v>0.27100000000000002</v>
      </c>
      <c r="AS1628" s="341" t="s">
        <v>1454</v>
      </c>
      <c r="AT1628" s="831">
        <v>0</v>
      </c>
      <c r="AU1628" s="1037" t="s">
        <v>1538</v>
      </c>
      <c r="AV1628" s="831">
        <v>0.28299999999999997</v>
      </c>
      <c r="AW1628" s="719" t="s">
        <v>1282</v>
      </c>
      <c r="AX1628" s="1013">
        <v>0.254</v>
      </c>
    </row>
    <row r="1629" spans="10:50" ht="18" customHeight="1" x14ac:dyDescent="0.25">
      <c r="J1629" s="314" t="e">
        <f t="shared" ca="1" si="380"/>
        <v>#REF!</v>
      </c>
      <c r="K1629" s="338" t="e">
        <f t="shared" ca="1" si="379"/>
        <v>#REF!</v>
      </c>
      <c r="Q1629" s="271"/>
      <c r="AB1629" s="272"/>
      <c r="AG1629" s="271"/>
      <c r="AI1629" s="341" t="s">
        <v>446</v>
      </c>
      <c r="AJ1629" s="344">
        <v>0.20000000298023224</v>
      </c>
      <c r="AK1629" s="341" t="s">
        <v>392</v>
      </c>
      <c r="AL1629" s="344">
        <v>0</v>
      </c>
      <c r="AM1629" s="345" t="s">
        <v>368</v>
      </c>
      <c r="AN1629" s="346">
        <v>0</v>
      </c>
      <c r="AO1629" s="341" t="s">
        <v>1287</v>
      </c>
      <c r="AP1629" s="344">
        <v>0</v>
      </c>
      <c r="AQ1629" s="341" t="s">
        <v>1317</v>
      </c>
      <c r="AR1629" s="831">
        <v>0.26900000000000002</v>
      </c>
      <c r="AS1629" s="341" t="s">
        <v>484</v>
      </c>
      <c r="AT1629" s="831">
        <v>0.215</v>
      </c>
      <c r="AU1629" s="1037" t="s">
        <v>1102</v>
      </c>
      <c r="AV1629" s="831">
        <v>0.28299999999999997</v>
      </c>
      <c r="AW1629" s="719" t="s">
        <v>1453</v>
      </c>
      <c r="AX1629" s="1013">
        <v>0.252</v>
      </c>
    </row>
    <row r="1630" spans="10:50" ht="18" customHeight="1" x14ac:dyDescent="0.25">
      <c r="J1630" s="314" t="e">
        <f t="shared" ca="1" si="380"/>
        <v>#REF!</v>
      </c>
      <c r="K1630" s="338" t="e">
        <f t="shared" ca="1" si="379"/>
        <v>#REF!</v>
      </c>
      <c r="Q1630" s="271"/>
      <c r="AB1630" s="272"/>
      <c r="AG1630" s="271"/>
      <c r="AI1630" s="341" t="s">
        <v>210</v>
      </c>
      <c r="AJ1630" s="344">
        <v>0</v>
      </c>
      <c r="AK1630" s="341" t="s">
        <v>498</v>
      </c>
      <c r="AL1630" s="344">
        <v>0</v>
      </c>
      <c r="AM1630" s="345" t="s">
        <v>388</v>
      </c>
      <c r="AN1630" s="346">
        <v>0.04</v>
      </c>
      <c r="AO1630" s="341" t="s">
        <v>1288</v>
      </c>
      <c r="AP1630" s="344">
        <v>0</v>
      </c>
      <c r="AQ1630" s="341" t="s">
        <v>1318</v>
      </c>
      <c r="AR1630" s="831">
        <v>0.26700000000000002</v>
      </c>
      <c r="AS1630" s="341" t="s">
        <v>1455</v>
      </c>
      <c r="AT1630" s="831">
        <v>0.25900000000000001</v>
      </c>
      <c r="AU1630" s="1037" t="s">
        <v>495</v>
      </c>
      <c r="AV1630" s="831">
        <v>0.27100000000000002</v>
      </c>
      <c r="AW1630" s="719" t="s">
        <v>1870</v>
      </c>
      <c r="AX1630" s="1013">
        <v>0</v>
      </c>
    </row>
    <row r="1631" spans="10:50" ht="18" customHeight="1" x14ac:dyDescent="0.25">
      <c r="J1631" s="314" t="e">
        <f t="shared" ca="1" si="380"/>
        <v>#REF!</v>
      </c>
      <c r="K1631" s="338" t="e">
        <f t="shared" ca="1" si="379"/>
        <v>#REF!</v>
      </c>
      <c r="Q1631" s="271"/>
      <c r="AB1631" s="272"/>
      <c r="AG1631" s="271"/>
      <c r="AI1631" s="341" t="s">
        <v>455</v>
      </c>
      <c r="AJ1631" s="344">
        <v>0.37999999523162842</v>
      </c>
      <c r="AK1631" s="341" t="s">
        <v>242</v>
      </c>
      <c r="AL1631" s="344">
        <v>0</v>
      </c>
      <c r="AM1631" s="345" t="s">
        <v>524</v>
      </c>
      <c r="AN1631" s="346">
        <v>0</v>
      </c>
      <c r="AO1631" s="341" t="s">
        <v>658</v>
      </c>
      <c r="AP1631" s="344">
        <v>0.21099999999999999</v>
      </c>
      <c r="AQ1631" s="341" t="s">
        <v>1319</v>
      </c>
      <c r="AR1631" s="831">
        <v>0.27300000000000002</v>
      </c>
      <c r="AS1631" s="341" t="s">
        <v>1296</v>
      </c>
      <c r="AT1631" s="831">
        <v>0</v>
      </c>
      <c r="AU1631" s="1037" t="s">
        <v>1283</v>
      </c>
      <c r="AV1631" s="831">
        <v>0.28299999999999997</v>
      </c>
      <c r="AW1631" s="719" t="s">
        <v>1538</v>
      </c>
      <c r="AX1631" s="1013">
        <v>0.16600000000000001</v>
      </c>
    </row>
    <row r="1632" spans="10:50" ht="18" customHeight="1" x14ac:dyDescent="0.25">
      <c r="J1632" s="314" t="e">
        <f t="shared" ca="1" si="380"/>
        <v>#REF!</v>
      </c>
      <c r="K1632" s="338" t="e">
        <f t="shared" ca="1" si="379"/>
        <v>#REF!</v>
      </c>
      <c r="Q1632" s="271"/>
      <c r="AB1632" s="272"/>
      <c r="AG1632" s="271"/>
      <c r="AI1632" s="341" t="s">
        <v>456</v>
      </c>
      <c r="AJ1632" s="344">
        <v>0</v>
      </c>
      <c r="AK1632" s="341" t="s">
        <v>499</v>
      </c>
      <c r="AL1632" s="344">
        <v>0</v>
      </c>
      <c r="AM1632" s="345" t="s">
        <v>239</v>
      </c>
      <c r="AN1632" s="346">
        <v>0</v>
      </c>
      <c r="AO1632" s="341" t="s">
        <v>1289</v>
      </c>
      <c r="AP1632" s="344">
        <v>0</v>
      </c>
      <c r="AQ1632" s="341" t="s">
        <v>1321</v>
      </c>
      <c r="AR1632" s="831">
        <v>0.27300000000000002</v>
      </c>
      <c r="AS1632" s="341" t="s">
        <v>1298</v>
      </c>
      <c r="AT1632" s="831">
        <v>0</v>
      </c>
      <c r="AU1632" s="1037" t="s">
        <v>1284</v>
      </c>
      <c r="AV1632" s="831">
        <v>0</v>
      </c>
      <c r="AW1632" s="719" t="s">
        <v>1871</v>
      </c>
      <c r="AX1632" s="1013">
        <v>0.25700000000000001</v>
      </c>
    </row>
    <row r="1633" spans="1:54" ht="18" customHeight="1" x14ac:dyDescent="0.25">
      <c r="J1633" s="314" t="e">
        <f t="shared" ca="1" si="380"/>
        <v>#REF!</v>
      </c>
      <c r="K1633" s="338" t="e">
        <f t="shared" ca="1" si="379"/>
        <v>#REF!</v>
      </c>
      <c r="Q1633" s="271"/>
      <c r="AB1633" s="272"/>
      <c r="AG1633" s="271"/>
      <c r="AI1633" s="341" t="s">
        <v>345</v>
      </c>
      <c r="AJ1633" s="344">
        <v>0</v>
      </c>
      <c r="AK1633" s="341" t="s">
        <v>441</v>
      </c>
      <c r="AL1633" s="344">
        <v>0.20999999344348907</v>
      </c>
      <c r="AM1633" s="345" t="s">
        <v>479</v>
      </c>
      <c r="AN1633" s="346">
        <v>0</v>
      </c>
      <c r="AO1633" s="341" t="s">
        <v>659</v>
      </c>
      <c r="AP1633" s="344">
        <v>0</v>
      </c>
      <c r="AQ1633" s="341" t="s">
        <v>1457</v>
      </c>
      <c r="AR1633" s="831">
        <v>0</v>
      </c>
      <c r="AS1633" s="341" t="s">
        <v>1299</v>
      </c>
      <c r="AT1633" s="831">
        <v>0</v>
      </c>
      <c r="AU1633" s="1037" t="s">
        <v>1285</v>
      </c>
      <c r="AV1633" s="831">
        <v>0</v>
      </c>
      <c r="AW1633" s="719" t="s">
        <v>1872</v>
      </c>
      <c r="AX1633" s="1013">
        <v>0</v>
      </c>
    </row>
    <row r="1634" spans="1:54" ht="18" customHeight="1" x14ac:dyDescent="0.25">
      <c r="J1634" s="314" t="e">
        <f t="shared" ca="1" si="380"/>
        <v>#REF!</v>
      </c>
      <c r="K1634" s="338" t="e">
        <f t="shared" ca="1" si="379"/>
        <v>#REF!</v>
      </c>
      <c r="Q1634" s="271"/>
      <c r="AB1634" s="272"/>
      <c r="AG1634" s="271"/>
      <c r="AI1634" s="341" t="s">
        <v>211</v>
      </c>
      <c r="AJ1634" s="344">
        <v>0</v>
      </c>
      <c r="AK1634" s="341" t="s">
        <v>243</v>
      </c>
      <c r="AL1634" s="344">
        <v>0</v>
      </c>
      <c r="AM1634" s="345" t="s">
        <v>655</v>
      </c>
      <c r="AN1634" s="346">
        <v>0.25</v>
      </c>
      <c r="AO1634" s="341" t="s">
        <v>661</v>
      </c>
      <c r="AP1634" s="344">
        <v>0</v>
      </c>
      <c r="AQ1634" s="341" t="s">
        <v>1458</v>
      </c>
      <c r="AR1634" s="831">
        <v>0.25</v>
      </c>
      <c r="AS1634" s="341" t="s">
        <v>1300</v>
      </c>
      <c r="AT1634" s="831">
        <v>0</v>
      </c>
      <c r="AU1634" s="1037" t="s">
        <v>481</v>
      </c>
      <c r="AV1634" s="831">
        <v>0</v>
      </c>
      <c r="AW1634" s="719" t="s">
        <v>1102</v>
      </c>
      <c r="AX1634" s="1013">
        <v>0.25800000000000001</v>
      </c>
    </row>
    <row r="1635" spans="1:54" ht="18" customHeight="1" x14ac:dyDescent="0.25">
      <c r="J1635" s="314" t="e">
        <f t="shared" ca="1" si="380"/>
        <v>#REF!</v>
      </c>
      <c r="K1635" s="338" t="e">
        <f t="shared" ca="1" si="379"/>
        <v>#REF!</v>
      </c>
      <c r="Q1635" s="271"/>
      <c r="AB1635" s="272"/>
      <c r="AG1635" s="271"/>
      <c r="AI1635" s="341" t="s">
        <v>347</v>
      </c>
      <c r="AJ1635" s="344">
        <v>0.30000001192092896</v>
      </c>
      <c r="AK1635" s="341" t="s">
        <v>486</v>
      </c>
      <c r="AL1635" s="344">
        <v>1.9999999552965164E-2</v>
      </c>
      <c r="AM1635" s="345" t="s">
        <v>525</v>
      </c>
      <c r="AN1635" s="346">
        <v>0.25</v>
      </c>
      <c r="AO1635" s="341" t="s">
        <v>1290</v>
      </c>
      <c r="AP1635" s="344">
        <v>0</v>
      </c>
      <c r="AQ1635" s="341" t="s">
        <v>1322</v>
      </c>
      <c r="AR1635" s="831">
        <v>4.0000000000000001E-3</v>
      </c>
      <c r="AS1635" s="341" t="s">
        <v>1543</v>
      </c>
      <c r="AT1635" s="831">
        <v>0</v>
      </c>
      <c r="AU1635" s="1037" t="s">
        <v>1286</v>
      </c>
      <c r="AV1635" s="831">
        <v>0</v>
      </c>
      <c r="AW1635" s="719" t="s">
        <v>495</v>
      </c>
      <c r="AX1635" s="1013">
        <v>0.23799999999999999</v>
      </c>
    </row>
    <row r="1636" spans="1:54" ht="18" customHeight="1" x14ac:dyDescent="0.25">
      <c r="J1636" s="314" t="e">
        <f t="shared" ca="1" si="380"/>
        <v>#REF!</v>
      </c>
      <c r="K1636" s="338" t="e">
        <f t="shared" ca="1" si="379"/>
        <v>#REF!</v>
      </c>
      <c r="Q1636" s="271"/>
      <c r="AB1636" s="272"/>
      <c r="AG1636" s="271"/>
      <c r="AI1636" s="341" t="s">
        <v>373</v>
      </c>
      <c r="AJ1636" s="344">
        <v>0.20999999344348907</v>
      </c>
      <c r="AK1636" s="341" t="s">
        <v>442</v>
      </c>
      <c r="AL1636" s="344">
        <v>0.31000000238418579</v>
      </c>
      <c r="AM1636" s="345" t="s">
        <v>375</v>
      </c>
      <c r="AN1636" s="346">
        <v>0.05</v>
      </c>
      <c r="AO1636" s="341" t="s">
        <v>662</v>
      </c>
      <c r="AP1636" s="344">
        <v>0</v>
      </c>
      <c r="AQ1636" s="341" t="s">
        <v>1470</v>
      </c>
      <c r="AR1636" s="831">
        <v>0</v>
      </c>
      <c r="AS1636" s="341" t="s">
        <v>1302</v>
      </c>
      <c r="AT1636" s="831">
        <v>0.254</v>
      </c>
      <c r="AU1636" s="1037" t="s">
        <v>1539</v>
      </c>
      <c r="AV1636" s="831">
        <v>0</v>
      </c>
      <c r="AW1636" s="719" t="s">
        <v>1283</v>
      </c>
      <c r="AX1636" s="1013">
        <v>0.25800000000000001</v>
      </c>
    </row>
    <row r="1637" spans="1:54" ht="18" customHeight="1" x14ac:dyDescent="0.25">
      <c r="J1637" s="314" t="e">
        <f t="shared" ca="1" si="380"/>
        <v>#REF!</v>
      </c>
      <c r="K1637" s="338" t="e">
        <f t="shared" ca="1" si="379"/>
        <v>#REF!</v>
      </c>
      <c r="Q1637" s="271"/>
      <c r="AB1637" s="272"/>
      <c r="AG1637" s="271"/>
      <c r="AI1637" s="341" t="s">
        <v>447</v>
      </c>
      <c r="AJ1637" s="344">
        <v>0</v>
      </c>
      <c r="AK1637" s="341" t="s">
        <v>526</v>
      </c>
      <c r="AL1637" s="344">
        <v>5.000000074505806E-2</v>
      </c>
      <c r="AM1637" s="345" t="s">
        <v>656</v>
      </c>
      <c r="AN1637" s="346">
        <v>0</v>
      </c>
      <c r="AO1637" s="341" t="s">
        <v>1291</v>
      </c>
      <c r="AP1637" s="344">
        <v>0</v>
      </c>
      <c r="AQ1637" s="341" t="s">
        <v>1471</v>
      </c>
      <c r="AR1637" s="831">
        <v>0</v>
      </c>
      <c r="AS1637" s="341" t="s">
        <v>1456</v>
      </c>
      <c r="AT1637" s="831">
        <v>0.26</v>
      </c>
      <c r="AU1637" s="1037" t="s">
        <v>658</v>
      </c>
      <c r="AV1637" s="831">
        <v>0.22600000000000001</v>
      </c>
      <c r="AW1637" s="719" t="s">
        <v>1873</v>
      </c>
      <c r="AX1637" s="1013">
        <v>0</v>
      </c>
    </row>
    <row r="1638" spans="1:54" ht="18" customHeight="1" x14ac:dyDescent="0.25">
      <c r="J1638" s="314" t="e">
        <f t="shared" ca="1" si="380"/>
        <v>#REF!</v>
      </c>
      <c r="K1638" s="338" t="e">
        <f t="shared" ca="1" si="379"/>
        <v>#REF!</v>
      </c>
      <c r="Q1638" s="271"/>
      <c r="AB1638" s="272"/>
      <c r="AG1638" s="271"/>
      <c r="AI1638" s="341" t="s">
        <v>448</v>
      </c>
      <c r="AJ1638" s="344">
        <v>0.40999999642372131</v>
      </c>
      <c r="AK1638" s="341" t="s">
        <v>535</v>
      </c>
      <c r="AL1638" s="344">
        <v>0.30000001192092896</v>
      </c>
      <c r="AM1638" s="345" t="s">
        <v>369</v>
      </c>
      <c r="AN1638" s="346">
        <v>0</v>
      </c>
      <c r="AO1638" s="341" t="s">
        <v>1292</v>
      </c>
      <c r="AP1638" s="344">
        <v>0.25600000000000001</v>
      </c>
      <c r="AQ1638" s="341" t="s">
        <v>1323</v>
      </c>
      <c r="AR1638" s="831">
        <v>0</v>
      </c>
      <c r="AS1638" s="341" t="s">
        <v>1303</v>
      </c>
      <c r="AT1638" s="831">
        <v>0</v>
      </c>
      <c r="AU1638" s="1037" t="s">
        <v>1289</v>
      </c>
      <c r="AV1638" s="831">
        <v>0.28299999999999997</v>
      </c>
      <c r="AW1638" s="719" t="s">
        <v>1284</v>
      </c>
      <c r="AX1638" s="1013">
        <v>0</v>
      </c>
    </row>
    <row r="1639" spans="1:54" ht="18" customHeight="1" x14ac:dyDescent="0.25">
      <c r="J1639" s="314" t="e">
        <f t="shared" ca="1" si="380"/>
        <v>#REF!</v>
      </c>
      <c r="K1639" s="338" t="e">
        <f t="shared" ca="1" si="379"/>
        <v>#REF!</v>
      </c>
      <c r="Q1639" s="271"/>
      <c r="AB1639" s="272"/>
      <c r="AG1639" s="271"/>
      <c r="AI1639" s="341" t="s">
        <v>449</v>
      </c>
      <c r="AJ1639" s="344">
        <v>0.38999998569488525</v>
      </c>
      <c r="AK1639" s="341" t="s">
        <v>343</v>
      </c>
      <c r="AL1639" s="344">
        <v>0.28999999165534973</v>
      </c>
      <c r="AM1639" s="345" t="s">
        <v>657</v>
      </c>
      <c r="AN1639" s="346">
        <v>0</v>
      </c>
      <c r="AO1639" s="341" t="s">
        <v>1293</v>
      </c>
      <c r="AP1639" s="344">
        <v>0.25900000000000001</v>
      </c>
      <c r="AQ1639" s="341" t="s">
        <v>1324</v>
      </c>
      <c r="AR1639" s="831">
        <v>0.27300000000000002</v>
      </c>
      <c r="AS1639" s="341" t="s">
        <v>1104</v>
      </c>
      <c r="AT1639" s="831">
        <v>0.26</v>
      </c>
      <c r="AU1639" s="1037" t="s">
        <v>659</v>
      </c>
      <c r="AV1639" s="831">
        <v>0.28299999999999997</v>
      </c>
      <c r="AW1639" s="719" t="s">
        <v>1874</v>
      </c>
      <c r="AX1639" s="1013">
        <v>0</v>
      </c>
    </row>
    <row r="1640" spans="1:54" ht="18" customHeight="1" x14ac:dyDescent="0.25">
      <c r="J1640" s="314" t="e">
        <f t="shared" ca="1" si="380"/>
        <v>#REF!</v>
      </c>
      <c r="K1640" s="338" t="e">
        <f t="shared" ca="1" si="379"/>
        <v>#REF!</v>
      </c>
      <c r="Q1640" s="271"/>
      <c r="AB1640" s="272"/>
      <c r="AG1640" s="271"/>
      <c r="AI1640" s="341" t="s">
        <v>248</v>
      </c>
      <c r="AJ1640" s="344">
        <v>0.34999999403953552</v>
      </c>
      <c r="AK1640" s="341" t="s">
        <v>244</v>
      </c>
      <c r="AL1640" s="344">
        <v>0.18000000715255737</v>
      </c>
      <c r="AM1640" s="345" t="s">
        <v>480</v>
      </c>
      <c r="AN1640" s="346">
        <v>0</v>
      </c>
      <c r="AO1640" s="341" t="s">
        <v>1294</v>
      </c>
      <c r="AP1640" s="344">
        <v>0</v>
      </c>
      <c r="AQ1640" s="341" t="s">
        <v>1326</v>
      </c>
      <c r="AR1640" s="831">
        <v>0.27300000000000002</v>
      </c>
      <c r="AS1640" s="341" t="s">
        <v>1305</v>
      </c>
      <c r="AT1640" s="831">
        <v>0.25900000000000001</v>
      </c>
      <c r="AU1640" s="1037" t="s">
        <v>1540</v>
      </c>
      <c r="AV1640" s="831">
        <v>0</v>
      </c>
      <c r="AW1640" s="719" t="s">
        <v>1285</v>
      </c>
      <c r="AX1640" s="1013">
        <v>8.9999999999999993E-3</v>
      </c>
    </row>
    <row r="1641" spans="1:54" ht="18" customHeight="1" x14ac:dyDescent="0.25">
      <c r="J1641" s="314" t="e">
        <f t="shared" ca="1" si="380"/>
        <v>#REF!</v>
      </c>
      <c r="K1641" s="338" t="e">
        <f t="shared" ca="1" si="379"/>
        <v>#REF!</v>
      </c>
      <c r="Q1641" s="271"/>
      <c r="AB1641" s="272"/>
      <c r="AG1641" s="271"/>
      <c r="AI1641" s="341" t="s">
        <v>349</v>
      </c>
      <c r="AJ1641" s="344">
        <v>0.20000000298023224</v>
      </c>
      <c r="AK1641" s="341" t="s">
        <v>454</v>
      </c>
      <c r="AL1641" s="344">
        <v>0</v>
      </c>
      <c r="AM1641" s="345" t="s">
        <v>481</v>
      </c>
      <c r="AN1641" s="346">
        <v>0</v>
      </c>
      <c r="AO1641" s="341" t="s">
        <v>484</v>
      </c>
      <c r="AP1641" s="344">
        <v>0.25900000000000001</v>
      </c>
      <c r="AQ1641" s="341" t="s">
        <v>1328</v>
      </c>
      <c r="AR1641" s="831">
        <v>0.25800000000000001</v>
      </c>
      <c r="AS1641" s="341" t="s">
        <v>667</v>
      </c>
      <c r="AT1641" s="831">
        <v>0.26</v>
      </c>
      <c r="AU1641" s="1037" t="s">
        <v>661</v>
      </c>
      <c r="AV1641" s="831">
        <v>0</v>
      </c>
      <c r="AW1641" s="719" t="s">
        <v>481</v>
      </c>
      <c r="AX1641" s="1013">
        <v>0</v>
      </c>
    </row>
    <row r="1642" spans="1:54" ht="18" customHeight="1" x14ac:dyDescent="0.25">
      <c r="J1642" s="314" t="e">
        <f t="shared" ca="1" si="380"/>
        <v>#REF!</v>
      </c>
      <c r="K1642" s="338" t="e">
        <f t="shared" ca="1" si="379"/>
        <v>#REF!</v>
      </c>
      <c r="Q1642" s="271"/>
      <c r="AB1642" s="272"/>
      <c r="AG1642" s="271"/>
      <c r="AI1642" s="347" t="s">
        <v>113</v>
      </c>
      <c r="AJ1642" s="344">
        <v>0.41</v>
      </c>
      <c r="AK1642" s="341" t="s">
        <v>68</v>
      </c>
      <c r="AL1642" s="344">
        <v>0</v>
      </c>
      <c r="AM1642" s="345" t="s">
        <v>390</v>
      </c>
      <c r="AN1642" s="346">
        <v>0</v>
      </c>
      <c r="AO1642" s="341" t="s">
        <v>1295</v>
      </c>
      <c r="AP1642" s="344">
        <v>0</v>
      </c>
      <c r="AQ1642" s="341" t="s">
        <v>1330</v>
      </c>
      <c r="AR1642" s="831">
        <v>0</v>
      </c>
      <c r="AS1642" s="341" t="s">
        <v>1306</v>
      </c>
      <c r="AT1642" s="831">
        <v>4.0000000000000001E-3</v>
      </c>
      <c r="AU1642" s="1037" t="s">
        <v>1290</v>
      </c>
      <c r="AV1642" s="831">
        <v>0.27600000000000002</v>
      </c>
      <c r="AW1642" s="719" t="s">
        <v>1286</v>
      </c>
      <c r="AX1642" s="1013">
        <v>0</v>
      </c>
    </row>
    <row r="1643" spans="1:54" ht="18" customHeight="1" x14ac:dyDescent="0.25">
      <c r="J1643" s="314" t="e">
        <f t="shared" ca="1" si="380"/>
        <v>#REF!</v>
      </c>
      <c r="K1643" s="338" t="e">
        <f t="shared" ca="1" si="379"/>
        <v>#REF!</v>
      </c>
      <c r="Q1643" s="271"/>
      <c r="AB1643" s="272"/>
      <c r="AG1643" s="271"/>
      <c r="AI1643" s="347" t="s">
        <v>0</v>
      </c>
      <c r="AJ1643" s="344">
        <v>0.41</v>
      </c>
      <c r="AK1643" s="341" t="s">
        <v>443</v>
      </c>
      <c r="AL1643" s="344">
        <v>0.23999999463558197</v>
      </c>
      <c r="AM1643" s="345" t="s">
        <v>658</v>
      </c>
      <c r="AN1643" s="346">
        <v>0.21</v>
      </c>
      <c r="AO1643" s="341" t="s">
        <v>664</v>
      </c>
      <c r="AP1643" s="344">
        <v>0.254</v>
      </c>
      <c r="AQ1643" s="341" t="s">
        <v>1332</v>
      </c>
      <c r="AR1643" s="831">
        <v>0.27300000000000002</v>
      </c>
      <c r="AS1643" s="341" t="s">
        <v>1307</v>
      </c>
      <c r="AT1643" s="831">
        <v>0.26</v>
      </c>
      <c r="AU1643" s="1037" t="s">
        <v>1541</v>
      </c>
      <c r="AV1643" s="831">
        <v>0</v>
      </c>
      <c r="AW1643" s="719" t="s">
        <v>1539</v>
      </c>
      <c r="AX1643" s="1013">
        <v>0</v>
      </c>
    </row>
    <row r="1644" spans="1:54" ht="18" customHeight="1" x14ac:dyDescent="0.25">
      <c r="J1644" s="314" t="e">
        <f t="shared" ca="1" si="380"/>
        <v>#REF!</v>
      </c>
      <c r="K1644" s="338" t="e">
        <f t="shared" ca="1" si="379"/>
        <v>#REF!</v>
      </c>
      <c r="Q1644" s="271"/>
      <c r="AB1644" s="272"/>
      <c r="AG1644" s="271"/>
      <c r="AK1644" s="341" t="s">
        <v>500</v>
      </c>
      <c r="AL1644" s="344">
        <v>0</v>
      </c>
      <c r="AM1644" s="345" t="s">
        <v>482</v>
      </c>
      <c r="AN1644" s="346">
        <v>0</v>
      </c>
      <c r="AO1644" s="341" t="s">
        <v>1296</v>
      </c>
      <c r="AP1644" s="344">
        <v>0</v>
      </c>
      <c r="AQ1644" s="341" t="s">
        <v>1333</v>
      </c>
      <c r="AR1644" s="831">
        <v>5.0999999999999997E-2</v>
      </c>
      <c r="AS1644" s="341" t="s">
        <v>1308</v>
      </c>
      <c r="AT1644" s="831">
        <v>0.25800000000000001</v>
      </c>
      <c r="AU1644" s="1037" t="s">
        <v>662</v>
      </c>
      <c r="AV1644" s="831">
        <v>0.28299999999999997</v>
      </c>
      <c r="AW1644" s="719" t="s">
        <v>658</v>
      </c>
      <c r="AX1644" s="1013">
        <v>0.246</v>
      </c>
    </row>
    <row r="1645" spans="1:54" ht="18" customHeight="1" x14ac:dyDescent="0.25">
      <c r="J1645" s="314" t="e">
        <f t="shared" ca="1" si="380"/>
        <v>#REF!</v>
      </c>
      <c r="K1645" s="338" t="e">
        <f t="shared" ca="1" si="379"/>
        <v>#REF!</v>
      </c>
      <c r="Q1645" s="271"/>
      <c r="AB1645" s="272"/>
      <c r="AG1645" s="271"/>
      <c r="AK1645" s="341" t="s">
        <v>245</v>
      </c>
      <c r="AL1645" s="344">
        <v>0</v>
      </c>
      <c r="AM1645" s="345" t="s">
        <v>659</v>
      </c>
      <c r="AN1645" s="346">
        <v>0</v>
      </c>
      <c r="AO1645" s="341" t="s">
        <v>1297</v>
      </c>
      <c r="AP1645" s="344">
        <v>0</v>
      </c>
      <c r="AQ1645" s="341" t="s">
        <v>1334</v>
      </c>
      <c r="AR1645" s="831">
        <v>0.27</v>
      </c>
      <c r="AS1645" s="341" t="s">
        <v>1311</v>
      </c>
      <c r="AT1645" s="831">
        <v>0.25900000000000001</v>
      </c>
      <c r="AU1645" s="1037" t="s">
        <v>1291</v>
      </c>
      <c r="AV1645" s="831">
        <v>0</v>
      </c>
      <c r="AW1645" s="719" t="s">
        <v>1289</v>
      </c>
      <c r="AX1645" s="1013">
        <v>0.25700000000000001</v>
      </c>
    </row>
    <row r="1646" spans="1:54" ht="18" customHeight="1" x14ac:dyDescent="0.25">
      <c r="J1646" s="314" t="e">
        <f t="shared" ca="1" si="380"/>
        <v>#REF!</v>
      </c>
      <c r="K1646" s="338" t="e">
        <f t="shared" ca="1" si="379"/>
        <v>#REF!</v>
      </c>
      <c r="Q1646" s="271"/>
      <c r="AB1646" s="272"/>
      <c r="AG1646" s="271"/>
      <c r="AK1646" s="341" t="s">
        <v>344</v>
      </c>
      <c r="AL1646" s="344">
        <v>0</v>
      </c>
      <c r="AM1646" s="345" t="s">
        <v>660</v>
      </c>
      <c r="AN1646" s="346">
        <v>0</v>
      </c>
      <c r="AO1646" s="341" t="s">
        <v>1298</v>
      </c>
      <c r="AP1646" s="344">
        <v>0</v>
      </c>
      <c r="AQ1646" s="341" t="s">
        <v>1335</v>
      </c>
      <c r="AR1646" s="831">
        <v>0.23</v>
      </c>
      <c r="AS1646" s="341" t="s">
        <v>1312</v>
      </c>
      <c r="AT1646" s="831">
        <v>0</v>
      </c>
      <c r="AU1646" s="1037" t="s">
        <v>1469</v>
      </c>
      <c r="AV1646" s="831">
        <v>0.28299999999999997</v>
      </c>
      <c r="AW1646" s="719" t="s">
        <v>659</v>
      </c>
      <c r="AX1646" s="1013">
        <v>0.25800000000000001</v>
      </c>
    </row>
    <row r="1647" spans="1:54" ht="18" customHeight="1" x14ac:dyDescent="0.25">
      <c r="J1647" s="314" t="e">
        <f t="shared" ca="1" si="380"/>
        <v>#REF!</v>
      </c>
      <c r="K1647" s="338" t="e">
        <f t="shared" ca="1" si="379"/>
        <v>#REF!</v>
      </c>
      <c r="Q1647" s="271"/>
      <c r="AB1647" s="272"/>
      <c r="AG1647" s="271"/>
      <c r="AK1647" s="341" t="s">
        <v>445</v>
      </c>
      <c r="AL1647" s="344">
        <v>0</v>
      </c>
      <c r="AM1647" s="345" t="s">
        <v>483</v>
      </c>
      <c r="AN1647" s="346">
        <v>0.2</v>
      </c>
      <c r="AO1647" s="341" t="s">
        <v>1299</v>
      </c>
      <c r="AP1647" s="344">
        <v>0</v>
      </c>
      <c r="AQ1647" s="341" t="s">
        <v>456</v>
      </c>
      <c r="AR1647" s="831">
        <v>0</v>
      </c>
      <c r="AS1647" s="341" t="s">
        <v>1544</v>
      </c>
      <c r="AT1647" s="831">
        <v>8.9999999999999993E-3</v>
      </c>
      <c r="AU1647" s="1037" t="s">
        <v>1542</v>
      </c>
      <c r="AV1647" s="831">
        <v>0</v>
      </c>
      <c r="AW1647" s="719" t="s">
        <v>1540</v>
      </c>
      <c r="AX1647" s="1013">
        <v>0</v>
      </c>
    </row>
    <row r="1648" spans="1:54" s="272" customFormat="1" ht="18" customHeight="1" x14ac:dyDescent="0.25">
      <c r="A1648" s="166"/>
      <c r="B1648" s="271"/>
      <c r="C1648" s="271"/>
      <c r="D1648" s="271"/>
      <c r="E1648" s="271"/>
      <c r="F1648" s="271"/>
      <c r="J1648" s="314" t="e">
        <f t="shared" ca="1" si="380"/>
        <v>#REF!</v>
      </c>
      <c r="K1648" s="338" t="e">
        <f t="shared" ca="1" si="379"/>
        <v>#REF!</v>
      </c>
      <c r="W1648" s="271"/>
      <c r="X1648" s="271"/>
      <c r="Y1648" s="271"/>
      <c r="Z1648" s="271"/>
      <c r="AA1648" s="271"/>
      <c r="AC1648" s="271"/>
      <c r="AD1648" s="271"/>
      <c r="AE1648" s="271"/>
      <c r="AF1648" s="271"/>
      <c r="AG1648" s="271"/>
      <c r="AH1648" s="271"/>
      <c r="AI1648" s="271"/>
      <c r="AJ1648" s="271"/>
      <c r="AK1648" s="341" t="s">
        <v>246</v>
      </c>
      <c r="AL1648" s="344">
        <v>0</v>
      </c>
      <c r="AM1648" s="345" t="s">
        <v>661</v>
      </c>
      <c r="AN1648" s="346">
        <v>0</v>
      </c>
      <c r="AO1648" s="341" t="s">
        <v>1300</v>
      </c>
      <c r="AP1648" s="344">
        <v>0.25600000000000001</v>
      </c>
      <c r="AQ1648" s="341" t="s">
        <v>1336</v>
      </c>
      <c r="AR1648" s="831">
        <v>0</v>
      </c>
      <c r="AS1648" s="341" t="s">
        <v>1545</v>
      </c>
      <c r="AT1648" s="831">
        <v>0</v>
      </c>
      <c r="AU1648" s="1037" t="s">
        <v>1293</v>
      </c>
      <c r="AV1648" s="831">
        <v>0.24299999999999999</v>
      </c>
      <c r="AW1648" s="726" t="s">
        <v>661</v>
      </c>
      <c r="AX1648" s="896">
        <v>0</v>
      </c>
      <c r="AZ1648" s="271"/>
      <c r="BB1648" s="271"/>
    </row>
    <row r="1649" spans="10:50" ht="18" customHeight="1" x14ac:dyDescent="0.25">
      <c r="J1649" s="314" t="e">
        <f t="shared" ca="1" si="380"/>
        <v>#REF!</v>
      </c>
      <c r="K1649" s="338" t="e">
        <f t="shared" ca="1" si="379"/>
        <v>#REF!</v>
      </c>
      <c r="Q1649" s="271"/>
      <c r="AB1649" s="272"/>
      <c r="AG1649" s="271"/>
      <c r="AK1649" s="341" t="s">
        <v>446</v>
      </c>
      <c r="AL1649" s="344">
        <v>0</v>
      </c>
      <c r="AM1649" s="345" t="s">
        <v>662</v>
      </c>
      <c r="AN1649" s="346">
        <v>0</v>
      </c>
      <c r="AO1649" s="341" t="s">
        <v>1301</v>
      </c>
      <c r="AP1649" s="344">
        <v>0</v>
      </c>
      <c r="AQ1649" s="341" t="s">
        <v>1337</v>
      </c>
      <c r="AR1649" s="831">
        <v>0</v>
      </c>
      <c r="AS1649" s="341" t="s">
        <v>1314</v>
      </c>
      <c r="AT1649" s="831">
        <v>0.26300000000000001</v>
      </c>
      <c r="AU1649" s="1037" t="s">
        <v>1294</v>
      </c>
      <c r="AV1649" s="831">
        <v>0.28299999999999997</v>
      </c>
      <c r="AW1649" s="719" t="s">
        <v>1290</v>
      </c>
      <c r="AX1649" s="1013">
        <v>0.25800000000000001</v>
      </c>
    </row>
    <row r="1650" spans="10:50" ht="18" customHeight="1" x14ac:dyDescent="0.25">
      <c r="J1650" s="314" t="e">
        <f t="shared" ca="1" si="380"/>
        <v>#REF!</v>
      </c>
      <c r="K1650" s="338" t="e">
        <f t="shared" ca="1" si="379"/>
        <v>#REF!</v>
      </c>
      <c r="Q1650" s="271"/>
      <c r="AB1650" s="272"/>
      <c r="AG1650" s="271"/>
      <c r="AK1650" s="341" t="s">
        <v>501</v>
      </c>
      <c r="AL1650" s="344">
        <v>0</v>
      </c>
      <c r="AM1650" s="345" t="s">
        <v>439</v>
      </c>
      <c r="AN1650" s="346">
        <v>0</v>
      </c>
      <c r="AO1650" s="341" t="s">
        <v>1302</v>
      </c>
      <c r="AP1650" s="344">
        <v>0.18</v>
      </c>
      <c r="AQ1650" s="341" t="s">
        <v>1338</v>
      </c>
      <c r="AR1650" s="831">
        <v>0</v>
      </c>
      <c r="AS1650" s="341" t="s">
        <v>1316</v>
      </c>
      <c r="AT1650" s="831">
        <v>0.25</v>
      </c>
      <c r="AU1650" s="1037" t="s">
        <v>1454</v>
      </c>
      <c r="AV1650" s="831">
        <v>0</v>
      </c>
      <c r="AW1650" s="719" t="s">
        <v>1541</v>
      </c>
      <c r="AX1650" s="1013">
        <v>0</v>
      </c>
    </row>
    <row r="1651" spans="10:50" ht="18" customHeight="1" x14ac:dyDescent="0.25">
      <c r="J1651" s="314" t="e">
        <f t="shared" ca="1" si="380"/>
        <v>#REF!</v>
      </c>
      <c r="K1651" s="338" t="e">
        <f t="shared" ca="1" si="379"/>
        <v>#REF!</v>
      </c>
      <c r="Q1651" s="271"/>
      <c r="AB1651" s="272"/>
      <c r="AG1651" s="271"/>
      <c r="AK1651" s="341" t="s">
        <v>487</v>
      </c>
      <c r="AL1651" s="344">
        <v>0</v>
      </c>
      <c r="AM1651" s="345" t="s">
        <v>663</v>
      </c>
      <c r="AN1651" s="346">
        <v>0</v>
      </c>
      <c r="AO1651" s="341" t="s">
        <v>666</v>
      </c>
      <c r="AP1651" s="344">
        <v>0</v>
      </c>
      <c r="AQ1651" s="341" t="s">
        <v>1340</v>
      </c>
      <c r="AR1651" s="831">
        <v>0.27300000000000002</v>
      </c>
      <c r="AS1651" s="341" t="s">
        <v>1317</v>
      </c>
      <c r="AT1651" s="831">
        <v>0</v>
      </c>
      <c r="AU1651" s="1037" t="s">
        <v>484</v>
      </c>
      <c r="AV1651" s="831">
        <v>0.27800000000000002</v>
      </c>
      <c r="AW1651" s="719" t="s">
        <v>1875</v>
      </c>
      <c r="AX1651" s="1013">
        <v>0</v>
      </c>
    </row>
    <row r="1652" spans="10:50" ht="18" customHeight="1" x14ac:dyDescent="0.25">
      <c r="J1652" s="314" t="e">
        <f t="shared" ca="1" si="380"/>
        <v>#REF!</v>
      </c>
      <c r="K1652" s="338" t="e">
        <f t="shared" ca="1" si="379"/>
        <v>#REF!</v>
      </c>
      <c r="Q1652" s="271"/>
      <c r="AB1652" s="272"/>
      <c r="AG1652" s="271"/>
      <c r="AK1652" s="341" t="s">
        <v>210</v>
      </c>
      <c r="AL1652" s="344">
        <v>0</v>
      </c>
      <c r="AM1652" s="345" t="s">
        <v>440</v>
      </c>
      <c r="AN1652" s="346">
        <v>0</v>
      </c>
      <c r="AO1652" s="341" t="s">
        <v>1303</v>
      </c>
      <c r="AP1652" s="344">
        <v>0</v>
      </c>
      <c r="AQ1652" s="341" t="s">
        <v>1341</v>
      </c>
      <c r="AR1652" s="831">
        <v>0.27200000000000002</v>
      </c>
      <c r="AS1652" s="341" t="s">
        <v>1318</v>
      </c>
      <c r="AT1652" s="831">
        <v>0.25700000000000001</v>
      </c>
      <c r="AU1652" s="1037" t="s">
        <v>1455</v>
      </c>
      <c r="AV1652" s="831">
        <v>0.28299999999999997</v>
      </c>
      <c r="AW1652" s="719" t="s">
        <v>662</v>
      </c>
      <c r="AX1652" s="1013">
        <v>0</v>
      </c>
    </row>
    <row r="1653" spans="10:50" ht="18" customHeight="1" x14ac:dyDescent="0.25">
      <c r="J1653" s="314" t="e">
        <f t="shared" ca="1" si="380"/>
        <v>#REF!</v>
      </c>
      <c r="K1653" s="338" t="e">
        <f t="shared" ca="1" si="379"/>
        <v>#REF!</v>
      </c>
      <c r="Q1653" s="271"/>
      <c r="AB1653" s="272"/>
      <c r="AG1653" s="271"/>
      <c r="AK1653" s="341" t="s">
        <v>502</v>
      </c>
      <c r="AL1653" s="344">
        <v>0.30000001192092896</v>
      </c>
      <c r="AM1653" s="345" t="s">
        <v>522</v>
      </c>
      <c r="AN1653" s="346">
        <v>0</v>
      </c>
      <c r="AO1653" s="341" t="s">
        <v>1104</v>
      </c>
      <c r="AP1653" s="344">
        <v>0.25900000000000001</v>
      </c>
      <c r="AQ1653" s="341" t="s">
        <v>1472</v>
      </c>
      <c r="AR1653" s="831">
        <v>0</v>
      </c>
      <c r="AS1653" s="341" t="s">
        <v>1319</v>
      </c>
      <c r="AT1653" s="831">
        <v>0.26</v>
      </c>
      <c r="AU1653" s="1037" t="s">
        <v>1728</v>
      </c>
      <c r="AV1653" s="831">
        <v>0.28299999999999997</v>
      </c>
      <c r="AW1653" s="719" t="s">
        <v>1291</v>
      </c>
      <c r="AX1653" s="1013">
        <v>0</v>
      </c>
    </row>
    <row r="1654" spans="10:50" ht="18" customHeight="1" x14ac:dyDescent="0.25">
      <c r="J1654" s="314" t="e">
        <f t="shared" ca="1" si="380"/>
        <v>#REF!</v>
      </c>
      <c r="K1654" s="338" t="e">
        <f t="shared" ca="1" si="379"/>
        <v>#REF!</v>
      </c>
      <c r="Q1654" s="271"/>
      <c r="AB1654" s="272"/>
      <c r="AG1654" s="271"/>
      <c r="AK1654" s="341" t="s">
        <v>456</v>
      </c>
      <c r="AL1654" s="344">
        <v>0</v>
      </c>
      <c r="AM1654" s="345" t="s">
        <v>484</v>
      </c>
      <c r="AN1654" s="346">
        <v>0.25</v>
      </c>
      <c r="AO1654" s="341" t="s">
        <v>1304</v>
      </c>
      <c r="AP1654" s="344">
        <v>0</v>
      </c>
      <c r="AQ1654" s="341" t="s">
        <v>1343</v>
      </c>
      <c r="AR1654" s="831">
        <v>0.27300000000000002</v>
      </c>
      <c r="AS1654" s="341" t="s">
        <v>1321</v>
      </c>
      <c r="AT1654" s="831">
        <v>0.25900000000000001</v>
      </c>
      <c r="AU1654" s="1037" t="s">
        <v>1296</v>
      </c>
      <c r="AV1654" s="831">
        <v>0</v>
      </c>
      <c r="AW1654" s="719" t="s">
        <v>1469</v>
      </c>
      <c r="AX1654" s="1013">
        <v>0.25700000000000001</v>
      </c>
    </row>
    <row r="1655" spans="10:50" ht="18" customHeight="1" x14ac:dyDescent="0.25">
      <c r="J1655" s="314" t="e">
        <f t="shared" ca="1" si="380"/>
        <v>#REF!</v>
      </c>
      <c r="K1655" s="338" t="e">
        <f t="shared" ca="1" si="379"/>
        <v>#REF!</v>
      </c>
      <c r="Q1655" s="271"/>
      <c r="AB1655" s="272"/>
      <c r="AG1655" s="271"/>
      <c r="AK1655" s="341" t="s">
        <v>345</v>
      </c>
      <c r="AL1655" s="344">
        <v>0</v>
      </c>
      <c r="AM1655" s="345" t="s">
        <v>485</v>
      </c>
      <c r="AN1655" s="346">
        <v>0</v>
      </c>
      <c r="AO1655" s="341" t="s">
        <v>1305</v>
      </c>
      <c r="AP1655" s="344">
        <v>0.22</v>
      </c>
      <c r="AQ1655" s="341" t="s">
        <v>248</v>
      </c>
      <c r="AR1655" s="831">
        <v>0.27300000000000002</v>
      </c>
      <c r="AS1655" s="341" t="s">
        <v>1458</v>
      </c>
      <c r="AT1655" s="831">
        <v>0.25600000000000001</v>
      </c>
      <c r="AU1655" s="1037" t="s">
        <v>1729</v>
      </c>
      <c r="AV1655" s="831">
        <v>0.28299999999999997</v>
      </c>
      <c r="AW1655" s="719" t="s">
        <v>1876</v>
      </c>
      <c r="AX1655" s="1013">
        <v>0.26700000000000002</v>
      </c>
    </row>
    <row r="1656" spans="10:50" ht="18" customHeight="1" x14ac:dyDescent="0.25">
      <c r="J1656" s="314" t="e">
        <f t="shared" ca="1" si="380"/>
        <v>#REF!</v>
      </c>
      <c r="K1656" s="338" t="e">
        <f t="shared" ca="1" si="379"/>
        <v>#REF!</v>
      </c>
      <c r="Q1656" s="271"/>
      <c r="AB1656" s="272"/>
      <c r="AG1656" s="271"/>
      <c r="AK1656" s="341" t="s">
        <v>211</v>
      </c>
      <c r="AL1656" s="344">
        <v>0</v>
      </c>
      <c r="AM1656" s="345" t="s">
        <v>664</v>
      </c>
      <c r="AN1656" s="346">
        <v>0.24</v>
      </c>
      <c r="AO1656" s="341" t="s">
        <v>667</v>
      </c>
      <c r="AP1656" s="344">
        <v>0.25900000000000001</v>
      </c>
      <c r="AQ1656" s="341" t="s">
        <v>1344</v>
      </c>
      <c r="AR1656" s="831">
        <v>0.26100000000000001</v>
      </c>
      <c r="AS1656" s="341" t="s">
        <v>1322</v>
      </c>
      <c r="AT1656" s="831">
        <v>0</v>
      </c>
      <c r="AU1656" s="1037" t="s">
        <v>1730</v>
      </c>
      <c r="AV1656" s="831">
        <v>0.28299999999999997</v>
      </c>
      <c r="AW1656" s="719" t="s">
        <v>1877</v>
      </c>
      <c r="AX1656" s="1013">
        <v>0</v>
      </c>
    </row>
    <row r="1657" spans="10:50" ht="18" customHeight="1" x14ac:dyDescent="0.25">
      <c r="J1657" s="314" t="e">
        <f t="shared" ca="1" si="380"/>
        <v>#REF!</v>
      </c>
      <c r="K1657" s="338" t="e">
        <f t="shared" ca="1" si="379"/>
        <v>#REF!</v>
      </c>
      <c r="Q1657" s="271"/>
      <c r="AB1657" s="272"/>
      <c r="AG1657" s="271"/>
      <c r="AK1657" s="341" t="s">
        <v>503</v>
      </c>
      <c r="AL1657" s="344">
        <v>0</v>
      </c>
      <c r="AM1657" s="345" t="s">
        <v>665</v>
      </c>
      <c r="AN1657" s="346">
        <v>0</v>
      </c>
      <c r="AO1657" s="341" t="s">
        <v>1306</v>
      </c>
      <c r="AP1657" s="344">
        <v>0</v>
      </c>
      <c r="AQ1657" s="341" t="s">
        <v>113</v>
      </c>
      <c r="AR1657" s="831">
        <v>0.27300000000000002</v>
      </c>
      <c r="AS1657" s="341" t="s">
        <v>1470</v>
      </c>
      <c r="AT1657" s="831">
        <v>0</v>
      </c>
      <c r="AU1657" s="1037" t="s">
        <v>1298</v>
      </c>
      <c r="AV1657" s="831">
        <v>0</v>
      </c>
      <c r="AW1657" s="719" t="s">
        <v>1878</v>
      </c>
      <c r="AX1657" s="1013">
        <v>0.25800000000000001</v>
      </c>
    </row>
    <row r="1658" spans="10:50" ht="18" customHeight="1" x14ac:dyDescent="0.25">
      <c r="J1658" s="314" t="e">
        <f t="shared" ca="1" si="380"/>
        <v>#REF!</v>
      </c>
      <c r="K1658" s="338" t="e">
        <f t="shared" ca="1" si="379"/>
        <v>#REF!</v>
      </c>
      <c r="Q1658" s="271"/>
      <c r="AB1658" s="272"/>
      <c r="AG1658" s="271"/>
      <c r="AK1658" s="341" t="s">
        <v>536</v>
      </c>
      <c r="AL1658" s="344">
        <v>0</v>
      </c>
      <c r="AM1658" s="345" t="s">
        <v>506</v>
      </c>
      <c r="AN1658" s="346">
        <v>0</v>
      </c>
      <c r="AO1658" s="341" t="s">
        <v>393</v>
      </c>
      <c r="AP1658" s="344">
        <v>0</v>
      </c>
      <c r="AQ1658" s="341" t="s">
        <v>0</v>
      </c>
      <c r="AR1658" s="831">
        <v>0.27300000000000002</v>
      </c>
      <c r="AS1658" s="341" t="s">
        <v>1471</v>
      </c>
      <c r="AT1658" s="831">
        <v>0</v>
      </c>
      <c r="AU1658" s="1037" t="s">
        <v>1299</v>
      </c>
      <c r="AV1658" s="831">
        <v>0</v>
      </c>
      <c r="AW1658" s="719" t="s">
        <v>1293</v>
      </c>
      <c r="AX1658" s="1013">
        <v>0.215</v>
      </c>
    </row>
    <row r="1659" spans="10:50" ht="18" customHeight="1" x14ac:dyDescent="0.25">
      <c r="J1659" s="314" t="e">
        <f t="shared" ca="1" si="380"/>
        <v>#REF!</v>
      </c>
      <c r="K1659" s="338" t="e">
        <f t="shared" ca="1" si="379"/>
        <v>#REF!</v>
      </c>
      <c r="Q1659" s="271"/>
      <c r="AB1659" s="272"/>
      <c r="AG1659" s="271"/>
      <c r="AK1659" s="341" t="s">
        <v>504</v>
      </c>
      <c r="AL1659" s="344">
        <v>0</v>
      </c>
      <c r="AM1659" s="345" t="s">
        <v>335</v>
      </c>
      <c r="AN1659" s="346">
        <v>0</v>
      </c>
      <c r="AO1659" s="341" t="s">
        <v>1307</v>
      </c>
      <c r="AP1659" s="344">
        <v>0.25900000000000001</v>
      </c>
      <c r="AS1659" s="341" t="s">
        <v>1546</v>
      </c>
      <c r="AT1659" s="831">
        <v>0</v>
      </c>
      <c r="AU1659" s="1037" t="s">
        <v>1300</v>
      </c>
      <c r="AV1659" s="831">
        <v>0</v>
      </c>
      <c r="AW1659" s="719" t="s">
        <v>1294</v>
      </c>
      <c r="AX1659" s="1013">
        <v>0.25800000000000001</v>
      </c>
    </row>
    <row r="1660" spans="10:50" ht="18" customHeight="1" x14ac:dyDescent="0.25">
      <c r="J1660" s="314" t="e">
        <f t="shared" ca="1" si="380"/>
        <v>#REF!</v>
      </c>
      <c r="K1660" s="338" t="e">
        <f t="shared" ca="1" si="379"/>
        <v>#REF!</v>
      </c>
      <c r="Q1660" s="271"/>
      <c r="AB1660" s="272"/>
      <c r="AG1660" s="271"/>
      <c r="AK1660" s="341" t="s">
        <v>537</v>
      </c>
      <c r="AL1660" s="344">
        <v>0</v>
      </c>
      <c r="AM1660" s="345" t="s">
        <v>336</v>
      </c>
      <c r="AN1660" s="346">
        <v>0</v>
      </c>
      <c r="AO1660" s="341" t="s">
        <v>1308</v>
      </c>
      <c r="AP1660" s="344">
        <v>0</v>
      </c>
      <c r="AS1660" s="341" t="s">
        <v>1323</v>
      </c>
      <c r="AT1660" s="831">
        <v>0</v>
      </c>
      <c r="AU1660" s="1037" t="s">
        <v>1302</v>
      </c>
      <c r="AV1660" s="831">
        <v>0.28100000000000003</v>
      </c>
      <c r="AW1660" s="719" t="s">
        <v>1879</v>
      </c>
      <c r="AX1660" s="1013">
        <v>0</v>
      </c>
    </row>
    <row r="1661" spans="10:50" ht="18" customHeight="1" x14ac:dyDescent="0.25">
      <c r="J1661" s="314" t="e">
        <f t="shared" ca="1" si="380"/>
        <v>#REF!</v>
      </c>
      <c r="K1661" s="338" t="e">
        <f t="shared" ref="K1661:K1724" ca="1" si="381">INDIRECT("_Mix"&amp;$D$6)</f>
        <v>#REF!</v>
      </c>
      <c r="Q1661" s="271"/>
      <c r="AB1661" s="272"/>
      <c r="AG1661" s="271"/>
      <c r="AK1661" s="341" t="s">
        <v>488</v>
      </c>
      <c r="AL1661" s="344">
        <v>0</v>
      </c>
      <c r="AM1661" s="345" t="s">
        <v>337</v>
      </c>
      <c r="AN1661" s="346">
        <v>0</v>
      </c>
      <c r="AO1661" s="341" t="s">
        <v>1309</v>
      </c>
      <c r="AP1661" s="344">
        <v>0.25900000000000001</v>
      </c>
      <c r="AS1661" s="341" t="s">
        <v>1324</v>
      </c>
      <c r="AT1661" s="831">
        <v>0.25900000000000001</v>
      </c>
      <c r="AU1661" s="1037" t="s">
        <v>1731</v>
      </c>
      <c r="AV1661" s="831">
        <v>0</v>
      </c>
      <c r="AW1661" s="719" t="s">
        <v>1454</v>
      </c>
      <c r="AX1661" s="1013">
        <v>0</v>
      </c>
    </row>
    <row r="1662" spans="10:50" ht="18" customHeight="1" x14ac:dyDescent="0.25">
      <c r="J1662" s="314" t="e">
        <f t="shared" ref="J1662:J1725" ca="1" si="382">INDIRECT("_Com"&amp;$D$6)</f>
        <v>#REF!</v>
      </c>
      <c r="K1662" s="338" t="e">
        <f t="shared" ca="1" si="381"/>
        <v>#REF!</v>
      </c>
      <c r="Q1662" s="271"/>
      <c r="AB1662" s="272"/>
      <c r="AG1662" s="271"/>
      <c r="AK1662" s="341" t="s">
        <v>347</v>
      </c>
      <c r="AL1662" s="344">
        <v>5.000000074505806E-2</v>
      </c>
      <c r="AM1662" s="345" t="s">
        <v>371</v>
      </c>
      <c r="AN1662" s="346">
        <v>0.02</v>
      </c>
      <c r="AO1662" s="341" t="s">
        <v>1310</v>
      </c>
      <c r="AP1662" s="344">
        <v>0</v>
      </c>
      <c r="AS1662" s="341" t="s">
        <v>1547</v>
      </c>
      <c r="AT1662" s="831">
        <v>0.26</v>
      </c>
      <c r="AU1662" s="1037" t="s">
        <v>1456</v>
      </c>
      <c r="AV1662" s="831">
        <v>0.28299999999999997</v>
      </c>
      <c r="AW1662" s="719" t="s">
        <v>484</v>
      </c>
      <c r="AX1662" s="1013">
        <v>0.252</v>
      </c>
    </row>
    <row r="1663" spans="10:50" ht="18" customHeight="1" x14ac:dyDescent="0.25">
      <c r="J1663" s="314" t="e">
        <f t="shared" ca="1" si="382"/>
        <v>#REF!</v>
      </c>
      <c r="K1663" s="338" t="e">
        <f t="shared" ca="1" si="381"/>
        <v>#REF!</v>
      </c>
      <c r="Q1663" s="271"/>
      <c r="AB1663" s="272"/>
      <c r="AG1663" s="271"/>
      <c r="AK1663" s="341" t="s">
        <v>449</v>
      </c>
      <c r="AL1663" s="344">
        <v>0.27000001072883606</v>
      </c>
      <c r="AM1663" s="345" t="s">
        <v>338</v>
      </c>
      <c r="AN1663" s="346">
        <v>0</v>
      </c>
      <c r="AO1663" s="341" t="s">
        <v>1311</v>
      </c>
      <c r="AP1663" s="344">
        <v>0</v>
      </c>
      <c r="AS1663" s="341" t="s">
        <v>1328</v>
      </c>
      <c r="AT1663" s="831">
        <v>0.26</v>
      </c>
      <c r="AU1663" s="1037" t="s">
        <v>1305</v>
      </c>
      <c r="AV1663" s="831">
        <v>0.28299999999999997</v>
      </c>
      <c r="AW1663" s="719" t="s">
        <v>1455</v>
      </c>
      <c r="AX1663" s="1013">
        <v>0.255</v>
      </c>
    </row>
    <row r="1664" spans="10:50" ht="18" customHeight="1" x14ac:dyDescent="0.25">
      <c r="J1664" s="314" t="e">
        <f t="shared" ca="1" si="382"/>
        <v>#REF!</v>
      </c>
      <c r="K1664" s="338" t="e">
        <f t="shared" ca="1" si="381"/>
        <v>#REF!</v>
      </c>
      <c r="Q1664" s="271"/>
      <c r="AB1664" s="272"/>
      <c r="AG1664" s="271"/>
      <c r="AK1664" s="341" t="s">
        <v>248</v>
      </c>
      <c r="AL1664" s="344">
        <v>0.2800000011920929</v>
      </c>
      <c r="AM1664" s="345" t="s">
        <v>339</v>
      </c>
      <c r="AN1664" s="346">
        <v>0</v>
      </c>
      <c r="AO1664" s="341" t="s">
        <v>1312</v>
      </c>
      <c r="AP1664" s="344">
        <v>0.246</v>
      </c>
      <c r="AS1664" s="341" t="s">
        <v>1330</v>
      </c>
      <c r="AT1664" s="831">
        <v>0</v>
      </c>
      <c r="AU1664" s="1037" t="s">
        <v>667</v>
      </c>
      <c r="AV1664" s="831">
        <v>0</v>
      </c>
      <c r="AW1664" s="719" t="s">
        <v>1728</v>
      </c>
      <c r="AX1664" s="1013">
        <v>0.25800000000000001</v>
      </c>
    </row>
    <row r="1665" spans="10:50" ht="18" customHeight="1" x14ac:dyDescent="0.25">
      <c r="J1665" s="314" t="e">
        <f t="shared" ca="1" si="382"/>
        <v>#REF!</v>
      </c>
      <c r="K1665" s="338" t="e">
        <f t="shared" ca="1" si="381"/>
        <v>#REF!</v>
      </c>
      <c r="Q1665" s="271"/>
      <c r="AB1665" s="272"/>
      <c r="AG1665" s="271"/>
      <c r="AK1665" s="341" t="s">
        <v>349</v>
      </c>
      <c r="AL1665" s="344">
        <v>0.20999999344348907</v>
      </c>
      <c r="AM1665" s="345" t="s">
        <v>666</v>
      </c>
      <c r="AN1665" s="346">
        <v>0</v>
      </c>
      <c r="AO1665" s="341" t="s">
        <v>1313</v>
      </c>
      <c r="AP1665" s="344">
        <v>9.1999999999999998E-2</v>
      </c>
      <c r="AS1665" s="341" t="s">
        <v>1331</v>
      </c>
      <c r="AT1665" s="831">
        <v>0</v>
      </c>
      <c r="AU1665" s="1037" t="s">
        <v>1732</v>
      </c>
      <c r="AV1665" s="831">
        <v>6.0000000000000001E-3</v>
      </c>
      <c r="AW1665" s="719" t="s">
        <v>1296</v>
      </c>
      <c r="AX1665" s="1013">
        <v>0</v>
      </c>
    </row>
    <row r="1666" spans="10:50" ht="18" customHeight="1" x14ac:dyDescent="0.25">
      <c r="J1666" s="314" t="e">
        <f t="shared" ca="1" si="382"/>
        <v>#REF!</v>
      </c>
      <c r="K1666" s="338" t="e">
        <f t="shared" ca="1" si="381"/>
        <v>#REF!</v>
      </c>
      <c r="Q1666" s="271"/>
      <c r="AB1666" s="272"/>
      <c r="AG1666" s="271"/>
      <c r="AK1666" s="341" t="s">
        <v>407</v>
      </c>
      <c r="AL1666" s="344">
        <v>0</v>
      </c>
      <c r="AM1666" s="345" t="s">
        <v>340</v>
      </c>
      <c r="AN1666" s="346">
        <v>0</v>
      </c>
      <c r="AO1666" s="341" t="s">
        <v>1314</v>
      </c>
      <c r="AP1666" s="344">
        <v>0.25900000000000001</v>
      </c>
      <c r="AS1666" s="341" t="s">
        <v>674</v>
      </c>
      <c r="AT1666" s="831">
        <v>0.26</v>
      </c>
      <c r="AU1666" s="1037" t="s">
        <v>1306</v>
      </c>
      <c r="AV1666" s="831">
        <v>0</v>
      </c>
      <c r="AW1666" s="719" t="s">
        <v>1729</v>
      </c>
      <c r="AX1666" s="1013">
        <v>0.25700000000000001</v>
      </c>
    </row>
    <row r="1667" spans="10:50" ht="18" customHeight="1" x14ac:dyDescent="0.25">
      <c r="J1667" s="314" t="e">
        <f t="shared" ca="1" si="382"/>
        <v>#REF!</v>
      </c>
      <c r="K1667" s="338" t="e">
        <f t="shared" ca="1" si="381"/>
        <v>#REF!</v>
      </c>
      <c r="Q1667" s="271"/>
      <c r="AB1667" s="272"/>
      <c r="AG1667" s="271"/>
      <c r="AK1667" s="347" t="s">
        <v>113</v>
      </c>
      <c r="AL1667" s="344">
        <v>0.31000000238418579</v>
      </c>
      <c r="AM1667" s="345" t="s">
        <v>372</v>
      </c>
      <c r="AN1667" s="346">
        <v>0.22</v>
      </c>
      <c r="AO1667" s="341" t="s">
        <v>1315</v>
      </c>
      <c r="AP1667" s="344">
        <v>1.4E-2</v>
      </c>
      <c r="AS1667" s="341" t="s">
        <v>1332</v>
      </c>
      <c r="AT1667" s="831">
        <v>0.26</v>
      </c>
      <c r="AU1667" s="1037" t="s">
        <v>1307</v>
      </c>
      <c r="AV1667" s="831">
        <v>0.28299999999999997</v>
      </c>
      <c r="AW1667" s="719" t="s">
        <v>1730</v>
      </c>
      <c r="AX1667" s="1013">
        <v>0.25700000000000001</v>
      </c>
    </row>
    <row r="1668" spans="10:50" ht="18" customHeight="1" x14ac:dyDescent="0.25">
      <c r="J1668" s="314" t="e">
        <f t="shared" ca="1" si="382"/>
        <v>#REF!</v>
      </c>
      <c r="K1668" s="338" t="e">
        <f t="shared" ca="1" si="381"/>
        <v>#REF!</v>
      </c>
      <c r="Q1668" s="271"/>
      <c r="AB1668" s="272"/>
      <c r="AG1668" s="271"/>
      <c r="AK1668" s="347" t="s">
        <v>0</v>
      </c>
      <c r="AL1668" s="344">
        <v>0.31000000238418579</v>
      </c>
      <c r="AM1668" s="345" t="s">
        <v>391</v>
      </c>
      <c r="AN1668" s="346">
        <v>0.24</v>
      </c>
      <c r="AO1668" s="341" t="s">
        <v>1316</v>
      </c>
      <c r="AP1668" s="344">
        <v>0.25900000000000001</v>
      </c>
      <c r="AS1668" s="341" t="s">
        <v>1333</v>
      </c>
      <c r="AT1668" s="831">
        <v>0</v>
      </c>
      <c r="AU1668" s="1037" t="s">
        <v>1308</v>
      </c>
      <c r="AV1668" s="831">
        <v>0.27100000000000002</v>
      </c>
      <c r="AW1668" s="719" t="s">
        <v>1298</v>
      </c>
      <c r="AX1668" s="1013">
        <v>0</v>
      </c>
    </row>
    <row r="1669" spans="10:50" ht="18" customHeight="1" x14ac:dyDescent="0.25">
      <c r="J1669" s="314" t="e">
        <f t="shared" ca="1" si="382"/>
        <v>#REF!</v>
      </c>
      <c r="K1669" s="338" t="e">
        <f t="shared" ca="1" si="381"/>
        <v>#REF!</v>
      </c>
      <c r="Q1669" s="271"/>
      <c r="AB1669" s="272"/>
      <c r="AG1669" s="271"/>
      <c r="AM1669" s="345" t="s">
        <v>667</v>
      </c>
      <c r="AN1669" s="346">
        <v>0</v>
      </c>
      <c r="AO1669" s="341" t="s">
        <v>1317</v>
      </c>
      <c r="AP1669" s="344">
        <v>0.252</v>
      </c>
      <c r="AS1669" s="341" t="s">
        <v>1334</v>
      </c>
      <c r="AT1669" s="831">
        <v>0.249</v>
      </c>
      <c r="AU1669" s="1037" t="s">
        <v>1311</v>
      </c>
      <c r="AV1669" s="831">
        <v>7.3999999999999996E-2</v>
      </c>
      <c r="AW1669" s="719" t="s">
        <v>1299</v>
      </c>
      <c r="AX1669" s="1013">
        <v>0</v>
      </c>
    </row>
    <row r="1670" spans="10:50" ht="18" customHeight="1" x14ac:dyDescent="0.25">
      <c r="J1670" s="314" t="e">
        <f t="shared" ca="1" si="382"/>
        <v>#REF!</v>
      </c>
      <c r="K1670" s="338" t="e">
        <f t="shared" ca="1" si="381"/>
        <v>#REF!</v>
      </c>
      <c r="Q1670" s="271"/>
      <c r="AB1670" s="272"/>
      <c r="AE1670" s="272"/>
      <c r="AF1670" s="272"/>
      <c r="AH1670" s="272"/>
      <c r="AI1670" s="272"/>
      <c r="AJ1670" s="272"/>
      <c r="AK1670" s="272"/>
      <c r="AL1670" s="272"/>
      <c r="AM1670" s="345" t="s">
        <v>242</v>
      </c>
      <c r="AN1670" s="346">
        <v>0</v>
      </c>
      <c r="AO1670" s="341" t="s">
        <v>1318</v>
      </c>
      <c r="AP1670" s="344">
        <v>0.254</v>
      </c>
      <c r="AS1670" s="341" t="s">
        <v>1335</v>
      </c>
      <c r="AT1670" s="831">
        <v>0.247</v>
      </c>
      <c r="AU1670" s="1037" t="s">
        <v>1312</v>
      </c>
      <c r="AV1670" s="831">
        <v>0</v>
      </c>
      <c r="AW1670" s="719" t="s">
        <v>1300</v>
      </c>
      <c r="AX1670" s="1013">
        <v>0</v>
      </c>
    </row>
    <row r="1671" spans="10:50" ht="18" customHeight="1" x14ac:dyDescent="0.25">
      <c r="J1671" s="314" t="e">
        <f t="shared" ca="1" si="382"/>
        <v>#REF!</v>
      </c>
      <c r="K1671" s="338" t="e">
        <f t="shared" ca="1" si="381"/>
        <v>#REF!</v>
      </c>
      <c r="Q1671" s="271"/>
      <c r="AB1671" s="272"/>
      <c r="AG1671" s="271"/>
      <c r="AM1671" s="345" t="s">
        <v>342</v>
      </c>
      <c r="AN1671" s="346">
        <v>0</v>
      </c>
      <c r="AO1671" s="341" t="s">
        <v>1319</v>
      </c>
      <c r="AP1671" s="344">
        <v>0.25900000000000001</v>
      </c>
      <c r="AS1671" s="341" t="s">
        <v>456</v>
      </c>
      <c r="AT1671" s="831">
        <v>0</v>
      </c>
      <c r="AU1671" s="1037" t="s">
        <v>1544</v>
      </c>
      <c r="AV1671" s="831">
        <v>0</v>
      </c>
      <c r="AW1671" s="719" t="s">
        <v>1302</v>
      </c>
      <c r="AX1671" s="1013">
        <v>0.253</v>
      </c>
    </row>
    <row r="1672" spans="10:50" ht="18" customHeight="1" x14ac:dyDescent="0.25">
      <c r="J1672" s="314" t="e">
        <f t="shared" ca="1" si="382"/>
        <v>#REF!</v>
      </c>
      <c r="K1672" s="338" t="e">
        <f t="shared" ca="1" si="381"/>
        <v>#REF!</v>
      </c>
      <c r="Q1672" s="271"/>
      <c r="AB1672" s="272"/>
      <c r="AG1672" s="271"/>
      <c r="AM1672" s="345" t="s">
        <v>668</v>
      </c>
      <c r="AN1672" s="346">
        <v>0</v>
      </c>
      <c r="AO1672" s="341" t="s">
        <v>1320</v>
      </c>
      <c r="AP1672" s="344">
        <v>0.25900000000000001</v>
      </c>
      <c r="AS1672" s="341" t="s">
        <v>1548</v>
      </c>
      <c r="AT1672" s="831">
        <v>0.26</v>
      </c>
      <c r="AU1672" s="1037" t="s">
        <v>1545</v>
      </c>
      <c r="AV1672" s="831">
        <v>0</v>
      </c>
      <c r="AW1672" s="719" t="s">
        <v>1880</v>
      </c>
      <c r="AX1672" s="1013">
        <v>0</v>
      </c>
    </row>
    <row r="1673" spans="10:50" ht="18" customHeight="1" x14ac:dyDescent="0.25">
      <c r="J1673" s="314" t="e">
        <f t="shared" ca="1" si="382"/>
        <v>#REF!</v>
      </c>
      <c r="K1673" s="338" t="e">
        <f t="shared" ca="1" si="381"/>
        <v>#REF!</v>
      </c>
      <c r="Q1673" s="271"/>
      <c r="AB1673" s="272"/>
      <c r="AG1673" s="271"/>
      <c r="AM1673" s="345" t="s">
        <v>243</v>
      </c>
      <c r="AN1673" s="346">
        <v>0</v>
      </c>
      <c r="AO1673" s="341" t="s">
        <v>1321</v>
      </c>
      <c r="AP1673" s="344">
        <v>0.25800000000000001</v>
      </c>
      <c r="AS1673" s="341" t="s">
        <v>1337</v>
      </c>
      <c r="AT1673" s="831">
        <v>0</v>
      </c>
      <c r="AU1673" s="1037" t="s">
        <v>1314</v>
      </c>
      <c r="AV1673" s="831">
        <v>0.28100000000000003</v>
      </c>
      <c r="AW1673" s="719" t="s">
        <v>1731</v>
      </c>
      <c r="AX1673" s="1013">
        <v>0</v>
      </c>
    </row>
    <row r="1674" spans="10:50" ht="18" customHeight="1" x14ac:dyDescent="0.25">
      <c r="J1674" s="314" t="e">
        <f t="shared" ca="1" si="382"/>
        <v>#REF!</v>
      </c>
      <c r="K1674" s="338" t="e">
        <f t="shared" ca="1" si="381"/>
        <v>#REF!</v>
      </c>
      <c r="Q1674" s="271"/>
      <c r="AB1674" s="272"/>
      <c r="AG1674" s="271"/>
      <c r="AM1674" s="345" t="s">
        <v>486</v>
      </c>
      <c r="AN1674" s="346">
        <v>0</v>
      </c>
      <c r="AO1674" s="341" t="s">
        <v>1322</v>
      </c>
      <c r="AP1674" s="344">
        <v>0</v>
      </c>
      <c r="AS1674" s="341" t="s">
        <v>1341</v>
      </c>
      <c r="AT1674" s="831">
        <v>0.26</v>
      </c>
      <c r="AU1674" s="1037" t="s">
        <v>1316</v>
      </c>
      <c r="AV1674" s="831">
        <v>0.26600000000000001</v>
      </c>
      <c r="AW1674" s="719" t="s">
        <v>1456</v>
      </c>
      <c r="AX1674" s="1013">
        <v>0.25800000000000001</v>
      </c>
    </row>
    <row r="1675" spans="10:50" ht="18" customHeight="1" x14ac:dyDescent="0.25">
      <c r="J1675" s="314" t="e">
        <f t="shared" ca="1" si="382"/>
        <v>#REF!</v>
      </c>
      <c r="K1675" s="338" t="e">
        <f t="shared" ca="1" si="381"/>
        <v>#REF!</v>
      </c>
      <c r="Q1675" s="271"/>
      <c r="AB1675" s="272"/>
      <c r="AG1675" s="271"/>
      <c r="AM1675" s="345" t="s">
        <v>526</v>
      </c>
      <c r="AN1675" s="346">
        <v>0.02</v>
      </c>
      <c r="AO1675" s="341" t="s">
        <v>1323</v>
      </c>
      <c r="AP1675" s="344">
        <v>0</v>
      </c>
      <c r="AS1675" s="341" t="s">
        <v>1472</v>
      </c>
      <c r="AT1675" s="831">
        <v>0</v>
      </c>
      <c r="AU1675" s="1037" t="s">
        <v>1317</v>
      </c>
      <c r="AV1675" s="831">
        <v>0</v>
      </c>
      <c r="AW1675" s="719" t="s">
        <v>1881</v>
      </c>
      <c r="AX1675" s="1013">
        <v>0</v>
      </c>
    </row>
    <row r="1676" spans="10:50" ht="18" customHeight="1" x14ac:dyDescent="0.25">
      <c r="J1676" s="314" t="e">
        <f t="shared" ca="1" si="382"/>
        <v>#REF!</v>
      </c>
      <c r="K1676" s="338" t="e">
        <f t="shared" ca="1" si="381"/>
        <v>#REF!</v>
      </c>
      <c r="Q1676" s="271"/>
      <c r="AB1676" s="272"/>
      <c r="AG1676" s="271"/>
      <c r="AM1676" s="345" t="s">
        <v>442</v>
      </c>
      <c r="AN1676" s="346">
        <v>0.01</v>
      </c>
      <c r="AO1676" s="341" t="s">
        <v>1324</v>
      </c>
      <c r="AP1676" s="344">
        <v>0.245</v>
      </c>
      <c r="AS1676" s="341" t="s">
        <v>1343</v>
      </c>
      <c r="AT1676" s="831">
        <v>0.26</v>
      </c>
      <c r="AU1676" s="1037" t="s">
        <v>1318</v>
      </c>
      <c r="AV1676" s="831">
        <v>0.28299999999999997</v>
      </c>
      <c r="AW1676" s="719" t="s">
        <v>1882</v>
      </c>
      <c r="AX1676" s="1013">
        <v>0.25800000000000001</v>
      </c>
    </row>
    <row r="1677" spans="10:50" ht="18" customHeight="1" x14ac:dyDescent="0.25">
      <c r="J1677" s="314" t="e">
        <f t="shared" ca="1" si="382"/>
        <v>#REF!</v>
      </c>
      <c r="K1677" s="338" t="e">
        <f t="shared" ca="1" si="381"/>
        <v>#REF!</v>
      </c>
      <c r="Q1677" s="271"/>
      <c r="AB1677" s="272"/>
      <c r="AG1677" s="271"/>
      <c r="AM1677" s="345" t="s">
        <v>535</v>
      </c>
      <c r="AN1677" s="346">
        <v>0.21</v>
      </c>
      <c r="AO1677" s="341" t="s">
        <v>1325</v>
      </c>
      <c r="AP1677" s="344">
        <v>0</v>
      </c>
      <c r="AS1677" s="341" t="s">
        <v>248</v>
      </c>
      <c r="AT1677" s="831">
        <v>0.26</v>
      </c>
      <c r="AU1677" s="1037" t="s">
        <v>1319</v>
      </c>
      <c r="AV1677" s="831">
        <v>0.28199999999999997</v>
      </c>
      <c r="AW1677" s="719" t="s">
        <v>1305</v>
      </c>
      <c r="AX1677" s="1013">
        <v>0.25800000000000001</v>
      </c>
    </row>
    <row r="1678" spans="10:50" ht="18" customHeight="1" x14ac:dyDescent="0.25">
      <c r="J1678" s="314" t="e">
        <f t="shared" ca="1" si="382"/>
        <v>#REF!</v>
      </c>
      <c r="K1678" s="338" t="e">
        <f t="shared" ca="1" si="381"/>
        <v>#REF!</v>
      </c>
      <c r="Q1678" s="271"/>
      <c r="AB1678" s="272"/>
      <c r="AG1678" s="271"/>
      <c r="AM1678" s="345" t="s">
        <v>343</v>
      </c>
      <c r="AN1678" s="346">
        <v>0.24</v>
      </c>
      <c r="AO1678" s="341" t="s">
        <v>1326</v>
      </c>
      <c r="AP1678" s="344">
        <v>0</v>
      </c>
      <c r="AS1678" s="341" t="s">
        <v>1344</v>
      </c>
      <c r="AT1678" s="831">
        <v>0.254</v>
      </c>
      <c r="AU1678" s="1037" t="s">
        <v>1733</v>
      </c>
      <c r="AV1678" s="831">
        <v>0</v>
      </c>
      <c r="AW1678" s="719" t="s">
        <v>667</v>
      </c>
      <c r="AX1678" s="1013">
        <v>0</v>
      </c>
    </row>
    <row r="1679" spans="10:50" ht="18" customHeight="1" x14ac:dyDescent="0.25">
      <c r="J1679" s="314" t="e">
        <f t="shared" ca="1" si="382"/>
        <v>#REF!</v>
      </c>
      <c r="K1679" s="338" t="e">
        <f t="shared" ca="1" si="381"/>
        <v>#REF!</v>
      </c>
      <c r="Q1679" s="271"/>
      <c r="AB1679" s="272"/>
      <c r="AG1679" s="271"/>
      <c r="AM1679" s="345" t="s">
        <v>244</v>
      </c>
      <c r="AN1679" s="346">
        <v>0.05</v>
      </c>
      <c r="AO1679" s="341" t="s">
        <v>1327</v>
      </c>
      <c r="AP1679" s="344">
        <v>0</v>
      </c>
      <c r="AS1679" s="341" t="s">
        <v>113</v>
      </c>
      <c r="AT1679" s="831">
        <v>0.26</v>
      </c>
      <c r="AU1679" s="1037" t="s">
        <v>1458</v>
      </c>
      <c r="AV1679" s="831">
        <v>0.219</v>
      </c>
      <c r="AW1679" s="719" t="s">
        <v>1732</v>
      </c>
      <c r="AX1679" s="1013">
        <v>0</v>
      </c>
    </row>
    <row r="1680" spans="10:50" ht="18" customHeight="1" x14ac:dyDescent="0.25">
      <c r="J1680" s="314" t="e">
        <f t="shared" ca="1" si="382"/>
        <v>#REF!</v>
      </c>
      <c r="K1680" s="338" t="e">
        <f t="shared" ca="1" si="381"/>
        <v>#REF!</v>
      </c>
      <c r="Q1680" s="271"/>
      <c r="AB1680" s="272"/>
      <c r="AG1680" s="271"/>
      <c r="AM1680" s="345" t="s">
        <v>454</v>
      </c>
      <c r="AN1680" s="346">
        <v>0</v>
      </c>
      <c r="AO1680" s="341" t="s">
        <v>1328</v>
      </c>
      <c r="AP1680" s="344">
        <v>0.20100000000000001</v>
      </c>
      <c r="AS1680" s="341" t="s">
        <v>0</v>
      </c>
      <c r="AT1680" s="831">
        <v>0.26</v>
      </c>
      <c r="AU1680" s="1037" t="s">
        <v>1322</v>
      </c>
      <c r="AV1680" s="831">
        <v>0</v>
      </c>
      <c r="AW1680" s="719" t="s">
        <v>1306</v>
      </c>
      <c r="AX1680" s="1013">
        <v>0</v>
      </c>
    </row>
    <row r="1681" spans="10:50" ht="18" customHeight="1" x14ac:dyDescent="0.25">
      <c r="J1681" s="314" t="e">
        <f t="shared" ca="1" si="382"/>
        <v>#REF!</v>
      </c>
      <c r="K1681" s="338" t="e">
        <f t="shared" ca="1" si="381"/>
        <v>#REF!</v>
      </c>
      <c r="Q1681" s="271"/>
      <c r="AB1681" s="272"/>
      <c r="AG1681" s="271"/>
      <c r="AM1681" s="345" t="s">
        <v>669</v>
      </c>
      <c r="AN1681" s="346">
        <v>0.24</v>
      </c>
      <c r="AO1681" s="341" t="s">
        <v>1329</v>
      </c>
      <c r="AP1681" s="344">
        <v>8.5999999999999993E-2</v>
      </c>
      <c r="AU1681" s="1037" t="s">
        <v>1471</v>
      </c>
      <c r="AV1681" s="831">
        <v>0</v>
      </c>
      <c r="AW1681" s="719" t="s">
        <v>1883</v>
      </c>
      <c r="AX1681" s="1013">
        <v>0</v>
      </c>
    </row>
    <row r="1682" spans="10:50" ht="18" customHeight="1" x14ac:dyDescent="0.25">
      <c r="J1682" s="314" t="e">
        <f t="shared" ca="1" si="382"/>
        <v>#REF!</v>
      </c>
      <c r="K1682" s="338" t="e">
        <f t="shared" ca="1" si="381"/>
        <v>#REF!</v>
      </c>
      <c r="Q1682" s="271"/>
      <c r="AB1682" s="272"/>
      <c r="AG1682" s="271"/>
      <c r="AM1682" s="345" t="s">
        <v>670</v>
      </c>
      <c r="AN1682" s="346">
        <v>0.2</v>
      </c>
      <c r="AO1682" s="341" t="s">
        <v>1330</v>
      </c>
      <c r="AP1682" s="344">
        <v>0</v>
      </c>
      <c r="AU1682" s="1037" t="s">
        <v>1734</v>
      </c>
      <c r="AV1682" s="831">
        <v>0</v>
      </c>
      <c r="AW1682" s="719" t="s">
        <v>1884</v>
      </c>
      <c r="AX1682" s="1013">
        <v>0</v>
      </c>
    </row>
    <row r="1683" spans="10:50" ht="18" customHeight="1" x14ac:dyDescent="0.25">
      <c r="J1683" s="314" t="e">
        <f t="shared" ca="1" si="382"/>
        <v>#REF!</v>
      </c>
      <c r="K1683" s="338" t="e">
        <f t="shared" ca="1" si="381"/>
        <v>#REF!</v>
      </c>
      <c r="Q1683" s="271"/>
      <c r="AB1683" s="272"/>
      <c r="AG1683" s="271"/>
      <c r="AM1683" s="345" t="s">
        <v>671</v>
      </c>
      <c r="AN1683" s="346">
        <v>0</v>
      </c>
      <c r="AO1683" s="341" t="s">
        <v>1331</v>
      </c>
      <c r="AP1683" s="344">
        <v>0</v>
      </c>
      <c r="AU1683" s="1037" t="s">
        <v>1323</v>
      </c>
      <c r="AV1683" s="831">
        <v>0</v>
      </c>
      <c r="AW1683" s="719" t="s">
        <v>1307</v>
      </c>
      <c r="AX1683" s="1013">
        <v>0.25600000000000001</v>
      </c>
    </row>
    <row r="1684" spans="10:50" ht="18" customHeight="1" x14ac:dyDescent="0.25">
      <c r="J1684" s="314" t="e">
        <f t="shared" ca="1" si="382"/>
        <v>#REF!</v>
      </c>
      <c r="K1684" s="338" t="e">
        <f t="shared" ca="1" si="381"/>
        <v>#REF!</v>
      </c>
      <c r="Q1684" s="271"/>
      <c r="AB1684" s="272"/>
      <c r="AG1684" s="271"/>
      <c r="AM1684" s="345" t="s">
        <v>672</v>
      </c>
      <c r="AN1684" s="346">
        <v>0.25</v>
      </c>
      <c r="AO1684" s="341" t="s">
        <v>1332</v>
      </c>
      <c r="AP1684" s="344">
        <v>0.25900000000000001</v>
      </c>
      <c r="AU1684" s="1037" t="s">
        <v>1324</v>
      </c>
      <c r="AV1684" s="831">
        <v>0.28299999999999997</v>
      </c>
      <c r="AW1684" s="719" t="s">
        <v>1308</v>
      </c>
      <c r="AX1684" s="1013">
        <v>0.25800000000000001</v>
      </c>
    </row>
    <row r="1685" spans="10:50" ht="18" customHeight="1" x14ac:dyDescent="0.25">
      <c r="J1685" s="314" t="e">
        <f t="shared" ca="1" si="382"/>
        <v>#REF!</v>
      </c>
      <c r="K1685" s="338" t="e">
        <f t="shared" ca="1" si="381"/>
        <v>#REF!</v>
      </c>
      <c r="Q1685" s="271"/>
      <c r="AB1685" s="272"/>
      <c r="AG1685" s="271"/>
      <c r="AM1685" s="345" t="s">
        <v>68</v>
      </c>
      <c r="AN1685" s="346">
        <v>0</v>
      </c>
      <c r="AO1685" s="341" t="s">
        <v>1333</v>
      </c>
      <c r="AP1685" s="344">
        <v>0.25900000000000001</v>
      </c>
      <c r="AU1685" s="1037" t="s">
        <v>1325</v>
      </c>
      <c r="AV1685" s="831">
        <v>0</v>
      </c>
      <c r="AW1685" s="719" t="s">
        <v>1310</v>
      </c>
      <c r="AX1685" s="1013">
        <v>0.255</v>
      </c>
    </row>
    <row r="1686" spans="10:50" ht="18" customHeight="1" x14ac:dyDescent="0.25">
      <c r="J1686" s="314" t="e">
        <f t="shared" ca="1" si="382"/>
        <v>#REF!</v>
      </c>
      <c r="K1686" s="338" t="e">
        <f t="shared" ca="1" si="381"/>
        <v>#REF!</v>
      </c>
      <c r="Q1686" s="271"/>
      <c r="AB1686" s="272"/>
      <c r="AG1686" s="271"/>
      <c r="AM1686" s="345" t="s">
        <v>443</v>
      </c>
      <c r="AN1686" s="346">
        <v>0.23</v>
      </c>
      <c r="AO1686" s="341" t="s">
        <v>1334</v>
      </c>
      <c r="AP1686" s="344">
        <v>0.25900000000000001</v>
      </c>
      <c r="AU1686" s="1037" t="s">
        <v>1547</v>
      </c>
      <c r="AV1686" s="831">
        <v>0.28299999999999997</v>
      </c>
      <c r="AW1686" s="719" t="s">
        <v>1885</v>
      </c>
      <c r="AX1686" s="1013">
        <v>0</v>
      </c>
    </row>
    <row r="1687" spans="10:50" ht="18" customHeight="1" x14ac:dyDescent="0.25">
      <c r="J1687" s="314" t="e">
        <f t="shared" ca="1" si="382"/>
        <v>#REF!</v>
      </c>
      <c r="K1687" s="338" t="e">
        <f t="shared" ca="1" si="381"/>
        <v>#REF!</v>
      </c>
      <c r="Q1687" s="271"/>
      <c r="AB1687" s="272"/>
      <c r="AG1687" s="271"/>
      <c r="AM1687" s="345" t="s">
        <v>245</v>
      </c>
      <c r="AN1687" s="346">
        <v>0</v>
      </c>
      <c r="AO1687" s="341" t="s">
        <v>1335</v>
      </c>
      <c r="AP1687" s="344">
        <v>0.23300000000000001</v>
      </c>
      <c r="AU1687" s="1037" t="s">
        <v>1330</v>
      </c>
      <c r="AV1687" s="831">
        <v>0</v>
      </c>
      <c r="AW1687" s="719" t="s">
        <v>1311</v>
      </c>
      <c r="AX1687" s="1013">
        <v>8.6999999999999994E-2</v>
      </c>
    </row>
    <row r="1688" spans="10:50" ht="18" customHeight="1" x14ac:dyDescent="0.25">
      <c r="J1688" s="314" t="e">
        <f t="shared" ca="1" si="382"/>
        <v>#REF!</v>
      </c>
      <c r="K1688" s="338" t="e">
        <f t="shared" ca="1" si="381"/>
        <v>#REF!</v>
      </c>
      <c r="Q1688" s="271"/>
      <c r="AB1688" s="272"/>
      <c r="AG1688" s="271"/>
      <c r="AM1688" s="345" t="s">
        <v>673</v>
      </c>
      <c r="AN1688" s="346">
        <v>0</v>
      </c>
      <c r="AO1688" s="341" t="s">
        <v>456</v>
      </c>
      <c r="AP1688" s="344">
        <v>0</v>
      </c>
      <c r="AU1688" s="1037" t="s">
        <v>1331</v>
      </c>
      <c r="AV1688" s="831">
        <v>0</v>
      </c>
      <c r="AW1688" s="719" t="s">
        <v>1312</v>
      </c>
      <c r="AX1688" s="1013">
        <v>0</v>
      </c>
    </row>
    <row r="1689" spans="10:50" ht="18" customHeight="1" x14ac:dyDescent="0.25">
      <c r="J1689" s="314" t="e">
        <f t="shared" ca="1" si="382"/>
        <v>#REF!</v>
      </c>
      <c r="K1689" s="338" t="e">
        <f t="shared" ca="1" si="381"/>
        <v>#REF!</v>
      </c>
      <c r="Q1689" s="271"/>
      <c r="AB1689" s="272"/>
      <c r="AG1689" s="271"/>
      <c r="AM1689" s="345" t="s">
        <v>344</v>
      </c>
      <c r="AN1689" s="346">
        <v>0</v>
      </c>
      <c r="AO1689" s="341" t="s">
        <v>345</v>
      </c>
      <c r="AP1689" s="344">
        <v>0.191</v>
      </c>
      <c r="AU1689" s="1037" t="s">
        <v>674</v>
      </c>
      <c r="AV1689" s="831">
        <v>0.28299999999999997</v>
      </c>
      <c r="AW1689" s="719" t="s">
        <v>1544</v>
      </c>
      <c r="AX1689" s="1013">
        <v>0</v>
      </c>
    </row>
    <row r="1690" spans="10:50" ht="18" customHeight="1" x14ac:dyDescent="0.25">
      <c r="J1690" s="314" t="e">
        <f t="shared" ca="1" si="382"/>
        <v>#REF!</v>
      </c>
      <c r="K1690" s="338" t="e">
        <f t="shared" ca="1" si="381"/>
        <v>#REF!</v>
      </c>
      <c r="Q1690" s="271"/>
      <c r="AB1690" s="272"/>
      <c r="AG1690" s="271"/>
      <c r="AM1690" s="345" t="s">
        <v>445</v>
      </c>
      <c r="AN1690" s="346">
        <v>0</v>
      </c>
      <c r="AO1690" s="341" t="s">
        <v>1336</v>
      </c>
      <c r="AP1690" s="344">
        <v>0</v>
      </c>
      <c r="AU1690" s="1037" t="s">
        <v>1332</v>
      </c>
      <c r="AV1690" s="831">
        <v>0.28299999999999997</v>
      </c>
      <c r="AW1690" s="719" t="s">
        <v>1545</v>
      </c>
      <c r="AX1690" s="1013">
        <v>0</v>
      </c>
    </row>
    <row r="1691" spans="10:50" ht="18" customHeight="1" x14ac:dyDescent="0.25">
      <c r="J1691" s="314" t="e">
        <f t="shared" ca="1" si="382"/>
        <v>#REF!</v>
      </c>
      <c r="K1691" s="338" t="e">
        <f t="shared" ca="1" si="381"/>
        <v>#REF!</v>
      </c>
      <c r="Q1691" s="271"/>
      <c r="AB1691" s="272"/>
      <c r="AG1691" s="271"/>
      <c r="AM1691" s="345" t="s">
        <v>246</v>
      </c>
      <c r="AN1691" s="346">
        <v>0</v>
      </c>
      <c r="AO1691" s="341" t="s">
        <v>1337</v>
      </c>
      <c r="AP1691" s="344">
        <v>0</v>
      </c>
      <c r="AU1691" s="1037" t="s">
        <v>1333</v>
      </c>
      <c r="AV1691" s="831">
        <v>0</v>
      </c>
      <c r="AW1691" s="719" t="s">
        <v>1314</v>
      </c>
      <c r="AX1691" s="1013">
        <v>0.25800000000000001</v>
      </c>
    </row>
    <row r="1692" spans="10:50" ht="18" customHeight="1" x14ac:dyDescent="0.25">
      <c r="J1692" s="314" t="e">
        <f t="shared" ca="1" si="382"/>
        <v>#REF!</v>
      </c>
      <c r="K1692" s="338" t="e">
        <f t="shared" ca="1" si="381"/>
        <v>#REF!</v>
      </c>
      <c r="Q1692" s="271"/>
      <c r="AB1692" s="272"/>
      <c r="AG1692" s="271"/>
      <c r="AM1692" s="345" t="s">
        <v>446</v>
      </c>
      <c r="AN1692" s="346">
        <v>0</v>
      </c>
      <c r="AO1692" s="341" t="s">
        <v>1338</v>
      </c>
      <c r="AP1692" s="344">
        <v>0</v>
      </c>
      <c r="AU1692" s="1037" t="s">
        <v>1334</v>
      </c>
      <c r="AV1692" s="831">
        <v>0.28299999999999997</v>
      </c>
      <c r="AW1692" s="719" t="s">
        <v>1316</v>
      </c>
      <c r="AX1692" s="1013">
        <v>0.23699999999999999</v>
      </c>
    </row>
    <row r="1693" spans="10:50" ht="18" customHeight="1" x14ac:dyDescent="0.25">
      <c r="J1693" s="314" t="e">
        <f t="shared" ca="1" si="382"/>
        <v>#REF!</v>
      </c>
      <c r="K1693" s="338" t="e">
        <f t="shared" ca="1" si="381"/>
        <v>#REF!</v>
      </c>
      <c r="Q1693" s="271"/>
      <c r="AB1693" s="272"/>
      <c r="AG1693" s="271"/>
      <c r="AM1693" s="345" t="s">
        <v>674</v>
      </c>
      <c r="AN1693" s="346">
        <v>0</v>
      </c>
      <c r="AO1693" s="341" t="s">
        <v>1339</v>
      </c>
      <c r="AP1693" s="344">
        <v>0.25900000000000001</v>
      </c>
      <c r="AU1693" s="1037" t="s">
        <v>1735</v>
      </c>
      <c r="AV1693" s="831">
        <v>0.26</v>
      </c>
      <c r="AW1693" s="719" t="s">
        <v>1886</v>
      </c>
      <c r="AX1693" s="1013">
        <v>0</v>
      </c>
    </row>
    <row r="1694" spans="10:50" ht="18" customHeight="1" x14ac:dyDescent="0.25">
      <c r="J1694" s="314" t="e">
        <f t="shared" ca="1" si="382"/>
        <v>#REF!</v>
      </c>
      <c r="K1694" s="338" t="e">
        <f t="shared" ca="1" si="381"/>
        <v>#REF!</v>
      </c>
      <c r="Q1694" s="271"/>
      <c r="AB1694" s="272"/>
      <c r="AG1694" s="271"/>
      <c r="AM1694" s="345" t="s">
        <v>210</v>
      </c>
      <c r="AN1694" s="346">
        <v>0</v>
      </c>
      <c r="AO1694" s="341" t="s">
        <v>447</v>
      </c>
      <c r="AP1694" s="344">
        <v>0.25900000000000001</v>
      </c>
      <c r="AU1694" s="1037" t="s">
        <v>456</v>
      </c>
      <c r="AV1694" s="831">
        <v>0</v>
      </c>
      <c r="AW1694" s="719" t="s">
        <v>1317</v>
      </c>
      <c r="AX1694" s="1013">
        <v>0</v>
      </c>
    </row>
    <row r="1695" spans="10:50" ht="18" customHeight="1" x14ac:dyDescent="0.25">
      <c r="J1695" s="314" t="e">
        <f t="shared" ca="1" si="382"/>
        <v>#REF!</v>
      </c>
      <c r="K1695" s="338" t="e">
        <f t="shared" ca="1" si="381"/>
        <v>#REF!</v>
      </c>
      <c r="Q1695" s="271"/>
      <c r="AB1695" s="272"/>
      <c r="AG1695" s="271"/>
      <c r="AM1695" s="345" t="s">
        <v>455</v>
      </c>
      <c r="AN1695" s="346">
        <v>0.19</v>
      </c>
      <c r="AO1695" s="341" t="s">
        <v>1340</v>
      </c>
      <c r="AP1695" s="344">
        <v>0.25800000000000001</v>
      </c>
      <c r="AU1695" s="1037" t="s">
        <v>1548</v>
      </c>
      <c r="AV1695" s="831">
        <v>0.28299999999999997</v>
      </c>
      <c r="AW1695" s="719" t="s">
        <v>1887</v>
      </c>
      <c r="AX1695" s="1013">
        <v>0.25</v>
      </c>
    </row>
    <row r="1696" spans="10:50" ht="18" customHeight="1" x14ac:dyDescent="0.25">
      <c r="J1696" s="314" t="e">
        <f t="shared" ca="1" si="382"/>
        <v>#REF!</v>
      </c>
      <c r="K1696" s="338" t="e">
        <f t="shared" ca="1" si="381"/>
        <v>#REF!</v>
      </c>
      <c r="Q1696" s="271"/>
      <c r="AB1696" s="272"/>
      <c r="AG1696" s="271"/>
      <c r="AM1696" s="345" t="s">
        <v>456</v>
      </c>
      <c r="AN1696" s="346">
        <v>0</v>
      </c>
      <c r="AO1696" s="341" t="s">
        <v>1341</v>
      </c>
      <c r="AP1696" s="344">
        <v>0</v>
      </c>
      <c r="AU1696" s="1037" t="s">
        <v>1337</v>
      </c>
      <c r="AV1696" s="831">
        <v>7.0999999999999994E-2</v>
      </c>
      <c r="AW1696" s="719" t="s">
        <v>1318</v>
      </c>
      <c r="AX1696" s="1013">
        <v>0.25800000000000001</v>
      </c>
    </row>
    <row r="1697" spans="2:50" ht="18" customHeight="1" x14ac:dyDescent="0.25">
      <c r="J1697" s="314" t="e">
        <f t="shared" ca="1" si="382"/>
        <v>#REF!</v>
      </c>
      <c r="K1697" s="338" t="e">
        <f t="shared" ca="1" si="381"/>
        <v>#REF!</v>
      </c>
      <c r="Q1697" s="271"/>
      <c r="AB1697" s="272"/>
      <c r="AG1697" s="271"/>
      <c r="AM1697" s="345" t="s">
        <v>345</v>
      </c>
      <c r="AN1697" s="346">
        <v>0</v>
      </c>
      <c r="AO1697" s="341" t="s">
        <v>1342</v>
      </c>
      <c r="AP1697" s="344">
        <v>0</v>
      </c>
      <c r="AU1697" s="1037" t="s">
        <v>1340</v>
      </c>
      <c r="AV1697" s="831">
        <v>0</v>
      </c>
      <c r="AW1697" s="719" t="s">
        <v>1319</v>
      </c>
      <c r="AX1697" s="1013">
        <v>0.25700000000000001</v>
      </c>
    </row>
    <row r="1698" spans="2:50" ht="18" customHeight="1" x14ac:dyDescent="0.25">
      <c r="J1698" s="314" t="e">
        <f t="shared" ca="1" si="382"/>
        <v>#REF!</v>
      </c>
      <c r="K1698" s="338" t="e">
        <f t="shared" ca="1" si="381"/>
        <v>#REF!</v>
      </c>
      <c r="Q1698" s="271"/>
      <c r="AC1698" s="272"/>
      <c r="AG1698" s="271"/>
      <c r="AM1698" s="345" t="s">
        <v>675</v>
      </c>
      <c r="AN1698" s="346">
        <v>0.19</v>
      </c>
      <c r="AO1698" s="341" t="s">
        <v>1343</v>
      </c>
      <c r="AP1698" s="344">
        <v>0.25900000000000001</v>
      </c>
      <c r="AU1698" s="1037" t="s">
        <v>1341</v>
      </c>
      <c r="AV1698" s="831">
        <v>0.28299999999999997</v>
      </c>
      <c r="AW1698" s="719" t="s">
        <v>1888</v>
      </c>
      <c r="AX1698" s="1013">
        <v>0</v>
      </c>
    </row>
    <row r="1699" spans="2:50" ht="18" customHeight="1" x14ac:dyDescent="0.25">
      <c r="B1699" s="272"/>
      <c r="C1699" s="272"/>
      <c r="D1699" s="272"/>
      <c r="E1699" s="272"/>
      <c r="F1699" s="272"/>
      <c r="J1699" s="314" t="e">
        <f t="shared" ca="1" si="382"/>
        <v>#REF!</v>
      </c>
      <c r="K1699" s="338" t="e">
        <f t="shared" ca="1" si="381"/>
        <v>#REF!</v>
      </c>
      <c r="Q1699" s="271"/>
      <c r="W1699" s="272"/>
      <c r="X1699" s="272"/>
      <c r="Y1699" s="272"/>
      <c r="Z1699" s="272"/>
      <c r="AA1699" s="272"/>
      <c r="AB1699" s="272"/>
      <c r="AC1699" s="272"/>
      <c r="AD1699" s="272"/>
      <c r="AG1699" s="271"/>
      <c r="AM1699" s="345" t="s">
        <v>211</v>
      </c>
      <c r="AN1699" s="346">
        <v>0</v>
      </c>
      <c r="AO1699" s="341" t="s">
        <v>248</v>
      </c>
      <c r="AP1699" s="344">
        <v>0.25900000000000001</v>
      </c>
      <c r="AU1699" s="1037" t="s">
        <v>1736</v>
      </c>
      <c r="AV1699" s="831">
        <v>0.26800000000000002</v>
      </c>
      <c r="AW1699" s="719" t="s">
        <v>1733</v>
      </c>
      <c r="AX1699" s="1013">
        <v>0</v>
      </c>
    </row>
    <row r="1700" spans="2:50" ht="18" customHeight="1" x14ac:dyDescent="0.25">
      <c r="J1700" s="314" t="e">
        <f t="shared" ca="1" si="382"/>
        <v>#REF!</v>
      </c>
      <c r="K1700" s="338" t="e">
        <f t="shared" ca="1" si="381"/>
        <v>#REF!</v>
      </c>
      <c r="Q1700" s="271"/>
      <c r="AC1700" s="272"/>
      <c r="AG1700" s="271"/>
      <c r="AM1700" s="345" t="s">
        <v>676</v>
      </c>
      <c r="AN1700" s="346">
        <v>0.01</v>
      </c>
      <c r="AO1700" s="341" t="s">
        <v>1344</v>
      </c>
      <c r="AP1700" s="344">
        <v>0.25900000000000001</v>
      </c>
      <c r="AU1700" s="1037" t="s">
        <v>1344</v>
      </c>
      <c r="AV1700" s="831">
        <v>0.19600000000000001</v>
      </c>
      <c r="AW1700" s="719" t="s">
        <v>1322</v>
      </c>
      <c r="AX1700" s="1013">
        <v>0</v>
      </c>
    </row>
    <row r="1701" spans="2:50" ht="18" customHeight="1" x14ac:dyDescent="0.25">
      <c r="J1701" s="314" t="e">
        <f t="shared" ca="1" si="382"/>
        <v>#REF!</v>
      </c>
      <c r="K1701" s="338" t="e">
        <f t="shared" ca="1" si="381"/>
        <v>#REF!</v>
      </c>
      <c r="Q1701" s="271"/>
      <c r="AC1701" s="272"/>
      <c r="AG1701" s="271"/>
      <c r="AM1701" s="345" t="s">
        <v>677</v>
      </c>
      <c r="AN1701" s="346">
        <v>0.24</v>
      </c>
      <c r="AO1701" s="341" t="s">
        <v>1345</v>
      </c>
      <c r="AP1701" s="344">
        <v>0</v>
      </c>
      <c r="AU1701" s="1040" t="s">
        <v>1737</v>
      </c>
      <c r="AV1701" s="1041">
        <v>0</v>
      </c>
      <c r="AW1701" s="719" t="s">
        <v>1734</v>
      </c>
      <c r="AX1701" s="1013">
        <v>0</v>
      </c>
    </row>
    <row r="1702" spans="2:50" ht="18" customHeight="1" x14ac:dyDescent="0.25">
      <c r="J1702" s="314" t="e">
        <f t="shared" ca="1" si="382"/>
        <v>#REF!</v>
      </c>
      <c r="K1702" s="338" t="e">
        <f t="shared" ca="1" si="381"/>
        <v>#REF!</v>
      </c>
      <c r="Q1702" s="271"/>
      <c r="AC1702" s="272"/>
      <c r="AG1702" s="271"/>
      <c r="AM1702" s="345" t="s">
        <v>447</v>
      </c>
      <c r="AN1702" s="346">
        <v>0</v>
      </c>
      <c r="AO1702" s="341" t="s">
        <v>1346</v>
      </c>
      <c r="AP1702" s="344">
        <v>5.3999999999999999E-2</v>
      </c>
      <c r="AU1702" s="719" t="s">
        <v>113</v>
      </c>
      <c r="AV1702" s="1043">
        <v>0.28299999999999997</v>
      </c>
      <c r="AW1702" s="719" t="s">
        <v>1323</v>
      </c>
      <c r="AX1702" s="1013">
        <v>0</v>
      </c>
    </row>
    <row r="1703" spans="2:50" ht="18" customHeight="1" x14ac:dyDescent="0.25">
      <c r="J1703" s="314" t="e">
        <f t="shared" ca="1" si="382"/>
        <v>#REF!</v>
      </c>
      <c r="K1703" s="338" t="e">
        <f t="shared" ca="1" si="381"/>
        <v>#REF!</v>
      </c>
      <c r="Q1703" s="271"/>
      <c r="AC1703" s="272"/>
      <c r="AG1703" s="271"/>
      <c r="AM1703" s="345" t="s">
        <v>678</v>
      </c>
      <c r="AN1703" s="346">
        <v>0.2</v>
      </c>
      <c r="AO1703" s="341" t="s">
        <v>113</v>
      </c>
      <c r="AP1703" s="344">
        <v>0.25900000000000001</v>
      </c>
      <c r="AU1703" s="1042" t="s">
        <v>0</v>
      </c>
      <c r="AV1703" s="1043">
        <v>0.28299999999999997</v>
      </c>
      <c r="AW1703" s="719" t="s">
        <v>1324</v>
      </c>
      <c r="AX1703" s="1013">
        <v>0.254</v>
      </c>
    </row>
    <row r="1704" spans="2:50" ht="18" customHeight="1" x14ac:dyDescent="0.25">
      <c r="J1704" s="314" t="e">
        <f t="shared" ca="1" si="382"/>
        <v>#REF!</v>
      </c>
      <c r="K1704" s="338" t="e">
        <f t="shared" ca="1" si="381"/>
        <v>#REF!</v>
      </c>
      <c r="Q1704" s="271"/>
      <c r="AC1704" s="272"/>
      <c r="AG1704" s="271"/>
      <c r="AM1704" s="345" t="s">
        <v>679</v>
      </c>
      <c r="AN1704" s="346">
        <v>0</v>
      </c>
      <c r="AO1704" s="341" t="s">
        <v>0</v>
      </c>
      <c r="AP1704" s="344">
        <v>0.25900000000000001</v>
      </c>
      <c r="AW1704" s="719" t="s">
        <v>1325</v>
      </c>
      <c r="AX1704" s="1013">
        <v>0</v>
      </c>
    </row>
    <row r="1705" spans="2:50" ht="18" customHeight="1" x14ac:dyDescent="0.25">
      <c r="J1705" s="314" t="e">
        <f t="shared" ca="1" si="382"/>
        <v>#REF!</v>
      </c>
      <c r="K1705" s="338" t="e">
        <f t="shared" ca="1" si="381"/>
        <v>#REF!</v>
      </c>
      <c r="Q1705" s="271"/>
      <c r="AC1705" s="272"/>
      <c r="AG1705" s="271"/>
      <c r="AM1705" s="345" t="s">
        <v>448</v>
      </c>
      <c r="AN1705" s="346">
        <v>0</v>
      </c>
      <c r="AW1705" s="719" t="s">
        <v>1326</v>
      </c>
      <c r="AX1705" s="1013">
        <v>0.25800000000000001</v>
      </c>
    </row>
    <row r="1706" spans="2:50" ht="18" customHeight="1" x14ac:dyDescent="0.25">
      <c r="J1706" s="314" t="e">
        <f t="shared" ca="1" si="382"/>
        <v>#REF!</v>
      </c>
      <c r="K1706" s="338" t="e">
        <f t="shared" ca="1" si="381"/>
        <v>#REF!</v>
      </c>
      <c r="Q1706" s="271"/>
      <c r="AC1706" s="272"/>
      <c r="AG1706" s="271"/>
      <c r="AM1706" s="345" t="s">
        <v>680</v>
      </c>
      <c r="AN1706" s="346">
        <v>0</v>
      </c>
      <c r="AW1706" s="719" t="s">
        <v>1889</v>
      </c>
      <c r="AX1706" s="1013">
        <v>0.25800000000000001</v>
      </c>
    </row>
    <row r="1707" spans="2:50" ht="18" customHeight="1" x14ac:dyDescent="0.25">
      <c r="J1707" s="314" t="e">
        <f t="shared" ca="1" si="382"/>
        <v>#REF!</v>
      </c>
      <c r="K1707" s="338" t="e">
        <f t="shared" ca="1" si="381"/>
        <v>#REF!</v>
      </c>
      <c r="Q1707" s="271"/>
      <c r="AC1707" s="272"/>
      <c r="AG1707" s="271"/>
      <c r="AM1707" s="345" t="s">
        <v>488</v>
      </c>
      <c r="AN1707" s="346">
        <v>0</v>
      </c>
      <c r="AW1707" s="719" t="s">
        <v>1547</v>
      </c>
      <c r="AX1707" s="1013">
        <v>0.25700000000000001</v>
      </c>
    </row>
    <row r="1708" spans="2:50" ht="18" customHeight="1" x14ac:dyDescent="0.25">
      <c r="J1708" s="314" t="e">
        <f t="shared" ca="1" si="382"/>
        <v>#REF!</v>
      </c>
      <c r="K1708" s="338" t="e">
        <f t="shared" ca="1" si="381"/>
        <v>#REF!</v>
      </c>
      <c r="Q1708" s="271"/>
      <c r="AC1708" s="272"/>
      <c r="AG1708" s="271"/>
      <c r="AM1708" s="345" t="s">
        <v>449</v>
      </c>
      <c r="AN1708" s="346">
        <v>0.17</v>
      </c>
      <c r="AW1708" s="719" t="s">
        <v>1330</v>
      </c>
      <c r="AX1708" s="1013">
        <v>0</v>
      </c>
    </row>
    <row r="1709" spans="2:50" ht="18" customHeight="1" x14ac:dyDescent="0.25">
      <c r="J1709" s="314" t="e">
        <f t="shared" ca="1" si="382"/>
        <v>#REF!</v>
      </c>
      <c r="K1709" s="338" t="e">
        <f t="shared" ca="1" si="381"/>
        <v>#REF!</v>
      </c>
      <c r="Q1709" s="271"/>
      <c r="AC1709" s="272"/>
      <c r="AG1709" s="271"/>
      <c r="AM1709" s="345" t="s">
        <v>248</v>
      </c>
      <c r="AN1709" s="346">
        <v>0.25</v>
      </c>
      <c r="AW1709" s="719" t="s">
        <v>1331</v>
      </c>
      <c r="AX1709" s="1013">
        <v>0</v>
      </c>
    </row>
    <row r="1710" spans="2:50" ht="18" customHeight="1" x14ac:dyDescent="0.25">
      <c r="J1710" s="314" t="e">
        <f t="shared" ca="1" si="382"/>
        <v>#REF!</v>
      </c>
      <c r="K1710" s="338" t="e">
        <f t="shared" ca="1" si="381"/>
        <v>#REF!</v>
      </c>
      <c r="Q1710" s="271"/>
      <c r="AC1710" s="272"/>
      <c r="AG1710" s="271"/>
      <c r="AM1710" s="345" t="s">
        <v>349</v>
      </c>
      <c r="AN1710" s="346">
        <v>0.16</v>
      </c>
      <c r="AW1710" s="719" t="s">
        <v>674</v>
      </c>
      <c r="AX1710" s="1013">
        <v>0.25800000000000001</v>
      </c>
    </row>
    <row r="1711" spans="2:50" ht="18" customHeight="1" x14ac:dyDescent="0.25">
      <c r="J1711" s="314" t="e">
        <f t="shared" ca="1" si="382"/>
        <v>#REF!</v>
      </c>
      <c r="K1711" s="338" t="e">
        <f t="shared" ca="1" si="381"/>
        <v>#REF!</v>
      </c>
      <c r="Q1711" s="271"/>
      <c r="AC1711" s="272"/>
      <c r="AG1711" s="271"/>
      <c r="AM1711" s="345" t="s">
        <v>681</v>
      </c>
      <c r="AN1711" s="346">
        <v>0.24</v>
      </c>
      <c r="AW1711" s="719" t="s">
        <v>1890</v>
      </c>
      <c r="AX1711" s="1013">
        <v>0.17199999999999999</v>
      </c>
    </row>
    <row r="1712" spans="2:50" ht="18" customHeight="1" x14ac:dyDescent="0.25">
      <c r="J1712" s="314" t="e">
        <f t="shared" ca="1" si="382"/>
        <v>#REF!</v>
      </c>
      <c r="K1712" s="338" t="e">
        <f t="shared" ca="1" si="381"/>
        <v>#REF!</v>
      </c>
      <c r="Q1712" s="271"/>
      <c r="AC1712" s="272"/>
      <c r="AG1712" s="271"/>
      <c r="AM1712" s="348" t="s">
        <v>113</v>
      </c>
      <c r="AN1712" s="316">
        <v>0.25</v>
      </c>
      <c r="AW1712" s="719" t="s">
        <v>1332</v>
      </c>
      <c r="AX1712" s="1013">
        <v>0.25800000000000001</v>
      </c>
    </row>
    <row r="1713" spans="10:50" ht="18" customHeight="1" x14ac:dyDescent="0.25">
      <c r="J1713" s="314" t="e">
        <f t="shared" ca="1" si="382"/>
        <v>#REF!</v>
      </c>
      <c r="K1713" s="338" t="e">
        <f t="shared" ca="1" si="381"/>
        <v>#REF!</v>
      </c>
      <c r="Q1713" s="271"/>
      <c r="AC1713" s="272"/>
      <c r="AG1713" s="271"/>
      <c r="AM1713" s="347" t="s">
        <v>0</v>
      </c>
      <c r="AN1713" s="262">
        <v>0.25</v>
      </c>
      <c r="AW1713" s="719" t="s">
        <v>1333</v>
      </c>
      <c r="AX1713" s="1013">
        <v>0.25600000000000001</v>
      </c>
    </row>
    <row r="1714" spans="10:50" ht="18" customHeight="1" x14ac:dyDescent="0.25">
      <c r="J1714" s="314" t="e">
        <f t="shared" ca="1" si="382"/>
        <v>#REF!</v>
      </c>
      <c r="K1714" s="338" t="e">
        <f t="shared" ca="1" si="381"/>
        <v>#REF!</v>
      </c>
      <c r="Q1714" s="271"/>
      <c r="AC1714" s="272"/>
      <c r="AG1714" s="271"/>
      <c r="AW1714" s="719" t="s">
        <v>1334</v>
      </c>
      <c r="AX1714" s="1013">
        <v>0.254</v>
      </c>
    </row>
    <row r="1715" spans="10:50" ht="18" customHeight="1" x14ac:dyDescent="0.25">
      <c r="J1715" s="314" t="e">
        <f t="shared" ca="1" si="382"/>
        <v>#REF!</v>
      </c>
      <c r="K1715" s="338" t="e">
        <f t="shared" ca="1" si="381"/>
        <v>#REF!</v>
      </c>
      <c r="Q1715" s="271"/>
      <c r="AC1715" s="272"/>
      <c r="AG1715" s="271"/>
      <c r="AW1715" s="719" t="s">
        <v>456</v>
      </c>
      <c r="AX1715" s="1013">
        <v>0</v>
      </c>
    </row>
    <row r="1716" spans="10:50" ht="18" customHeight="1" x14ac:dyDescent="0.25">
      <c r="J1716" s="314" t="e">
        <f t="shared" ca="1" si="382"/>
        <v>#REF!</v>
      </c>
      <c r="K1716" s="338" t="e">
        <f t="shared" ca="1" si="381"/>
        <v>#REF!</v>
      </c>
      <c r="Q1716" s="271"/>
      <c r="AC1716" s="272"/>
      <c r="AG1716" s="271"/>
      <c r="AW1716" s="719" t="s">
        <v>1891</v>
      </c>
      <c r="AX1716" s="1013">
        <v>0.248</v>
      </c>
    </row>
    <row r="1717" spans="10:50" ht="18" customHeight="1" x14ac:dyDescent="0.25">
      <c r="J1717" s="314" t="e">
        <f t="shared" ca="1" si="382"/>
        <v>#REF!</v>
      </c>
      <c r="K1717" s="338" t="e">
        <f t="shared" ca="1" si="381"/>
        <v>#REF!</v>
      </c>
      <c r="Q1717" s="271"/>
      <c r="AC1717" s="272"/>
      <c r="AG1717" s="271"/>
      <c r="AW1717" s="719" t="s">
        <v>1548</v>
      </c>
      <c r="AX1717" s="1013">
        <v>0.25800000000000001</v>
      </c>
    </row>
    <row r="1718" spans="10:50" ht="18" customHeight="1" x14ac:dyDescent="0.25">
      <c r="J1718" s="314" t="e">
        <f t="shared" ca="1" si="382"/>
        <v>#REF!</v>
      </c>
      <c r="K1718" s="338" t="e">
        <f t="shared" ca="1" si="381"/>
        <v>#REF!</v>
      </c>
      <c r="Q1718" s="271"/>
      <c r="AC1718" s="272"/>
      <c r="AG1718" s="271"/>
      <c r="AW1718" s="719" t="s">
        <v>1337</v>
      </c>
      <c r="AX1718" s="1013">
        <v>0.25800000000000001</v>
      </c>
    </row>
    <row r="1719" spans="10:50" ht="18" customHeight="1" x14ac:dyDescent="0.25">
      <c r="J1719" s="314" t="e">
        <f t="shared" ca="1" si="382"/>
        <v>#REF!</v>
      </c>
      <c r="K1719" s="338" t="e">
        <f t="shared" ca="1" si="381"/>
        <v>#REF!</v>
      </c>
      <c r="Q1719" s="271"/>
      <c r="AC1719" s="272"/>
      <c r="AG1719" s="271"/>
      <c r="AW1719" s="719" t="s">
        <v>1892</v>
      </c>
      <c r="AX1719" s="1013">
        <v>0</v>
      </c>
    </row>
    <row r="1720" spans="10:50" ht="18" customHeight="1" x14ac:dyDescent="0.25">
      <c r="J1720" s="314" t="e">
        <f t="shared" ca="1" si="382"/>
        <v>#REF!</v>
      </c>
      <c r="K1720" s="338" t="e">
        <f t="shared" ca="1" si="381"/>
        <v>#REF!</v>
      </c>
      <c r="Q1720" s="271"/>
      <c r="AC1720" s="272"/>
      <c r="AG1720" s="271"/>
      <c r="AW1720" s="719" t="s">
        <v>1340</v>
      </c>
      <c r="AX1720" s="1013">
        <v>0.25800000000000001</v>
      </c>
    </row>
    <row r="1721" spans="10:50" ht="18" customHeight="1" x14ac:dyDescent="0.25">
      <c r="J1721" s="314" t="e">
        <f t="shared" ca="1" si="382"/>
        <v>#REF!</v>
      </c>
      <c r="K1721" s="338" t="e">
        <f t="shared" ca="1" si="381"/>
        <v>#REF!</v>
      </c>
      <c r="Q1721" s="271"/>
      <c r="AC1721" s="272"/>
      <c r="AG1721" s="271"/>
      <c r="AW1721" s="719" t="s">
        <v>1341</v>
      </c>
      <c r="AX1721" s="1013">
        <v>0.25800000000000001</v>
      </c>
    </row>
    <row r="1722" spans="10:50" ht="18" customHeight="1" x14ac:dyDescent="0.25">
      <c r="J1722" s="314" t="e">
        <f t="shared" ca="1" si="382"/>
        <v>#REF!</v>
      </c>
      <c r="K1722" s="338" t="e">
        <f t="shared" ca="1" si="381"/>
        <v>#REF!</v>
      </c>
      <c r="Q1722" s="271"/>
      <c r="AC1722" s="272"/>
      <c r="AG1722" s="271"/>
      <c r="AW1722" s="719" t="s">
        <v>1736</v>
      </c>
      <c r="AX1722" s="1013">
        <v>0.25800000000000001</v>
      </c>
    </row>
    <row r="1723" spans="10:50" ht="18" customHeight="1" x14ac:dyDescent="0.25">
      <c r="J1723" s="314" t="e">
        <f t="shared" ca="1" si="382"/>
        <v>#REF!</v>
      </c>
      <c r="K1723" s="338" t="e">
        <f t="shared" ca="1" si="381"/>
        <v>#REF!</v>
      </c>
      <c r="Q1723" s="271"/>
      <c r="AC1723" s="272"/>
      <c r="AG1723" s="271"/>
      <c r="AW1723" s="719" t="s">
        <v>1344</v>
      </c>
      <c r="AX1723" s="1013">
        <v>0.246</v>
      </c>
    </row>
    <row r="1724" spans="10:50" ht="18" customHeight="1" x14ac:dyDescent="0.25">
      <c r="J1724" s="314" t="e">
        <f t="shared" ca="1" si="382"/>
        <v>#REF!</v>
      </c>
      <c r="K1724" s="338" t="e">
        <f t="shared" ca="1" si="381"/>
        <v>#REF!</v>
      </c>
      <c r="Q1724" s="271"/>
      <c r="AC1724" s="272"/>
      <c r="AG1724" s="271"/>
      <c r="AW1724" s="719" t="s">
        <v>1737</v>
      </c>
      <c r="AX1724" s="1013">
        <v>0</v>
      </c>
    </row>
    <row r="1725" spans="10:50" ht="18" customHeight="1" x14ac:dyDescent="0.25">
      <c r="J1725" s="314" t="e">
        <f t="shared" ca="1" si="382"/>
        <v>#REF!</v>
      </c>
      <c r="K1725" s="338" t="e">
        <f t="shared" ref="K1725:K1726" ca="1" si="383">INDIRECT("_Mix"&amp;$D$6)</f>
        <v>#REF!</v>
      </c>
      <c r="Q1725" s="271"/>
      <c r="AC1725" s="272"/>
      <c r="AG1725" s="271"/>
      <c r="AW1725" s="719" t="s">
        <v>113</v>
      </c>
      <c r="AX1725" s="719">
        <v>0.25800000000000001</v>
      </c>
    </row>
    <row r="1726" spans="10:50" ht="18" customHeight="1" x14ac:dyDescent="0.25">
      <c r="J1726" s="314" t="e">
        <f t="shared" ref="J1726" ca="1" si="384">INDIRECT("_Com"&amp;$D$6)</f>
        <v>#REF!</v>
      </c>
      <c r="K1726" s="338" t="e">
        <f t="shared" ca="1" si="383"/>
        <v>#REF!</v>
      </c>
      <c r="Q1726" s="271"/>
      <c r="AC1726" s="272"/>
      <c r="AG1726" s="271"/>
      <c r="AW1726" s="719" t="s">
        <v>0</v>
      </c>
      <c r="AX1726" s="719">
        <v>0.25800000000000001</v>
      </c>
    </row>
    <row r="1727" spans="10:50" ht="18" customHeight="1" x14ac:dyDescent="0.25">
      <c r="Q1727" s="271"/>
      <c r="AC1727" s="272"/>
      <c r="AG1727" s="271"/>
    </row>
    <row r="1728" spans="10:50" ht="18" customHeight="1" x14ac:dyDescent="0.25">
      <c r="Q1728" s="271"/>
      <c r="AC1728" s="272"/>
      <c r="AG1728" s="271"/>
    </row>
    <row r="1729" spans="1:54" ht="18" customHeight="1" x14ac:dyDescent="0.25">
      <c r="A1729" s="1092"/>
      <c r="B1729" s="1093"/>
      <c r="C1729" s="1093"/>
      <c r="D1729" s="1093"/>
      <c r="E1729" s="1093"/>
      <c r="F1729" s="1093"/>
      <c r="G1729" s="1093"/>
      <c r="H1729" s="1093"/>
      <c r="I1729" s="1093"/>
      <c r="J1729" s="1093"/>
      <c r="K1729" s="1093"/>
      <c r="L1729" s="1093"/>
      <c r="M1729" s="1093"/>
      <c r="N1729" s="1093"/>
      <c r="O1729" s="1093"/>
      <c r="P1729" s="1093"/>
      <c r="Q1729" s="1093"/>
      <c r="R1729" s="1093"/>
      <c r="S1729" s="1093"/>
      <c r="T1729" s="1093"/>
      <c r="U1729" s="1093"/>
      <c r="V1729" s="1093"/>
      <c r="W1729" s="1093"/>
      <c r="X1729" s="1093"/>
      <c r="Y1729" s="1093"/>
      <c r="Z1729" s="1093"/>
      <c r="AA1729" s="1093"/>
      <c r="AB1729" s="1093"/>
      <c r="AC1729" s="1093"/>
      <c r="AD1729" s="1093"/>
      <c r="AE1729" s="1093"/>
      <c r="AF1729" s="1093"/>
      <c r="AG1729" s="1093"/>
      <c r="AH1729" s="1093"/>
      <c r="AI1729" s="1093"/>
      <c r="AJ1729" s="1093"/>
      <c r="AK1729" s="1093"/>
      <c r="AL1729" s="1093"/>
      <c r="AM1729" s="1093"/>
      <c r="AN1729" s="1093"/>
      <c r="AO1729" s="1093"/>
      <c r="AP1729" s="1093"/>
      <c r="AQ1729" s="1093"/>
      <c r="AR1729" s="1093"/>
      <c r="AS1729" s="1093"/>
      <c r="AT1729" s="1093"/>
      <c r="AU1729" s="1093"/>
      <c r="AV1729" s="1093"/>
      <c r="AW1729" s="1093"/>
      <c r="AX1729" s="1093"/>
      <c r="AY1729" s="1093"/>
      <c r="AZ1729" s="1093"/>
    </row>
    <row r="1730" spans="1:54" ht="18" customHeight="1" x14ac:dyDescent="0.25">
      <c r="Q1730" s="271"/>
      <c r="AC1730" s="272"/>
      <c r="AG1730" s="271"/>
    </row>
    <row r="1731" spans="1:54" ht="18" customHeight="1" x14ac:dyDescent="0.25">
      <c r="Q1731" s="271"/>
      <c r="AC1731" s="272"/>
      <c r="AG1731" s="271"/>
    </row>
    <row r="1732" spans="1:54" ht="18" customHeight="1" x14ac:dyDescent="0.25">
      <c r="Q1732" s="271"/>
      <c r="AC1732" s="272"/>
      <c r="AG1732" s="271"/>
    </row>
    <row r="1733" spans="1:54" ht="18" customHeight="1" x14ac:dyDescent="0.25">
      <c r="Q1733" s="271"/>
      <c r="AC1733" s="272"/>
      <c r="AG1733" s="271"/>
    </row>
    <row r="1734" spans="1:54" ht="18" customHeight="1" x14ac:dyDescent="0.25">
      <c r="H1734" s="438"/>
      <c r="I1734" s="439"/>
      <c r="Q1734" s="271"/>
      <c r="AD1734" s="272"/>
      <c r="AG1734" s="271"/>
      <c r="AN1734" s="440"/>
      <c r="AO1734" s="304"/>
    </row>
    <row r="1735" spans="1:54" ht="18" customHeight="1" x14ac:dyDescent="0.25">
      <c r="H1735" s="438"/>
      <c r="I1735" s="439"/>
      <c r="Q1735" s="271"/>
      <c r="AD1735" s="272"/>
      <c r="AG1735" s="271"/>
      <c r="AN1735" s="440"/>
      <c r="AO1735" s="304"/>
    </row>
    <row r="1736" spans="1:54" ht="18" customHeight="1" x14ac:dyDescent="0.25">
      <c r="B1736" s="415" t="s">
        <v>795</v>
      </c>
      <c r="C1736" s="415"/>
      <c r="D1736" s="415"/>
      <c r="E1736" s="415"/>
      <c r="F1736" s="415"/>
      <c r="G1736" s="415"/>
      <c r="H1736" s="415"/>
      <c r="I1736" s="415"/>
      <c r="J1736" s="415"/>
      <c r="K1736" s="415"/>
      <c r="Q1736" s="271"/>
    </row>
    <row r="1737" spans="1:54" ht="18" customHeight="1" x14ac:dyDescent="0.25">
      <c r="B1737" s="166"/>
      <c r="C1737" s="166"/>
      <c r="D1737" s="166"/>
      <c r="E1737" s="166"/>
      <c r="F1737" s="166"/>
      <c r="G1737" s="166"/>
      <c r="H1737" s="166"/>
      <c r="I1737" s="166"/>
      <c r="J1737" s="166"/>
      <c r="K1737" s="166"/>
      <c r="Q1737" s="271"/>
    </row>
    <row r="1738" spans="1:54" ht="18" customHeight="1" x14ac:dyDescent="0.25">
      <c r="D1738" s="456" t="s">
        <v>911</v>
      </c>
      <c r="E1738" s="456" t="s">
        <v>912</v>
      </c>
      <c r="F1738" s="456" t="s">
        <v>913</v>
      </c>
      <c r="G1738" s="456" t="s">
        <v>914</v>
      </c>
      <c r="Q1738" s="271"/>
    </row>
    <row r="1739" spans="1:54" ht="18" customHeight="1" x14ac:dyDescent="0.25">
      <c r="B1739" s="271">
        <v>13</v>
      </c>
      <c r="C1739" s="405" t="s">
        <v>902</v>
      </c>
      <c r="D1739" s="468" t="str">
        <f>IF($D$6&lt;=2020,ROUND(H1796,2),"-")</f>
        <v>-</v>
      </c>
      <c r="E1739" s="468" t="s">
        <v>160</v>
      </c>
      <c r="F1739" s="468" t="s">
        <v>160</v>
      </c>
      <c r="G1739" s="457">
        <f ca="1">ROUND(H1796,2)</f>
        <v>0</v>
      </c>
      <c r="J1739" s="304"/>
      <c r="K1739" s="304"/>
      <c r="Q1739" s="271"/>
      <c r="R1739" s="272"/>
      <c r="AG1739" s="271"/>
      <c r="AH1739" s="272"/>
    </row>
    <row r="1740" spans="1:54" ht="18" customHeight="1" x14ac:dyDescent="0.25">
      <c r="A1740" s="373"/>
      <c r="B1740" s="355"/>
      <c r="C1740" s="352"/>
      <c r="D1740" s="352"/>
      <c r="E1740" s="352"/>
      <c r="F1740" s="352"/>
      <c r="G1740" s="455" t="e">
        <f>D1739+E1739*$H$9/1000+F1739*$H$10/1000</f>
        <v>#VALUE!</v>
      </c>
      <c r="H1740" s="352"/>
      <c r="J1740" s="354"/>
      <c r="K1740" s="354"/>
      <c r="L1740" s="354"/>
      <c r="M1740" s="354"/>
      <c r="N1740" s="354"/>
      <c r="O1740" s="354"/>
      <c r="P1740" s="352"/>
      <c r="Q1740" s="352"/>
      <c r="R1740" s="352"/>
      <c r="S1740" s="352"/>
      <c r="T1740" s="352"/>
      <c r="U1740" s="352"/>
      <c r="V1740" s="354"/>
      <c r="W1740" s="354"/>
      <c r="X1740" s="354"/>
      <c r="Y1740" s="354"/>
      <c r="Z1740" s="354"/>
      <c r="AA1740" s="354"/>
      <c r="AB1740" s="352"/>
      <c r="AC1740" s="352"/>
      <c r="AD1740" s="352"/>
      <c r="AE1740" s="352"/>
      <c r="AF1740" s="352"/>
      <c r="AG1740" s="352"/>
      <c r="AH1740" s="354"/>
      <c r="AI1740" s="354"/>
      <c r="AJ1740" s="354"/>
      <c r="AK1740" s="354"/>
      <c r="AL1740" s="354"/>
      <c r="AM1740" s="354"/>
      <c r="AN1740" s="352"/>
      <c r="AO1740" s="352"/>
      <c r="AP1740" s="352"/>
      <c r="AQ1740" s="352"/>
      <c r="AR1740" s="352"/>
      <c r="AS1740" s="352"/>
      <c r="AT1740" s="354"/>
      <c r="AU1740" s="354"/>
      <c r="AV1740" s="354"/>
      <c r="AW1740" s="354"/>
      <c r="AX1740" s="354"/>
      <c r="AY1740" s="354"/>
      <c r="AZ1740" s="352"/>
      <c r="BA1740" s="352"/>
      <c r="BB1740" s="352"/>
    </row>
    <row r="1741" spans="1:54" ht="18" customHeight="1" x14ac:dyDescent="0.25">
      <c r="B1741" s="166"/>
      <c r="C1741" s="166"/>
      <c r="D1741" s="166"/>
      <c r="E1741" s="166"/>
      <c r="J1741" s="304"/>
      <c r="K1741" s="304"/>
      <c r="Q1741" s="271"/>
      <c r="R1741" s="272"/>
      <c r="AG1741" s="271"/>
      <c r="AH1741" s="272"/>
    </row>
    <row r="1742" spans="1:54" ht="18" customHeight="1" x14ac:dyDescent="0.25">
      <c r="B1742" s="389" t="s">
        <v>904</v>
      </c>
      <c r="F1742" s="417"/>
      <c r="J1742" s="304"/>
      <c r="K1742" s="304"/>
      <c r="Q1742" s="271"/>
      <c r="R1742" s="272"/>
      <c r="AG1742" s="271"/>
      <c r="AH1742" s="272"/>
    </row>
    <row r="1743" spans="1:54" ht="18" customHeight="1" x14ac:dyDescent="0.25">
      <c r="F1743" s="264" t="s">
        <v>866</v>
      </c>
      <c r="M1743" s="304"/>
      <c r="N1743" s="304"/>
      <c r="Q1743" s="271"/>
      <c r="R1743" s="272"/>
      <c r="AG1743" s="271"/>
      <c r="AH1743" s="272"/>
    </row>
    <row r="1744" spans="1:54" ht="18" customHeight="1" x14ac:dyDescent="0.25">
      <c r="C1744" s="371" t="s">
        <v>958</v>
      </c>
      <c r="D1744" s="371" t="s">
        <v>265</v>
      </c>
      <c r="E1744" s="371" t="s">
        <v>584</v>
      </c>
      <c r="F1744" s="371" t="s">
        <v>1113</v>
      </c>
      <c r="G1744" s="371" t="s">
        <v>266</v>
      </c>
      <c r="H1744" s="371" t="s">
        <v>267</v>
      </c>
      <c r="J1744" s="404" t="s">
        <v>906</v>
      </c>
      <c r="L1744" s="262" t="s">
        <v>1896</v>
      </c>
      <c r="M1744" s="262">
        <v>1</v>
      </c>
      <c r="Q1744" s="271"/>
      <c r="R1744" s="272"/>
      <c r="AG1744" s="271"/>
      <c r="AH1744" s="272"/>
    </row>
    <row r="1745" spans="2:34" ht="18" customHeight="1" x14ac:dyDescent="0.25">
      <c r="B1745" s="1097" t="s">
        <v>1850</v>
      </c>
      <c r="C1745" s="463" t="s">
        <v>269</v>
      </c>
      <c r="D1745" s="463"/>
      <c r="E1745" s="463"/>
      <c r="F1745" s="463"/>
      <c r="G1745" s="463"/>
      <c r="H1745" s="463" t="s">
        <v>268</v>
      </c>
      <c r="J1745" s="262">
        <f>IF(D1746="Varias comercializadoras",1,2)</f>
        <v>2</v>
      </c>
      <c r="L1745" s="262" t="s">
        <v>1897</v>
      </c>
      <c r="M1745" s="262">
        <v>2</v>
      </c>
      <c r="Q1745" s="271"/>
      <c r="R1745" s="272"/>
      <c r="AG1745" s="271"/>
      <c r="AH1745" s="272"/>
    </row>
    <row r="1746" spans="2:34" ht="18" customHeight="1" x14ac:dyDescent="0.25">
      <c r="B1746" s="1097">
        <v>1</v>
      </c>
      <c r="C1746" s="312" t="str">
        <f>IF(ISTEXT('8.Electricidad y otras energías'!E105),'8.Electricidad y otras energías'!E105,"")</f>
        <v/>
      </c>
      <c r="D1746" s="312">
        <f>'8.Electricidad y otras energías'!F105</f>
        <v>0</v>
      </c>
      <c r="E1746" s="312">
        <f>'8.Electricidad y otras energías'!G105</f>
        <v>0</v>
      </c>
      <c r="F1746" s="642">
        <f>'8.Electricidad y otras energías'!H105</f>
        <v>0</v>
      </c>
      <c r="G1746" s="696" t="str">
        <f ca="1">IFERROR((IF($E1746=$L$1748,$M$1748,IF($E1746=$L$1749,$M$1749,VLOOKUP(D1746,$J$1468:$K$1726,2,0)))),"")</f>
        <v/>
      </c>
      <c r="H1746" s="339" t="str">
        <f ca="1">IF(ISNUMBER(F1746*G1746),F1746*G1746,"")</f>
        <v/>
      </c>
      <c r="I1746" s="271">
        <v>1</v>
      </c>
      <c r="J1746" s="262">
        <f t="shared" ref="J1746:J1763" si="385">IF(D1747="Varias comercializadoras",1,2)</f>
        <v>2</v>
      </c>
      <c r="Q1746" s="271"/>
      <c r="R1746" s="272"/>
      <c r="AG1746" s="271"/>
      <c r="AH1746" s="272"/>
    </row>
    <row r="1747" spans="2:34" ht="18" customHeight="1" x14ac:dyDescent="0.25">
      <c r="B1747" s="1097">
        <v>2</v>
      </c>
      <c r="C1747" s="312" t="str">
        <f>IF(ISTEXT('8.Electricidad y otras energías'!E106),'8.Electricidad y otras energías'!E106,"")</f>
        <v/>
      </c>
      <c r="D1747" s="312">
        <f>'8.Electricidad y otras energías'!F106</f>
        <v>0</v>
      </c>
      <c r="E1747" s="312">
        <f>'8.Electricidad y otras energías'!G106</f>
        <v>0</v>
      </c>
      <c r="F1747" s="642">
        <f>'8.Electricidad y otras energías'!H106</f>
        <v>0</v>
      </c>
      <c r="G1747" s="696" t="str">
        <f t="shared" ref="G1747:G1794" ca="1" si="386">IFERROR((IF($E1747=$L$1748,$M$1748,IF($E1747=$L$1749,$M$1749,VLOOKUP(D1747,$J$1468:$K$1726,2,0)))),"")</f>
        <v/>
      </c>
      <c r="H1747" s="339" t="str">
        <f t="shared" ref="H1747:H1764" ca="1" si="387">IF(ISNUMBER(F1747*G1747),F1747*G1747,"")</f>
        <v/>
      </c>
      <c r="I1747" s="271">
        <v>2</v>
      </c>
      <c r="J1747" s="262">
        <f t="shared" si="385"/>
        <v>2</v>
      </c>
      <c r="L1747" s="260" t="s">
        <v>585</v>
      </c>
      <c r="M1747" s="272"/>
      <c r="Q1747" s="271"/>
      <c r="R1747" s="272"/>
      <c r="AG1747" s="271"/>
      <c r="AH1747" s="272"/>
    </row>
    <row r="1748" spans="2:34" ht="18" customHeight="1" x14ac:dyDescent="0.25">
      <c r="B1748" s="1097">
        <v>3</v>
      </c>
      <c r="C1748" s="312" t="str">
        <f>IF(ISTEXT('8.Electricidad y otras energías'!E107),'8.Electricidad y otras energías'!E107,"")</f>
        <v/>
      </c>
      <c r="D1748" s="312">
        <f>'8.Electricidad y otras energías'!F107</f>
        <v>0</v>
      </c>
      <c r="E1748" s="312">
        <f>'8.Electricidad y otras energías'!G107</f>
        <v>0</v>
      </c>
      <c r="F1748" s="642">
        <f>'8.Electricidad y otras energías'!H107</f>
        <v>0</v>
      </c>
      <c r="G1748" s="696" t="str">
        <f t="shared" ca="1" si="386"/>
        <v/>
      </c>
      <c r="H1748" s="339" t="str">
        <f t="shared" ca="1" si="387"/>
        <v/>
      </c>
      <c r="I1748" s="271">
        <v>3</v>
      </c>
      <c r="J1748" s="262">
        <f t="shared" si="385"/>
        <v>2</v>
      </c>
      <c r="L1748" s="402" t="s">
        <v>582</v>
      </c>
      <c r="M1748" s="402">
        <f>H1528</f>
        <v>0</v>
      </c>
      <c r="Q1748" s="271"/>
      <c r="R1748" s="272"/>
      <c r="AG1748" s="271"/>
      <c r="AH1748" s="272"/>
    </row>
    <row r="1749" spans="2:34" ht="18" customHeight="1" x14ac:dyDescent="0.25">
      <c r="B1749" s="1097">
        <v>4</v>
      </c>
      <c r="C1749" s="312" t="str">
        <f>IF(ISTEXT('8.Electricidad y otras energías'!E108),'8.Electricidad y otras energías'!E108,"")</f>
        <v/>
      </c>
      <c r="D1749" s="312">
        <f>'8.Electricidad y otras energías'!F108</f>
        <v>0</v>
      </c>
      <c r="E1749" s="312">
        <f>'8.Electricidad y otras energías'!G108</f>
        <v>0</v>
      </c>
      <c r="F1749" s="642">
        <f>'8.Electricidad y otras energías'!H108</f>
        <v>0</v>
      </c>
      <c r="G1749" s="696" t="str">
        <f t="shared" ca="1" si="386"/>
        <v/>
      </c>
      <c r="H1749" s="339" t="str">
        <f t="shared" ca="1" si="387"/>
        <v/>
      </c>
      <c r="I1749" s="271">
        <v>4</v>
      </c>
      <c r="J1749" s="262">
        <f t="shared" si="385"/>
        <v>2</v>
      </c>
      <c r="L1749" s="402" t="s">
        <v>583</v>
      </c>
      <c r="M1749" s="402">
        <f>H1529</f>
        <v>0.30199999999999999</v>
      </c>
      <c r="Q1749" s="271"/>
      <c r="R1749" s="272"/>
      <c r="AG1749" s="271"/>
      <c r="AH1749" s="272"/>
    </row>
    <row r="1750" spans="2:34" ht="18" customHeight="1" x14ac:dyDescent="0.25">
      <c r="B1750" s="1097">
        <v>5</v>
      </c>
      <c r="C1750" s="312" t="str">
        <f>IF(ISTEXT('8.Electricidad y otras energías'!E109),'8.Electricidad y otras energías'!E109,"")</f>
        <v/>
      </c>
      <c r="D1750" s="312">
        <f>'8.Electricidad y otras energías'!F109</f>
        <v>0</v>
      </c>
      <c r="E1750" s="312">
        <f>'8.Electricidad y otras energías'!G109</f>
        <v>0</v>
      </c>
      <c r="F1750" s="642">
        <f>'8.Electricidad y otras energías'!H109</f>
        <v>0</v>
      </c>
      <c r="G1750" s="696" t="str">
        <f t="shared" ca="1" si="386"/>
        <v/>
      </c>
      <c r="H1750" s="339" t="str">
        <f t="shared" ca="1" si="387"/>
        <v/>
      </c>
      <c r="I1750" s="271">
        <v>5</v>
      </c>
      <c r="J1750" s="262">
        <f t="shared" si="385"/>
        <v>2</v>
      </c>
      <c r="L1750" s="402" t="s">
        <v>7</v>
      </c>
      <c r="M1750" s="402" t="s">
        <v>160</v>
      </c>
      <c r="Q1750" s="271"/>
      <c r="R1750" s="272"/>
      <c r="AG1750" s="271"/>
      <c r="AH1750" s="272"/>
    </row>
    <row r="1751" spans="2:34" ht="18" customHeight="1" x14ac:dyDescent="0.25">
      <c r="B1751" s="1097">
        <v>6</v>
      </c>
      <c r="C1751" s="312" t="str">
        <f>IF(ISTEXT('8.Electricidad y otras energías'!E110),'8.Electricidad y otras energías'!E110,"")</f>
        <v/>
      </c>
      <c r="D1751" s="312">
        <f>'8.Electricidad y otras energías'!F110</f>
        <v>0</v>
      </c>
      <c r="E1751" s="312">
        <f>'8.Electricidad y otras energías'!G110</f>
        <v>0</v>
      </c>
      <c r="F1751" s="642">
        <f>'8.Electricidad y otras energías'!H110</f>
        <v>0</v>
      </c>
      <c r="G1751" s="696" t="str">
        <f t="shared" ca="1" si="386"/>
        <v/>
      </c>
      <c r="H1751" s="339" t="str">
        <f t="shared" ca="1" si="387"/>
        <v/>
      </c>
      <c r="I1751" s="271">
        <v>6</v>
      </c>
      <c r="J1751" s="262">
        <f t="shared" si="385"/>
        <v>2</v>
      </c>
      <c r="L1751" s="304"/>
      <c r="M1751" s="304"/>
      <c r="Q1751" s="271"/>
      <c r="R1751" s="272"/>
      <c r="AG1751" s="271"/>
      <c r="AH1751" s="272"/>
    </row>
    <row r="1752" spans="2:34" ht="18" customHeight="1" x14ac:dyDescent="0.25">
      <c r="B1752" s="1097">
        <v>7</v>
      </c>
      <c r="C1752" s="312" t="str">
        <f>IF(ISTEXT('8.Electricidad y otras energías'!E111),'8.Electricidad y otras energías'!E111,"")</f>
        <v/>
      </c>
      <c r="D1752" s="312">
        <f>'8.Electricidad y otras energías'!F111</f>
        <v>0</v>
      </c>
      <c r="E1752" s="312">
        <f>'8.Electricidad y otras energías'!G111</f>
        <v>0</v>
      </c>
      <c r="F1752" s="642">
        <f>'8.Electricidad y otras energías'!H111</f>
        <v>0</v>
      </c>
      <c r="G1752" s="696" t="str">
        <f t="shared" ca="1" si="386"/>
        <v/>
      </c>
      <c r="H1752" s="339" t="str">
        <f t="shared" ca="1" si="387"/>
        <v/>
      </c>
      <c r="I1752" s="271">
        <v>7</v>
      </c>
      <c r="J1752" s="262">
        <f t="shared" si="385"/>
        <v>2</v>
      </c>
      <c r="L1752" s="304"/>
      <c r="M1752" s="304"/>
      <c r="Q1752" s="271"/>
      <c r="R1752" s="272"/>
      <c r="AG1752" s="271"/>
      <c r="AH1752" s="272"/>
    </row>
    <row r="1753" spans="2:34" ht="18" customHeight="1" x14ac:dyDescent="0.25">
      <c r="B1753" s="1097">
        <v>8</v>
      </c>
      <c r="C1753" s="312" t="str">
        <f>IF(ISTEXT('8.Electricidad y otras energías'!E112),'8.Electricidad y otras energías'!E112,"")</f>
        <v/>
      </c>
      <c r="D1753" s="312">
        <f>'8.Electricidad y otras energías'!F112</f>
        <v>0</v>
      </c>
      <c r="E1753" s="312">
        <f>'8.Electricidad y otras energías'!G112</f>
        <v>0</v>
      </c>
      <c r="F1753" s="642">
        <f>'8.Electricidad y otras energías'!H112</f>
        <v>0</v>
      </c>
      <c r="G1753" s="696" t="str">
        <f t="shared" ca="1" si="386"/>
        <v/>
      </c>
      <c r="H1753" s="339" t="str">
        <f t="shared" ca="1" si="387"/>
        <v/>
      </c>
      <c r="I1753" s="271">
        <v>8</v>
      </c>
      <c r="J1753" s="262">
        <f t="shared" si="385"/>
        <v>2</v>
      </c>
      <c r="L1753" s="304"/>
      <c r="M1753" s="304"/>
      <c r="Q1753" s="271"/>
      <c r="R1753" s="272"/>
      <c r="AG1753" s="271"/>
      <c r="AH1753" s="272"/>
    </row>
    <row r="1754" spans="2:34" ht="18" customHeight="1" x14ac:dyDescent="0.25">
      <c r="B1754" s="1097">
        <v>9</v>
      </c>
      <c r="C1754" s="312" t="str">
        <f>IF(ISTEXT('8.Electricidad y otras energías'!E113),'8.Electricidad y otras energías'!E113,"")</f>
        <v/>
      </c>
      <c r="D1754" s="312">
        <f>'8.Electricidad y otras energías'!F113</f>
        <v>0</v>
      </c>
      <c r="E1754" s="312">
        <f>'8.Electricidad y otras energías'!G113</f>
        <v>0</v>
      </c>
      <c r="F1754" s="642">
        <f>'8.Electricidad y otras energías'!H113</f>
        <v>0</v>
      </c>
      <c r="G1754" s="696" t="str">
        <f t="shared" ca="1" si="386"/>
        <v/>
      </c>
      <c r="H1754" s="339" t="str">
        <f t="shared" ca="1" si="387"/>
        <v/>
      </c>
      <c r="I1754" s="271">
        <v>9</v>
      </c>
      <c r="J1754" s="262">
        <f t="shared" si="385"/>
        <v>2</v>
      </c>
      <c r="L1754" s="304"/>
      <c r="M1754" s="304"/>
      <c r="Q1754" s="271"/>
      <c r="R1754" s="272"/>
      <c r="AG1754" s="271"/>
      <c r="AH1754" s="272"/>
    </row>
    <row r="1755" spans="2:34" ht="18" customHeight="1" x14ac:dyDescent="0.25">
      <c r="B1755" s="1097">
        <v>10</v>
      </c>
      <c r="C1755" s="312" t="str">
        <f>IF(ISTEXT('8.Electricidad y otras energías'!E114),'8.Electricidad y otras energías'!E114,"")</f>
        <v/>
      </c>
      <c r="D1755" s="312">
        <f>'8.Electricidad y otras energías'!F114</f>
        <v>0</v>
      </c>
      <c r="E1755" s="312">
        <f>'8.Electricidad y otras energías'!G114</f>
        <v>0</v>
      </c>
      <c r="F1755" s="642">
        <f>'8.Electricidad y otras energías'!H114</f>
        <v>0</v>
      </c>
      <c r="G1755" s="696" t="str">
        <f t="shared" ca="1" si="386"/>
        <v/>
      </c>
      <c r="H1755" s="339" t="str">
        <f t="shared" ca="1" si="387"/>
        <v/>
      </c>
      <c r="I1755" s="271">
        <v>10</v>
      </c>
      <c r="J1755" s="262">
        <f t="shared" si="385"/>
        <v>2</v>
      </c>
      <c r="M1755" s="304"/>
      <c r="Q1755" s="271"/>
      <c r="R1755" s="272"/>
      <c r="AG1755" s="271"/>
      <c r="AH1755" s="272"/>
    </row>
    <row r="1756" spans="2:34" ht="18" customHeight="1" x14ac:dyDescent="0.25">
      <c r="B1756" s="1097">
        <v>11</v>
      </c>
      <c r="C1756" s="312" t="str">
        <f>IF(ISTEXT('8.Electricidad y otras energías'!E115),'8.Electricidad y otras energías'!E115,"")</f>
        <v/>
      </c>
      <c r="D1756" s="312">
        <f>'8.Electricidad y otras energías'!F115</f>
        <v>0</v>
      </c>
      <c r="E1756" s="312">
        <f>'8.Electricidad y otras energías'!G115</f>
        <v>0</v>
      </c>
      <c r="F1756" s="642">
        <f>'8.Electricidad y otras energías'!H115</f>
        <v>0</v>
      </c>
      <c r="G1756" s="696" t="str">
        <f t="shared" ca="1" si="386"/>
        <v/>
      </c>
      <c r="H1756" s="339" t="str">
        <f t="shared" ca="1" si="387"/>
        <v/>
      </c>
      <c r="I1756" s="271">
        <v>11</v>
      </c>
      <c r="J1756" s="262">
        <f t="shared" si="385"/>
        <v>2</v>
      </c>
      <c r="M1756" s="304"/>
      <c r="Q1756" s="271"/>
      <c r="R1756" s="272"/>
      <c r="AG1756" s="271"/>
      <c r="AH1756" s="272"/>
    </row>
    <row r="1757" spans="2:34" ht="18" customHeight="1" x14ac:dyDescent="0.25">
      <c r="B1757" s="1097">
        <v>12</v>
      </c>
      <c r="C1757" s="312" t="str">
        <f>IF(ISTEXT('8.Electricidad y otras energías'!E116),'8.Electricidad y otras energías'!E116,"")</f>
        <v/>
      </c>
      <c r="D1757" s="312">
        <f>'8.Electricidad y otras energías'!F116</f>
        <v>0</v>
      </c>
      <c r="E1757" s="312">
        <f>'8.Electricidad y otras energías'!G116</f>
        <v>0</v>
      </c>
      <c r="F1757" s="642">
        <f>'8.Electricidad y otras energías'!H116</f>
        <v>0</v>
      </c>
      <c r="G1757" s="696" t="str">
        <f t="shared" ca="1" si="386"/>
        <v/>
      </c>
      <c r="H1757" s="339" t="str">
        <f t="shared" ca="1" si="387"/>
        <v/>
      </c>
      <c r="I1757" s="271">
        <v>12</v>
      </c>
      <c r="J1757" s="262">
        <f t="shared" si="385"/>
        <v>2</v>
      </c>
      <c r="M1757" s="304"/>
      <c r="Q1757" s="271"/>
      <c r="R1757" s="272"/>
      <c r="AG1757" s="271"/>
      <c r="AH1757" s="272"/>
    </row>
    <row r="1758" spans="2:34" ht="18" customHeight="1" x14ac:dyDescent="0.25">
      <c r="B1758" s="1097">
        <v>13</v>
      </c>
      <c r="C1758" s="312" t="str">
        <f>IF(ISTEXT('8.Electricidad y otras energías'!E117),'8.Electricidad y otras energías'!E117,"")</f>
        <v/>
      </c>
      <c r="D1758" s="312">
        <f>'8.Electricidad y otras energías'!F117</f>
        <v>0</v>
      </c>
      <c r="E1758" s="312">
        <f>'8.Electricidad y otras energías'!G117</f>
        <v>0</v>
      </c>
      <c r="F1758" s="642">
        <f>'8.Electricidad y otras energías'!H117</f>
        <v>0</v>
      </c>
      <c r="G1758" s="696" t="str">
        <f t="shared" ca="1" si="386"/>
        <v/>
      </c>
      <c r="H1758" s="339" t="str">
        <f t="shared" ca="1" si="387"/>
        <v/>
      </c>
      <c r="I1758" s="271">
        <v>13</v>
      </c>
      <c r="J1758" s="262">
        <f t="shared" si="385"/>
        <v>2</v>
      </c>
      <c r="M1758" s="304"/>
      <c r="Q1758" s="271"/>
      <c r="R1758" s="272"/>
      <c r="AG1758" s="271"/>
      <c r="AH1758" s="272"/>
    </row>
    <row r="1759" spans="2:34" ht="18" customHeight="1" x14ac:dyDescent="0.25">
      <c r="B1759" s="1097">
        <v>14</v>
      </c>
      <c r="C1759" s="312" t="str">
        <f>IF(ISTEXT('8.Electricidad y otras energías'!E118),'8.Electricidad y otras energías'!E118,"")</f>
        <v/>
      </c>
      <c r="D1759" s="312">
        <f>'8.Electricidad y otras energías'!F118</f>
        <v>0</v>
      </c>
      <c r="E1759" s="312">
        <f>'8.Electricidad y otras energías'!G118</f>
        <v>0</v>
      </c>
      <c r="F1759" s="642">
        <f>'8.Electricidad y otras energías'!H118</f>
        <v>0</v>
      </c>
      <c r="G1759" s="696" t="str">
        <f t="shared" ca="1" si="386"/>
        <v/>
      </c>
      <c r="H1759" s="339" t="str">
        <f t="shared" ca="1" si="387"/>
        <v/>
      </c>
      <c r="I1759" s="271">
        <v>14</v>
      </c>
      <c r="J1759" s="262">
        <f t="shared" si="385"/>
        <v>2</v>
      </c>
      <c r="M1759" s="304"/>
      <c r="Q1759" s="271"/>
      <c r="R1759" s="272"/>
      <c r="AG1759" s="271"/>
      <c r="AH1759" s="272"/>
    </row>
    <row r="1760" spans="2:34" ht="18" customHeight="1" x14ac:dyDescent="0.25">
      <c r="B1760" s="1097">
        <v>15</v>
      </c>
      <c r="C1760" s="312" t="str">
        <f>IF(ISTEXT('8.Electricidad y otras energías'!E119),'8.Electricidad y otras energías'!E119,"")</f>
        <v/>
      </c>
      <c r="D1760" s="312">
        <f>'8.Electricidad y otras energías'!F119</f>
        <v>0</v>
      </c>
      <c r="E1760" s="312">
        <f>'8.Electricidad y otras energías'!G119</f>
        <v>0</v>
      </c>
      <c r="F1760" s="642">
        <f>'8.Electricidad y otras energías'!H119</f>
        <v>0</v>
      </c>
      <c r="G1760" s="696" t="str">
        <f t="shared" ca="1" si="386"/>
        <v/>
      </c>
      <c r="H1760" s="339" t="str">
        <f t="shared" ca="1" si="387"/>
        <v/>
      </c>
      <c r="I1760" s="271">
        <v>15</v>
      </c>
      <c r="J1760" s="262">
        <f t="shared" si="385"/>
        <v>2</v>
      </c>
      <c r="M1760" s="304"/>
      <c r="Q1760" s="271"/>
      <c r="R1760" s="272"/>
      <c r="AG1760" s="271"/>
      <c r="AH1760" s="272"/>
    </row>
    <row r="1761" spans="2:34" ht="18" customHeight="1" x14ac:dyDescent="0.25">
      <c r="B1761" s="1097">
        <v>16</v>
      </c>
      <c r="C1761" s="312" t="str">
        <f>IF(ISTEXT('8.Electricidad y otras energías'!E120),'8.Electricidad y otras energías'!E120,"")</f>
        <v/>
      </c>
      <c r="D1761" s="312">
        <f>'8.Electricidad y otras energías'!F120</f>
        <v>0</v>
      </c>
      <c r="E1761" s="312">
        <f>'8.Electricidad y otras energías'!G120</f>
        <v>0</v>
      </c>
      <c r="F1761" s="642">
        <f>'8.Electricidad y otras energías'!H120</f>
        <v>0</v>
      </c>
      <c r="G1761" s="696" t="str">
        <f t="shared" ca="1" si="386"/>
        <v/>
      </c>
      <c r="H1761" s="339" t="str">
        <f t="shared" ca="1" si="387"/>
        <v/>
      </c>
      <c r="I1761" s="271">
        <v>16</v>
      </c>
      <c r="J1761" s="262">
        <f t="shared" si="385"/>
        <v>2</v>
      </c>
      <c r="M1761" s="304"/>
      <c r="Q1761" s="271"/>
      <c r="R1761" s="272"/>
      <c r="AG1761" s="271"/>
      <c r="AH1761" s="272"/>
    </row>
    <row r="1762" spans="2:34" ht="18" customHeight="1" x14ac:dyDescent="0.25">
      <c r="B1762" s="1097">
        <v>17</v>
      </c>
      <c r="C1762" s="312" t="str">
        <f>IF(ISTEXT('8.Electricidad y otras energías'!E121),'8.Electricidad y otras energías'!E121,"")</f>
        <v/>
      </c>
      <c r="D1762" s="312">
        <f>'8.Electricidad y otras energías'!F121</f>
        <v>0</v>
      </c>
      <c r="E1762" s="312">
        <f>'8.Electricidad y otras energías'!G121</f>
        <v>0</v>
      </c>
      <c r="F1762" s="642">
        <f>'8.Electricidad y otras energías'!H121</f>
        <v>0</v>
      </c>
      <c r="G1762" s="696" t="str">
        <f t="shared" ca="1" si="386"/>
        <v/>
      </c>
      <c r="H1762" s="339" t="str">
        <f t="shared" ca="1" si="387"/>
        <v/>
      </c>
      <c r="I1762" s="271">
        <v>17</v>
      </c>
      <c r="J1762" s="262">
        <f t="shared" si="385"/>
        <v>2</v>
      </c>
      <c r="M1762" s="304"/>
      <c r="Q1762" s="271"/>
      <c r="R1762" s="272"/>
      <c r="AG1762" s="271"/>
      <c r="AH1762" s="272"/>
    </row>
    <row r="1763" spans="2:34" ht="18" customHeight="1" x14ac:dyDescent="0.25">
      <c r="B1763" s="1097">
        <v>18</v>
      </c>
      <c r="C1763" s="312" t="str">
        <f>IF(ISTEXT('8.Electricidad y otras energías'!E122),'8.Electricidad y otras energías'!E122,"")</f>
        <v/>
      </c>
      <c r="D1763" s="312">
        <f>'8.Electricidad y otras energías'!F122</f>
        <v>0</v>
      </c>
      <c r="E1763" s="312">
        <f>'8.Electricidad y otras energías'!G122</f>
        <v>0</v>
      </c>
      <c r="F1763" s="642">
        <f>'8.Electricidad y otras energías'!H122</f>
        <v>0</v>
      </c>
      <c r="G1763" s="696" t="str">
        <f t="shared" ca="1" si="386"/>
        <v/>
      </c>
      <c r="H1763" s="339" t="str">
        <f t="shared" ca="1" si="387"/>
        <v/>
      </c>
      <c r="I1763" s="271">
        <v>18</v>
      </c>
      <c r="J1763" s="262">
        <f t="shared" si="385"/>
        <v>2</v>
      </c>
      <c r="M1763" s="304"/>
      <c r="Q1763" s="271"/>
      <c r="R1763" s="272"/>
      <c r="AG1763" s="271"/>
      <c r="AH1763" s="272"/>
    </row>
    <row r="1764" spans="2:34" ht="18" customHeight="1" x14ac:dyDescent="0.25">
      <c r="B1764" s="1097">
        <v>19</v>
      </c>
      <c r="C1764" s="312" t="str">
        <f>IF(ISTEXT('8.Electricidad y otras energías'!E123),'8.Electricidad y otras energías'!E123,"")</f>
        <v/>
      </c>
      <c r="D1764" s="312">
        <f>'8.Electricidad y otras energías'!F123</f>
        <v>0</v>
      </c>
      <c r="E1764" s="312">
        <f>'8.Electricidad y otras energías'!G123</f>
        <v>0</v>
      </c>
      <c r="F1764" s="642">
        <f>'8.Electricidad y otras energías'!H123</f>
        <v>0</v>
      </c>
      <c r="G1764" s="696" t="str">
        <f t="shared" ca="1" si="386"/>
        <v/>
      </c>
      <c r="H1764" s="339" t="str">
        <f t="shared" ca="1" si="387"/>
        <v/>
      </c>
      <c r="I1764" s="271">
        <v>19</v>
      </c>
      <c r="J1764" s="262">
        <f>IF(D1765="Varias comercializadoras",1,2)</f>
        <v>2</v>
      </c>
      <c r="M1764" s="304"/>
      <c r="Q1764" s="271"/>
      <c r="R1764" s="272"/>
      <c r="AG1764" s="271"/>
      <c r="AH1764" s="272"/>
    </row>
    <row r="1765" spans="2:34" ht="18" customHeight="1" x14ac:dyDescent="0.25">
      <c r="B1765" s="1097">
        <v>20</v>
      </c>
      <c r="C1765" s="312" t="str">
        <f>IF(ISTEXT('8.Electricidad y otras energías'!E124),'8.Electricidad y otras energías'!E124,"")</f>
        <v/>
      </c>
      <c r="D1765" s="312">
        <f>'8.Electricidad y otras energías'!F124</f>
        <v>0</v>
      </c>
      <c r="E1765" s="312">
        <f>'8.Electricidad y otras energías'!G124</f>
        <v>0</v>
      </c>
      <c r="F1765" s="642">
        <f>'8.Electricidad y otras energías'!H124</f>
        <v>0</v>
      </c>
      <c r="G1765" s="696" t="str">
        <f t="shared" ca="1" si="386"/>
        <v/>
      </c>
      <c r="H1765" s="339" t="str">
        <f t="shared" ref="H1765:H1795" ca="1" si="388">IF(ISNUMBER(F1765*G1765),F1765*G1765,"")</f>
        <v/>
      </c>
      <c r="I1765" s="271">
        <v>20</v>
      </c>
      <c r="J1765" s="262">
        <f t="shared" ref="J1765:J1794" si="389">IF(D1766="Varias comercializadoras",1,2)</f>
        <v>2</v>
      </c>
      <c r="M1765" s="304"/>
      <c r="Q1765" s="271"/>
      <c r="R1765" s="272"/>
      <c r="AG1765" s="271"/>
      <c r="AH1765" s="272"/>
    </row>
    <row r="1766" spans="2:34" ht="18" customHeight="1" x14ac:dyDescent="0.25">
      <c r="B1766" s="1097">
        <v>21</v>
      </c>
      <c r="C1766" s="312" t="str">
        <f>IF(ISTEXT('8.Electricidad y otras energías'!E125),'8.Electricidad y otras energías'!E125,"")</f>
        <v/>
      </c>
      <c r="D1766" s="312">
        <f>'8.Electricidad y otras energías'!F125</f>
        <v>0</v>
      </c>
      <c r="E1766" s="312">
        <f>'8.Electricidad y otras energías'!G125</f>
        <v>0</v>
      </c>
      <c r="F1766" s="642">
        <f>'8.Electricidad y otras energías'!H125</f>
        <v>0</v>
      </c>
      <c r="G1766" s="696" t="str">
        <f t="shared" ca="1" si="386"/>
        <v/>
      </c>
      <c r="H1766" s="339" t="str">
        <f t="shared" ca="1" si="388"/>
        <v/>
      </c>
      <c r="I1766" s="251">
        <v>21</v>
      </c>
      <c r="J1766" s="262">
        <f t="shared" si="389"/>
        <v>2</v>
      </c>
      <c r="M1766" s="304"/>
      <c r="Q1766" s="271"/>
      <c r="R1766" s="272"/>
      <c r="AG1766" s="271"/>
      <c r="AH1766" s="272"/>
    </row>
    <row r="1767" spans="2:34" ht="18" customHeight="1" x14ac:dyDescent="0.25">
      <c r="B1767" s="1097">
        <v>22</v>
      </c>
      <c r="C1767" s="312" t="str">
        <f>IF(ISTEXT('8.Electricidad y otras energías'!E126),'8.Electricidad y otras energías'!E126,"")</f>
        <v/>
      </c>
      <c r="D1767" s="312">
        <f>'8.Electricidad y otras energías'!F126</f>
        <v>0</v>
      </c>
      <c r="E1767" s="312">
        <f>'8.Electricidad y otras energías'!G126</f>
        <v>0</v>
      </c>
      <c r="F1767" s="642">
        <f>'8.Electricidad y otras energías'!H126</f>
        <v>0</v>
      </c>
      <c r="G1767" s="696" t="str">
        <f t="shared" ca="1" si="386"/>
        <v/>
      </c>
      <c r="H1767" s="339" t="str">
        <f t="shared" ca="1" si="388"/>
        <v/>
      </c>
      <c r="I1767" s="251">
        <v>22</v>
      </c>
      <c r="J1767" s="262">
        <f t="shared" si="389"/>
        <v>2</v>
      </c>
      <c r="M1767" s="304"/>
      <c r="Q1767" s="271"/>
      <c r="R1767" s="272"/>
      <c r="AG1767" s="271"/>
      <c r="AH1767" s="272"/>
    </row>
    <row r="1768" spans="2:34" ht="18" customHeight="1" x14ac:dyDescent="0.25">
      <c r="B1768" s="1097">
        <v>23</v>
      </c>
      <c r="C1768" s="312" t="str">
        <f>IF(ISTEXT('8.Electricidad y otras energías'!E127),'8.Electricidad y otras energías'!E127,"")</f>
        <v/>
      </c>
      <c r="D1768" s="312">
        <f>'8.Electricidad y otras energías'!F127</f>
        <v>0</v>
      </c>
      <c r="E1768" s="312">
        <f>'8.Electricidad y otras energías'!G127</f>
        <v>0</v>
      </c>
      <c r="F1768" s="642">
        <f>'8.Electricidad y otras energías'!H127</f>
        <v>0</v>
      </c>
      <c r="G1768" s="696" t="str">
        <f t="shared" ca="1" si="386"/>
        <v/>
      </c>
      <c r="H1768" s="339" t="str">
        <f t="shared" ca="1" si="388"/>
        <v/>
      </c>
      <c r="I1768" s="251">
        <v>23</v>
      </c>
      <c r="J1768" s="262">
        <f t="shared" si="389"/>
        <v>2</v>
      </c>
      <c r="M1768" s="304"/>
      <c r="Q1768" s="271"/>
      <c r="R1768" s="272"/>
      <c r="AG1768" s="271"/>
      <c r="AH1768" s="272"/>
    </row>
    <row r="1769" spans="2:34" ht="18" customHeight="1" x14ac:dyDescent="0.25">
      <c r="B1769" s="1097">
        <v>24</v>
      </c>
      <c r="C1769" s="312" t="str">
        <f>IF(ISTEXT('8.Electricidad y otras energías'!E128),'8.Electricidad y otras energías'!E128,"")</f>
        <v/>
      </c>
      <c r="D1769" s="312">
        <f>'8.Electricidad y otras energías'!F128</f>
        <v>0</v>
      </c>
      <c r="E1769" s="312">
        <f>'8.Electricidad y otras energías'!G128</f>
        <v>0</v>
      </c>
      <c r="F1769" s="642">
        <f>'8.Electricidad y otras energías'!H128</f>
        <v>0</v>
      </c>
      <c r="G1769" s="696" t="str">
        <f t="shared" ca="1" si="386"/>
        <v/>
      </c>
      <c r="H1769" s="339" t="str">
        <f t="shared" ca="1" si="388"/>
        <v/>
      </c>
      <c r="I1769" s="251">
        <v>24</v>
      </c>
      <c r="J1769" s="262">
        <f t="shared" si="389"/>
        <v>2</v>
      </c>
      <c r="M1769" s="304"/>
      <c r="Q1769" s="271"/>
      <c r="R1769" s="272"/>
      <c r="AG1769" s="271"/>
      <c r="AH1769" s="272"/>
    </row>
    <row r="1770" spans="2:34" ht="18" customHeight="1" x14ac:dyDescent="0.25">
      <c r="B1770" s="1097">
        <v>25</v>
      </c>
      <c r="C1770" s="312" t="str">
        <f>IF(ISTEXT('8.Electricidad y otras energías'!E129),'8.Electricidad y otras energías'!E129,"")</f>
        <v/>
      </c>
      <c r="D1770" s="312">
        <f>'8.Electricidad y otras energías'!F129</f>
        <v>0</v>
      </c>
      <c r="E1770" s="312">
        <f>'8.Electricidad y otras energías'!G129</f>
        <v>0</v>
      </c>
      <c r="F1770" s="642">
        <f>'8.Electricidad y otras energías'!H129</f>
        <v>0</v>
      </c>
      <c r="G1770" s="696" t="str">
        <f t="shared" ca="1" si="386"/>
        <v/>
      </c>
      <c r="H1770" s="339" t="str">
        <f t="shared" ca="1" si="388"/>
        <v/>
      </c>
      <c r="I1770" s="251">
        <v>25</v>
      </c>
      <c r="J1770" s="262">
        <f t="shared" si="389"/>
        <v>2</v>
      </c>
      <c r="M1770" s="304"/>
      <c r="Q1770" s="271"/>
      <c r="R1770" s="272"/>
      <c r="AG1770" s="271"/>
      <c r="AH1770" s="272"/>
    </row>
    <row r="1771" spans="2:34" ht="18" customHeight="1" x14ac:dyDescent="0.25">
      <c r="B1771" s="1097">
        <v>26</v>
      </c>
      <c r="C1771" s="312" t="str">
        <f>IF(ISTEXT('8.Electricidad y otras energías'!E130),'8.Electricidad y otras energías'!E130,"")</f>
        <v/>
      </c>
      <c r="D1771" s="312">
        <f>'8.Electricidad y otras energías'!F130</f>
        <v>0</v>
      </c>
      <c r="E1771" s="312">
        <f>'8.Electricidad y otras energías'!G130</f>
        <v>0</v>
      </c>
      <c r="F1771" s="642">
        <f>'8.Electricidad y otras energías'!H130</f>
        <v>0</v>
      </c>
      <c r="G1771" s="696" t="str">
        <f t="shared" ca="1" si="386"/>
        <v/>
      </c>
      <c r="H1771" s="339" t="str">
        <f t="shared" ca="1" si="388"/>
        <v/>
      </c>
      <c r="I1771" s="251">
        <v>26</v>
      </c>
      <c r="J1771" s="262">
        <f t="shared" si="389"/>
        <v>2</v>
      </c>
      <c r="M1771" s="304"/>
      <c r="Q1771" s="271"/>
      <c r="R1771" s="272"/>
      <c r="AG1771" s="271"/>
      <c r="AH1771" s="272"/>
    </row>
    <row r="1772" spans="2:34" ht="18" customHeight="1" x14ac:dyDescent="0.25">
      <c r="B1772" s="1097">
        <v>27</v>
      </c>
      <c r="C1772" s="312" t="str">
        <f>IF(ISTEXT('8.Electricidad y otras energías'!E131),'8.Electricidad y otras energías'!E131,"")</f>
        <v/>
      </c>
      <c r="D1772" s="312">
        <f>'8.Electricidad y otras energías'!F131</f>
        <v>0</v>
      </c>
      <c r="E1772" s="312">
        <f>'8.Electricidad y otras energías'!G131</f>
        <v>0</v>
      </c>
      <c r="F1772" s="642">
        <f>'8.Electricidad y otras energías'!H131</f>
        <v>0</v>
      </c>
      <c r="G1772" s="696" t="str">
        <f t="shared" ca="1" si="386"/>
        <v/>
      </c>
      <c r="H1772" s="339" t="str">
        <f t="shared" ca="1" si="388"/>
        <v/>
      </c>
      <c r="I1772" s="251">
        <v>27</v>
      </c>
      <c r="J1772" s="262">
        <f t="shared" si="389"/>
        <v>2</v>
      </c>
      <c r="M1772" s="304"/>
      <c r="Q1772" s="271"/>
      <c r="R1772" s="272"/>
      <c r="AG1772" s="271"/>
      <c r="AH1772" s="272"/>
    </row>
    <row r="1773" spans="2:34" ht="18" customHeight="1" x14ac:dyDescent="0.25">
      <c r="B1773" s="1097">
        <v>28</v>
      </c>
      <c r="C1773" s="312" t="str">
        <f>IF(ISTEXT('8.Electricidad y otras energías'!E132),'8.Electricidad y otras energías'!E132,"")</f>
        <v/>
      </c>
      <c r="D1773" s="312">
        <f>'8.Electricidad y otras energías'!F132</f>
        <v>0</v>
      </c>
      <c r="E1773" s="312">
        <f>'8.Electricidad y otras energías'!G132</f>
        <v>0</v>
      </c>
      <c r="F1773" s="642">
        <f>'8.Electricidad y otras energías'!H132</f>
        <v>0</v>
      </c>
      <c r="G1773" s="696" t="str">
        <f t="shared" ca="1" si="386"/>
        <v/>
      </c>
      <c r="H1773" s="339" t="str">
        <f t="shared" ca="1" si="388"/>
        <v/>
      </c>
      <c r="I1773" s="251">
        <v>28</v>
      </c>
      <c r="J1773" s="262">
        <f t="shared" si="389"/>
        <v>2</v>
      </c>
      <c r="M1773" s="304"/>
      <c r="Q1773" s="271"/>
      <c r="R1773" s="272"/>
      <c r="AG1773" s="271"/>
      <c r="AH1773" s="272"/>
    </row>
    <row r="1774" spans="2:34" ht="18" customHeight="1" x14ac:dyDescent="0.25">
      <c r="B1774" s="1097">
        <v>29</v>
      </c>
      <c r="C1774" s="312" t="str">
        <f>IF(ISTEXT('8.Electricidad y otras energías'!E133),'8.Electricidad y otras energías'!E133,"")</f>
        <v/>
      </c>
      <c r="D1774" s="312">
        <f>'8.Electricidad y otras energías'!F133</f>
        <v>0</v>
      </c>
      <c r="E1774" s="312">
        <f>'8.Electricidad y otras energías'!G133</f>
        <v>0</v>
      </c>
      <c r="F1774" s="642">
        <f>'8.Electricidad y otras energías'!H133</f>
        <v>0</v>
      </c>
      <c r="G1774" s="696" t="str">
        <f t="shared" ca="1" si="386"/>
        <v/>
      </c>
      <c r="H1774" s="339" t="str">
        <f t="shared" ca="1" si="388"/>
        <v/>
      </c>
      <c r="I1774" s="251">
        <v>29</v>
      </c>
      <c r="J1774" s="262">
        <f t="shared" si="389"/>
        <v>2</v>
      </c>
      <c r="M1774" s="304"/>
      <c r="Q1774" s="271"/>
      <c r="R1774" s="272"/>
      <c r="AG1774" s="271"/>
      <c r="AH1774" s="272"/>
    </row>
    <row r="1775" spans="2:34" ht="18" customHeight="1" x14ac:dyDescent="0.25">
      <c r="B1775" s="1097">
        <v>30</v>
      </c>
      <c r="C1775" s="312" t="str">
        <f>IF(ISTEXT('8.Electricidad y otras energías'!E134),'8.Electricidad y otras energías'!E134,"")</f>
        <v/>
      </c>
      <c r="D1775" s="312">
        <f>'8.Electricidad y otras energías'!F134</f>
        <v>0</v>
      </c>
      <c r="E1775" s="312">
        <f>'8.Electricidad y otras energías'!G134</f>
        <v>0</v>
      </c>
      <c r="F1775" s="642">
        <f>'8.Electricidad y otras energías'!H134</f>
        <v>0</v>
      </c>
      <c r="G1775" s="696" t="str">
        <f t="shared" ca="1" si="386"/>
        <v/>
      </c>
      <c r="H1775" s="339" t="str">
        <f t="shared" ca="1" si="388"/>
        <v/>
      </c>
      <c r="I1775" s="251">
        <v>30</v>
      </c>
      <c r="J1775" s="262">
        <f t="shared" si="389"/>
        <v>2</v>
      </c>
      <c r="M1775" s="304"/>
      <c r="Q1775" s="271"/>
      <c r="R1775" s="272"/>
      <c r="AG1775" s="271"/>
      <c r="AH1775" s="272"/>
    </row>
    <row r="1776" spans="2:34" ht="18" customHeight="1" x14ac:dyDescent="0.25">
      <c r="B1776" s="1097">
        <v>31</v>
      </c>
      <c r="C1776" s="312" t="str">
        <f>IF(ISTEXT('8.Electricidad y otras energías'!E135),'8.Electricidad y otras energías'!E135,"")</f>
        <v/>
      </c>
      <c r="D1776" s="312">
        <f>'8.Electricidad y otras energías'!F135</f>
        <v>0</v>
      </c>
      <c r="E1776" s="312">
        <f>'8.Electricidad y otras energías'!G135</f>
        <v>0</v>
      </c>
      <c r="F1776" s="642">
        <f>'8.Electricidad y otras energías'!H135</f>
        <v>0</v>
      </c>
      <c r="G1776" s="696" t="str">
        <f t="shared" ca="1" si="386"/>
        <v/>
      </c>
      <c r="H1776" s="339" t="str">
        <f t="shared" ca="1" si="388"/>
        <v/>
      </c>
      <c r="I1776" s="251">
        <v>31</v>
      </c>
      <c r="J1776" s="262">
        <f t="shared" si="389"/>
        <v>2</v>
      </c>
      <c r="M1776" s="304"/>
      <c r="Q1776" s="271"/>
      <c r="R1776" s="272"/>
      <c r="AG1776" s="271"/>
      <c r="AH1776" s="272"/>
    </row>
    <row r="1777" spans="2:34" ht="18" customHeight="1" x14ac:dyDescent="0.25">
      <c r="B1777" s="1097">
        <v>32</v>
      </c>
      <c r="C1777" s="312" t="str">
        <f>IF(ISTEXT('8.Electricidad y otras energías'!E136),'8.Electricidad y otras energías'!E136,"")</f>
        <v/>
      </c>
      <c r="D1777" s="312">
        <f>'8.Electricidad y otras energías'!F136</f>
        <v>0</v>
      </c>
      <c r="E1777" s="312">
        <f>'8.Electricidad y otras energías'!G136</f>
        <v>0</v>
      </c>
      <c r="F1777" s="642">
        <f>'8.Electricidad y otras energías'!H136</f>
        <v>0</v>
      </c>
      <c r="G1777" s="696" t="str">
        <f t="shared" ca="1" si="386"/>
        <v/>
      </c>
      <c r="H1777" s="339" t="str">
        <f t="shared" ca="1" si="388"/>
        <v/>
      </c>
      <c r="I1777" s="251">
        <v>32</v>
      </c>
      <c r="J1777" s="262">
        <f t="shared" si="389"/>
        <v>2</v>
      </c>
      <c r="M1777" s="304"/>
      <c r="Q1777" s="271"/>
      <c r="R1777" s="272"/>
      <c r="AG1777" s="271"/>
      <c r="AH1777" s="272"/>
    </row>
    <row r="1778" spans="2:34" ht="18" customHeight="1" x14ac:dyDescent="0.25">
      <c r="B1778" s="1097">
        <v>33</v>
      </c>
      <c r="C1778" s="312" t="str">
        <f>IF(ISTEXT('8.Electricidad y otras energías'!E137),'8.Electricidad y otras energías'!E137,"")</f>
        <v/>
      </c>
      <c r="D1778" s="312">
        <f>'8.Electricidad y otras energías'!F137</f>
        <v>0</v>
      </c>
      <c r="E1778" s="312">
        <f>'8.Electricidad y otras energías'!G137</f>
        <v>0</v>
      </c>
      <c r="F1778" s="642">
        <f>'8.Electricidad y otras energías'!H137</f>
        <v>0</v>
      </c>
      <c r="G1778" s="696" t="str">
        <f t="shared" ca="1" si="386"/>
        <v/>
      </c>
      <c r="H1778" s="339" t="str">
        <f t="shared" ca="1" si="388"/>
        <v/>
      </c>
      <c r="I1778" s="251">
        <v>33</v>
      </c>
      <c r="J1778" s="262">
        <f t="shared" si="389"/>
        <v>2</v>
      </c>
      <c r="M1778" s="304"/>
      <c r="Q1778" s="271"/>
      <c r="R1778" s="272"/>
      <c r="AG1778" s="271"/>
      <c r="AH1778" s="272"/>
    </row>
    <row r="1779" spans="2:34" ht="18" customHeight="1" x14ac:dyDescent="0.25">
      <c r="B1779" s="1097">
        <v>34</v>
      </c>
      <c r="C1779" s="312" t="str">
        <f>IF(ISTEXT('8.Electricidad y otras energías'!E138),'8.Electricidad y otras energías'!E138,"")</f>
        <v/>
      </c>
      <c r="D1779" s="312">
        <f>'8.Electricidad y otras energías'!F138</f>
        <v>0</v>
      </c>
      <c r="E1779" s="312">
        <f>'8.Electricidad y otras energías'!G138</f>
        <v>0</v>
      </c>
      <c r="F1779" s="642">
        <f>'8.Electricidad y otras energías'!H138</f>
        <v>0</v>
      </c>
      <c r="G1779" s="696" t="str">
        <f t="shared" ca="1" si="386"/>
        <v/>
      </c>
      <c r="H1779" s="339" t="str">
        <f t="shared" ca="1" si="388"/>
        <v/>
      </c>
      <c r="I1779" s="251">
        <v>34</v>
      </c>
      <c r="J1779" s="262">
        <f t="shared" si="389"/>
        <v>2</v>
      </c>
      <c r="M1779" s="304"/>
      <c r="Q1779" s="271"/>
      <c r="R1779" s="272"/>
      <c r="AG1779" s="271"/>
      <c r="AH1779" s="272"/>
    </row>
    <row r="1780" spans="2:34" ht="18" customHeight="1" x14ac:dyDescent="0.25">
      <c r="B1780" s="1097">
        <v>35</v>
      </c>
      <c r="C1780" s="312" t="str">
        <f>IF(ISTEXT('8.Electricidad y otras energías'!E139),'8.Electricidad y otras energías'!E139,"")</f>
        <v/>
      </c>
      <c r="D1780" s="312">
        <f>'8.Electricidad y otras energías'!F139</f>
        <v>0</v>
      </c>
      <c r="E1780" s="312">
        <f>'8.Electricidad y otras energías'!G139</f>
        <v>0</v>
      </c>
      <c r="F1780" s="642">
        <f>'8.Electricidad y otras energías'!H139</f>
        <v>0</v>
      </c>
      <c r="G1780" s="696" t="str">
        <f t="shared" ca="1" si="386"/>
        <v/>
      </c>
      <c r="H1780" s="339" t="str">
        <f t="shared" ca="1" si="388"/>
        <v/>
      </c>
      <c r="I1780" s="251">
        <v>35</v>
      </c>
      <c r="J1780" s="262">
        <f t="shared" si="389"/>
        <v>2</v>
      </c>
      <c r="M1780" s="304"/>
      <c r="Q1780" s="271"/>
      <c r="R1780" s="272"/>
      <c r="AG1780" s="271"/>
      <c r="AH1780" s="272"/>
    </row>
    <row r="1781" spans="2:34" ht="18" customHeight="1" x14ac:dyDescent="0.25">
      <c r="B1781" s="1097">
        <v>36</v>
      </c>
      <c r="C1781" s="312" t="str">
        <f>IF(ISTEXT('8.Electricidad y otras energías'!E140),'8.Electricidad y otras energías'!E140,"")</f>
        <v/>
      </c>
      <c r="D1781" s="312">
        <f>'8.Electricidad y otras energías'!F140</f>
        <v>0</v>
      </c>
      <c r="E1781" s="312">
        <f>'8.Electricidad y otras energías'!G140</f>
        <v>0</v>
      </c>
      <c r="F1781" s="642">
        <f>'8.Electricidad y otras energías'!H140</f>
        <v>0</v>
      </c>
      <c r="G1781" s="696" t="str">
        <f t="shared" ca="1" si="386"/>
        <v/>
      </c>
      <c r="H1781" s="339" t="str">
        <f t="shared" ca="1" si="388"/>
        <v/>
      </c>
      <c r="I1781" s="251">
        <v>36</v>
      </c>
      <c r="J1781" s="262">
        <f t="shared" si="389"/>
        <v>2</v>
      </c>
      <c r="M1781" s="304"/>
      <c r="Q1781" s="271"/>
      <c r="R1781" s="272"/>
      <c r="AG1781" s="271"/>
      <c r="AH1781" s="272"/>
    </row>
    <row r="1782" spans="2:34" ht="18" customHeight="1" x14ac:dyDescent="0.25">
      <c r="B1782" s="1097">
        <v>37</v>
      </c>
      <c r="C1782" s="312" t="str">
        <f>IF(ISTEXT('8.Electricidad y otras energías'!E141),'8.Electricidad y otras energías'!E141,"")</f>
        <v/>
      </c>
      <c r="D1782" s="312">
        <f>'8.Electricidad y otras energías'!F141</f>
        <v>0</v>
      </c>
      <c r="E1782" s="312">
        <f>'8.Electricidad y otras energías'!G141</f>
        <v>0</v>
      </c>
      <c r="F1782" s="642">
        <f>'8.Electricidad y otras energías'!H141</f>
        <v>0</v>
      </c>
      <c r="G1782" s="696" t="str">
        <f t="shared" ca="1" si="386"/>
        <v/>
      </c>
      <c r="H1782" s="339" t="str">
        <f t="shared" ca="1" si="388"/>
        <v/>
      </c>
      <c r="I1782" s="251">
        <v>37</v>
      </c>
      <c r="J1782" s="262">
        <f t="shared" si="389"/>
        <v>2</v>
      </c>
      <c r="M1782" s="304"/>
      <c r="Q1782" s="271"/>
      <c r="R1782" s="272"/>
      <c r="AG1782" s="271"/>
      <c r="AH1782" s="272"/>
    </row>
    <row r="1783" spans="2:34" ht="18" customHeight="1" x14ac:dyDescent="0.25">
      <c r="B1783" s="1097">
        <v>38</v>
      </c>
      <c r="C1783" s="312" t="str">
        <f>IF(ISTEXT('8.Electricidad y otras energías'!E142),'8.Electricidad y otras energías'!E142,"")</f>
        <v/>
      </c>
      <c r="D1783" s="312">
        <f>'8.Electricidad y otras energías'!F142</f>
        <v>0</v>
      </c>
      <c r="E1783" s="312">
        <f>'8.Electricidad y otras energías'!G142</f>
        <v>0</v>
      </c>
      <c r="F1783" s="642">
        <f>'8.Electricidad y otras energías'!H142</f>
        <v>0</v>
      </c>
      <c r="G1783" s="696" t="str">
        <f t="shared" ca="1" si="386"/>
        <v/>
      </c>
      <c r="H1783" s="339" t="str">
        <f t="shared" ca="1" si="388"/>
        <v/>
      </c>
      <c r="I1783" s="251">
        <v>38</v>
      </c>
      <c r="J1783" s="262">
        <f t="shared" si="389"/>
        <v>2</v>
      </c>
      <c r="M1783" s="304"/>
      <c r="Q1783" s="271"/>
      <c r="R1783" s="272"/>
      <c r="AG1783" s="271"/>
      <c r="AH1783" s="272"/>
    </row>
    <row r="1784" spans="2:34" ht="18" customHeight="1" x14ac:dyDescent="0.25">
      <c r="B1784" s="1097">
        <v>39</v>
      </c>
      <c r="C1784" s="312" t="str">
        <f>IF(ISTEXT('8.Electricidad y otras energías'!E143),'8.Electricidad y otras energías'!E143,"")</f>
        <v/>
      </c>
      <c r="D1784" s="312">
        <f>'8.Electricidad y otras energías'!F143</f>
        <v>0</v>
      </c>
      <c r="E1784" s="312">
        <f>'8.Electricidad y otras energías'!G143</f>
        <v>0</v>
      </c>
      <c r="F1784" s="642">
        <f>'8.Electricidad y otras energías'!H143</f>
        <v>0</v>
      </c>
      <c r="G1784" s="696" t="str">
        <f t="shared" ca="1" si="386"/>
        <v/>
      </c>
      <c r="H1784" s="339" t="str">
        <f t="shared" ca="1" si="388"/>
        <v/>
      </c>
      <c r="I1784" s="251">
        <v>39</v>
      </c>
      <c r="J1784" s="262">
        <f t="shared" si="389"/>
        <v>2</v>
      </c>
      <c r="M1784" s="304"/>
      <c r="Q1784" s="271"/>
      <c r="R1784" s="272"/>
      <c r="AG1784" s="271"/>
      <c r="AH1784" s="272"/>
    </row>
    <row r="1785" spans="2:34" ht="18" customHeight="1" x14ac:dyDescent="0.25">
      <c r="B1785" s="1097">
        <v>40</v>
      </c>
      <c r="C1785" s="312" t="str">
        <f>IF(ISTEXT('8.Electricidad y otras energías'!E144),'8.Electricidad y otras energías'!E144,"")</f>
        <v/>
      </c>
      <c r="D1785" s="312">
        <f>'8.Electricidad y otras energías'!F144</f>
        <v>0</v>
      </c>
      <c r="E1785" s="312">
        <f>'8.Electricidad y otras energías'!G144</f>
        <v>0</v>
      </c>
      <c r="F1785" s="642">
        <f>'8.Electricidad y otras energías'!H144</f>
        <v>0</v>
      </c>
      <c r="G1785" s="696" t="str">
        <f t="shared" ca="1" si="386"/>
        <v/>
      </c>
      <c r="H1785" s="339" t="str">
        <f t="shared" ca="1" si="388"/>
        <v/>
      </c>
      <c r="I1785" s="251">
        <v>40</v>
      </c>
      <c r="J1785" s="262">
        <f t="shared" si="389"/>
        <v>2</v>
      </c>
      <c r="M1785" s="304"/>
      <c r="Q1785" s="271"/>
      <c r="R1785" s="272"/>
      <c r="AG1785" s="271"/>
      <c r="AH1785" s="272"/>
    </row>
    <row r="1786" spans="2:34" ht="18" customHeight="1" x14ac:dyDescent="0.25">
      <c r="B1786" s="1097">
        <v>41</v>
      </c>
      <c r="C1786" s="312" t="str">
        <f>IF(ISTEXT('8.Electricidad y otras energías'!E145),'8.Electricidad y otras energías'!E145,"")</f>
        <v/>
      </c>
      <c r="D1786" s="312">
        <f>'8.Electricidad y otras energías'!F145</f>
        <v>0</v>
      </c>
      <c r="E1786" s="312">
        <f>'8.Electricidad y otras energías'!G145</f>
        <v>0</v>
      </c>
      <c r="F1786" s="642">
        <f>'8.Electricidad y otras energías'!H145</f>
        <v>0</v>
      </c>
      <c r="G1786" s="696" t="str">
        <f t="shared" ca="1" si="386"/>
        <v/>
      </c>
      <c r="H1786" s="339" t="str">
        <f t="shared" ca="1" si="388"/>
        <v/>
      </c>
      <c r="I1786" s="251">
        <v>41</v>
      </c>
      <c r="J1786" s="262">
        <f t="shared" si="389"/>
        <v>2</v>
      </c>
      <c r="M1786" s="304"/>
      <c r="Q1786" s="271"/>
      <c r="R1786" s="272"/>
      <c r="AG1786" s="271"/>
      <c r="AH1786" s="272"/>
    </row>
    <row r="1787" spans="2:34" ht="18" customHeight="1" x14ac:dyDescent="0.25">
      <c r="B1787" s="1097">
        <v>42</v>
      </c>
      <c r="C1787" s="312" t="str">
        <f>IF(ISTEXT('8.Electricidad y otras energías'!E146),'8.Electricidad y otras energías'!E146,"")</f>
        <v/>
      </c>
      <c r="D1787" s="312">
        <f>'8.Electricidad y otras energías'!F146</f>
        <v>0</v>
      </c>
      <c r="E1787" s="312">
        <f>'8.Electricidad y otras energías'!G146</f>
        <v>0</v>
      </c>
      <c r="F1787" s="642">
        <f>'8.Electricidad y otras energías'!H146</f>
        <v>0</v>
      </c>
      <c r="G1787" s="696" t="str">
        <f t="shared" ca="1" si="386"/>
        <v/>
      </c>
      <c r="H1787" s="339" t="str">
        <f t="shared" ca="1" si="388"/>
        <v/>
      </c>
      <c r="I1787" s="251">
        <v>42</v>
      </c>
      <c r="J1787" s="262">
        <f t="shared" si="389"/>
        <v>2</v>
      </c>
      <c r="M1787" s="304"/>
      <c r="Q1787" s="271"/>
      <c r="R1787" s="272"/>
      <c r="AG1787" s="271"/>
      <c r="AH1787" s="272"/>
    </row>
    <row r="1788" spans="2:34" ht="18" customHeight="1" x14ac:dyDescent="0.25">
      <c r="B1788" s="1097">
        <v>43</v>
      </c>
      <c r="C1788" s="312" t="str">
        <f>IF(ISTEXT('8.Electricidad y otras energías'!E147),'8.Electricidad y otras energías'!E147,"")</f>
        <v/>
      </c>
      <c r="D1788" s="312">
        <f>'8.Electricidad y otras energías'!F147</f>
        <v>0</v>
      </c>
      <c r="E1788" s="312">
        <f>'8.Electricidad y otras energías'!G147</f>
        <v>0</v>
      </c>
      <c r="F1788" s="642">
        <f>'8.Electricidad y otras energías'!H147</f>
        <v>0</v>
      </c>
      <c r="G1788" s="696" t="str">
        <f t="shared" ca="1" si="386"/>
        <v/>
      </c>
      <c r="H1788" s="339" t="str">
        <f t="shared" ca="1" si="388"/>
        <v/>
      </c>
      <c r="I1788" s="251">
        <v>43</v>
      </c>
      <c r="J1788" s="262">
        <f t="shared" si="389"/>
        <v>2</v>
      </c>
      <c r="M1788" s="304"/>
      <c r="Q1788" s="271"/>
      <c r="R1788" s="272"/>
      <c r="AG1788" s="271"/>
      <c r="AH1788" s="272"/>
    </row>
    <row r="1789" spans="2:34" ht="18" customHeight="1" x14ac:dyDescent="0.25">
      <c r="B1789" s="1097">
        <v>44</v>
      </c>
      <c r="C1789" s="312" t="str">
        <f>IF(ISTEXT('8.Electricidad y otras energías'!E148),'8.Electricidad y otras energías'!E148,"")</f>
        <v/>
      </c>
      <c r="D1789" s="312">
        <f>'8.Electricidad y otras energías'!F148</f>
        <v>0</v>
      </c>
      <c r="E1789" s="312">
        <f>'8.Electricidad y otras energías'!G148</f>
        <v>0</v>
      </c>
      <c r="F1789" s="642">
        <f>'8.Electricidad y otras energías'!H148</f>
        <v>0</v>
      </c>
      <c r="G1789" s="696" t="str">
        <f t="shared" ca="1" si="386"/>
        <v/>
      </c>
      <c r="H1789" s="339" t="str">
        <f t="shared" ca="1" si="388"/>
        <v/>
      </c>
      <c r="I1789" s="251">
        <v>44</v>
      </c>
      <c r="J1789" s="262">
        <f t="shared" si="389"/>
        <v>2</v>
      </c>
      <c r="M1789" s="304"/>
      <c r="Q1789" s="271"/>
      <c r="R1789" s="272"/>
      <c r="AG1789" s="271"/>
      <c r="AH1789" s="272"/>
    </row>
    <row r="1790" spans="2:34" ht="18" customHeight="1" x14ac:dyDescent="0.25">
      <c r="B1790" s="1097">
        <v>45</v>
      </c>
      <c r="C1790" s="312" t="str">
        <f>IF(ISTEXT('8.Electricidad y otras energías'!E149),'8.Electricidad y otras energías'!E149,"")</f>
        <v/>
      </c>
      <c r="D1790" s="312">
        <f>'8.Electricidad y otras energías'!F149</f>
        <v>0</v>
      </c>
      <c r="E1790" s="312">
        <f>'8.Electricidad y otras energías'!G149</f>
        <v>0</v>
      </c>
      <c r="F1790" s="642">
        <f>'8.Electricidad y otras energías'!H149</f>
        <v>0</v>
      </c>
      <c r="G1790" s="696" t="str">
        <f t="shared" ca="1" si="386"/>
        <v/>
      </c>
      <c r="H1790" s="339" t="str">
        <f t="shared" ca="1" si="388"/>
        <v/>
      </c>
      <c r="I1790" s="251">
        <v>45</v>
      </c>
      <c r="J1790" s="262">
        <f t="shared" si="389"/>
        <v>2</v>
      </c>
      <c r="M1790" s="304"/>
      <c r="Q1790" s="271"/>
      <c r="R1790" s="272"/>
      <c r="AG1790" s="271"/>
      <c r="AH1790" s="272"/>
    </row>
    <row r="1791" spans="2:34" ht="18" customHeight="1" x14ac:dyDescent="0.25">
      <c r="B1791" s="1097">
        <v>46</v>
      </c>
      <c r="C1791" s="312" t="str">
        <f>IF(ISTEXT('8.Electricidad y otras energías'!E150),'8.Electricidad y otras energías'!E150,"")</f>
        <v/>
      </c>
      <c r="D1791" s="312">
        <f>'8.Electricidad y otras energías'!F150</f>
        <v>0</v>
      </c>
      <c r="E1791" s="312">
        <f>'8.Electricidad y otras energías'!G150</f>
        <v>0</v>
      </c>
      <c r="F1791" s="642">
        <f>'8.Electricidad y otras energías'!H150</f>
        <v>0</v>
      </c>
      <c r="G1791" s="696" t="str">
        <f t="shared" ca="1" si="386"/>
        <v/>
      </c>
      <c r="H1791" s="339" t="str">
        <f t="shared" ca="1" si="388"/>
        <v/>
      </c>
      <c r="I1791" s="251">
        <v>46</v>
      </c>
      <c r="J1791" s="262">
        <f t="shared" si="389"/>
        <v>2</v>
      </c>
      <c r="M1791" s="304"/>
      <c r="Q1791" s="271"/>
      <c r="R1791" s="272"/>
      <c r="AG1791" s="271"/>
      <c r="AH1791" s="272"/>
    </row>
    <row r="1792" spans="2:34" ht="18" customHeight="1" x14ac:dyDescent="0.25">
      <c r="B1792" s="1097">
        <v>47</v>
      </c>
      <c r="C1792" s="312" t="str">
        <f>IF(ISTEXT('8.Electricidad y otras energías'!E151),'8.Electricidad y otras energías'!E151,"")</f>
        <v/>
      </c>
      <c r="D1792" s="312">
        <f>'8.Electricidad y otras energías'!F151</f>
        <v>0</v>
      </c>
      <c r="E1792" s="312">
        <f>'8.Electricidad y otras energías'!G151</f>
        <v>0</v>
      </c>
      <c r="F1792" s="642">
        <f>'8.Electricidad y otras energías'!H151</f>
        <v>0</v>
      </c>
      <c r="G1792" s="696" t="str">
        <f t="shared" ca="1" si="386"/>
        <v/>
      </c>
      <c r="H1792" s="339" t="str">
        <f t="shared" ca="1" si="388"/>
        <v/>
      </c>
      <c r="I1792" s="251">
        <v>47</v>
      </c>
      <c r="J1792" s="262">
        <f t="shared" si="389"/>
        <v>2</v>
      </c>
      <c r="M1792" s="304"/>
      <c r="Q1792" s="271"/>
      <c r="R1792" s="272"/>
      <c r="AG1792" s="271"/>
      <c r="AH1792" s="272"/>
    </row>
    <row r="1793" spans="1:54" ht="18" customHeight="1" x14ac:dyDescent="0.25">
      <c r="B1793" s="1097">
        <v>48</v>
      </c>
      <c r="C1793" s="312" t="str">
        <f>IF(ISTEXT('8.Electricidad y otras energías'!E152),'8.Electricidad y otras energías'!E152,"")</f>
        <v/>
      </c>
      <c r="D1793" s="312">
        <f>'8.Electricidad y otras energías'!F152</f>
        <v>0</v>
      </c>
      <c r="E1793" s="312">
        <f>'8.Electricidad y otras energías'!G152</f>
        <v>0</v>
      </c>
      <c r="F1793" s="642">
        <f>'8.Electricidad y otras energías'!H152</f>
        <v>0</v>
      </c>
      <c r="G1793" s="696" t="str">
        <f t="shared" ca="1" si="386"/>
        <v/>
      </c>
      <c r="H1793" s="339" t="str">
        <f t="shared" ca="1" si="388"/>
        <v/>
      </c>
      <c r="I1793" s="251">
        <v>48</v>
      </c>
      <c r="J1793" s="262">
        <f t="shared" si="389"/>
        <v>2</v>
      </c>
      <c r="M1793" s="304"/>
      <c r="Q1793" s="271"/>
      <c r="R1793" s="272"/>
      <c r="AG1793" s="271"/>
      <c r="AH1793" s="272"/>
    </row>
    <row r="1794" spans="1:54" ht="18" customHeight="1" x14ac:dyDescent="0.25">
      <c r="B1794" s="1097">
        <v>49</v>
      </c>
      <c r="C1794" s="312" t="str">
        <f>IF(ISTEXT('8.Electricidad y otras energías'!E153),'8.Electricidad y otras energías'!E153,"")</f>
        <v/>
      </c>
      <c r="D1794" s="312">
        <f>'8.Electricidad y otras energías'!F153</f>
        <v>0</v>
      </c>
      <c r="E1794" s="312">
        <f>'8.Electricidad y otras energías'!G153</f>
        <v>0</v>
      </c>
      <c r="F1794" s="642">
        <f>'8.Electricidad y otras energías'!H153</f>
        <v>0</v>
      </c>
      <c r="G1794" s="696" t="str">
        <f t="shared" ca="1" si="386"/>
        <v/>
      </c>
      <c r="H1794" s="339" t="str">
        <f t="shared" ca="1" si="388"/>
        <v/>
      </c>
      <c r="I1794" s="251">
        <v>49</v>
      </c>
      <c r="J1794" s="262">
        <f t="shared" si="389"/>
        <v>2</v>
      </c>
      <c r="M1794" s="304"/>
      <c r="Q1794" s="271"/>
      <c r="R1794" s="272"/>
      <c r="AG1794" s="271"/>
      <c r="AH1794" s="272"/>
    </row>
    <row r="1795" spans="1:54" ht="18" customHeight="1" x14ac:dyDescent="0.25">
      <c r="B1795" s="1097">
        <v>50</v>
      </c>
      <c r="C1795" s="312" t="str">
        <f>IF(ISTEXT('8.Electricidad y otras energías'!E154),'8.Electricidad y otras energías'!E154,"")</f>
        <v/>
      </c>
      <c r="D1795" s="312">
        <f>'8.Electricidad y otras energías'!F154</f>
        <v>0</v>
      </c>
      <c r="E1795" s="312">
        <f>'8.Electricidad y otras energías'!G154</f>
        <v>0</v>
      </c>
      <c r="F1795" s="642">
        <f>'8.Electricidad y otras energías'!H154</f>
        <v>0</v>
      </c>
      <c r="G1795" s="696" t="str">
        <f ca="1">IFERROR((IF($E1795=$L$1748,$M$1748,IF($E1795=$L$1749,$M$1749,VLOOKUP(D1795,$J$1468:$K$1726,2,0)))),"")</f>
        <v/>
      </c>
      <c r="H1795" s="339" t="str">
        <f t="shared" ca="1" si="388"/>
        <v/>
      </c>
      <c r="I1795" s="251">
        <v>50</v>
      </c>
      <c r="M1795" s="304"/>
      <c r="Q1795" s="271"/>
      <c r="R1795" s="272"/>
      <c r="AG1795" s="271"/>
      <c r="AH1795" s="272"/>
    </row>
    <row r="1796" spans="1:54" ht="18" customHeight="1" x14ac:dyDescent="0.25">
      <c r="H1796" s="437">
        <f ca="1">SUMIF(H1746:H1795,"&gt;0")</f>
        <v>0</v>
      </c>
      <c r="K1796" s="304"/>
      <c r="L1796" s="304"/>
      <c r="Q1796" s="271"/>
      <c r="R1796" s="272"/>
      <c r="AG1796" s="271"/>
      <c r="AH1796" s="272"/>
    </row>
    <row r="1797" spans="1:54" ht="18" customHeight="1" x14ac:dyDescent="0.25">
      <c r="Q1797" s="271"/>
      <c r="R1797" s="272"/>
      <c r="AG1797" s="271"/>
      <c r="AH1797" s="272"/>
    </row>
    <row r="1798" spans="1:54" ht="18" customHeight="1" x14ac:dyDescent="0.25">
      <c r="J1798" s="304"/>
      <c r="K1798" s="304"/>
      <c r="Q1798" s="271"/>
      <c r="R1798" s="272"/>
      <c r="AG1798" s="271"/>
      <c r="AH1798" s="272"/>
    </row>
    <row r="1799" spans="1:54" ht="18" customHeight="1" x14ac:dyDescent="0.25">
      <c r="K1799" s="438"/>
      <c r="L1799" s="439"/>
      <c r="Q1799" s="271"/>
      <c r="AQ1799" s="440"/>
      <c r="AR1799" s="304"/>
    </row>
    <row r="1800" spans="1:54" ht="18" customHeight="1" x14ac:dyDescent="0.25">
      <c r="B1800" s="415" t="s">
        <v>789</v>
      </c>
      <c r="C1800" s="415"/>
      <c r="D1800" s="415"/>
      <c r="E1800" s="415"/>
      <c r="F1800" s="415"/>
      <c r="G1800" s="415"/>
      <c r="H1800" s="415"/>
      <c r="I1800" s="415"/>
      <c r="J1800" s="415"/>
      <c r="K1800" s="415"/>
    </row>
    <row r="1801" spans="1:54" ht="18" customHeight="1" x14ac:dyDescent="0.25">
      <c r="B1801" s="166"/>
      <c r="C1801" s="166"/>
      <c r="D1801" s="166"/>
      <c r="E1801" s="166"/>
      <c r="F1801" s="166"/>
      <c r="G1801" s="166"/>
      <c r="H1801" s="166"/>
      <c r="I1801" s="166"/>
      <c r="J1801" s="166"/>
      <c r="K1801" s="166"/>
    </row>
    <row r="1802" spans="1:54" ht="18" customHeight="1" x14ac:dyDescent="0.25">
      <c r="D1802" s="456" t="s">
        <v>911</v>
      </c>
      <c r="E1802" s="456" t="s">
        <v>912</v>
      </c>
      <c r="F1802" s="456" t="s">
        <v>913</v>
      </c>
      <c r="G1802" s="456" t="s">
        <v>914</v>
      </c>
    </row>
    <row r="1803" spans="1:54" ht="18" customHeight="1" x14ac:dyDescent="0.25">
      <c r="B1803" s="271">
        <v>14</v>
      </c>
      <c r="C1803" s="405" t="s">
        <v>903</v>
      </c>
      <c r="D1803" s="468" t="s">
        <v>160</v>
      </c>
      <c r="E1803" s="468" t="s">
        <v>160</v>
      </c>
      <c r="F1803" s="468" t="s">
        <v>160</v>
      </c>
      <c r="G1803" s="457">
        <f>ROUND(G1860,2)</f>
        <v>0</v>
      </c>
      <c r="Q1803" s="271"/>
      <c r="R1803" s="272"/>
      <c r="AG1803" s="271"/>
      <c r="AH1803" s="272"/>
    </row>
    <row r="1804" spans="1:54" ht="18" customHeight="1" x14ac:dyDescent="0.25">
      <c r="A1804" s="373"/>
      <c r="B1804" s="355"/>
      <c r="C1804" s="352"/>
      <c r="D1804" s="352"/>
      <c r="E1804" s="352"/>
      <c r="F1804" s="352"/>
      <c r="G1804" s="455"/>
      <c r="H1804" s="352"/>
      <c r="J1804" s="354"/>
      <c r="K1804" s="354"/>
      <c r="L1804" s="354"/>
      <c r="M1804" s="354"/>
      <c r="N1804" s="354"/>
      <c r="O1804" s="354"/>
      <c r="P1804" s="352"/>
      <c r="Q1804" s="352"/>
      <c r="R1804" s="352"/>
      <c r="S1804" s="352"/>
      <c r="T1804" s="352"/>
      <c r="U1804" s="352"/>
      <c r="V1804" s="354"/>
      <c r="W1804" s="354"/>
      <c r="X1804" s="354"/>
      <c r="Y1804" s="354"/>
      <c r="Z1804" s="354"/>
      <c r="AA1804" s="354"/>
      <c r="AB1804" s="352"/>
      <c r="AC1804" s="352"/>
      <c r="AD1804" s="352"/>
      <c r="AE1804" s="352"/>
      <c r="AF1804" s="352"/>
      <c r="AG1804" s="352"/>
      <c r="AH1804" s="354"/>
      <c r="AI1804" s="354"/>
      <c r="AJ1804" s="354"/>
      <c r="AK1804" s="354"/>
      <c r="AL1804" s="354"/>
      <c r="AM1804" s="354"/>
      <c r="AN1804" s="352"/>
      <c r="AO1804" s="352"/>
      <c r="AP1804" s="352"/>
      <c r="AQ1804" s="352"/>
      <c r="AR1804" s="352"/>
      <c r="AU1804" s="354"/>
      <c r="AV1804" s="354"/>
      <c r="AW1804" s="354"/>
      <c r="AX1804" s="354"/>
      <c r="AY1804" s="354"/>
      <c r="AZ1804" s="352"/>
      <c r="BA1804" s="352"/>
      <c r="BB1804" s="352"/>
    </row>
    <row r="1805" spans="1:54" ht="18" customHeight="1" x14ac:dyDescent="0.25">
      <c r="Q1805" s="271"/>
      <c r="AQ1805" s="440"/>
      <c r="AR1805" s="304"/>
    </row>
    <row r="1806" spans="1:54" ht="18" customHeight="1" x14ac:dyDescent="0.25">
      <c r="B1806" s="389" t="s">
        <v>909</v>
      </c>
      <c r="F1806" s="417"/>
      <c r="G1806" s="417"/>
      <c r="H1806" s="417"/>
      <c r="I1806" s="417"/>
      <c r="J1806" s="417"/>
      <c r="K1806" s="417"/>
      <c r="L1806" s="417"/>
      <c r="Q1806" s="271"/>
      <c r="R1806" s="272"/>
      <c r="AG1806" s="271"/>
      <c r="AH1806" s="272"/>
    </row>
    <row r="1807" spans="1:54" ht="18" customHeight="1" x14ac:dyDescent="0.25">
      <c r="B1807" s="166"/>
      <c r="J1807" s="315"/>
      <c r="Q1807" s="271"/>
      <c r="R1807" s="272"/>
      <c r="AG1807" s="271"/>
      <c r="AH1807" s="272"/>
    </row>
    <row r="1808" spans="1:54" ht="18" customHeight="1" x14ac:dyDescent="0.25">
      <c r="C1808" s="371" t="s">
        <v>958</v>
      </c>
      <c r="D1808" s="371" t="s">
        <v>803</v>
      </c>
      <c r="E1808" s="371" t="s">
        <v>890</v>
      </c>
      <c r="F1808" s="371" t="s">
        <v>910</v>
      </c>
      <c r="G1808" s="371" t="s">
        <v>831</v>
      </c>
      <c r="I1808" s="403" t="s">
        <v>787</v>
      </c>
      <c r="Q1808" s="271"/>
      <c r="R1808" s="272"/>
      <c r="AG1808" s="271"/>
      <c r="AH1808" s="272"/>
    </row>
    <row r="1809" spans="2:34" ht="18" customHeight="1" x14ac:dyDescent="0.25">
      <c r="B1809" s="1097" t="s">
        <v>1850</v>
      </c>
      <c r="C1809" s="463" t="s">
        <v>269</v>
      </c>
      <c r="D1809" s="463"/>
      <c r="E1809" s="463"/>
      <c r="F1809" s="463"/>
      <c r="G1809" s="463" t="s">
        <v>268</v>
      </c>
      <c r="I1809" s="318" t="s">
        <v>714</v>
      </c>
      <c r="Q1809" s="271"/>
      <c r="R1809" s="272"/>
      <c r="AG1809" s="271"/>
      <c r="AH1809" s="272"/>
    </row>
    <row r="1810" spans="2:34" ht="18" customHeight="1" x14ac:dyDescent="0.25">
      <c r="B1810" s="1097">
        <v>1</v>
      </c>
      <c r="C1810" s="312" t="str">
        <f>IF(ISTEXT('8.Electricidad y otras energías'!E178),'8.Electricidad y otras energías'!E178,"")</f>
        <v/>
      </c>
      <c r="D1810" s="312">
        <f>'8.Electricidad y otras energías'!F178</f>
        <v>0</v>
      </c>
      <c r="E1810" s="312">
        <f>'8.Electricidad y otras energías'!G178</f>
        <v>0</v>
      </c>
      <c r="F1810" s="313" t="str">
        <f>IF(ISNUMBER('8.Electricidad y otras energías'!H178),'8.Electricidad y otras energías'!H178,"")</f>
        <v/>
      </c>
      <c r="G1810" s="339" t="str">
        <f>IF(ISNUMBER(E1810*F1810),E1810*F1810,"")</f>
        <v/>
      </c>
      <c r="I1810" s="319" t="s">
        <v>715</v>
      </c>
    </row>
    <row r="1811" spans="2:34" ht="18" customHeight="1" x14ac:dyDescent="0.25">
      <c r="B1811" s="1097">
        <v>2</v>
      </c>
      <c r="C1811" s="312" t="str">
        <f>IF(ISTEXT('8.Electricidad y otras energías'!E179),'8.Electricidad y otras energías'!E179,"")</f>
        <v/>
      </c>
      <c r="D1811" s="312">
        <f>'8.Electricidad y otras energías'!F179</f>
        <v>0</v>
      </c>
      <c r="E1811" s="312">
        <f>'8.Electricidad y otras energías'!G179</f>
        <v>0</v>
      </c>
      <c r="F1811" s="313" t="str">
        <f>IF(ISNUMBER('8.Electricidad y otras energías'!H179),'8.Electricidad y otras energías'!H179,"")</f>
        <v/>
      </c>
      <c r="G1811" s="339" t="str">
        <f t="shared" ref="G1811:G1817" si="390">IF(ISNUMBER(E1811*F1811),E1811*F1811,"")</f>
        <v/>
      </c>
      <c r="I1811" s="319" t="s">
        <v>716</v>
      </c>
    </row>
    <row r="1812" spans="2:34" ht="18" customHeight="1" x14ac:dyDescent="0.25">
      <c r="B1812" s="1097">
        <v>3</v>
      </c>
      <c r="C1812" s="312" t="str">
        <f>IF(ISTEXT('8.Electricidad y otras energías'!E180),'8.Electricidad y otras energías'!E180,"")</f>
        <v/>
      </c>
      <c r="D1812" s="312">
        <f>'8.Electricidad y otras energías'!F180</f>
        <v>0</v>
      </c>
      <c r="E1812" s="312">
        <f>'8.Electricidad y otras energías'!G180</f>
        <v>0</v>
      </c>
      <c r="F1812" s="313" t="str">
        <f>IF(ISNUMBER('8.Electricidad y otras energías'!H180),'8.Electricidad y otras energías'!H180,"")</f>
        <v/>
      </c>
      <c r="G1812" s="339" t="str">
        <f t="shared" si="390"/>
        <v/>
      </c>
      <c r="I1812" s="320" t="s">
        <v>717</v>
      </c>
    </row>
    <row r="1813" spans="2:34" ht="18" customHeight="1" x14ac:dyDescent="0.25">
      <c r="B1813" s="1097">
        <v>4</v>
      </c>
      <c r="C1813" s="312" t="str">
        <f>IF(ISTEXT('8.Electricidad y otras energías'!E181),'8.Electricidad y otras energías'!E181,"")</f>
        <v/>
      </c>
      <c r="D1813" s="312">
        <f>'8.Electricidad y otras energías'!F181</f>
        <v>0</v>
      </c>
      <c r="E1813" s="312">
        <f>'8.Electricidad y otras energías'!G181</f>
        <v>0</v>
      </c>
      <c r="F1813" s="313" t="str">
        <f>IF(ISNUMBER('8.Electricidad y otras energías'!H181),'8.Electricidad y otras energías'!H181,"")</f>
        <v/>
      </c>
      <c r="G1813" s="339" t="str">
        <f t="shared" si="390"/>
        <v/>
      </c>
    </row>
    <row r="1814" spans="2:34" ht="18" customHeight="1" x14ac:dyDescent="0.25">
      <c r="B1814" s="1097">
        <v>5</v>
      </c>
      <c r="C1814" s="312" t="str">
        <f>IF(ISTEXT('8.Electricidad y otras energías'!E182),'8.Electricidad y otras energías'!E182,"")</f>
        <v/>
      </c>
      <c r="D1814" s="312">
        <f>'8.Electricidad y otras energías'!F182</f>
        <v>0</v>
      </c>
      <c r="E1814" s="312">
        <f>'8.Electricidad y otras energías'!G182</f>
        <v>0</v>
      </c>
      <c r="F1814" s="313" t="str">
        <f>IF(ISNUMBER('8.Electricidad y otras energías'!H182),'8.Electricidad y otras energías'!H182,"")</f>
        <v/>
      </c>
      <c r="G1814" s="339" t="str">
        <f t="shared" si="390"/>
        <v/>
      </c>
      <c r="J1814" s="315"/>
    </row>
    <row r="1815" spans="2:34" ht="18" customHeight="1" x14ac:dyDescent="0.25">
      <c r="B1815" s="1097">
        <v>6</v>
      </c>
      <c r="C1815" s="312" t="str">
        <f>IF(ISTEXT('8.Electricidad y otras energías'!E183),'8.Electricidad y otras energías'!E183,"")</f>
        <v/>
      </c>
      <c r="D1815" s="312">
        <f>'8.Electricidad y otras energías'!F183</f>
        <v>0</v>
      </c>
      <c r="E1815" s="312">
        <f>'8.Electricidad y otras energías'!G183</f>
        <v>0</v>
      </c>
      <c r="F1815" s="313" t="str">
        <f>IF(ISNUMBER('8.Electricidad y otras energías'!H183),'8.Electricidad y otras energías'!H183,"")</f>
        <v/>
      </c>
      <c r="G1815" s="339" t="str">
        <f t="shared" si="390"/>
        <v/>
      </c>
      <c r="J1815" s="315"/>
    </row>
    <row r="1816" spans="2:34" ht="18" customHeight="1" x14ac:dyDescent="0.25">
      <c r="B1816" s="1097">
        <v>7</v>
      </c>
      <c r="C1816" s="312" t="str">
        <f>IF(ISTEXT('8.Electricidad y otras energías'!E184),'8.Electricidad y otras energías'!E184,"")</f>
        <v/>
      </c>
      <c r="D1816" s="312">
        <f>'8.Electricidad y otras energías'!F184</f>
        <v>0</v>
      </c>
      <c r="E1816" s="312">
        <f>'8.Electricidad y otras energías'!G184</f>
        <v>0</v>
      </c>
      <c r="F1816" s="313" t="str">
        <f>IF(ISNUMBER('8.Electricidad y otras energías'!H184),'8.Electricidad y otras energías'!H184,"")</f>
        <v/>
      </c>
      <c r="G1816" s="339" t="str">
        <f t="shared" si="390"/>
        <v/>
      </c>
      <c r="J1816" s="315"/>
    </row>
    <row r="1817" spans="2:34" ht="18" customHeight="1" x14ac:dyDescent="0.25">
      <c r="B1817" s="1097">
        <v>8</v>
      </c>
      <c r="C1817" s="312" t="str">
        <f>IF(ISTEXT('8.Electricidad y otras energías'!E185),'8.Electricidad y otras energías'!E185,"")</f>
        <v/>
      </c>
      <c r="D1817" s="312">
        <f>'8.Electricidad y otras energías'!F185</f>
        <v>0</v>
      </c>
      <c r="E1817" s="312">
        <f>'8.Electricidad y otras energías'!G185</f>
        <v>0</v>
      </c>
      <c r="F1817" s="313" t="str">
        <f>IF(ISNUMBER('8.Electricidad y otras energías'!H185),'8.Electricidad y otras energías'!H185,"")</f>
        <v/>
      </c>
      <c r="G1817" s="339" t="str">
        <f t="shared" si="390"/>
        <v/>
      </c>
      <c r="J1817" s="315"/>
    </row>
    <row r="1818" spans="2:34" ht="18" customHeight="1" x14ac:dyDescent="0.25">
      <c r="B1818" s="1097">
        <v>9</v>
      </c>
      <c r="C1818" s="312" t="str">
        <f>IF(ISTEXT('8.Electricidad y otras energías'!E186),'8.Electricidad y otras energías'!E186,"")</f>
        <v/>
      </c>
      <c r="D1818" s="312">
        <f>'8.Electricidad y otras energías'!F186</f>
        <v>0</v>
      </c>
      <c r="E1818" s="312">
        <f>'8.Electricidad y otras energías'!G186</f>
        <v>0</v>
      </c>
      <c r="F1818" s="313" t="str">
        <f>IF(ISNUMBER('8.Electricidad y otras energías'!H186),'8.Electricidad y otras energías'!H186,"")</f>
        <v/>
      </c>
      <c r="G1818" s="339" t="str">
        <f t="shared" ref="G1818:G1859" si="391">IF(ISNUMBER(E1818*F1818),E1818*F1818,"")</f>
        <v/>
      </c>
      <c r="J1818" s="315"/>
    </row>
    <row r="1819" spans="2:34" ht="18" customHeight="1" x14ac:dyDescent="0.25">
      <c r="B1819" s="1097">
        <v>10</v>
      </c>
      <c r="C1819" s="312" t="str">
        <f>IF(ISTEXT('8.Electricidad y otras energías'!E187),'8.Electricidad y otras energías'!E187,"")</f>
        <v/>
      </c>
      <c r="D1819" s="312">
        <f>'8.Electricidad y otras energías'!F187</f>
        <v>0</v>
      </c>
      <c r="E1819" s="312">
        <f>'8.Electricidad y otras energías'!G187</f>
        <v>0</v>
      </c>
      <c r="F1819" s="313" t="str">
        <f>IF(ISNUMBER('8.Electricidad y otras energías'!H187),'8.Electricidad y otras energías'!H187,"")</f>
        <v/>
      </c>
      <c r="G1819" s="339" t="str">
        <f t="shared" si="391"/>
        <v/>
      </c>
      <c r="J1819" s="315"/>
    </row>
    <row r="1820" spans="2:34" ht="18" customHeight="1" x14ac:dyDescent="0.25">
      <c r="B1820" s="1097">
        <v>11</v>
      </c>
      <c r="C1820" s="312" t="str">
        <f>IF(ISTEXT('8.Electricidad y otras energías'!E188),'8.Electricidad y otras energías'!E188,"")</f>
        <v/>
      </c>
      <c r="D1820" s="312">
        <f>'8.Electricidad y otras energías'!F188</f>
        <v>0</v>
      </c>
      <c r="E1820" s="312">
        <f>'8.Electricidad y otras energías'!G188</f>
        <v>0</v>
      </c>
      <c r="F1820" s="313" t="str">
        <f>IF(ISNUMBER('8.Electricidad y otras energías'!H188),'8.Electricidad y otras energías'!H188,"")</f>
        <v/>
      </c>
      <c r="G1820" s="339" t="str">
        <f t="shared" si="391"/>
        <v/>
      </c>
      <c r="J1820" s="315"/>
    </row>
    <row r="1821" spans="2:34" ht="18" customHeight="1" x14ac:dyDescent="0.25">
      <c r="B1821" s="1097">
        <v>12</v>
      </c>
      <c r="C1821" s="312" t="str">
        <f>IF(ISTEXT('8.Electricidad y otras energías'!E189),'8.Electricidad y otras energías'!E189,"")</f>
        <v/>
      </c>
      <c r="D1821" s="312">
        <f>'8.Electricidad y otras energías'!F189</f>
        <v>0</v>
      </c>
      <c r="E1821" s="312">
        <f>'8.Electricidad y otras energías'!G189</f>
        <v>0</v>
      </c>
      <c r="F1821" s="313" t="str">
        <f>IF(ISNUMBER('8.Electricidad y otras energías'!H189),'8.Electricidad y otras energías'!H189,"")</f>
        <v/>
      </c>
      <c r="G1821" s="339" t="str">
        <f t="shared" si="391"/>
        <v/>
      </c>
      <c r="J1821" s="315"/>
    </row>
    <row r="1822" spans="2:34" ht="18" customHeight="1" x14ac:dyDescent="0.25">
      <c r="B1822" s="1097">
        <v>13</v>
      </c>
      <c r="C1822" s="312" t="str">
        <f>IF(ISTEXT('8.Electricidad y otras energías'!E190),'8.Electricidad y otras energías'!E190,"")</f>
        <v/>
      </c>
      <c r="D1822" s="312">
        <f>'8.Electricidad y otras energías'!F190</f>
        <v>0</v>
      </c>
      <c r="E1822" s="312">
        <f>'8.Electricidad y otras energías'!G190</f>
        <v>0</v>
      </c>
      <c r="F1822" s="313" t="str">
        <f>IF(ISNUMBER('8.Electricidad y otras energías'!H190),'8.Electricidad y otras energías'!H190,"")</f>
        <v/>
      </c>
      <c r="G1822" s="339" t="str">
        <f t="shared" si="391"/>
        <v/>
      </c>
      <c r="J1822" s="315"/>
    </row>
    <row r="1823" spans="2:34" ht="18" customHeight="1" x14ac:dyDescent="0.25">
      <c r="B1823" s="1097">
        <v>14</v>
      </c>
      <c r="C1823" s="312" t="str">
        <f>IF(ISTEXT('8.Electricidad y otras energías'!E191),'8.Electricidad y otras energías'!E191,"")</f>
        <v/>
      </c>
      <c r="D1823" s="312">
        <f>'8.Electricidad y otras energías'!F191</f>
        <v>0</v>
      </c>
      <c r="E1823" s="312">
        <f>'8.Electricidad y otras energías'!G191</f>
        <v>0</v>
      </c>
      <c r="F1823" s="313" t="str">
        <f>IF(ISNUMBER('8.Electricidad y otras energías'!H191),'8.Electricidad y otras energías'!H191,"")</f>
        <v/>
      </c>
      <c r="G1823" s="339" t="str">
        <f t="shared" si="391"/>
        <v/>
      </c>
      <c r="J1823" s="315"/>
    </row>
    <row r="1824" spans="2:34" ht="18" customHeight="1" x14ac:dyDescent="0.25">
      <c r="B1824" s="1097">
        <v>15</v>
      </c>
      <c r="C1824" s="312" t="str">
        <f>IF(ISTEXT('8.Electricidad y otras energías'!E192),'8.Electricidad y otras energías'!E192,"")</f>
        <v/>
      </c>
      <c r="D1824" s="312">
        <f>'8.Electricidad y otras energías'!F192</f>
        <v>0</v>
      </c>
      <c r="E1824" s="312">
        <f>'8.Electricidad y otras energías'!G192</f>
        <v>0</v>
      </c>
      <c r="F1824" s="313" t="str">
        <f>IF(ISNUMBER('8.Electricidad y otras energías'!H192),'8.Electricidad y otras energías'!H192,"")</f>
        <v/>
      </c>
      <c r="G1824" s="339" t="str">
        <f t="shared" si="391"/>
        <v/>
      </c>
      <c r="J1824" s="315"/>
    </row>
    <row r="1825" spans="2:10" ht="18" customHeight="1" x14ac:dyDescent="0.25">
      <c r="B1825" s="1097">
        <v>16</v>
      </c>
      <c r="C1825" s="312" t="str">
        <f>IF(ISTEXT('8.Electricidad y otras energías'!E193),'8.Electricidad y otras energías'!E193,"")</f>
        <v/>
      </c>
      <c r="D1825" s="312">
        <f>'8.Electricidad y otras energías'!F193</f>
        <v>0</v>
      </c>
      <c r="E1825" s="312">
        <f>'8.Electricidad y otras energías'!G193</f>
        <v>0</v>
      </c>
      <c r="F1825" s="313" t="str">
        <f>IF(ISNUMBER('8.Electricidad y otras energías'!H193),'8.Electricidad y otras energías'!H193,"")</f>
        <v/>
      </c>
      <c r="G1825" s="339" t="str">
        <f t="shared" si="391"/>
        <v/>
      </c>
      <c r="J1825" s="315"/>
    </row>
    <row r="1826" spans="2:10" ht="18" customHeight="1" x14ac:dyDescent="0.25">
      <c r="B1826" s="1097">
        <v>17</v>
      </c>
      <c r="C1826" s="312" t="str">
        <f>IF(ISTEXT('8.Electricidad y otras energías'!E194),'8.Electricidad y otras energías'!E194,"")</f>
        <v/>
      </c>
      <c r="D1826" s="312">
        <f>'8.Electricidad y otras energías'!F194</f>
        <v>0</v>
      </c>
      <c r="E1826" s="312">
        <f>'8.Electricidad y otras energías'!G194</f>
        <v>0</v>
      </c>
      <c r="F1826" s="313" t="str">
        <f>IF(ISNUMBER('8.Electricidad y otras energías'!H194),'8.Electricidad y otras energías'!H194,"")</f>
        <v/>
      </c>
      <c r="G1826" s="339" t="str">
        <f t="shared" si="391"/>
        <v/>
      </c>
      <c r="J1826" s="315"/>
    </row>
    <row r="1827" spans="2:10" ht="18" customHeight="1" x14ac:dyDescent="0.25">
      <c r="B1827" s="1097">
        <v>18</v>
      </c>
      <c r="C1827" s="312" t="str">
        <f>IF(ISTEXT('8.Electricidad y otras energías'!E195),'8.Electricidad y otras energías'!E195,"")</f>
        <v/>
      </c>
      <c r="D1827" s="312">
        <f>'8.Electricidad y otras energías'!F195</f>
        <v>0</v>
      </c>
      <c r="E1827" s="312">
        <f>'8.Electricidad y otras energías'!G195</f>
        <v>0</v>
      </c>
      <c r="F1827" s="313" t="str">
        <f>IF(ISNUMBER('8.Electricidad y otras energías'!H195),'8.Electricidad y otras energías'!H195,"")</f>
        <v/>
      </c>
      <c r="G1827" s="339" t="str">
        <f t="shared" si="391"/>
        <v/>
      </c>
      <c r="J1827" s="315"/>
    </row>
    <row r="1828" spans="2:10" ht="18" customHeight="1" x14ac:dyDescent="0.25">
      <c r="B1828" s="1097">
        <v>19</v>
      </c>
      <c r="C1828" s="312" t="str">
        <f>IF(ISTEXT('8.Electricidad y otras energías'!E196),'8.Electricidad y otras energías'!E196,"")</f>
        <v/>
      </c>
      <c r="D1828" s="312">
        <f>'8.Electricidad y otras energías'!F196</f>
        <v>0</v>
      </c>
      <c r="E1828" s="312">
        <f>'8.Electricidad y otras energías'!G196</f>
        <v>0</v>
      </c>
      <c r="F1828" s="313" t="str">
        <f>IF(ISNUMBER('8.Electricidad y otras energías'!H196),'8.Electricidad y otras energías'!H196,"")</f>
        <v/>
      </c>
      <c r="G1828" s="339" t="str">
        <f t="shared" si="391"/>
        <v/>
      </c>
      <c r="J1828" s="315"/>
    </row>
    <row r="1829" spans="2:10" ht="18" customHeight="1" x14ac:dyDescent="0.25">
      <c r="B1829" s="1097">
        <v>20</v>
      </c>
      <c r="C1829" s="312" t="str">
        <f>IF(ISTEXT('8.Electricidad y otras energías'!E197),'8.Electricidad y otras energías'!E197,"")</f>
        <v/>
      </c>
      <c r="D1829" s="312">
        <f>'8.Electricidad y otras energías'!F197</f>
        <v>0</v>
      </c>
      <c r="E1829" s="312">
        <f>'8.Electricidad y otras energías'!G197</f>
        <v>0</v>
      </c>
      <c r="F1829" s="313" t="str">
        <f>IF(ISNUMBER('8.Electricidad y otras energías'!H197),'8.Electricidad y otras energías'!H197,"")</f>
        <v/>
      </c>
      <c r="G1829" s="339" t="str">
        <f t="shared" si="391"/>
        <v/>
      </c>
      <c r="J1829" s="315"/>
    </row>
    <row r="1830" spans="2:10" ht="18" customHeight="1" x14ac:dyDescent="0.25">
      <c r="B1830" s="1097">
        <v>21</v>
      </c>
      <c r="C1830" s="312" t="str">
        <f>IF(ISTEXT('8.Electricidad y otras energías'!E198),'8.Electricidad y otras energías'!E198,"")</f>
        <v/>
      </c>
      <c r="D1830" s="312">
        <f>'8.Electricidad y otras energías'!F198</f>
        <v>0</v>
      </c>
      <c r="E1830" s="312">
        <f>'8.Electricidad y otras energías'!G198</f>
        <v>0</v>
      </c>
      <c r="F1830" s="313" t="str">
        <f>IF(ISNUMBER('8.Electricidad y otras energías'!H198),'8.Electricidad y otras energías'!H198,"")</f>
        <v/>
      </c>
      <c r="G1830" s="339" t="str">
        <f t="shared" si="391"/>
        <v/>
      </c>
      <c r="J1830" s="315"/>
    </row>
    <row r="1831" spans="2:10" ht="18" customHeight="1" x14ac:dyDescent="0.25">
      <c r="B1831" s="1097">
        <v>22</v>
      </c>
      <c r="C1831" s="312" t="str">
        <f>IF(ISTEXT('8.Electricidad y otras energías'!E199),'8.Electricidad y otras energías'!E199,"")</f>
        <v/>
      </c>
      <c r="D1831" s="312">
        <f>'8.Electricidad y otras energías'!F199</f>
        <v>0</v>
      </c>
      <c r="E1831" s="312">
        <f>'8.Electricidad y otras energías'!G199</f>
        <v>0</v>
      </c>
      <c r="F1831" s="313" t="str">
        <f>IF(ISNUMBER('8.Electricidad y otras energías'!H199),'8.Electricidad y otras energías'!H199,"")</f>
        <v/>
      </c>
      <c r="G1831" s="339" t="str">
        <f t="shared" si="391"/>
        <v/>
      </c>
      <c r="J1831" s="315"/>
    </row>
    <row r="1832" spans="2:10" ht="18" customHeight="1" x14ac:dyDescent="0.25">
      <c r="B1832" s="1097">
        <v>23</v>
      </c>
      <c r="C1832" s="312" t="str">
        <f>IF(ISTEXT('8.Electricidad y otras energías'!E200),'8.Electricidad y otras energías'!E200,"")</f>
        <v/>
      </c>
      <c r="D1832" s="312">
        <f>'8.Electricidad y otras energías'!F200</f>
        <v>0</v>
      </c>
      <c r="E1832" s="312">
        <f>'8.Electricidad y otras energías'!G200</f>
        <v>0</v>
      </c>
      <c r="F1832" s="313" t="str">
        <f>IF(ISNUMBER('8.Electricidad y otras energías'!H200),'8.Electricidad y otras energías'!H200,"")</f>
        <v/>
      </c>
      <c r="G1832" s="339" t="str">
        <f t="shared" si="391"/>
        <v/>
      </c>
      <c r="J1832" s="315"/>
    </row>
    <row r="1833" spans="2:10" ht="18" customHeight="1" x14ac:dyDescent="0.25">
      <c r="B1833" s="1097">
        <v>24</v>
      </c>
      <c r="C1833" s="312" t="str">
        <f>IF(ISTEXT('8.Electricidad y otras energías'!E201),'8.Electricidad y otras energías'!E201,"")</f>
        <v/>
      </c>
      <c r="D1833" s="312">
        <f>'8.Electricidad y otras energías'!F201</f>
        <v>0</v>
      </c>
      <c r="E1833" s="312">
        <f>'8.Electricidad y otras energías'!G201</f>
        <v>0</v>
      </c>
      <c r="F1833" s="313" t="str">
        <f>IF(ISNUMBER('8.Electricidad y otras energías'!H201),'8.Electricidad y otras energías'!H201,"")</f>
        <v/>
      </c>
      <c r="G1833" s="339" t="str">
        <f t="shared" si="391"/>
        <v/>
      </c>
      <c r="J1833" s="315"/>
    </row>
    <row r="1834" spans="2:10" ht="18" customHeight="1" x14ac:dyDescent="0.25">
      <c r="B1834" s="1097">
        <v>25</v>
      </c>
      <c r="C1834" s="312" t="str">
        <f>IF(ISTEXT('8.Electricidad y otras energías'!E202),'8.Electricidad y otras energías'!E202,"")</f>
        <v/>
      </c>
      <c r="D1834" s="312">
        <f>'8.Electricidad y otras energías'!F202</f>
        <v>0</v>
      </c>
      <c r="E1834" s="312">
        <f>'8.Electricidad y otras energías'!G202</f>
        <v>0</v>
      </c>
      <c r="F1834" s="313" t="str">
        <f>IF(ISNUMBER('8.Electricidad y otras energías'!H202),'8.Electricidad y otras energías'!H202,"")</f>
        <v/>
      </c>
      <c r="G1834" s="339" t="str">
        <f t="shared" si="391"/>
        <v/>
      </c>
      <c r="J1834" s="315"/>
    </row>
    <row r="1835" spans="2:10" ht="18" customHeight="1" x14ac:dyDescent="0.25">
      <c r="B1835" s="1097">
        <v>26</v>
      </c>
      <c r="C1835" s="312" t="str">
        <f>IF(ISTEXT('8.Electricidad y otras energías'!E203),'8.Electricidad y otras energías'!E203,"")</f>
        <v/>
      </c>
      <c r="D1835" s="312">
        <f>'8.Electricidad y otras energías'!F203</f>
        <v>0</v>
      </c>
      <c r="E1835" s="312">
        <f>'8.Electricidad y otras energías'!G203</f>
        <v>0</v>
      </c>
      <c r="F1835" s="313" t="str">
        <f>IF(ISNUMBER('8.Electricidad y otras energías'!H203),'8.Electricidad y otras energías'!H203,"")</f>
        <v/>
      </c>
      <c r="G1835" s="339" t="str">
        <f t="shared" si="391"/>
        <v/>
      </c>
      <c r="J1835" s="315"/>
    </row>
    <row r="1836" spans="2:10" ht="18" customHeight="1" x14ac:dyDescent="0.25">
      <c r="B1836" s="1097">
        <v>27</v>
      </c>
      <c r="C1836" s="312" t="str">
        <f>IF(ISTEXT('8.Electricidad y otras energías'!E204),'8.Electricidad y otras energías'!E204,"")</f>
        <v/>
      </c>
      <c r="D1836" s="312">
        <f>'8.Electricidad y otras energías'!F204</f>
        <v>0</v>
      </c>
      <c r="E1836" s="312">
        <f>'8.Electricidad y otras energías'!G204</f>
        <v>0</v>
      </c>
      <c r="F1836" s="313" t="str">
        <f>IF(ISNUMBER('8.Electricidad y otras energías'!H204),'8.Electricidad y otras energías'!H204,"")</f>
        <v/>
      </c>
      <c r="G1836" s="339" t="str">
        <f t="shared" si="391"/>
        <v/>
      </c>
      <c r="J1836" s="315"/>
    </row>
    <row r="1837" spans="2:10" ht="18" customHeight="1" x14ac:dyDescent="0.25">
      <c r="B1837" s="1097">
        <v>28</v>
      </c>
      <c r="C1837" s="312" t="str">
        <f>IF(ISTEXT('8.Electricidad y otras energías'!E205),'8.Electricidad y otras energías'!E205,"")</f>
        <v/>
      </c>
      <c r="D1837" s="312">
        <f>'8.Electricidad y otras energías'!F205</f>
        <v>0</v>
      </c>
      <c r="E1837" s="312">
        <f>'8.Electricidad y otras energías'!G205</f>
        <v>0</v>
      </c>
      <c r="F1837" s="313" t="str">
        <f>IF(ISNUMBER('8.Electricidad y otras energías'!H205),'8.Electricidad y otras energías'!H205,"")</f>
        <v/>
      </c>
      <c r="G1837" s="339" t="str">
        <f t="shared" si="391"/>
        <v/>
      </c>
      <c r="J1837" s="315"/>
    </row>
    <row r="1838" spans="2:10" ht="18" customHeight="1" x14ac:dyDescent="0.25">
      <c r="B1838" s="1097">
        <v>29</v>
      </c>
      <c r="C1838" s="312" t="str">
        <f>IF(ISTEXT('8.Electricidad y otras energías'!E206),'8.Electricidad y otras energías'!E206,"")</f>
        <v/>
      </c>
      <c r="D1838" s="312">
        <f>'8.Electricidad y otras energías'!F206</f>
        <v>0</v>
      </c>
      <c r="E1838" s="312">
        <f>'8.Electricidad y otras energías'!G206</f>
        <v>0</v>
      </c>
      <c r="F1838" s="313" t="str">
        <f>IF(ISNUMBER('8.Electricidad y otras energías'!H206),'8.Electricidad y otras energías'!H206,"")</f>
        <v/>
      </c>
      <c r="G1838" s="339" t="str">
        <f t="shared" si="391"/>
        <v/>
      </c>
      <c r="J1838" s="315"/>
    </row>
    <row r="1839" spans="2:10" ht="18" customHeight="1" x14ac:dyDescent="0.25">
      <c r="B1839" s="1097">
        <v>30</v>
      </c>
      <c r="C1839" s="312" t="str">
        <f>IF(ISTEXT('8.Electricidad y otras energías'!E207),'8.Electricidad y otras energías'!E207,"")</f>
        <v/>
      </c>
      <c r="D1839" s="312">
        <f>'8.Electricidad y otras energías'!F207</f>
        <v>0</v>
      </c>
      <c r="E1839" s="312">
        <f>'8.Electricidad y otras energías'!G207</f>
        <v>0</v>
      </c>
      <c r="F1839" s="313" t="str">
        <f>IF(ISNUMBER('8.Electricidad y otras energías'!H207),'8.Electricidad y otras energías'!H207,"")</f>
        <v/>
      </c>
      <c r="G1839" s="339" t="str">
        <f t="shared" si="391"/>
        <v/>
      </c>
      <c r="J1839" s="315"/>
    </row>
    <row r="1840" spans="2:10" ht="18" customHeight="1" x14ac:dyDescent="0.25">
      <c r="B1840" s="1097">
        <v>31</v>
      </c>
      <c r="C1840" s="312" t="str">
        <f>IF(ISTEXT('8.Electricidad y otras energías'!E208),'8.Electricidad y otras energías'!E208,"")</f>
        <v/>
      </c>
      <c r="D1840" s="312">
        <f>'8.Electricidad y otras energías'!F208</f>
        <v>0</v>
      </c>
      <c r="E1840" s="312">
        <f>'8.Electricidad y otras energías'!G208</f>
        <v>0</v>
      </c>
      <c r="F1840" s="313" t="str">
        <f>IF(ISNUMBER('8.Electricidad y otras energías'!H208),'8.Electricidad y otras energías'!H208,"")</f>
        <v/>
      </c>
      <c r="G1840" s="339" t="str">
        <f t="shared" si="391"/>
        <v/>
      </c>
      <c r="J1840" s="315"/>
    </row>
    <row r="1841" spans="2:10" ht="18" customHeight="1" x14ac:dyDescent="0.25">
      <c r="B1841" s="1097">
        <v>32</v>
      </c>
      <c r="C1841" s="312" t="str">
        <f>IF(ISTEXT('8.Electricidad y otras energías'!E209),'8.Electricidad y otras energías'!E209,"")</f>
        <v/>
      </c>
      <c r="D1841" s="312">
        <f>'8.Electricidad y otras energías'!F209</f>
        <v>0</v>
      </c>
      <c r="E1841" s="312">
        <f>'8.Electricidad y otras energías'!G209</f>
        <v>0</v>
      </c>
      <c r="F1841" s="313" t="str">
        <f>IF(ISNUMBER('8.Electricidad y otras energías'!H209),'8.Electricidad y otras energías'!H209,"")</f>
        <v/>
      </c>
      <c r="G1841" s="339" t="str">
        <f t="shared" si="391"/>
        <v/>
      </c>
      <c r="J1841" s="315"/>
    </row>
    <row r="1842" spans="2:10" ht="18" customHeight="1" x14ac:dyDescent="0.25">
      <c r="B1842" s="1097">
        <v>33</v>
      </c>
      <c r="C1842" s="312" t="str">
        <f>IF(ISTEXT('8.Electricidad y otras energías'!E210),'8.Electricidad y otras energías'!E210,"")</f>
        <v/>
      </c>
      <c r="D1842" s="312">
        <f>'8.Electricidad y otras energías'!F210</f>
        <v>0</v>
      </c>
      <c r="E1842" s="312">
        <f>'8.Electricidad y otras energías'!G210</f>
        <v>0</v>
      </c>
      <c r="F1842" s="313" t="str">
        <f>IF(ISNUMBER('8.Electricidad y otras energías'!H210),'8.Electricidad y otras energías'!H210,"")</f>
        <v/>
      </c>
      <c r="G1842" s="339" t="str">
        <f t="shared" si="391"/>
        <v/>
      </c>
      <c r="J1842" s="315"/>
    </row>
    <row r="1843" spans="2:10" ht="18" customHeight="1" x14ac:dyDescent="0.25">
      <c r="B1843" s="1097">
        <v>34</v>
      </c>
      <c r="C1843" s="312" t="str">
        <f>IF(ISTEXT('8.Electricidad y otras energías'!E211),'8.Electricidad y otras energías'!E211,"")</f>
        <v/>
      </c>
      <c r="D1843" s="312">
        <f>'8.Electricidad y otras energías'!F211</f>
        <v>0</v>
      </c>
      <c r="E1843" s="312">
        <f>'8.Electricidad y otras energías'!G211</f>
        <v>0</v>
      </c>
      <c r="F1843" s="313" t="str">
        <f>IF(ISNUMBER('8.Electricidad y otras energías'!H211),'8.Electricidad y otras energías'!H211,"")</f>
        <v/>
      </c>
      <c r="G1843" s="339" t="str">
        <f t="shared" si="391"/>
        <v/>
      </c>
      <c r="J1843" s="315"/>
    </row>
    <row r="1844" spans="2:10" ht="18" customHeight="1" x14ac:dyDescent="0.25">
      <c r="B1844" s="1097">
        <v>35</v>
      </c>
      <c r="C1844" s="312" t="str">
        <f>IF(ISTEXT('8.Electricidad y otras energías'!E212),'8.Electricidad y otras energías'!E212,"")</f>
        <v/>
      </c>
      <c r="D1844" s="312">
        <f>'8.Electricidad y otras energías'!F212</f>
        <v>0</v>
      </c>
      <c r="E1844" s="312">
        <f>'8.Electricidad y otras energías'!G212</f>
        <v>0</v>
      </c>
      <c r="F1844" s="313" t="str">
        <f>IF(ISNUMBER('8.Electricidad y otras energías'!H212),'8.Electricidad y otras energías'!H212,"")</f>
        <v/>
      </c>
      <c r="G1844" s="339" t="str">
        <f t="shared" si="391"/>
        <v/>
      </c>
      <c r="J1844" s="315"/>
    </row>
    <row r="1845" spans="2:10" ht="18" customHeight="1" x14ac:dyDescent="0.25">
      <c r="B1845" s="1097">
        <v>36</v>
      </c>
      <c r="C1845" s="312" t="str">
        <f>IF(ISTEXT('8.Electricidad y otras energías'!E213),'8.Electricidad y otras energías'!E213,"")</f>
        <v/>
      </c>
      <c r="D1845" s="312">
        <f>'8.Electricidad y otras energías'!F213</f>
        <v>0</v>
      </c>
      <c r="E1845" s="312">
        <f>'8.Electricidad y otras energías'!G213</f>
        <v>0</v>
      </c>
      <c r="F1845" s="313" t="str">
        <f>IF(ISNUMBER('8.Electricidad y otras energías'!H213),'8.Electricidad y otras energías'!H213,"")</f>
        <v/>
      </c>
      <c r="G1845" s="339" t="str">
        <f t="shared" si="391"/>
        <v/>
      </c>
      <c r="J1845" s="315"/>
    </row>
    <row r="1846" spans="2:10" ht="18" customHeight="1" x14ac:dyDescent="0.25">
      <c r="B1846" s="1097">
        <v>37</v>
      </c>
      <c r="C1846" s="312" t="str">
        <f>IF(ISTEXT('8.Electricidad y otras energías'!E214),'8.Electricidad y otras energías'!E214,"")</f>
        <v/>
      </c>
      <c r="D1846" s="312">
        <f>'8.Electricidad y otras energías'!F214</f>
        <v>0</v>
      </c>
      <c r="E1846" s="312">
        <f>'8.Electricidad y otras energías'!G214</f>
        <v>0</v>
      </c>
      <c r="F1846" s="313" t="str">
        <f>IF(ISNUMBER('8.Electricidad y otras energías'!H214),'8.Electricidad y otras energías'!H214,"")</f>
        <v/>
      </c>
      <c r="G1846" s="339" t="str">
        <f t="shared" si="391"/>
        <v/>
      </c>
      <c r="J1846" s="315"/>
    </row>
    <row r="1847" spans="2:10" ht="18" customHeight="1" x14ac:dyDescent="0.25">
      <c r="B1847" s="1097">
        <v>38</v>
      </c>
      <c r="C1847" s="312" t="str">
        <f>IF(ISTEXT('8.Electricidad y otras energías'!E215),'8.Electricidad y otras energías'!E215,"")</f>
        <v/>
      </c>
      <c r="D1847" s="312">
        <f>'8.Electricidad y otras energías'!F215</f>
        <v>0</v>
      </c>
      <c r="E1847" s="312">
        <f>'8.Electricidad y otras energías'!G215</f>
        <v>0</v>
      </c>
      <c r="F1847" s="313" t="str">
        <f>IF(ISNUMBER('8.Electricidad y otras energías'!H215),'8.Electricidad y otras energías'!H215,"")</f>
        <v/>
      </c>
      <c r="G1847" s="339" t="str">
        <f t="shared" si="391"/>
        <v/>
      </c>
      <c r="J1847" s="315"/>
    </row>
    <row r="1848" spans="2:10" ht="18" customHeight="1" x14ac:dyDescent="0.25">
      <c r="B1848" s="1097">
        <v>39</v>
      </c>
      <c r="C1848" s="312" t="str">
        <f>IF(ISTEXT('8.Electricidad y otras energías'!E216),'8.Electricidad y otras energías'!E216,"")</f>
        <v/>
      </c>
      <c r="D1848" s="312">
        <f>'8.Electricidad y otras energías'!F216</f>
        <v>0</v>
      </c>
      <c r="E1848" s="312">
        <f>'8.Electricidad y otras energías'!G216</f>
        <v>0</v>
      </c>
      <c r="F1848" s="313" t="str">
        <f>IF(ISNUMBER('8.Electricidad y otras energías'!H216),'8.Electricidad y otras energías'!H216,"")</f>
        <v/>
      </c>
      <c r="G1848" s="339" t="str">
        <f t="shared" si="391"/>
        <v/>
      </c>
      <c r="J1848" s="315"/>
    </row>
    <row r="1849" spans="2:10" ht="18" customHeight="1" x14ac:dyDescent="0.25">
      <c r="B1849" s="1097">
        <v>40</v>
      </c>
      <c r="C1849" s="312" t="str">
        <f>IF(ISTEXT('8.Electricidad y otras energías'!E217),'8.Electricidad y otras energías'!E217,"")</f>
        <v/>
      </c>
      <c r="D1849" s="312">
        <f>'8.Electricidad y otras energías'!F217</f>
        <v>0</v>
      </c>
      <c r="E1849" s="312">
        <f>'8.Electricidad y otras energías'!G217</f>
        <v>0</v>
      </c>
      <c r="F1849" s="313" t="str">
        <f>IF(ISNUMBER('8.Electricidad y otras energías'!H217),'8.Electricidad y otras energías'!H217,"")</f>
        <v/>
      </c>
      <c r="G1849" s="339" t="str">
        <f t="shared" si="391"/>
        <v/>
      </c>
      <c r="J1849" s="315"/>
    </row>
    <row r="1850" spans="2:10" ht="18" customHeight="1" x14ac:dyDescent="0.25">
      <c r="B1850" s="1097">
        <v>41</v>
      </c>
      <c r="C1850" s="312" t="str">
        <f>IF(ISTEXT('8.Electricidad y otras energías'!E218),'8.Electricidad y otras energías'!E218,"")</f>
        <v/>
      </c>
      <c r="D1850" s="312">
        <f>'8.Electricidad y otras energías'!F218</f>
        <v>0</v>
      </c>
      <c r="E1850" s="312">
        <f>'8.Electricidad y otras energías'!G218</f>
        <v>0</v>
      </c>
      <c r="F1850" s="313" t="str">
        <f>IF(ISNUMBER('8.Electricidad y otras energías'!H218),'8.Electricidad y otras energías'!H218,"")</f>
        <v/>
      </c>
      <c r="G1850" s="339" t="str">
        <f t="shared" si="391"/>
        <v/>
      </c>
      <c r="J1850" s="315"/>
    </row>
    <row r="1851" spans="2:10" ht="18" customHeight="1" x14ac:dyDescent="0.25">
      <c r="B1851" s="1097">
        <v>42</v>
      </c>
      <c r="C1851" s="312" t="str">
        <f>IF(ISTEXT('8.Electricidad y otras energías'!E219),'8.Electricidad y otras energías'!E219,"")</f>
        <v/>
      </c>
      <c r="D1851" s="312">
        <f>'8.Electricidad y otras energías'!F219</f>
        <v>0</v>
      </c>
      <c r="E1851" s="312">
        <f>'8.Electricidad y otras energías'!G219</f>
        <v>0</v>
      </c>
      <c r="F1851" s="313" t="str">
        <f>IF(ISNUMBER('8.Electricidad y otras energías'!H219),'8.Electricidad y otras energías'!H219,"")</f>
        <v/>
      </c>
      <c r="G1851" s="339" t="str">
        <f t="shared" si="391"/>
        <v/>
      </c>
      <c r="J1851" s="315"/>
    </row>
    <row r="1852" spans="2:10" ht="18" customHeight="1" x14ac:dyDescent="0.25">
      <c r="B1852" s="1097">
        <v>43</v>
      </c>
      <c r="C1852" s="312" t="str">
        <f>IF(ISTEXT('8.Electricidad y otras energías'!E220),'8.Electricidad y otras energías'!E220,"")</f>
        <v/>
      </c>
      <c r="D1852" s="312">
        <f>'8.Electricidad y otras energías'!F220</f>
        <v>0</v>
      </c>
      <c r="E1852" s="312">
        <f>'8.Electricidad y otras energías'!G220</f>
        <v>0</v>
      </c>
      <c r="F1852" s="313" t="str">
        <f>IF(ISNUMBER('8.Electricidad y otras energías'!H220),'8.Electricidad y otras energías'!H220,"")</f>
        <v/>
      </c>
      <c r="G1852" s="339" t="str">
        <f t="shared" si="391"/>
        <v/>
      </c>
      <c r="J1852" s="315"/>
    </row>
    <row r="1853" spans="2:10" ht="18" customHeight="1" x14ac:dyDescent="0.25">
      <c r="B1853" s="1097">
        <v>44</v>
      </c>
      <c r="C1853" s="312" t="str">
        <f>IF(ISTEXT('8.Electricidad y otras energías'!E221),'8.Electricidad y otras energías'!E221,"")</f>
        <v/>
      </c>
      <c r="D1853" s="312">
        <f>'8.Electricidad y otras energías'!F221</f>
        <v>0</v>
      </c>
      <c r="E1853" s="312">
        <f>'8.Electricidad y otras energías'!G221</f>
        <v>0</v>
      </c>
      <c r="F1853" s="313" t="str">
        <f>IF(ISNUMBER('8.Electricidad y otras energías'!H221),'8.Electricidad y otras energías'!H221,"")</f>
        <v/>
      </c>
      <c r="G1853" s="339" t="str">
        <f t="shared" si="391"/>
        <v/>
      </c>
      <c r="J1853" s="315"/>
    </row>
    <row r="1854" spans="2:10" ht="18" customHeight="1" x14ac:dyDescent="0.25">
      <c r="B1854" s="1097">
        <v>45</v>
      </c>
      <c r="C1854" s="312" t="str">
        <f>IF(ISTEXT('8.Electricidad y otras energías'!E222),'8.Electricidad y otras energías'!E222,"")</f>
        <v/>
      </c>
      <c r="D1854" s="312">
        <f>'8.Electricidad y otras energías'!F222</f>
        <v>0</v>
      </c>
      <c r="E1854" s="312">
        <f>'8.Electricidad y otras energías'!G222</f>
        <v>0</v>
      </c>
      <c r="F1854" s="313" t="str">
        <f>IF(ISNUMBER('8.Electricidad y otras energías'!H222),'8.Electricidad y otras energías'!H222,"")</f>
        <v/>
      </c>
      <c r="G1854" s="339" t="str">
        <f t="shared" si="391"/>
        <v/>
      </c>
      <c r="J1854" s="315"/>
    </row>
    <row r="1855" spans="2:10" ht="18" customHeight="1" x14ac:dyDescent="0.25">
      <c r="B1855" s="1097">
        <v>46</v>
      </c>
      <c r="C1855" s="312" t="str">
        <f>IF(ISTEXT('8.Electricidad y otras energías'!E223),'8.Electricidad y otras energías'!E223,"")</f>
        <v/>
      </c>
      <c r="D1855" s="312">
        <f>'8.Electricidad y otras energías'!F223</f>
        <v>0</v>
      </c>
      <c r="E1855" s="312">
        <f>'8.Electricidad y otras energías'!G223</f>
        <v>0</v>
      </c>
      <c r="F1855" s="313" t="str">
        <f>IF(ISNUMBER('8.Electricidad y otras energías'!H223),'8.Electricidad y otras energías'!H223,"")</f>
        <v/>
      </c>
      <c r="G1855" s="339" t="str">
        <f t="shared" si="391"/>
        <v/>
      </c>
      <c r="J1855" s="315"/>
    </row>
    <row r="1856" spans="2:10" ht="18" customHeight="1" x14ac:dyDescent="0.25">
      <c r="B1856" s="1097">
        <v>47</v>
      </c>
      <c r="C1856" s="312" t="str">
        <f>IF(ISTEXT('8.Electricidad y otras energías'!E224),'8.Electricidad y otras energías'!E224,"")</f>
        <v/>
      </c>
      <c r="D1856" s="312">
        <f>'8.Electricidad y otras energías'!F224</f>
        <v>0</v>
      </c>
      <c r="E1856" s="312">
        <f>'8.Electricidad y otras energías'!G224</f>
        <v>0</v>
      </c>
      <c r="F1856" s="313" t="str">
        <f>IF(ISNUMBER('8.Electricidad y otras energías'!H224),'8.Electricidad y otras energías'!H224,"")</f>
        <v/>
      </c>
      <c r="G1856" s="339" t="str">
        <f t="shared" si="391"/>
        <v/>
      </c>
      <c r="J1856" s="315"/>
    </row>
    <row r="1857" spans="1:34" ht="18" customHeight="1" x14ac:dyDescent="0.25">
      <c r="B1857" s="1097">
        <v>48</v>
      </c>
      <c r="C1857" s="312" t="str">
        <f>IF(ISTEXT('8.Electricidad y otras energías'!E225),'8.Electricidad y otras energías'!E225,"")</f>
        <v/>
      </c>
      <c r="D1857" s="312">
        <f>'8.Electricidad y otras energías'!F225</f>
        <v>0</v>
      </c>
      <c r="E1857" s="312">
        <f>'8.Electricidad y otras energías'!G225</f>
        <v>0</v>
      </c>
      <c r="F1857" s="313" t="str">
        <f>IF(ISNUMBER('8.Electricidad y otras energías'!H225),'8.Electricidad y otras energías'!H225,"")</f>
        <v/>
      </c>
      <c r="G1857" s="339" t="str">
        <f t="shared" si="391"/>
        <v/>
      </c>
      <c r="J1857" s="315"/>
    </row>
    <row r="1858" spans="1:34" ht="18" customHeight="1" x14ac:dyDescent="0.25">
      <c r="B1858" s="1097">
        <v>49</v>
      </c>
      <c r="C1858" s="312" t="str">
        <f>IF(ISTEXT('8.Electricidad y otras energías'!E226),'8.Electricidad y otras energías'!E226,"")</f>
        <v/>
      </c>
      <c r="D1858" s="312">
        <f>'8.Electricidad y otras energías'!F226</f>
        <v>0</v>
      </c>
      <c r="E1858" s="312">
        <f>'8.Electricidad y otras energías'!G226</f>
        <v>0</v>
      </c>
      <c r="F1858" s="313" t="str">
        <f>IF(ISNUMBER('8.Electricidad y otras energías'!H226),'8.Electricidad y otras energías'!H226,"")</f>
        <v/>
      </c>
      <c r="G1858" s="339" t="str">
        <f t="shared" si="391"/>
        <v/>
      </c>
      <c r="J1858" s="315"/>
    </row>
    <row r="1859" spans="1:34" ht="18" customHeight="1" x14ac:dyDescent="0.25">
      <c r="B1859" s="1097">
        <v>50</v>
      </c>
      <c r="C1859" s="312" t="str">
        <f>IF(ISTEXT('8.Electricidad y otras energías'!E227),'8.Electricidad y otras energías'!E227,"")</f>
        <v/>
      </c>
      <c r="D1859" s="312">
        <f>'8.Electricidad y otras energías'!F227</f>
        <v>0</v>
      </c>
      <c r="E1859" s="312">
        <f>'8.Electricidad y otras energías'!G227</f>
        <v>0</v>
      </c>
      <c r="F1859" s="313" t="str">
        <f>IF(ISNUMBER('8.Electricidad y otras energías'!H227),'8.Electricidad y otras energías'!H227,"")</f>
        <v/>
      </c>
      <c r="G1859" s="339" t="str">
        <f t="shared" si="391"/>
        <v/>
      </c>
      <c r="J1859" s="315"/>
    </row>
    <row r="1860" spans="1:34" ht="18" customHeight="1" x14ac:dyDescent="0.25">
      <c r="G1860" s="437">
        <f>SUMIF(G1810:G1859,"&gt;0")</f>
        <v>0</v>
      </c>
      <c r="Q1860" s="271"/>
      <c r="R1860" s="272"/>
      <c r="AG1860" s="271"/>
      <c r="AH1860" s="272"/>
    </row>
    <row r="1861" spans="1:34" ht="18" customHeight="1" x14ac:dyDescent="0.25"/>
    <row r="1862" spans="1:34" s="273" customFormat="1" ht="18" customHeight="1" x14ac:dyDescent="0.35">
      <c r="A1862" s="372" t="s">
        <v>288</v>
      </c>
      <c r="B1862" s="376" t="s">
        <v>36</v>
      </c>
      <c r="C1862" s="296"/>
      <c r="D1862" s="296"/>
      <c r="E1862" s="296"/>
      <c r="F1862" s="296"/>
      <c r="G1862" s="296"/>
      <c r="H1862" s="296"/>
      <c r="I1862" s="296"/>
      <c r="J1862" s="296"/>
      <c r="K1862" s="296"/>
      <c r="L1862" s="296"/>
      <c r="M1862" s="296"/>
      <c r="Q1862" s="349"/>
      <c r="AG1862" s="349"/>
    </row>
    <row r="1863" spans="1:34" ht="18" customHeight="1" x14ac:dyDescent="0.25"/>
    <row r="1864" spans="1:34" ht="18" customHeight="1" x14ac:dyDescent="0.25">
      <c r="A1864" s="271"/>
      <c r="H1864" s="315"/>
    </row>
    <row r="1865" spans="1:34" ht="18" customHeight="1" x14ac:dyDescent="0.25">
      <c r="A1865" s="166" t="s">
        <v>270</v>
      </c>
      <c r="D1865" s="315"/>
      <c r="E1865" s="315"/>
      <c r="H1865" s="315"/>
    </row>
    <row r="1866" spans="1:34" ht="18" customHeight="1" x14ac:dyDescent="0.25">
      <c r="B1866" s="448" t="s">
        <v>271</v>
      </c>
      <c r="C1866" s="449"/>
      <c r="D1866" s="450">
        <f>'1.Datos generales organización '!D6</f>
        <v>0</v>
      </c>
      <c r="H1866" s="315"/>
      <c r="I1866" s="315"/>
    </row>
    <row r="1867" spans="1:34" ht="18" customHeight="1" x14ac:dyDescent="0.25">
      <c r="B1867" s="410" t="s">
        <v>272</v>
      </c>
      <c r="C1867" s="304"/>
      <c r="D1867" s="451">
        <f>'1.Datos generales organización '!D9</f>
        <v>0</v>
      </c>
      <c r="H1867" s="315"/>
      <c r="I1867" s="315"/>
    </row>
    <row r="1868" spans="1:34" ht="18" customHeight="1" x14ac:dyDescent="0.25">
      <c r="B1868" s="452" t="s">
        <v>194</v>
      </c>
      <c r="C1868" s="304"/>
      <c r="D1868" s="454" t="str">
        <f>D6</f>
        <v/>
      </c>
      <c r="H1868" s="315"/>
      <c r="I1868" s="315"/>
    </row>
    <row r="1869" spans="1:34" ht="18" customHeight="1" x14ac:dyDescent="0.25">
      <c r="B1869" s="363" t="s">
        <v>1384</v>
      </c>
      <c r="C1869" s="304"/>
      <c r="D1869" s="555">
        <f>ROUND(I1874/1000,2)</f>
        <v>0</v>
      </c>
      <c r="H1869" s="315"/>
      <c r="I1869" s="315"/>
    </row>
    <row r="1870" spans="1:34" ht="18" customHeight="1" x14ac:dyDescent="0.25">
      <c r="B1870" s="363" t="s">
        <v>1385</v>
      </c>
      <c r="C1870" s="304"/>
      <c r="D1870" s="555">
        <f ca="1">ROUND(I1885/1000,2)</f>
        <v>0</v>
      </c>
      <c r="H1870" s="315"/>
      <c r="I1870" s="315"/>
    </row>
    <row r="1871" spans="1:34" ht="18" customHeight="1" x14ac:dyDescent="0.25">
      <c r="B1871" s="310" t="s">
        <v>273</v>
      </c>
      <c r="C1871" s="453"/>
      <c r="D1871" s="697">
        <f ca="1">D1869+D1870</f>
        <v>0</v>
      </c>
      <c r="I1871" s="315"/>
    </row>
    <row r="1872" spans="1:34" ht="18" customHeight="1" x14ac:dyDescent="0.25">
      <c r="B1872" s="304"/>
      <c r="C1872" s="304"/>
      <c r="D1872" s="304"/>
      <c r="E1872" s="388" t="s">
        <v>1851</v>
      </c>
      <c r="I1872" s="315"/>
    </row>
    <row r="1873" spans="2:17" ht="18" customHeight="1" thickBot="1" x14ac:dyDescent="0.3">
      <c r="E1873" s="1115" t="s">
        <v>911</v>
      </c>
      <c r="F1873" s="1115" t="s">
        <v>912</v>
      </c>
      <c r="G1873" s="1115" t="s">
        <v>913</v>
      </c>
      <c r="H1873" s="1115" t="s">
        <v>914</v>
      </c>
      <c r="K1873" s="1116" t="s">
        <v>1513</v>
      </c>
      <c r="Q1873" s="271"/>
    </row>
    <row r="1874" spans="2:17" ht="18" customHeight="1" x14ac:dyDescent="0.25">
      <c r="B1874" s="271">
        <v>1</v>
      </c>
      <c r="C1874" s="508" t="s">
        <v>974</v>
      </c>
      <c r="D1874" s="509"/>
      <c r="E1874" s="1105">
        <f>D43</f>
        <v>0</v>
      </c>
      <c r="F1874" s="1105">
        <f>E43</f>
        <v>0</v>
      </c>
      <c r="G1874" s="1105">
        <f>F43</f>
        <v>0</v>
      </c>
      <c r="H1874" s="1106">
        <f>G43</f>
        <v>0</v>
      </c>
      <c r="I1874" s="507">
        <f>SUM(H1874:H1884)</f>
        <v>0</v>
      </c>
      <c r="K1874" s="1117">
        <f>E1874+F1874*$H$9/1000+G1874*$H$10/1000</f>
        <v>0</v>
      </c>
      <c r="Q1874" s="271"/>
    </row>
    <row r="1875" spans="2:17" ht="18" customHeight="1" x14ac:dyDescent="0.25">
      <c r="B1875" s="271">
        <v>2</v>
      </c>
      <c r="C1875" s="510" t="s">
        <v>973</v>
      </c>
      <c r="D1875" s="505"/>
      <c r="E1875" s="1107">
        <f>D183</f>
        <v>0</v>
      </c>
      <c r="F1875" s="1107">
        <f>E183</f>
        <v>0</v>
      </c>
      <c r="G1875" s="1107">
        <f>F183</f>
        <v>0</v>
      </c>
      <c r="H1875" s="1108">
        <f>G183</f>
        <v>0</v>
      </c>
      <c r="K1875" s="1117">
        <f t="shared" ref="K1875:K1880" si="392">E1875+F1875*$H$9/1000+G1875*$H$10/1000</f>
        <v>0</v>
      </c>
      <c r="Q1875" s="271"/>
    </row>
    <row r="1876" spans="2:17" ht="18" customHeight="1" x14ac:dyDescent="0.25">
      <c r="B1876" s="271">
        <v>3</v>
      </c>
      <c r="C1876" s="510" t="s">
        <v>753</v>
      </c>
      <c r="D1876" s="505"/>
      <c r="E1876" s="1107">
        <f>D284+D491</f>
        <v>0</v>
      </c>
      <c r="F1876" s="1107">
        <f>E284+E491</f>
        <v>0</v>
      </c>
      <c r="G1876" s="1107">
        <f>F284+F491</f>
        <v>0</v>
      </c>
      <c r="H1876" s="1107">
        <f>G284+G491</f>
        <v>0</v>
      </c>
      <c r="K1876" s="1117">
        <f t="shared" si="392"/>
        <v>0</v>
      </c>
      <c r="Q1876" s="271"/>
    </row>
    <row r="1877" spans="2:17" ht="18" customHeight="1" x14ac:dyDescent="0.25">
      <c r="B1877" s="309">
        <v>4</v>
      </c>
      <c r="C1877" s="510" t="s">
        <v>751</v>
      </c>
      <c r="D1877" s="505"/>
      <c r="E1877" s="1107">
        <f t="shared" ref="E1877:H1879" si="393">D754</f>
        <v>0</v>
      </c>
      <c r="F1877" s="1107">
        <f t="shared" si="393"/>
        <v>0</v>
      </c>
      <c r="G1877" s="1107">
        <f t="shared" si="393"/>
        <v>0</v>
      </c>
      <c r="H1877" s="1108">
        <f t="shared" si="393"/>
        <v>0</v>
      </c>
      <c r="K1877" s="1117">
        <f t="shared" si="392"/>
        <v>0</v>
      </c>
      <c r="Q1877" s="271"/>
    </row>
    <row r="1878" spans="2:17" ht="18" customHeight="1" x14ac:dyDescent="0.25">
      <c r="B1878" s="271">
        <v>5</v>
      </c>
      <c r="C1878" s="790" t="s">
        <v>708</v>
      </c>
      <c r="D1878" s="774"/>
      <c r="E1878" s="1107">
        <f t="shared" si="393"/>
        <v>0</v>
      </c>
      <c r="F1878" s="1107">
        <f t="shared" si="393"/>
        <v>0</v>
      </c>
      <c r="G1878" s="1107">
        <f t="shared" si="393"/>
        <v>0</v>
      </c>
      <c r="H1878" s="1108">
        <f t="shared" si="393"/>
        <v>0</v>
      </c>
      <c r="K1878" s="1117">
        <f t="shared" si="392"/>
        <v>0</v>
      </c>
      <c r="Q1878" s="271"/>
    </row>
    <row r="1879" spans="2:17" ht="18" customHeight="1" x14ac:dyDescent="0.25">
      <c r="B1879" s="271">
        <v>6</v>
      </c>
      <c r="C1879" s="510" t="s">
        <v>752</v>
      </c>
      <c r="D1879" s="774"/>
      <c r="E1879" s="1107">
        <f t="shared" si="393"/>
        <v>0</v>
      </c>
      <c r="F1879" s="1107">
        <f t="shared" si="393"/>
        <v>0</v>
      </c>
      <c r="G1879" s="1107">
        <f t="shared" si="393"/>
        <v>0</v>
      </c>
      <c r="H1879" s="1108">
        <f t="shared" si="393"/>
        <v>0</v>
      </c>
      <c r="K1879" s="1117">
        <f t="shared" si="392"/>
        <v>0</v>
      </c>
      <c r="Q1879" s="271"/>
    </row>
    <row r="1880" spans="2:17" ht="18" customHeight="1" x14ac:dyDescent="0.25">
      <c r="B1880" s="271">
        <v>7</v>
      </c>
      <c r="C1880" s="510" t="s">
        <v>761</v>
      </c>
      <c r="D1880" s="505"/>
      <c r="E1880" s="1107">
        <f>D883</f>
        <v>0</v>
      </c>
      <c r="F1880" s="1107">
        <f>E883</f>
        <v>0</v>
      </c>
      <c r="G1880" s="1107">
        <f>F883</f>
        <v>0</v>
      </c>
      <c r="H1880" s="1108">
        <f>G883</f>
        <v>0</v>
      </c>
      <c r="K1880" s="1117">
        <f t="shared" si="392"/>
        <v>0</v>
      </c>
      <c r="Q1880" s="271"/>
    </row>
    <row r="1881" spans="2:17" ht="18" customHeight="1" x14ac:dyDescent="0.25">
      <c r="B1881" s="309">
        <v>8</v>
      </c>
      <c r="C1881" s="510" t="s">
        <v>960</v>
      </c>
      <c r="D1881" s="505"/>
      <c r="E1881" s="1109" t="str">
        <f>D1071</f>
        <v>-</v>
      </c>
      <c r="F1881" s="1109" t="str">
        <f>E1071</f>
        <v>-</v>
      </c>
      <c r="G1881" s="1109" t="str">
        <f>F1071</f>
        <v>-</v>
      </c>
      <c r="H1881" s="1110">
        <f>G1071</f>
        <v>0</v>
      </c>
      <c r="K1881" s="1117" t="e">
        <f t="shared" ref="K1881:K1887" si="394">E1881+F1881*$H$9/1000+G1881*$H$10/1000</f>
        <v>#VALUE!</v>
      </c>
      <c r="Q1881" s="271"/>
    </row>
    <row r="1882" spans="2:17" ht="18" customHeight="1" x14ac:dyDescent="0.25">
      <c r="B1882" s="271">
        <v>9</v>
      </c>
      <c r="C1882" s="510" t="s">
        <v>961</v>
      </c>
      <c r="D1882" s="505"/>
      <c r="E1882" s="1109" t="str">
        <f>D1183</f>
        <v>-</v>
      </c>
      <c r="F1882" s="1109" t="str">
        <f>E1183</f>
        <v>-</v>
      </c>
      <c r="G1882" s="1109" t="str">
        <f>F1183</f>
        <v>-</v>
      </c>
      <c r="H1882" s="1110">
        <f>G1183</f>
        <v>0</v>
      </c>
      <c r="K1882" s="1117" t="e">
        <f t="shared" si="394"/>
        <v>#VALUE!</v>
      </c>
      <c r="Q1882" s="271"/>
    </row>
    <row r="1883" spans="2:17" ht="18" customHeight="1" x14ac:dyDescent="0.25">
      <c r="B1883" s="271">
        <v>10</v>
      </c>
      <c r="C1883" s="510" t="s">
        <v>723</v>
      </c>
      <c r="D1883" s="505"/>
      <c r="E1883" s="1107">
        <f>D1366</f>
        <v>0</v>
      </c>
      <c r="F1883" s="1107">
        <f>E1366</f>
        <v>0</v>
      </c>
      <c r="G1883" s="1107">
        <f>F1366</f>
        <v>0</v>
      </c>
      <c r="H1883" s="1108">
        <f>G1366</f>
        <v>0</v>
      </c>
      <c r="K1883" s="1117">
        <f t="shared" si="394"/>
        <v>0</v>
      </c>
      <c r="Q1883" s="271"/>
    </row>
    <row r="1884" spans="2:17" ht="18" customHeight="1" thickBot="1" x14ac:dyDescent="0.3">
      <c r="B1884" s="271">
        <v>11</v>
      </c>
      <c r="C1884" s="511" t="s">
        <v>962</v>
      </c>
      <c r="D1884" s="512"/>
      <c r="E1884" s="1111">
        <f>D1444</f>
        <v>0</v>
      </c>
      <c r="F1884" s="1111">
        <f>E1444</f>
        <v>0</v>
      </c>
      <c r="G1884" s="1111">
        <f>F1444</f>
        <v>0</v>
      </c>
      <c r="H1884" s="1112">
        <f>G1444</f>
        <v>0</v>
      </c>
      <c r="K1884" s="1117">
        <f t="shared" si="394"/>
        <v>0</v>
      </c>
      <c r="Q1884" s="271"/>
    </row>
    <row r="1885" spans="2:17" ht="18" customHeight="1" x14ac:dyDescent="0.25">
      <c r="B1885" s="309">
        <v>12</v>
      </c>
      <c r="C1885" s="508" t="s">
        <v>964</v>
      </c>
      <c r="D1885" s="509"/>
      <c r="E1885" s="1113" t="str">
        <f>D1463</f>
        <v>-</v>
      </c>
      <c r="F1885" s="1113" t="str">
        <f>E1463</f>
        <v>-</v>
      </c>
      <c r="G1885" s="1113" t="str">
        <f>F1463</f>
        <v>-</v>
      </c>
      <c r="H1885" s="1106">
        <f ca="1">G1463</f>
        <v>0</v>
      </c>
      <c r="I1885" s="507">
        <f ca="1">SUM(H1885:H1887)</f>
        <v>0</v>
      </c>
      <c r="K1885" s="1117" t="e">
        <f t="shared" si="394"/>
        <v>#VALUE!</v>
      </c>
      <c r="Q1885" s="271"/>
    </row>
    <row r="1886" spans="2:17" ht="18" customHeight="1" x14ac:dyDescent="0.25">
      <c r="B1886" s="271">
        <v>13</v>
      </c>
      <c r="C1886" s="513" t="s">
        <v>965</v>
      </c>
      <c r="D1886" s="504"/>
      <c r="E1886" s="1109" t="str">
        <f>D1739</f>
        <v>-</v>
      </c>
      <c r="F1886" s="1109" t="str">
        <f>E1739</f>
        <v>-</v>
      </c>
      <c r="G1886" s="1109" t="str">
        <f>F1739</f>
        <v>-</v>
      </c>
      <c r="H1886" s="1108">
        <f ca="1">G1739</f>
        <v>0</v>
      </c>
      <c r="K1886" s="1117" t="e">
        <f t="shared" si="394"/>
        <v>#VALUE!</v>
      </c>
      <c r="Q1886" s="271"/>
    </row>
    <row r="1887" spans="2:17" ht="18" customHeight="1" thickBot="1" x14ac:dyDescent="0.3">
      <c r="B1887" s="271">
        <v>14</v>
      </c>
      <c r="C1887" s="514" t="s">
        <v>963</v>
      </c>
      <c r="D1887" s="515"/>
      <c r="E1887" s="1114" t="str">
        <f>D1803</f>
        <v>-</v>
      </c>
      <c r="F1887" s="1114" t="str">
        <f t="shared" ref="F1887:H1887" si="395">E1803</f>
        <v>-</v>
      </c>
      <c r="G1887" s="1114" t="str">
        <f t="shared" si="395"/>
        <v>-</v>
      </c>
      <c r="H1887" s="1112">
        <f t="shared" si="395"/>
        <v>0</v>
      </c>
      <c r="K1887" s="1117" t="e">
        <f t="shared" si="394"/>
        <v>#VALUE!</v>
      </c>
      <c r="Q1887" s="271"/>
    </row>
    <row r="1888" spans="2:17" ht="18" customHeight="1" x14ac:dyDescent="0.25">
      <c r="I1888" s="315"/>
      <c r="Q1888" s="271"/>
    </row>
    <row r="1889" spans="2:17" ht="24" customHeight="1" x14ac:dyDescent="0.25">
      <c r="B1889" s="166"/>
      <c r="C1889" s="166"/>
      <c r="D1889" s="166"/>
      <c r="E1889" s="166"/>
      <c r="F1889" s="549" t="s">
        <v>984</v>
      </c>
      <c r="G1889" s="549" t="s">
        <v>985</v>
      </c>
      <c r="H1889" s="549" t="s">
        <v>986</v>
      </c>
      <c r="I1889" s="549" t="s">
        <v>987</v>
      </c>
      <c r="K1889" s="649" t="s">
        <v>988</v>
      </c>
    </row>
    <row r="1890" spans="2:17" ht="15.75" customHeight="1" x14ac:dyDescent="0.25">
      <c r="C1890" s="546" t="s">
        <v>719</v>
      </c>
      <c r="D1890" s="545" t="s">
        <v>9</v>
      </c>
      <c r="E1890" s="550"/>
      <c r="F1890" s="551">
        <f>IF(ISNUMBER(E1874+E1875),(E1874+E1875),"")</f>
        <v>0</v>
      </c>
      <c r="G1890" s="551">
        <f>IF(ISNUMBER(F1874+F1875),(F1874+F1875),"")</f>
        <v>0</v>
      </c>
      <c r="H1890" s="551">
        <f t="shared" ref="H1890" si="396">IF(ISNUMBER(G1874+G1875),(G1874+G1875),"")</f>
        <v>0</v>
      </c>
      <c r="I1890" s="551">
        <f>IF(ISNUMBER(H1874+H1875),(H1874+H1875),0)</f>
        <v>0</v>
      </c>
      <c r="K1890" s="554" t="e">
        <f>I1890/$I$1898</f>
        <v>#DIV/0!</v>
      </c>
    </row>
    <row r="1891" spans="2:17" ht="15" customHeight="1" x14ac:dyDescent="0.25">
      <c r="C1891" s="547"/>
      <c r="D1891" s="545" t="s">
        <v>753</v>
      </c>
      <c r="E1891" s="506"/>
      <c r="F1891" s="551">
        <f>IF(ISNUMBER(E1876),E1876,"")</f>
        <v>0</v>
      </c>
      <c r="G1891" s="551">
        <f t="shared" ref="G1891:H1891" si="397">IF(ISNUMBER(F1876),F1876,"")</f>
        <v>0</v>
      </c>
      <c r="H1891" s="551">
        <f t="shared" si="397"/>
        <v>0</v>
      </c>
      <c r="I1891" s="551">
        <f>IF(ISNUMBER(H1876),H1876,0)</f>
        <v>0</v>
      </c>
      <c r="K1891" s="554" t="e">
        <f t="shared" ref="K1891:K1897" si="398">I1891/$I$1898</f>
        <v>#DIV/0!</v>
      </c>
    </row>
    <row r="1892" spans="2:17" ht="15" customHeight="1" x14ac:dyDescent="0.25">
      <c r="C1892" s="547"/>
      <c r="D1892" s="545" t="s">
        <v>751</v>
      </c>
      <c r="E1892" s="506"/>
      <c r="F1892" s="551">
        <f>IF(ISNUMBER(E1877),E1877,"")</f>
        <v>0</v>
      </c>
      <c r="G1892" s="551">
        <f t="shared" ref="G1892:H1892" si="399">IF(ISNUMBER(F1877),F1877,"")</f>
        <v>0</v>
      </c>
      <c r="H1892" s="551">
        <f t="shared" si="399"/>
        <v>0</v>
      </c>
      <c r="I1892" s="551">
        <f>IF(ISNUMBER(H1877),H1877,0)</f>
        <v>0</v>
      </c>
      <c r="K1892" s="554" t="e">
        <f t="shared" si="398"/>
        <v>#DIV/0!</v>
      </c>
    </row>
    <row r="1893" spans="2:17" ht="15" customHeight="1" x14ac:dyDescent="0.25">
      <c r="C1893" s="646"/>
      <c r="D1893" s="545" t="s">
        <v>708</v>
      </c>
      <c r="E1893" s="774"/>
      <c r="F1893" s="551">
        <f t="shared" ref="F1893:F1894" si="400">IF(ISNUMBER(E1878),E1878,"")</f>
        <v>0</v>
      </c>
      <c r="G1893" s="551">
        <f t="shared" ref="G1893:G1894" si="401">IF(ISNUMBER(F1878),F1878,"")</f>
        <v>0</v>
      </c>
      <c r="H1893" s="551">
        <f t="shared" ref="H1893:H1894" si="402">IF(ISNUMBER(G1878),G1878,"")</f>
        <v>0</v>
      </c>
      <c r="I1893" s="551">
        <f t="shared" ref="I1893:I1894" si="403">IF(ISNUMBER(H1878),H1878,0)</f>
        <v>0</v>
      </c>
      <c r="K1893" s="554" t="e">
        <f t="shared" si="398"/>
        <v>#DIV/0!</v>
      </c>
    </row>
    <row r="1894" spans="2:17" ht="15" customHeight="1" x14ac:dyDescent="0.25">
      <c r="C1894" s="646"/>
      <c r="D1894" s="545" t="s">
        <v>752</v>
      </c>
      <c r="E1894" s="774"/>
      <c r="F1894" s="551">
        <f t="shared" si="400"/>
        <v>0</v>
      </c>
      <c r="G1894" s="551">
        <f t="shared" si="401"/>
        <v>0</v>
      </c>
      <c r="H1894" s="551">
        <f t="shared" si="402"/>
        <v>0</v>
      </c>
      <c r="I1894" s="551">
        <f t="shared" si="403"/>
        <v>0</v>
      </c>
      <c r="K1894" s="554" t="e">
        <f t="shared" si="398"/>
        <v>#DIV/0!</v>
      </c>
    </row>
    <row r="1895" spans="2:17" ht="15" customHeight="1" x14ac:dyDescent="0.25">
      <c r="C1895" s="547"/>
      <c r="D1895" s="545" t="s">
        <v>761</v>
      </c>
      <c r="E1895" s="506"/>
      <c r="F1895" s="551">
        <f>IF(ISNUMBER(E1880),E1880,"")</f>
        <v>0</v>
      </c>
      <c r="G1895" s="551">
        <f>IF(ISNUMBER(F1880),F1880,"")</f>
        <v>0</v>
      </c>
      <c r="H1895" s="551">
        <f>IF(ISNUMBER(G1880),G1880,"")</f>
        <v>0</v>
      </c>
      <c r="I1895" s="551">
        <f>IF(ISNUMBER(H1880),H1880,0)</f>
        <v>0</v>
      </c>
      <c r="K1895" s="554" t="e">
        <f t="shared" si="398"/>
        <v>#DIV/0!</v>
      </c>
    </row>
    <row r="1896" spans="2:17" ht="15" customHeight="1" x14ac:dyDescent="0.25">
      <c r="C1896" s="547"/>
      <c r="D1896" s="545" t="s">
        <v>989</v>
      </c>
      <c r="E1896" s="506"/>
      <c r="F1896" s="552" t="str">
        <f>IF(ISNUMBER(E1881+E1882),E1881+E1882,"-")</f>
        <v>-</v>
      </c>
      <c r="G1896" s="552" t="str">
        <f>IF(ISNUMBER(F1881+F1882),F1881+F1882,"-")</f>
        <v>-</v>
      </c>
      <c r="H1896" s="552" t="str">
        <f>IF(ISNUMBER(G1881+G1882),G1881+G1882,"-")</f>
        <v>-</v>
      </c>
      <c r="I1896" s="552">
        <f>IF(ISNUMBER(H1881+H1882),H1881+H1882,0)</f>
        <v>0</v>
      </c>
      <c r="K1896" s="554" t="e">
        <f t="shared" si="398"/>
        <v>#DIV/0!</v>
      </c>
    </row>
    <row r="1897" spans="2:17" ht="15" customHeight="1" x14ac:dyDescent="0.25">
      <c r="C1897" s="547"/>
      <c r="D1897" s="545" t="s">
        <v>968</v>
      </c>
      <c r="E1897" s="506"/>
      <c r="F1897" s="551">
        <f>IF(ISNUMBER(E1883),E1883,"")</f>
        <v>0</v>
      </c>
      <c r="G1897" s="551">
        <f>IF(ISNUMBER(F1883),F1883,"")</f>
        <v>0</v>
      </c>
      <c r="H1897" s="551">
        <f>IF(ISNUMBER(G1883),G1883,"")</f>
        <v>0</v>
      </c>
      <c r="I1897" s="551">
        <f>IF(ISNUMBER(H1883),H1883,0)</f>
        <v>0</v>
      </c>
      <c r="K1897" s="554" t="e">
        <f t="shared" si="398"/>
        <v>#DIV/0!</v>
      </c>
    </row>
    <row r="1898" spans="2:17" ht="15" customHeight="1" x14ac:dyDescent="0.25">
      <c r="C1898" s="548"/>
      <c r="D1898" s="545" t="s">
        <v>982</v>
      </c>
      <c r="E1898" s="506"/>
      <c r="F1898" s="553">
        <f>ROUND(SUM(F1890:F1897),2)</f>
        <v>0</v>
      </c>
      <c r="G1898" s="553">
        <f>ROUND(SUM(G1890:G1897),2)</f>
        <v>0</v>
      </c>
      <c r="H1898" s="553">
        <f>ROUND(SUM(H1890:H1897),2)</f>
        <v>0</v>
      </c>
      <c r="I1898" s="553">
        <f>ROUND(SUM(I1890:I1897),2)</f>
        <v>0</v>
      </c>
      <c r="K1898" s="554" t="e">
        <f>I1898/$I$1898</f>
        <v>#DIV/0!</v>
      </c>
    </row>
    <row r="1899" spans="2:17" x14ac:dyDescent="0.25">
      <c r="B1899" s="166"/>
      <c r="C1899" s="166"/>
      <c r="D1899" s="166"/>
      <c r="E1899" s="166"/>
      <c r="F1899" s="166"/>
      <c r="G1899" s="166"/>
      <c r="H1899" s="166"/>
      <c r="I1899" s="166"/>
      <c r="J1899" s="166"/>
      <c r="K1899" s="649" t="s">
        <v>1118</v>
      </c>
    </row>
    <row r="1900" spans="2:17" ht="15" customHeight="1" x14ac:dyDescent="0.25">
      <c r="C1900" s="546" t="s">
        <v>981</v>
      </c>
      <c r="D1900" s="545" t="s">
        <v>964</v>
      </c>
      <c r="E1900" s="648"/>
      <c r="F1900" s="551" t="str">
        <f t="shared" ref="F1900:H1902" si="404">E1885</f>
        <v>-</v>
      </c>
      <c r="G1900" s="551" t="str">
        <f t="shared" si="404"/>
        <v>-</v>
      </c>
      <c r="H1900" s="551" t="str">
        <f t="shared" si="404"/>
        <v>-</v>
      </c>
      <c r="I1900" s="551">
        <f ca="1">IF(ISNUMBER(H1885),H1885,0)</f>
        <v>0</v>
      </c>
      <c r="K1900" s="554" t="e">
        <f ca="1">I1900/$I$1903</f>
        <v>#DIV/0!</v>
      </c>
      <c r="Q1900" s="271"/>
    </row>
    <row r="1901" spans="2:17" ht="15" customHeight="1" x14ac:dyDescent="0.25">
      <c r="C1901" s="646"/>
      <c r="D1901" s="647" t="s">
        <v>965</v>
      </c>
      <c r="E1901" s="648"/>
      <c r="F1901" s="551" t="str">
        <f t="shared" si="404"/>
        <v>-</v>
      </c>
      <c r="G1901" s="551" t="str">
        <f t="shared" si="404"/>
        <v>-</v>
      </c>
      <c r="H1901" s="551" t="str">
        <f t="shared" si="404"/>
        <v>-</v>
      </c>
      <c r="I1901" s="551">
        <f ca="1">IF(ISNUMBER(H1886),H1886,0)</f>
        <v>0</v>
      </c>
      <c r="K1901" s="554" t="e">
        <f ca="1">I1901/$I$1903</f>
        <v>#DIV/0!</v>
      </c>
      <c r="Q1901" s="271"/>
    </row>
    <row r="1902" spans="2:17" ht="15" customHeight="1" x14ac:dyDescent="0.25">
      <c r="C1902" s="547"/>
      <c r="D1902" s="545" t="s">
        <v>1119</v>
      </c>
      <c r="E1902" s="774"/>
      <c r="F1902" s="551" t="str">
        <f t="shared" si="404"/>
        <v>-</v>
      </c>
      <c r="G1902" s="551" t="str">
        <f t="shared" si="404"/>
        <v>-</v>
      </c>
      <c r="H1902" s="551" t="str">
        <f t="shared" si="404"/>
        <v>-</v>
      </c>
      <c r="I1902" s="551">
        <f>IF(ISNUMBER(H1887),H1887,0)</f>
        <v>0</v>
      </c>
      <c r="K1902" s="554" t="e">
        <f t="shared" ref="K1902" si="405">I1902/$I$1898</f>
        <v>#DIV/0!</v>
      </c>
      <c r="Q1902" s="271"/>
    </row>
    <row r="1903" spans="2:17" ht="15.75" customHeight="1" x14ac:dyDescent="0.25">
      <c r="C1903" s="548"/>
      <c r="D1903" s="545" t="s">
        <v>982</v>
      </c>
      <c r="E1903" s="648"/>
      <c r="F1903" s="553" t="str">
        <f>IF(AND(F1900="-",F1901="-",F1902="-"),"-",ROUND(SUM(F1900:F1902),2))</f>
        <v>-</v>
      </c>
      <c r="G1903" s="553" t="str">
        <f t="shared" ref="G1903:H1903" si="406">IF(AND(G1900="-",G1901="-",G1902="-"),"-",ROUND(SUM(G1900:G1902),2))</f>
        <v>-</v>
      </c>
      <c r="H1903" s="553" t="str">
        <f t="shared" si="406"/>
        <v>-</v>
      </c>
      <c r="I1903" s="553">
        <f ca="1">ROUND(SUM(I1900:I1902),2)</f>
        <v>0</v>
      </c>
      <c r="K1903" s="554" t="e">
        <f ca="1">I1903/$I$1903</f>
        <v>#DIV/0!</v>
      </c>
      <c r="Q1903" s="271"/>
    </row>
    <row r="1904" spans="2:17" ht="18" customHeight="1" x14ac:dyDescent="0.25">
      <c r="B1904" s="166"/>
      <c r="C1904" s="166"/>
      <c r="D1904" s="166"/>
      <c r="E1904" s="166"/>
      <c r="F1904" s="166"/>
      <c r="G1904" s="166"/>
      <c r="H1904" s="166"/>
      <c r="I1904" s="166"/>
      <c r="J1904" s="166"/>
      <c r="K1904" s="166"/>
      <c r="Q1904" s="271"/>
    </row>
    <row r="1905" spans="3:17" ht="16.5" x14ac:dyDescent="0.25">
      <c r="C1905" s="1446" t="s">
        <v>561</v>
      </c>
      <c r="D1905" s="1447"/>
      <c r="E1905" s="1448"/>
      <c r="F1905" s="773">
        <f>IF(ISNUMBER(SUM(F1898,F1903)),ROUND(SUM(F1898,F1903),2),"")</f>
        <v>0</v>
      </c>
      <c r="G1905" s="773">
        <f>IF(ISNUMBER(SUM(G1898,G1903)),ROUND(SUM(G1898,G1903),2),"")</f>
        <v>0</v>
      </c>
      <c r="H1905" s="773">
        <f>IF(ISNUMBER(SUM(H1898,H1903)),ROUND(SUM(H1898,H1903),2),"")</f>
        <v>0</v>
      </c>
      <c r="I1905" s="773">
        <f ca="1">IF(ISNUMBER(SUM(I1898,I1903)),ROUND(SUM(I1898,I1903),2),"")</f>
        <v>0</v>
      </c>
      <c r="K1905" s="166"/>
      <c r="Q1905" s="271"/>
    </row>
    <row r="1906" spans="3:17" x14ac:dyDescent="0.25">
      <c r="K1906" s="166"/>
      <c r="Q1906" s="271"/>
    </row>
    <row r="1907" spans="3:17" x14ac:dyDescent="0.25">
      <c r="Q1907" s="271"/>
    </row>
    <row r="1908" spans="3:17" ht="18" customHeight="1" x14ac:dyDescent="0.25">
      <c r="D1908" s="271" t="s">
        <v>117</v>
      </c>
      <c r="E1908" s="271" t="s">
        <v>119</v>
      </c>
      <c r="F1908" s="271" t="s">
        <v>276</v>
      </c>
      <c r="G1908" s="271" t="s">
        <v>188</v>
      </c>
      <c r="I1908" s="315"/>
      <c r="Q1908" s="271"/>
    </row>
    <row r="1909" spans="3:17" ht="18" customHeight="1" x14ac:dyDescent="0.25">
      <c r="C1909" s="262" t="s">
        <v>194</v>
      </c>
      <c r="D1909" s="262" t="str">
        <f>IF(ISNUMBER('1.Datos generales organización '!H14),'1.Datos generales organización '!H14,"")</f>
        <v/>
      </c>
      <c r="E1909" s="262" t="str">
        <f>IF(ISNUMBER('1.Datos generales organización '!H16),'1.Datos generales organización '!H16,"")</f>
        <v/>
      </c>
      <c r="F1909" s="262" t="str">
        <f>IF(ISNUMBER('1.Datos generales organización '!H18),'1.Datos generales organización '!H18,"")</f>
        <v/>
      </c>
      <c r="G1909" s="262" t="str">
        <f>IF(ISNUMBER('1.Datos generales organización '!G3),'1.Datos generales organización '!G3,"")</f>
        <v/>
      </c>
      <c r="I1909" s="315"/>
      <c r="Q1909" s="271"/>
    </row>
    <row r="1910" spans="3:17" ht="18" customHeight="1" x14ac:dyDescent="0.25">
      <c r="C1910" s="262" t="s">
        <v>193</v>
      </c>
      <c r="D1910" s="322" t="str">
        <f>IF(ISNUMBER('1.Datos generales organización '!K29),ROUND('1.Datos generales organización '!K29,2),"")</f>
        <v/>
      </c>
      <c r="E1910" s="322" t="str">
        <f>IF(ISNUMBER('1.Datos generales organización '!K30),ROUND('1.Datos generales organización '!K30,2),"")</f>
        <v/>
      </c>
      <c r="F1910" s="322" t="str">
        <f>IF(ISNUMBER('1.Datos generales organización '!K31),ROUND('1.Datos generales organización '!K31,2),"")</f>
        <v/>
      </c>
      <c r="G1910" s="322" t="str">
        <f>IF(ISNUMBER('1.Datos generales organización '!K27),ROUND('1.Datos generales organización '!K27,2),"")</f>
        <v/>
      </c>
      <c r="H1910" s="251" t="s">
        <v>576</v>
      </c>
      <c r="I1910" s="315"/>
      <c r="Q1910" s="271"/>
    </row>
    <row r="1911" spans="3:17" ht="18" customHeight="1" x14ac:dyDescent="0.25">
      <c r="C1911" s="262" t="s">
        <v>199</v>
      </c>
      <c r="D1911" s="322" t="str">
        <f>IF(ISNUMBER('1.Datos generales organización '!J40),ROUND('1.Datos generales organización '!J40,2),"")</f>
        <v/>
      </c>
      <c r="E1911" s="322" t="str">
        <f>IF(ISNUMBER('1.Datos generales organización '!J41),ROUND('1.Datos generales organización '!J41,2),"")</f>
        <v/>
      </c>
      <c r="F1911" s="322" t="str">
        <f>IF(ISNUMBER('1.Datos generales organización '!J42),ROUND('1.Datos generales organización '!J42,2),"")</f>
        <v/>
      </c>
      <c r="G1911" s="322" t="str">
        <f>IF(ISNUMBER('1.Datos generales organización '!J38),ROUND('1.Datos generales organización '!J38,2),"")</f>
        <v/>
      </c>
      <c r="H1911" s="251" t="s">
        <v>576</v>
      </c>
      <c r="I1911" s="315"/>
      <c r="Q1911" s="271"/>
    </row>
    <row r="1912" spans="3:17" ht="18" customHeight="1" x14ac:dyDescent="0.25">
      <c r="C1912" s="262" t="s">
        <v>200</v>
      </c>
      <c r="D1912" s="322" t="str">
        <f>IF(ISNUMBER('1.Datos generales organización '!K40),ROUND('1.Datos generales organización '!K40,2),"")</f>
        <v/>
      </c>
      <c r="E1912" s="322" t="str">
        <f>IF(ISNUMBER('1.Datos generales organización '!K41),ROUND('1.Datos generales organización '!K41,2),"")</f>
        <v/>
      </c>
      <c r="F1912" s="322" t="str">
        <f>IF(ISNUMBER('1.Datos generales organización '!K42),ROUND('1.Datos generales organización '!K42,2),"")</f>
        <v/>
      </c>
      <c r="G1912" s="322" t="str">
        <f>IF(ISNUMBER('1.Datos generales organización '!K38),ROUND('1.Datos generales organización '!K38,2),"")</f>
        <v/>
      </c>
      <c r="H1912" s="251" t="s">
        <v>576</v>
      </c>
      <c r="I1912" s="315"/>
      <c r="Q1912" s="271"/>
    </row>
    <row r="1913" spans="3:17" ht="18" customHeight="1" x14ac:dyDescent="0.25">
      <c r="D1913" s="272"/>
      <c r="E1913" s="272"/>
      <c r="F1913" s="272"/>
      <c r="G1913" s="272"/>
      <c r="H1913" s="251"/>
      <c r="I1913" s="315"/>
      <c r="Q1913" s="271"/>
    </row>
    <row r="1914" spans="3:17" ht="18" customHeight="1" x14ac:dyDescent="0.25">
      <c r="D1914" s="272" t="s">
        <v>117</v>
      </c>
      <c r="E1914" s="272" t="s">
        <v>119</v>
      </c>
      <c r="F1914" s="272" t="s">
        <v>276</v>
      </c>
      <c r="G1914" s="272" t="s">
        <v>188</v>
      </c>
      <c r="Q1914" s="271"/>
    </row>
    <row r="1915" spans="3:17" ht="18" customHeight="1" x14ac:dyDescent="0.25">
      <c r="D1915" s="272" t="str">
        <f>IF(ISNUMBER(D1909),D1909,"")</f>
        <v/>
      </c>
      <c r="E1915" s="272" t="str">
        <f>IF(ISNUMBER(E1909),E1909,"")</f>
        <v/>
      </c>
      <c r="F1915" s="272" t="str">
        <f>IF(ISNUMBER(F1909),F1909,"")</f>
        <v/>
      </c>
      <c r="G1915" s="272" t="str">
        <f>IF(ISNUMBER(G1909),G1909,"")</f>
        <v/>
      </c>
      <c r="Q1915" s="271"/>
    </row>
    <row r="1916" spans="3:17" ht="18" customHeight="1" x14ac:dyDescent="0.25">
      <c r="C1916" s="262" t="s">
        <v>189</v>
      </c>
      <c r="D1916" s="322">
        <f>ROUND('1.Datos generales organización '!K14,2)</f>
        <v>0</v>
      </c>
      <c r="E1916" s="322">
        <f>ROUND('1.Datos generales organización '!K16,2)</f>
        <v>0</v>
      </c>
      <c r="F1916" s="322">
        <f>ROUND('1.Datos generales organización '!K18,2)</f>
        <v>0</v>
      </c>
      <c r="G1916" s="322">
        <f ca="1">ROUND(D1871,2)</f>
        <v>0</v>
      </c>
      <c r="H1916" s="251" t="s">
        <v>576</v>
      </c>
      <c r="Q1916" s="271"/>
    </row>
    <row r="1917" spans="3:17" ht="18" customHeight="1" x14ac:dyDescent="0.25">
      <c r="D1917" s="272"/>
      <c r="E1917" s="272"/>
      <c r="F1917" s="272"/>
      <c r="G1917" s="272"/>
      <c r="Q1917" s="271"/>
    </row>
    <row r="1918" spans="3:17" ht="18" customHeight="1" x14ac:dyDescent="0.25">
      <c r="Q1918" s="271"/>
    </row>
    <row r="1919" spans="3:17" ht="18" customHeight="1" x14ac:dyDescent="0.25">
      <c r="D1919" s="262" t="str">
        <f>D1909</f>
        <v/>
      </c>
      <c r="E1919" s="262" t="str">
        <f>E1909</f>
        <v/>
      </c>
      <c r="F1919" s="262" t="str">
        <f>F1909</f>
        <v/>
      </c>
      <c r="G1919" s="262" t="str">
        <f>G1909</f>
        <v/>
      </c>
      <c r="Q1919" s="271"/>
    </row>
    <row r="1920" spans="3:17" ht="18" customHeight="1" x14ac:dyDescent="0.25">
      <c r="C1920" s="262" t="s">
        <v>189</v>
      </c>
      <c r="D1920" s="323">
        <f>D1916</f>
        <v>0</v>
      </c>
      <c r="E1920" s="323">
        <f>E1916</f>
        <v>0</v>
      </c>
      <c r="F1920" s="323">
        <f>F1916</f>
        <v>0</v>
      </c>
      <c r="G1920" s="323">
        <f ca="1">G1916</f>
        <v>0</v>
      </c>
      <c r="Q1920" s="271"/>
    </row>
    <row r="1921" spans="3:17" ht="18" customHeight="1" x14ac:dyDescent="0.25">
      <c r="C1921" s="731" t="s">
        <v>196</v>
      </c>
      <c r="D1921" s="732" t="str">
        <f>IFERROR(ROUND((D1920/D1910),4),"")</f>
        <v/>
      </c>
      <c r="E1921" s="732" t="str">
        <f>IFERROR(ROUND((E1920/E1910),4),"")</f>
        <v/>
      </c>
      <c r="F1921" s="732" t="str">
        <f>IFERROR(ROUND((F1920/F1910),4),"")</f>
        <v/>
      </c>
      <c r="G1921" s="732" t="str">
        <f ca="1">IFERROR(ROUND((G1920/G1910),4),"")</f>
        <v/>
      </c>
      <c r="H1921" s="251" t="s">
        <v>575</v>
      </c>
      <c r="Q1921" s="271"/>
    </row>
    <row r="1922" spans="3:17" ht="18" customHeight="1" x14ac:dyDescent="0.25">
      <c r="C1922" s="731" t="s">
        <v>197</v>
      </c>
      <c r="D1922" s="733" t="str">
        <f>IFERROR(ROUND((D1920/D1911),4),"")</f>
        <v/>
      </c>
      <c r="E1922" s="733" t="str">
        <f>IFERROR(ROUND((E1920/E1911),4),"")</f>
        <v/>
      </c>
      <c r="F1922" s="733" t="str">
        <f>IFERROR(ROUND((F1920/F1911),4),"")</f>
        <v/>
      </c>
      <c r="G1922" s="733" t="str">
        <f ca="1">IFERROR(ROUND((G1920/G1911),4),"")</f>
        <v/>
      </c>
      <c r="H1922" s="251" t="s">
        <v>575</v>
      </c>
      <c r="Q1922" s="271"/>
    </row>
    <row r="1923" spans="3:17" ht="18" customHeight="1" x14ac:dyDescent="0.25">
      <c r="C1923" s="731" t="s">
        <v>198</v>
      </c>
      <c r="D1923" s="733" t="str">
        <f>IFERROR(ROUND((D1920/D1912),4),"")</f>
        <v/>
      </c>
      <c r="E1923" s="733" t="str">
        <f>IFERROR(ROUND((E1920/E1912),4),"")</f>
        <v/>
      </c>
      <c r="F1923" s="733" t="str">
        <f>IFERROR(ROUND((F1920/F1912),4),"")</f>
        <v/>
      </c>
      <c r="G1923" s="733" t="str">
        <f ca="1">IFERROR(ROUND((G1920/G1912),4),"")</f>
        <v/>
      </c>
      <c r="H1923" s="251" t="s">
        <v>575</v>
      </c>
      <c r="Q1923" s="271"/>
    </row>
    <row r="1924" spans="3:17" ht="18" customHeight="1" x14ac:dyDescent="0.25">
      <c r="Q1924" s="271"/>
    </row>
    <row r="1925" spans="3:17" ht="18" customHeight="1" x14ac:dyDescent="0.25">
      <c r="C1925" s="271" t="s">
        <v>282</v>
      </c>
      <c r="Q1925" s="271"/>
    </row>
    <row r="1926" spans="3:17" ht="18" customHeight="1" thickBot="1" x14ac:dyDescent="0.3">
      <c r="C1926" s="262" t="s">
        <v>577</v>
      </c>
      <c r="D1926" s="324" t="e">
        <f>ROUND(AVERAGE((D1921,E1921,F1921)),4)</f>
        <v>#DIV/0!</v>
      </c>
      <c r="F1926" s="271" t="str">
        <f ca="1">IF(ISNUMBER(D1929),"Se cumple la condición de reducción","No se cumple la condición de reducción")</f>
        <v>No se cumple la condición de reducción</v>
      </c>
      <c r="Q1926" s="271"/>
    </row>
    <row r="1927" spans="3:17" ht="18" customHeight="1" thickBot="1" x14ac:dyDescent="0.3">
      <c r="C1927" s="262" t="s">
        <v>578</v>
      </c>
      <c r="D1927" s="262" t="e">
        <f ca="1">ROUND(AVERAGE((E1921,F1921,G1921)),4)</f>
        <v>#DIV/0!</v>
      </c>
      <c r="G1927" s="680" t="str">
        <f ca="1">IF(OR(ISNUMBER(D1928),ISNUMBER(D1929)),IF(ISNUMBER(D1929),"Reducción de","Incremento de"),"")</f>
        <v/>
      </c>
      <c r="H1927" s="681" t="str">
        <f ca="1">IFERROR(IF(ISNUMBER(D1928),D1928,D1929),"")</f>
        <v/>
      </c>
      <c r="I1927" s="251" t="s">
        <v>575</v>
      </c>
      <c r="Q1927" s="271"/>
    </row>
    <row r="1928" spans="3:17" ht="18" customHeight="1" x14ac:dyDescent="0.25">
      <c r="C1928" s="325" t="s">
        <v>350</v>
      </c>
      <c r="D1928" s="326" t="e">
        <f ca="1">IF(D1927-D1926&gt;0,ROUND((D1927-D1926)/D1926,4),"")</f>
        <v>#DIV/0!</v>
      </c>
      <c r="F1928" s="327" t="e">
        <f ca="1">$D$1927-$D$1926</f>
        <v>#DIV/0!</v>
      </c>
      <c r="I1928" s="251" t="s">
        <v>575</v>
      </c>
      <c r="Q1928" s="271"/>
    </row>
    <row r="1929" spans="3:17" ht="18" customHeight="1" x14ac:dyDescent="0.25">
      <c r="C1929" s="328" t="s">
        <v>351</v>
      </c>
      <c r="D1929" s="329" t="e">
        <f ca="1">IF(D1926-D1927&gt;0,ROUND((D1926-D1927)/D1926,4),"")</f>
        <v>#DIV/0!</v>
      </c>
      <c r="Q1929" s="271"/>
    </row>
    <row r="1930" spans="3:17" ht="18" customHeight="1" x14ac:dyDescent="0.25">
      <c r="K1930" s="272"/>
      <c r="L1930" s="272"/>
      <c r="M1930" s="272"/>
      <c r="N1930" s="272"/>
      <c r="O1930" s="272"/>
      <c r="Q1930" s="271"/>
    </row>
    <row r="1931" spans="3:17" ht="18" customHeight="1" x14ac:dyDescent="0.25">
      <c r="K1931" s="272"/>
      <c r="L1931" s="272"/>
      <c r="M1931" s="272"/>
      <c r="N1931" s="272"/>
      <c r="O1931" s="272"/>
      <c r="Q1931" s="271"/>
    </row>
    <row r="1932" spans="3:17" ht="18" customHeight="1" x14ac:dyDescent="0.25">
      <c r="K1932" s="272"/>
      <c r="L1932" s="272"/>
      <c r="M1932" s="272"/>
      <c r="N1932" s="272"/>
      <c r="O1932" s="272"/>
      <c r="Q1932" s="271"/>
    </row>
    <row r="1933" spans="3:17" ht="18" customHeight="1" x14ac:dyDescent="0.25">
      <c r="F1933" s="262" t="s">
        <v>274</v>
      </c>
      <c r="K1933" s="272"/>
      <c r="L1933" s="272"/>
      <c r="M1933" s="272"/>
      <c r="N1933" s="272"/>
      <c r="O1933" s="272"/>
      <c r="Q1933" s="271"/>
    </row>
    <row r="1934" spans="3:17" ht="18" customHeight="1" x14ac:dyDescent="0.25">
      <c r="F1934" s="262"/>
      <c r="K1934" s="272"/>
      <c r="L1934" s="272"/>
      <c r="M1934" s="272"/>
      <c r="N1934" s="272"/>
      <c r="O1934" s="272"/>
      <c r="Q1934" s="271"/>
    </row>
    <row r="1935" spans="3:17" ht="18" customHeight="1" x14ac:dyDescent="0.25">
      <c r="K1935" s="272"/>
      <c r="L1935" s="272"/>
      <c r="M1935" s="272"/>
      <c r="N1935" s="272"/>
      <c r="O1935" s="272"/>
      <c r="Q1935" s="271"/>
    </row>
    <row r="1936" spans="3:17" ht="18" customHeight="1" x14ac:dyDescent="0.25">
      <c r="C1936" s="271" t="s">
        <v>283</v>
      </c>
      <c r="K1936" s="272"/>
      <c r="L1936" s="272"/>
      <c r="M1936" s="272"/>
      <c r="N1936" s="272"/>
      <c r="O1936" s="272"/>
      <c r="Q1936" s="271"/>
    </row>
    <row r="1937" spans="1:17" ht="18" customHeight="1" x14ac:dyDescent="0.25">
      <c r="K1937" s="272"/>
      <c r="L1937" s="272"/>
      <c r="M1937" s="272"/>
      <c r="N1937" s="272"/>
      <c r="O1937" s="272"/>
      <c r="Q1937" s="271"/>
    </row>
    <row r="1938" spans="1:17" ht="18" customHeight="1" x14ac:dyDescent="0.25">
      <c r="C1938" s="519" t="s">
        <v>191</v>
      </c>
      <c r="D1938" s="519" t="s">
        <v>192</v>
      </c>
      <c r="E1938" s="519" t="s">
        <v>195</v>
      </c>
      <c r="K1938" s="272"/>
      <c r="L1938" s="272"/>
      <c r="M1938" s="272"/>
      <c r="N1938" s="272"/>
      <c r="O1938" s="272"/>
      <c r="Q1938" s="271"/>
    </row>
    <row r="1939" spans="1:17" ht="18" customHeight="1" x14ac:dyDescent="0.25">
      <c r="A1939" s="166">
        <v>1</v>
      </c>
      <c r="B1939" s="271">
        <v>1</v>
      </c>
      <c r="C1939" s="518" t="str">
        <f t="shared" ref="C1939:C1970" si="407">IF(C128="","",C128)</f>
        <v/>
      </c>
      <c r="D1939" s="330" t="str" cm="1">
        <f t="array" ref="D1939">INDEX($C$1939:$C$2538,MATCH(0,INDEX(COUNTIF($D$1938:D1938,$C$1939:$C$2538),),))</f>
        <v/>
      </c>
      <c r="E1939" s="331" t="e">
        <f>IF(D1939="",D1940,IF(D1939=$F$1934,D1940,D1939))</f>
        <v>#N/A</v>
      </c>
      <c r="F1939" s="332" t="s">
        <v>284</v>
      </c>
      <c r="G1939" s="332"/>
      <c r="K1939" s="272"/>
      <c r="L1939" s="272"/>
      <c r="M1939" s="272"/>
      <c r="N1939" s="272"/>
      <c r="O1939" s="272"/>
      <c r="Q1939" s="271"/>
    </row>
    <row r="1940" spans="1:17" ht="18" customHeight="1" x14ac:dyDescent="0.25">
      <c r="A1940" s="166">
        <v>2</v>
      </c>
      <c r="B1940" s="271">
        <v>1</v>
      </c>
      <c r="C1940" s="517" t="str">
        <f t="shared" si="407"/>
        <v/>
      </c>
      <c r="D1940" s="330" t="e" cm="1">
        <f t="array" ref="D1940">INDEX($C$1939:$C$2538,MATCH(0,INDEX(COUNTIF($D$1938:D1939,$C$1939:$C$2538),),))</f>
        <v>#N/A</v>
      </c>
      <c r="E1940" s="333" t="e">
        <f>IF(D1940="",D1941,IF(D1940=E1939,D1941,D1940))</f>
        <v>#N/A</v>
      </c>
      <c r="F1940" s="334" t="s">
        <v>285</v>
      </c>
      <c r="G1940" s="334"/>
      <c r="K1940" s="272"/>
      <c r="L1940" s="272"/>
      <c r="M1940" s="272"/>
      <c r="N1940" s="272"/>
      <c r="O1940" s="272"/>
      <c r="Q1940" s="271"/>
    </row>
    <row r="1941" spans="1:17" ht="18" customHeight="1" x14ac:dyDescent="0.25">
      <c r="A1941" s="166">
        <v>3</v>
      </c>
      <c r="B1941" s="271">
        <v>1</v>
      </c>
      <c r="C1941" s="517" t="str">
        <f t="shared" si="407"/>
        <v/>
      </c>
      <c r="D1941" s="330" t="e" cm="1">
        <f t="array" ref="D1941">INDEX($C$1939:$C$2538,MATCH(0,INDEX(COUNTIF($D$1938:D1940,$C$1939:$C$2538),),))</f>
        <v>#N/A</v>
      </c>
      <c r="E1941" s="333" t="e">
        <f t="shared" ref="E1941:E2050" si="408">IF(D1941="",D1942,IF(D1941=E1940,D1942,D1941))</f>
        <v>#N/A</v>
      </c>
      <c r="F1941" s="272"/>
      <c r="K1941" s="272"/>
      <c r="L1941" s="272"/>
      <c r="M1941" s="272"/>
      <c r="N1941" s="272"/>
      <c r="O1941" s="272"/>
      <c r="Q1941" s="271"/>
    </row>
    <row r="1942" spans="1:17" ht="18" customHeight="1" x14ac:dyDescent="0.25">
      <c r="A1942" s="166">
        <v>4</v>
      </c>
      <c r="B1942" s="271">
        <v>1</v>
      </c>
      <c r="C1942" s="517" t="str">
        <f t="shared" si="407"/>
        <v/>
      </c>
      <c r="D1942" s="330" t="e" cm="1">
        <f t="array" ref="D1942">INDEX($C$1939:$C$2538,MATCH(0,INDEX(COUNTIF($D$1938:D1941,$C$1939:$C$2538),),))</f>
        <v>#N/A</v>
      </c>
      <c r="E1942" s="333" t="e">
        <f t="shared" si="408"/>
        <v>#N/A</v>
      </c>
      <c r="F1942" s="272"/>
      <c r="K1942" s="272"/>
      <c r="L1942" s="272"/>
      <c r="M1942" s="272"/>
      <c r="N1942" s="272"/>
      <c r="O1942" s="272"/>
      <c r="Q1942" s="271"/>
    </row>
    <row r="1943" spans="1:17" ht="18" customHeight="1" x14ac:dyDescent="0.25">
      <c r="A1943" s="166">
        <v>5</v>
      </c>
      <c r="B1943" s="271">
        <v>1</v>
      </c>
      <c r="C1943" s="517" t="str">
        <f t="shared" si="407"/>
        <v/>
      </c>
      <c r="D1943" s="330" t="e" cm="1">
        <f t="array" ref="D1943">INDEX($C$1939:$C$2538,MATCH(0,INDEX(COUNTIF($D$1938:D1942,$C$1939:$C$2538),),))</f>
        <v>#N/A</v>
      </c>
      <c r="E1943" s="333" t="e">
        <f t="shared" si="408"/>
        <v>#N/A</v>
      </c>
      <c r="F1943" s="272"/>
      <c r="K1943" s="272"/>
      <c r="L1943" s="272"/>
      <c r="M1943" s="272"/>
      <c r="N1943" s="272"/>
      <c r="O1943" s="272"/>
    </row>
    <row r="1944" spans="1:17" ht="18" customHeight="1" x14ac:dyDescent="0.25">
      <c r="A1944" s="166">
        <v>6</v>
      </c>
      <c r="B1944" s="271">
        <v>1</v>
      </c>
      <c r="C1944" s="517" t="str">
        <f t="shared" si="407"/>
        <v/>
      </c>
      <c r="D1944" s="330" t="e" cm="1">
        <f t="array" ref="D1944">INDEX($C$1939:$C$2538,MATCH(0,INDEX(COUNTIF($D$1938:D1943,$C$1939:$C$2538),),))</f>
        <v>#N/A</v>
      </c>
      <c r="E1944" s="333" t="e">
        <f t="shared" si="408"/>
        <v>#N/A</v>
      </c>
      <c r="F1944" s="272"/>
      <c r="K1944" s="272"/>
      <c r="L1944" s="272"/>
      <c r="M1944" s="272"/>
      <c r="N1944" s="272"/>
      <c r="O1944" s="272"/>
    </row>
    <row r="1945" spans="1:17" ht="18" customHeight="1" x14ac:dyDescent="0.25">
      <c r="A1945" s="166">
        <v>7</v>
      </c>
      <c r="B1945" s="271">
        <v>1</v>
      </c>
      <c r="C1945" s="517" t="str">
        <f t="shared" si="407"/>
        <v/>
      </c>
      <c r="D1945" s="330" t="e" cm="1">
        <f t="array" ref="D1945">INDEX($C$1939:$C$2538,MATCH(0,INDEX(COUNTIF($D$1938:D1944,$C$1939:$C$2538),),))</f>
        <v>#N/A</v>
      </c>
      <c r="E1945" s="333" t="e">
        <f t="shared" si="408"/>
        <v>#N/A</v>
      </c>
      <c r="F1945" s="272"/>
      <c r="K1945" s="272"/>
      <c r="L1945" s="272"/>
      <c r="M1945" s="272"/>
      <c r="N1945" s="272"/>
      <c r="O1945" s="272"/>
    </row>
    <row r="1946" spans="1:17" ht="18" customHeight="1" x14ac:dyDescent="0.25">
      <c r="A1946" s="166">
        <v>8</v>
      </c>
      <c r="B1946" s="271">
        <v>1</v>
      </c>
      <c r="C1946" s="517" t="str">
        <f t="shared" si="407"/>
        <v/>
      </c>
      <c r="D1946" s="330" t="e" cm="1">
        <f t="array" ref="D1946">INDEX($C$1939:$C$2538,MATCH(0,INDEX(COUNTIF($D$1938:D1945,$C$1939:$C$2538),),))</f>
        <v>#N/A</v>
      </c>
      <c r="E1946" s="333" t="e">
        <f t="shared" si="408"/>
        <v>#N/A</v>
      </c>
      <c r="F1946" s="272"/>
      <c r="K1946" s="272"/>
      <c r="L1946" s="272"/>
      <c r="M1946" s="272"/>
      <c r="N1946" s="272"/>
      <c r="O1946" s="272"/>
    </row>
    <row r="1947" spans="1:17" ht="18" customHeight="1" x14ac:dyDescent="0.25">
      <c r="A1947" s="166">
        <v>9</v>
      </c>
      <c r="B1947" s="271">
        <v>1</v>
      </c>
      <c r="C1947" s="517" t="str">
        <f t="shared" si="407"/>
        <v/>
      </c>
      <c r="D1947" s="330" t="e" cm="1">
        <f t="array" ref="D1947">INDEX($C$1939:$C$2538,MATCH(0,INDEX(COUNTIF($D$1938:D1946,$C$1939:$C$2538),),))</f>
        <v>#N/A</v>
      </c>
      <c r="E1947" s="333" t="e">
        <f t="shared" si="408"/>
        <v>#N/A</v>
      </c>
      <c r="F1947" s="272"/>
      <c r="K1947" s="272"/>
      <c r="L1947" s="272"/>
      <c r="M1947" s="272"/>
      <c r="N1947" s="272"/>
      <c r="O1947" s="272"/>
    </row>
    <row r="1948" spans="1:17" ht="18" customHeight="1" x14ac:dyDescent="0.25">
      <c r="A1948" s="166">
        <v>10</v>
      </c>
      <c r="B1948" s="271">
        <v>1</v>
      </c>
      <c r="C1948" s="517" t="str">
        <f t="shared" si="407"/>
        <v/>
      </c>
      <c r="D1948" s="330" t="e" cm="1">
        <f t="array" ref="D1948">INDEX($C$1939:$C$2538,MATCH(0,INDEX(COUNTIF($D$1938:D1947,$C$1939:$C$2538),),))</f>
        <v>#N/A</v>
      </c>
      <c r="E1948" s="333" t="e">
        <f t="shared" si="408"/>
        <v>#N/A</v>
      </c>
      <c r="F1948" s="272"/>
      <c r="K1948" s="272"/>
      <c r="L1948" s="272"/>
      <c r="M1948" s="272"/>
      <c r="N1948" s="272"/>
      <c r="O1948" s="272"/>
    </row>
    <row r="1949" spans="1:17" ht="18" customHeight="1" x14ac:dyDescent="0.25">
      <c r="A1949" s="166">
        <v>11</v>
      </c>
      <c r="B1949" s="271">
        <v>1</v>
      </c>
      <c r="C1949" s="517" t="str">
        <f t="shared" si="407"/>
        <v/>
      </c>
      <c r="D1949" s="330" t="e" cm="1">
        <f t="array" ref="D1949">INDEX($C$1939:$C$2538,MATCH(0,INDEX(COUNTIF($D$1938:D1948,$C$1939:$C$2538),),))</f>
        <v>#N/A</v>
      </c>
      <c r="E1949" s="333" t="e">
        <f t="shared" si="408"/>
        <v>#N/A</v>
      </c>
      <c r="F1949" s="272"/>
      <c r="K1949" s="272"/>
      <c r="L1949" s="272"/>
      <c r="M1949" s="272"/>
      <c r="N1949" s="272"/>
      <c r="O1949" s="272"/>
    </row>
    <row r="1950" spans="1:17" ht="18" customHeight="1" x14ac:dyDescent="0.25">
      <c r="A1950" s="166">
        <v>12</v>
      </c>
      <c r="B1950" s="271">
        <v>1</v>
      </c>
      <c r="C1950" s="517" t="str">
        <f t="shared" si="407"/>
        <v/>
      </c>
      <c r="D1950" s="330" t="e" cm="1">
        <f t="array" ref="D1950">INDEX($C$1939:$C$2538,MATCH(0,INDEX(COUNTIF($D$1938:D1949,$C$1939:$C$2538),),))</f>
        <v>#N/A</v>
      </c>
      <c r="E1950" s="333" t="e">
        <f>IF(D1950="",D1951,IF(D1950=E1949,D1951,D1950))</f>
        <v>#N/A</v>
      </c>
      <c r="F1950" s="272"/>
      <c r="K1950" s="272"/>
      <c r="L1950" s="272"/>
      <c r="M1950" s="272"/>
      <c r="N1950" s="272"/>
      <c r="O1950" s="272"/>
    </row>
    <row r="1951" spans="1:17" ht="18" customHeight="1" x14ac:dyDescent="0.25">
      <c r="A1951" s="166">
        <v>13</v>
      </c>
      <c r="B1951" s="271">
        <v>1</v>
      </c>
      <c r="C1951" s="517" t="str">
        <f t="shared" si="407"/>
        <v/>
      </c>
      <c r="D1951" s="330" t="e" cm="1">
        <f t="array" ref="D1951">INDEX($C$1939:$C$2538,MATCH(0,INDEX(COUNTIF($D$1938:D1950,$C$1939:$C$2538),),))</f>
        <v>#N/A</v>
      </c>
      <c r="E1951" s="333" t="e">
        <f t="shared" si="408"/>
        <v>#N/A</v>
      </c>
      <c r="F1951" s="272"/>
      <c r="K1951" s="272"/>
      <c r="L1951" s="272"/>
      <c r="M1951" s="272"/>
      <c r="N1951" s="272"/>
      <c r="O1951" s="272"/>
    </row>
    <row r="1952" spans="1:17" ht="18" customHeight="1" x14ac:dyDescent="0.25">
      <c r="A1952" s="166">
        <v>14</v>
      </c>
      <c r="B1952" s="271">
        <v>1</v>
      </c>
      <c r="C1952" s="517" t="str">
        <f t="shared" si="407"/>
        <v/>
      </c>
      <c r="D1952" s="330" t="e" cm="1">
        <f t="array" ref="D1952">INDEX($C$1939:$C$2538,MATCH(0,INDEX(COUNTIF($D$1938:D1951,$C$1939:$C$2538),),))</f>
        <v>#N/A</v>
      </c>
      <c r="E1952" s="333" t="e">
        <f t="shared" si="408"/>
        <v>#N/A</v>
      </c>
      <c r="F1952" s="272"/>
      <c r="K1952" s="272"/>
      <c r="L1952" s="272"/>
      <c r="M1952" s="272"/>
      <c r="N1952" s="272"/>
      <c r="O1952" s="272"/>
    </row>
    <row r="1953" spans="1:15" ht="18" customHeight="1" x14ac:dyDescent="0.25">
      <c r="A1953" s="166">
        <v>15</v>
      </c>
      <c r="B1953" s="271">
        <v>1</v>
      </c>
      <c r="C1953" s="517" t="str">
        <f t="shared" si="407"/>
        <v/>
      </c>
      <c r="D1953" s="330" t="e" cm="1">
        <f t="array" ref="D1953">INDEX($C$1939:$C$2538,MATCH(0,INDEX(COUNTIF($D$1938:D1952,$C$1939:$C$2538),),))</f>
        <v>#N/A</v>
      </c>
      <c r="E1953" s="333" t="e">
        <f t="shared" si="408"/>
        <v>#N/A</v>
      </c>
      <c r="F1953" s="272"/>
      <c r="K1953" s="272"/>
      <c r="L1953" s="272"/>
      <c r="M1953" s="272"/>
      <c r="N1953" s="272"/>
      <c r="O1953" s="272"/>
    </row>
    <row r="1954" spans="1:15" ht="18" customHeight="1" x14ac:dyDescent="0.25">
      <c r="A1954" s="166">
        <v>16</v>
      </c>
      <c r="B1954" s="271">
        <v>1</v>
      </c>
      <c r="C1954" s="517" t="str">
        <f t="shared" si="407"/>
        <v/>
      </c>
      <c r="D1954" s="330" t="e" cm="1">
        <f t="array" ref="D1954">INDEX($C$1939:$C$2538,MATCH(0,INDEX(COUNTIF($D$1938:D1953,$C$1939:$C$2538),),))</f>
        <v>#N/A</v>
      </c>
      <c r="E1954" s="333" t="e">
        <f t="shared" si="408"/>
        <v>#N/A</v>
      </c>
      <c r="F1954" s="272"/>
      <c r="K1954" s="272"/>
      <c r="L1954" s="272"/>
      <c r="M1954" s="272"/>
      <c r="N1954" s="272"/>
      <c r="O1954" s="272"/>
    </row>
    <row r="1955" spans="1:15" ht="18" customHeight="1" x14ac:dyDescent="0.25">
      <c r="A1955" s="166">
        <v>17</v>
      </c>
      <c r="B1955" s="271">
        <v>1</v>
      </c>
      <c r="C1955" s="517" t="str">
        <f t="shared" si="407"/>
        <v/>
      </c>
      <c r="D1955" s="330" t="e" cm="1">
        <f t="array" ref="D1955">INDEX($C$1939:$C$2538,MATCH(0,INDEX(COUNTIF($D$1938:D1954,$C$1939:$C$2538),),))</f>
        <v>#N/A</v>
      </c>
      <c r="E1955" s="333" t="e">
        <f t="shared" si="408"/>
        <v>#N/A</v>
      </c>
      <c r="F1955" s="272"/>
      <c r="K1955" s="272"/>
      <c r="L1955" s="272"/>
      <c r="M1955" s="272"/>
      <c r="N1955" s="272"/>
      <c r="O1955" s="272"/>
    </row>
    <row r="1956" spans="1:15" ht="18" customHeight="1" x14ac:dyDescent="0.25">
      <c r="A1956" s="166">
        <v>18</v>
      </c>
      <c r="B1956" s="271">
        <v>1</v>
      </c>
      <c r="C1956" s="517" t="str">
        <f t="shared" si="407"/>
        <v/>
      </c>
      <c r="D1956" s="330" t="e" cm="1">
        <f t="array" ref="D1956">INDEX($C$1939:$C$2538,MATCH(0,INDEX(COUNTIF($D$1938:D1955,$C$1939:$C$2538),),))</f>
        <v>#N/A</v>
      </c>
      <c r="E1956" s="333" t="e">
        <f t="shared" si="408"/>
        <v>#N/A</v>
      </c>
      <c r="F1956" s="272"/>
      <c r="K1956" s="272"/>
      <c r="L1956" s="272"/>
      <c r="M1956" s="272"/>
      <c r="N1956" s="272"/>
      <c r="O1956" s="272"/>
    </row>
    <row r="1957" spans="1:15" ht="18" customHeight="1" x14ac:dyDescent="0.25">
      <c r="A1957" s="166">
        <v>19</v>
      </c>
      <c r="B1957" s="271">
        <v>1</v>
      </c>
      <c r="C1957" s="517" t="str">
        <f t="shared" si="407"/>
        <v/>
      </c>
      <c r="D1957" s="330" t="e" cm="1">
        <f t="array" ref="D1957">INDEX($C$1939:$C$2538,MATCH(0,INDEX(COUNTIF($D$1938:D1956,$C$1939:$C$2538),),))</f>
        <v>#N/A</v>
      </c>
      <c r="E1957" s="333" t="e">
        <f t="shared" si="408"/>
        <v>#N/A</v>
      </c>
      <c r="F1957" s="272"/>
      <c r="K1957" s="272"/>
      <c r="L1957" s="272"/>
      <c r="M1957" s="272"/>
      <c r="N1957" s="272"/>
      <c r="O1957" s="272"/>
    </row>
    <row r="1958" spans="1:15" ht="18" customHeight="1" x14ac:dyDescent="0.25">
      <c r="A1958" s="166">
        <v>20</v>
      </c>
      <c r="B1958" s="271">
        <v>1</v>
      </c>
      <c r="C1958" s="517" t="str">
        <f t="shared" si="407"/>
        <v/>
      </c>
      <c r="D1958" s="330" t="e" cm="1">
        <f t="array" ref="D1958">INDEX($C$1939:$C$2538,MATCH(0,INDEX(COUNTIF($D$1938:D1957,$C$1939:$C$2538),),))</f>
        <v>#N/A</v>
      </c>
      <c r="E1958" s="333" t="e">
        <f t="shared" si="408"/>
        <v>#N/A</v>
      </c>
      <c r="F1958" s="272"/>
      <c r="K1958" s="272"/>
      <c r="L1958" s="272"/>
      <c r="M1958" s="272"/>
      <c r="N1958" s="272"/>
      <c r="O1958" s="272"/>
    </row>
    <row r="1959" spans="1:15" ht="18" customHeight="1" x14ac:dyDescent="0.25">
      <c r="A1959" s="166">
        <v>21</v>
      </c>
      <c r="B1959" s="271">
        <v>1</v>
      </c>
      <c r="C1959" s="517" t="str">
        <f t="shared" si="407"/>
        <v/>
      </c>
      <c r="D1959" s="330" t="e" cm="1">
        <f t="array" ref="D1959">INDEX($C$1939:$C$2538,MATCH(0,INDEX(COUNTIF($D$1938:D1958,$C$1939:$C$2538),),))</f>
        <v>#N/A</v>
      </c>
      <c r="E1959" s="333" t="e">
        <f t="shared" si="408"/>
        <v>#N/A</v>
      </c>
      <c r="F1959" s="272"/>
      <c r="K1959" s="272"/>
      <c r="L1959" s="272"/>
      <c r="M1959" s="272"/>
      <c r="N1959" s="272"/>
      <c r="O1959" s="272"/>
    </row>
    <row r="1960" spans="1:15" ht="18" customHeight="1" x14ac:dyDescent="0.25">
      <c r="A1960" s="166">
        <v>22</v>
      </c>
      <c r="B1960" s="271">
        <v>1</v>
      </c>
      <c r="C1960" s="517" t="str">
        <f t="shared" si="407"/>
        <v/>
      </c>
      <c r="D1960" s="330" t="e" cm="1">
        <f t="array" ref="D1960">INDEX($C$1939:$C$2538,MATCH(0,INDEX(COUNTIF($D$1938:D1959,$C$1939:$C$2538),),))</f>
        <v>#N/A</v>
      </c>
      <c r="E1960" s="333" t="e">
        <f t="shared" ref="E1960:E1988" si="409">IF(D1960="",D1989,IF(D1960=E1959,D1989,D1960))</f>
        <v>#N/A</v>
      </c>
      <c r="F1960" s="272"/>
      <c r="K1960" s="272"/>
      <c r="L1960" s="272"/>
      <c r="M1960" s="272"/>
      <c r="N1960" s="272"/>
      <c r="O1960" s="272"/>
    </row>
    <row r="1961" spans="1:15" ht="18" customHeight="1" x14ac:dyDescent="0.25">
      <c r="A1961" s="903">
        <v>23</v>
      </c>
      <c r="B1961" s="271">
        <v>1</v>
      </c>
      <c r="C1961" s="517" t="str">
        <f t="shared" si="407"/>
        <v/>
      </c>
      <c r="D1961" s="330" t="e" cm="1">
        <f t="array" ref="D1961">INDEX($C$1939:$C$2538,MATCH(0,INDEX(COUNTIF($D$1938:D1960,$C$1939:$C$2538),),))</f>
        <v>#N/A</v>
      </c>
      <c r="E1961" s="333" t="e">
        <f t="shared" si="409"/>
        <v>#N/A</v>
      </c>
      <c r="F1961" s="272"/>
      <c r="K1961" s="272"/>
      <c r="L1961" s="272"/>
      <c r="M1961" s="272"/>
      <c r="N1961" s="272"/>
      <c r="O1961" s="272"/>
    </row>
    <row r="1962" spans="1:15" ht="18" customHeight="1" x14ac:dyDescent="0.25">
      <c r="A1962" s="903">
        <v>24</v>
      </c>
      <c r="B1962" s="271">
        <v>1</v>
      </c>
      <c r="C1962" s="517" t="str">
        <f t="shared" si="407"/>
        <v/>
      </c>
      <c r="D1962" s="330" t="e" cm="1">
        <f t="array" ref="D1962">INDEX($C$1939:$C$2538,MATCH(0,INDEX(COUNTIF($D$1938:D1961,$C$1939:$C$2538),),))</f>
        <v>#N/A</v>
      </c>
      <c r="E1962" s="333" t="e">
        <f t="shared" si="409"/>
        <v>#N/A</v>
      </c>
      <c r="F1962" s="272"/>
      <c r="K1962" s="272"/>
      <c r="L1962" s="272"/>
      <c r="M1962" s="272"/>
      <c r="N1962" s="272"/>
      <c r="O1962" s="272"/>
    </row>
    <row r="1963" spans="1:15" ht="18" customHeight="1" x14ac:dyDescent="0.25">
      <c r="A1963" s="903">
        <v>25</v>
      </c>
      <c r="B1963" s="271">
        <v>1</v>
      </c>
      <c r="C1963" s="517" t="str">
        <f t="shared" si="407"/>
        <v/>
      </c>
      <c r="D1963" s="330" t="e" cm="1">
        <f t="array" ref="D1963">INDEX($C$1939:$C$2538,MATCH(0,INDEX(COUNTIF($D$1938:D1962,$C$1939:$C$2538),),))</f>
        <v>#N/A</v>
      </c>
      <c r="E1963" s="333" t="e">
        <f t="shared" si="409"/>
        <v>#N/A</v>
      </c>
      <c r="F1963" s="272"/>
      <c r="K1963" s="272"/>
      <c r="L1963" s="272"/>
      <c r="M1963" s="272"/>
      <c r="N1963" s="272"/>
      <c r="O1963" s="272"/>
    </row>
    <row r="1964" spans="1:15" ht="18" customHeight="1" x14ac:dyDescent="0.25">
      <c r="A1964" s="903">
        <v>26</v>
      </c>
      <c r="B1964" s="271">
        <v>1</v>
      </c>
      <c r="C1964" s="517" t="str">
        <f t="shared" si="407"/>
        <v/>
      </c>
      <c r="D1964" s="330" t="e" cm="1">
        <f t="array" ref="D1964">INDEX($C$1939:$C$2538,MATCH(0,INDEX(COUNTIF($D$1938:D1963,$C$1939:$C$2538),),))</f>
        <v>#N/A</v>
      </c>
      <c r="E1964" s="333" t="e">
        <f t="shared" si="409"/>
        <v>#N/A</v>
      </c>
      <c r="F1964" s="272"/>
      <c r="K1964" s="272"/>
      <c r="L1964" s="272"/>
      <c r="M1964" s="272"/>
      <c r="N1964" s="272"/>
      <c r="O1964" s="272"/>
    </row>
    <row r="1965" spans="1:15" ht="18" customHeight="1" x14ac:dyDescent="0.25">
      <c r="A1965" s="903">
        <v>27</v>
      </c>
      <c r="B1965" s="271">
        <v>1</v>
      </c>
      <c r="C1965" s="517" t="str">
        <f t="shared" si="407"/>
        <v/>
      </c>
      <c r="D1965" s="330" t="e" cm="1">
        <f t="array" ref="D1965">INDEX($C$1939:$C$2538,MATCH(0,INDEX(COUNTIF($D$1938:D1964,$C$1939:$C$2538),),))</f>
        <v>#N/A</v>
      </c>
      <c r="E1965" s="333" t="e">
        <f t="shared" si="409"/>
        <v>#N/A</v>
      </c>
      <c r="F1965" s="272"/>
      <c r="K1965" s="272"/>
      <c r="L1965" s="272"/>
      <c r="M1965" s="272"/>
      <c r="N1965" s="272"/>
      <c r="O1965" s="272"/>
    </row>
    <row r="1966" spans="1:15" ht="18" customHeight="1" x14ac:dyDescent="0.25">
      <c r="A1966" s="903">
        <v>28</v>
      </c>
      <c r="B1966" s="271">
        <v>1</v>
      </c>
      <c r="C1966" s="517" t="str">
        <f t="shared" si="407"/>
        <v/>
      </c>
      <c r="D1966" s="330" t="e" cm="1">
        <f t="array" ref="D1966">INDEX($C$1939:$C$2538,MATCH(0,INDEX(COUNTIF($D$1938:D1965,$C$1939:$C$2538),),))</f>
        <v>#N/A</v>
      </c>
      <c r="E1966" s="333" t="e">
        <f t="shared" si="409"/>
        <v>#N/A</v>
      </c>
      <c r="F1966" s="272"/>
      <c r="K1966" s="272"/>
      <c r="L1966" s="272"/>
      <c r="M1966" s="272"/>
      <c r="N1966" s="272"/>
      <c r="O1966" s="272"/>
    </row>
    <row r="1967" spans="1:15" ht="18" customHeight="1" x14ac:dyDescent="0.25">
      <c r="A1967" s="903">
        <v>29</v>
      </c>
      <c r="B1967" s="271">
        <v>1</v>
      </c>
      <c r="C1967" s="517" t="str">
        <f t="shared" si="407"/>
        <v/>
      </c>
      <c r="D1967" s="330" t="e" cm="1">
        <f t="array" ref="D1967">INDEX($C$1939:$C$2538,MATCH(0,INDEX(COUNTIF($D$1938:D1966,$C$1939:$C$2538),),))</f>
        <v>#N/A</v>
      </c>
      <c r="E1967" s="333" t="e">
        <f t="shared" si="409"/>
        <v>#N/A</v>
      </c>
      <c r="F1967" s="272"/>
      <c r="K1967" s="272"/>
      <c r="L1967" s="272"/>
      <c r="M1967" s="272"/>
      <c r="N1967" s="272"/>
      <c r="O1967" s="272"/>
    </row>
    <row r="1968" spans="1:15" ht="18" customHeight="1" x14ac:dyDescent="0.25">
      <c r="A1968" s="903">
        <v>30</v>
      </c>
      <c r="B1968" s="271">
        <v>1</v>
      </c>
      <c r="C1968" s="517" t="str">
        <f t="shared" si="407"/>
        <v/>
      </c>
      <c r="D1968" s="330" t="e" cm="1">
        <f t="array" ref="D1968">INDEX($C$1939:$C$2538,MATCH(0,INDEX(COUNTIF($D$1938:D1967,$C$1939:$C$2538),),))</f>
        <v>#N/A</v>
      </c>
      <c r="E1968" s="333" t="e">
        <f t="shared" si="409"/>
        <v>#N/A</v>
      </c>
      <c r="F1968" s="272"/>
      <c r="K1968" s="272"/>
      <c r="L1968" s="272"/>
      <c r="M1968" s="272"/>
      <c r="N1968" s="272"/>
      <c r="O1968" s="272"/>
    </row>
    <row r="1969" spans="1:15" ht="18" customHeight="1" x14ac:dyDescent="0.25">
      <c r="A1969" s="903">
        <v>31</v>
      </c>
      <c r="B1969" s="271">
        <v>1</v>
      </c>
      <c r="C1969" s="517" t="str">
        <f t="shared" si="407"/>
        <v/>
      </c>
      <c r="D1969" s="330" t="e" cm="1">
        <f t="array" ref="D1969">INDEX($C$1939:$C$2538,MATCH(0,INDEX(COUNTIF($D$1938:D1968,$C$1939:$C$2538),),))</f>
        <v>#N/A</v>
      </c>
      <c r="E1969" s="333" t="e">
        <f t="shared" si="409"/>
        <v>#N/A</v>
      </c>
      <c r="F1969" s="272"/>
      <c r="K1969" s="272"/>
      <c r="L1969" s="272"/>
      <c r="M1969" s="272"/>
      <c r="N1969" s="272"/>
      <c r="O1969" s="272"/>
    </row>
    <row r="1970" spans="1:15" ht="18" customHeight="1" x14ac:dyDescent="0.25">
      <c r="A1970" s="903">
        <v>32</v>
      </c>
      <c r="B1970" s="271">
        <v>1</v>
      </c>
      <c r="C1970" s="517" t="str">
        <f t="shared" si="407"/>
        <v/>
      </c>
      <c r="D1970" s="330" t="e" cm="1">
        <f t="array" ref="D1970">INDEX($C$1939:$C$2538,MATCH(0,INDEX(COUNTIF($D$1938:D1969,$C$1939:$C$2538),),))</f>
        <v>#N/A</v>
      </c>
      <c r="E1970" s="333" t="e">
        <f t="shared" si="409"/>
        <v>#N/A</v>
      </c>
      <c r="F1970" s="272"/>
      <c r="K1970" s="272"/>
      <c r="L1970" s="272"/>
      <c r="M1970" s="272"/>
      <c r="N1970" s="272"/>
      <c r="O1970" s="272"/>
    </row>
    <row r="1971" spans="1:15" ht="18" customHeight="1" x14ac:dyDescent="0.25">
      <c r="A1971" s="903">
        <v>33</v>
      </c>
      <c r="B1971" s="271">
        <v>1</v>
      </c>
      <c r="C1971" s="517" t="str">
        <f t="shared" ref="C1971:C1988" si="410">IF(C160="","",C160)</f>
        <v/>
      </c>
      <c r="D1971" s="330" t="e" cm="1">
        <f t="array" ref="D1971">INDEX($C$1939:$C$2538,MATCH(0,INDEX(COUNTIF($D$1938:D1970,$C$1939:$C$2538),),))</f>
        <v>#N/A</v>
      </c>
      <c r="E1971" s="333" t="e">
        <f t="shared" si="409"/>
        <v>#N/A</v>
      </c>
      <c r="F1971" s="272"/>
      <c r="K1971" s="272"/>
      <c r="L1971" s="272"/>
      <c r="M1971" s="272"/>
      <c r="N1971" s="272"/>
      <c r="O1971" s="272"/>
    </row>
    <row r="1972" spans="1:15" ht="18" customHeight="1" x14ac:dyDescent="0.25">
      <c r="A1972" s="903">
        <v>34</v>
      </c>
      <c r="B1972" s="271">
        <v>1</v>
      </c>
      <c r="C1972" s="517" t="str">
        <f t="shared" si="410"/>
        <v/>
      </c>
      <c r="D1972" s="330" t="e" cm="1">
        <f t="array" ref="D1972">INDEX($C$1939:$C$2538,MATCH(0,INDEX(COUNTIF($D$1938:D1971,$C$1939:$C$2538),),))</f>
        <v>#N/A</v>
      </c>
      <c r="E1972" s="333" t="e">
        <f t="shared" si="409"/>
        <v>#N/A</v>
      </c>
      <c r="F1972" s="272"/>
      <c r="K1972" s="272"/>
      <c r="L1972" s="272"/>
      <c r="M1972" s="272"/>
      <c r="N1972" s="272"/>
      <c r="O1972" s="272"/>
    </row>
    <row r="1973" spans="1:15" ht="18" customHeight="1" x14ac:dyDescent="0.25">
      <c r="A1973" s="903">
        <v>35</v>
      </c>
      <c r="B1973" s="271">
        <v>1</v>
      </c>
      <c r="C1973" s="517" t="str">
        <f t="shared" si="410"/>
        <v/>
      </c>
      <c r="D1973" s="330" t="e" cm="1">
        <f t="array" ref="D1973">INDEX($C$1939:$C$2538,MATCH(0,INDEX(COUNTIF($D$1938:D1972,$C$1939:$C$2538),),))</f>
        <v>#N/A</v>
      </c>
      <c r="E1973" s="333" t="e">
        <f t="shared" si="409"/>
        <v>#N/A</v>
      </c>
      <c r="F1973" s="272"/>
      <c r="K1973" s="272"/>
      <c r="L1973" s="272"/>
      <c r="M1973" s="272"/>
      <c r="N1973" s="272"/>
      <c r="O1973" s="272"/>
    </row>
    <row r="1974" spans="1:15" ht="18" customHeight="1" x14ac:dyDescent="0.25">
      <c r="A1974" s="903">
        <v>36</v>
      </c>
      <c r="B1974" s="271">
        <v>1</v>
      </c>
      <c r="C1974" s="517" t="str">
        <f t="shared" si="410"/>
        <v/>
      </c>
      <c r="D1974" s="330" t="e" cm="1">
        <f t="array" ref="D1974">INDEX($C$1939:$C$2538,MATCH(0,INDEX(COUNTIF($D$1938:D1973,$C$1939:$C$2538),),))</f>
        <v>#N/A</v>
      </c>
      <c r="E1974" s="333" t="e">
        <f t="shared" si="409"/>
        <v>#N/A</v>
      </c>
      <c r="F1974" s="272"/>
      <c r="K1974" s="272"/>
      <c r="L1974" s="272"/>
      <c r="M1974" s="272"/>
      <c r="N1974" s="272"/>
      <c r="O1974" s="272"/>
    </row>
    <row r="1975" spans="1:15" ht="18" customHeight="1" x14ac:dyDescent="0.25">
      <c r="A1975" s="903">
        <v>37</v>
      </c>
      <c r="B1975" s="271">
        <v>1</v>
      </c>
      <c r="C1975" s="517" t="str">
        <f t="shared" si="410"/>
        <v/>
      </c>
      <c r="D1975" s="330" t="e" cm="1">
        <f t="array" ref="D1975">INDEX($C$1939:$C$2538,MATCH(0,INDEX(COUNTIF($D$1938:D1974,$C$1939:$C$2538),),))</f>
        <v>#N/A</v>
      </c>
      <c r="E1975" s="333" t="e">
        <f t="shared" si="409"/>
        <v>#N/A</v>
      </c>
      <c r="F1975" s="272"/>
      <c r="K1975" s="272"/>
      <c r="L1975" s="272"/>
      <c r="M1975" s="272"/>
      <c r="N1975" s="272"/>
      <c r="O1975" s="272"/>
    </row>
    <row r="1976" spans="1:15" ht="18" customHeight="1" x14ac:dyDescent="0.25">
      <c r="A1976" s="903">
        <v>38</v>
      </c>
      <c r="B1976" s="271">
        <v>1</v>
      </c>
      <c r="C1976" s="517" t="str">
        <f t="shared" si="410"/>
        <v/>
      </c>
      <c r="D1976" s="330" t="e" cm="1">
        <f t="array" ref="D1976">INDEX($C$1939:$C$2538,MATCH(0,INDEX(COUNTIF($D$1938:D1975,$C$1939:$C$2538),),))</f>
        <v>#N/A</v>
      </c>
      <c r="E1976" s="333" t="e">
        <f t="shared" si="409"/>
        <v>#N/A</v>
      </c>
      <c r="F1976" s="272"/>
      <c r="K1976" s="272"/>
      <c r="L1976" s="272"/>
      <c r="M1976" s="272"/>
      <c r="N1976" s="272"/>
      <c r="O1976" s="272"/>
    </row>
    <row r="1977" spans="1:15" ht="18" customHeight="1" x14ac:dyDescent="0.25">
      <c r="A1977" s="903">
        <v>39</v>
      </c>
      <c r="B1977" s="271">
        <v>1</v>
      </c>
      <c r="C1977" s="517" t="str">
        <f t="shared" si="410"/>
        <v/>
      </c>
      <c r="D1977" s="330" t="e" cm="1">
        <f t="array" ref="D1977">INDEX($C$1939:$C$2538,MATCH(0,INDEX(COUNTIF($D$1938:D1976,$C$1939:$C$2538),),))</f>
        <v>#N/A</v>
      </c>
      <c r="E1977" s="333" t="e">
        <f t="shared" si="409"/>
        <v>#N/A</v>
      </c>
      <c r="F1977" s="272"/>
      <c r="K1977" s="272"/>
      <c r="L1977" s="272"/>
      <c r="M1977" s="272"/>
      <c r="N1977" s="272"/>
      <c r="O1977" s="272"/>
    </row>
    <row r="1978" spans="1:15" ht="18" customHeight="1" x14ac:dyDescent="0.25">
      <c r="A1978" s="903">
        <v>40</v>
      </c>
      <c r="B1978" s="271">
        <v>1</v>
      </c>
      <c r="C1978" s="517" t="str">
        <f t="shared" si="410"/>
        <v/>
      </c>
      <c r="D1978" s="330" t="e" cm="1">
        <f t="array" ref="D1978">INDEX($C$1939:$C$2538,MATCH(0,INDEX(COUNTIF($D$1938:D1977,$C$1939:$C$2538),),))</f>
        <v>#N/A</v>
      </c>
      <c r="E1978" s="333" t="e">
        <f t="shared" si="409"/>
        <v>#N/A</v>
      </c>
      <c r="F1978" s="272"/>
      <c r="K1978" s="272"/>
      <c r="L1978" s="272"/>
      <c r="M1978" s="272"/>
      <c r="N1978" s="272"/>
      <c r="O1978" s="272"/>
    </row>
    <row r="1979" spans="1:15" ht="18" customHeight="1" x14ac:dyDescent="0.25">
      <c r="A1979" s="903">
        <v>41</v>
      </c>
      <c r="B1979" s="271">
        <v>1</v>
      </c>
      <c r="C1979" s="517" t="str">
        <f t="shared" si="410"/>
        <v/>
      </c>
      <c r="D1979" s="330" t="e" cm="1">
        <f t="array" ref="D1979">INDEX($C$1939:$C$2538,MATCH(0,INDEX(COUNTIF($D$1938:D1978,$C$1939:$C$2538),),))</f>
        <v>#N/A</v>
      </c>
      <c r="E1979" s="333" t="e">
        <f t="shared" si="409"/>
        <v>#N/A</v>
      </c>
      <c r="F1979" s="272"/>
      <c r="K1979" s="272"/>
      <c r="L1979" s="272"/>
      <c r="M1979" s="272"/>
      <c r="N1979" s="272"/>
      <c r="O1979" s="272"/>
    </row>
    <row r="1980" spans="1:15" ht="18" customHeight="1" x14ac:dyDescent="0.25">
      <c r="A1980" s="903">
        <v>42</v>
      </c>
      <c r="B1980" s="271">
        <v>1</v>
      </c>
      <c r="C1980" s="517" t="str">
        <f t="shared" si="410"/>
        <v/>
      </c>
      <c r="D1980" s="330" t="e" cm="1">
        <f t="array" ref="D1980">INDEX($C$1939:$C$2538,MATCH(0,INDEX(COUNTIF($D$1938:D1979,$C$1939:$C$2538),),))</f>
        <v>#N/A</v>
      </c>
      <c r="E1980" s="333" t="e">
        <f t="shared" si="409"/>
        <v>#N/A</v>
      </c>
      <c r="F1980" s="272"/>
      <c r="K1980" s="272"/>
      <c r="L1980" s="272"/>
      <c r="M1980" s="272"/>
      <c r="N1980" s="272"/>
      <c r="O1980" s="272"/>
    </row>
    <row r="1981" spans="1:15" ht="18" customHeight="1" x14ac:dyDescent="0.25">
      <c r="A1981" s="903">
        <v>43</v>
      </c>
      <c r="B1981" s="271">
        <v>1</v>
      </c>
      <c r="C1981" s="517" t="str">
        <f t="shared" si="410"/>
        <v/>
      </c>
      <c r="D1981" s="330" t="e" cm="1">
        <f t="array" ref="D1981">INDEX($C$1939:$C$2538,MATCH(0,INDEX(COUNTIF($D$1938:D1980,$C$1939:$C$2538),),))</f>
        <v>#N/A</v>
      </c>
      <c r="E1981" s="333" t="e">
        <f t="shared" si="409"/>
        <v>#N/A</v>
      </c>
      <c r="F1981" s="272"/>
      <c r="K1981" s="272"/>
      <c r="L1981" s="272"/>
      <c r="M1981" s="272"/>
      <c r="N1981" s="272"/>
      <c r="O1981" s="272"/>
    </row>
    <row r="1982" spans="1:15" ht="18" customHeight="1" x14ac:dyDescent="0.25">
      <c r="A1982" s="903">
        <v>44</v>
      </c>
      <c r="B1982" s="271">
        <v>1</v>
      </c>
      <c r="C1982" s="517" t="str">
        <f t="shared" si="410"/>
        <v/>
      </c>
      <c r="D1982" s="330" t="e" cm="1">
        <f t="array" ref="D1982">INDEX($C$1939:$C$2538,MATCH(0,INDEX(COUNTIF($D$1938:D1981,$C$1939:$C$2538),),))</f>
        <v>#N/A</v>
      </c>
      <c r="E1982" s="333" t="e">
        <f t="shared" si="409"/>
        <v>#N/A</v>
      </c>
      <c r="F1982" s="272"/>
      <c r="K1982" s="272"/>
      <c r="L1982" s="272"/>
      <c r="M1982" s="272"/>
      <c r="N1982" s="272"/>
      <c r="O1982" s="272"/>
    </row>
    <row r="1983" spans="1:15" ht="18" customHeight="1" x14ac:dyDescent="0.25">
      <c r="A1983" s="903">
        <v>45</v>
      </c>
      <c r="B1983" s="271">
        <v>1</v>
      </c>
      <c r="C1983" s="517" t="str">
        <f t="shared" si="410"/>
        <v/>
      </c>
      <c r="D1983" s="330" t="e" cm="1">
        <f t="array" ref="D1983">INDEX($C$1939:$C$2538,MATCH(0,INDEX(COUNTIF($D$1938:D1982,$C$1939:$C$2538),),))</f>
        <v>#N/A</v>
      </c>
      <c r="E1983" s="333" t="e">
        <f t="shared" si="409"/>
        <v>#N/A</v>
      </c>
      <c r="F1983" s="272"/>
      <c r="K1983" s="272"/>
      <c r="L1983" s="272"/>
      <c r="M1983" s="272"/>
      <c r="N1983" s="272"/>
      <c r="O1983" s="272"/>
    </row>
    <row r="1984" spans="1:15" ht="18" customHeight="1" x14ac:dyDescent="0.25">
      <c r="A1984" s="903">
        <v>46</v>
      </c>
      <c r="B1984" s="271">
        <v>1</v>
      </c>
      <c r="C1984" s="517" t="str">
        <f t="shared" si="410"/>
        <v/>
      </c>
      <c r="D1984" s="330" t="e" cm="1">
        <f t="array" ref="D1984">INDEX($C$1939:$C$2538,MATCH(0,INDEX(COUNTIF($D$1938:D1983,$C$1939:$C$2538),),))</f>
        <v>#N/A</v>
      </c>
      <c r="E1984" s="333" t="e">
        <f t="shared" si="409"/>
        <v>#N/A</v>
      </c>
      <c r="F1984" s="272"/>
      <c r="K1984" s="272"/>
      <c r="L1984" s="272"/>
      <c r="M1984" s="272"/>
      <c r="N1984" s="272"/>
      <c r="O1984" s="272"/>
    </row>
    <row r="1985" spans="1:54" ht="18" customHeight="1" x14ac:dyDescent="0.25">
      <c r="A1985" s="903">
        <v>47</v>
      </c>
      <c r="B1985" s="271">
        <v>1</v>
      </c>
      <c r="C1985" s="517" t="str">
        <f t="shared" si="410"/>
        <v/>
      </c>
      <c r="D1985" s="330" t="e" cm="1">
        <f t="array" ref="D1985">INDEX($C$1939:$C$2538,MATCH(0,INDEX(COUNTIF($D$1938:D1984,$C$1939:$C$2538),),))</f>
        <v>#N/A</v>
      </c>
      <c r="E1985" s="333" t="e">
        <f t="shared" si="409"/>
        <v>#N/A</v>
      </c>
      <c r="F1985" s="272"/>
      <c r="K1985" s="272"/>
      <c r="L1985" s="272"/>
      <c r="M1985" s="272"/>
      <c r="N1985" s="272"/>
      <c r="O1985" s="272"/>
    </row>
    <row r="1986" spans="1:54" ht="18" customHeight="1" x14ac:dyDescent="0.25">
      <c r="A1986" s="903">
        <v>48</v>
      </c>
      <c r="B1986" s="271">
        <v>1</v>
      </c>
      <c r="C1986" s="517" t="str">
        <f t="shared" si="410"/>
        <v/>
      </c>
      <c r="D1986" s="330" t="e" cm="1">
        <f t="array" ref="D1986">INDEX($C$1939:$C$2538,MATCH(0,INDEX(COUNTIF($D$1938:D1985,$C$1939:$C$2538),),))</f>
        <v>#N/A</v>
      </c>
      <c r="E1986" s="333" t="e">
        <f t="shared" si="409"/>
        <v>#N/A</v>
      </c>
      <c r="F1986" s="272"/>
      <c r="K1986" s="272"/>
      <c r="L1986" s="272"/>
      <c r="M1986" s="272"/>
      <c r="N1986" s="272"/>
      <c r="O1986" s="272"/>
    </row>
    <row r="1987" spans="1:54" ht="18" customHeight="1" x14ac:dyDescent="0.25">
      <c r="A1987" s="903">
        <v>49</v>
      </c>
      <c r="B1987" s="271">
        <v>1</v>
      </c>
      <c r="C1987" s="517" t="str">
        <f t="shared" si="410"/>
        <v/>
      </c>
      <c r="D1987" s="330" t="e" cm="1">
        <f t="array" ref="D1987">INDEX($C$1939:$C$2538,MATCH(0,INDEX(COUNTIF($D$1938:D1986,$C$1939:$C$2538),),))</f>
        <v>#N/A</v>
      </c>
      <c r="E1987" s="333" t="e">
        <f t="shared" si="409"/>
        <v>#N/A</v>
      </c>
      <c r="F1987" s="272"/>
      <c r="K1987" s="272"/>
      <c r="L1987" s="272"/>
      <c r="M1987" s="272"/>
      <c r="N1987" s="272"/>
      <c r="O1987" s="272"/>
    </row>
    <row r="1988" spans="1:54" ht="18" customHeight="1" x14ac:dyDescent="0.25">
      <c r="A1988" s="903">
        <v>50</v>
      </c>
      <c r="B1988" s="271">
        <v>1</v>
      </c>
      <c r="C1988" s="517" t="str">
        <f t="shared" si="410"/>
        <v/>
      </c>
      <c r="D1988" s="330" t="e" cm="1">
        <f t="array" ref="D1988">INDEX($C$1939:$C$2538,MATCH(0,INDEX(COUNTIF($D$1938:D1987,$C$1939:$C$2538),),))</f>
        <v>#N/A</v>
      </c>
      <c r="E1988" s="333" t="e">
        <f t="shared" si="409"/>
        <v>#N/A</v>
      </c>
      <c r="F1988" s="272"/>
      <c r="K1988" s="272"/>
      <c r="L1988" s="272"/>
      <c r="M1988" s="272"/>
      <c r="N1988" s="272"/>
      <c r="O1988" s="272"/>
    </row>
    <row r="1989" spans="1:54" s="352" customFormat="1" ht="18" customHeight="1" x14ac:dyDescent="0.25">
      <c r="A1989" s="166">
        <v>1</v>
      </c>
      <c r="B1989" s="271">
        <v>2</v>
      </c>
      <c r="C1989" s="516" t="str">
        <f t="shared" ref="C1989:C2020" si="411">IF(D224="","",D224)</f>
        <v/>
      </c>
      <c r="D1989" s="330" t="e" cm="1">
        <f t="array" ref="D1989">INDEX($C$1939:$C$2538,MATCH(0,INDEX(COUNTIF($D$1938:D1988,$C$1939:$C$2538),),))</f>
        <v>#N/A</v>
      </c>
      <c r="E1989" s="333" t="e">
        <f>IF(D1989="",D1990,IF(D1989=E1988,D1990,D1989))</f>
        <v>#N/A</v>
      </c>
      <c r="H1989" s="271"/>
      <c r="I1989" s="271"/>
      <c r="J1989" s="271"/>
      <c r="K1989" s="271"/>
      <c r="L1989" s="271"/>
      <c r="M1989" s="271"/>
      <c r="N1989" s="271"/>
      <c r="O1989" s="271"/>
      <c r="P1989" s="271"/>
      <c r="Q1989" s="272"/>
      <c r="R1989" s="271"/>
      <c r="S1989" s="271"/>
      <c r="T1989" s="271"/>
      <c r="U1989" s="271"/>
      <c r="V1989" s="271"/>
      <c r="W1989" s="271"/>
      <c r="X1989" s="271"/>
      <c r="Y1989" s="271"/>
      <c r="Z1989" s="271"/>
      <c r="AA1989" s="271"/>
      <c r="AB1989" s="271"/>
      <c r="AC1989" s="271"/>
      <c r="AD1989" s="271"/>
      <c r="AE1989" s="271"/>
      <c r="AF1989" s="271"/>
      <c r="AG1989" s="272"/>
      <c r="AH1989" s="271"/>
      <c r="AI1989" s="271"/>
      <c r="AJ1989" s="271"/>
      <c r="AK1989" s="271"/>
      <c r="AL1989" s="271"/>
      <c r="AM1989" s="271"/>
      <c r="AN1989" s="271"/>
      <c r="AO1989" s="271"/>
      <c r="AP1989" s="271"/>
      <c r="AQ1989" s="271"/>
      <c r="AR1989" s="271"/>
      <c r="AS1989" s="271"/>
      <c r="AT1989" s="271"/>
      <c r="AU1989" s="271"/>
      <c r="AV1989" s="271"/>
      <c r="AW1989" s="271"/>
      <c r="AX1989" s="271"/>
      <c r="AY1989" s="271"/>
      <c r="AZ1989" s="271"/>
      <c r="BA1989" s="271"/>
      <c r="BB1989" s="271"/>
    </row>
    <row r="1990" spans="1:54" s="352" customFormat="1" ht="18" customHeight="1" x14ac:dyDescent="0.25">
      <c r="A1990" s="166">
        <v>2</v>
      </c>
      <c r="B1990" s="271">
        <v>2</v>
      </c>
      <c r="C1990" s="516" t="str">
        <f t="shared" si="411"/>
        <v/>
      </c>
      <c r="D1990" s="330" t="e" cm="1">
        <f t="array" ref="D1990">INDEX($C$1939:$C$2538,MATCH(0,INDEX(COUNTIF($D$1938:D1989,$C$1939:$C$2538),),))</f>
        <v>#N/A</v>
      </c>
      <c r="E1990" s="333" t="e">
        <f>IF(D1990="",D1991,IF(D1990=E1989,D1991,D1990))</f>
        <v>#N/A</v>
      </c>
      <c r="H1990" s="271"/>
      <c r="I1990" s="271"/>
      <c r="J1990" s="271"/>
      <c r="K1990" s="271"/>
      <c r="L1990" s="271"/>
      <c r="M1990" s="271"/>
      <c r="N1990" s="271"/>
      <c r="O1990" s="271"/>
      <c r="P1990" s="271"/>
      <c r="Q1990" s="272"/>
      <c r="R1990" s="271"/>
      <c r="S1990" s="271"/>
      <c r="T1990" s="271"/>
      <c r="U1990" s="271"/>
      <c r="V1990" s="271"/>
      <c r="W1990" s="271"/>
      <c r="X1990" s="271"/>
      <c r="Y1990" s="271"/>
      <c r="Z1990" s="271"/>
      <c r="AA1990" s="271"/>
      <c r="AB1990" s="271"/>
      <c r="AC1990" s="271"/>
      <c r="AD1990" s="271"/>
      <c r="AE1990" s="271"/>
      <c r="AF1990" s="271"/>
      <c r="AG1990" s="272"/>
      <c r="AH1990" s="271"/>
      <c r="AI1990" s="271"/>
      <c r="AJ1990" s="271"/>
      <c r="AK1990" s="271"/>
      <c r="AL1990" s="271"/>
      <c r="AM1990" s="271"/>
      <c r="AN1990" s="271"/>
      <c r="AO1990" s="271"/>
      <c r="AP1990" s="271"/>
      <c r="AQ1990" s="271"/>
      <c r="AR1990" s="271"/>
      <c r="AS1990" s="271"/>
      <c r="AT1990" s="271"/>
      <c r="AU1990" s="271"/>
      <c r="AV1990" s="271"/>
      <c r="AW1990" s="271"/>
      <c r="AX1990" s="271"/>
      <c r="AY1990" s="271"/>
      <c r="AZ1990" s="271"/>
      <c r="BA1990" s="271"/>
      <c r="BB1990" s="271"/>
    </row>
    <row r="1991" spans="1:54" s="352" customFormat="1" ht="18" customHeight="1" x14ac:dyDescent="0.25">
      <c r="A1991" s="166">
        <v>3</v>
      </c>
      <c r="B1991" s="271">
        <v>2</v>
      </c>
      <c r="C1991" s="516" t="str">
        <f t="shared" si="411"/>
        <v/>
      </c>
      <c r="D1991" s="330" t="e" cm="1">
        <f t="array" ref="D1991">INDEX($C$1939:$C$2538,MATCH(0,INDEX(COUNTIF($D$1938:D1990,$C$1939:$C$2538),),))</f>
        <v>#N/A</v>
      </c>
      <c r="E1991" s="333" t="e">
        <f t="shared" si="408"/>
        <v>#N/A</v>
      </c>
      <c r="H1991" s="271"/>
      <c r="I1991" s="271"/>
      <c r="J1991" s="271"/>
      <c r="K1991" s="271"/>
      <c r="L1991" s="271"/>
      <c r="M1991" s="271"/>
      <c r="N1991" s="271"/>
      <c r="O1991" s="271"/>
      <c r="P1991" s="271"/>
      <c r="Q1991" s="272"/>
      <c r="R1991" s="271"/>
      <c r="S1991" s="271"/>
      <c r="T1991" s="271"/>
      <c r="U1991" s="271"/>
      <c r="V1991" s="271"/>
      <c r="W1991" s="271"/>
      <c r="X1991" s="271"/>
      <c r="Y1991" s="271"/>
      <c r="Z1991" s="271"/>
      <c r="AA1991" s="271"/>
      <c r="AB1991" s="271"/>
      <c r="AC1991" s="271"/>
      <c r="AD1991" s="271"/>
      <c r="AE1991" s="271"/>
      <c r="AF1991" s="271"/>
      <c r="AG1991" s="272"/>
      <c r="AH1991" s="271"/>
      <c r="AI1991" s="271"/>
      <c r="AJ1991" s="271"/>
      <c r="AK1991" s="271"/>
      <c r="AL1991" s="271"/>
      <c r="AM1991" s="271"/>
      <c r="AN1991" s="271"/>
      <c r="AO1991" s="271"/>
      <c r="AP1991" s="271"/>
      <c r="AQ1991" s="271"/>
      <c r="AR1991" s="271"/>
      <c r="AS1991" s="271"/>
      <c r="AT1991" s="271"/>
      <c r="AU1991" s="271"/>
      <c r="AV1991" s="271"/>
      <c r="AW1991" s="271"/>
      <c r="AX1991" s="271"/>
      <c r="AY1991" s="271"/>
      <c r="AZ1991" s="271"/>
      <c r="BA1991" s="271"/>
      <c r="BB1991" s="271"/>
    </row>
    <row r="1992" spans="1:54" s="352" customFormat="1" ht="18" customHeight="1" x14ac:dyDescent="0.25">
      <c r="A1992" s="166">
        <v>4</v>
      </c>
      <c r="B1992" s="271">
        <v>2</v>
      </c>
      <c r="C1992" s="516" t="str">
        <f t="shared" si="411"/>
        <v/>
      </c>
      <c r="D1992" s="330" t="e" cm="1">
        <f t="array" ref="D1992">INDEX($C$1939:$C$2538,MATCH(0,INDEX(COUNTIF($D$1938:D1991,$C$1939:$C$2538),),))</f>
        <v>#N/A</v>
      </c>
      <c r="E1992" s="333" t="e">
        <f t="shared" si="408"/>
        <v>#N/A</v>
      </c>
      <c r="H1992" s="271"/>
      <c r="I1992" s="271"/>
      <c r="J1992" s="271"/>
      <c r="K1992" s="271"/>
      <c r="L1992" s="271"/>
      <c r="M1992" s="271"/>
      <c r="N1992" s="271"/>
      <c r="O1992" s="271"/>
      <c r="P1992" s="271"/>
      <c r="Q1992" s="272"/>
      <c r="R1992" s="271"/>
      <c r="S1992" s="271"/>
      <c r="T1992" s="271"/>
      <c r="U1992" s="271"/>
      <c r="V1992" s="271"/>
      <c r="W1992" s="271"/>
      <c r="X1992" s="271"/>
      <c r="Y1992" s="271"/>
      <c r="Z1992" s="271"/>
      <c r="AA1992" s="271"/>
      <c r="AB1992" s="271"/>
      <c r="AC1992" s="271"/>
      <c r="AD1992" s="271"/>
      <c r="AE1992" s="271"/>
      <c r="AF1992" s="271"/>
      <c r="AG1992" s="272"/>
      <c r="AH1992" s="271"/>
      <c r="AI1992" s="271"/>
      <c r="AJ1992" s="271"/>
      <c r="AK1992" s="271"/>
      <c r="AL1992" s="271"/>
      <c r="AM1992" s="271"/>
      <c r="AN1992" s="271"/>
      <c r="AO1992" s="271"/>
      <c r="AP1992" s="271"/>
      <c r="AQ1992" s="271"/>
      <c r="AR1992" s="271"/>
      <c r="AS1992" s="271"/>
      <c r="AT1992" s="271"/>
      <c r="AU1992" s="271"/>
      <c r="AV1992" s="271"/>
      <c r="AW1992" s="271"/>
      <c r="AX1992" s="271"/>
      <c r="AY1992" s="271"/>
      <c r="AZ1992" s="271"/>
      <c r="BA1992" s="271"/>
      <c r="BB1992" s="271"/>
    </row>
    <row r="1993" spans="1:54" s="352" customFormat="1" ht="18" customHeight="1" x14ac:dyDescent="0.25">
      <c r="A1993" s="166">
        <v>5</v>
      </c>
      <c r="B1993" s="271">
        <v>2</v>
      </c>
      <c r="C1993" s="516" t="str">
        <f t="shared" si="411"/>
        <v/>
      </c>
      <c r="D1993" s="330" t="e" cm="1">
        <f t="array" ref="D1993">INDEX($C$1939:$C$2538,MATCH(0,INDEX(COUNTIF($D$1938:D1992,$C$1939:$C$2538),),))</f>
        <v>#N/A</v>
      </c>
      <c r="E1993" s="333" t="e">
        <f t="shared" si="408"/>
        <v>#N/A</v>
      </c>
      <c r="H1993" s="271"/>
      <c r="I1993" s="271"/>
      <c r="J1993" s="271"/>
      <c r="K1993" s="271"/>
      <c r="L1993" s="271"/>
      <c r="N1993" s="271"/>
      <c r="O1993" s="271"/>
      <c r="P1993" s="271"/>
      <c r="Q1993" s="272"/>
      <c r="R1993" s="271"/>
      <c r="S1993" s="271"/>
      <c r="T1993" s="271"/>
      <c r="U1993" s="271"/>
      <c r="V1993" s="271"/>
      <c r="W1993" s="271"/>
      <c r="X1993" s="271"/>
      <c r="Y1993" s="271"/>
      <c r="Z1993" s="271"/>
      <c r="AA1993" s="271"/>
      <c r="AB1993" s="271"/>
      <c r="AC1993" s="271"/>
      <c r="AD1993" s="271"/>
      <c r="AE1993" s="271"/>
      <c r="AF1993" s="271"/>
      <c r="AG1993" s="272"/>
      <c r="AH1993" s="271"/>
      <c r="AI1993" s="271"/>
      <c r="AJ1993" s="271"/>
      <c r="AK1993" s="271"/>
      <c r="AL1993" s="271"/>
      <c r="AM1993" s="271"/>
      <c r="AN1993" s="271"/>
      <c r="AO1993" s="271"/>
      <c r="AP1993" s="271"/>
      <c r="AQ1993" s="271"/>
      <c r="AR1993" s="271"/>
      <c r="AS1993" s="271"/>
      <c r="AT1993" s="271"/>
      <c r="AU1993" s="271"/>
      <c r="AV1993" s="271"/>
      <c r="AW1993" s="271"/>
      <c r="AX1993" s="271"/>
      <c r="AY1993" s="271"/>
      <c r="AZ1993" s="271"/>
      <c r="BA1993" s="271"/>
      <c r="BB1993" s="271"/>
    </row>
    <row r="1994" spans="1:54" s="352" customFormat="1" ht="18" customHeight="1" x14ac:dyDescent="0.25">
      <c r="A1994" s="166">
        <v>6</v>
      </c>
      <c r="B1994" s="271">
        <v>2</v>
      </c>
      <c r="C1994" s="516" t="str">
        <f t="shared" si="411"/>
        <v/>
      </c>
      <c r="D1994" s="330" t="e" cm="1">
        <f t="array" ref="D1994">INDEX($C$1939:$C$2538,MATCH(0,INDEX(COUNTIF($D$1938:D1993,$C$1939:$C$2538),),))</f>
        <v>#N/A</v>
      </c>
      <c r="E1994" s="333" t="e">
        <f t="shared" si="408"/>
        <v>#N/A</v>
      </c>
      <c r="H1994" s="271"/>
      <c r="I1994" s="271"/>
      <c r="J1994" s="271"/>
      <c r="N1994" s="271"/>
      <c r="O1994" s="271"/>
      <c r="P1994" s="271"/>
      <c r="Q1994" s="272"/>
      <c r="R1994" s="271"/>
      <c r="S1994" s="271"/>
      <c r="T1994" s="271"/>
      <c r="U1994" s="271"/>
      <c r="V1994" s="271"/>
      <c r="W1994" s="271"/>
      <c r="X1994" s="271"/>
      <c r="Y1994" s="271"/>
      <c r="Z1994" s="271"/>
      <c r="AA1994" s="271"/>
      <c r="AB1994" s="271"/>
      <c r="AC1994" s="271"/>
      <c r="AD1994" s="271"/>
      <c r="AE1994" s="271"/>
      <c r="AF1994" s="271"/>
      <c r="AG1994" s="272"/>
      <c r="AH1994" s="271"/>
      <c r="AI1994" s="271"/>
      <c r="AJ1994" s="271"/>
      <c r="AK1994" s="271"/>
      <c r="AL1994" s="271"/>
      <c r="AM1994" s="271"/>
      <c r="AN1994" s="271"/>
      <c r="AO1994" s="271"/>
      <c r="AP1994" s="271"/>
      <c r="AQ1994" s="271"/>
      <c r="AR1994" s="271"/>
      <c r="AS1994" s="271"/>
      <c r="AT1994" s="271"/>
      <c r="AU1994" s="271"/>
      <c r="AV1994" s="271"/>
      <c r="AW1994" s="271"/>
      <c r="AX1994" s="271"/>
      <c r="AY1994" s="271"/>
      <c r="AZ1994" s="271"/>
      <c r="BA1994" s="271"/>
      <c r="BB1994" s="271"/>
    </row>
    <row r="1995" spans="1:54" s="352" customFormat="1" ht="18" customHeight="1" x14ac:dyDescent="0.25">
      <c r="A1995" s="166">
        <v>7</v>
      </c>
      <c r="B1995" s="271">
        <v>2</v>
      </c>
      <c r="C1995" s="516" t="str">
        <f t="shared" si="411"/>
        <v/>
      </c>
      <c r="D1995" s="330" t="e" cm="1">
        <f t="array" ref="D1995">INDEX($C$1939:$C$2538,MATCH(0,INDEX(COUNTIF($D$1938:D1994,$C$1939:$C$2538),),))</f>
        <v>#N/A</v>
      </c>
      <c r="E1995" s="333" t="e">
        <f t="shared" si="408"/>
        <v>#N/A</v>
      </c>
      <c r="H1995" s="271"/>
      <c r="I1995" s="271"/>
      <c r="J1995" s="271"/>
      <c r="N1995" s="271"/>
      <c r="O1995" s="271"/>
      <c r="P1995" s="271"/>
      <c r="Q1995" s="272"/>
      <c r="R1995" s="271"/>
      <c r="S1995" s="271"/>
      <c r="T1995" s="271"/>
      <c r="U1995" s="271"/>
      <c r="V1995" s="271"/>
      <c r="W1995" s="271"/>
      <c r="X1995" s="271"/>
      <c r="Y1995" s="271"/>
      <c r="Z1995" s="271"/>
      <c r="AA1995" s="271"/>
      <c r="AB1995" s="271"/>
      <c r="AC1995" s="271"/>
      <c r="AD1995" s="271"/>
      <c r="AE1995" s="271"/>
      <c r="AF1995" s="271"/>
      <c r="AG1995" s="272"/>
      <c r="AH1995" s="271"/>
      <c r="AI1995" s="271"/>
      <c r="AJ1995" s="271"/>
      <c r="AK1995" s="271"/>
      <c r="AL1995" s="271"/>
      <c r="AM1995" s="271"/>
      <c r="AN1995" s="271"/>
      <c r="AO1995" s="271"/>
      <c r="AP1995" s="271"/>
      <c r="AQ1995" s="271"/>
      <c r="AR1995" s="271"/>
      <c r="AS1995" s="271"/>
      <c r="AT1995" s="271"/>
      <c r="AU1995" s="271"/>
      <c r="AV1995" s="271"/>
      <c r="AW1995" s="271"/>
      <c r="AX1995" s="271"/>
      <c r="AY1995" s="271"/>
      <c r="AZ1995" s="271"/>
      <c r="BA1995" s="271"/>
      <c r="BB1995" s="271"/>
    </row>
    <row r="1996" spans="1:54" s="352" customFormat="1" ht="18" customHeight="1" x14ac:dyDescent="0.25">
      <c r="A1996" s="166">
        <v>8</v>
      </c>
      <c r="B1996" s="271">
        <v>2</v>
      </c>
      <c r="C1996" s="516" t="str">
        <f t="shared" si="411"/>
        <v/>
      </c>
      <c r="D1996" s="330" t="e" cm="1">
        <f t="array" ref="D1996">INDEX($C$1939:$C$2538,MATCH(0,INDEX(COUNTIF($D$1938:D1995,$C$1939:$C$2538),),))</f>
        <v>#N/A</v>
      </c>
      <c r="E1996" s="333" t="e">
        <f t="shared" si="408"/>
        <v>#N/A</v>
      </c>
      <c r="H1996" s="271"/>
      <c r="I1996" s="271"/>
      <c r="J1996" s="271"/>
      <c r="N1996" s="271"/>
      <c r="O1996" s="271"/>
      <c r="P1996" s="271"/>
      <c r="Q1996" s="272"/>
      <c r="R1996" s="271"/>
      <c r="S1996" s="271"/>
      <c r="T1996" s="271"/>
      <c r="U1996" s="271"/>
      <c r="V1996" s="271"/>
      <c r="W1996" s="271"/>
      <c r="X1996" s="271"/>
      <c r="Y1996" s="271"/>
      <c r="Z1996" s="271"/>
      <c r="AA1996" s="271"/>
      <c r="AB1996" s="271"/>
      <c r="AC1996" s="271"/>
      <c r="AD1996" s="271"/>
      <c r="AE1996" s="271"/>
      <c r="AF1996" s="271"/>
      <c r="AG1996" s="272"/>
      <c r="AH1996" s="271"/>
      <c r="AI1996" s="271"/>
      <c r="AJ1996" s="271"/>
      <c r="AK1996" s="271"/>
      <c r="AL1996" s="271"/>
      <c r="AM1996" s="271"/>
      <c r="AN1996" s="271"/>
      <c r="AO1996" s="271"/>
      <c r="AP1996" s="271"/>
      <c r="AQ1996" s="271"/>
      <c r="AR1996" s="271"/>
      <c r="AS1996" s="271"/>
      <c r="AT1996" s="271"/>
      <c r="AU1996" s="271"/>
      <c r="AV1996" s="271"/>
      <c r="AW1996" s="271"/>
      <c r="AX1996" s="271"/>
      <c r="AY1996" s="271"/>
      <c r="AZ1996" s="271"/>
      <c r="BA1996" s="271"/>
      <c r="BB1996" s="271"/>
    </row>
    <row r="1997" spans="1:54" s="352" customFormat="1" ht="18" customHeight="1" x14ac:dyDescent="0.25">
      <c r="A1997" s="166">
        <v>9</v>
      </c>
      <c r="B1997" s="271">
        <v>2</v>
      </c>
      <c r="C1997" s="516" t="str">
        <f t="shared" si="411"/>
        <v/>
      </c>
      <c r="D1997" s="330" t="e" cm="1">
        <f t="array" ref="D1997">INDEX($C$1939:$C$2538,MATCH(0,INDEX(COUNTIF($D$1938:D1996,$C$1939:$C$2538),),))</f>
        <v>#N/A</v>
      </c>
      <c r="E1997" s="333" t="e">
        <f t="shared" si="408"/>
        <v>#N/A</v>
      </c>
      <c r="H1997" s="271"/>
      <c r="I1997" s="271"/>
      <c r="J1997" s="271"/>
      <c r="N1997" s="271"/>
      <c r="O1997" s="271"/>
      <c r="P1997" s="271"/>
      <c r="Q1997" s="272"/>
      <c r="R1997" s="271"/>
      <c r="S1997" s="271"/>
      <c r="T1997" s="271"/>
      <c r="U1997" s="271"/>
      <c r="V1997" s="271"/>
      <c r="W1997" s="271"/>
      <c r="X1997" s="271"/>
      <c r="Y1997" s="271"/>
      <c r="Z1997" s="271"/>
      <c r="AA1997" s="271"/>
      <c r="AB1997" s="271"/>
      <c r="AC1997" s="271"/>
      <c r="AD1997" s="271"/>
      <c r="AE1997" s="271"/>
      <c r="AF1997" s="271"/>
      <c r="AG1997" s="272"/>
      <c r="AH1997" s="271"/>
      <c r="AI1997" s="271"/>
      <c r="AJ1997" s="271"/>
      <c r="AK1997" s="271"/>
      <c r="AL1997" s="271"/>
      <c r="AM1997" s="271"/>
      <c r="AN1997" s="271"/>
      <c r="AO1997" s="271"/>
      <c r="AP1997" s="271"/>
      <c r="AQ1997" s="271"/>
      <c r="AR1997" s="271"/>
      <c r="AS1997" s="271"/>
      <c r="AT1997" s="271"/>
      <c r="AU1997" s="271"/>
      <c r="AV1997" s="271"/>
      <c r="AW1997" s="271"/>
      <c r="AX1997" s="271"/>
      <c r="AY1997" s="271"/>
      <c r="AZ1997" s="271"/>
      <c r="BA1997" s="271"/>
      <c r="BB1997" s="271"/>
    </row>
    <row r="1998" spans="1:54" s="352" customFormat="1" ht="18" customHeight="1" x14ac:dyDescent="0.25">
      <c r="A1998" s="166">
        <v>10</v>
      </c>
      <c r="B1998" s="271">
        <v>2</v>
      </c>
      <c r="C1998" s="516" t="str">
        <f t="shared" si="411"/>
        <v/>
      </c>
      <c r="D1998" s="330" t="e" cm="1">
        <f t="array" ref="D1998">INDEX($C$1939:$C$2538,MATCH(0,INDEX(COUNTIF($D$1938:D1997,$C$1939:$C$2538),),))</f>
        <v>#N/A</v>
      </c>
      <c r="E1998" s="333" t="e">
        <f t="shared" si="408"/>
        <v>#N/A</v>
      </c>
      <c r="H1998" s="271"/>
      <c r="I1998" s="271"/>
      <c r="J1998" s="271"/>
      <c r="N1998" s="271"/>
      <c r="O1998" s="271"/>
      <c r="P1998" s="271"/>
      <c r="Q1998" s="272"/>
      <c r="R1998" s="271"/>
      <c r="S1998" s="271"/>
      <c r="T1998" s="271"/>
      <c r="U1998" s="271"/>
      <c r="V1998" s="271"/>
      <c r="W1998" s="271"/>
      <c r="X1998" s="271"/>
      <c r="Y1998" s="271"/>
      <c r="Z1998" s="271"/>
      <c r="AA1998" s="271"/>
      <c r="AB1998" s="271"/>
      <c r="AC1998" s="271"/>
      <c r="AD1998" s="271"/>
      <c r="AE1998" s="271"/>
      <c r="AF1998" s="271"/>
      <c r="AG1998" s="272"/>
      <c r="AH1998" s="271"/>
      <c r="AI1998" s="271"/>
      <c r="AJ1998" s="271"/>
      <c r="AK1998" s="271"/>
      <c r="AL1998" s="271"/>
      <c r="AM1998" s="271"/>
      <c r="AN1998" s="271"/>
      <c r="AO1998" s="271"/>
      <c r="AP1998" s="271"/>
      <c r="AQ1998" s="271"/>
      <c r="AR1998" s="271"/>
      <c r="AS1998" s="271"/>
      <c r="AT1998" s="271"/>
      <c r="AU1998" s="271"/>
      <c r="AV1998" s="271"/>
      <c r="AW1998" s="271"/>
      <c r="AX1998" s="271"/>
      <c r="AY1998" s="271"/>
      <c r="AZ1998" s="271"/>
      <c r="BA1998" s="271"/>
      <c r="BB1998" s="271"/>
    </row>
    <row r="1999" spans="1:54" s="352" customFormat="1" ht="18" customHeight="1" x14ac:dyDescent="0.25">
      <c r="A1999" s="166">
        <v>11</v>
      </c>
      <c r="B1999" s="271">
        <v>2</v>
      </c>
      <c r="C1999" s="516" t="str">
        <f t="shared" si="411"/>
        <v/>
      </c>
      <c r="D1999" s="330" t="e" cm="1">
        <f t="array" ref="D1999">INDEX($C$1939:$C$2538,MATCH(0,INDEX(COUNTIF($D$1938:D1998,$C$1939:$C$2538),),))</f>
        <v>#N/A</v>
      </c>
      <c r="E1999" s="333" t="e">
        <f t="shared" si="408"/>
        <v>#N/A</v>
      </c>
      <c r="H1999" s="271"/>
      <c r="I1999" s="271"/>
      <c r="J1999" s="271"/>
      <c r="N1999" s="271"/>
      <c r="O1999" s="271"/>
      <c r="P1999" s="271"/>
      <c r="Q1999" s="272"/>
      <c r="R1999" s="271"/>
      <c r="S1999" s="271"/>
      <c r="T1999" s="271"/>
      <c r="U1999" s="271"/>
      <c r="V1999" s="271"/>
      <c r="W1999" s="271"/>
      <c r="X1999" s="271"/>
      <c r="Y1999" s="271"/>
      <c r="Z1999" s="271"/>
      <c r="AA1999" s="271"/>
      <c r="AB1999" s="271"/>
      <c r="AC1999" s="271"/>
      <c r="AD1999" s="271"/>
      <c r="AE1999" s="271"/>
      <c r="AF1999" s="271"/>
      <c r="AG1999" s="272"/>
      <c r="AH1999" s="271"/>
      <c r="AI1999" s="271"/>
      <c r="AJ1999" s="271"/>
      <c r="AK1999" s="271"/>
      <c r="AL1999" s="271"/>
      <c r="AM1999" s="271"/>
      <c r="AN1999" s="271"/>
      <c r="AO1999" s="271"/>
      <c r="AP1999" s="271"/>
      <c r="AQ1999" s="271"/>
      <c r="AR1999" s="271"/>
      <c r="AS1999" s="271"/>
      <c r="AT1999" s="271"/>
      <c r="AU1999" s="271"/>
      <c r="AV1999" s="271"/>
      <c r="AW1999" s="271"/>
      <c r="AX1999" s="271"/>
      <c r="AY1999" s="271"/>
      <c r="AZ1999" s="271"/>
      <c r="BA1999" s="271"/>
      <c r="BB1999" s="271"/>
    </row>
    <row r="2000" spans="1:54" s="352" customFormat="1" ht="18" customHeight="1" x14ac:dyDescent="0.25">
      <c r="A2000" s="166">
        <v>12</v>
      </c>
      <c r="B2000" s="271">
        <v>2</v>
      </c>
      <c r="C2000" s="516" t="str">
        <f t="shared" si="411"/>
        <v/>
      </c>
      <c r="D2000" s="330" t="e" cm="1">
        <f t="array" ref="D2000">INDEX($C$1939:$C$2538,MATCH(0,INDEX(COUNTIF($D$1938:D1999,$C$1939:$C$2538),),))</f>
        <v>#N/A</v>
      </c>
      <c r="E2000" s="333" t="e">
        <f t="shared" si="408"/>
        <v>#N/A</v>
      </c>
      <c r="H2000" s="271"/>
      <c r="I2000" s="271"/>
      <c r="J2000" s="271"/>
      <c r="N2000" s="271"/>
      <c r="O2000" s="271"/>
      <c r="P2000" s="271"/>
      <c r="Q2000" s="272"/>
      <c r="R2000" s="271"/>
      <c r="S2000" s="271"/>
      <c r="T2000" s="271"/>
      <c r="U2000" s="271"/>
      <c r="V2000" s="271"/>
      <c r="W2000" s="271"/>
      <c r="X2000" s="271"/>
      <c r="Y2000" s="271"/>
      <c r="Z2000" s="271"/>
      <c r="AA2000" s="271"/>
      <c r="AB2000" s="271"/>
      <c r="AC2000" s="271"/>
      <c r="AD2000" s="271"/>
      <c r="AE2000" s="271"/>
      <c r="AF2000" s="271"/>
      <c r="AG2000" s="272"/>
      <c r="AH2000" s="271"/>
      <c r="AI2000" s="271"/>
      <c r="AJ2000" s="271"/>
      <c r="AK2000" s="271"/>
      <c r="AL2000" s="271"/>
      <c r="AM2000" s="271"/>
      <c r="AN2000" s="271"/>
      <c r="AO2000" s="271"/>
      <c r="AP2000" s="271"/>
      <c r="AQ2000" s="271"/>
      <c r="AR2000" s="271"/>
      <c r="AS2000" s="271"/>
      <c r="AT2000" s="271"/>
      <c r="AU2000" s="271"/>
      <c r="AV2000" s="271"/>
      <c r="AW2000" s="271"/>
      <c r="AX2000" s="271"/>
      <c r="AY2000" s="271"/>
      <c r="AZ2000" s="271"/>
      <c r="BA2000" s="271"/>
      <c r="BB2000" s="271"/>
    </row>
    <row r="2001" spans="1:54" s="352" customFormat="1" ht="18" customHeight="1" x14ac:dyDescent="0.25">
      <c r="A2001" s="166">
        <v>13</v>
      </c>
      <c r="B2001" s="271">
        <v>2</v>
      </c>
      <c r="C2001" s="516" t="str">
        <f t="shared" si="411"/>
        <v/>
      </c>
      <c r="D2001" s="330" t="e" cm="1">
        <f t="array" ref="D2001">INDEX($C$1939:$C$2538,MATCH(0,INDEX(COUNTIF($D$1938:D2000,$C$1939:$C$2538),),))</f>
        <v>#N/A</v>
      </c>
      <c r="E2001" s="333" t="e">
        <f t="shared" si="408"/>
        <v>#N/A</v>
      </c>
      <c r="H2001" s="271"/>
      <c r="I2001" s="271"/>
      <c r="J2001" s="271"/>
      <c r="N2001" s="271"/>
      <c r="O2001" s="271"/>
      <c r="P2001" s="271"/>
      <c r="Q2001" s="272"/>
      <c r="R2001" s="271"/>
      <c r="S2001" s="271"/>
      <c r="T2001" s="271"/>
      <c r="U2001" s="271"/>
      <c r="V2001" s="271"/>
      <c r="W2001" s="271"/>
      <c r="X2001" s="271"/>
      <c r="Y2001" s="271"/>
      <c r="Z2001" s="271"/>
      <c r="AA2001" s="271"/>
      <c r="AB2001" s="271"/>
      <c r="AC2001" s="271"/>
      <c r="AD2001" s="271"/>
      <c r="AE2001" s="271"/>
      <c r="AF2001" s="271"/>
      <c r="AG2001" s="272"/>
      <c r="AH2001" s="271"/>
      <c r="AI2001" s="271"/>
      <c r="AJ2001" s="271"/>
      <c r="AK2001" s="271"/>
      <c r="AL2001" s="271"/>
      <c r="AM2001" s="271"/>
      <c r="AN2001" s="271"/>
      <c r="AO2001" s="271"/>
      <c r="AP2001" s="271"/>
      <c r="AQ2001" s="271"/>
      <c r="AR2001" s="271"/>
      <c r="AS2001" s="271"/>
      <c r="AT2001" s="271"/>
      <c r="AU2001" s="271"/>
      <c r="AV2001" s="271"/>
      <c r="AW2001" s="271"/>
      <c r="AX2001" s="271"/>
      <c r="AY2001" s="271"/>
      <c r="AZ2001" s="271"/>
      <c r="BA2001" s="271"/>
      <c r="BB2001" s="271"/>
    </row>
    <row r="2002" spans="1:54" s="352" customFormat="1" ht="18" customHeight="1" x14ac:dyDescent="0.25">
      <c r="A2002" s="166">
        <v>14</v>
      </c>
      <c r="B2002" s="271">
        <v>2</v>
      </c>
      <c r="C2002" s="516" t="str">
        <f t="shared" si="411"/>
        <v/>
      </c>
      <c r="D2002" s="330" t="e" cm="1">
        <f t="array" ref="D2002">INDEX($C$1939:$C$2538,MATCH(0,INDEX(COUNTIF($D$1938:D2001,$C$1939:$C$2538),),))</f>
        <v>#N/A</v>
      </c>
      <c r="E2002" s="333" t="e">
        <f t="shared" si="408"/>
        <v>#N/A</v>
      </c>
      <c r="H2002" s="271"/>
      <c r="I2002" s="271"/>
      <c r="J2002" s="271"/>
      <c r="N2002" s="271"/>
      <c r="O2002" s="271"/>
      <c r="P2002" s="271"/>
      <c r="Q2002" s="272"/>
      <c r="R2002" s="271"/>
      <c r="S2002" s="271"/>
      <c r="T2002" s="271"/>
      <c r="U2002" s="271"/>
      <c r="V2002" s="271"/>
      <c r="W2002" s="271"/>
      <c r="X2002" s="271"/>
      <c r="Y2002" s="271"/>
      <c r="Z2002" s="271"/>
      <c r="AA2002" s="271"/>
      <c r="AB2002" s="271"/>
      <c r="AC2002" s="271"/>
      <c r="AD2002" s="271"/>
      <c r="AE2002" s="271"/>
      <c r="AF2002" s="271"/>
      <c r="AG2002" s="272"/>
      <c r="AH2002" s="271"/>
      <c r="AI2002" s="271"/>
      <c r="AJ2002" s="271"/>
      <c r="AK2002" s="271"/>
      <c r="AL2002" s="271"/>
      <c r="AM2002" s="271"/>
      <c r="AN2002" s="271"/>
      <c r="AO2002" s="271"/>
      <c r="AP2002" s="271"/>
      <c r="AQ2002" s="271"/>
      <c r="AR2002" s="271"/>
      <c r="AS2002" s="271"/>
      <c r="AT2002" s="271"/>
      <c r="AU2002" s="271"/>
      <c r="AV2002" s="271"/>
      <c r="AW2002" s="271"/>
      <c r="AX2002" s="271"/>
      <c r="AY2002" s="271"/>
      <c r="AZ2002" s="271"/>
      <c r="BA2002" s="271"/>
      <c r="BB2002" s="271"/>
    </row>
    <row r="2003" spans="1:54" s="352" customFormat="1" ht="18" customHeight="1" x14ac:dyDescent="0.25">
      <c r="A2003" s="166">
        <v>15</v>
      </c>
      <c r="B2003" s="271">
        <v>2</v>
      </c>
      <c r="C2003" s="516" t="str">
        <f t="shared" si="411"/>
        <v/>
      </c>
      <c r="D2003" s="330" t="e" cm="1">
        <f t="array" ref="D2003">INDEX($C$1939:$C$2538,MATCH(0,INDEX(COUNTIF($D$1938:D2002,$C$1939:$C$2538),),))</f>
        <v>#N/A</v>
      </c>
      <c r="E2003" s="333" t="e">
        <f t="shared" si="408"/>
        <v>#N/A</v>
      </c>
      <c r="H2003" s="271"/>
      <c r="I2003" s="271"/>
      <c r="J2003" s="271"/>
      <c r="N2003" s="271"/>
      <c r="O2003" s="271"/>
      <c r="P2003" s="271"/>
      <c r="Q2003" s="272"/>
      <c r="R2003" s="271"/>
      <c r="S2003" s="271"/>
      <c r="T2003" s="271"/>
      <c r="U2003" s="271"/>
      <c r="V2003" s="271"/>
      <c r="W2003" s="271"/>
      <c r="X2003" s="271"/>
      <c r="Y2003" s="271"/>
      <c r="Z2003" s="271"/>
      <c r="AA2003" s="271"/>
      <c r="AB2003" s="271"/>
      <c r="AC2003" s="271"/>
      <c r="AD2003" s="271"/>
      <c r="AE2003" s="271"/>
      <c r="AF2003" s="271"/>
      <c r="AG2003" s="272"/>
      <c r="AH2003" s="271"/>
      <c r="AI2003" s="271"/>
      <c r="AJ2003" s="271"/>
      <c r="AK2003" s="271"/>
      <c r="AL2003" s="271"/>
      <c r="AM2003" s="271"/>
      <c r="AN2003" s="271"/>
      <c r="AO2003" s="271"/>
      <c r="AP2003" s="271"/>
      <c r="AQ2003" s="271"/>
      <c r="AR2003" s="271"/>
      <c r="AS2003" s="271"/>
      <c r="AT2003" s="271"/>
      <c r="AU2003" s="271"/>
      <c r="AV2003" s="271"/>
      <c r="AW2003" s="271"/>
      <c r="AX2003" s="271"/>
      <c r="AY2003" s="271"/>
      <c r="AZ2003" s="271"/>
      <c r="BA2003" s="271"/>
      <c r="BB2003" s="271"/>
    </row>
    <row r="2004" spans="1:54" s="352" customFormat="1" ht="18" customHeight="1" x14ac:dyDescent="0.25">
      <c r="A2004" s="166">
        <v>16</v>
      </c>
      <c r="B2004" s="271">
        <v>2</v>
      </c>
      <c r="C2004" s="516" t="str">
        <f t="shared" si="411"/>
        <v/>
      </c>
      <c r="D2004" s="330" t="e" cm="1">
        <f t="array" ref="D2004">INDEX($C$1939:$C$2538,MATCH(0,INDEX(COUNTIF($D$1938:D2003,$C$1939:$C$2538),),))</f>
        <v>#N/A</v>
      </c>
      <c r="E2004" s="333" t="e">
        <f t="shared" si="408"/>
        <v>#N/A</v>
      </c>
      <c r="H2004" s="271"/>
      <c r="I2004" s="271"/>
      <c r="J2004" s="271"/>
      <c r="N2004" s="271"/>
      <c r="O2004" s="271"/>
      <c r="P2004" s="271"/>
      <c r="Q2004" s="272"/>
      <c r="R2004" s="271"/>
      <c r="S2004" s="271"/>
      <c r="T2004" s="271"/>
      <c r="U2004" s="271"/>
      <c r="V2004" s="271"/>
      <c r="W2004" s="271"/>
      <c r="X2004" s="271"/>
      <c r="Y2004" s="271"/>
      <c r="Z2004" s="271"/>
      <c r="AA2004" s="271"/>
      <c r="AB2004" s="271"/>
      <c r="AC2004" s="271"/>
      <c r="AD2004" s="271"/>
      <c r="AE2004" s="271"/>
      <c r="AF2004" s="271"/>
      <c r="AG2004" s="272"/>
      <c r="AH2004" s="271"/>
      <c r="AI2004" s="271"/>
      <c r="AJ2004" s="271"/>
      <c r="AK2004" s="271"/>
      <c r="AL2004" s="271"/>
      <c r="AM2004" s="271"/>
      <c r="AN2004" s="271"/>
      <c r="AO2004" s="271"/>
      <c r="AP2004" s="271"/>
      <c r="AQ2004" s="271"/>
      <c r="AR2004" s="271"/>
      <c r="AS2004" s="271"/>
      <c r="AT2004" s="271"/>
      <c r="AU2004" s="271"/>
      <c r="AV2004" s="271"/>
      <c r="AW2004" s="271"/>
      <c r="AX2004" s="271"/>
      <c r="AY2004" s="271"/>
      <c r="AZ2004" s="271"/>
      <c r="BA2004" s="271"/>
      <c r="BB2004" s="271"/>
    </row>
    <row r="2005" spans="1:54" s="352" customFormat="1" ht="18" customHeight="1" x14ac:dyDescent="0.25">
      <c r="A2005" s="166">
        <v>17</v>
      </c>
      <c r="B2005" s="271">
        <v>2</v>
      </c>
      <c r="C2005" s="516" t="str">
        <f t="shared" si="411"/>
        <v/>
      </c>
      <c r="D2005" s="330" t="e" cm="1">
        <f t="array" ref="D2005">INDEX($C$1939:$C$2538,MATCH(0,INDEX(COUNTIF($D$1938:D2004,$C$1939:$C$2538),),))</f>
        <v>#N/A</v>
      </c>
      <c r="E2005" s="333" t="e">
        <f t="shared" si="408"/>
        <v>#N/A</v>
      </c>
      <c r="H2005" s="271"/>
      <c r="I2005" s="271"/>
      <c r="J2005" s="271"/>
      <c r="N2005" s="271"/>
      <c r="O2005" s="271"/>
      <c r="P2005" s="271"/>
      <c r="Q2005" s="272"/>
      <c r="R2005" s="271"/>
      <c r="S2005" s="271"/>
      <c r="T2005" s="271"/>
      <c r="U2005" s="271"/>
      <c r="V2005" s="271"/>
      <c r="W2005" s="271"/>
      <c r="X2005" s="271"/>
      <c r="Y2005" s="271"/>
      <c r="Z2005" s="271"/>
      <c r="AA2005" s="271"/>
      <c r="AB2005" s="271"/>
      <c r="AC2005" s="271"/>
      <c r="AD2005" s="271"/>
      <c r="AE2005" s="271"/>
      <c r="AF2005" s="271"/>
      <c r="AG2005" s="272"/>
      <c r="AH2005" s="271"/>
      <c r="AI2005" s="271"/>
      <c r="AJ2005" s="271"/>
      <c r="AK2005" s="271"/>
      <c r="AL2005" s="271"/>
      <c r="AM2005" s="271"/>
      <c r="AN2005" s="271"/>
      <c r="AO2005" s="271"/>
      <c r="AP2005" s="271"/>
      <c r="AQ2005" s="271"/>
      <c r="AR2005" s="271"/>
      <c r="AS2005" s="271"/>
      <c r="AT2005" s="271"/>
      <c r="AU2005" s="271"/>
      <c r="AV2005" s="271"/>
      <c r="AW2005" s="271"/>
      <c r="AX2005" s="271"/>
      <c r="AY2005" s="271"/>
      <c r="AZ2005" s="271"/>
      <c r="BA2005" s="271"/>
      <c r="BB2005" s="271"/>
    </row>
    <row r="2006" spans="1:54" s="352" customFormat="1" ht="18" customHeight="1" x14ac:dyDescent="0.25">
      <c r="A2006" s="166">
        <v>18</v>
      </c>
      <c r="B2006" s="271">
        <v>2</v>
      </c>
      <c r="C2006" s="516" t="str">
        <f t="shared" si="411"/>
        <v/>
      </c>
      <c r="D2006" s="330" t="e" cm="1">
        <f t="array" ref="D2006">INDEX($C$1939:$C$2538,MATCH(0,INDEX(COUNTIF($D$1938:D2005,$C$1939:$C$2538),),))</f>
        <v>#N/A</v>
      </c>
      <c r="E2006" s="333" t="e">
        <f t="shared" si="408"/>
        <v>#N/A</v>
      </c>
      <c r="H2006" s="271"/>
      <c r="I2006" s="271"/>
      <c r="J2006" s="271"/>
      <c r="N2006" s="271"/>
      <c r="O2006" s="271"/>
      <c r="P2006" s="271"/>
      <c r="Q2006" s="272"/>
      <c r="R2006" s="271"/>
      <c r="S2006" s="271"/>
      <c r="T2006" s="271"/>
      <c r="U2006" s="271"/>
      <c r="V2006" s="271"/>
      <c r="W2006" s="271"/>
      <c r="X2006" s="271"/>
      <c r="Y2006" s="271"/>
      <c r="Z2006" s="271"/>
      <c r="AA2006" s="271"/>
      <c r="AB2006" s="271"/>
      <c r="AC2006" s="271"/>
      <c r="AD2006" s="271"/>
      <c r="AE2006" s="271"/>
      <c r="AF2006" s="271"/>
      <c r="AG2006" s="272"/>
      <c r="AH2006" s="271"/>
      <c r="AI2006" s="271"/>
      <c r="AJ2006" s="271"/>
      <c r="AK2006" s="271"/>
      <c r="AL2006" s="271"/>
      <c r="AM2006" s="271"/>
      <c r="AN2006" s="271"/>
      <c r="AO2006" s="271"/>
      <c r="AP2006" s="271"/>
      <c r="AQ2006" s="271"/>
      <c r="AR2006" s="271"/>
      <c r="AS2006" s="271"/>
      <c r="AT2006" s="271"/>
      <c r="AU2006" s="271"/>
      <c r="AV2006" s="271"/>
      <c r="AW2006" s="271"/>
      <c r="AX2006" s="271"/>
      <c r="AY2006" s="271"/>
      <c r="AZ2006" s="271"/>
      <c r="BA2006" s="271"/>
      <c r="BB2006" s="271"/>
    </row>
    <row r="2007" spans="1:54" s="352" customFormat="1" ht="18" customHeight="1" x14ac:dyDescent="0.25">
      <c r="A2007" s="166">
        <v>19</v>
      </c>
      <c r="B2007" s="271">
        <v>2</v>
      </c>
      <c r="C2007" s="516" t="str">
        <f t="shared" si="411"/>
        <v/>
      </c>
      <c r="D2007" s="330" t="e" cm="1">
        <f t="array" ref="D2007">INDEX($C$1939:$C$2538,MATCH(0,INDEX(COUNTIF($D$1938:D2006,$C$1939:$C$2538),),))</f>
        <v>#N/A</v>
      </c>
      <c r="E2007" s="333" t="e">
        <f t="shared" si="408"/>
        <v>#N/A</v>
      </c>
      <c r="H2007" s="271"/>
      <c r="I2007" s="271"/>
      <c r="J2007" s="271"/>
      <c r="N2007" s="271"/>
      <c r="O2007" s="271"/>
      <c r="P2007" s="271"/>
      <c r="Q2007" s="272"/>
      <c r="R2007" s="271"/>
      <c r="S2007" s="271"/>
      <c r="T2007" s="271"/>
      <c r="U2007" s="271"/>
      <c r="V2007" s="271"/>
      <c r="W2007" s="271"/>
      <c r="X2007" s="271"/>
      <c r="Y2007" s="271"/>
      <c r="Z2007" s="271"/>
      <c r="AA2007" s="271"/>
      <c r="AB2007" s="271"/>
      <c r="AC2007" s="271"/>
      <c r="AD2007" s="271"/>
      <c r="AE2007" s="271"/>
      <c r="AF2007" s="271"/>
      <c r="AG2007" s="272"/>
      <c r="AH2007" s="271"/>
      <c r="AI2007" s="271"/>
      <c r="AJ2007" s="271"/>
      <c r="AK2007" s="271"/>
      <c r="AL2007" s="271"/>
      <c r="AM2007" s="271"/>
      <c r="AN2007" s="271"/>
      <c r="AO2007" s="271"/>
      <c r="AP2007" s="271"/>
      <c r="AQ2007" s="271"/>
      <c r="AR2007" s="271"/>
      <c r="AS2007" s="271"/>
      <c r="AT2007" s="271"/>
      <c r="AU2007" s="271"/>
      <c r="AV2007" s="271"/>
      <c r="AW2007" s="271"/>
      <c r="AX2007" s="271"/>
      <c r="AY2007" s="271"/>
      <c r="AZ2007" s="271"/>
      <c r="BA2007" s="271"/>
      <c r="BB2007" s="271"/>
    </row>
    <row r="2008" spans="1:54" s="352" customFormat="1" ht="18" customHeight="1" x14ac:dyDescent="0.25">
      <c r="A2008" s="166">
        <v>20</v>
      </c>
      <c r="B2008" s="271">
        <v>2</v>
      </c>
      <c r="C2008" s="516" t="str">
        <f t="shared" si="411"/>
        <v/>
      </c>
      <c r="D2008" s="330" t="e" cm="1">
        <f t="array" ref="D2008">INDEX($C$1939:$C$2538,MATCH(0,INDEX(COUNTIF($D$1938:D2007,$C$1939:$C$2538),),))</f>
        <v>#N/A</v>
      </c>
      <c r="E2008" s="333" t="e">
        <f t="shared" si="408"/>
        <v>#N/A</v>
      </c>
      <c r="F2008" s="271"/>
      <c r="G2008" s="271"/>
      <c r="H2008" s="271"/>
      <c r="I2008" s="271"/>
      <c r="J2008" s="271"/>
      <c r="N2008" s="271"/>
      <c r="O2008" s="271"/>
      <c r="P2008" s="271"/>
      <c r="Q2008" s="272"/>
      <c r="R2008" s="271"/>
      <c r="S2008" s="271"/>
      <c r="T2008" s="271"/>
      <c r="U2008" s="271"/>
      <c r="V2008" s="271"/>
      <c r="W2008" s="271"/>
      <c r="X2008" s="271"/>
      <c r="Y2008" s="271"/>
      <c r="Z2008" s="271"/>
      <c r="AA2008" s="271"/>
      <c r="AB2008" s="271"/>
      <c r="AC2008" s="271"/>
      <c r="AD2008" s="271"/>
      <c r="AE2008" s="271"/>
      <c r="AF2008" s="271"/>
      <c r="AG2008" s="272"/>
      <c r="AH2008" s="271"/>
      <c r="AI2008" s="271"/>
      <c r="AJ2008" s="271"/>
      <c r="AK2008" s="271"/>
      <c r="AL2008" s="271"/>
      <c r="AM2008" s="271"/>
      <c r="AN2008" s="271"/>
      <c r="AO2008" s="271"/>
      <c r="AP2008" s="271"/>
      <c r="AQ2008" s="271"/>
      <c r="AR2008" s="271"/>
      <c r="AS2008" s="271"/>
      <c r="AT2008" s="271"/>
      <c r="AU2008" s="271"/>
      <c r="AV2008" s="271"/>
      <c r="AW2008" s="271"/>
      <c r="AX2008" s="271"/>
      <c r="AY2008" s="271"/>
      <c r="AZ2008" s="271"/>
      <c r="BA2008" s="271"/>
      <c r="BB2008" s="271"/>
    </row>
    <row r="2009" spans="1:54" s="352" customFormat="1" ht="18" customHeight="1" x14ac:dyDescent="0.25">
      <c r="A2009" s="166">
        <v>21</v>
      </c>
      <c r="B2009" s="271">
        <v>2</v>
      </c>
      <c r="C2009" s="516" t="str">
        <f t="shared" si="411"/>
        <v/>
      </c>
      <c r="D2009" s="330" t="e" cm="1">
        <f t="array" ref="D2009">INDEX($C$1939:$C$2538,MATCH(0,INDEX(COUNTIF($D$1938:D2008,$C$1939:$C$2538),),))</f>
        <v>#N/A</v>
      </c>
      <c r="E2009" s="333" t="e">
        <f t="shared" si="408"/>
        <v>#N/A</v>
      </c>
      <c r="F2009" s="271"/>
      <c r="G2009" s="271"/>
      <c r="H2009" s="271"/>
      <c r="I2009" s="271"/>
      <c r="J2009" s="271"/>
      <c r="N2009" s="271"/>
      <c r="O2009" s="271"/>
      <c r="P2009" s="271"/>
      <c r="Q2009" s="272"/>
      <c r="R2009" s="271"/>
      <c r="S2009" s="271"/>
      <c r="T2009" s="271"/>
      <c r="U2009" s="271"/>
      <c r="V2009" s="271"/>
      <c r="W2009" s="271"/>
      <c r="X2009" s="271"/>
      <c r="Y2009" s="271"/>
      <c r="Z2009" s="271"/>
      <c r="AA2009" s="271"/>
      <c r="AB2009" s="271"/>
      <c r="AC2009" s="271"/>
      <c r="AD2009" s="271"/>
      <c r="AE2009" s="271"/>
      <c r="AF2009" s="271"/>
      <c r="AG2009" s="272"/>
      <c r="AH2009" s="271"/>
      <c r="AI2009" s="271"/>
      <c r="AJ2009" s="271"/>
      <c r="AK2009" s="271"/>
      <c r="AL2009" s="271"/>
      <c r="AM2009" s="271"/>
      <c r="AN2009" s="271"/>
      <c r="AO2009" s="271"/>
      <c r="AP2009" s="271"/>
      <c r="AQ2009" s="271"/>
      <c r="AR2009" s="271"/>
      <c r="AS2009" s="271"/>
      <c r="AT2009" s="271"/>
      <c r="AU2009" s="271"/>
      <c r="AV2009" s="271"/>
      <c r="AW2009" s="271"/>
      <c r="AX2009" s="271"/>
      <c r="AY2009" s="271"/>
      <c r="AZ2009" s="271"/>
      <c r="BA2009" s="271"/>
      <c r="BB2009" s="271"/>
    </row>
    <row r="2010" spans="1:54" s="352" customFormat="1" ht="18" customHeight="1" x14ac:dyDescent="0.25">
      <c r="A2010" s="166">
        <v>22</v>
      </c>
      <c r="B2010" s="271">
        <v>2</v>
      </c>
      <c r="C2010" s="516" t="str">
        <f t="shared" si="411"/>
        <v/>
      </c>
      <c r="D2010" s="330" t="e" cm="1">
        <f t="array" ref="D2010">INDEX($C$1939:$C$2538,MATCH(0,INDEX(COUNTIF($D$1938:D2009,$C$1939:$C$2538),),))</f>
        <v>#N/A</v>
      </c>
      <c r="E2010" s="333" t="e">
        <f t="shared" si="408"/>
        <v>#N/A</v>
      </c>
      <c r="F2010" s="271"/>
      <c r="G2010" s="271"/>
      <c r="H2010" s="271"/>
      <c r="I2010" s="271"/>
      <c r="J2010" s="271"/>
      <c r="N2010" s="271"/>
      <c r="O2010" s="271"/>
      <c r="P2010" s="271"/>
      <c r="Q2010" s="272"/>
      <c r="R2010" s="271"/>
      <c r="S2010" s="271"/>
      <c r="T2010" s="271"/>
      <c r="U2010" s="271"/>
      <c r="V2010" s="271"/>
      <c r="W2010" s="271"/>
      <c r="X2010" s="271"/>
      <c r="Y2010" s="271"/>
      <c r="Z2010" s="271"/>
      <c r="AA2010" s="271"/>
      <c r="AB2010" s="271"/>
      <c r="AC2010" s="271"/>
      <c r="AD2010" s="271"/>
      <c r="AE2010" s="271"/>
      <c r="AF2010" s="271"/>
      <c r="AG2010" s="272"/>
      <c r="AH2010" s="271"/>
      <c r="AI2010" s="271"/>
      <c r="AJ2010" s="271"/>
      <c r="AK2010" s="271"/>
      <c r="AL2010" s="271"/>
      <c r="AM2010" s="271"/>
      <c r="AN2010" s="271"/>
      <c r="AO2010" s="271"/>
      <c r="AP2010" s="271"/>
      <c r="AQ2010" s="271"/>
      <c r="AR2010" s="271"/>
      <c r="AS2010" s="271"/>
      <c r="AT2010" s="271"/>
      <c r="AU2010" s="271"/>
      <c r="AV2010" s="271"/>
      <c r="AW2010" s="271"/>
      <c r="AX2010" s="271"/>
      <c r="AY2010" s="271"/>
      <c r="AZ2010" s="271"/>
      <c r="BA2010" s="271"/>
      <c r="BB2010" s="271"/>
    </row>
    <row r="2011" spans="1:54" s="352" customFormat="1" ht="18" customHeight="1" x14ac:dyDescent="0.25">
      <c r="A2011" s="166">
        <v>23</v>
      </c>
      <c r="B2011" s="271">
        <v>2</v>
      </c>
      <c r="C2011" s="516" t="str">
        <f t="shared" si="411"/>
        <v/>
      </c>
      <c r="D2011" s="330" t="e" cm="1">
        <f t="array" ref="D2011">INDEX($C$1939:$C$2538,MATCH(0,INDEX(COUNTIF($D$1938:D2010,$C$1939:$C$2538),),))</f>
        <v>#N/A</v>
      </c>
      <c r="E2011" s="333" t="e">
        <f t="shared" si="408"/>
        <v>#N/A</v>
      </c>
      <c r="F2011" s="271"/>
      <c r="G2011" s="271"/>
      <c r="H2011" s="271"/>
      <c r="I2011" s="271"/>
      <c r="J2011" s="271"/>
      <c r="N2011" s="271"/>
      <c r="O2011" s="271"/>
      <c r="P2011" s="271"/>
      <c r="Q2011" s="272"/>
      <c r="R2011" s="271"/>
      <c r="S2011" s="271"/>
      <c r="T2011" s="271"/>
      <c r="U2011" s="271"/>
      <c r="V2011" s="271"/>
      <c r="W2011" s="271"/>
      <c r="X2011" s="271"/>
      <c r="Y2011" s="271"/>
      <c r="Z2011" s="271"/>
      <c r="AA2011" s="271"/>
      <c r="AB2011" s="271"/>
      <c r="AC2011" s="271"/>
      <c r="AD2011" s="271"/>
      <c r="AE2011" s="271"/>
      <c r="AF2011" s="271"/>
      <c r="AG2011" s="272"/>
      <c r="AH2011" s="271"/>
      <c r="AI2011" s="271"/>
      <c r="AJ2011" s="271"/>
      <c r="AK2011" s="271"/>
      <c r="AL2011" s="271"/>
      <c r="AM2011" s="271"/>
      <c r="AN2011" s="271"/>
      <c r="AO2011" s="271"/>
      <c r="AP2011" s="271"/>
      <c r="AQ2011" s="271"/>
      <c r="AR2011" s="271"/>
      <c r="AS2011" s="271"/>
      <c r="AT2011" s="271"/>
      <c r="AU2011" s="271"/>
      <c r="AV2011" s="271"/>
      <c r="AW2011" s="271"/>
      <c r="AX2011" s="271"/>
      <c r="AY2011" s="271"/>
      <c r="AZ2011" s="271"/>
      <c r="BA2011" s="271"/>
      <c r="BB2011" s="271"/>
    </row>
    <row r="2012" spans="1:54" s="352" customFormat="1" ht="18" customHeight="1" x14ac:dyDescent="0.25">
      <c r="A2012" s="166">
        <v>24</v>
      </c>
      <c r="B2012" s="271">
        <v>2</v>
      </c>
      <c r="C2012" s="516" t="str">
        <f t="shared" si="411"/>
        <v/>
      </c>
      <c r="D2012" s="330" t="e" cm="1">
        <f t="array" ref="D2012">INDEX($C$1939:$C$2538,MATCH(0,INDEX(COUNTIF($D$1938:D2011,$C$1939:$C$2538),),))</f>
        <v>#N/A</v>
      </c>
      <c r="E2012" s="333" t="e">
        <f t="shared" si="408"/>
        <v>#N/A</v>
      </c>
      <c r="F2012" s="271"/>
      <c r="G2012" s="271"/>
      <c r="H2012" s="271"/>
      <c r="I2012" s="271"/>
      <c r="J2012" s="271"/>
      <c r="N2012" s="271"/>
      <c r="O2012" s="271"/>
      <c r="P2012" s="271"/>
      <c r="Q2012" s="272"/>
      <c r="R2012" s="271"/>
      <c r="S2012" s="271"/>
      <c r="T2012" s="271"/>
      <c r="U2012" s="271"/>
      <c r="V2012" s="271"/>
      <c r="W2012" s="271"/>
      <c r="X2012" s="271"/>
      <c r="Y2012" s="271"/>
      <c r="Z2012" s="271"/>
      <c r="AA2012" s="271"/>
      <c r="AB2012" s="271"/>
      <c r="AC2012" s="271"/>
      <c r="AD2012" s="271"/>
      <c r="AE2012" s="271"/>
      <c r="AF2012" s="271"/>
      <c r="AG2012" s="272"/>
      <c r="AH2012" s="271"/>
      <c r="AI2012" s="271"/>
      <c r="AJ2012" s="271"/>
      <c r="AK2012" s="271"/>
      <c r="AL2012" s="271"/>
      <c r="AM2012" s="271"/>
      <c r="AN2012" s="271"/>
      <c r="AO2012" s="271"/>
      <c r="AP2012" s="271"/>
      <c r="AQ2012" s="271"/>
      <c r="AR2012" s="271"/>
      <c r="AS2012" s="271"/>
      <c r="AT2012" s="271"/>
      <c r="AU2012" s="271"/>
      <c r="AV2012" s="271"/>
      <c r="AW2012" s="271"/>
      <c r="AX2012" s="271"/>
      <c r="AY2012" s="271"/>
      <c r="AZ2012" s="271"/>
      <c r="BA2012" s="271"/>
      <c r="BB2012" s="271"/>
    </row>
    <row r="2013" spans="1:54" s="352" customFormat="1" ht="18" customHeight="1" x14ac:dyDescent="0.25">
      <c r="A2013" s="166">
        <v>25</v>
      </c>
      <c r="B2013" s="271">
        <v>2</v>
      </c>
      <c r="C2013" s="516" t="str">
        <f t="shared" si="411"/>
        <v/>
      </c>
      <c r="D2013" s="330" t="e" cm="1">
        <f t="array" ref="D2013">INDEX($C$1939:$C$2538,MATCH(0,INDEX(COUNTIF($D$1938:D2012,$C$1939:$C$2538),),))</f>
        <v>#N/A</v>
      </c>
      <c r="E2013" s="333" t="e">
        <f t="shared" si="408"/>
        <v>#N/A</v>
      </c>
      <c r="F2013" s="271"/>
      <c r="G2013" s="271"/>
      <c r="H2013" s="271"/>
      <c r="I2013" s="271"/>
      <c r="J2013" s="271"/>
      <c r="N2013" s="271"/>
      <c r="O2013" s="271"/>
      <c r="P2013" s="271"/>
      <c r="Q2013" s="272"/>
      <c r="R2013" s="271"/>
      <c r="S2013" s="271"/>
      <c r="T2013" s="271"/>
      <c r="U2013" s="271"/>
      <c r="V2013" s="271"/>
      <c r="W2013" s="271"/>
      <c r="X2013" s="271"/>
      <c r="Y2013" s="271"/>
      <c r="Z2013" s="271"/>
      <c r="AA2013" s="271"/>
      <c r="AB2013" s="271"/>
      <c r="AC2013" s="271"/>
      <c r="AD2013" s="271"/>
      <c r="AE2013" s="271"/>
      <c r="AF2013" s="271"/>
      <c r="AG2013" s="272"/>
      <c r="AH2013" s="271"/>
      <c r="AI2013" s="271"/>
      <c r="AJ2013" s="271"/>
      <c r="AK2013" s="271"/>
      <c r="AL2013" s="271"/>
      <c r="AM2013" s="271"/>
      <c r="AN2013" s="271"/>
      <c r="AO2013" s="271"/>
      <c r="AP2013" s="271"/>
      <c r="AQ2013" s="271"/>
      <c r="AR2013" s="271"/>
      <c r="AS2013" s="271"/>
      <c r="AT2013" s="271"/>
      <c r="AU2013" s="271"/>
      <c r="AV2013" s="271"/>
      <c r="AW2013" s="271"/>
      <c r="AX2013" s="271"/>
      <c r="AY2013" s="271"/>
      <c r="AZ2013" s="271"/>
      <c r="BA2013" s="271"/>
      <c r="BB2013" s="271"/>
    </row>
    <row r="2014" spans="1:54" s="352" customFormat="1" ht="18" customHeight="1" x14ac:dyDescent="0.25">
      <c r="A2014" s="166">
        <v>26</v>
      </c>
      <c r="B2014" s="271">
        <v>2</v>
      </c>
      <c r="C2014" s="516" t="str">
        <f t="shared" si="411"/>
        <v/>
      </c>
      <c r="D2014" s="330" t="e" cm="1">
        <f t="array" ref="D2014">INDEX($C$1939:$C$2538,MATCH(0,INDEX(COUNTIF($D$1938:D2013,$C$1939:$C$2538),),))</f>
        <v>#N/A</v>
      </c>
      <c r="E2014" s="333" t="e">
        <f t="shared" si="408"/>
        <v>#N/A</v>
      </c>
      <c r="F2014" s="271"/>
      <c r="G2014" s="271"/>
      <c r="H2014" s="271"/>
      <c r="I2014" s="271"/>
      <c r="J2014" s="271"/>
      <c r="N2014" s="271"/>
      <c r="O2014" s="271"/>
      <c r="P2014" s="271"/>
      <c r="Q2014" s="272"/>
      <c r="R2014" s="271"/>
      <c r="S2014" s="271"/>
      <c r="T2014" s="271"/>
      <c r="U2014" s="271"/>
      <c r="V2014" s="271"/>
      <c r="W2014" s="271"/>
      <c r="X2014" s="271"/>
      <c r="Y2014" s="271"/>
      <c r="Z2014" s="271"/>
      <c r="AA2014" s="271"/>
      <c r="AB2014" s="271"/>
      <c r="AC2014" s="271"/>
      <c r="AD2014" s="271"/>
      <c r="AE2014" s="271"/>
      <c r="AF2014" s="271"/>
      <c r="AG2014" s="272"/>
      <c r="AH2014" s="271"/>
      <c r="AI2014" s="271"/>
      <c r="AJ2014" s="271"/>
      <c r="AK2014" s="271"/>
      <c r="AL2014" s="271"/>
      <c r="AM2014" s="271"/>
      <c r="AN2014" s="271"/>
      <c r="AO2014" s="271"/>
      <c r="AP2014" s="271"/>
      <c r="AQ2014" s="271"/>
      <c r="AR2014" s="271"/>
      <c r="AS2014" s="271"/>
      <c r="AT2014" s="271"/>
      <c r="AU2014" s="271"/>
      <c r="AV2014" s="271"/>
      <c r="AW2014" s="271"/>
      <c r="AX2014" s="271"/>
      <c r="AY2014" s="271"/>
      <c r="AZ2014" s="271"/>
      <c r="BA2014" s="271"/>
      <c r="BB2014" s="271"/>
    </row>
    <row r="2015" spans="1:54" s="352" customFormat="1" ht="18" customHeight="1" x14ac:dyDescent="0.25">
      <c r="A2015" s="166">
        <v>27</v>
      </c>
      <c r="B2015" s="271">
        <v>2</v>
      </c>
      <c r="C2015" s="516" t="str">
        <f t="shared" si="411"/>
        <v/>
      </c>
      <c r="D2015" s="330" t="e" cm="1">
        <f t="array" ref="D2015">INDEX($C$1939:$C$2538,MATCH(0,INDEX(COUNTIF($D$1938:D2014,$C$1939:$C$2538),),))</f>
        <v>#N/A</v>
      </c>
      <c r="E2015" s="333" t="e">
        <f t="shared" si="408"/>
        <v>#N/A</v>
      </c>
      <c r="F2015" s="271"/>
      <c r="G2015" s="271"/>
      <c r="H2015" s="271"/>
      <c r="I2015" s="271"/>
      <c r="J2015" s="271"/>
      <c r="N2015" s="271"/>
      <c r="O2015" s="271"/>
      <c r="P2015" s="271"/>
      <c r="Q2015" s="272"/>
      <c r="R2015" s="271"/>
      <c r="S2015" s="271"/>
      <c r="T2015" s="271"/>
      <c r="U2015" s="271"/>
      <c r="V2015" s="271"/>
      <c r="W2015" s="271"/>
      <c r="X2015" s="271"/>
      <c r="Y2015" s="271"/>
      <c r="Z2015" s="271"/>
      <c r="AA2015" s="271"/>
      <c r="AB2015" s="271"/>
      <c r="AC2015" s="271"/>
      <c r="AD2015" s="271"/>
      <c r="AE2015" s="271"/>
      <c r="AF2015" s="271"/>
      <c r="AG2015" s="272"/>
      <c r="AH2015" s="271"/>
      <c r="AI2015" s="271"/>
      <c r="AJ2015" s="271"/>
      <c r="AK2015" s="271"/>
      <c r="AL2015" s="271"/>
      <c r="AM2015" s="271"/>
      <c r="AN2015" s="271"/>
      <c r="AO2015" s="271"/>
      <c r="AP2015" s="271"/>
      <c r="AQ2015" s="271"/>
      <c r="AR2015" s="271"/>
      <c r="AS2015" s="271"/>
      <c r="AT2015" s="271"/>
      <c r="AU2015" s="271"/>
      <c r="AV2015" s="271"/>
      <c r="AW2015" s="271"/>
      <c r="AX2015" s="271"/>
      <c r="AY2015" s="271"/>
      <c r="AZ2015" s="271"/>
      <c r="BA2015" s="271"/>
      <c r="BB2015" s="271"/>
    </row>
    <row r="2016" spans="1:54" s="352" customFormat="1" ht="18" customHeight="1" x14ac:dyDescent="0.25">
      <c r="A2016" s="166">
        <v>28</v>
      </c>
      <c r="B2016" s="271">
        <v>2</v>
      </c>
      <c r="C2016" s="516" t="str">
        <f t="shared" si="411"/>
        <v/>
      </c>
      <c r="D2016" s="330" t="e" cm="1">
        <f t="array" ref="D2016">INDEX($C$1939:$C$2538,MATCH(0,INDEX(COUNTIF($D$1938:D2015,$C$1939:$C$2538),),))</f>
        <v>#N/A</v>
      </c>
      <c r="E2016" s="333" t="e">
        <f t="shared" si="408"/>
        <v>#N/A</v>
      </c>
      <c r="F2016" s="271"/>
      <c r="G2016" s="271"/>
      <c r="H2016" s="271"/>
      <c r="I2016" s="271"/>
      <c r="J2016" s="271"/>
      <c r="N2016" s="271"/>
      <c r="O2016" s="271"/>
      <c r="P2016" s="271"/>
      <c r="Q2016" s="272"/>
      <c r="R2016" s="271"/>
      <c r="S2016" s="271"/>
      <c r="T2016" s="271"/>
      <c r="U2016" s="271"/>
      <c r="V2016" s="271"/>
      <c r="W2016" s="271"/>
      <c r="X2016" s="271"/>
      <c r="Y2016" s="271"/>
      <c r="Z2016" s="271"/>
      <c r="AA2016" s="271"/>
      <c r="AB2016" s="271"/>
      <c r="AC2016" s="271"/>
      <c r="AD2016" s="271"/>
      <c r="AE2016" s="271"/>
      <c r="AF2016" s="271"/>
      <c r="AG2016" s="272"/>
      <c r="AH2016" s="271"/>
      <c r="AI2016" s="271"/>
      <c r="AJ2016" s="271"/>
      <c r="AK2016" s="271"/>
      <c r="AL2016" s="271"/>
      <c r="AM2016" s="271"/>
      <c r="AN2016" s="271"/>
      <c r="AO2016" s="271"/>
      <c r="AP2016" s="271"/>
      <c r="AQ2016" s="271"/>
      <c r="AR2016" s="271"/>
      <c r="AS2016" s="271"/>
      <c r="AT2016" s="271"/>
      <c r="AU2016" s="271"/>
      <c r="AV2016" s="271"/>
      <c r="AW2016" s="271"/>
      <c r="AX2016" s="271"/>
      <c r="AY2016" s="271"/>
      <c r="AZ2016" s="271"/>
      <c r="BA2016" s="271"/>
      <c r="BB2016" s="271"/>
    </row>
    <row r="2017" spans="1:54" s="352" customFormat="1" ht="18" customHeight="1" x14ac:dyDescent="0.25">
      <c r="A2017" s="166">
        <v>29</v>
      </c>
      <c r="B2017" s="271">
        <v>2</v>
      </c>
      <c r="C2017" s="516" t="str">
        <f t="shared" si="411"/>
        <v/>
      </c>
      <c r="D2017" s="330" t="e" cm="1">
        <f t="array" ref="D2017">INDEX($C$1939:$C$2538,MATCH(0,INDEX(COUNTIF($D$1938:D2016,$C$1939:$C$2538),),))</f>
        <v>#N/A</v>
      </c>
      <c r="E2017" s="333" t="e">
        <f t="shared" si="408"/>
        <v>#N/A</v>
      </c>
      <c r="F2017" s="271"/>
      <c r="G2017" s="271"/>
      <c r="H2017" s="271"/>
      <c r="I2017" s="271"/>
      <c r="J2017" s="271"/>
      <c r="N2017" s="271"/>
      <c r="O2017" s="271"/>
      <c r="P2017" s="271"/>
      <c r="Q2017" s="272"/>
      <c r="R2017" s="271"/>
      <c r="S2017" s="271"/>
      <c r="T2017" s="271"/>
      <c r="U2017" s="271"/>
      <c r="V2017" s="271"/>
      <c r="W2017" s="271"/>
      <c r="X2017" s="271"/>
      <c r="Y2017" s="271"/>
      <c r="Z2017" s="271"/>
      <c r="AA2017" s="271"/>
      <c r="AB2017" s="271"/>
      <c r="AC2017" s="271"/>
      <c r="AD2017" s="271"/>
      <c r="AE2017" s="271"/>
      <c r="AF2017" s="271"/>
      <c r="AG2017" s="272"/>
      <c r="AH2017" s="271"/>
      <c r="AI2017" s="271"/>
      <c r="AJ2017" s="271"/>
      <c r="AK2017" s="271"/>
      <c r="AL2017" s="271"/>
      <c r="AM2017" s="271"/>
      <c r="AN2017" s="271"/>
      <c r="AO2017" s="271"/>
      <c r="AP2017" s="271"/>
      <c r="AQ2017" s="271"/>
      <c r="AR2017" s="271"/>
      <c r="AS2017" s="271"/>
      <c r="AT2017" s="271"/>
      <c r="AU2017" s="271"/>
      <c r="AV2017" s="271"/>
      <c r="AW2017" s="271"/>
      <c r="AX2017" s="271"/>
      <c r="AY2017" s="271"/>
      <c r="AZ2017" s="271"/>
      <c r="BA2017" s="271"/>
      <c r="BB2017" s="271"/>
    </row>
    <row r="2018" spans="1:54" s="352" customFormat="1" ht="18" customHeight="1" x14ac:dyDescent="0.25">
      <c r="A2018" s="166">
        <v>30</v>
      </c>
      <c r="B2018" s="271">
        <v>2</v>
      </c>
      <c r="C2018" s="516" t="str">
        <f t="shared" si="411"/>
        <v/>
      </c>
      <c r="D2018" s="330" t="e" cm="1">
        <f t="array" ref="D2018">INDEX($C$1939:$C$2538,MATCH(0,INDEX(COUNTIF($D$1938:D2017,$C$1939:$C$2538),),))</f>
        <v>#N/A</v>
      </c>
      <c r="E2018" s="333" t="e">
        <f t="shared" si="408"/>
        <v>#N/A</v>
      </c>
      <c r="F2018" s="271"/>
      <c r="G2018" s="271"/>
      <c r="H2018" s="271"/>
      <c r="I2018" s="271"/>
      <c r="J2018" s="271"/>
      <c r="N2018" s="271"/>
      <c r="O2018" s="271"/>
      <c r="P2018" s="271"/>
      <c r="Q2018" s="272"/>
      <c r="R2018" s="271"/>
      <c r="S2018" s="271"/>
      <c r="T2018" s="271"/>
      <c r="U2018" s="271"/>
      <c r="V2018" s="271"/>
      <c r="W2018" s="271"/>
      <c r="X2018" s="271"/>
      <c r="Y2018" s="271"/>
      <c r="Z2018" s="271"/>
      <c r="AA2018" s="271"/>
      <c r="AB2018" s="271"/>
      <c r="AC2018" s="271"/>
      <c r="AD2018" s="271"/>
      <c r="AE2018" s="271"/>
      <c r="AF2018" s="271"/>
      <c r="AG2018" s="272"/>
      <c r="AH2018" s="271"/>
      <c r="AI2018" s="271"/>
      <c r="AJ2018" s="271"/>
      <c r="AK2018" s="271"/>
      <c r="AL2018" s="271"/>
      <c r="AM2018" s="271"/>
      <c r="AN2018" s="271"/>
      <c r="AO2018" s="271"/>
      <c r="AP2018" s="271"/>
      <c r="AQ2018" s="271"/>
      <c r="AR2018" s="271"/>
      <c r="AS2018" s="271"/>
      <c r="AT2018" s="271"/>
      <c r="AU2018" s="271"/>
      <c r="AV2018" s="271"/>
      <c r="AW2018" s="271"/>
      <c r="AX2018" s="271"/>
      <c r="AY2018" s="271"/>
      <c r="AZ2018" s="271"/>
      <c r="BA2018" s="271"/>
      <c r="BB2018" s="271"/>
    </row>
    <row r="2019" spans="1:54" s="352" customFormat="1" ht="18" customHeight="1" x14ac:dyDescent="0.25">
      <c r="A2019" s="166">
        <v>31</v>
      </c>
      <c r="B2019" s="271">
        <v>2</v>
      </c>
      <c r="C2019" s="516" t="str">
        <f t="shared" si="411"/>
        <v/>
      </c>
      <c r="D2019" s="330" t="e" cm="1">
        <f t="array" ref="D2019">INDEX($C$1939:$C$2538,MATCH(0,INDEX(COUNTIF($D$1938:D2018,$C$1939:$C$2538),),))</f>
        <v>#N/A</v>
      </c>
      <c r="E2019" s="333" t="e">
        <f t="shared" si="408"/>
        <v>#N/A</v>
      </c>
      <c r="F2019" s="271"/>
      <c r="G2019" s="271"/>
      <c r="H2019" s="271"/>
      <c r="I2019" s="271"/>
      <c r="J2019" s="271"/>
      <c r="N2019" s="271"/>
      <c r="O2019" s="271"/>
      <c r="P2019" s="271"/>
      <c r="Q2019" s="272"/>
      <c r="R2019" s="271"/>
      <c r="S2019" s="271"/>
      <c r="T2019" s="271"/>
      <c r="U2019" s="271"/>
      <c r="V2019" s="271"/>
      <c r="W2019" s="271"/>
      <c r="X2019" s="271"/>
      <c r="Y2019" s="271"/>
      <c r="Z2019" s="271"/>
      <c r="AA2019" s="271"/>
      <c r="AB2019" s="271"/>
      <c r="AC2019" s="271"/>
      <c r="AD2019" s="271"/>
      <c r="AE2019" s="271"/>
      <c r="AF2019" s="271"/>
      <c r="AG2019" s="272"/>
      <c r="AH2019" s="271"/>
      <c r="AI2019" s="271"/>
      <c r="AJ2019" s="271"/>
      <c r="AK2019" s="271"/>
      <c r="AL2019" s="271"/>
      <c r="AM2019" s="271"/>
      <c r="AN2019" s="271"/>
      <c r="AO2019" s="271"/>
      <c r="AP2019" s="271"/>
      <c r="AQ2019" s="271"/>
      <c r="AR2019" s="271"/>
      <c r="AS2019" s="271"/>
      <c r="AT2019" s="271"/>
      <c r="AU2019" s="271"/>
      <c r="AV2019" s="271"/>
      <c r="AW2019" s="271"/>
      <c r="AX2019" s="271"/>
      <c r="AY2019" s="271"/>
      <c r="AZ2019" s="271"/>
      <c r="BA2019" s="271"/>
      <c r="BB2019" s="271"/>
    </row>
    <row r="2020" spans="1:54" s="352" customFormat="1" ht="18" customHeight="1" x14ac:dyDescent="0.25">
      <c r="A2020" s="166">
        <v>32</v>
      </c>
      <c r="B2020" s="272">
        <v>2</v>
      </c>
      <c r="C2020" s="516" t="str">
        <f t="shared" si="411"/>
        <v/>
      </c>
      <c r="D2020" s="330" t="e" cm="1">
        <f t="array" ref="D2020">INDEX($C$1939:$C$2538,MATCH(0,INDEX(COUNTIF($D$1938:D2019,$C$1939:$C$2538),),))</f>
        <v>#N/A</v>
      </c>
      <c r="E2020" s="333" t="e">
        <f>IF(D2020="",D2039,IF(D2020=E2019,D2039,D2020))</f>
        <v>#N/A</v>
      </c>
      <c r="F2020" s="271"/>
      <c r="G2020" s="271"/>
      <c r="H2020" s="271"/>
      <c r="I2020" s="271"/>
      <c r="J2020" s="271"/>
      <c r="N2020" s="271"/>
      <c r="O2020" s="271"/>
      <c r="P2020" s="271"/>
      <c r="Q2020" s="272"/>
      <c r="R2020" s="271"/>
      <c r="S2020" s="271"/>
      <c r="T2020" s="271"/>
      <c r="U2020" s="271"/>
      <c r="V2020" s="271"/>
      <c r="W2020" s="271"/>
      <c r="X2020" s="271"/>
      <c r="Y2020" s="271"/>
      <c r="Z2020" s="271"/>
      <c r="AA2020" s="271"/>
      <c r="AB2020" s="271"/>
      <c r="AC2020" s="271"/>
      <c r="AD2020" s="271"/>
      <c r="AE2020" s="271"/>
      <c r="AF2020" s="271"/>
      <c r="AG2020" s="272"/>
      <c r="AH2020" s="271"/>
      <c r="AI2020" s="271"/>
      <c r="AJ2020" s="271"/>
      <c r="AK2020" s="271"/>
      <c r="AL2020" s="271"/>
      <c r="AM2020" s="271"/>
      <c r="AN2020" s="271"/>
      <c r="AO2020" s="271"/>
      <c r="AP2020" s="271"/>
      <c r="AQ2020" s="271"/>
      <c r="AR2020" s="271"/>
      <c r="AS2020" s="271"/>
      <c r="AT2020" s="271"/>
      <c r="AU2020" s="271"/>
      <c r="AV2020" s="271"/>
      <c r="AW2020" s="271"/>
      <c r="AX2020" s="271"/>
      <c r="AY2020" s="271"/>
      <c r="AZ2020" s="271"/>
      <c r="BA2020" s="271"/>
      <c r="BB2020" s="271"/>
    </row>
    <row r="2021" spans="1:54" s="352" customFormat="1" ht="18" customHeight="1" x14ac:dyDescent="0.25">
      <c r="A2021" s="903">
        <v>33</v>
      </c>
      <c r="B2021" s="271">
        <v>2</v>
      </c>
      <c r="C2021" s="516" t="str">
        <f t="shared" ref="C2021:C2038" si="412">IF(D256="","",D256)</f>
        <v/>
      </c>
      <c r="D2021" s="330" t="e" cm="1">
        <f t="array" ref="D2021">INDEX($C$1939:$C$2538,MATCH(0,INDEX(COUNTIF($D$1938:D2020,$C$1939:$C$2538),),))</f>
        <v>#N/A</v>
      </c>
      <c r="E2021" s="333" t="e">
        <f t="shared" ref="E2021:E2037" si="413">IF(D2021="",D2040,IF(D2021=E2020,D2040,D2021))</f>
        <v>#N/A</v>
      </c>
      <c r="F2021" s="271"/>
      <c r="G2021" s="271"/>
      <c r="H2021" s="271"/>
      <c r="I2021" s="271"/>
      <c r="J2021" s="271"/>
      <c r="N2021" s="271"/>
      <c r="O2021" s="271"/>
      <c r="P2021" s="271"/>
      <c r="Q2021" s="272"/>
      <c r="R2021" s="271"/>
      <c r="S2021" s="271"/>
      <c r="T2021" s="271"/>
      <c r="U2021" s="271"/>
      <c r="V2021" s="271"/>
      <c r="W2021" s="271"/>
      <c r="X2021" s="271"/>
      <c r="Y2021" s="271"/>
      <c r="Z2021" s="271"/>
      <c r="AA2021" s="271"/>
      <c r="AB2021" s="271"/>
      <c r="AC2021" s="271"/>
      <c r="AD2021" s="271"/>
      <c r="AE2021" s="271"/>
      <c r="AF2021" s="271"/>
      <c r="AG2021" s="272"/>
      <c r="AH2021" s="271"/>
      <c r="AI2021" s="271"/>
      <c r="AJ2021" s="271"/>
      <c r="AK2021" s="271"/>
      <c r="AL2021" s="271"/>
      <c r="AM2021" s="271"/>
      <c r="AN2021" s="271"/>
      <c r="AO2021" s="271"/>
      <c r="AP2021" s="271"/>
      <c r="AQ2021" s="271"/>
      <c r="AR2021" s="271"/>
      <c r="AS2021" s="271"/>
      <c r="AT2021" s="271"/>
      <c r="AU2021" s="271"/>
      <c r="AV2021" s="271"/>
      <c r="AW2021" s="271"/>
      <c r="AX2021" s="271"/>
      <c r="AY2021" s="271"/>
      <c r="AZ2021" s="271"/>
      <c r="BA2021" s="271"/>
      <c r="BB2021" s="271"/>
    </row>
    <row r="2022" spans="1:54" s="352" customFormat="1" ht="18" customHeight="1" x14ac:dyDescent="0.25">
      <c r="A2022" s="903">
        <v>34</v>
      </c>
      <c r="B2022" s="272">
        <v>2</v>
      </c>
      <c r="C2022" s="516" t="str">
        <f t="shared" si="412"/>
        <v/>
      </c>
      <c r="D2022" s="330" t="e" cm="1">
        <f t="array" ref="D2022">INDEX($C$1939:$C$2538,MATCH(0,INDEX(COUNTIF($D$1938:D2021,$C$1939:$C$2538),),))</f>
        <v>#N/A</v>
      </c>
      <c r="E2022" s="333" t="e">
        <f t="shared" si="413"/>
        <v>#N/A</v>
      </c>
      <c r="F2022" s="271"/>
      <c r="G2022" s="271"/>
      <c r="H2022" s="271"/>
      <c r="I2022" s="271"/>
      <c r="J2022" s="271"/>
      <c r="N2022" s="271"/>
      <c r="O2022" s="271"/>
      <c r="P2022" s="271"/>
      <c r="Q2022" s="272"/>
      <c r="R2022" s="271"/>
      <c r="S2022" s="271"/>
      <c r="T2022" s="271"/>
      <c r="U2022" s="271"/>
      <c r="V2022" s="271"/>
      <c r="W2022" s="271"/>
      <c r="X2022" s="271"/>
      <c r="Y2022" s="271"/>
      <c r="Z2022" s="271"/>
      <c r="AA2022" s="271"/>
      <c r="AB2022" s="271"/>
      <c r="AC2022" s="271"/>
      <c r="AD2022" s="271"/>
      <c r="AE2022" s="271"/>
      <c r="AF2022" s="271"/>
      <c r="AG2022" s="272"/>
      <c r="AH2022" s="271"/>
      <c r="AI2022" s="271"/>
      <c r="AJ2022" s="271"/>
      <c r="AK2022" s="271"/>
      <c r="AL2022" s="271"/>
      <c r="AM2022" s="271"/>
      <c r="AN2022" s="271"/>
      <c r="AO2022" s="271"/>
      <c r="AP2022" s="271"/>
      <c r="AQ2022" s="271"/>
      <c r="AR2022" s="271"/>
      <c r="AS2022" s="271"/>
      <c r="AT2022" s="271"/>
      <c r="AU2022" s="271"/>
      <c r="AV2022" s="271"/>
      <c r="AW2022" s="271"/>
      <c r="AX2022" s="271"/>
      <c r="AY2022" s="271"/>
      <c r="AZ2022" s="271"/>
      <c r="BA2022" s="271"/>
      <c r="BB2022" s="271"/>
    </row>
    <row r="2023" spans="1:54" s="352" customFormat="1" ht="18" customHeight="1" x14ac:dyDescent="0.25">
      <c r="A2023" s="903">
        <v>35</v>
      </c>
      <c r="B2023" s="271">
        <v>2</v>
      </c>
      <c r="C2023" s="516" t="str">
        <f t="shared" si="412"/>
        <v/>
      </c>
      <c r="D2023" s="330" t="e" cm="1">
        <f t="array" ref="D2023">INDEX($C$1939:$C$2538,MATCH(0,INDEX(COUNTIF($D$1938:D2022,$C$1939:$C$2538),),))</f>
        <v>#N/A</v>
      </c>
      <c r="E2023" s="333" t="e">
        <f t="shared" si="413"/>
        <v>#N/A</v>
      </c>
      <c r="F2023" s="271"/>
      <c r="G2023" s="271"/>
      <c r="H2023" s="271"/>
      <c r="I2023" s="271"/>
      <c r="J2023" s="271"/>
      <c r="N2023" s="271"/>
      <c r="O2023" s="271"/>
      <c r="P2023" s="271"/>
      <c r="Q2023" s="272"/>
      <c r="R2023" s="271"/>
      <c r="S2023" s="271"/>
      <c r="T2023" s="271"/>
      <c r="U2023" s="271"/>
      <c r="V2023" s="271"/>
      <c r="W2023" s="271"/>
      <c r="X2023" s="271"/>
      <c r="Y2023" s="271"/>
      <c r="Z2023" s="271"/>
      <c r="AA2023" s="271"/>
      <c r="AB2023" s="271"/>
      <c r="AC2023" s="271"/>
      <c r="AD2023" s="271"/>
      <c r="AE2023" s="271"/>
      <c r="AF2023" s="271"/>
      <c r="AG2023" s="272"/>
      <c r="AH2023" s="271"/>
      <c r="AI2023" s="271"/>
      <c r="AJ2023" s="271"/>
      <c r="AK2023" s="271"/>
      <c r="AL2023" s="271"/>
      <c r="AM2023" s="271"/>
      <c r="AN2023" s="271"/>
      <c r="AO2023" s="271"/>
      <c r="AP2023" s="271"/>
      <c r="AQ2023" s="271"/>
      <c r="AR2023" s="271"/>
      <c r="AS2023" s="271"/>
      <c r="AT2023" s="271"/>
      <c r="AU2023" s="271"/>
      <c r="AV2023" s="271"/>
      <c r="AW2023" s="271"/>
      <c r="AX2023" s="271"/>
      <c r="AY2023" s="271"/>
      <c r="AZ2023" s="271"/>
      <c r="BA2023" s="271"/>
      <c r="BB2023" s="271"/>
    </row>
    <row r="2024" spans="1:54" s="352" customFormat="1" ht="18" customHeight="1" x14ac:dyDescent="0.25">
      <c r="A2024" s="903">
        <v>36</v>
      </c>
      <c r="B2024" s="272">
        <v>2</v>
      </c>
      <c r="C2024" s="516" t="str">
        <f t="shared" si="412"/>
        <v/>
      </c>
      <c r="D2024" s="330" t="e" cm="1">
        <f t="array" ref="D2024">INDEX($C$1939:$C$2538,MATCH(0,INDEX(COUNTIF($D$1938:D2023,$C$1939:$C$2538),),))</f>
        <v>#N/A</v>
      </c>
      <c r="E2024" s="333" t="e">
        <f t="shared" si="413"/>
        <v>#N/A</v>
      </c>
      <c r="F2024" s="271"/>
      <c r="G2024" s="271"/>
      <c r="H2024" s="271"/>
      <c r="I2024" s="271"/>
      <c r="J2024" s="271"/>
      <c r="N2024" s="271"/>
      <c r="O2024" s="271"/>
      <c r="P2024" s="271"/>
      <c r="Q2024" s="272"/>
      <c r="R2024" s="271"/>
      <c r="S2024" s="271"/>
      <c r="T2024" s="271"/>
      <c r="U2024" s="271"/>
      <c r="V2024" s="271"/>
      <c r="W2024" s="271"/>
      <c r="X2024" s="271"/>
      <c r="Y2024" s="271"/>
      <c r="Z2024" s="271"/>
      <c r="AA2024" s="271"/>
      <c r="AB2024" s="271"/>
      <c r="AC2024" s="271"/>
      <c r="AD2024" s="271"/>
      <c r="AE2024" s="271"/>
      <c r="AF2024" s="271"/>
      <c r="AG2024" s="272"/>
      <c r="AH2024" s="271"/>
      <c r="AI2024" s="271"/>
      <c r="AJ2024" s="271"/>
      <c r="AK2024" s="271"/>
      <c r="AL2024" s="271"/>
      <c r="AM2024" s="271"/>
      <c r="AN2024" s="271"/>
      <c r="AO2024" s="271"/>
      <c r="AP2024" s="271"/>
      <c r="AQ2024" s="271"/>
      <c r="AR2024" s="271"/>
      <c r="AS2024" s="271"/>
      <c r="AT2024" s="271"/>
      <c r="AU2024" s="271"/>
      <c r="AV2024" s="271"/>
      <c r="AW2024" s="271"/>
      <c r="AX2024" s="271"/>
      <c r="AY2024" s="271"/>
      <c r="AZ2024" s="271"/>
      <c r="BA2024" s="271"/>
      <c r="BB2024" s="271"/>
    </row>
    <row r="2025" spans="1:54" s="352" customFormat="1" ht="18" customHeight="1" x14ac:dyDescent="0.25">
      <c r="A2025" s="903">
        <v>37</v>
      </c>
      <c r="B2025" s="271">
        <v>2</v>
      </c>
      <c r="C2025" s="516" t="str">
        <f t="shared" si="412"/>
        <v/>
      </c>
      <c r="D2025" s="330" t="e" cm="1">
        <f t="array" ref="D2025">INDEX($C$1939:$C$2538,MATCH(0,INDEX(COUNTIF($D$1938:D2024,$C$1939:$C$2538),),))</f>
        <v>#N/A</v>
      </c>
      <c r="E2025" s="333" t="e">
        <f t="shared" si="413"/>
        <v>#N/A</v>
      </c>
      <c r="F2025" s="271"/>
      <c r="G2025" s="271"/>
      <c r="H2025" s="271"/>
      <c r="I2025" s="271"/>
      <c r="J2025" s="271"/>
      <c r="N2025" s="271"/>
      <c r="O2025" s="271"/>
      <c r="P2025" s="271"/>
      <c r="Q2025" s="272"/>
      <c r="R2025" s="271"/>
      <c r="S2025" s="271"/>
      <c r="T2025" s="271"/>
      <c r="U2025" s="271"/>
      <c r="V2025" s="271"/>
      <c r="W2025" s="271"/>
      <c r="X2025" s="271"/>
      <c r="Y2025" s="271"/>
      <c r="Z2025" s="271"/>
      <c r="AA2025" s="271"/>
      <c r="AB2025" s="271"/>
      <c r="AC2025" s="271"/>
      <c r="AD2025" s="271"/>
      <c r="AE2025" s="271"/>
      <c r="AF2025" s="271"/>
      <c r="AG2025" s="272"/>
      <c r="AH2025" s="271"/>
      <c r="AI2025" s="271"/>
      <c r="AJ2025" s="271"/>
      <c r="AK2025" s="271"/>
      <c r="AL2025" s="271"/>
      <c r="AM2025" s="271"/>
      <c r="AN2025" s="271"/>
      <c r="AO2025" s="271"/>
      <c r="AP2025" s="271"/>
      <c r="AQ2025" s="271"/>
      <c r="AR2025" s="271"/>
      <c r="AS2025" s="271"/>
      <c r="AT2025" s="271"/>
      <c r="AU2025" s="271"/>
      <c r="AV2025" s="271"/>
      <c r="AW2025" s="271"/>
      <c r="AX2025" s="271"/>
      <c r="AY2025" s="271"/>
      <c r="AZ2025" s="271"/>
      <c r="BA2025" s="271"/>
      <c r="BB2025" s="271"/>
    </row>
    <row r="2026" spans="1:54" s="352" customFormat="1" ht="18" customHeight="1" x14ac:dyDescent="0.25">
      <c r="A2026" s="903">
        <v>38</v>
      </c>
      <c r="B2026" s="272">
        <v>2</v>
      </c>
      <c r="C2026" s="516" t="str">
        <f t="shared" si="412"/>
        <v/>
      </c>
      <c r="D2026" s="330" t="e" cm="1">
        <f t="array" ref="D2026">INDEX($C$1939:$C$2538,MATCH(0,INDEX(COUNTIF($D$1938:D2025,$C$1939:$C$2538),),))</f>
        <v>#N/A</v>
      </c>
      <c r="E2026" s="333" t="e">
        <f t="shared" si="413"/>
        <v>#N/A</v>
      </c>
      <c r="F2026" s="271"/>
      <c r="G2026" s="271"/>
      <c r="H2026" s="271"/>
      <c r="I2026" s="271"/>
      <c r="J2026" s="271"/>
      <c r="N2026" s="271"/>
      <c r="O2026" s="271"/>
      <c r="P2026" s="271"/>
      <c r="Q2026" s="272"/>
      <c r="R2026" s="271"/>
      <c r="S2026" s="271"/>
      <c r="T2026" s="271"/>
      <c r="U2026" s="271"/>
      <c r="V2026" s="271"/>
      <c r="W2026" s="271"/>
      <c r="X2026" s="271"/>
      <c r="Y2026" s="271"/>
      <c r="Z2026" s="271"/>
      <c r="AA2026" s="271"/>
      <c r="AB2026" s="271"/>
      <c r="AC2026" s="271"/>
      <c r="AD2026" s="271"/>
      <c r="AE2026" s="271"/>
      <c r="AF2026" s="271"/>
      <c r="AG2026" s="272"/>
      <c r="AH2026" s="271"/>
      <c r="AI2026" s="271"/>
      <c r="AJ2026" s="271"/>
      <c r="AK2026" s="271"/>
      <c r="AL2026" s="271"/>
      <c r="AM2026" s="271"/>
      <c r="AN2026" s="271"/>
      <c r="AO2026" s="271"/>
      <c r="AP2026" s="271"/>
      <c r="AQ2026" s="271"/>
      <c r="AR2026" s="271"/>
      <c r="AS2026" s="271"/>
      <c r="AT2026" s="271"/>
      <c r="AU2026" s="271"/>
      <c r="AV2026" s="271"/>
      <c r="AW2026" s="271"/>
      <c r="AX2026" s="271"/>
      <c r="AY2026" s="271"/>
      <c r="AZ2026" s="271"/>
      <c r="BA2026" s="271"/>
      <c r="BB2026" s="271"/>
    </row>
    <row r="2027" spans="1:54" s="352" customFormat="1" ht="18" customHeight="1" x14ac:dyDescent="0.25">
      <c r="A2027" s="903">
        <v>39</v>
      </c>
      <c r="B2027" s="271">
        <v>2</v>
      </c>
      <c r="C2027" s="516" t="str">
        <f t="shared" si="412"/>
        <v/>
      </c>
      <c r="D2027" s="330" t="e" cm="1">
        <f t="array" ref="D2027">INDEX($C$1939:$C$2538,MATCH(0,INDEX(COUNTIF($D$1938:D2026,$C$1939:$C$2538),),))</f>
        <v>#N/A</v>
      </c>
      <c r="E2027" s="333" t="e">
        <f t="shared" si="413"/>
        <v>#N/A</v>
      </c>
      <c r="F2027" s="271"/>
      <c r="G2027" s="271"/>
      <c r="H2027" s="271"/>
      <c r="I2027" s="271"/>
      <c r="J2027" s="271"/>
      <c r="N2027" s="271"/>
      <c r="O2027" s="271"/>
      <c r="P2027" s="271"/>
      <c r="Q2027" s="272"/>
      <c r="R2027" s="271"/>
      <c r="S2027" s="271"/>
      <c r="T2027" s="271"/>
      <c r="U2027" s="271"/>
      <c r="V2027" s="271"/>
      <c r="W2027" s="271"/>
      <c r="X2027" s="271"/>
      <c r="Y2027" s="271"/>
      <c r="Z2027" s="271"/>
      <c r="AA2027" s="271"/>
      <c r="AB2027" s="271"/>
      <c r="AC2027" s="271"/>
      <c r="AD2027" s="271"/>
      <c r="AE2027" s="271"/>
      <c r="AF2027" s="271"/>
      <c r="AG2027" s="272"/>
      <c r="AH2027" s="271"/>
      <c r="AI2027" s="271"/>
      <c r="AJ2027" s="271"/>
      <c r="AK2027" s="271"/>
      <c r="AL2027" s="271"/>
      <c r="AM2027" s="271"/>
      <c r="AN2027" s="271"/>
      <c r="AO2027" s="271"/>
      <c r="AP2027" s="271"/>
      <c r="AQ2027" s="271"/>
      <c r="AR2027" s="271"/>
      <c r="AS2027" s="271"/>
      <c r="AT2027" s="271"/>
      <c r="AU2027" s="271"/>
      <c r="AV2027" s="271"/>
      <c r="AW2027" s="271"/>
      <c r="AX2027" s="271"/>
      <c r="AY2027" s="271"/>
      <c r="AZ2027" s="271"/>
      <c r="BA2027" s="271"/>
      <c r="BB2027" s="271"/>
    </row>
    <row r="2028" spans="1:54" s="352" customFormat="1" ht="18" customHeight="1" x14ac:dyDescent="0.25">
      <c r="A2028" s="903">
        <v>40</v>
      </c>
      <c r="B2028" s="272">
        <v>2</v>
      </c>
      <c r="C2028" s="516" t="str">
        <f t="shared" si="412"/>
        <v/>
      </c>
      <c r="D2028" s="330" t="e" cm="1">
        <f t="array" ref="D2028">INDEX($C$1939:$C$2538,MATCH(0,INDEX(COUNTIF($D$1938:D2027,$C$1939:$C$2538),),))</f>
        <v>#N/A</v>
      </c>
      <c r="E2028" s="333" t="e">
        <f t="shared" si="413"/>
        <v>#N/A</v>
      </c>
      <c r="F2028" s="271"/>
      <c r="G2028" s="271"/>
      <c r="H2028" s="271"/>
      <c r="I2028" s="271"/>
      <c r="J2028" s="271"/>
      <c r="N2028" s="271"/>
      <c r="O2028" s="271"/>
      <c r="P2028" s="271"/>
      <c r="Q2028" s="272"/>
      <c r="R2028" s="271"/>
      <c r="S2028" s="271"/>
      <c r="T2028" s="271"/>
      <c r="U2028" s="271"/>
      <c r="V2028" s="271"/>
      <c r="W2028" s="271"/>
      <c r="X2028" s="271"/>
      <c r="Y2028" s="271"/>
      <c r="Z2028" s="271"/>
      <c r="AA2028" s="271"/>
      <c r="AB2028" s="271"/>
      <c r="AC2028" s="271"/>
      <c r="AD2028" s="271"/>
      <c r="AE2028" s="271"/>
      <c r="AF2028" s="271"/>
      <c r="AG2028" s="272"/>
      <c r="AH2028" s="271"/>
      <c r="AI2028" s="271"/>
      <c r="AJ2028" s="271"/>
      <c r="AK2028" s="271"/>
      <c r="AL2028" s="271"/>
      <c r="AM2028" s="271"/>
      <c r="AN2028" s="271"/>
      <c r="AO2028" s="271"/>
      <c r="AP2028" s="271"/>
      <c r="AQ2028" s="271"/>
      <c r="AR2028" s="271"/>
      <c r="AS2028" s="271"/>
      <c r="AT2028" s="271"/>
      <c r="AU2028" s="271"/>
      <c r="AV2028" s="271"/>
      <c r="AW2028" s="271"/>
      <c r="AX2028" s="271"/>
      <c r="AY2028" s="271"/>
      <c r="AZ2028" s="271"/>
      <c r="BA2028" s="271"/>
      <c r="BB2028" s="271"/>
    </row>
    <row r="2029" spans="1:54" s="352" customFormat="1" ht="18" customHeight="1" x14ac:dyDescent="0.25">
      <c r="A2029" s="903">
        <v>41</v>
      </c>
      <c r="B2029" s="271">
        <v>2</v>
      </c>
      <c r="C2029" s="516" t="str">
        <f t="shared" si="412"/>
        <v/>
      </c>
      <c r="D2029" s="330" t="e" cm="1">
        <f t="array" ref="D2029">INDEX($C$1939:$C$2538,MATCH(0,INDEX(COUNTIF($D$1938:D2028,$C$1939:$C$2538),),))</f>
        <v>#N/A</v>
      </c>
      <c r="E2029" s="333" t="e">
        <f t="shared" si="413"/>
        <v>#N/A</v>
      </c>
      <c r="F2029" s="271"/>
      <c r="G2029" s="271"/>
      <c r="H2029" s="271"/>
      <c r="I2029" s="271"/>
      <c r="J2029" s="271"/>
      <c r="N2029" s="271"/>
      <c r="O2029" s="271"/>
      <c r="P2029" s="271"/>
      <c r="Q2029" s="272"/>
      <c r="R2029" s="271"/>
      <c r="S2029" s="271"/>
      <c r="T2029" s="271"/>
      <c r="U2029" s="271"/>
      <c r="V2029" s="271"/>
      <c r="W2029" s="271"/>
      <c r="X2029" s="271"/>
      <c r="Y2029" s="271"/>
      <c r="Z2029" s="271"/>
      <c r="AA2029" s="271"/>
      <c r="AB2029" s="271"/>
      <c r="AC2029" s="271"/>
      <c r="AD2029" s="271"/>
      <c r="AE2029" s="271"/>
      <c r="AF2029" s="271"/>
      <c r="AG2029" s="272"/>
      <c r="AH2029" s="271"/>
      <c r="AI2029" s="271"/>
      <c r="AJ2029" s="271"/>
      <c r="AK2029" s="271"/>
      <c r="AL2029" s="271"/>
      <c r="AM2029" s="271"/>
      <c r="AN2029" s="271"/>
      <c r="AO2029" s="271"/>
      <c r="AP2029" s="271"/>
      <c r="AQ2029" s="271"/>
      <c r="AR2029" s="271"/>
      <c r="AS2029" s="271"/>
      <c r="AT2029" s="271"/>
      <c r="AU2029" s="271"/>
      <c r="AV2029" s="271"/>
      <c r="AW2029" s="271"/>
      <c r="AX2029" s="271"/>
      <c r="AY2029" s="271"/>
      <c r="AZ2029" s="271"/>
      <c r="BA2029" s="271"/>
      <c r="BB2029" s="271"/>
    </row>
    <row r="2030" spans="1:54" s="352" customFormat="1" ht="18" customHeight="1" x14ac:dyDescent="0.25">
      <c r="A2030" s="903">
        <v>42</v>
      </c>
      <c r="B2030" s="272">
        <v>2</v>
      </c>
      <c r="C2030" s="516" t="str">
        <f t="shared" si="412"/>
        <v/>
      </c>
      <c r="D2030" s="330" t="e" cm="1">
        <f t="array" ref="D2030">INDEX($C$1939:$C$2538,MATCH(0,INDEX(COUNTIF($D$1938:D2029,$C$1939:$C$2538),),))</f>
        <v>#N/A</v>
      </c>
      <c r="E2030" s="333" t="e">
        <f t="shared" si="413"/>
        <v>#N/A</v>
      </c>
      <c r="F2030" s="271"/>
      <c r="G2030" s="271"/>
      <c r="H2030" s="271"/>
      <c r="I2030" s="271"/>
      <c r="J2030" s="271"/>
      <c r="N2030" s="271"/>
      <c r="O2030" s="271"/>
      <c r="P2030" s="271"/>
      <c r="Q2030" s="272"/>
      <c r="R2030" s="271"/>
      <c r="S2030" s="271"/>
      <c r="T2030" s="271"/>
      <c r="U2030" s="271"/>
      <c r="V2030" s="271"/>
      <c r="W2030" s="271"/>
      <c r="X2030" s="271"/>
      <c r="Y2030" s="271"/>
      <c r="Z2030" s="271"/>
      <c r="AA2030" s="271"/>
      <c r="AB2030" s="271"/>
      <c r="AC2030" s="271"/>
      <c r="AD2030" s="271"/>
      <c r="AE2030" s="271"/>
      <c r="AF2030" s="271"/>
      <c r="AG2030" s="272"/>
      <c r="AH2030" s="271"/>
      <c r="AI2030" s="271"/>
      <c r="AJ2030" s="271"/>
      <c r="AK2030" s="271"/>
      <c r="AL2030" s="271"/>
      <c r="AM2030" s="271"/>
      <c r="AN2030" s="271"/>
      <c r="AO2030" s="271"/>
      <c r="AP2030" s="271"/>
      <c r="AQ2030" s="271"/>
      <c r="AR2030" s="271"/>
      <c r="AS2030" s="271"/>
      <c r="AT2030" s="271"/>
      <c r="AU2030" s="271"/>
      <c r="AV2030" s="271"/>
      <c r="AW2030" s="271"/>
      <c r="AX2030" s="271"/>
      <c r="AY2030" s="271"/>
      <c r="AZ2030" s="271"/>
      <c r="BA2030" s="271"/>
      <c r="BB2030" s="271"/>
    </row>
    <row r="2031" spans="1:54" s="352" customFormat="1" ht="18" customHeight="1" x14ac:dyDescent="0.25">
      <c r="A2031" s="903">
        <v>43</v>
      </c>
      <c r="B2031" s="271">
        <v>2</v>
      </c>
      <c r="C2031" s="516" t="str">
        <f t="shared" si="412"/>
        <v/>
      </c>
      <c r="D2031" s="330" t="e" cm="1">
        <f t="array" ref="D2031">INDEX($C$1939:$C$2538,MATCH(0,INDEX(COUNTIF($D$1938:D2030,$C$1939:$C$2538),),))</f>
        <v>#N/A</v>
      </c>
      <c r="E2031" s="333" t="e">
        <f t="shared" si="413"/>
        <v>#N/A</v>
      </c>
      <c r="F2031" s="271"/>
      <c r="G2031" s="271"/>
      <c r="H2031" s="271"/>
      <c r="I2031" s="271"/>
      <c r="J2031" s="271"/>
      <c r="N2031" s="271"/>
      <c r="O2031" s="271"/>
      <c r="P2031" s="271"/>
      <c r="Q2031" s="272"/>
      <c r="R2031" s="271"/>
      <c r="S2031" s="271"/>
      <c r="T2031" s="271"/>
      <c r="U2031" s="271"/>
      <c r="V2031" s="271"/>
      <c r="W2031" s="271"/>
      <c r="X2031" s="271"/>
      <c r="Y2031" s="271"/>
      <c r="Z2031" s="271"/>
      <c r="AA2031" s="271"/>
      <c r="AB2031" s="271"/>
      <c r="AC2031" s="271"/>
      <c r="AD2031" s="271"/>
      <c r="AE2031" s="271"/>
      <c r="AF2031" s="271"/>
      <c r="AG2031" s="272"/>
      <c r="AH2031" s="271"/>
      <c r="AI2031" s="271"/>
      <c r="AJ2031" s="271"/>
      <c r="AK2031" s="271"/>
      <c r="AL2031" s="271"/>
      <c r="AM2031" s="271"/>
      <c r="AN2031" s="271"/>
      <c r="AO2031" s="271"/>
      <c r="AP2031" s="271"/>
      <c r="AQ2031" s="271"/>
      <c r="AR2031" s="271"/>
      <c r="AS2031" s="271"/>
      <c r="AT2031" s="271"/>
      <c r="AU2031" s="271"/>
      <c r="AV2031" s="271"/>
      <c r="AW2031" s="271"/>
      <c r="AX2031" s="271"/>
      <c r="AY2031" s="271"/>
      <c r="AZ2031" s="271"/>
      <c r="BA2031" s="271"/>
      <c r="BB2031" s="271"/>
    </row>
    <row r="2032" spans="1:54" s="352" customFormat="1" ht="18" customHeight="1" x14ac:dyDescent="0.25">
      <c r="A2032" s="903">
        <v>44</v>
      </c>
      <c r="B2032" s="272">
        <v>2</v>
      </c>
      <c r="C2032" s="516" t="str">
        <f t="shared" si="412"/>
        <v/>
      </c>
      <c r="D2032" s="330" t="e" cm="1">
        <f t="array" ref="D2032">INDEX($C$1939:$C$2538,MATCH(0,INDEX(COUNTIF($D$1938:D2031,$C$1939:$C$2538),),))</f>
        <v>#N/A</v>
      </c>
      <c r="E2032" s="333" t="e">
        <f t="shared" si="413"/>
        <v>#N/A</v>
      </c>
      <c r="F2032" s="271"/>
      <c r="G2032" s="271"/>
      <c r="H2032" s="271"/>
      <c r="I2032" s="271"/>
      <c r="J2032" s="271"/>
      <c r="N2032" s="271"/>
      <c r="O2032" s="271"/>
      <c r="P2032" s="271"/>
      <c r="Q2032" s="272"/>
      <c r="R2032" s="271"/>
      <c r="S2032" s="271"/>
      <c r="T2032" s="271"/>
      <c r="U2032" s="271"/>
      <c r="V2032" s="271"/>
      <c r="W2032" s="271"/>
      <c r="X2032" s="271"/>
      <c r="Y2032" s="271"/>
      <c r="Z2032" s="271"/>
      <c r="AA2032" s="271"/>
      <c r="AB2032" s="271"/>
      <c r="AC2032" s="271"/>
      <c r="AD2032" s="271"/>
      <c r="AE2032" s="271"/>
      <c r="AF2032" s="271"/>
      <c r="AG2032" s="272"/>
      <c r="AH2032" s="271"/>
      <c r="AI2032" s="271"/>
      <c r="AJ2032" s="271"/>
      <c r="AK2032" s="271"/>
      <c r="AL2032" s="271"/>
      <c r="AM2032" s="271"/>
      <c r="AN2032" s="271"/>
      <c r="AO2032" s="271"/>
      <c r="AP2032" s="271"/>
      <c r="AQ2032" s="271"/>
      <c r="AR2032" s="271"/>
      <c r="AS2032" s="271"/>
      <c r="AT2032" s="271"/>
      <c r="AU2032" s="271"/>
      <c r="AV2032" s="271"/>
      <c r="AW2032" s="271"/>
      <c r="AX2032" s="271"/>
      <c r="AY2032" s="271"/>
      <c r="AZ2032" s="271"/>
      <c r="BA2032" s="271"/>
      <c r="BB2032" s="271"/>
    </row>
    <row r="2033" spans="1:54" s="352" customFormat="1" ht="18" customHeight="1" x14ac:dyDescent="0.25">
      <c r="A2033" s="903">
        <v>45</v>
      </c>
      <c r="B2033" s="271">
        <v>2</v>
      </c>
      <c r="C2033" s="516" t="str">
        <f t="shared" si="412"/>
        <v/>
      </c>
      <c r="D2033" s="330" t="e" cm="1">
        <f t="array" ref="D2033">INDEX($C$1939:$C$2538,MATCH(0,INDEX(COUNTIF($D$1938:D2032,$C$1939:$C$2538),),))</f>
        <v>#N/A</v>
      </c>
      <c r="E2033" s="333" t="e">
        <f t="shared" si="413"/>
        <v>#N/A</v>
      </c>
      <c r="F2033" s="271"/>
      <c r="G2033" s="271"/>
      <c r="H2033" s="271"/>
      <c r="I2033" s="271"/>
      <c r="J2033" s="271"/>
      <c r="N2033" s="271"/>
      <c r="O2033" s="271"/>
      <c r="P2033" s="271"/>
      <c r="Q2033" s="272"/>
      <c r="R2033" s="271"/>
      <c r="S2033" s="271"/>
      <c r="T2033" s="271"/>
      <c r="U2033" s="271"/>
      <c r="V2033" s="271"/>
      <c r="W2033" s="271"/>
      <c r="X2033" s="271"/>
      <c r="Y2033" s="271"/>
      <c r="Z2033" s="271"/>
      <c r="AA2033" s="271"/>
      <c r="AB2033" s="271"/>
      <c r="AC2033" s="271"/>
      <c r="AD2033" s="271"/>
      <c r="AE2033" s="271"/>
      <c r="AF2033" s="271"/>
      <c r="AG2033" s="272"/>
      <c r="AH2033" s="271"/>
      <c r="AI2033" s="271"/>
      <c r="AJ2033" s="271"/>
      <c r="AK2033" s="271"/>
      <c r="AL2033" s="271"/>
      <c r="AM2033" s="271"/>
      <c r="AN2033" s="271"/>
      <c r="AO2033" s="271"/>
      <c r="AP2033" s="271"/>
      <c r="AQ2033" s="271"/>
      <c r="AR2033" s="271"/>
      <c r="AS2033" s="271"/>
      <c r="AT2033" s="271"/>
      <c r="AU2033" s="271"/>
      <c r="AV2033" s="271"/>
      <c r="AW2033" s="271"/>
      <c r="AX2033" s="271"/>
      <c r="AY2033" s="271"/>
      <c r="AZ2033" s="271"/>
      <c r="BA2033" s="271"/>
      <c r="BB2033" s="271"/>
    </row>
    <row r="2034" spans="1:54" s="352" customFormat="1" ht="18" customHeight="1" x14ac:dyDescent="0.25">
      <c r="A2034" s="903">
        <v>46</v>
      </c>
      <c r="B2034" s="272">
        <v>2</v>
      </c>
      <c r="C2034" s="516" t="str">
        <f t="shared" si="412"/>
        <v/>
      </c>
      <c r="D2034" s="330" t="e" cm="1">
        <f t="array" ref="D2034">INDEX($C$1939:$C$2538,MATCH(0,INDEX(COUNTIF($D$1938:D2033,$C$1939:$C$2538),),))</f>
        <v>#N/A</v>
      </c>
      <c r="E2034" s="333" t="e">
        <f t="shared" si="413"/>
        <v>#N/A</v>
      </c>
      <c r="F2034" s="271"/>
      <c r="G2034" s="271"/>
      <c r="H2034" s="271"/>
      <c r="I2034" s="271"/>
      <c r="J2034" s="271"/>
      <c r="N2034" s="271"/>
      <c r="O2034" s="271"/>
      <c r="P2034" s="271"/>
      <c r="Q2034" s="272"/>
      <c r="R2034" s="271"/>
      <c r="S2034" s="271"/>
      <c r="T2034" s="271"/>
      <c r="U2034" s="271"/>
      <c r="V2034" s="271"/>
      <c r="W2034" s="271"/>
      <c r="X2034" s="271"/>
      <c r="Y2034" s="271"/>
      <c r="Z2034" s="271"/>
      <c r="AA2034" s="271"/>
      <c r="AB2034" s="271"/>
      <c r="AC2034" s="271"/>
      <c r="AD2034" s="271"/>
      <c r="AE2034" s="271"/>
      <c r="AF2034" s="271"/>
      <c r="AG2034" s="272"/>
      <c r="AH2034" s="271"/>
      <c r="AI2034" s="271"/>
      <c r="AJ2034" s="271"/>
      <c r="AK2034" s="271"/>
      <c r="AL2034" s="271"/>
      <c r="AM2034" s="271"/>
      <c r="AN2034" s="271"/>
      <c r="AO2034" s="271"/>
      <c r="AP2034" s="271"/>
      <c r="AQ2034" s="271"/>
      <c r="AR2034" s="271"/>
      <c r="AS2034" s="271"/>
      <c r="AT2034" s="271"/>
      <c r="AU2034" s="271"/>
      <c r="AV2034" s="271"/>
      <c r="AW2034" s="271"/>
      <c r="AX2034" s="271"/>
      <c r="AY2034" s="271"/>
      <c r="AZ2034" s="271"/>
      <c r="BA2034" s="271"/>
      <c r="BB2034" s="271"/>
    </row>
    <row r="2035" spans="1:54" s="352" customFormat="1" ht="18" customHeight="1" x14ac:dyDescent="0.25">
      <c r="A2035" s="903">
        <v>47</v>
      </c>
      <c r="B2035" s="271">
        <v>2</v>
      </c>
      <c r="C2035" s="516" t="str">
        <f t="shared" si="412"/>
        <v/>
      </c>
      <c r="D2035" s="330" t="e" cm="1">
        <f t="array" ref="D2035">INDEX($C$1939:$C$2538,MATCH(0,INDEX(COUNTIF($D$1938:D2034,$C$1939:$C$2538),),))</f>
        <v>#N/A</v>
      </c>
      <c r="E2035" s="333" t="e">
        <f t="shared" si="413"/>
        <v>#N/A</v>
      </c>
      <c r="F2035" s="271"/>
      <c r="G2035" s="271"/>
      <c r="H2035" s="271"/>
      <c r="I2035" s="271"/>
      <c r="J2035" s="271"/>
      <c r="N2035" s="271"/>
      <c r="O2035" s="271"/>
      <c r="P2035" s="271"/>
      <c r="Q2035" s="272"/>
      <c r="R2035" s="271"/>
      <c r="S2035" s="271"/>
      <c r="T2035" s="271"/>
      <c r="U2035" s="271"/>
      <c r="V2035" s="271"/>
      <c r="W2035" s="271"/>
      <c r="X2035" s="271"/>
      <c r="Y2035" s="271"/>
      <c r="Z2035" s="271"/>
      <c r="AA2035" s="271"/>
      <c r="AB2035" s="271"/>
      <c r="AC2035" s="271"/>
      <c r="AD2035" s="271"/>
      <c r="AE2035" s="271"/>
      <c r="AF2035" s="271"/>
      <c r="AG2035" s="272"/>
      <c r="AH2035" s="271"/>
      <c r="AI2035" s="271"/>
      <c r="AJ2035" s="271"/>
      <c r="AK2035" s="271"/>
      <c r="AL2035" s="271"/>
      <c r="AM2035" s="271"/>
      <c r="AN2035" s="271"/>
      <c r="AO2035" s="271"/>
      <c r="AP2035" s="271"/>
      <c r="AQ2035" s="271"/>
      <c r="AR2035" s="271"/>
      <c r="AS2035" s="271"/>
      <c r="AT2035" s="271"/>
      <c r="AU2035" s="271"/>
      <c r="AV2035" s="271"/>
      <c r="AW2035" s="271"/>
      <c r="AX2035" s="271"/>
      <c r="AY2035" s="271"/>
      <c r="AZ2035" s="271"/>
      <c r="BA2035" s="271"/>
      <c r="BB2035" s="271"/>
    </row>
    <row r="2036" spans="1:54" s="352" customFormat="1" ht="18" customHeight="1" x14ac:dyDescent="0.25">
      <c r="A2036" s="903">
        <v>48</v>
      </c>
      <c r="B2036" s="272">
        <v>2</v>
      </c>
      <c r="C2036" s="516" t="str">
        <f t="shared" si="412"/>
        <v/>
      </c>
      <c r="D2036" s="330" t="e" cm="1">
        <f t="array" ref="D2036">INDEX($C$1939:$C$2538,MATCH(0,INDEX(COUNTIF($D$1938:D2035,$C$1939:$C$2538),),))</f>
        <v>#N/A</v>
      </c>
      <c r="E2036" s="333" t="e">
        <f t="shared" si="413"/>
        <v>#N/A</v>
      </c>
      <c r="F2036" s="271"/>
      <c r="G2036" s="271"/>
      <c r="H2036" s="271"/>
      <c r="I2036" s="271"/>
      <c r="J2036" s="271"/>
      <c r="N2036" s="271"/>
      <c r="O2036" s="271"/>
      <c r="P2036" s="271"/>
      <c r="Q2036" s="272"/>
      <c r="R2036" s="271"/>
      <c r="S2036" s="271"/>
      <c r="T2036" s="271"/>
      <c r="U2036" s="271"/>
      <c r="V2036" s="271"/>
      <c r="W2036" s="271"/>
      <c r="X2036" s="271"/>
      <c r="Y2036" s="271"/>
      <c r="Z2036" s="271"/>
      <c r="AA2036" s="271"/>
      <c r="AB2036" s="271"/>
      <c r="AC2036" s="271"/>
      <c r="AD2036" s="271"/>
      <c r="AE2036" s="271"/>
      <c r="AF2036" s="271"/>
      <c r="AG2036" s="272"/>
      <c r="AH2036" s="271"/>
      <c r="AI2036" s="271"/>
      <c r="AJ2036" s="271"/>
      <c r="AK2036" s="271"/>
      <c r="AL2036" s="271"/>
      <c r="AM2036" s="271"/>
      <c r="AN2036" s="271"/>
      <c r="AO2036" s="271"/>
      <c r="AP2036" s="271"/>
      <c r="AQ2036" s="271"/>
      <c r="AR2036" s="271"/>
      <c r="AS2036" s="271"/>
      <c r="AT2036" s="271"/>
      <c r="AU2036" s="271"/>
      <c r="AV2036" s="271"/>
      <c r="AW2036" s="271"/>
      <c r="AX2036" s="271"/>
      <c r="AY2036" s="271"/>
      <c r="AZ2036" s="271"/>
      <c r="BA2036" s="271"/>
      <c r="BB2036" s="271"/>
    </row>
    <row r="2037" spans="1:54" s="352" customFormat="1" ht="18" customHeight="1" x14ac:dyDescent="0.25">
      <c r="A2037" s="903">
        <v>49</v>
      </c>
      <c r="B2037" s="271">
        <v>2</v>
      </c>
      <c r="C2037" s="516" t="str">
        <f t="shared" si="412"/>
        <v/>
      </c>
      <c r="D2037" s="330" t="e" cm="1">
        <f t="array" ref="D2037">INDEX($C$1939:$C$2538,MATCH(0,INDEX(COUNTIF($D$1938:D2036,$C$1939:$C$2538),),))</f>
        <v>#N/A</v>
      </c>
      <c r="E2037" s="333" t="e">
        <f t="shared" si="413"/>
        <v>#N/A</v>
      </c>
      <c r="F2037" s="271"/>
      <c r="G2037" s="271"/>
      <c r="H2037" s="271"/>
      <c r="I2037" s="271"/>
      <c r="J2037" s="271"/>
      <c r="N2037" s="271"/>
      <c r="O2037" s="271"/>
      <c r="P2037" s="271"/>
      <c r="Q2037" s="272"/>
      <c r="R2037" s="271"/>
      <c r="S2037" s="271"/>
      <c r="T2037" s="271"/>
      <c r="U2037" s="271"/>
      <c r="V2037" s="271"/>
      <c r="W2037" s="271"/>
      <c r="X2037" s="271"/>
      <c r="Y2037" s="271"/>
      <c r="Z2037" s="271"/>
      <c r="AA2037" s="271"/>
      <c r="AB2037" s="271"/>
      <c r="AC2037" s="271"/>
      <c r="AD2037" s="271"/>
      <c r="AE2037" s="271"/>
      <c r="AF2037" s="271"/>
      <c r="AG2037" s="272"/>
      <c r="AH2037" s="271"/>
      <c r="AI2037" s="271"/>
      <c r="AJ2037" s="271"/>
      <c r="AK2037" s="271"/>
      <c r="AL2037" s="271"/>
      <c r="AM2037" s="271"/>
      <c r="AN2037" s="271"/>
      <c r="AO2037" s="271"/>
      <c r="AP2037" s="271"/>
      <c r="AQ2037" s="271"/>
      <c r="AR2037" s="271"/>
      <c r="AS2037" s="271"/>
      <c r="AT2037" s="271"/>
      <c r="AU2037" s="271"/>
      <c r="AV2037" s="271"/>
      <c r="AW2037" s="271"/>
      <c r="AX2037" s="271"/>
      <c r="AY2037" s="271"/>
      <c r="AZ2037" s="271"/>
      <c r="BA2037" s="271"/>
      <c r="BB2037" s="271"/>
    </row>
    <row r="2038" spans="1:54" s="352" customFormat="1" ht="18" customHeight="1" x14ac:dyDescent="0.25">
      <c r="A2038" s="903">
        <v>50</v>
      </c>
      <c r="B2038" s="272">
        <v>2</v>
      </c>
      <c r="C2038" s="516" t="str">
        <f t="shared" si="412"/>
        <v/>
      </c>
      <c r="D2038" s="330" t="e" cm="1">
        <f t="array" ref="D2038">INDEX($C$1939:$C$2538,MATCH(0,INDEX(COUNTIF($D$1938:D2037,$C$1939:$C$2538),),))</f>
        <v>#N/A</v>
      </c>
      <c r="E2038" s="333" t="e">
        <f>IF(D2038="",D2057,IF(D2038=E2037,D2057,D2038))</f>
        <v>#N/A</v>
      </c>
      <c r="F2038" s="271"/>
      <c r="G2038" s="271"/>
      <c r="H2038" s="271"/>
      <c r="I2038" s="271"/>
      <c r="J2038" s="271"/>
      <c r="N2038" s="271"/>
      <c r="O2038" s="271"/>
      <c r="P2038" s="271"/>
      <c r="Q2038" s="272"/>
      <c r="R2038" s="271"/>
      <c r="S2038" s="271"/>
      <c r="T2038" s="271"/>
      <c r="U2038" s="271"/>
      <c r="V2038" s="271"/>
      <c r="W2038" s="271"/>
      <c r="X2038" s="271"/>
      <c r="Y2038" s="271"/>
      <c r="Z2038" s="271"/>
      <c r="AA2038" s="271"/>
      <c r="AB2038" s="271"/>
      <c r="AC2038" s="271"/>
      <c r="AD2038" s="271"/>
      <c r="AE2038" s="271"/>
      <c r="AF2038" s="271"/>
      <c r="AG2038" s="272"/>
      <c r="AH2038" s="271"/>
      <c r="AI2038" s="271"/>
      <c r="AJ2038" s="271"/>
      <c r="AK2038" s="271"/>
      <c r="AL2038" s="271"/>
      <c r="AM2038" s="271"/>
      <c r="AN2038" s="271"/>
      <c r="AO2038" s="271"/>
      <c r="AP2038" s="271"/>
      <c r="AQ2038" s="271"/>
      <c r="AR2038" s="271"/>
      <c r="AS2038" s="271"/>
      <c r="AT2038" s="271"/>
      <c r="AU2038" s="271"/>
      <c r="AV2038" s="271"/>
      <c r="AW2038" s="271"/>
      <c r="AX2038" s="271"/>
      <c r="AY2038" s="271"/>
      <c r="AZ2038" s="271"/>
      <c r="BA2038" s="271"/>
      <c r="BB2038" s="271"/>
    </row>
    <row r="2039" spans="1:54" ht="18" customHeight="1" x14ac:dyDescent="0.25">
      <c r="A2039" s="166">
        <v>1</v>
      </c>
      <c r="B2039" s="271" t="s">
        <v>966</v>
      </c>
      <c r="C2039" s="522" t="str">
        <f t="shared" ref="C2039:C2070" si="414">IF(C436="","",C436)</f>
        <v/>
      </c>
      <c r="D2039" s="330" t="e" cm="1">
        <f t="array" ref="D2039">INDEX($C$1939:$C$2538,MATCH(0,INDEX(COUNTIF($D$1938:D2038,$C$1939:$C$2538),),))</f>
        <v>#N/A</v>
      </c>
      <c r="E2039" s="333" t="e">
        <f>IF(D2039="",D2040,IF(D2039=E2038,D2040,D2039))</f>
        <v>#N/A</v>
      </c>
      <c r="F2039" s="272"/>
      <c r="G2039" s="272"/>
      <c r="H2039" s="272"/>
      <c r="I2039" s="272"/>
    </row>
    <row r="2040" spans="1:54" ht="18" customHeight="1" x14ac:dyDescent="0.25">
      <c r="A2040" s="166">
        <v>2</v>
      </c>
      <c r="B2040" s="271" t="s">
        <v>966</v>
      </c>
      <c r="C2040" s="522" t="str">
        <f t="shared" si="414"/>
        <v/>
      </c>
      <c r="D2040" s="330" t="e" cm="1">
        <f t="array" ref="D2040">INDEX($C$1939:$C$2538,MATCH(0,INDEX(COUNTIF($D$1938:D2039,$C$1939:$C$2538),),))</f>
        <v>#N/A</v>
      </c>
      <c r="E2040" s="333" t="e">
        <f t="shared" si="408"/>
        <v>#N/A</v>
      </c>
      <c r="F2040" s="272"/>
      <c r="G2040" s="272"/>
    </row>
    <row r="2041" spans="1:54" ht="18" customHeight="1" x14ac:dyDescent="0.25">
      <c r="A2041" s="166">
        <v>3</v>
      </c>
      <c r="B2041" s="271" t="s">
        <v>966</v>
      </c>
      <c r="C2041" s="522" t="str">
        <f t="shared" si="414"/>
        <v/>
      </c>
      <c r="D2041" s="330" t="e" cm="1">
        <f t="array" ref="D2041">INDEX($C$1939:$C$2538,MATCH(0,INDEX(COUNTIF($D$1938:D2040,$C$1939:$C$2538),),))</f>
        <v>#N/A</v>
      </c>
      <c r="E2041" s="333" t="e">
        <f t="shared" si="408"/>
        <v>#N/A</v>
      </c>
      <c r="F2041" s="272"/>
      <c r="G2041" s="272"/>
    </row>
    <row r="2042" spans="1:54" ht="18" customHeight="1" x14ac:dyDescent="0.25">
      <c r="A2042" s="166">
        <v>4</v>
      </c>
      <c r="B2042" s="271" t="s">
        <v>966</v>
      </c>
      <c r="C2042" s="522" t="str">
        <f t="shared" si="414"/>
        <v/>
      </c>
      <c r="D2042" s="330" t="e" cm="1">
        <f t="array" ref="D2042">INDEX($C$1939:$C$2538,MATCH(0,INDEX(COUNTIF($D$1938:D2041,$C$1939:$C$2538),),))</f>
        <v>#N/A</v>
      </c>
      <c r="E2042" s="333" t="e">
        <f t="shared" si="408"/>
        <v>#N/A</v>
      </c>
      <c r="F2042" s="272"/>
      <c r="G2042" s="272"/>
    </row>
    <row r="2043" spans="1:54" ht="18" customHeight="1" x14ac:dyDescent="0.25">
      <c r="A2043" s="166">
        <v>5</v>
      </c>
      <c r="B2043" s="271" t="s">
        <v>966</v>
      </c>
      <c r="C2043" s="522" t="str">
        <f t="shared" si="414"/>
        <v/>
      </c>
      <c r="D2043" s="330" t="e" cm="1">
        <f t="array" ref="D2043">INDEX($C$1939:$C$2538,MATCH(0,INDEX(COUNTIF($D$1938:D2042,$C$1939:$C$2538),),))</f>
        <v>#N/A</v>
      </c>
      <c r="E2043" s="333" t="e">
        <f t="shared" si="408"/>
        <v>#N/A</v>
      </c>
      <c r="F2043" s="272"/>
      <c r="G2043" s="272"/>
    </row>
    <row r="2044" spans="1:54" ht="18" customHeight="1" x14ac:dyDescent="0.25">
      <c r="A2044" s="166">
        <v>6</v>
      </c>
      <c r="B2044" s="271" t="s">
        <v>966</v>
      </c>
      <c r="C2044" s="522" t="str">
        <f t="shared" si="414"/>
        <v/>
      </c>
      <c r="D2044" s="330" t="e" cm="1">
        <f t="array" ref="D2044">INDEX($C$1939:$C$2538,MATCH(0,INDEX(COUNTIF($D$1938:D2043,$C$1939:$C$2538),),))</f>
        <v>#N/A</v>
      </c>
      <c r="E2044" s="333" t="e">
        <f t="shared" si="408"/>
        <v>#N/A</v>
      </c>
      <c r="F2044" s="272"/>
      <c r="G2044" s="272"/>
    </row>
    <row r="2045" spans="1:54" ht="18" customHeight="1" x14ac:dyDescent="0.25">
      <c r="A2045" s="166">
        <v>7</v>
      </c>
      <c r="B2045" s="271" t="s">
        <v>966</v>
      </c>
      <c r="C2045" s="522" t="str">
        <f t="shared" si="414"/>
        <v/>
      </c>
      <c r="D2045" s="330" t="e" cm="1">
        <f t="array" ref="D2045">INDEX($C$1939:$C$2538,MATCH(0,INDEX(COUNTIF($D$1938:D2044,$C$1939:$C$2538),),))</f>
        <v>#N/A</v>
      </c>
      <c r="E2045" s="333" t="e">
        <f t="shared" si="408"/>
        <v>#N/A</v>
      </c>
      <c r="F2045" s="272"/>
      <c r="G2045" s="272"/>
    </row>
    <row r="2046" spans="1:54" ht="18" customHeight="1" x14ac:dyDescent="0.25">
      <c r="A2046" s="166">
        <v>8</v>
      </c>
      <c r="B2046" s="271" t="s">
        <v>966</v>
      </c>
      <c r="C2046" s="522" t="str">
        <f t="shared" si="414"/>
        <v/>
      </c>
      <c r="D2046" s="330" t="e" cm="1">
        <f t="array" ref="D2046">INDEX($C$1939:$C$2538,MATCH(0,INDEX(COUNTIF($D$1938:D2045,$C$1939:$C$2538),),))</f>
        <v>#N/A</v>
      </c>
      <c r="E2046" s="333" t="e">
        <f t="shared" si="408"/>
        <v>#N/A</v>
      </c>
      <c r="F2046" s="272"/>
      <c r="G2046" s="272"/>
    </row>
    <row r="2047" spans="1:54" ht="18" customHeight="1" x14ac:dyDescent="0.25">
      <c r="A2047" s="166">
        <v>9</v>
      </c>
      <c r="B2047" s="271" t="s">
        <v>966</v>
      </c>
      <c r="C2047" s="522" t="str">
        <f t="shared" si="414"/>
        <v/>
      </c>
      <c r="D2047" s="330" t="e" cm="1">
        <f t="array" ref="D2047">INDEX($C$1939:$C$2538,MATCH(0,INDEX(COUNTIF($D$1938:D2046,$C$1939:$C$2538),),))</f>
        <v>#N/A</v>
      </c>
      <c r="E2047" s="333" t="e">
        <f t="shared" si="408"/>
        <v>#N/A</v>
      </c>
      <c r="F2047" s="272"/>
      <c r="G2047" s="272"/>
    </row>
    <row r="2048" spans="1:54" ht="18" customHeight="1" x14ac:dyDescent="0.25">
      <c r="A2048" s="166">
        <v>10</v>
      </c>
      <c r="B2048" s="271" t="s">
        <v>966</v>
      </c>
      <c r="C2048" s="522" t="str">
        <f t="shared" si="414"/>
        <v/>
      </c>
      <c r="D2048" s="330" t="e" cm="1">
        <f t="array" ref="D2048">INDEX($C$1939:$C$2538,MATCH(0,INDEX(COUNTIF($D$1938:D2047,$C$1939:$C$2538),),))</f>
        <v>#N/A</v>
      </c>
      <c r="E2048" s="333" t="e">
        <f t="shared" si="408"/>
        <v>#N/A</v>
      </c>
      <c r="F2048" s="272"/>
      <c r="G2048" s="272"/>
    </row>
    <row r="2049" spans="1:7" ht="18" customHeight="1" x14ac:dyDescent="0.25">
      <c r="A2049" s="166">
        <v>11</v>
      </c>
      <c r="B2049" s="271" t="s">
        <v>966</v>
      </c>
      <c r="C2049" s="522" t="str">
        <f t="shared" si="414"/>
        <v/>
      </c>
      <c r="D2049" s="330" t="e" cm="1">
        <f t="array" ref="D2049">INDEX($C$1939:$C$2538,MATCH(0,INDEX(COUNTIF($D$1938:D2048,$C$1939:$C$2538),),))</f>
        <v>#N/A</v>
      </c>
      <c r="E2049" s="333" t="e">
        <f t="shared" si="408"/>
        <v>#N/A</v>
      </c>
      <c r="F2049" s="272"/>
      <c r="G2049" s="272"/>
    </row>
    <row r="2050" spans="1:7" ht="18" customHeight="1" x14ac:dyDescent="0.25">
      <c r="A2050" s="166">
        <v>12</v>
      </c>
      <c r="B2050" s="271" t="s">
        <v>966</v>
      </c>
      <c r="C2050" s="522" t="str">
        <f t="shared" si="414"/>
        <v/>
      </c>
      <c r="D2050" s="330" t="e" cm="1">
        <f t="array" ref="D2050">INDEX($C$1939:$C$2538,MATCH(0,INDEX(COUNTIF($D$1938:D2049,$C$1939:$C$2538),),))</f>
        <v>#N/A</v>
      </c>
      <c r="E2050" s="333" t="e">
        <f t="shared" si="408"/>
        <v>#N/A</v>
      </c>
      <c r="F2050" s="272"/>
      <c r="G2050" s="272"/>
    </row>
    <row r="2051" spans="1:7" ht="18" customHeight="1" x14ac:dyDescent="0.25">
      <c r="A2051" s="166">
        <v>13</v>
      </c>
      <c r="B2051" s="271" t="s">
        <v>966</v>
      </c>
      <c r="C2051" s="522" t="str">
        <f t="shared" si="414"/>
        <v/>
      </c>
      <c r="D2051" s="330" t="e" cm="1">
        <f t="array" ref="D2051">INDEX($C$1939:$C$2538,MATCH(0,INDEX(COUNTIF($D$1938:D2050,$C$1939:$C$2538),),))</f>
        <v>#N/A</v>
      </c>
      <c r="E2051" s="333" t="e">
        <f t="shared" ref="E2051:E2258" si="415">IF(D2051="",D2052,IF(D2051=E2050,D2052,D2051))</f>
        <v>#N/A</v>
      </c>
      <c r="F2051" s="272"/>
      <c r="G2051" s="272"/>
    </row>
    <row r="2052" spans="1:7" ht="18" customHeight="1" x14ac:dyDescent="0.25">
      <c r="A2052" s="166">
        <v>14</v>
      </c>
      <c r="B2052" s="271" t="s">
        <v>966</v>
      </c>
      <c r="C2052" s="522" t="str">
        <f t="shared" si="414"/>
        <v/>
      </c>
      <c r="D2052" s="330" t="e" cm="1">
        <f t="array" ref="D2052">INDEX($C$1939:$C$2538,MATCH(0,INDEX(COUNTIF($D$1938:D2051,$C$1939:$C$2538),),))</f>
        <v>#N/A</v>
      </c>
      <c r="E2052" s="333" t="e">
        <f t="shared" si="415"/>
        <v>#N/A</v>
      </c>
      <c r="F2052" s="272"/>
    </row>
    <row r="2053" spans="1:7" ht="18" customHeight="1" x14ac:dyDescent="0.25">
      <c r="A2053" s="166">
        <v>15</v>
      </c>
      <c r="B2053" s="271" t="s">
        <v>966</v>
      </c>
      <c r="C2053" s="522" t="str">
        <f t="shared" si="414"/>
        <v/>
      </c>
      <c r="D2053" s="330" t="e" cm="1">
        <f t="array" ref="D2053">INDEX($C$1939:$C$2538,MATCH(0,INDEX(COUNTIF($D$1938:D2052,$C$1939:$C$2538),),))</f>
        <v>#N/A</v>
      </c>
      <c r="E2053" s="333" t="e">
        <f t="shared" si="415"/>
        <v>#N/A</v>
      </c>
      <c r="F2053" s="272"/>
    </row>
    <row r="2054" spans="1:7" ht="18" customHeight="1" x14ac:dyDescent="0.25">
      <c r="A2054" s="166">
        <v>16</v>
      </c>
      <c r="B2054" s="271" t="s">
        <v>966</v>
      </c>
      <c r="C2054" s="522" t="str">
        <f t="shared" si="414"/>
        <v/>
      </c>
      <c r="D2054" s="330" t="e" cm="1">
        <f t="array" ref="D2054">INDEX($C$1939:$C$2538,MATCH(0,INDEX(COUNTIF($D$1938:D2053,$C$1939:$C$2538),),))</f>
        <v>#N/A</v>
      </c>
      <c r="E2054" s="333" t="e">
        <f t="shared" si="415"/>
        <v>#N/A</v>
      </c>
      <c r="F2054" s="272"/>
    </row>
    <row r="2055" spans="1:7" ht="18" customHeight="1" x14ac:dyDescent="0.25">
      <c r="A2055" s="166">
        <v>17</v>
      </c>
      <c r="B2055" s="271" t="s">
        <v>966</v>
      </c>
      <c r="C2055" s="522" t="str">
        <f t="shared" si="414"/>
        <v/>
      </c>
      <c r="D2055" s="330" t="e" cm="1">
        <f t="array" ref="D2055">INDEX($C$1939:$C$2538,MATCH(0,INDEX(COUNTIF($D$1938:D2054,$C$1939:$C$2538),),))</f>
        <v>#N/A</v>
      </c>
      <c r="E2055" s="333" t="e">
        <f t="shared" si="415"/>
        <v>#N/A</v>
      </c>
      <c r="F2055" s="272"/>
    </row>
    <row r="2056" spans="1:7" ht="18" customHeight="1" x14ac:dyDescent="0.25">
      <c r="A2056" s="166">
        <v>18</v>
      </c>
      <c r="B2056" s="271" t="s">
        <v>966</v>
      </c>
      <c r="C2056" s="522" t="str">
        <f t="shared" si="414"/>
        <v/>
      </c>
      <c r="D2056" s="330" t="e" cm="1">
        <f t="array" ref="D2056">INDEX($C$1939:$C$2538,MATCH(0,INDEX(COUNTIF($D$1938:D2055,$C$1939:$C$2538),),))</f>
        <v>#N/A</v>
      </c>
      <c r="E2056" s="333" t="e">
        <f t="shared" si="415"/>
        <v>#N/A</v>
      </c>
      <c r="F2056" s="272"/>
    </row>
    <row r="2057" spans="1:7" ht="18" customHeight="1" x14ac:dyDescent="0.25">
      <c r="A2057" s="166">
        <v>19</v>
      </c>
      <c r="B2057" s="271" t="s">
        <v>966</v>
      </c>
      <c r="C2057" s="522" t="str">
        <f t="shared" si="414"/>
        <v/>
      </c>
      <c r="D2057" s="330" t="e" cm="1">
        <f t="array" ref="D2057">INDEX($C$1939:$C$2538,MATCH(0,INDEX(COUNTIF($D$1938:D2056,$C$1939:$C$2538),),))</f>
        <v>#N/A</v>
      </c>
      <c r="E2057" s="333" t="e">
        <f t="shared" si="415"/>
        <v>#N/A</v>
      </c>
      <c r="F2057" s="272"/>
    </row>
    <row r="2058" spans="1:7" ht="18" customHeight="1" x14ac:dyDescent="0.25">
      <c r="A2058" s="166">
        <v>20</v>
      </c>
      <c r="B2058" s="272" t="s">
        <v>966</v>
      </c>
      <c r="C2058" s="522" t="str">
        <f t="shared" si="414"/>
        <v/>
      </c>
      <c r="D2058" s="330" t="e" cm="1">
        <f t="array" ref="D2058">INDEX($C$1939:$C$2538,MATCH(0,INDEX(COUNTIF($D$1938:D2057,$C$1939:$C$2538),),))</f>
        <v>#N/A</v>
      </c>
      <c r="E2058" s="333" t="e">
        <f>IF(D2058="",D2089,IF(D2058=E2057,D2089,D2058))</f>
        <v>#N/A</v>
      </c>
      <c r="F2058" s="272"/>
    </row>
    <row r="2059" spans="1:7" ht="18" customHeight="1" x14ac:dyDescent="0.25">
      <c r="A2059" s="903">
        <v>21</v>
      </c>
      <c r="B2059" s="271" t="s">
        <v>966</v>
      </c>
      <c r="C2059" s="522" t="str">
        <f t="shared" si="414"/>
        <v/>
      </c>
      <c r="D2059" s="330" t="e" cm="1">
        <f t="array" ref="D2059">INDEX($C$1939:$C$2538,MATCH(0,INDEX(COUNTIF($D$1938:D2058,$C$1939:$C$2538),),))</f>
        <v>#N/A</v>
      </c>
      <c r="E2059" s="333" t="e">
        <f>IF(D2059="",D2090,IF(D2059=E2058,D2090,D2059))</f>
        <v>#N/A</v>
      </c>
      <c r="F2059" s="272"/>
    </row>
    <row r="2060" spans="1:7" ht="18" customHeight="1" x14ac:dyDescent="0.25">
      <c r="A2060" s="903">
        <v>22</v>
      </c>
      <c r="B2060" s="272" t="s">
        <v>966</v>
      </c>
      <c r="C2060" s="522" t="str">
        <f t="shared" si="414"/>
        <v/>
      </c>
      <c r="D2060" s="330" t="e" cm="1">
        <f t="array" ref="D2060">INDEX($C$1939:$C$2538,MATCH(0,INDEX(COUNTIF($D$1938:D2059,$C$1939:$C$2538),),))</f>
        <v>#N/A</v>
      </c>
      <c r="E2060" s="333" t="e">
        <f t="shared" ref="E2060:E2077" si="416">IF(D2060="",D2091,IF(D2060=E2059,D2091,D2060))</f>
        <v>#N/A</v>
      </c>
      <c r="F2060" s="272"/>
    </row>
    <row r="2061" spans="1:7" ht="18" customHeight="1" x14ac:dyDescent="0.25">
      <c r="A2061" s="903">
        <v>23</v>
      </c>
      <c r="B2061" s="271" t="s">
        <v>966</v>
      </c>
      <c r="C2061" s="522" t="str">
        <f t="shared" si="414"/>
        <v/>
      </c>
      <c r="D2061" s="330" t="e" cm="1">
        <f t="array" ref="D2061">INDEX($C$1939:$C$2538,MATCH(0,INDEX(COUNTIF($D$1938:D2060,$C$1939:$C$2538),),))</f>
        <v>#N/A</v>
      </c>
      <c r="E2061" s="333" t="e">
        <f t="shared" si="416"/>
        <v>#N/A</v>
      </c>
      <c r="F2061" s="272"/>
    </row>
    <row r="2062" spans="1:7" ht="18" customHeight="1" x14ac:dyDescent="0.25">
      <c r="A2062" s="903">
        <v>24</v>
      </c>
      <c r="B2062" s="272" t="s">
        <v>966</v>
      </c>
      <c r="C2062" s="522" t="str">
        <f t="shared" si="414"/>
        <v/>
      </c>
      <c r="D2062" s="330" t="e" cm="1">
        <f t="array" ref="D2062">INDEX($C$1939:$C$2538,MATCH(0,INDEX(COUNTIF($D$1938:D2061,$C$1939:$C$2538),),))</f>
        <v>#N/A</v>
      </c>
      <c r="E2062" s="333" t="e">
        <f t="shared" si="416"/>
        <v>#N/A</v>
      </c>
      <c r="F2062" s="272"/>
    </row>
    <row r="2063" spans="1:7" ht="18" customHeight="1" x14ac:dyDescent="0.25">
      <c r="A2063" s="903">
        <v>25</v>
      </c>
      <c r="B2063" s="271" t="s">
        <v>966</v>
      </c>
      <c r="C2063" s="522" t="str">
        <f t="shared" si="414"/>
        <v/>
      </c>
      <c r="D2063" s="330" t="e" cm="1">
        <f t="array" ref="D2063">INDEX($C$1939:$C$2538,MATCH(0,INDEX(COUNTIF($D$1938:D2062,$C$1939:$C$2538),),))</f>
        <v>#N/A</v>
      </c>
      <c r="E2063" s="333" t="e">
        <f t="shared" si="416"/>
        <v>#N/A</v>
      </c>
      <c r="F2063" s="272"/>
    </row>
    <row r="2064" spans="1:7" ht="18" customHeight="1" x14ac:dyDescent="0.25">
      <c r="A2064" s="903">
        <v>26</v>
      </c>
      <c r="B2064" s="272" t="s">
        <v>966</v>
      </c>
      <c r="C2064" s="522" t="str">
        <f t="shared" si="414"/>
        <v/>
      </c>
      <c r="D2064" s="330" t="e" cm="1">
        <f t="array" ref="D2064">INDEX($C$1939:$C$2538,MATCH(0,INDEX(COUNTIF($D$1938:D2063,$C$1939:$C$2538),),))</f>
        <v>#N/A</v>
      </c>
      <c r="E2064" s="333" t="e">
        <f t="shared" si="416"/>
        <v>#N/A</v>
      </c>
      <c r="F2064" s="272"/>
    </row>
    <row r="2065" spans="1:6" ht="18" customHeight="1" x14ac:dyDescent="0.25">
      <c r="A2065" s="903">
        <v>27</v>
      </c>
      <c r="B2065" s="271" t="s">
        <v>966</v>
      </c>
      <c r="C2065" s="522" t="str">
        <f t="shared" si="414"/>
        <v/>
      </c>
      <c r="D2065" s="330" t="e" cm="1">
        <f t="array" ref="D2065">INDEX($C$1939:$C$2538,MATCH(0,INDEX(COUNTIF($D$1938:D2064,$C$1939:$C$2538),),))</f>
        <v>#N/A</v>
      </c>
      <c r="E2065" s="333" t="e">
        <f t="shared" si="416"/>
        <v>#N/A</v>
      </c>
      <c r="F2065" s="272"/>
    </row>
    <row r="2066" spans="1:6" ht="18" customHeight="1" x14ac:dyDescent="0.25">
      <c r="A2066" s="903">
        <v>28</v>
      </c>
      <c r="B2066" s="272" t="s">
        <v>966</v>
      </c>
      <c r="C2066" s="522" t="str">
        <f t="shared" si="414"/>
        <v/>
      </c>
      <c r="D2066" s="330" t="e" cm="1">
        <f t="array" ref="D2066">INDEX($C$1939:$C$2538,MATCH(0,INDEX(COUNTIF($D$1938:D2065,$C$1939:$C$2538),),))</f>
        <v>#N/A</v>
      </c>
      <c r="E2066" s="333" t="e">
        <f t="shared" si="416"/>
        <v>#N/A</v>
      </c>
      <c r="F2066" s="272"/>
    </row>
    <row r="2067" spans="1:6" ht="18" customHeight="1" x14ac:dyDescent="0.25">
      <c r="A2067" s="903">
        <v>29</v>
      </c>
      <c r="B2067" s="271" t="s">
        <v>966</v>
      </c>
      <c r="C2067" s="522" t="str">
        <f t="shared" si="414"/>
        <v/>
      </c>
      <c r="D2067" s="330" t="e" cm="1">
        <f t="array" ref="D2067">INDEX($C$1939:$C$2538,MATCH(0,INDEX(COUNTIF($D$1938:D2066,$C$1939:$C$2538),),))</f>
        <v>#N/A</v>
      </c>
      <c r="E2067" s="333" t="e">
        <f t="shared" si="416"/>
        <v>#N/A</v>
      </c>
      <c r="F2067" s="272"/>
    </row>
    <row r="2068" spans="1:6" ht="18" customHeight="1" x14ac:dyDescent="0.25">
      <c r="A2068" s="903">
        <v>30</v>
      </c>
      <c r="B2068" s="272" t="s">
        <v>966</v>
      </c>
      <c r="C2068" s="522" t="str">
        <f t="shared" si="414"/>
        <v/>
      </c>
      <c r="D2068" s="330" t="e" cm="1">
        <f t="array" ref="D2068">INDEX($C$1939:$C$2538,MATCH(0,INDEX(COUNTIF($D$1938:D2067,$C$1939:$C$2538),),))</f>
        <v>#N/A</v>
      </c>
      <c r="E2068" s="333" t="e">
        <f t="shared" si="416"/>
        <v>#N/A</v>
      </c>
      <c r="F2068" s="272"/>
    </row>
    <row r="2069" spans="1:6" ht="18" customHeight="1" x14ac:dyDescent="0.25">
      <c r="A2069" s="903">
        <v>31</v>
      </c>
      <c r="B2069" s="271" t="s">
        <v>966</v>
      </c>
      <c r="C2069" s="522" t="str">
        <f t="shared" si="414"/>
        <v/>
      </c>
      <c r="D2069" s="330" t="e" cm="1">
        <f t="array" ref="D2069">INDEX($C$1939:$C$2538,MATCH(0,INDEX(COUNTIF($D$1938:D2068,$C$1939:$C$2538),),))</f>
        <v>#N/A</v>
      </c>
      <c r="E2069" s="333" t="e">
        <f t="shared" si="416"/>
        <v>#N/A</v>
      </c>
      <c r="F2069" s="272"/>
    </row>
    <row r="2070" spans="1:6" ht="18" customHeight="1" x14ac:dyDescent="0.25">
      <c r="A2070" s="903">
        <v>32</v>
      </c>
      <c r="B2070" s="272" t="s">
        <v>966</v>
      </c>
      <c r="C2070" s="522" t="str">
        <f t="shared" si="414"/>
        <v/>
      </c>
      <c r="D2070" s="330" t="e" cm="1">
        <f t="array" ref="D2070">INDEX($C$1939:$C$2538,MATCH(0,INDEX(COUNTIF($D$1938:D2069,$C$1939:$C$2538),),))</f>
        <v>#N/A</v>
      </c>
      <c r="E2070" s="333" t="e">
        <f t="shared" si="416"/>
        <v>#N/A</v>
      </c>
      <c r="F2070" s="272"/>
    </row>
    <row r="2071" spans="1:6" ht="18" customHeight="1" x14ac:dyDescent="0.25">
      <c r="A2071" s="903">
        <v>33</v>
      </c>
      <c r="B2071" s="271" t="s">
        <v>966</v>
      </c>
      <c r="C2071" s="522" t="str">
        <f t="shared" ref="C2071:C2088" si="417">IF(C468="","",C468)</f>
        <v/>
      </c>
      <c r="D2071" s="330" t="e" cm="1">
        <f t="array" ref="D2071">INDEX($C$1939:$C$2538,MATCH(0,INDEX(COUNTIF($D$1938:D2070,$C$1939:$C$2538),),))</f>
        <v>#N/A</v>
      </c>
      <c r="E2071" s="333" t="e">
        <f t="shared" si="416"/>
        <v>#N/A</v>
      </c>
      <c r="F2071" s="272"/>
    </row>
    <row r="2072" spans="1:6" ht="18" customHeight="1" x14ac:dyDescent="0.25">
      <c r="A2072" s="903">
        <v>34</v>
      </c>
      <c r="B2072" s="272" t="s">
        <v>966</v>
      </c>
      <c r="C2072" s="522" t="str">
        <f t="shared" si="417"/>
        <v/>
      </c>
      <c r="D2072" s="330" t="e" cm="1">
        <f t="array" ref="D2072">INDEX($C$1939:$C$2538,MATCH(0,INDEX(COUNTIF($D$1938:D2071,$C$1939:$C$2538),),))</f>
        <v>#N/A</v>
      </c>
      <c r="E2072" s="333" t="e">
        <f t="shared" si="416"/>
        <v>#N/A</v>
      </c>
      <c r="F2072" s="272"/>
    </row>
    <row r="2073" spans="1:6" ht="18" customHeight="1" x14ac:dyDescent="0.25">
      <c r="A2073" s="903">
        <v>35</v>
      </c>
      <c r="B2073" s="271" t="s">
        <v>966</v>
      </c>
      <c r="C2073" s="522" t="str">
        <f t="shared" si="417"/>
        <v/>
      </c>
      <c r="D2073" s="330" t="e" cm="1">
        <f t="array" ref="D2073">INDEX($C$1939:$C$2538,MATCH(0,INDEX(COUNTIF($D$1938:D2072,$C$1939:$C$2538),),))</f>
        <v>#N/A</v>
      </c>
      <c r="E2073" s="333" t="e">
        <f t="shared" si="416"/>
        <v>#N/A</v>
      </c>
      <c r="F2073" s="272"/>
    </row>
    <row r="2074" spans="1:6" ht="18" customHeight="1" x14ac:dyDescent="0.25">
      <c r="A2074" s="903">
        <v>36</v>
      </c>
      <c r="B2074" s="272" t="s">
        <v>966</v>
      </c>
      <c r="C2074" s="522" t="str">
        <f t="shared" si="417"/>
        <v/>
      </c>
      <c r="D2074" s="330" t="e" cm="1">
        <f t="array" ref="D2074">INDEX($C$1939:$C$2538,MATCH(0,INDEX(COUNTIF($D$1938:D2073,$C$1939:$C$2538),),))</f>
        <v>#N/A</v>
      </c>
      <c r="E2074" s="333" t="e">
        <f t="shared" si="416"/>
        <v>#N/A</v>
      </c>
      <c r="F2074" s="272"/>
    </row>
    <row r="2075" spans="1:6" ht="18" customHeight="1" x14ac:dyDescent="0.25">
      <c r="A2075" s="903">
        <v>37</v>
      </c>
      <c r="B2075" s="271" t="s">
        <v>966</v>
      </c>
      <c r="C2075" s="522" t="str">
        <f t="shared" si="417"/>
        <v/>
      </c>
      <c r="D2075" s="330" t="e" cm="1">
        <f t="array" ref="D2075">INDEX($C$1939:$C$2538,MATCH(0,INDEX(COUNTIF($D$1938:D2074,$C$1939:$C$2538),),))</f>
        <v>#N/A</v>
      </c>
      <c r="E2075" s="333" t="e">
        <f t="shared" si="416"/>
        <v>#N/A</v>
      </c>
      <c r="F2075" s="272"/>
    </row>
    <row r="2076" spans="1:6" ht="18" customHeight="1" x14ac:dyDescent="0.25">
      <c r="A2076" s="903">
        <v>38</v>
      </c>
      <c r="B2076" s="272" t="s">
        <v>966</v>
      </c>
      <c r="C2076" s="522" t="str">
        <f t="shared" si="417"/>
        <v/>
      </c>
      <c r="D2076" s="330" t="e" cm="1">
        <f t="array" ref="D2076">INDEX($C$1939:$C$2538,MATCH(0,INDEX(COUNTIF($D$1938:D2075,$C$1939:$C$2538),),))</f>
        <v>#N/A</v>
      </c>
      <c r="E2076" s="333" t="e">
        <f t="shared" si="416"/>
        <v>#N/A</v>
      </c>
      <c r="F2076" s="272"/>
    </row>
    <row r="2077" spans="1:6" ht="18" customHeight="1" x14ac:dyDescent="0.25">
      <c r="A2077" s="903">
        <v>39</v>
      </c>
      <c r="B2077" s="271" t="s">
        <v>966</v>
      </c>
      <c r="C2077" s="522" t="str">
        <f t="shared" si="417"/>
        <v/>
      </c>
      <c r="D2077" s="330" t="e" cm="1">
        <f t="array" ref="D2077">INDEX($C$1939:$C$2538,MATCH(0,INDEX(COUNTIF($D$1938:D2076,$C$1939:$C$2538),),))</f>
        <v>#N/A</v>
      </c>
      <c r="E2077" s="333" t="e">
        <f t="shared" si="416"/>
        <v>#N/A</v>
      </c>
      <c r="F2077" s="272"/>
    </row>
    <row r="2078" spans="1:6" ht="18" customHeight="1" x14ac:dyDescent="0.25">
      <c r="A2078" s="903">
        <v>40</v>
      </c>
      <c r="B2078" s="272" t="s">
        <v>966</v>
      </c>
      <c r="C2078" s="522" t="str">
        <f t="shared" si="417"/>
        <v/>
      </c>
      <c r="D2078" s="330" t="e" cm="1">
        <f t="array" ref="D2078">INDEX($C$1939:$C$2538,MATCH(0,INDEX(COUNTIF($D$1938:D2077,$C$1939:$C$2538),),))</f>
        <v>#N/A</v>
      </c>
      <c r="E2078" s="333" t="e">
        <f>IF(D2078="",D2139,IF(D2078=E2077,D2139,D2078))</f>
        <v>#N/A</v>
      </c>
      <c r="F2078" s="272"/>
    </row>
    <row r="2079" spans="1:6" ht="18" customHeight="1" x14ac:dyDescent="0.25">
      <c r="A2079" s="903">
        <v>41</v>
      </c>
      <c r="B2079" s="271" t="s">
        <v>966</v>
      </c>
      <c r="C2079" s="522" t="str">
        <f t="shared" si="417"/>
        <v/>
      </c>
      <c r="D2079" s="330" t="e" cm="1">
        <f t="array" ref="D2079">INDEX($C$1939:$C$2538,MATCH(0,INDEX(COUNTIF($D$1938:D2078,$C$1939:$C$2538),),))</f>
        <v>#N/A</v>
      </c>
      <c r="E2079" s="333" t="e">
        <f>IF(D2079="",D2140,IF(D2079=E2078,D2140,D2079))</f>
        <v>#N/A</v>
      </c>
      <c r="F2079" s="272"/>
    </row>
    <row r="2080" spans="1:6" ht="18" customHeight="1" x14ac:dyDescent="0.25">
      <c r="A2080" s="903">
        <v>42</v>
      </c>
      <c r="B2080" s="272" t="s">
        <v>966</v>
      </c>
      <c r="C2080" s="522" t="str">
        <f t="shared" si="417"/>
        <v/>
      </c>
      <c r="D2080" s="330" t="e" cm="1">
        <f t="array" ref="D2080">INDEX($C$1939:$C$2538,MATCH(0,INDEX(COUNTIF($D$1938:D2079,$C$1939:$C$2538),),))</f>
        <v>#N/A</v>
      </c>
      <c r="E2080" s="333" t="e">
        <f>IF(D2080="",D2141,IF(D2080=E2079,D2141,D2080))</f>
        <v>#N/A</v>
      </c>
      <c r="F2080" s="272"/>
    </row>
    <row r="2081" spans="1:6" ht="18" customHeight="1" x14ac:dyDescent="0.25">
      <c r="A2081" s="903">
        <v>43</v>
      </c>
      <c r="B2081" s="271" t="s">
        <v>966</v>
      </c>
      <c r="C2081" s="522" t="str">
        <f t="shared" si="417"/>
        <v/>
      </c>
      <c r="D2081" s="330" t="e" cm="1">
        <f t="array" ref="D2081">INDEX($C$1939:$C$2538,MATCH(0,INDEX(COUNTIF($D$1938:D2080,$C$1939:$C$2538),),))</f>
        <v>#N/A</v>
      </c>
      <c r="E2081" s="333" t="e">
        <f>IF(D2081="",D2142,IF(D2081=E2080,D2142,D2081))</f>
        <v>#N/A</v>
      </c>
      <c r="F2081" s="272"/>
    </row>
    <row r="2082" spans="1:6" ht="18" customHeight="1" x14ac:dyDescent="0.25">
      <c r="A2082" s="903">
        <v>44</v>
      </c>
      <c r="B2082" s="272" t="s">
        <v>966</v>
      </c>
      <c r="C2082" s="522" t="str">
        <f t="shared" si="417"/>
        <v/>
      </c>
      <c r="D2082" s="330" t="e" cm="1">
        <f t="array" ref="D2082">INDEX($C$1939:$C$2538,MATCH(0,INDEX(COUNTIF($D$1938:D2081,$C$1939:$C$2538),),))</f>
        <v>#N/A</v>
      </c>
      <c r="E2082" s="333" t="e">
        <f>IF(D2082="",D2143,IF(D2082=E2081,D2143,D2082))</f>
        <v>#N/A</v>
      </c>
      <c r="F2082" s="272"/>
    </row>
    <row r="2083" spans="1:6" ht="18" customHeight="1" x14ac:dyDescent="0.25">
      <c r="A2083" s="903">
        <v>45</v>
      </c>
      <c r="B2083" s="271" t="s">
        <v>966</v>
      </c>
      <c r="C2083" s="522" t="str">
        <f t="shared" si="417"/>
        <v/>
      </c>
      <c r="D2083" s="330" t="e" cm="1">
        <f t="array" ref="D2083">INDEX($C$1939:$C$2538,MATCH(0,INDEX(COUNTIF($D$1938:D2082,$C$1939:$C$2538),),))</f>
        <v>#N/A</v>
      </c>
      <c r="E2083" s="333" t="e">
        <f t="shared" ref="E2083:E2088" si="418">IF(D2083="",D2189,IF(D2083=E2082,D2189,D2083))</f>
        <v>#N/A</v>
      </c>
      <c r="F2083" s="272"/>
    </row>
    <row r="2084" spans="1:6" ht="18" customHeight="1" x14ac:dyDescent="0.25">
      <c r="A2084" s="903">
        <v>46</v>
      </c>
      <c r="B2084" s="272" t="s">
        <v>966</v>
      </c>
      <c r="C2084" s="522" t="str">
        <f t="shared" si="417"/>
        <v/>
      </c>
      <c r="D2084" s="330" t="e" cm="1">
        <f t="array" ref="D2084">INDEX($C$1939:$C$2538,MATCH(0,INDEX(COUNTIF($D$1938:D2083,$C$1939:$C$2538),),))</f>
        <v>#N/A</v>
      </c>
      <c r="E2084" s="333" t="e">
        <f t="shared" si="418"/>
        <v>#N/A</v>
      </c>
      <c r="F2084" s="272"/>
    </row>
    <row r="2085" spans="1:6" ht="18" customHeight="1" x14ac:dyDescent="0.25">
      <c r="A2085" s="903">
        <v>47</v>
      </c>
      <c r="B2085" s="271" t="s">
        <v>966</v>
      </c>
      <c r="C2085" s="522" t="str">
        <f t="shared" si="417"/>
        <v/>
      </c>
      <c r="D2085" s="330" t="e" cm="1">
        <f t="array" ref="D2085">INDEX($C$1939:$C$2538,MATCH(0,INDEX(COUNTIF($D$1938:D2084,$C$1939:$C$2538),),))</f>
        <v>#N/A</v>
      </c>
      <c r="E2085" s="333" t="e">
        <f t="shared" si="418"/>
        <v>#N/A</v>
      </c>
      <c r="F2085" s="272"/>
    </row>
    <row r="2086" spans="1:6" ht="18" customHeight="1" x14ac:dyDescent="0.25">
      <c r="A2086" s="903">
        <v>48</v>
      </c>
      <c r="B2086" s="272" t="s">
        <v>966</v>
      </c>
      <c r="C2086" s="522" t="str">
        <f t="shared" si="417"/>
        <v/>
      </c>
      <c r="D2086" s="330" t="e" cm="1">
        <f t="array" ref="D2086">INDEX($C$1939:$C$2538,MATCH(0,INDEX(COUNTIF($D$1938:D2085,$C$1939:$C$2538),),))</f>
        <v>#N/A</v>
      </c>
      <c r="E2086" s="333" t="e">
        <f t="shared" si="418"/>
        <v>#N/A</v>
      </c>
      <c r="F2086" s="272"/>
    </row>
    <row r="2087" spans="1:6" ht="18" customHeight="1" x14ac:dyDescent="0.25">
      <c r="A2087" s="903">
        <v>49</v>
      </c>
      <c r="B2087" s="271" t="s">
        <v>966</v>
      </c>
      <c r="C2087" s="522" t="str">
        <f t="shared" si="417"/>
        <v/>
      </c>
      <c r="D2087" s="330" t="e" cm="1">
        <f t="array" ref="D2087">INDEX($C$1939:$C$2538,MATCH(0,INDEX(COUNTIF($D$1938:D2086,$C$1939:$C$2538),),))</f>
        <v>#N/A</v>
      </c>
      <c r="E2087" s="333" t="e">
        <f t="shared" si="418"/>
        <v>#N/A</v>
      </c>
      <c r="F2087" s="272"/>
    </row>
    <row r="2088" spans="1:6" ht="18" customHeight="1" x14ac:dyDescent="0.25">
      <c r="A2088" s="903">
        <v>50</v>
      </c>
      <c r="B2088" s="272" t="s">
        <v>966</v>
      </c>
      <c r="C2088" s="522" t="str">
        <f t="shared" si="417"/>
        <v/>
      </c>
      <c r="D2088" s="330" t="e" cm="1">
        <f t="array" ref="D2088">INDEX($C$1939:$C$2538,MATCH(0,INDEX(COUNTIF($D$1938:D2087,$C$1939:$C$2538),),))</f>
        <v>#N/A</v>
      </c>
      <c r="E2088" s="333" t="e">
        <f t="shared" si="418"/>
        <v>#N/A</v>
      </c>
      <c r="F2088" s="272"/>
    </row>
    <row r="2089" spans="1:6" ht="18" customHeight="1" x14ac:dyDescent="0.25">
      <c r="A2089" s="166">
        <v>1</v>
      </c>
      <c r="B2089" s="271" t="s">
        <v>967</v>
      </c>
      <c r="C2089" s="529" t="str">
        <f t="shared" ref="C2089:C2120" si="419">IF(C591="","",C591)</f>
        <v/>
      </c>
      <c r="D2089" s="330" t="e" cm="1">
        <f t="array" ref="D2089">INDEX($C$1939:$C$2538,MATCH(0,INDEX(COUNTIF($D$1938:D2088,$C$1939:$C$2538),),))</f>
        <v>#N/A</v>
      </c>
      <c r="E2089" s="333" t="e">
        <f>IF(D2089="",D2090,IF(D2089=E2088,D2090,D2089))</f>
        <v>#N/A</v>
      </c>
    </row>
    <row r="2090" spans="1:6" ht="18" customHeight="1" x14ac:dyDescent="0.25">
      <c r="A2090" s="166">
        <v>2</v>
      </c>
      <c r="B2090" s="271" t="s">
        <v>967</v>
      </c>
      <c r="C2090" s="529" t="str">
        <f t="shared" si="419"/>
        <v/>
      </c>
      <c r="D2090" s="330" t="e" cm="1">
        <f t="array" ref="D2090">INDEX($C$1939:$C$2538,MATCH(0,INDEX(COUNTIF($D$1938:D2089,$C$1939:$C$2538),),))</f>
        <v>#N/A</v>
      </c>
      <c r="E2090" s="333" t="e">
        <f t="shared" si="415"/>
        <v>#N/A</v>
      </c>
    </row>
    <row r="2091" spans="1:6" ht="18" customHeight="1" x14ac:dyDescent="0.25">
      <c r="A2091" s="166">
        <v>3</v>
      </c>
      <c r="B2091" s="271" t="s">
        <v>967</v>
      </c>
      <c r="C2091" s="529" t="str">
        <f t="shared" si="419"/>
        <v/>
      </c>
      <c r="D2091" s="330" t="e" cm="1">
        <f t="array" ref="D2091">INDEX($C$1939:$C$2538,MATCH(0,INDEX(COUNTIF($D$1938:D2090,$C$1939:$C$2538),),))</f>
        <v>#N/A</v>
      </c>
      <c r="E2091" s="333" t="e">
        <f t="shared" si="415"/>
        <v>#N/A</v>
      </c>
    </row>
    <row r="2092" spans="1:6" ht="18" customHeight="1" x14ac:dyDescent="0.25">
      <c r="A2092" s="166">
        <v>4</v>
      </c>
      <c r="B2092" s="271" t="s">
        <v>967</v>
      </c>
      <c r="C2092" s="529" t="str">
        <f t="shared" si="419"/>
        <v/>
      </c>
      <c r="D2092" s="330" t="e" cm="1">
        <f t="array" ref="D2092">INDEX($C$1939:$C$2538,MATCH(0,INDEX(COUNTIF($D$1938:D2091,$C$1939:$C$2538),),))</f>
        <v>#N/A</v>
      </c>
      <c r="E2092" s="333" t="e">
        <f t="shared" si="415"/>
        <v>#N/A</v>
      </c>
    </row>
    <row r="2093" spans="1:6" ht="18" customHeight="1" x14ac:dyDescent="0.25">
      <c r="A2093" s="166">
        <v>5</v>
      </c>
      <c r="B2093" s="271" t="s">
        <v>967</v>
      </c>
      <c r="C2093" s="529" t="str">
        <f t="shared" si="419"/>
        <v/>
      </c>
      <c r="D2093" s="330" t="e" cm="1">
        <f t="array" ref="D2093">INDEX($C$1939:$C$2538,MATCH(0,INDEX(COUNTIF($D$1938:D2092,$C$1939:$C$2538),),))</f>
        <v>#N/A</v>
      </c>
      <c r="E2093" s="333" t="e">
        <f t="shared" si="415"/>
        <v>#N/A</v>
      </c>
    </row>
    <row r="2094" spans="1:6" ht="18" customHeight="1" x14ac:dyDescent="0.25">
      <c r="A2094" s="166">
        <v>6</v>
      </c>
      <c r="B2094" s="271" t="s">
        <v>967</v>
      </c>
      <c r="C2094" s="529" t="str">
        <f t="shared" si="419"/>
        <v/>
      </c>
      <c r="D2094" s="330" t="e" cm="1">
        <f t="array" ref="D2094">INDEX($C$1939:$C$2538,MATCH(0,INDEX(COUNTIF($D$1938:D2093,$C$1939:$C$2538),),))</f>
        <v>#N/A</v>
      </c>
      <c r="E2094" s="333" t="e">
        <f t="shared" si="415"/>
        <v>#N/A</v>
      </c>
    </row>
    <row r="2095" spans="1:6" ht="18" customHeight="1" x14ac:dyDescent="0.25">
      <c r="A2095" s="166">
        <v>7</v>
      </c>
      <c r="B2095" s="271" t="s">
        <v>967</v>
      </c>
      <c r="C2095" s="529" t="str">
        <f t="shared" si="419"/>
        <v/>
      </c>
      <c r="D2095" s="330" t="e" cm="1">
        <f t="array" ref="D2095">INDEX($C$1939:$C$2538,MATCH(0,INDEX(COUNTIF($D$1938:D2094,$C$1939:$C$2538),),))</f>
        <v>#N/A</v>
      </c>
      <c r="E2095" s="333" t="e">
        <f t="shared" si="415"/>
        <v>#N/A</v>
      </c>
    </row>
    <row r="2096" spans="1:6" ht="18" customHeight="1" x14ac:dyDescent="0.25">
      <c r="A2096" s="166">
        <v>8</v>
      </c>
      <c r="B2096" s="271" t="s">
        <v>967</v>
      </c>
      <c r="C2096" s="529" t="str">
        <f t="shared" si="419"/>
        <v/>
      </c>
      <c r="D2096" s="330" t="e" cm="1">
        <f t="array" ref="D2096">INDEX($C$1939:$C$2538,MATCH(0,INDEX(COUNTIF($D$1938:D2095,$C$1939:$C$2538),),))</f>
        <v>#N/A</v>
      </c>
      <c r="E2096" s="333" t="e">
        <f t="shared" si="415"/>
        <v>#N/A</v>
      </c>
    </row>
    <row r="2097" spans="1:6" ht="18" customHeight="1" x14ac:dyDescent="0.25">
      <c r="A2097" s="166">
        <v>9</v>
      </c>
      <c r="B2097" s="271" t="s">
        <v>967</v>
      </c>
      <c r="C2097" s="529" t="str">
        <f t="shared" si="419"/>
        <v/>
      </c>
      <c r="D2097" s="330" t="e" cm="1">
        <f t="array" ref="D2097">INDEX($C$1939:$C$2538,MATCH(0,INDEX(COUNTIF($D$1938:D2096,$C$1939:$C$2538),),))</f>
        <v>#N/A</v>
      </c>
      <c r="E2097" s="333" t="e">
        <f t="shared" si="415"/>
        <v>#N/A</v>
      </c>
    </row>
    <row r="2098" spans="1:6" ht="18" customHeight="1" x14ac:dyDescent="0.25">
      <c r="A2098" s="166">
        <v>10</v>
      </c>
      <c r="B2098" s="271" t="s">
        <v>967</v>
      </c>
      <c r="C2098" s="529" t="str">
        <f t="shared" si="419"/>
        <v/>
      </c>
      <c r="D2098" s="330" t="e" cm="1">
        <f t="array" ref="D2098">INDEX($C$1939:$C$2538,MATCH(0,INDEX(COUNTIF($D$1938:D2097,$C$1939:$C$2538),),))</f>
        <v>#N/A</v>
      </c>
      <c r="E2098" s="333" t="e">
        <f t="shared" si="415"/>
        <v>#N/A</v>
      </c>
    </row>
    <row r="2099" spans="1:6" ht="18" customHeight="1" x14ac:dyDescent="0.25">
      <c r="A2099" s="166">
        <v>11</v>
      </c>
      <c r="B2099" s="271" t="s">
        <v>967</v>
      </c>
      <c r="C2099" s="529" t="str">
        <f t="shared" si="419"/>
        <v/>
      </c>
      <c r="D2099" s="330" t="e" cm="1">
        <f t="array" ref="D2099">INDEX($C$1939:$C$2538,MATCH(0,INDEX(COUNTIF($D$1938:D2098,$C$1939:$C$2538),),))</f>
        <v>#N/A</v>
      </c>
      <c r="E2099" s="333" t="e">
        <f t="shared" si="415"/>
        <v>#N/A</v>
      </c>
    </row>
    <row r="2100" spans="1:6" ht="18" customHeight="1" x14ac:dyDescent="0.25">
      <c r="A2100" s="166">
        <v>12</v>
      </c>
      <c r="B2100" s="271" t="s">
        <v>967</v>
      </c>
      <c r="C2100" s="529" t="str">
        <f t="shared" si="419"/>
        <v/>
      </c>
      <c r="D2100" s="330" t="e" cm="1">
        <f t="array" ref="D2100">INDEX($C$1939:$C$2538,MATCH(0,INDEX(COUNTIF($D$1938:D2099,$C$1939:$C$2538),),))</f>
        <v>#N/A</v>
      </c>
      <c r="E2100" s="333" t="e">
        <f t="shared" si="415"/>
        <v>#N/A</v>
      </c>
    </row>
    <row r="2101" spans="1:6" ht="18" customHeight="1" x14ac:dyDescent="0.25">
      <c r="A2101" s="166">
        <v>13</v>
      </c>
      <c r="B2101" s="271" t="s">
        <v>967</v>
      </c>
      <c r="C2101" s="529" t="str">
        <f t="shared" si="419"/>
        <v/>
      </c>
      <c r="D2101" s="330" t="e" cm="1">
        <f t="array" ref="D2101">INDEX($C$1939:$C$2538,MATCH(0,INDEX(COUNTIF($D$1938:D2100,$C$1939:$C$2538),),))</f>
        <v>#N/A</v>
      </c>
      <c r="E2101" s="333" t="e">
        <f t="shared" si="415"/>
        <v>#N/A</v>
      </c>
      <c r="F2101" s="272"/>
    </row>
    <row r="2102" spans="1:6" ht="18" customHeight="1" x14ac:dyDescent="0.25">
      <c r="A2102" s="166">
        <v>14</v>
      </c>
      <c r="B2102" s="271" t="s">
        <v>967</v>
      </c>
      <c r="C2102" s="529" t="str">
        <f t="shared" si="419"/>
        <v/>
      </c>
      <c r="D2102" s="330" t="e" cm="1">
        <f t="array" ref="D2102">INDEX($C$1939:$C$2538,MATCH(0,INDEX(COUNTIF($D$1938:D2101,$C$1939:$C$2538),),))</f>
        <v>#N/A</v>
      </c>
      <c r="E2102" s="333" t="e">
        <f t="shared" si="415"/>
        <v>#N/A</v>
      </c>
      <c r="F2102" s="272"/>
    </row>
    <row r="2103" spans="1:6" ht="18" customHeight="1" x14ac:dyDescent="0.25">
      <c r="A2103" s="166">
        <v>15</v>
      </c>
      <c r="B2103" s="271" t="s">
        <v>967</v>
      </c>
      <c r="C2103" s="529" t="str">
        <f t="shared" si="419"/>
        <v/>
      </c>
      <c r="D2103" s="330" t="e" cm="1">
        <f t="array" ref="D2103">INDEX($C$1939:$C$2538,MATCH(0,INDEX(COUNTIF($D$1938:D2102,$C$1939:$C$2538),),))</f>
        <v>#N/A</v>
      </c>
      <c r="E2103" s="333" t="e">
        <f t="shared" si="415"/>
        <v>#N/A</v>
      </c>
      <c r="F2103" s="272"/>
    </row>
    <row r="2104" spans="1:6" ht="18" customHeight="1" x14ac:dyDescent="0.25">
      <c r="A2104" s="166">
        <v>16</v>
      </c>
      <c r="B2104" s="271" t="s">
        <v>967</v>
      </c>
      <c r="C2104" s="529" t="str">
        <f t="shared" si="419"/>
        <v/>
      </c>
      <c r="D2104" s="330" t="e" cm="1">
        <f t="array" ref="D2104">INDEX($C$1939:$C$2538,MATCH(0,INDEX(COUNTIF($D$1938:D2103,$C$1939:$C$2538),),))</f>
        <v>#N/A</v>
      </c>
      <c r="E2104" s="333" t="e">
        <f t="shared" si="415"/>
        <v>#N/A</v>
      </c>
      <c r="F2104" s="272"/>
    </row>
    <row r="2105" spans="1:6" ht="18" customHeight="1" x14ac:dyDescent="0.25">
      <c r="A2105" s="166">
        <v>17</v>
      </c>
      <c r="B2105" s="271" t="s">
        <v>967</v>
      </c>
      <c r="C2105" s="529" t="str">
        <f t="shared" si="419"/>
        <v/>
      </c>
      <c r="D2105" s="330" t="e" cm="1">
        <f t="array" ref="D2105">INDEX($C$1939:$C$2538,MATCH(0,INDEX(COUNTIF($D$1938:D2104,$C$1939:$C$2538),),))</f>
        <v>#N/A</v>
      </c>
      <c r="E2105" s="333" t="e">
        <f t="shared" si="415"/>
        <v>#N/A</v>
      </c>
      <c r="F2105" s="272"/>
    </row>
    <row r="2106" spans="1:6" ht="18" customHeight="1" x14ac:dyDescent="0.25">
      <c r="A2106" s="166">
        <v>18</v>
      </c>
      <c r="B2106" s="271" t="s">
        <v>967</v>
      </c>
      <c r="C2106" s="529" t="str">
        <f t="shared" si="419"/>
        <v/>
      </c>
      <c r="D2106" s="330" t="e" cm="1">
        <f t="array" ref="D2106">INDEX($C$1939:$C$2538,MATCH(0,INDEX(COUNTIF($D$1938:D2105,$C$1939:$C$2538),),))</f>
        <v>#N/A</v>
      </c>
      <c r="E2106" s="333" t="e">
        <f t="shared" si="415"/>
        <v>#N/A</v>
      </c>
    </row>
    <row r="2107" spans="1:6" ht="18" customHeight="1" x14ac:dyDescent="0.25">
      <c r="A2107" s="166">
        <v>19</v>
      </c>
      <c r="B2107" s="271" t="s">
        <v>967</v>
      </c>
      <c r="C2107" s="529" t="str">
        <f t="shared" si="419"/>
        <v/>
      </c>
      <c r="D2107" s="330" t="e" cm="1">
        <f t="array" ref="D2107">INDEX($C$1939:$C$2538,MATCH(0,INDEX(COUNTIF($D$1938:D2106,$C$1939:$C$2538),),))</f>
        <v>#N/A</v>
      </c>
      <c r="E2107" s="333" t="e">
        <f t="shared" si="415"/>
        <v>#N/A</v>
      </c>
    </row>
    <row r="2108" spans="1:6" ht="18" customHeight="1" x14ac:dyDescent="0.25">
      <c r="A2108" s="166">
        <v>20</v>
      </c>
      <c r="B2108" s="272" t="s">
        <v>967</v>
      </c>
      <c r="C2108" s="529" t="str">
        <f t="shared" si="419"/>
        <v/>
      </c>
      <c r="D2108" s="330" t="e" cm="1">
        <f t="array" ref="D2108">INDEX($C$1939:$C$2538,MATCH(0,INDEX(COUNTIF($D$1938:D2107,$C$1939:$C$2538),),))</f>
        <v>#N/A</v>
      </c>
      <c r="E2108" s="333" t="e">
        <f>IF(D2108="",D2139,IF(D2108=E2107,D2139,D2108))</f>
        <v>#N/A</v>
      </c>
    </row>
    <row r="2109" spans="1:6" ht="18" customHeight="1" x14ac:dyDescent="0.25">
      <c r="A2109" s="903">
        <v>21</v>
      </c>
      <c r="B2109" s="271" t="s">
        <v>967</v>
      </c>
      <c r="C2109" s="529" t="str">
        <f t="shared" si="419"/>
        <v/>
      </c>
      <c r="D2109" s="330" t="e" cm="1">
        <f t="array" ref="D2109">INDEX($C$1939:$C$2538,MATCH(0,INDEX(COUNTIF($D$1938:D2108,$C$1939:$C$2538),),))</f>
        <v>#N/A</v>
      </c>
      <c r="E2109" s="333" t="e">
        <f t="shared" ref="E2109:E2112" si="420">IF(D2109="",D2140,IF(D2109=E2108,D2140,D2109))</f>
        <v>#N/A</v>
      </c>
    </row>
    <row r="2110" spans="1:6" ht="18" customHeight="1" x14ac:dyDescent="0.25">
      <c r="A2110" s="903">
        <v>22</v>
      </c>
      <c r="B2110" s="271" t="s">
        <v>967</v>
      </c>
      <c r="C2110" s="529" t="str">
        <f t="shared" si="419"/>
        <v/>
      </c>
      <c r="D2110" s="330" t="e" cm="1">
        <f t="array" ref="D2110">INDEX($C$1939:$C$2538,MATCH(0,INDEX(COUNTIF($D$1938:D2109,$C$1939:$C$2538),),))</f>
        <v>#N/A</v>
      </c>
      <c r="E2110" s="333" t="e">
        <f t="shared" si="420"/>
        <v>#N/A</v>
      </c>
    </row>
    <row r="2111" spans="1:6" ht="18" customHeight="1" x14ac:dyDescent="0.25">
      <c r="A2111" s="903">
        <v>23</v>
      </c>
      <c r="B2111" s="272" t="s">
        <v>967</v>
      </c>
      <c r="C2111" s="529" t="str">
        <f t="shared" si="419"/>
        <v/>
      </c>
      <c r="D2111" s="330" t="e" cm="1">
        <f t="array" ref="D2111">INDEX($C$1939:$C$2538,MATCH(0,INDEX(COUNTIF($D$1938:D2110,$C$1939:$C$2538),),))</f>
        <v>#N/A</v>
      </c>
      <c r="E2111" s="333" t="e">
        <f t="shared" si="420"/>
        <v>#N/A</v>
      </c>
    </row>
    <row r="2112" spans="1:6" ht="18" customHeight="1" x14ac:dyDescent="0.25">
      <c r="A2112" s="903">
        <v>24</v>
      </c>
      <c r="B2112" s="271" t="s">
        <v>967</v>
      </c>
      <c r="C2112" s="529" t="str">
        <f t="shared" si="419"/>
        <v/>
      </c>
      <c r="D2112" s="330" t="e" cm="1">
        <f t="array" ref="D2112">INDEX($C$1939:$C$2538,MATCH(0,INDEX(COUNTIF($D$1938:D2111,$C$1939:$C$2538),),))</f>
        <v>#N/A</v>
      </c>
      <c r="E2112" s="333" t="e">
        <f t="shared" si="420"/>
        <v>#N/A</v>
      </c>
    </row>
    <row r="2113" spans="1:5" ht="18" customHeight="1" x14ac:dyDescent="0.25">
      <c r="A2113" s="903">
        <v>25</v>
      </c>
      <c r="B2113" s="271" t="s">
        <v>967</v>
      </c>
      <c r="C2113" s="529" t="str">
        <f t="shared" si="419"/>
        <v/>
      </c>
      <c r="D2113" s="330" t="e" cm="1">
        <f t="array" ref="D2113">INDEX($C$1939:$C$2538,MATCH(0,INDEX(COUNTIF($D$1938:D2112,$C$1939:$C$2538),),))</f>
        <v>#N/A</v>
      </c>
      <c r="E2113" s="333" t="e">
        <f t="shared" ref="E2113:E2123" si="421">IF(D2113="",D2189,IF(D2113=E2112,D2189,D2113))</f>
        <v>#N/A</v>
      </c>
    </row>
    <row r="2114" spans="1:5" ht="18" customHeight="1" x14ac:dyDescent="0.25">
      <c r="A2114" s="903">
        <v>26</v>
      </c>
      <c r="B2114" s="272" t="s">
        <v>967</v>
      </c>
      <c r="C2114" s="529" t="str">
        <f t="shared" si="419"/>
        <v/>
      </c>
      <c r="D2114" s="330" t="e" cm="1">
        <f t="array" ref="D2114">INDEX($C$1939:$C$2538,MATCH(0,INDEX(COUNTIF($D$1938:D2113,$C$1939:$C$2538),),))</f>
        <v>#N/A</v>
      </c>
      <c r="E2114" s="333" t="e">
        <f t="shared" si="421"/>
        <v>#N/A</v>
      </c>
    </row>
    <row r="2115" spans="1:5" ht="18" customHeight="1" x14ac:dyDescent="0.25">
      <c r="A2115" s="903">
        <v>27</v>
      </c>
      <c r="B2115" s="271" t="s">
        <v>967</v>
      </c>
      <c r="C2115" s="529" t="str">
        <f t="shared" si="419"/>
        <v/>
      </c>
      <c r="D2115" s="330" t="e" cm="1">
        <f t="array" ref="D2115">INDEX($C$1939:$C$2538,MATCH(0,INDEX(COUNTIF($D$1938:D2114,$C$1939:$C$2538),),))</f>
        <v>#N/A</v>
      </c>
      <c r="E2115" s="333" t="e">
        <f t="shared" si="421"/>
        <v>#N/A</v>
      </c>
    </row>
    <row r="2116" spans="1:5" ht="18" customHeight="1" x14ac:dyDescent="0.25">
      <c r="A2116" s="903">
        <v>28</v>
      </c>
      <c r="B2116" s="271" t="s">
        <v>967</v>
      </c>
      <c r="C2116" s="529" t="str">
        <f t="shared" si="419"/>
        <v/>
      </c>
      <c r="D2116" s="330" t="e" cm="1">
        <f t="array" ref="D2116">INDEX($C$1939:$C$2538,MATCH(0,INDEX(COUNTIF($D$1938:D2115,$C$1939:$C$2538),),))</f>
        <v>#N/A</v>
      </c>
      <c r="E2116" s="333" t="e">
        <f t="shared" si="421"/>
        <v>#N/A</v>
      </c>
    </row>
    <row r="2117" spans="1:5" ht="18" customHeight="1" x14ac:dyDescent="0.25">
      <c r="A2117" s="903">
        <v>29</v>
      </c>
      <c r="B2117" s="272" t="s">
        <v>967</v>
      </c>
      <c r="C2117" s="529" t="str">
        <f t="shared" si="419"/>
        <v/>
      </c>
      <c r="D2117" s="330" t="e" cm="1">
        <f t="array" ref="D2117">INDEX($C$1939:$C$2538,MATCH(0,INDEX(COUNTIF($D$1938:D2116,$C$1939:$C$2538),),))</f>
        <v>#N/A</v>
      </c>
      <c r="E2117" s="333" t="e">
        <f t="shared" si="421"/>
        <v>#N/A</v>
      </c>
    </row>
    <row r="2118" spans="1:5" ht="18" customHeight="1" x14ac:dyDescent="0.25">
      <c r="A2118" s="903">
        <v>30</v>
      </c>
      <c r="B2118" s="271" t="s">
        <v>967</v>
      </c>
      <c r="C2118" s="529" t="str">
        <f t="shared" si="419"/>
        <v/>
      </c>
      <c r="D2118" s="330" t="e" cm="1">
        <f t="array" ref="D2118">INDEX($C$1939:$C$2538,MATCH(0,INDEX(COUNTIF($D$1938:D2117,$C$1939:$C$2538),),))</f>
        <v>#N/A</v>
      </c>
      <c r="E2118" s="333" t="e">
        <f t="shared" si="421"/>
        <v>#N/A</v>
      </c>
    </row>
    <row r="2119" spans="1:5" ht="18" customHeight="1" x14ac:dyDescent="0.25">
      <c r="A2119" s="903">
        <v>31</v>
      </c>
      <c r="B2119" s="271" t="s">
        <v>967</v>
      </c>
      <c r="C2119" s="529" t="str">
        <f t="shared" si="419"/>
        <v/>
      </c>
      <c r="D2119" s="330" t="e" cm="1">
        <f t="array" ref="D2119">INDEX($C$1939:$C$2538,MATCH(0,INDEX(COUNTIF($D$1938:D2118,$C$1939:$C$2538),),))</f>
        <v>#N/A</v>
      </c>
      <c r="E2119" s="333" t="e">
        <f t="shared" si="421"/>
        <v>#N/A</v>
      </c>
    </row>
    <row r="2120" spans="1:5" ht="18" customHeight="1" x14ac:dyDescent="0.25">
      <c r="A2120" s="903">
        <v>32</v>
      </c>
      <c r="B2120" s="272" t="s">
        <v>967</v>
      </c>
      <c r="C2120" s="529" t="str">
        <f t="shared" si="419"/>
        <v/>
      </c>
      <c r="D2120" s="330" t="e" cm="1">
        <f t="array" ref="D2120">INDEX($C$1939:$C$2538,MATCH(0,INDEX(COUNTIF($D$1938:D2119,$C$1939:$C$2538),),))</f>
        <v>#N/A</v>
      </c>
      <c r="E2120" s="333" t="e">
        <f t="shared" si="421"/>
        <v>#N/A</v>
      </c>
    </row>
    <row r="2121" spans="1:5" ht="18" customHeight="1" x14ac:dyDescent="0.25">
      <c r="A2121" s="903">
        <v>33</v>
      </c>
      <c r="B2121" s="271" t="s">
        <v>967</v>
      </c>
      <c r="C2121" s="529" t="str">
        <f t="shared" ref="C2121:C2138" si="422">IF(C623="","",C623)</f>
        <v/>
      </c>
      <c r="D2121" s="330" t="e" cm="1">
        <f t="array" ref="D2121">INDEX($C$1939:$C$2538,MATCH(0,INDEX(COUNTIF($D$1938:D2120,$C$1939:$C$2538),),))</f>
        <v>#N/A</v>
      </c>
      <c r="E2121" s="333" t="e">
        <f t="shared" si="421"/>
        <v>#N/A</v>
      </c>
    </row>
    <row r="2122" spans="1:5" ht="18" customHeight="1" x14ac:dyDescent="0.25">
      <c r="A2122" s="903">
        <v>34</v>
      </c>
      <c r="B2122" s="271" t="s">
        <v>967</v>
      </c>
      <c r="C2122" s="529" t="str">
        <f t="shared" si="422"/>
        <v/>
      </c>
      <c r="D2122" s="330" t="e" cm="1">
        <f t="array" ref="D2122">INDEX($C$1939:$C$2538,MATCH(0,INDEX(COUNTIF($D$1938:D2121,$C$1939:$C$2538),),))</f>
        <v>#N/A</v>
      </c>
      <c r="E2122" s="333" t="e">
        <f t="shared" si="421"/>
        <v>#N/A</v>
      </c>
    </row>
    <row r="2123" spans="1:5" ht="18" customHeight="1" x14ac:dyDescent="0.25">
      <c r="A2123" s="903">
        <v>35</v>
      </c>
      <c r="B2123" s="272" t="s">
        <v>967</v>
      </c>
      <c r="C2123" s="529" t="str">
        <f t="shared" si="422"/>
        <v/>
      </c>
      <c r="D2123" s="330" t="e" cm="1">
        <f t="array" ref="D2123">INDEX($C$1939:$C$2538,MATCH(0,INDEX(COUNTIF($D$1938:D2122,$C$1939:$C$2538),),))</f>
        <v>#N/A</v>
      </c>
      <c r="E2123" s="333" t="e">
        <f t="shared" si="421"/>
        <v>#N/A</v>
      </c>
    </row>
    <row r="2124" spans="1:5" ht="18" customHeight="1" x14ac:dyDescent="0.25">
      <c r="A2124" s="903">
        <v>36</v>
      </c>
      <c r="B2124" s="271" t="s">
        <v>967</v>
      </c>
      <c r="C2124" s="529" t="str">
        <f t="shared" si="422"/>
        <v/>
      </c>
      <c r="D2124" s="330" t="e" cm="1">
        <f t="array" ref="D2124">INDEX($C$1939:$C$2538,MATCH(0,INDEX(COUNTIF($D$1938:D2123,$C$1939:$C$2538),),))</f>
        <v>#N/A</v>
      </c>
      <c r="E2124" s="333" t="e">
        <f t="shared" ref="E2124:E2138" si="423">IF(D2124="",D2239,IF(D2124=E2123,D2239,D2124))</f>
        <v>#N/A</v>
      </c>
    </row>
    <row r="2125" spans="1:5" ht="18" customHeight="1" x14ac:dyDescent="0.25">
      <c r="A2125" s="903">
        <v>37</v>
      </c>
      <c r="B2125" s="271" t="s">
        <v>967</v>
      </c>
      <c r="C2125" s="529" t="str">
        <f t="shared" si="422"/>
        <v/>
      </c>
      <c r="D2125" s="330" t="e" cm="1">
        <f t="array" ref="D2125">INDEX($C$1939:$C$2538,MATCH(0,INDEX(COUNTIF($D$1938:D2124,$C$1939:$C$2538),),))</f>
        <v>#N/A</v>
      </c>
      <c r="E2125" s="333" t="e">
        <f t="shared" si="423"/>
        <v>#N/A</v>
      </c>
    </row>
    <row r="2126" spans="1:5" ht="18" customHeight="1" x14ac:dyDescent="0.25">
      <c r="A2126" s="903">
        <v>38</v>
      </c>
      <c r="B2126" s="272" t="s">
        <v>967</v>
      </c>
      <c r="C2126" s="529" t="str">
        <f t="shared" si="422"/>
        <v/>
      </c>
      <c r="D2126" s="330" t="e" cm="1">
        <f t="array" ref="D2126">INDEX($C$1939:$C$2538,MATCH(0,INDEX(COUNTIF($D$1938:D2125,$C$1939:$C$2538),),))</f>
        <v>#N/A</v>
      </c>
      <c r="E2126" s="333" t="e">
        <f t="shared" si="423"/>
        <v>#N/A</v>
      </c>
    </row>
    <row r="2127" spans="1:5" ht="18" customHeight="1" x14ac:dyDescent="0.25">
      <c r="A2127" s="903">
        <v>39</v>
      </c>
      <c r="B2127" s="271" t="s">
        <v>967</v>
      </c>
      <c r="C2127" s="529" t="str">
        <f t="shared" si="422"/>
        <v/>
      </c>
      <c r="D2127" s="330" t="e" cm="1">
        <f t="array" ref="D2127">INDEX($C$1939:$C$2538,MATCH(0,INDEX(COUNTIF($D$1938:D2126,$C$1939:$C$2538),),))</f>
        <v>#N/A</v>
      </c>
      <c r="E2127" s="333" t="e">
        <f t="shared" si="423"/>
        <v>#N/A</v>
      </c>
    </row>
    <row r="2128" spans="1:5" ht="18" customHeight="1" x14ac:dyDescent="0.25">
      <c r="A2128" s="903">
        <v>40</v>
      </c>
      <c r="B2128" s="271" t="s">
        <v>967</v>
      </c>
      <c r="C2128" s="529" t="str">
        <f t="shared" si="422"/>
        <v/>
      </c>
      <c r="D2128" s="330" t="e" cm="1">
        <f t="array" ref="D2128">INDEX($C$1939:$C$2538,MATCH(0,INDEX(COUNTIF($D$1938:D2127,$C$1939:$C$2538),),))</f>
        <v>#N/A</v>
      </c>
      <c r="E2128" s="333" t="e">
        <f t="shared" si="423"/>
        <v>#N/A</v>
      </c>
    </row>
    <row r="2129" spans="1:5" ht="18" customHeight="1" x14ac:dyDescent="0.25">
      <c r="A2129" s="903">
        <v>41</v>
      </c>
      <c r="B2129" s="272" t="s">
        <v>967</v>
      </c>
      <c r="C2129" s="529" t="str">
        <f t="shared" si="422"/>
        <v/>
      </c>
      <c r="D2129" s="330" t="e" cm="1">
        <f t="array" ref="D2129">INDEX($C$1939:$C$2538,MATCH(0,INDEX(COUNTIF($D$1938:D2128,$C$1939:$C$2538),),))</f>
        <v>#N/A</v>
      </c>
      <c r="E2129" s="333" t="e">
        <f t="shared" si="423"/>
        <v>#N/A</v>
      </c>
    </row>
    <row r="2130" spans="1:5" ht="18" customHeight="1" x14ac:dyDescent="0.25">
      <c r="A2130" s="903">
        <v>42</v>
      </c>
      <c r="B2130" s="271" t="s">
        <v>967</v>
      </c>
      <c r="C2130" s="529" t="str">
        <f t="shared" si="422"/>
        <v/>
      </c>
      <c r="D2130" s="330" t="e" cm="1">
        <f t="array" ref="D2130">INDEX($C$1939:$C$2538,MATCH(0,INDEX(COUNTIF($D$1938:D2129,$C$1939:$C$2538),),))</f>
        <v>#N/A</v>
      </c>
      <c r="E2130" s="333" t="e">
        <f t="shared" si="423"/>
        <v>#N/A</v>
      </c>
    </row>
    <row r="2131" spans="1:5" ht="18" customHeight="1" x14ac:dyDescent="0.25">
      <c r="A2131" s="903">
        <v>43</v>
      </c>
      <c r="B2131" s="271" t="s">
        <v>967</v>
      </c>
      <c r="C2131" s="529" t="str">
        <f t="shared" si="422"/>
        <v/>
      </c>
      <c r="D2131" s="330" t="e" cm="1">
        <f t="array" ref="D2131">INDEX($C$1939:$C$2538,MATCH(0,INDEX(COUNTIF($D$1938:D2130,$C$1939:$C$2538),),))</f>
        <v>#N/A</v>
      </c>
      <c r="E2131" s="333" t="e">
        <f t="shared" si="423"/>
        <v>#N/A</v>
      </c>
    </row>
    <row r="2132" spans="1:5" ht="18" customHeight="1" x14ac:dyDescent="0.25">
      <c r="A2132" s="903">
        <v>44</v>
      </c>
      <c r="B2132" s="272" t="s">
        <v>967</v>
      </c>
      <c r="C2132" s="529" t="str">
        <f t="shared" si="422"/>
        <v/>
      </c>
      <c r="D2132" s="330" t="e" cm="1">
        <f t="array" ref="D2132">INDEX($C$1939:$C$2538,MATCH(0,INDEX(COUNTIF($D$1938:D2131,$C$1939:$C$2538),),))</f>
        <v>#N/A</v>
      </c>
      <c r="E2132" s="333" t="e">
        <f t="shared" si="423"/>
        <v>#N/A</v>
      </c>
    </row>
    <row r="2133" spans="1:5" ht="18" customHeight="1" x14ac:dyDescent="0.25">
      <c r="A2133" s="903">
        <v>45</v>
      </c>
      <c r="B2133" s="271" t="s">
        <v>967</v>
      </c>
      <c r="C2133" s="529" t="str">
        <f t="shared" si="422"/>
        <v/>
      </c>
      <c r="D2133" s="330" t="e" cm="1">
        <f t="array" ref="D2133">INDEX($C$1939:$C$2538,MATCH(0,INDEX(COUNTIF($D$1938:D2132,$C$1939:$C$2538),),))</f>
        <v>#N/A</v>
      </c>
      <c r="E2133" s="333" t="e">
        <f t="shared" si="423"/>
        <v>#N/A</v>
      </c>
    </row>
    <row r="2134" spans="1:5" ht="18" customHeight="1" x14ac:dyDescent="0.25">
      <c r="A2134" s="903">
        <v>46</v>
      </c>
      <c r="B2134" s="271" t="s">
        <v>967</v>
      </c>
      <c r="C2134" s="529" t="str">
        <f t="shared" si="422"/>
        <v/>
      </c>
      <c r="D2134" s="330" t="e" cm="1">
        <f t="array" ref="D2134">INDEX($C$1939:$C$2538,MATCH(0,INDEX(COUNTIF($D$1938:D2133,$C$1939:$C$2538),),))</f>
        <v>#N/A</v>
      </c>
      <c r="E2134" s="333" t="e">
        <f t="shared" si="423"/>
        <v>#N/A</v>
      </c>
    </row>
    <row r="2135" spans="1:5" ht="18" customHeight="1" x14ac:dyDescent="0.25">
      <c r="A2135" s="903">
        <v>47</v>
      </c>
      <c r="B2135" s="272" t="s">
        <v>967</v>
      </c>
      <c r="C2135" s="529" t="str">
        <f t="shared" si="422"/>
        <v/>
      </c>
      <c r="D2135" s="330" t="e" cm="1">
        <f t="array" ref="D2135">INDEX($C$1939:$C$2538,MATCH(0,INDEX(COUNTIF($D$1938:D2134,$C$1939:$C$2538),),))</f>
        <v>#N/A</v>
      </c>
      <c r="E2135" s="333" t="e">
        <f t="shared" si="423"/>
        <v>#N/A</v>
      </c>
    </row>
    <row r="2136" spans="1:5" ht="18" customHeight="1" x14ac:dyDescent="0.25">
      <c r="A2136" s="903">
        <v>48</v>
      </c>
      <c r="B2136" s="271" t="s">
        <v>967</v>
      </c>
      <c r="C2136" s="529" t="str">
        <f t="shared" si="422"/>
        <v/>
      </c>
      <c r="D2136" s="330" t="e" cm="1">
        <f t="array" ref="D2136">INDEX($C$1939:$C$2538,MATCH(0,INDEX(COUNTIF($D$1938:D2135,$C$1939:$C$2538),),))</f>
        <v>#N/A</v>
      </c>
      <c r="E2136" s="333" t="e">
        <f t="shared" si="423"/>
        <v>#N/A</v>
      </c>
    </row>
    <row r="2137" spans="1:5" ht="18" customHeight="1" x14ac:dyDescent="0.25">
      <c r="A2137" s="903">
        <v>49</v>
      </c>
      <c r="B2137" s="271" t="s">
        <v>967</v>
      </c>
      <c r="C2137" s="529" t="str">
        <f t="shared" si="422"/>
        <v/>
      </c>
      <c r="D2137" s="330" t="e" cm="1">
        <f t="array" ref="D2137">INDEX($C$1939:$C$2538,MATCH(0,INDEX(COUNTIF($D$1938:D2136,$C$1939:$C$2538),),))</f>
        <v>#N/A</v>
      </c>
      <c r="E2137" s="333" t="e">
        <f t="shared" si="423"/>
        <v>#N/A</v>
      </c>
    </row>
    <row r="2138" spans="1:5" ht="18" customHeight="1" x14ac:dyDescent="0.25">
      <c r="A2138" s="903">
        <v>50</v>
      </c>
      <c r="B2138" s="272" t="s">
        <v>967</v>
      </c>
      <c r="C2138" s="529" t="str">
        <f t="shared" si="422"/>
        <v/>
      </c>
      <c r="D2138" s="330" t="e" cm="1">
        <f t="array" ref="D2138">INDEX($C$1939:$C$2538,MATCH(0,INDEX(COUNTIF($D$1938:D2137,$C$1939:$C$2538),),))</f>
        <v>#N/A</v>
      </c>
      <c r="E2138" s="333" t="e">
        <f t="shared" si="423"/>
        <v>#N/A</v>
      </c>
    </row>
    <row r="2139" spans="1:5" ht="18" customHeight="1" x14ac:dyDescent="0.25">
      <c r="A2139" s="166">
        <v>1</v>
      </c>
      <c r="B2139" s="271" t="s">
        <v>1487</v>
      </c>
      <c r="C2139" s="530" t="str">
        <f t="shared" ref="C2139:C2170" si="424">IF(C827="","",C827)</f>
        <v/>
      </c>
      <c r="D2139" s="330" t="e" cm="1">
        <f t="array" ref="D2139">INDEX($C$1939:$C$2538,MATCH(0,INDEX(COUNTIF($D$1938:D2138,$C$1939:$C$2538),),))</f>
        <v>#N/A</v>
      </c>
      <c r="E2139" s="333" t="e">
        <f>IF(D2139="",D2140,IF(D2139=E2138,D2140,D2139))</f>
        <v>#N/A</v>
      </c>
    </row>
    <row r="2140" spans="1:5" ht="18" customHeight="1" x14ac:dyDescent="0.25">
      <c r="A2140" s="166">
        <v>2</v>
      </c>
      <c r="B2140" s="271" t="s">
        <v>1487</v>
      </c>
      <c r="C2140" s="530" t="str">
        <f t="shared" si="424"/>
        <v/>
      </c>
      <c r="D2140" s="330" t="e" cm="1">
        <f t="array" ref="D2140">INDEX($C$1939:$C$2538,MATCH(0,INDEX(COUNTIF($D$1938:D2139,$C$1939:$C$2538),),))</f>
        <v>#N/A</v>
      </c>
      <c r="E2140" s="333" t="e">
        <f t="shared" si="415"/>
        <v>#N/A</v>
      </c>
    </row>
    <row r="2141" spans="1:5" ht="18" customHeight="1" x14ac:dyDescent="0.25">
      <c r="A2141" s="166">
        <v>3</v>
      </c>
      <c r="B2141" s="271" t="s">
        <v>1487</v>
      </c>
      <c r="C2141" s="530" t="str">
        <f t="shared" si="424"/>
        <v/>
      </c>
      <c r="D2141" s="330" t="e" cm="1">
        <f t="array" ref="D2141">INDEX($C$1939:$C$2538,MATCH(0,INDEX(COUNTIF($D$1938:D2140,$C$1939:$C$2538),),))</f>
        <v>#N/A</v>
      </c>
      <c r="E2141" s="333" t="e">
        <f t="shared" si="415"/>
        <v>#N/A</v>
      </c>
    </row>
    <row r="2142" spans="1:5" ht="18" customHeight="1" x14ac:dyDescent="0.25">
      <c r="A2142" s="166">
        <v>4</v>
      </c>
      <c r="B2142" s="271" t="s">
        <v>1487</v>
      </c>
      <c r="C2142" s="530" t="str">
        <f t="shared" si="424"/>
        <v/>
      </c>
      <c r="D2142" s="330" t="e" cm="1">
        <f t="array" ref="D2142">INDEX($C$1939:$C$2538,MATCH(0,INDEX(COUNTIF($D$1938:D2141,$C$1939:$C$2538),),))</f>
        <v>#N/A</v>
      </c>
      <c r="E2142" s="333" t="e">
        <f t="shared" si="415"/>
        <v>#N/A</v>
      </c>
    </row>
    <row r="2143" spans="1:5" ht="18" customHeight="1" x14ac:dyDescent="0.25">
      <c r="A2143" s="166">
        <v>5</v>
      </c>
      <c r="B2143" s="272" t="s">
        <v>1487</v>
      </c>
      <c r="C2143" s="530" t="str">
        <f t="shared" si="424"/>
        <v/>
      </c>
      <c r="D2143" s="330" t="e" cm="1">
        <f t="array" ref="D2143">INDEX($C$1939:$C$2538,MATCH(0,INDEX(COUNTIF($D$1938:D2142,$C$1939:$C$2538),),))</f>
        <v>#N/A</v>
      </c>
      <c r="E2143" s="333" t="e">
        <f>IF(D2143="",D2189,IF(D2143=E2142,D2189,D2143))</f>
        <v>#N/A</v>
      </c>
    </row>
    <row r="2144" spans="1:5" ht="18" customHeight="1" x14ac:dyDescent="0.25">
      <c r="A2144" s="903">
        <v>6</v>
      </c>
      <c r="B2144" s="271" t="s">
        <v>1487</v>
      </c>
      <c r="C2144" s="530" t="str">
        <f t="shared" si="424"/>
        <v/>
      </c>
      <c r="D2144" s="330" t="e" cm="1">
        <f t="array" ref="D2144">INDEX($C$1939:$C$2538,MATCH(0,INDEX(COUNTIF($D$1938:D2143,$C$1939:$C$2538),),))</f>
        <v>#N/A</v>
      </c>
      <c r="E2144" s="333" t="e">
        <f t="shared" ref="E2144:E2153" si="425">IF(D2144="",D2190,IF(D2144=E2143,D2190,D2144))</f>
        <v>#N/A</v>
      </c>
    </row>
    <row r="2145" spans="1:5" ht="18" customHeight="1" x14ac:dyDescent="0.25">
      <c r="A2145" s="903">
        <v>7</v>
      </c>
      <c r="B2145" s="271" t="s">
        <v>1487</v>
      </c>
      <c r="C2145" s="530" t="str">
        <f t="shared" si="424"/>
        <v/>
      </c>
      <c r="D2145" s="330" t="e" cm="1">
        <f t="array" ref="D2145">INDEX($C$1939:$C$2538,MATCH(0,INDEX(COUNTIF($D$1938:D2144,$C$1939:$C$2538),),))</f>
        <v>#N/A</v>
      </c>
      <c r="E2145" s="333" t="e">
        <f t="shared" si="425"/>
        <v>#N/A</v>
      </c>
    </row>
    <row r="2146" spans="1:5" ht="18" customHeight="1" x14ac:dyDescent="0.25">
      <c r="A2146" s="903">
        <v>8</v>
      </c>
      <c r="B2146" s="271" t="s">
        <v>1487</v>
      </c>
      <c r="C2146" s="530" t="str">
        <f t="shared" si="424"/>
        <v/>
      </c>
      <c r="D2146" s="330" t="e" cm="1">
        <f t="array" ref="D2146">INDEX($C$1939:$C$2538,MATCH(0,INDEX(COUNTIF($D$1938:D2145,$C$1939:$C$2538),),))</f>
        <v>#N/A</v>
      </c>
      <c r="E2146" s="333" t="e">
        <f t="shared" si="425"/>
        <v>#N/A</v>
      </c>
    </row>
    <row r="2147" spans="1:5" ht="18" customHeight="1" x14ac:dyDescent="0.25">
      <c r="A2147" s="903">
        <v>9</v>
      </c>
      <c r="B2147" s="271" t="s">
        <v>1487</v>
      </c>
      <c r="C2147" s="530" t="str">
        <f t="shared" si="424"/>
        <v/>
      </c>
      <c r="D2147" s="330" t="e" cm="1">
        <f t="array" ref="D2147">INDEX($C$1939:$C$2538,MATCH(0,INDEX(COUNTIF($D$1938:D2146,$C$1939:$C$2538),),))</f>
        <v>#N/A</v>
      </c>
      <c r="E2147" s="333" t="e">
        <f t="shared" si="425"/>
        <v>#N/A</v>
      </c>
    </row>
    <row r="2148" spans="1:5" ht="18" customHeight="1" x14ac:dyDescent="0.25">
      <c r="A2148" s="903">
        <v>10</v>
      </c>
      <c r="B2148" s="272" t="s">
        <v>1487</v>
      </c>
      <c r="C2148" s="530" t="str">
        <f t="shared" si="424"/>
        <v/>
      </c>
      <c r="D2148" s="330" t="e" cm="1">
        <f t="array" ref="D2148">INDEX($C$1939:$C$2538,MATCH(0,INDEX(COUNTIF($D$1938:D2147,$C$1939:$C$2538),),))</f>
        <v>#N/A</v>
      </c>
      <c r="E2148" s="333" t="e">
        <f t="shared" si="425"/>
        <v>#N/A</v>
      </c>
    </row>
    <row r="2149" spans="1:5" ht="18" customHeight="1" x14ac:dyDescent="0.25">
      <c r="A2149" s="903">
        <v>11</v>
      </c>
      <c r="B2149" s="271" t="s">
        <v>1487</v>
      </c>
      <c r="C2149" s="530" t="str">
        <f t="shared" si="424"/>
        <v/>
      </c>
      <c r="D2149" s="330" t="e" cm="1">
        <f t="array" ref="D2149">INDEX($C$1939:$C$2538,MATCH(0,INDEX(COUNTIF($D$1938:D2148,$C$1939:$C$2538),),))</f>
        <v>#N/A</v>
      </c>
      <c r="E2149" s="333" t="e">
        <f t="shared" si="425"/>
        <v>#N/A</v>
      </c>
    </row>
    <row r="2150" spans="1:5" ht="18" customHeight="1" x14ac:dyDescent="0.25">
      <c r="A2150" s="903">
        <v>12</v>
      </c>
      <c r="B2150" s="271" t="s">
        <v>1487</v>
      </c>
      <c r="C2150" s="530" t="str">
        <f t="shared" si="424"/>
        <v/>
      </c>
      <c r="D2150" s="330" t="e" cm="1">
        <f t="array" ref="D2150">INDEX($C$1939:$C$2538,MATCH(0,INDEX(COUNTIF($D$1938:D2149,$C$1939:$C$2538),),))</f>
        <v>#N/A</v>
      </c>
      <c r="E2150" s="333" t="e">
        <f t="shared" si="425"/>
        <v>#N/A</v>
      </c>
    </row>
    <row r="2151" spans="1:5" ht="18" customHeight="1" x14ac:dyDescent="0.25">
      <c r="A2151" s="903">
        <v>13</v>
      </c>
      <c r="B2151" s="271" t="s">
        <v>1487</v>
      </c>
      <c r="C2151" s="530" t="str">
        <f t="shared" si="424"/>
        <v/>
      </c>
      <c r="D2151" s="330" t="e" cm="1">
        <f t="array" ref="D2151">INDEX($C$1939:$C$2538,MATCH(0,INDEX(COUNTIF($D$1938:D2150,$C$1939:$C$2538),),))</f>
        <v>#N/A</v>
      </c>
      <c r="E2151" s="333" t="e">
        <f t="shared" si="425"/>
        <v>#N/A</v>
      </c>
    </row>
    <row r="2152" spans="1:5" ht="18" customHeight="1" x14ac:dyDescent="0.25">
      <c r="A2152" s="903">
        <v>14</v>
      </c>
      <c r="B2152" s="271" t="s">
        <v>1487</v>
      </c>
      <c r="C2152" s="530" t="str">
        <f t="shared" si="424"/>
        <v/>
      </c>
      <c r="D2152" s="330" t="e" cm="1">
        <f t="array" ref="D2152">INDEX($C$1939:$C$2538,MATCH(0,INDEX(COUNTIF($D$1938:D2151,$C$1939:$C$2538),),))</f>
        <v>#N/A</v>
      </c>
      <c r="E2152" s="333" t="e">
        <f t="shared" si="425"/>
        <v>#N/A</v>
      </c>
    </row>
    <row r="2153" spans="1:5" ht="18" customHeight="1" x14ac:dyDescent="0.25">
      <c r="A2153" s="903">
        <v>15</v>
      </c>
      <c r="B2153" s="272" t="s">
        <v>1487</v>
      </c>
      <c r="C2153" s="530" t="str">
        <f t="shared" si="424"/>
        <v/>
      </c>
      <c r="D2153" s="330" t="e" cm="1">
        <f t="array" ref="D2153">INDEX($C$1939:$C$2538,MATCH(0,INDEX(COUNTIF($D$1938:D2152,$C$1939:$C$2538),),))</f>
        <v>#N/A</v>
      </c>
      <c r="E2153" s="333" t="e">
        <f t="shared" si="425"/>
        <v>#N/A</v>
      </c>
    </row>
    <row r="2154" spans="1:5" ht="18" customHeight="1" x14ac:dyDescent="0.25">
      <c r="A2154" s="903">
        <v>16</v>
      </c>
      <c r="B2154" s="271" t="s">
        <v>1487</v>
      </c>
      <c r="C2154" s="530" t="str">
        <f t="shared" si="424"/>
        <v/>
      </c>
      <c r="D2154" s="330" t="e" cm="1">
        <f t="array" ref="D2154">INDEX($C$1939:$C$2538,MATCH(0,INDEX(COUNTIF($D$1938:D2153,$C$1939:$C$2538),),))</f>
        <v>#N/A</v>
      </c>
      <c r="E2154" s="333" t="e">
        <f t="shared" ref="E2154:E2175" si="426">IF(D2154="",D2239,IF(D2154=E2153,D2239,D2154))</f>
        <v>#N/A</v>
      </c>
    </row>
    <row r="2155" spans="1:5" ht="18" customHeight="1" x14ac:dyDescent="0.25">
      <c r="A2155" s="903">
        <v>17</v>
      </c>
      <c r="B2155" s="271" t="s">
        <v>1487</v>
      </c>
      <c r="C2155" s="530" t="str">
        <f t="shared" si="424"/>
        <v/>
      </c>
      <c r="D2155" s="330" t="e" cm="1">
        <f t="array" ref="D2155">INDEX($C$1939:$C$2538,MATCH(0,INDEX(COUNTIF($D$1938:D2154,$C$1939:$C$2538),),))</f>
        <v>#N/A</v>
      </c>
      <c r="E2155" s="333" t="e">
        <f t="shared" si="426"/>
        <v>#N/A</v>
      </c>
    </row>
    <row r="2156" spans="1:5" ht="18" customHeight="1" x14ac:dyDescent="0.25">
      <c r="A2156" s="903">
        <v>18</v>
      </c>
      <c r="B2156" s="271" t="s">
        <v>1487</v>
      </c>
      <c r="C2156" s="530" t="str">
        <f t="shared" si="424"/>
        <v/>
      </c>
      <c r="D2156" s="330" t="e" cm="1">
        <f t="array" ref="D2156">INDEX($C$1939:$C$2538,MATCH(0,INDEX(COUNTIF($D$1938:D2155,$C$1939:$C$2538),),))</f>
        <v>#N/A</v>
      </c>
      <c r="E2156" s="333" t="e">
        <f t="shared" si="426"/>
        <v>#N/A</v>
      </c>
    </row>
    <row r="2157" spans="1:5" ht="18" customHeight="1" x14ac:dyDescent="0.25">
      <c r="A2157" s="903">
        <v>19</v>
      </c>
      <c r="B2157" s="271" t="s">
        <v>1487</v>
      </c>
      <c r="C2157" s="530" t="str">
        <f t="shared" si="424"/>
        <v/>
      </c>
      <c r="D2157" s="330" t="e" cm="1">
        <f t="array" ref="D2157">INDEX($C$1939:$C$2538,MATCH(0,INDEX(COUNTIF($D$1938:D2156,$C$1939:$C$2538),),))</f>
        <v>#N/A</v>
      </c>
      <c r="E2157" s="333" t="e">
        <f t="shared" si="426"/>
        <v>#N/A</v>
      </c>
    </row>
    <row r="2158" spans="1:5" ht="18" customHeight="1" x14ac:dyDescent="0.25">
      <c r="A2158" s="903">
        <v>20</v>
      </c>
      <c r="B2158" s="272" t="s">
        <v>1487</v>
      </c>
      <c r="C2158" s="530" t="str">
        <f t="shared" si="424"/>
        <v/>
      </c>
      <c r="D2158" s="330" t="e" cm="1">
        <f t="array" ref="D2158">INDEX($C$1939:$C$2538,MATCH(0,INDEX(COUNTIF($D$1938:D2157,$C$1939:$C$2538),),))</f>
        <v>#N/A</v>
      </c>
      <c r="E2158" s="333" t="e">
        <f t="shared" si="426"/>
        <v>#N/A</v>
      </c>
    </row>
    <row r="2159" spans="1:5" ht="18" customHeight="1" x14ac:dyDescent="0.25">
      <c r="A2159" s="903">
        <v>21</v>
      </c>
      <c r="B2159" s="271" t="s">
        <v>1487</v>
      </c>
      <c r="C2159" s="530" t="str">
        <f t="shared" si="424"/>
        <v/>
      </c>
      <c r="D2159" s="330" t="e" cm="1">
        <f t="array" ref="D2159">INDEX($C$1939:$C$2538,MATCH(0,INDEX(COUNTIF($D$1938:D2158,$C$1939:$C$2538),),))</f>
        <v>#N/A</v>
      </c>
      <c r="E2159" s="333" t="e">
        <f t="shared" si="426"/>
        <v>#N/A</v>
      </c>
    </row>
    <row r="2160" spans="1:5" ht="18" customHeight="1" x14ac:dyDescent="0.25">
      <c r="A2160" s="903">
        <v>22</v>
      </c>
      <c r="B2160" s="271" t="s">
        <v>1487</v>
      </c>
      <c r="C2160" s="530" t="str">
        <f t="shared" si="424"/>
        <v/>
      </c>
      <c r="D2160" s="330" t="e" cm="1">
        <f t="array" ref="D2160">INDEX($C$1939:$C$2538,MATCH(0,INDEX(COUNTIF($D$1938:D2159,$C$1939:$C$2538),),))</f>
        <v>#N/A</v>
      </c>
      <c r="E2160" s="333" t="e">
        <f t="shared" si="426"/>
        <v>#N/A</v>
      </c>
    </row>
    <row r="2161" spans="1:5" ht="18" customHeight="1" x14ac:dyDescent="0.25">
      <c r="A2161" s="903">
        <v>23</v>
      </c>
      <c r="B2161" s="271" t="s">
        <v>1487</v>
      </c>
      <c r="C2161" s="530" t="str">
        <f t="shared" si="424"/>
        <v/>
      </c>
      <c r="D2161" s="330" t="e" cm="1">
        <f t="array" ref="D2161">INDEX($C$1939:$C$2538,MATCH(0,INDEX(COUNTIF($D$1938:D2160,$C$1939:$C$2538),),))</f>
        <v>#N/A</v>
      </c>
      <c r="E2161" s="333" t="e">
        <f t="shared" si="426"/>
        <v>#N/A</v>
      </c>
    </row>
    <row r="2162" spans="1:5" ht="18" customHeight="1" x14ac:dyDescent="0.25">
      <c r="A2162" s="903">
        <v>24</v>
      </c>
      <c r="B2162" s="271" t="s">
        <v>1487</v>
      </c>
      <c r="C2162" s="530" t="str">
        <f t="shared" si="424"/>
        <v/>
      </c>
      <c r="D2162" s="330" t="e" cm="1">
        <f t="array" ref="D2162">INDEX($C$1939:$C$2538,MATCH(0,INDEX(COUNTIF($D$1938:D2161,$C$1939:$C$2538),),))</f>
        <v>#N/A</v>
      </c>
      <c r="E2162" s="333" t="e">
        <f t="shared" si="426"/>
        <v>#N/A</v>
      </c>
    </row>
    <row r="2163" spans="1:5" ht="18" customHeight="1" x14ac:dyDescent="0.25">
      <c r="A2163" s="903">
        <v>25</v>
      </c>
      <c r="B2163" s="272" t="s">
        <v>1487</v>
      </c>
      <c r="C2163" s="530" t="str">
        <f t="shared" si="424"/>
        <v/>
      </c>
      <c r="D2163" s="330" t="e" cm="1">
        <f t="array" ref="D2163">INDEX($C$1939:$C$2538,MATCH(0,INDEX(COUNTIF($D$1938:D2162,$C$1939:$C$2538),),))</f>
        <v>#N/A</v>
      </c>
      <c r="E2163" s="333" t="e">
        <f t="shared" si="426"/>
        <v>#N/A</v>
      </c>
    </row>
    <row r="2164" spans="1:5" ht="18" customHeight="1" x14ac:dyDescent="0.25">
      <c r="A2164" s="903">
        <v>26</v>
      </c>
      <c r="B2164" s="271" t="s">
        <v>1487</v>
      </c>
      <c r="C2164" s="530" t="str">
        <f t="shared" si="424"/>
        <v/>
      </c>
      <c r="D2164" s="330" t="e" cm="1">
        <f t="array" ref="D2164">INDEX($C$1939:$C$2538,MATCH(0,INDEX(COUNTIF($D$1938:D2163,$C$1939:$C$2538),),))</f>
        <v>#N/A</v>
      </c>
      <c r="E2164" s="333" t="e">
        <f t="shared" si="426"/>
        <v>#N/A</v>
      </c>
    </row>
    <row r="2165" spans="1:5" ht="18" customHeight="1" x14ac:dyDescent="0.25">
      <c r="A2165" s="903">
        <v>27</v>
      </c>
      <c r="B2165" s="271" t="s">
        <v>1487</v>
      </c>
      <c r="C2165" s="530" t="str">
        <f t="shared" si="424"/>
        <v/>
      </c>
      <c r="D2165" s="330" t="e" cm="1">
        <f t="array" ref="D2165">INDEX($C$1939:$C$2538,MATCH(0,INDEX(COUNTIF($D$1938:D2164,$C$1939:$C$2538),),))</f>
        <v>#N/A</v>
      </c>
      <c r="E2165" s="333" t="e">
        <f t="shared" si="426"/>
        <v>#N/A</v>
      </c>
    </row>
    <row r="2166" spans="1:5" ht="18" customHeight="1" x14ac:dyDescent="0.25">
      <c r="A2166" s="903">
        <v>28</v>
      </c>
      <c r="B2166" s="271" t="s">
        <v>1487</v>
      </c>
      <c r="C2166" s="530" t="str">
        <f t="shared" si="424"/>
        <v/>
      </c>
      <c r="D2166" s="330" t="e" cm="1">
        <f t="array" ref="D2166">INDEX($C$1939:$C$2538,MATCH(0,INDEX(COUNTIF($D$1938:D2165,$C$1939:$C$2538),),))</f>
        <v>#N/A</v>
      </c>
      <c r="E2166" s="333" t="e">
        <f t="shared" si="426"/>
        <v>#N/A</v>
      </c>
    </row>
    <row r="2167" spans="1:5" ht="18" customHeight="1" x14ac:dyDescent="0.25">
      <c r="A2167" s="903">
        <v>29</v>
      </c>
      <c r="B2167" s="271" t="s">
        <v>1487</v>
      </c>
      <c r="C2167" s="530" t="str">
        <f t="shared" si="424"/>
        <v/>
      </c>
      <c r="D2167" s="330" t="e" cm="1">
        <f t="array" ref="D2167">INDEX($C$1939:$C$2538,MATCH(0,INDEX(COUNTIF($D$1938:D2166,$C$1939:$C$2538),),))</f>
        <v>#N/A</v>
      </c>
      <c r="E2167" s="333" t="e">
        <f t="shared" si="426"/>
        <v>#N/A</v>
      </c>
    </row>
    <row r="2168" spans="1:5" ht="18" customHeight="1" x14ac:dyDescent="0.25">
      <c r="A2168" s="903">
        <v>30</v>
      </c>
      <c r="B2168" s="272" t="s">
        <v>1487</v>
      </c>
      <c r="C2168" s="530" t="str">
        <f t="shared" si="424"/>
        <v/>
      </c>
      <c r="D2168" s="330" t="e" cm="1">
        <f t="array" ref="D2168">INDEX($C$1939:$C$2538,MATCH(0,INDEX(COUNTIF($D$1938:D2167,$C$1939:$C$2538),),))</f>
        <v>#N/A</v>
      </c>
      <c r="E2168" s="333" t="e">
        <f t="shared" si="426"/>
        <v>#N/A</v>
      </c>
    </row>
    <row r="2169" spans="1:5" ht="18" customHeight="1" x14ac:dyDescent="0.25">
      <c r="A2169" s="903">
        <v>31</v>
      </c>
      <c r="B2169" s="271" t="s">
        <v>1487</v>
      </c>
      <c r="C2169" s="530" t="str">
        <f t="shared" si="424"/>
        <v/>
      </c>
      <c r="D2169" s="330" t="e" cm="1">
        <f t="array" ref="D2169">INDEX($C$1939:$C$2538,MATCH(0,INDEX(COUNTIF($D$1938:D2168,$C$1939:$C$2538),),))</f>
        <v>#N/A</v>
      </c>
      <c r="E2169" s="333" t="e">
        <f t="shared" si="426"/>
        <v>#N/A</v>
      </c>
    </row>
    <row r="2170" spans="1:5" ht="18" customHeight="1" x14ac:dyDescent="0.25">
      <c r="A2170" s="903">
        <v>32</v>
      </c>
      <c r="B2170" s="271" t="s">
        <v>1487</v>
      </c>
      <c r="C2170" s="530" t="str">
        <f t="shared" si="424"/>
        <v/>
      </c>
      <c r="D2170" s="330" t="e" cm="1">
        <f t="array" ref="D2170">INDEX($C$1939:$C$2538,MATCH(0,INDEX(COUNTIF($D$1938:D2169,$C$1939:$C$2538),),))</f>
        <v>#N/A</v>
      </c>
      <c r="E2170" s="333" t="e">
        <f t="shared" si="426"/>
        <v>#N/A</v>
      </c>
    </row>
    <row r="2171" spans="1:5" ht="18" customHeight="1" x14ac:dyDescent="0.25">
      <c r="A2171" s="903">
        <v>33</v>
      </c>
      <c r="B2171" s="271" t="s">
        <v>1487</v>
      </c>
      <c r="C2171" s="530" t="str">
        <f t="shared" ref="C2171:C2188" si="427">IF(C859="","",C859)</f>
        <v/>
      </c>
      <c r="D2171" s="330" t="e" cm="1">
        <f t="array" ref="D2171">INDEX($C$1939:$C$2538,MATCH(0,INDEX(COUNTIF($D$1938:D2170,$C$1939:$C$2538),),))</f>
        <v>#N/A</v>
      </c>
      <c r="E2171" s="333" t="e">
        <f t="shared" si="426"/>
        <v>#N/A</v>
      </c>
    </row>
    <row r="2172" spans="1:5" ht="18" customHeight="1" x14ac:dyDescent="0.25">
      <c r="A2172" s="903">
        <v>34</v>
      </c>
      <c r="B2172" s="271" t="s">
        <v>1487</v>
      </c>
      <c r="C2172" s="530" t="str">
        <f t="shared" si="427"/>
        <v/>
      </c>
      <c r="D2172" s="330" t="e" cm="1">
        <f t="array" ref="D2172">INDEX($C$1939:$C$2538,MATCH(0,INDEX(COUNTIF($D$1938:D2171,$C$1939:$C$2538),),))</f>
        <v>#N/A</v>
      </c>
      <c r="E2172" s="333" t="e">
        <f t="shared" si="426"/>
        <v>#N/A</v>
      </c>
    </row>
    <row r="2173" spans="1:5" ht="18" customHeight="1" x14ac:dyDescent="0.25">
      <c r="A2173" s="903">
        <v>35</v>
      </c>
      <c r="B2173" s="272" t="s">
        <v>1487</v>
      </c>
      <c r="C2173" s="530" t="str">
        <f t="shared" si="427"/>
        <v/>
      </c>
      <c r="D2173" s="330" t="e" cm="1">
        <f t="array" ref="D2173">INDEX($C$1939:$C$2538,MATCH(0,INDEX(COUNTIF($D$1938:D2172,$C$1939:$C$2538),),))</f>
        <v>#N/A</v>
      </c>
      <c r="E2173" s="333" t="e">
        <f t="shared" si="426"/>
        <v>#N/A</v>
      </c>
    </row>
    <row r="2174" spans="1:5" ht="18" customHeight="1" x14ac:dyDescent="0.25">
      <c r="A2174" s="903">
        <v>36</v>
      </c>
      <c r="B2174" s="271" t="s">
        <v>1487</v>
      </c>
      <c r="C2174" s="530" t="str">
        <f t="shared" si="427"/>
        <v/>
      </c>
      <c r="D2174" s="330" t="e" cm="1">
        <f t="array" ref="D2174">INDEX($C$1939:$C$2538,MATCH(0,INDEX(COUNTIF($D$1938:D2173,$C$1939:$C$2538),),))</f>
        <v>#N/A</v>
      </c>
      <c r="E2174" s="333" t="e">
        <f t="shared" si="426"/>
        <v>#N/A</v>
      </c>
    </row>
    <row r="2175" spans="1:5" ht="18" customHeight="1" x14ac:dyDescent="0.25">
      <c r="A2175" s="903">
        <v>37</v>
      </c>
      <c r="B2175" s="271" t="s">
        <v>1487</v>
      </c>
      <c r="C2175" s="530" t="str">
        <f t="shared" si="427"/>
        <v/>
      </c>
      <c r="D2175" s="330" t="e" cm="1">
        <f t="array" ref="D2175">INDEX($C$1939:$C$2538,MATCH(0,INDEX(COUNTIF($D$1938:D2174,$C$1939:$C$2538),),))</f>
        <v>#N/A</v>
      </c>
      <c r="E2175" s="333" t="e">
        <f t="shared" si="426"/>
        <v>#N/A</v>
      </c>
    </row>
    <row r="2176" spans="1:5" ht="18" customHeight="1" x14ac:dyDescent="0.25">
      <c r="A2176" s="903">
        <v>38</v>
      </c>
      <c r="B2176" s="271" t="s">
        <v>1487</v>
      </c>
      <c r="C2176" s="530" t="str">
        <f t="shared" si="427"/>
        <v/>
      </c>
      <c r="D2176" s="330" t="e" cm="1">
        <f t="array" ref="D2176">INDEX($C$1939:$C$2538,MATCH(0,INDEX(COUNTIF($D$1938:D2175,$C$1939:$C$2538),),))</f>
        <v>#N/A</v>
      </c>
      <c r="E2176" s="333" t="e">
        <f t="shared" ref="E2176:E2183" si="428">IF(D2176="",D2289,IF(D2176=E2175,D2289,D2176))</f>
        <v>#N/A</v>
      </c>
    </row>
    <row r="2177" spans="1:5" ht="18" customHeight="1" x14ac:dyDescent="0.25">
      <c r="A2177" s="903">
        <v>39</v>
      </c>
      <c r="B2177" s="271" t="s">
        <v>1487</v>
      </c>
      <c r="C2177" s="530" t="str">
        <f t="shared" si="427"/>
        <v/>
      </c>
      <c r="D2177" s="330" t="e" cm="1">
        <f t="array" ref="D2177">INDEX($C$1939:$C$2538,MATCH(0,INDEX(COUNTIF($D$1938:D2176,$C$1939:$C$2538),),))</f>
        <v>#N/A</v>
      </c>
      <c r="E2177" s="333" t="e">
        <f t="shared" si="428"/>
        <v>#N/A</v>
      </c>
    </row>
    <row r="2178" spans="1:5" ht="18" customHeight="1" x14ac:dyDescent="0.25">
      <c r="A2178" s="903">
        <v>40</v>
      </c>
      <c r="B2178" s="272" t="s">
        <v>1487</v>
      </c>
      <c r="C2178" s="530" t="str">
        <f t="shared" si="427"/>
        <v/>
      </c>
      <c r="D2178" s="330" t="e" cm="1">
        <f t="array" ref="D2178">INDEX($C$1939:$C$2538,MATCH(0,INDEX(COUNTIF($D$1938:D2177,$C$1939:$C$2538),),))</f>
        <v>#N/A</v>
      </c>
      <c r="E2178" s="333" t="e">
        <f t="shared" si="428"/>
        <v>#N/A</v>
      </c>
    </row>
    <row r="2179" spans="1:5" ht="18" customHeight="1" x14ac:dyDescent="0.25">
      <c r="A2179" s="903">
        <v>41</v>
      </c>
      <c r="B2179" s="271" t="s">
        <v>1487</v>
      </c>
      <c r="C2179" s="530" t="str">
        <f t="shared" si="427"/>
        <v/>
      </c>
      <c r="D2179" s="330" t="e" cm="1">
        <f t="array" ref="D2179">INDEX($C$1939:$C$2538,MATCH(0,INDEX(COUNTIF($D$1938:D2178,$C$1939:$C$2538),),))</f>
        <v>#N/A</v>
      </c>
      <c r="E2179" s="333" t="e">
        <f t="shared" si="428"/>
        <v>#N/A</v>
      </c>
    </row>
    <row r="2180" spans="1:5" ht="18" customHeight="1" x14ac:dyDescent="0.25">
      <c r="A2180" s="903">
        <v>42</v>
      </c>
      <c r="B2180" s="271" t="s">
        <v>1487</v>
      </c>
      <c r="C2180" s="530" t="str">
        <f t="shared" si="427"/>
        <v/>
      </c>
      <c r="D2180" s="330" t="e" cm="1">
        <f t="array" ref="D2180">INDEX($C$1939:$C$2538,MATCH(0,INDEX(COUNTIF($D$1938:D2179,$C$1939:$C$2538),),))</f>
        <v>#N/A</v>
      </c>
      <c r="E2180" s="333" t="e">
        <f t="shared" si="428"/>
        <v>#N/A</v>
      </c>
    </row>
    <row r="2181" spans="1:5" ht="18" customHeight="1" x14ac:dyDescent="0.25">
      <c r="A2181" s="903">
        <v>43</v>
      </c>
      <c r="B2181" s="271" t="s">
        <v>1487</v>
      </c>
      <c r="C2181" s="530" t="str">
        <f t="shared" si="427"/>
        <v/>
      </c>
      <c r="D2181" s="330" t="e" cm="1">
        <f t="array" ref="D2181">INDEX($C$1939:$C$2538,MATCH(0,INDEX(COUNTIF($D$1938:D2180,$C$1939:$C$2538),),))</f>
        <v>#N/A</v>
      </c>
      <c r="E2181" s="333" t="e">
        <f t="shared" si="428"/>
        <v>#N/A</v>
      </c>
    </row>
    <row r="2182" spans="1:5" ht="18" customHeight="1" x14ac:dyDescent="0.25">
      <c r="A2182" s="903">
        <v>44</v>
      </c>
      <c r="B2182" s="271" t="s">
        <v>1487</v>
      </c>
      <c r="C2182" s="530" t="str">
        <f t="shared" si="427"/>
        <v/>
      </c>
      <c r="D2182" s="330" t="e" cm="1">
        <f t="array" ref="D2182">INDEX($C$1939:$C$2538,MATCH(0,INDEX(COUNTIF($D$1938:D2181,$C$1939:$C$2538),),))</f>
        <v>#N/A</v>
      </c>
      <c r="E2182" s="333" t="e">
        <f t="shared" si="428"/>
        <v>#N/A</v>
      </c>
    </row>
    <row r="2183" spans="1:5" ht="18" customHeight="1" x14ac:dyDescent="0.25">
      <c r="A2183" s="903">
        <v>45</v>
      </c>
      <c r="B2183" s="272" t="s">
        <v>1487</v>
      </c>
      <c r="C2183" s="530" t="str">
        <f t="shared" si="427"/>
        <v/>
      </c>
      <c r="D2183" s="330" t="e" cm="1">
        <f t="array" ref="D2183">INDEX($C$1939:$C$2538,MATCH(0,INDEX(COUNTIF($D$1938:D2182,$C$1939:$C$2538),),))</f>
        <v>#N/A</v>
      </c>
      <c r="E2183" s="333" t="e">
        <f t="shared" si="428"/>
        <v>#N/A</v>
      </c>
    </row>
    <row r="2184" spans="1:5" ht="18" customHeight="1" x14ac:dyDescent="0.25">
      <c r="A2184" s="903">
        <v>46</v>
      </c>
      <c r="B2184" s="271" t="s">
        <v>1487</v>
      </c>
      <c r="C2184" s="530" t="str">
        <f t="shared" si="427"/>
        <v/>
      </c>
      <c r="D2184" s="330" t="e" cm="1">
        <f t="array" ref="D2184">INDEX($C$1939:$C$2538,MATCH(0,INDEX(COUNTIF($D$1938:D2183,$C$1939:$C$2538),),))</f>
        <v>#N/A</v>
      </c>
      <c r="E2184" s="333" t="e">
        <f>IF(D2184="",D2339,IF(D2184=E2183,D2339,D2184))</f>
        <v>#N/A</v>
      </c>
    </row>
    <row r="2185" spans="1:5" ht="18" customHeight="1" x14ac:dyDescent="0.25">
      <c r="A2185" s="903">
        <v>47</v>
      </c>
      <c r="B2185" s="271" t="s">
        <v>1487</v>
      </c>
      <c r="C2185" s="530" t="str">
        <f t="shared" si="427"/>
        <v/>
      </c>
      <c r="D2185" s="330" t="e" cm="1">
        <f t="array" ref="D2185">INDEX($C$1939:$C$2538,MATCH(0,INDEX(COUNTIF($D$1938:D2184,$C$1939:$C$2538),),))</f>
        <v>#N/A</v>
      </c>
      <c r="E2185" s="333" t="e">
        <f>IF(D2185="",D2340,IF(D2185=E2184,D2340,D2185))</f>
        <v>#N/A</v>
      </c>
    </row>
    <row r="2186" spans="1:5" ht="18" customHeight="1" x14ac:dyDescent="0.25">
      <c r="A2186" s="903">
        <v>48</v>
      </c>
      <c r="B2186" s="271" t="s">
        <v>1487</v>
      </c>
      <c r="C2186" s="530" t="str">
        <f t="shared" si="427"/>
        <v/>
      </c>
      <c r="D2186" s="330" t="e" cm="1">
        <f t="array" ref="D2186">INDEX($C$1939:$C$2538,MATCH(0,INDEX(COUNTIF($D$1938:D2185,$C$1939:$C$2538),),))</f>
        <v>#N/A</v>
      </c>
      <c r="E2186" s="333" t="e">
        <f>IF(D2186="",D2341,IF(D2186=E2185,D2341,D2186))</f>
        <v>#N/A</v>
      </c>
    </row>
    <row r="2187" spans="1:5" ht="18" customHeight="1" x14ac:dyDescent="0.25">
      <c r="A2187" s="903">
        <v>49</v>
      </c>
      <c r="B2187" s="271" t="s">
        <v>1487</v>
      </c>
      <c r="C2187" s="530" t="str">
        <f t="shared" si="427"/>
        <v/>
      </c>
      <c r="D2187" s="330" t="e" cm="1">
        <f t="array" ref="D2187">INDEX($C$1939:$C$2538,MATCH(0,INDEX(COUNTIF($D$1938:D2186,$C$1939:$C$2538),),))</f>
        <v>#N/A</v>
      </c>
      <c r="E2187" s="333" t="e">
        <f>IF(D2187="",D2342,IF(D2187=E2186,D2342,D2187))</f>
        <v>#N/A</v>
      </c>
    </row>
    <row r="2188" spans="1:5" ht="18" customHeight="1" x14ac:dyDescent="0.25">
      <c r="A2188" s="903">
        <v>50</v>
      </c>
      <c r="B2188" s="272" t="s">
        <v>1487</v>
      </c>
      <c r="C2188" s="530" t="str">
        <f t="shared" si="427"/>
        <v/>
      </c>
      <c r="D2188" s="330" t="e" cm="1">
        <f t="array" ref="D2188">INDEX($C$1939:$C$2538,MATCH(0,INDEX(COUNTIF($D$1938:D2187,$C$1939:$C$2538),),))</f>
        <v>#N/A</v>
      </c>
      <c r="E2188" s="333" t="e">
        <f>IF(D2188="",D2343,IF(D2188=E2187,D2343,D2188))</f>
        <v>#N/A</v>
      </c>
    </row>
    <row r="2189" spans="1:5" ht="18" customHeight="1" x14ac:dyDescent="0.25">
      <c r="A2189" s="166">
        <v>1</v>
      </c>
      <c r="B2189" s="271">
        <v>7</v>
      </c>
      <c r="C2189" s="531" t="str">
        <f t="shared" ref="C2189:C2220" si="429">IF(C1012="","",C1012)</f>
        <v/>
      </c>
      <c r="D2189" s="330" t="e" cm="1">
        <f t="array" ref="D2189">INDEX($C$1939:$C$2538,MATCH(0,INDEX(COUNTIF($D$1938:D2188,$C$1939:$C$2538),),))</f>
        <v>#N/A</v>
      </c>
      <c r="E2189" s="333" t="e">
        <f>IF(D2189="",D2190,IF(D2189=E2188,D2190,D2189))</f>
        <v>#N/A</v>
      </c>
    </row>
    <row r="2190" spans="1:5" ht="18" customHeight="1" x14ac:dyDescent="0.25">
      <c r="A2190" s="166">
        <v>2</v>
      </c>
      <c r="B2190" s="271">
        <v>7</v>
      </c>
      <c r="C2190" s="531" t="str">
        <f t="shared" si="429"/>
        <v/>
      </c>
      <c r="D2190" s="330" t="e" cm="1">
        <f t="array" ref="D2190">INDEX($C$1939:$C$2538,MATCH(0,INDEX(COUNTIF($D$1938:D2189,$C$1939:$C$2538),),))</f>
        <v>#N/A</v>
      </c>
      <c r="E2190" s="333" t="e">
        <f t="shared" si="415"/>
        <v>#N/A</v>
      </c>
    </row>
    <row r="2191" spans="1:5" ht="18" customHeight="1" x14ac:dyDescent="0.25">
      <c r="A2191" s="166">
        <v>3</v>
      </c>
      <c r="B2191" s="271">
        <v>7</v>
      </c>
      <c r="C2191" s="531" t="str">
        <f t="shared" si="429"/>
        <v/>
      </c>
      <c r="D2191" s="330" t="e" cm="1">
        <f t="array" ref="D2191">INDEX($C$1939:$C$2538,MATCH(0,INDEX(COUNTIF($D$1938:D2190,$C$1939:$C$2538),),))</f>
        <v>#N/A</v>
      </c>
      <c r="E2191" s="333" t="e">
        <f t="shared" si="415"/>
        <v>#N/A</v>
      </c>
    </row>
    <row r="2192" spans="1:5" ht="18" customHeight="1" x14ac:dyDescent="0.25">
      <c r="A2192" s="166">
        <v>4</v>
      </c>
      <c r="B2192" s="271">
        <v>7</v>
      </c>
      <c r="C2192" s="531" t="str">
        <f t="shared" si="429"/>
        <v/>
      </c>
      <c r="D2192" s="330" t="e" cm="1">
        <f t="array" ref="D2192">INDEX($C$1939:$C$2538,MATCH(0,INDEX(COUNTIF($D$1938:D2191,$C$1939:$C$2538),),))</f>
        <v>#N/A</v>
      </c>
      <c r="E2192" s="333" t="e">
        <f t="shared" si="415"/>
        <v>#N/A</v>
      </c>
    </row>
    <row r="2193" spans="1:5" ht="18" customHeight="1" x14ac:dyDescent="0.25">
      <c r="A2193" s="166">
        <v>5</v>
      </c>
      <c r="B2193" s="271">
        <v>7</v>
      </c>
      <c r="C2193" s="531" t="str">
        <f t="shared" si="429"/>
        <v/>
      </c>
      <c r="D2193" s="330" t="e" cm="1">
        <f t="array" ref="D2193">INDEX($C$1939:$C$2538,MATCH(0,INDEX(COUNTIF($D$1938:D2192,$C$1939:$C$2538),),))</f>
        <v>#N/A</v>
      </c>
      <c r="E2193" s="333" t="e">
        <f t="shared" si="415"/>
        <v>#N/A</v>
      </c>
    </row>
    <row r="2194" spans="1:5" ht="18" customHeight="1" x14ac:dyDescent="0.25">
      <c r="A2194" s="166">
        <v>6</v>
      </c>
      <c r="B2194" s="271">
        <v>7</v>
      </c>
      <c r="C2194" s="531" t="str">
        <f t="shared" si="429"/>
        <v/>
      </c>
      <c r="D2194" s="330" t="e" cm="1">
        <f t="array" ref="D2194">INDEX($C$1939:$C$2538,MATCH(0,INDEX(COUNTIF($D$1938:D2193,$C$1939:$C$2538),),))</f>
        <v>#N/A</v>
      </c>
      <c r="E2194" s="333" t="e">
        <f t="shared" si="415"/>
        <v>#N/A</v>
      </c>
    </row>
    <row r="2195" spans="1:5" ht="18" customHeight="1" x14ac:dyDescent="0.25">
      <c r="A2195" s="166">
        <v>7</v>
      </c>
      <c r="B2195" s="271">
        <v>7</v>
      </c>
      <c r="C2195" s="531" t="str">
        <f t="shared" si="429"/>
        <v/>
      </c>
      <c r="D2195" s="330" t="e" cm="1">
        <f t="array" ref="D2195">INDEX($C$1939:$C$2538,MATCH(0,INDEX(COUNTIF($D$1938:D2194,$C$1939:$C$2538),),))</f>
        <v>#N/A</v>
      </c>
      <c r="E2195" s="333" t="e">
        <f t="shared" si="415"/>
        <v>#N/A</v>
      </c>
    </row>
    <row r="2196" spans="1:5" ht="18" customHeight="1" x14ac:dyDescent="0.25">
      <c r="A2196" s="166">
        <v>8</v>
      </c>
      <c r="B2196" s="271">
        <v>7</v>
      </c>
      <c r="C2196" s="531" t="str">
        <f t="shared" si="429"/>
        <v/>
      </c>
      <c r="D2196" s="330" t="e" cm="1">
        <f t="array" ref="D2196">INDEX($C$1939:$C$2538,MATCH(0,INDEX(COUNTIF($D$1938:D2195,$C$1939:$C$2538),),))</f>
        <v>#N/A</v>
      </c>
      <c r="E2196" s="333" t="e">
        <f t="shared" si="415"/>
        <v>#N/A</v>
      </c>
    </row>
    <row r="2197" spans="1:5" ht="18" customHeight="1" x14ac:dyDescent="0.25">
      <c r="A2197" s="166">
        <v>9</v>
      </c>
      <c r="B2197" s="271">
        <v>7</v>
      </c>
      <c r="C2197" s="531" t="str">
        <f t="shared" si="429"/>
        <v/>
      </c>
      <c r="D2197" s="330" t="e" cm="1">
        <f t="array" ref="D2197">INDEX($C$1939:$C$2538,MATCH(0,INDEX(COUNTIF($D$1938:D2196,$C$1939:$C$2538),),))</f>
        <v>#N/A</v>
      </c>
      <c r="E2197" s="333" t="e">
        <f t="shared" si="415"/>
        <v>#N/A</v>
      </c>
    </row>
    <row r="2198" spans="1:5" ht="18" customHeight="1" x14ac:dyDescent="0.25">
      <c r="A2198" s="166">
        <v>10</v>
      </c>
      <c r="B2198" s="271">
        <v>7</v>
      </c>
      <c r="C2198" s="531" t="str">
        <f t="shared" si="429"/>
        <v/>
      </c>
      <c r="D2198" s="330" t="e" cm="1">
        <f t="array" ref="D2198">INDEX($C$1939:$C$2538,MATCH(0,INDEX(COUNTIF($D$1938:D2197,$C$1939:$C$2538),),))</f>
        <v>#N/A</v>
      </c>
      <c r="E2198" s="333" t="e">
        <f t="shared" si="415"/>
        <v>#N/A</v>
      </c>
    </row>
    <row r="2199" spans="1:5" ht="18" customHeight="1" x14ac:dyDescent="0.25">
      <c r="A2199" s="166">
        <v>11</v>
      </c>
      <c r="B2199" s="272">
        <v>7</v>
      </c>
      <c r="C2199" s="531" t="str">
        <f t="shared" si="429"/>
        <v/>
      </c>
      <c r="D2199" s="330" t="e" cm="1">
        <f t="array" ref="D2199">INDEX($C$1939:$C$2538,MATCH(0,INDEX(COUNTIF($D$1938:D2198,$C$1939:$C$2538),),))</f>
        <v>#N/A</v>
      </c>
      <c r="E2199" s="333" t="e">
        <f t="shared" ref="E2199:E2237" si="430">IF(D2199="",D2200,IF(D2199=E2198,D2200,D2199))</f>
        <v>#N/A</v>
      </c>
    </row>
    <row r="2200" spans="1:5" ht="18" customHeight="1" x14ac:dyDescent="0.25">
      <c r="A2200" s="903">
        <v>12</v>
      </c>
      <c r="B2200" s="271">
        <v>7</v>
      </c>
      <c r="C2200" s="531" t="str">
        <f t="shared" si="429"/>
        <v/>
      </c>
      <c r="D2200" s="330" t="e" cm="1">
        <f t="array" ref="D2200">INDEX($C$1939:$C$2538,MATCH(0,INDEX(COUNTIF($D$1938:D2199,$C$1939:$C$2538),),))</f>
        <v>#N/A</v>
      </c>
      <c r="E2200" s="333" t="e">
        <f t="shared" si="430"/>
        <v>#N/A</v>
      </c>
    </row>
    <row r="2201" spans="1:5" ht="18" customHeight="1" x14ac:dyDescent="0.25">
      <c r="A2201" s="903">
        <v>13</v>
      </c>
      <c r="B2201" s="272">
        <v>7</v>
      </c>
      <c r="C2201" s="531" t="str">
        <f t="shared" si="429"/>
        <v/>
      </c>
      <c r="D2201" s="330" t="e" cm="1">
        <f t="array" ref="D2201">INDEX($C$1939:$C$2538,MATCH(0,INDEX(COUNTIF($D$1938:D2200,$C$1939:$C$2538),),))</f>
        <v>#N/A</v>
      </c>
      <c r="E2201" s="333" t="e">
        <f t="shared" si="430"/>
        <v>#N/A</v>
      </c>
    </row>
    <row r="2202" spans="1:5" ht="18" customHeight="1" x14ac:dyDescent="0.25">
      <c r="A2202" s="903">
        <v>14</v>
      </c>
      <c r="B2202" s="271">
        <v>7</v>
      </c>
      <c r="C2202" s="531" t="str">
        <f t="shared" si="429"/>
        <v/>
      </c>
      <c r="D2202" s="330" t="e" cm="1">
        <f t="array" ref="D2202">INDEX($C$1939:$C$2538,MATCH(0,INDEX(COUNTIF($D$1938:D2201,$C$1939:$C$2538),),))</f>
        <v>#N/A</v>
      </c>
      <c r="E2202" s="333" t="e">
        <f t="shared" si="430"/>
        <v>#N/A</v>
      </c>
    </row>
    <row r="2203" spans="1:5" ht="18" customHeight="1" x14ac:dyDescent="0.25">
      <c r="A2203" s="903">
        <v>15</v>
      </c>
      <c r="B2203" s="272">
        <v>7</v>
      </c>
      <c r="C2203" s="531" t="str">
        <f t="shared" si="429"/>
        <v/>
      </c>
      <c r="D2203" s="330" t="e" cm="1">
        <f t="array" ref="D2203">INDEX($C$1939:$C$2538,MATCH(0,INDEX(COUNTIF($D$1938:D2202,$C$1939:$C$2538),),))</f>
        <v>#N/A</v>
      </c>
      <c r="E2203" s="333" t="e">
        <f t="shared" si="430"/>
        <v>#N/A</v>
      </c>
    </row>
    <row r="2204" spans="1:5" ht="18" customHeight="1" x14ac:dyDescent="0.25">
      <c r="A2204" s="903">
        <v>16</v>
      </c>
      <c r="B2204" s="271">
        <v>7</v>
      </c>
      <c r="C2204" s="531" t="str">
        <f t="shared" si="429"/>
        <v/>
      </c>
      <c r="D2204" s="330" t="e" cm="1">
        <f t="array" ref="D2204">INDEX($C$1939:$C$2538,MATCH(0,INDEX(COUNTIF($D$1938:D2203,$C$1939:$C$2538),),))</f>
        <v>#N/A</v>
      </c>
      <c r="E2204" s="333" t="e">
        <f t="shared" si="430"/>
        <v>#N/A</v>
      </c>
    </row>
    <row r="2205" spans="1:5" ht="18" customHeight="1" x14ac:dyDescent="0.25">
      <c r="A2205" s="903">
        <v>17</v>
      </c>
      <c r="B2205" s="272">
        <v>7</v>
      </c>
      <c r="C2205" s="531" t="str">
        <f t="shared" si="429"/>
        <v/>
      </c>
      <c r="D2205" s="330" t="e" cm="1">
        <f t="array" ref="D2205">INDEX($C$1939:$C$2538,MATCH(0,INDEX(COUNTIF($D$1938:D2204,$C$1939:$C$2538),),))</f>
        <v>#N/A</v>
      </c>
      <c r="E2205" s="333" t="e">
        <f t="shared" si="430"/>
        <v>#N/A</v>
      </c>
    </row>
    <row r="2206" spans="1:5" ht="18" customHeight="1" x14ac:dyDescent="0.25">
      <c r="A2206" s="903">
        <v>18</v>
      </c>
      <c r="B2206" s="271">
        <v>7</v>
      </c>
      <c r="C2206" s="531" t="str">
        <f t="shared" si="429"/>
        <v/>
      </c>
      <c r="D2206" s="330" t="e" cm="1">
        <f t="array" ref="D2206">INDEX($C$1939:$C$2538,MATCH(0,INDEX(COUNTIF($D$1938:D2205,$C$1939:$C$2538),),))</f>
        <v>#N/A</v>
      </c>
      <c r="E2206" s="333" t="e">
        <f t="shared" si="430"/>
        <v>#N/A</v>
      </c>
    </row>
    <row r="2207" spans="1:5" ht="18" customHeight="1" x14ac:dyDescent="0.25">
      <c r="A2207" s="903">
        <v>19</v>
      </c>
      <c r="B2207" s="272">
        <v>7</v>
      </c>
      <c r="C2207" s="531" t="str">
        <f t="shared" si="429"/>
        <v/>
      </c>
      <c r="D2207" s="330" t="e" cm="1">
        <f t="array" ref="D2207">INDEX($C$1939:$C$2538,MATCH(0,INDEX(COUNTIF($D$1938:D2206,$C$1939:$C$2538),),))</f>
        <v>#N/A</v>
      </c>
      <c r="E2207" s="333" t="e">
        <f t="shared" si="430"/>
        <v>#N/A</v>
      </c>
    </row>
    <row r="2208" spans="1:5" ht="18" customHeight="1" x14ac:dyDescent="0.25">
      <c r="A2208" s="903">
        <v>20</v>
      </c>
      <c r="B2208" s="271">
        <v>7</v>
      </c>
      <c r="C2208" s="531" t="str">
        <f t="shared" si="429"/>
        <v/>
      </c>
      <c r="D2208" s="330" t="e" cm="1">
        <f t="array" ref="D2208">INDEX($C$1939:$C$2538,MATCH(0,INDEX(COUNTIF($D$1938:D2207,$C$1939:$C$2538),),))</f>
        <v>#N/A</v>
      </c>
      <c r="E2208" s="333" t="e">
        <f t="shared" si="430"/>
        <v>#N/A</v>
      </c>
    </row>
    <row r="2209" spans="1:5" ht="18" customHeight="1" x14ac:dyDescent="0.25">
      <c r="A2209" s="903">
        <v>21</v>
      </c>
      <c r="B2209" s="272">
        <v>7</v>
      </c>
      <c r="C2209" s="531" t="str">
        <f t="shared" si="429"/>
        <v/>
      </c>
      <c r="D2209" s="330" t="e" cm="1">
        <f t="array" ref="D2209">INDEX($C$1939:$C$2538,MATCH(0,INDEX(COUNTIF($D$1938:D2208,$C$1939:$C$2538),),))</f>
        <v>#N/A</v>
      </c>
      <c r="E2209" s="333" t="e">
        <f t="shared" si="430"/>
        <v>#N/A</v>
      </c>
    </row>
    <row r="2210" spans="1:5" ht="18" customHeight="1" x14ac:dyDescent="0.25">
      <c r="A2210" s="903">
        <v>22</v>
      </c>
      <c r="B2210" s="271">
        <v>7</v>
      </c>
      <c r="C2210" s="531" t="str">
        <f t="shared" si="429"/>
        <v/>
      </c>
      <c r="D2210" s="330" t="e" cm="1">
        <f t="array" ref="D2210">INDEX($C$1939:$C$2538,MATCH(0,INDEX(COUNTIF($D$1938:D2209,$C$1939:$C$2538),),))</f>
        <v>#N/A</v>
      </c>
      <c r="E2210" s="333" t="e">
        <f t="shared" si="430"/>
        <v>#N/A</v>
      </c>
    </row>
    <row r="2211" spans="1:5" ht="18" customHeight="1" x14ac:dyDescent="0.25">
      <c r="A2211" s="903">
        <v>23</v>
      </c>
      <c r="B2211" s="272">
        <v>7</v>
      </c>
      <c r="C2211" s="531" t="str">
        <f t="shared" si="429"/>
        <v/>
      </c>
      <c r="D2211" s="330" t="e" cm="1">
        <f t="array" ref="D2211">INDEX($C$1939:$C$2538,MATCH(0,INDEX(COUNTIF($D$1938:D2210,$C$1939:$C$2538),),))</f>
        <v>#N/A</v>
      </c>
      <c r="E2211" s="333" t="e">
        <f t="shared" si="430"/>
        <v>#N/A</v>
      </c>
    </row>
    <row r="2212" spans="1:5" ht="18" customHeight="1" x14ac:dyDescent="0.25">
      <c r="A2212" s="903">
        <v>24</v>
      </c>
      <c r="B2212" s="271">
        <v>7</v>
      </c>
      <c r="C2212" s="531" t="str">
        <f t="shared" si="429"/>
        <v/>
      </c>
      <c r="D2212" s="330" t="e" cm="1">
        <f t="array" ref="D2212">INDEX($C$1939:$C$2538,MATCH(0,INDEX(COUNTIF($D$1938:D2211,$C$1939:$C$2538),),))</f>
        <v>#N/A</v>
      </c>
      <c r="E2212" s="333" t="e">
        <f t="shared" si="430"/>
        <v>#N/A</v>
      </c>
    </row>
    <row r="2213" spans="1:5" ht="18" customHeight="1" x14ac:dyDescent="0.25">
      <c r="A2213" s="903">
        <v>25</v>
      </c>
      <c r="B2213" s="272">
        <v>7</v>
      </c>
      <c r="C2213" s="531" t="str">
        <f t="shared" si="429"/>
        <v/>
      </c>
      <c r="D2213" s="330" t="e" cm="1">
        <f t="array" ref="D2213">INDEX($C$1939:$C$2538,MATCH(0,INDEX(COUNTIF($D$1938:D2212,$C$1939:$C$2538),),))</f>
        <v>#N/A</v>
      </c>
      <c r="E2213" s="333" t="e">
        <f t="shared" si="430"/>
        <v>#N/A</v>
      </c>
    </row>
    <row r="2214" spans="1:5" ht="18" customHeight="1" x14ac:dyDescent="0.25">
      <c r="A2214" s="903">
        <v>26</v>
      </c>
      <c r="B2214" s="271">
        <v>7</v>
      </c>
      <c r="C2214" s="531" t="str">
        <f t="shared" si="429"/>
        <v/>
      </c>
      <c r="D2214" s="330" t="e" cm="1">
        <f t="array" ref="D2214">INDEX($C$1939:$C$2538,MATCH(0,INDEX(COUNTIF($D$1938:D2213,$C$1939:$C$2538),),))</f>
        <v>#N/A</v>
      </c>
      <c r="E2214" s="333" t="e">
        <f t="shared" si="430"/>
        <v>#N/A</v>
      </c>
    </row>
    <row r="2215" spans="1:5" ht="18" customHeight="1" x14ac:dyDescent="0.25">
      <c r="A2215" s="903">
        <v>27</v>
      </c>
      <c r="B2215" s="272">
        <v>7</v>
      </c>
      <c r="C2215" s="531" t="str">
        <f t="shared" si="429"/>
        <v/>
      </c>
      <c r="D2215" s="330" t="e" cm="1">
        <f t="array" ref="D2215">INDEX($C$1939:$C$2538,MATCH(0,INDEX(COUNTIF($D$1938:D2214,$C$1939:$C$2538),),))</f>
        <v>#N/A</v>
      </c>
      <c r="E2215" s="333" t="e">
        <f t="shared" si="430"/>
        <v>#N/A</v>
      </c>
    </row>
    <row r="2216" spans="1:5" ht="18" customHeight="1" x14ac:dyDescent="0.25">
      <c r="A2216" s="903">
        <v>28</v>
      </c>
      <c r="B2216" s="271">
        <v>7</v>
      </c>
      <c r="C2216" s="531" t="str">
        <f t="shared" si="429"/>
        <v/>
      </c>
      <c r="D2216" s="330" t="e" cm="1">
        <f t="array" ref="D2216">INDEX($C$1939:$C$2538,MATCH(0,INDEX(COUNTIF($D$1938:D2215,$C$1939:$C$2538),),))</f>
        <v>#N/A</v>
      </c>
      <c r="E2216" s="333" t="e">
        <f t="shared" si="430"/>
        <v>#N/A</v>
      </c>
    </row>
    <row r="2217" spans="1:5" ht="18" customHeight="1" x14ac:dyDescent="0.25">
      <c r="A2217" s="903">
        <v>29</v>
      </c>
      <c r="B2217" s="272">
        <v>7</v>
      </c>
      <c r="C2217" s="531" t="str">
        <f t="shared" si="429"/>
        <v/>
      </c>
      <c r="D2217" s="330" t="e" cm="1">
        <f t="array" ref="D2217">INDEX($C$1939:$C$2538,MATCH(0,INDEX(COUNTIF($D$1938:D2216,$C$1939:$C$2538),),))</f>
        <v>#N/A</v>
      </c>
      <c r="E2217" s="333" t="e">
        <f t="shared" si="430"/>
        <v>#N/A</v>
      </c>
    </row>
    <row r="2218" spans="1:5" ht="18" customHeight="1" x14ac:dyDescent="0.25">
      <c r="A2218" s="903">
        <v>30</v>
      </c>
      <c r="B2218" s="271">
        <v>7</v>
      </c>
      <c r="C2218" s="531" t="str">
        <f t="shared" si="429"/>
        <v/>
      </c>
      <c r="D2218" s="330" t="e" cm="1">
        <f t="array" ref="D2218">INDEX($C$1939:$C$2538,MATCH(0,INDEX(COUNTIF($D$1938:D2217,$C$1939:$C$2538),),))</f>
        <v>#N/A</v>
      </c>
      <c r="E2218" s="333" t="e">
        <f t="shared" si="430"/>
        <v>#N/A</v>
      </c>
    </row>
    <row r="2219" spans="1:5" ht="18" customHeight="1" x14ac:dyDescent="0.25">
      <c r="A2219" s="903">
        <v>31</v>
      </c>
      <c r="B2219" s="272">
        <v>7</v>
      </c>
      <c r="C2219" s="531" t="str">
        <f t="shared" si="429"/>
        <v/>
      </c>
      <c r="D2219" s="330" t="e" cm="1">
        <f t="array" ref="D2219">INDEX($C$1939:$C$2538,MATCH(0,INDEX(COUNTIF($D$1938:D2218,$C$1939:$C$2538),),))</f>
        <v>#N/A</v>
      </c>
      <c r="E2219" s="333" t="e">
        <f t="shared" si="430"/>
        <v>#N/A</v>
      </c>
    </row>
    <row r="2220" spans="1:5" ht="18" customHeight="1" x14ac:dyDescent="0.25">
      <c r="A2220" s="903">
        <v>32</v>
      </c>
      <c r="B2220" s="271">
        <v>7</v>
      </c>
      <c r="C2220" s="531" t="str">
        <f t="shared" si="429"/>
        <v/>
      </c>
      <c r="D2220" s="330" t="e" cm="1">
        <f t="array" ref="D2220">INDEX($C$1939:$C$2538,MATCH(0,INDEX(COUNTIF($D$1938:D2219,$C$1939:$C$2538),),))</f>
        <v>#N/A</v>
      </c>
      <c r="E2220" s="333" t="e">
        <f t="shared" si="430"/>
        <v>#N/A</v>
      </c>
    </row>
    <row r="2221" spans="1:5" ht="18" customHeight="1" x14ac:dyDescent="0.25">
      <c r="A2221" s="903">
        <v>33</v>
      </c>
      <c r="B2221" s="272">
        <v>7</v>
      </c>
      <c r="C2221" s="531" t="str">
        <f t="shared" ref="C2221:C2238" si="431">IF(C1044="","",C1044)</f>
        <v/>
      </c>
      <c r="D2221" s="330" t="e" cm="1">
        <f t="array" ref="D2221">INDEX($C$1939:$C$2538,MATCH(0,INDEX(COUNTIF($D$1938:D2220,$C$1939:$C$2538),),))</f>
        <v>#N/A</v>
      </c>
      <c r="E2221" s="333" t="e">
        <f t="shared" si="430"/>
        <v>#N/A</v>
      </c>
    </row>
    <row r="2222" spans="1:5" ht="18" customHeight="1" x14ac:dyDescent="0.25">
      <c r="A2222" s="903">
        <v>34</v>
      </c>
      <c r="B2222" s="271">
        <v>7</v>
      </c>
      <c r="C2222" s="531" t="str">
        <f t="shared" si="431"/>
        <v/>
      </c>
      <c r="D2222" s="330" t="e" cm="1">
        <f t="array" ref="D2222">INDEX($C$1939:$C$2538,MATCH(0,INDEX(COUNTIF($D$1938:D2221,$C$1939:$C$2538),),))</f>
        <v>#N/A</v>
      </c>
      <c r="E2222" s="333" t="e">
        <f t="shared" si="430"/>
        <v>#N/A</v>
      </c>
    </row>
    <row r="2223" spans="1:5" ht="18" customHeight="1" x14ac:dyDescent="0.25">
      <c r="A2223" s="903">
        <v>35</v>
      </c>
      <c r="B2223" s="272">
        <v>7</v>
      </c>
      <c r="C2223" s="531" t="str">
        <f t="shared" si="431"/>
        <v/>
      </c>
      <c r="D2223" s="330" t="e" cm="1">
        <f t="array" ref="D2223">INDEX($C$1939:$C$2538,MATCH(0,INDEX(COUNTIF($D$1938:D2222,$C$1939:$C$2538),),))</f>
        <v>#N/A</v>
      </c>
      <c r="E2223" s="333" t="e">
        <f t="shared" si="430"/>
        <v>#N/A</v>
      </c>
    </row>
    <row r="2224" spans="1:5" ht="18" customHeight="1" x14ac:dyDescent="0.25">
      <c r="A2224" s="903">
        <v>36</v>
      </c>
      <c r="B2224" s="271">
        <v>7</v>
      </c>
      <c r="C2224" s="531" t="str">
        <f t="shared" si="431"/>
        <v/>
      </c>
      <c r="D2224" s="330" t="e" cm="1">
        <f t="array" ref="D2224">INDEX($C$1939:$C$2538,MATCH(0,INDEX(COUNTIF($D$1938:D2223,$C$1939:$C$2538),),))</f>
        <v>#N/A</v>
      </c>
      <c r="E2224" s="333" t="e">
        <f t="shared" si="430"/>
        <v>#N/A</v>
      </c>
    </row>
    <row r="2225" spans="1:9" ht="18" customHeight="1" x14ac:dyDescent="0.25">
      <c r="A2225" s="903">
        <v>37</v>
      </c>
      <c r="B2225" s="272">
        <v>7</v>
      </c>
      <c r="C2225" s="531" t="str">
        <f t="shared" si="431"/>
        <v/>
      </c>
      <c r="D2225" s="330" t="e" cm="1">
        <f t="array" ref="D2225">INDEX($C$1939:$C$2538,MATCH(0,INDEX(COUNTIF($D$1938:D2224,$C$1939:$C$2538),),))</f>
        <v>#N/A</v>
      </c>
      <c r="E2225" s="333" t="e">
        <f t="shared" si="430"/>
        <v>#N/A</v>
      </c>
    </row>
    <row r="2226" spans="1:9" ht="18" customHeight="1" x14ac:dyDescent="0.25">
      <c r="A2226" s="903">
        <v>38</v>
      </c>
      <c r="B2226" s="271">
        <v>7</v>
      </c>
      <c r="C2226" s="531" t="str">
        <f t="shared" si="431"/>
        <v/>
      </c>
      <c r="D2226" s="330" t="e" cm="1">
        <f t="array" ref="D2226">INDEX($C$1939:$C$2538,MATCH(0,INDEX(COUNTIF($D$1938:D2225,$C$1939:$C$2538),),))</f>
        <v>#N/A</v>
      </c>
      <c r="E2226" s="333" t="e">
        <f t="shared" si="430"/>
        <v>#N/A</v>
      </c>
    </row>
    <row r="2227" spans="1:9" ht="18" customHeight="1" x14ac:dyDescent="0.25">
      <c r="A2227" s="903">
        <v>39</v>
      </c>
      <c r="B2227" s="272">
        <v>7</v>
      </c>
      <c r="C2227" s="531" t="str">
        <f t="shared" si="431"/>
        <v/>
      </c>
      <c r="D2227" s="330" t="e" cm="1">
        <f t="array" ref="D2227">INDEX($C$1939:$C$2538,MATCH(0,INDEX(COUNTIF($D$1938:D2226,$C$1939:$C$2538),),))</f>
        <v>#N/A</v>
      </c>
      <c r="E2227" s="333" t="e">
        <f t="shared" si="430"/>
        <v>#N/A</v>
      </c>
    </row>
    <row r="2228" spans="1:9" ht="18" customHeight="1" x14ac:dyDescent="0.25">
      <c r="A2228" s="903">
        <v>40</v>
      </c>
      <c r="B2228" s="271">
        <v>7</v>
      </c>
      <c r="C2228" s="531" t="str">
        <f t="shared" si="431"/>
        <v/>
      </c>
      <c r="D2228" s="330" t="e" cm="1">
        <f t="array" ref="D2228">INDEX($C$1939:$C$2538,MATCH(0,INDEX(COUNTIF($D$1938:D2227,$C$1939:$C$2538),),))</f>
        <v>#N/A</v>
      </c>
      <c r="E2228" s="333" t="e">
        <f t="shared" si="430"/>
        <v>#N/A</v>
      </c>
    </row>
    <row r="2229" spans="1:9" ht="18" customHeight="1" x14ac:dyDescent="0.25">
      <c r="A2229" s="903">
        <v>41</v>
      </c>
      <c r="B2229" s="272">
        <v>7</v>
      </c>
      <c r="C2229" s="531" t="str">
        <f t="shared" si="431"/>
        <v/>
      </c>
      <c r="D2229" s="330" t="e" cm="1">
        <f t="array" ref="D2229">INDEX($C$1939:$C$2538,MATCH(0,INDEX(COUNTIF($D$1938:D2228,$C$1939:$C$2538),),))</f>
        <v>#N/A</v>
      </c>
      <c r="E2229" s="333" t="e">
        <f t="shared" si="430"/>
        <v>#N/A</v>
      </c>
    </row>
    <row r="2230" spans="1:9" ht="18" customHeight="1" x14ac:dyDescent="0.25">
      <c r="A2230" s="903">
        <v>42</v>
      </c>
      <c r="B2230" s="271">
        <v>7</v>
      </c>
      <c r="C2230" s="531" t="str">
        <f t="shared" si="431"/>
        <v/>
      </c>
      <c r="D2230" s="330" t="e" cm="1">
        <f t="array" ref="D2230">INDEX($C$1939:$C$2538,MATCH(0,INDEX(COUNTIF($D$1938:D2229,$C$1939:$C$2538),),))</f>
        <v>#N/A</v>
      </c>
      <c r="E2230" s="333" t="e">
        <f t="shared" si="430"/>
        <v>#N/A</v>
      </c>
    </row>
    <row r="2231" spans="1:9" ht="18" customHeight="1" x14ac:dyDescent="0.25">
      <c r="A2231" s="903">
        <v>43</v>
      </c>
      <c r="B2231" s="272">
        <v>7</v>
      </c>
      <c r="C2231" s="531" t="str">
        <f t="shared" si="431"/>
        <v/>
      </c>
      <c r="D2231" s="330" t="e" cm="1">
        <f t="array" ref="D2231">INDEX($C$1939:$C$2538,MATCH(0,INDEX(COUNTIF($D$1938:D2230,$C$1939:$C$2538),),))</f>
        <v>#N/A</v>
      </c>
      <c r="E2231" s="333" t="e">
        <f t="shared" si="430"/>
        <v>#N/A</v>
      </c>
    </row>
    <row r="2232" spans="1:9" ht="18" customHeight="1" x14ac:dyDescent="0.25">
      <c r="A2232" s="903">
        <v>44</v>
      </c>
      <c r="B2232" s="271">
        <v>7</v>
      </c>
      <c r="C2232" s="531" t="str">
        <f t="shared" si="431"/>
        <v/>
      </c>
      <c r="D2232" s="330" t="e" cm="1">
        <f t="array" ref="D2232">INDEX($C$1939:$C$2538,MATCH(0,INDEX(COUNTIF($D$1938:D2231,$C$1939:$C$2538),),))</f>
        <v>#N/A</v>
      </c>
      <c r="E2232" s="333" t="e">
        <f t="shared" si="430"/>
        <v>#N/A</v>
      </c>
    </row>
    <row r="2233" spans="1:9" ht="18" customHeight="1" x14ac:dyDescent="0.25">
      <c r="A2233" s="903">
        <v>45</v>
      </c>
      <c r="B2233" s="272">
        <v>7</v>
      </c>
      <c r="C2233" s="531" t="str">
        <f t="shared" si="431"/>
        <v/>
      </c>
      <c r="D2233" s="330" t="e" cm="1">
        <f t="array" ref="D2233">INDEX($C$1939:$C$2538,MATCH(0,INDEX(COUNTIF($D$1938:D2232,$C$1939:$C$2538),),))</f>
        <v>#N/A</v>
      </c>
      <c r="E2233" s="333" t="e">
        <f t="shared" si="430"/>
        <v>#N/A</v>
      </c>
    </row>
    <row r="2234" spans="1:9" ht="18" customHeight="1" x14ac:dyDescent="0.25">
      <c r="A2234" s="903">
        <v>46</v>
      </c>
      <c r="B2234" s="271">
        <v>7</v>
      </c>
      <c r="C2234" s="531" t="str">
        <f t="shared" si="431"/>
        <v/>
      </c>
      <c r="D2234" s="330" t="e" cm="1">
        <f t="array" ref="D2234">INDEX($C$1939:$C$2538,MATCH(0,INDEX(COUNTIF($D$1938:D2233,$C$1939:$C$2538),),))</f>
        <v>#N/A</v>
      </c>
      <c r="E2234" s="333" t="e">
        <f t="shared" si="430"/>
        <v>#N/A</v>
      </c>
    </row>
    <row r="2235" spans="1:9" ht="18" customHeight="1" x14ac:dyDescent="0.25">
      <c r="A2235" s="903">
        <v>47</v>
      </c>
      <c r="B2235" s="272">
        <v>7</v>
      </c>
      <c r="C2235" s="531" t="str">
        <f t="shared" si="431"/>
        <v/>
      </c>
      <c r="D2235" s="330" t="e" cm="1">
        <f t="array" ref="D2235">INDEX($C$1939:$C$2538,MATCH(0,INDEX(COUNTIF($D$1938:D2234,$C$1939:$C$2538),),))</f>
        <v>#N/A</v>
      </c>
      <c r="E2235" s="333" t="e">
        <f t="shared" si="430"/>
        <v>#N/A</v>
      </c>
    </row>
    <row r="2236" spans="1:9" ht="18" customHeight="1" x14ac:dyDescent="0.25">
      <c r="A2236" s="903">
        <v>48</v>
      </c>
      <c r="B2236" s="271">
        <v>7</v>
      </c>
      <c r="C2236" s="531" t="str">
        <f t="shared" si="431"/>
        <v/>
      </c>
      <c r="D2236" s="330" t="e" cm="1">
        <f t="array" ref="D2236">INDEX($C$1939:$C$2538,MATCH(0,INDEX(COUNTIF($D$1938:D2235,$C$1939:$C$2538),),))</f>
        <v>#N/A</v>
      </c>
      <c r="E2236" s="333" t="e">
        <f t="shared" si="430"/>
        <v>#N/A</v>
      </c>
    </row>
    <row r="2237" spans="1:9" ht="18" customHeight="1" x14ac:dyDescent="0.25">
      <c r="A2237" s="903">
        <v>49</v>
      </c>
      <c r="B2237" s="272">
        <v>7</v>
      </c>
      <c r="C2237" s="531" t="str">
        <f t="shared" si="431"/>
        <v/>
      </c>
      <c r="D2237" s="330" t="e" cm="1">
        <f t="array" ref="D2237">INDEX($C$1939:$C$2538,MATCH(0,INDEX(COUNTIF($D$1938:D2236,$C$1939:$C$2538),),))</f>
        <v>#N/A</v>
      </c>
      <c r="E2237" s="333" t="e">
        <f t="shared" si="430"/>
        <v>#N/A</v>
      </c>
    </row>
    <row r="2238" spans="1:9" ht="18" customHeight="1" x14ac:dyDescent="0.25">
      <c r="A2238" s="903">
        <v>50</v>
      </c>
      <c r="B2238" s="271">
        <v>7</v>
      </c>
      <c r="C2238" s="531" t="str">
        <f t="shared" si="431"/>
        <v/>
      </c>
      <c r="D2238" s="330" t="e" cm="1">
        <f t="array" ref="D2238">INDEX($C$1939:$C$2538,MATCH(0,INDEX(COUNTIF($D$1938:D2237,$C$1939:$C$2538),),))</f>
        <v>#N/A</v>
      </c>
      <c r="E2238" s="333" t="e">
        <f>IF(D2238="",D2239,IF(D2238=E2237,D2239,D2238))</f>
        <v>#N/A</v>
      </c>
    </row>
    <row r="2239" spans="1:9" ht="18" customHeight="1" x14ac:dyDescent="0.25">
      <c r="A2239" s="166">
        <v>1</v>
      </c>
      <c r="B2239" s="271">
        <v>8</v>
      </c>
      <c r="C2239" s="520" t="str">
        <f t="shared" ref="C2239:C2270" si="432">IF(C1127="","",C1127)</f>
        <v/>
      </c>
      <c r="D2239" s="330" t="e" cm="1">
        <f t="array" ref="D2239">INDEX($C$1939:$C$2538,MATCH(0,INDEX(COUNTIF($D$1938:D2238,$C$1939:$C$2538),),))</f>
        <v>#N/A</v>
      </c>
      <c r="E2239" s="333" t="e">
        <f>IF(D2239="",D2240,IF(D2239=E2238,D2240,D2239))</f>
        <v>#N/A</v>
      </c>
      <c r="F2239" s="272"/>
      <c r="G2239" s="272"/>
      <c r="H2239" s="272"/>
      <c r="I2239" s="272"/>
    </row>
    <row r="2240" spans="1:9" ht="18" customHeight="1" x14ac:dyDescent="0.25">
      <c r="A2240" s="166">
        <v>2</v>
      </c>
      <c r="B2240" s="271">
        <v>8</v>
      </c>
      <c r="C2240" s="520" t="str">
        <f t="shared" si="432"/>
        <v/>
      </c>
      <c r="D2240" s="330" t="e" cm="1">
        <f t="array" ref="D2240">INDEX($C$1939:$C$2538,MATCH(0,INDEX(COUNTIF($D$1938:D2239,$C$1939:$C$2538),),))</f>
        <v>#N/A</v>
      </c>
      <c r="E2240" s="333" t="e">
        <f t="shared" si="415"/>
        <v>#N/A</v>
      </c>
      <c r="F2240" s="272"/>
      <c r="G2240" s="272"/>
      <c r="H2240" s="272"/>
      <c r="I2240" s="272"/>
    </row>
    <row r="2241" spans="1:9" ht="18" customHeight="1" x14ac:dyDescent="0.25">
      <c r="A2241" s="166">
        <v>3</v>
      </c>
      <c r="B2241" s="271">
        <v>8</v>
      </c>
      <c r="C2241" s="520" t="str">
        <f t="shared" si="432"/>
        <v/>
      </c>
      <c r="D2241" s="330" t="e" cm="1">
        <f t="array" ref="D2241">INDEX($C$1939:$C$2538,MATCH(0,INDEX(COUNTIF($D$1938:D2240,$C$1939:$C$2538),),))</f>
        <v>#N/A</v>
      </c>
      <c r="E2241" s="333" t="e">
        <f t="shared" si="415"/>
        <v>#N/A</v>
      </c>
      <c r="F2241" s="272"/>
      <c r="G2241" s="272"/>
      <c r="H2241" s="272"/>
      <c r="I2241" s="272"/>
    </row>
    <row r="2242" spans="1:9" ht="18" customHeight="1" x14ac:dyDescent="0.25">
      <c r="A2242" s="166">
        <v>4</v>
      </c>
      <c r="B2242" s="271">
        <v>8</v>
      </c>
      <c r="C2242" s="520" t="str">
        <f t="shared" si="432"/>
        <v/>
      </c>
      <c r="D2242" s="330" t="e" cm="1">
        <f t="array" ref="D2242">INDEX($C$1939:$C$2538,MATCH(0,INDEX(COUNTIF($D$1938:D2241,$C$1939:$C$2538),),))</f>
        <v>#N/A</v>
      </c>
      <c r="E2242" s="333" t="e">
        <f t="shared" si="415"/>
        <v>#N/A</v>
      </c>
      <c r="F2242" s="272"/>
      <c r="G2242" s="272"/>
      <c r="H2242" s="272"/>
      <c r="I2242" s="272"/>
    </row>
    <row r="2243" spans="1:9" ht="18" customHeight="1" x14ac:dyDescent="0.25">
      <c r="A2243" s="166">
        <v>5</v>
      </c>
      <c r="B2243" s="271">
        <v>8</v>
      </c>
      <c r="C2243" s="520" t="str">
        <f t="shared" si="432"/>
        <v/>
      </c>
      <c r="D2243" s="330" t="e" cm="1">
        <f t="array" ref="D2243">INDEX($C$1939:$C$2538,MATCH(0,INDEX(COUNTIF($D$1938:D2242,$C$1939:$C$2538),),))</f>
        <v>#N/A</v>
      </c>
      <c r="E2243" s="333" t="e">
        <f t="shared" si="415"/>
        <v>#N/A</v>
      </c>
      <c r="F2243" s="272"/>
      <c r="G2243" s="272"/>
      <c r="H2243" s="272"/>
      <c r="I2243" s="272"/>
    </row>
    <row r="2244" spans="1:9" ht="18" customHeight="1" x14ac:dyDescent="0.25">
      <c r="A2244" s="166">
        <v>6</v>
      </c>
      <c r="B2244" s="271">
        <v>8</v>
      </c>
      <c r="C2244" s="520" t="str">
        <f t="shared" si="432"/>
        <v/>
      </c>
      <c r="D2244" s="330" t="e" cm="1">
        <f t="array" ref="D2244">INDEX($C$1939:$C$2538,MATCH(0,INDEX(COUNTIF($D$1938:D2243,$C$1939:$C$2538),),))</f>
        <v>#N/A</v>
      </c>
      <c r="E2244" s="333" t="e">
        <f t="shared" si="415"/>
        <v>#N/A</v>
      </c>
      <c r="F2244" s="272"/>
      <c r="G2244" s="272"/>
      <c r="H2244" s="272"/>
      <c r="I2244" s="272"/>
    </row>
    <row r="2245" spans="1:9" ht="18" customHeight="1" x14ac:dyDescent="0.25">
      <c r="A2245" s="166">
        <v>7</v>
      </c>
      <c r="B2245" s="271">
        <v>8</v>
      </c>
      <c r="C2245" s="520" t="str">
        <f t="shared" si="432"/>
        <v/>
      </c>
      <c r="D2245" s="330" t="e" cm="1">
        <f t="array" ref="D2245">INDEX($C$1939:$C$2538,MATCH(0,INDEX(COUNTIF($D$1938:D2244,$C$1939:$C$2538),),))</f>
        <v>#N/A</v>
      </c>
      <c r="E2245" s="333" t="e">
        <f t="shared" si="415"/>
        <v>#N/A</v>
      </c>
      <c r="F2245" s="272"/>
      <c r="G2245" s="272"/>
      <c r="H2245" s="272"/>
      <c r="I2245" s="272"/>
    </row>
    <row r="2246" spans="1:9" ht="18" customHeight="1" x14ac:dyDescent="0.25">
      <c r="A2246" s="166">
        <v>8</v>
      </c>
      <c r="B2246" s="271">
        <v>8</v>
      </c>
      <c r="C2246" s="520" t="str">
        <f t="shared" si="432"/>
        <v/>
      </c>
      <c r="D2246" s="330" t="e" cm="1">
        <f t="array" ref="D2246">INDEX($C$1939:$C$2538,MATCH(0,INDEX(COUNTIF($D$1938:D2245,$C$1939:$C$2538),),))</f>
        <v>#N/A</v>
      </c>
      <c r="E2246" s="333" t="e">
        <f t="shared" si="415"/>
        <v>#N/A</v>
      </c>
      <c r="F2246" s="272"/>
      <c r="G2246" s="272"/>
      <c r="H2246" s="272"/>
      <c r="I2246" s="272"/>
    </row>
    <row r="2247" spans="1:9" ht="18" customHeight="1" x14ac:dyDescent="0.25">
      <c r="A2247" s="166">
        <v>9</v>
      </c>
      <c r="B2247" s="271">
        <v>8</v>
      </c>
      <c r="C2247" s="520" t="str">
        <f t="shared" si="432"/>
        <v/>
      </c>
      <c r="D2247" s="330" t="e" cm="1">
        <f t="array" ref="D2247">INDEX($C$1939:$C$2538,MATCH(0,INDEX(COUNTIF($D$1938:D2246,$C$1939:$C$2538),),))</f>
        <v>#N/A</v>
      </c>
      <c r="E2247" s="333" t="e">
        <f t="shared" si="415"/>
        <v>#N/A</v>
      </c>
      <c r="F2247" s="272"/>
      <c r="G2247" s="272"/>
      <c r="H2247" s="272"/>
      <c r="I2247" s="272"/>
    </row>
    <row r="2248" spans="1:9" ht="18" customHeight="1" x14ac:dyDescent="0.25">
      <c r="A2248" s="166">
        <v>10</v>
      </c>
      <c r="B2248" s="271">
        <v>8</v>
      </c>
      <c r="C2248" s="520" t="str">
        <f t="shared" si="432"/>
        <v/>
      </c>
      <c r="D2248" s="330" t="e" cm="1">
        <f t="array" ref="D2248">INDEX($C$1939:$C$2538,MATCH(0,INDEX(COUNTIF($D$1938:D2247,$C$1939:$C$2538),),))</f>
        <v>#N/A</v>
      </c>
      <c r="E2248" s="333" t="e">
        <f t="shared" si="415"/>
        <v>#N/A</v>
      </c>
      <c r="F2248" s="272"/>
      <c r="G2248" s="272"/>
      <c r="H2248" s="272"/>
      <c r="I2248" s="272"/>
    </row>
    <row r="2249" spans="1:9" ht="18" customHeight="1" x14ac:dyDescent="0.25">
      <c r="A2249" s="166">
        <v>11</v>
      </c>
      <c r="B2249" s="271">
        <v>8</v>
      </c>
      <c r="C2249" s="520" t="str">
        <f t="shared" si="432"/>
        <v/>
      </c>
      <c r="D2249" s="330" t="e" cm="1">
        <f t="array" ref="D2249">INDEX($C$1939:$C$2538,MATCH(0,INDEX(COUNTIF($D$1938:D2248,$C$1939:$C$2538),),))</f>
        <v>#N/A</v>
      </c>
      <c r="E2249" s="333" t="e">
        <f t="shared" si="415"/>
        <v>#N/A</v>
      </c>
      <c r="F2249" s="272"/>
      <c r="G2249" s="272"/>
      <c r="H2249" s="272"/>
      <c r="I2249" s="272"/>
    </row>
    <row r="2250" spans="1:9" ht="18" customHeight="1" x14ac:dyDescent="0.25">
      <c r="A2250" s="166">
        <v>12</v>
      </c>
      <c r="B2250" s="271">
        <v>8</v>
      </c>
      <c r="C2250" s="520" t="str">
        <f t="shared" si="432"/>
        <v/>
      </c>
      <c r="D2250" s="330" t="e" cm="1">
        <f t="array" ref="D2250">INDEX($C$1939:$C$2538,MATCH(0,INDEX(COUNTIF($D$1938:D2249,$C$1939:$C$2538),),))</f>
        <v>#N/A</v>
      </c>
      <c r="E2250" s="333" t="e">
        <f t="shared" si="415"/>
        <v>#N/A</v>
      </c>
      <c r="F2250" s="272"/>
      <c r="G2250" s="272"/>
      <c r="H2250" s="272"/>
      <c r="I2250" s="272"/>
    </row>
    <row r="2251" spans="1:9" ht="18" customHeight="1" x14ac:dyDescent="0.25">
      <c r="A2251" s="166">
        <v>13</v>
      </c>
      <c r="B2251" s="271">
        <v>8</v>
      </c>
      <c r="C2251" s="520" t="str">
        <f t="shared" si="432"/>
        <v/>
      </c>
      <c r="D2251" s="330" t="e" cm="1">
        <f t="array" ref="D2251">INDEX($C$1939:$C$2538,MATCH(0,INDEX(COUNTIF($D$1938:D2250,$C$1939:$C$2538),),))</f>
        <v>#N/A</v>
      </c>
      <c r="E2251" s="333" t="e">
        <f t="shared" si="415"/>
        <v>#N/A</v>
      </c>
      <c r="F2251" s="272"/>
      <c r="G2251" s="272"/>
      <c r="H2251" s="272"/>
      <c r="I2251" s="272"/>
    </row>
    <row r="2252" spans="1:9" ht="18" customHeight="1" x14ac:dyDescent="0.25">
      <c r="A2252" s="166">
        <v>14</v>
      </c>
      <c r="B2252" s="271">
        <v>8</v>
      </c>
      <c r="C2252" s="520" t="str">
        <f t="shared" si="432"/>
        <v/>
      </c>
      <c r="D2252" s="330" t="e" cm="1">
        <f t="array" ref="D2252">INDEX($C$1939:$C$2538,MATCH(0,INDEX(COUNTIF($D$1938:D2251,$C$1939:$C$2538),),))</f>
        <v>#N/A</v>
      </c>
      <c r="E2252" s="333" t="e">
        <f t="shared" si="415"/>
        <v>#N/A</v>
      </c>
      <c r="F2252" s="272"/>
      <c r="G2252" s="272"/>
      <c r="H2252" s="272"/>
      <c r="I2252" s="272"/>
    </row>
    <row r="2253" spans="1:9" ht="18" customHeight="1" x14ac:dyDescent="0.25">
      <c r="A2253" s="166">
        <v>15</v>
      </c>
      <c r="B2253" s="271">
        <v>8</v>
      </c>
      <c r="C2253" s="520" t="str">
        <f t="shared" si="432"/>
        <v/>
      </c>
      <c r="D2253" s="330" t="e" cm="1">
        <f t="array" ref="D2253">INDEX($C$1939:$C$2538,MATCH(0,INDEX(COUNTIF($D$1938:D2252,$C$1939:$C$2538),),))</f>
        <v>#N/A</v>
      </c>
      <c r="E2253" s="333" t="e">
        <f t="shared" si="415"/>
        <v>#N/A</v>
      </c>
      <c r="F2253" s="272"/>
      <c r="G2253" s="272"/>
      <c r="H2253" s="272"/>
      <c r="I2253" s="272"/>
    </row>
    <row r="2254" spans="1:9" ht="18" customHeight="1" x14ac:dyDescent="0.25">
      <c r="A2254" s="166">
        <v>16</v>
      </c>
      <c r="B2254" s="271">
        <v>8</v>
      </c>
      <c r="C2254" s="520" t="str">
        <f t="shared" si="432"/>
        <v/>
      </c>
      <c r="D2254" s="330" t="e" cm="1">
        <f t="array" ref="D2254">INDEX($C$1939:$C$2538,MATCH(0,INDEX(COUNTIF($D$1938:D2253,$C$1939:$C$2538),),))</f>
        <v>#N/A</v>
      </c>
      <c r="E2254" s="333" t="e">
        <f t="shared" si="415"/>
        <v>#N/A</v>
      </c>
      <c r="F2254" s="272"/>
      <c r="G2254" s="272"/>
      <c r="H2254" s="272"/>
      <c r="I2254" s="272"/>
    </row>
    <row r="2255" spans="1:9" ht="18" customHeight="1" x14ac:dyDescent="0.25">
      <c r="A2255" s="166">
        <v>17</v>
      </c>
      <c r="B2255" s="271">
        <v>8</v>
      </c>
      <c r="C2255" s="520" t="str">
        <f t="shared" si="432"/>
        <v/>
      </c>
      <c r="D2255" s="330" t="e" cm="1">
        <f t="array" ref="D2255">INDEX($C$1939:$C$2538,MATCH(0,INDEX(COUNTIF($D$1938:D2254,$C$1939:$C$2538),),))</f>
        <v>#N/A</v>
      </c>
      <c r="E2255" s="333" t="e">
        <f t="shared" si="415"/>
        <v>#N/A</v>
      </c>
      <c r="F2255" s="272"/>
      <c r="G2255" s="272"/>
      <c r="H2255" s="272"/>
      <c r="I2255" s="272"/>
    </row>
    <row r="2256" spans="1:9" ht="18" customHeight="1" x14ac:dyDescent="0.25">
      <c r="A2256" s="166">
        <v>18</v>
      </c>
      <c r="B2256" s="271">
        <v>8</v>
      </c>
      <c r="C2256" s="520" t="str">
        <f t="shared" si="432"/>
        <v/>
      </c>
      <c r="D2256" s="330" t="e" cm="1">
        <f t="array" ref="D2256">INDEX($C$1939:$C$2538,MATCH(0,INDEX(COUNTIF($D$1938:D2255,$C$1939:$C$2538),),))</f>
        <v>#N/A</v>
      </c>
      <c r="E2256" s="333" t="e">
        <f t="shared" si="415"/>
        <v>#N/A</v>
      </c>
      <c r="F2256" s="272"/>
      <c r="G2256" s="272"/>
      <c r="H2256" s="272"/>
      <c r="I2256" s="272"/>
    </row>
    <row r="2257" spans="1:9" ht="18" customHeight="1" x14ac:dyDescent="0.25">
      <c r="A2257" s="166">
        <v>19</v>
      </c>
      <c r="B2257" s="271">
        <v>8</v>
      </c>
      <c r="C2257" s="520" t="str">
        <f t="shared" si="432"/>
        <v/>
      </c>
      <c r="D2257" s="330" t="e" cm="1">
        <f t="array" ref="D2257">INDEX($C$1939:$C$2538,MATCH(0,INDEX(COUNTIF($D$1938:D2256,$C$1939:$C$2538),),))</f>
        <v>#N/A</v>
      </c>
      <c r="E2257" s="333" t="e">
        <f t="shared" si="415"/>
        <v>#N/A</v>
      </c>
      <c r="F2257" s="272"/>
      <c r="G2257" s="272"/>
      <c r="H2257" s="272"/>
      <c r="I2257" s="272"/>
    </row>
    <row r="2258" spans="1:9" ht="18" customHeight="1" x14ac:dyDescent="0.25">
      <c r="A2258" s="166">
        <v>20</v>
      </c>
      <c r="B2258" s="271">
        <v>8</v>
      </c>
      <c r="C2258" s="520" t="str">
        <f t="shared" si="432"/>
        <v/>
      </c>
      <c r="D2258" s="330" t="e" cm="1">
        <f t="array" ref="D2258">INDEX($C$1939:$C$2538,MATCH(0,INDEX(COUNTIF($D$1938:D2257,$C$1939:$C$2538),),))</f>
        <v>#N/A</v>
      </c>
      <c r="E2258" s="333" t="e">
        <f t="shared" si="415"/>
        <v>#N/A</v>
      </c>
      <c r="F2258" s="272"/>
      <c r="G2258" s="272"/>
      <c r="H2258" s="272"/>
      <c r="I2258" s="272"/>
    </row>
    <row r="2259" spans="1:9" ht="18" customHeight="1" x14ac:dyDescent="0.25">
      <c r="A2259" s="166">
        <v>21</v>
      </c>
      <c r="B2259" s="271">
        <v>8</v>
      </c>
      <c r="C2259" s="520" t="str">
        <f t="shared" si="432"/>
        <v/>
      </c>
      <c r="D2259" s="330" t="e" cm="1">
        <f t="array" ref="D2259">INDEX($C$1939:$C$2538,MATCH(0,INDEX(COUNTIF($D$1938:D2258,$C$1939:$C$2538),),))</f>
        <v>#N/A</v>
      </c>
      <c r="E2259" s="333" t="e">
        <f t="shared" ref="E2259:E2427" si="433">IF(D2259="",D2260,IF(D2259=E2258,D2260,D2259))</f>
        <v>#N/A</v>
      </c>
      <c r="F2259" s="272"/>
      <c r="G2259" s="272"/>
      <c r="H2259" s="272"/>
      <c r="I2259" s="272"/>
    </row>
    <row r="2260" spans="1:9" ht="18" customHeight="1" x14ac:dyDescent="0.25">
      <c r="A2260" s="166">
        <v>22</v>
      </c>
      <c r="B2260" s="271">
        <v>8</v>
      </c>
      <c r="C2260" s="520" t="str">
        <f t="shared" si="432"/>
        <v/>
      </c>
      <c r="D2260" s="330" t="e" cm="1">
        <f t="array" ref="D2260">INDEX($C$1939:$C$2538,MATCH(0,INDEX(COUNTIF($D$1938:D2259,$C$1939:$C$2538),),))</f>
        <v>#N/A</v>
      </c>
      <c r="E2260" s="333" t="e">
        <f>IF(D2260="",D2289,IF(D2260=E2259,D2289,D2260))</f>
        <v>#N/A</v>
      </c>
      <c r="F2260" s="272"/>
      <c r="G2260" s="272"/>
      <c r="H2260" s="272"/>
      <c r="I2260" s="272"/>
    </row>
    <row r="2261" spans="1:9" ht="18" customHeight="1" x14ac:dyDescent="0.25">
      <c r="A2261" s="903">
        <v>23</v>
      </c>
      <c r="B2261" s="271">
        <v>8</v>
      </c>
      <c r="C2261" s="520" t="str">
        <f t="shared" si="432"/>
        <v/>
      </c>
      <c r="D2261" s="330" t="e" cm="1">
        <f t="array" ref="D2261">INDEX($C$1939:$C$2538,MATCH(0,INDEX(COUNTIF($D$1938:D2260,$C$1939:$C$2538),),))</f>
        <v>#N/A</v>
      </c>
      <c r="E2261" s="333" t="e">
        <f t="shared" ref="E2261:E2267" si="434">IF(D2261="",D2290,IF(D2261=E2260,D2290,D2261))</f>
        <v>#N/A</v>
      </c>
      <c r="F2261" s="272"/>
      <c r="G2261" s="272"/>
      <c r="H2261" s="272"/>
      <c r="I2261" s="272"/>
    </row>
    <row r="2262" spans="1:9" ht="18" customHeight="1" x14ac:dyDescent="0.25">
      <c r="A2262" s="903">
        <v>24</v>
      </c>
      <c r="B2262" s="271">
        <v>8</v>
      </c>
      <c r="C2262" s="520" t="str">
        <f t="shared" si="432"/>
        <v/>
      </c>
      <c r="D2262" s="330" t="e" cm="1">
        <f t="array" ref="D2262">INDEX($C$1939:$C$2538,MATCH(0,INDEX(COUNTIF($D$1938:D2261,$C$1939:$C$2538),),))</f>
        <v>#N/A</v>
      </c>
      <c r="E2262" s="333" t="e">
        <f t="shared" si="434"/>
        <v>#N/A</v>
      </c>
      <c r="F2262" s="272"/>
      <c r="G2262" s="272"/>
      <c r="H2262" s="272"/>
      <c r="I2262" s="272"/>
    </row>
    <row r="2263" spans="1:9" ht="18" customHeight="1" x14ac:dyDescent="0.25">
      <c r="A2263" s="903">
        <v>25</v>
      </c>
      <c r="B2263" s="271">
        <v>8</v>
      </c>
      <c r="C2263" s="520" t="str">
        <f t="shared" si="432"/>
        <v/>
      </c>
      <c r="D2263" s="330" t="e" cm="1">
        <f t="array" ref="D2263">INDEX($C$1939:$C$2538,MATCH(0,INDEX(COUNTIF($D$1938:D2262,$C$1939:$C$2538),),))</f>
        <v>#N/A</v>
      </c>
      <c r="E2263" s="333" t="e">
        <f t="shared" si="434"/>
        <v>#N/A</v>
      </c>
      <c r="F2263" s="272"/>
      <c r="G2263" s="272"/>
      <c r="H2263" s="272"/>
      <c r="I2263" s="272"/>
    </row>
    <row r="2264" spans="1:9" ht="18" customHeight="1" x14ac:dyDescent="0.25">
      <c r="A2264" s="903">
        <v>26</v>
      </c>
      <c r="B2264" s="271">
        <v>8</v>
      </c>
      <c r="C2264" s="520" t="str">
        <f t="shared" si="432"/>
        <v/>
      </c>
      <c r="D2264" s="330" t="e" cm="1">
        <f t="array" ref="D2264">INDEX($C$1939:$C$2538,MATCH(0,INDEX(COUNTIF($D$1938:D2263,$C$1939:$C$2538),),))</f>
        <v>#N/A</v>
      </c>
      <c r="E2264" s="333" t="e">
        <f t="shared" si="434"/>
        <v>#N/A</v>
      </c>
      <c r="F2264" s="272"/>
      <c r="G2264" s="272"/>
      <c r="H2264" s="272"/>
      <c r="I2264" s="272"/>
    </row>
    <row r="2265" spans="1:9" ht="18" customHeight="1" x14ac:dyDescent="0.25">
      <c r="A2265" s="903">
        <v>27</v>
      </c>
      <c r="B2265" s="271">
        <v>8</v>
      </c>
      <c r="C2265" s="520" t="str">
        <f t="shared" si="432"/>
        <v/>
      </c>
      <c r="D2265" s="330" t="e" cm="1">
        <f t="array" ref="D2265">INDEX($C$1939:$C$2538,MATCH(0,INDEX(COUNTIF($D$1938:D2264,$C$1939:$C$2538),),))</f>
        <v>#N/A</v>
      </c>
      <c r="E2265" s="333" t="e">
        <f t="shared" si="434"/>
        <v>#N/A</v>
      </c>
      <c r="F2265" s="272"/>
      <c r="G2265" s="272"/>
      <c r="H2265" s="272"/>
      <c r="I2265" s="272"/>
    </row>
    <row r="2266" spans="1:9" ht="18" customHeight="1" x14ac:dyDescent="0.25">
      <c r="A2266" s="903">
        <v>28</v>
      </c>
      <c r="B2266" s="271">
        <v>8</v>
      </c>
      <c r="C2266" s="520" t="str">
        <f t="shared" si="432"/>
        <v/>
      </c>
      <c r="D2266" s="330" t="e" cm="1">
        <f t="array" ref="D2266">INDEX($C$1939:$C$2538,MATCH(0,INDEX(COUNTIF($D$1938:D2265,$C$1939:$C$2538),),))</f>
        <v>#N/A</v>
      </c>
      <c r="E2266" s="333" t="e">
        <f t="shared" si="434"/>
        <v>#N/A</v>
      </c>
      <c r="F2266" s="272"/>
      <c r="G2266" s="272"/>
      <c r="H2266" s="272"/>
      <c r="I2266" s="272"/>
    </row>
    <row r="2267" spans="1:9" ht="18" customHeight="1" x14ac:dyDescent="0.25">
      <c r="A2267" s="903">
        <v>29</v>
      </c>
      <c r="B2267" s="271">
        <v>8</v>
      </c>
      <c r="C2267" s="520" t="str">
        <f t="shared" si="432"/>
        <v/>
      </c>
      <c r="D2267" s="330" t="e" cm="1">
        <f t="array" ref="D2267">INDEX($C$1939:$C$2538,MATCH(0,INDEX(COUNTIF($D$1938:D2266,$C$1939:$C$2538),),))</f>
        <v>#N/A</v>
      </c>
      <c r="E2267" s="333" t="e">
        <f t="shared" si="434"/>
        <v>#N/A</v>
      </c>
      <c r="F2267" s="272"/>
      <c r="G2267" s="272"/>
      <c r="H2267" s="272"/>
      <c r="I2267" s="272"/>
    </row>
    <row r="2268" spans="1:9" ht="18" customHeight="1" x14ac:dyDescent="0.25">
      <c r="A2268" s="903">
        <v>30</v>
      </c>
      <c r="B2268" s="271">
        <v>8</v>
      </c>
      <c r="C2268" s="520" t="str">
        <f t="shared" si="432"/>
        <v/>
      </c>
      <c r="D2268" s="330" t="e" cm="1">
        <f t="array" ref="D2268">INDEX($C$1939:$C$2538,MATCH(0,INDEX(COUNTIF($D$1938:D2267,$C$1939:$C$2538),),))</f>
        <v>#N/A</v>
      </c>
      <c r="E2268" s="333" t="e">
        <f t="shared" ref="E2268:E2282" si="435">IF(D2268="",D2339,IF(D2268=E2267,D2339,D2268))</f>
        <v>#N/A</v>
      </c>
      <c r="F2268" s="272"/>
      <c r="G2268" s="272"/>
      <c r="H2268" s="272"/>
      <c r="I2268" s="272"/>
    </row>
    <row r="2269" spans="1:9" ht="18" customHeight="1" x14ac:dyDescent="0.25">
      <c r="A2269" s="903">
        <v>31</v>
      </c>
      <c r="B2269" s="271">
        <v>8</v>
      </c>
      <c r="C2269" s="520" t="str">
        <f t="shared" si="432"/>
        <v/>
      </c>
      <c r="D2269" s="330" t="e" cm="1">
        <f t="array" ref="D2269">INDEX($C$1939:$C$2538,MATCH(0,INDEX(COUNTIF($D$1938:D2268,$C$1939:$C$2538),),))</f>
        <v>#N/A</v>
      </c>
      <c r="E2269" s="333" t="e">
        <f t="shared" si="435"/>
        <v>#N/A</v>
      </c>
      <c r="F2269" s="272"/>
      <c r="G2269" s="272"/>
      <c r="H2269" s="272"/>
      <c r="I2269" s="272"/>
    </row>
    <row r="2270" spans="1:9" ht="18" customHeight="1" x14ac:dyDescent="0.25">
      <c r="A2270" s="903">
        <v>32</v>
      </c>
      <c r="B2270" s="271">
        <v>8</v>
      </c>
      <c r="C2270" s="520" t="str">
        <f t="shared" si="432"/>
        <v/>
      </c>
      <c r="D2270" s="330" t="e" cm="1">
        <f t="array" ref="D2270">INDEX($C$1939:$C$2538,MATCH(0,INDEX(COUNTIF($D$1938:D2269,$C$1939:$C$2538),),))</f>
        <v>#N/A</v>
      </c>
      <c r="E2270" s="333" t="e">
        <f t="shared" si="435"/>
        <v>#N/A</v>
      </c>
      <c r="F2270" s="272"/>
      <c r="G2270" s="272"/>
      <c r="H2270" s="272"/>
      <c r="I2270" s="272"/>
    </row>
    <row r="2271" spans="1:9" ht="18" customHeight="1" x14ac:dyDescent="0.25">
      <c r="A2271" s="903">
        <v>33</v>
      </c>
      <c r="B2271" s="271">
        <v>8</v>
      </c>
      <c r="C2271" s="520" t="str">
        <f t="shared" ref="C2271:C2288" si="436">IF(C1159="","",C1159)</f>
        <v/>
      </c>
      <c r="D2271" s="330" t="e" cm="1">
        <f t="array" ref="D2271">INDEX($C$1939:$C$2538,MATCH(0,INDEX(COUNTIF($D$1938:D2270,$C$1939:$C$2538),),))</f>
        <v>#N/A</v>
      </c>
      <c r="E2271" s="333" t="e">
        <f t="shared" si="435"/>
        <v>#N/A</v>
      </c>
      <c r="F2271" s="272"/>
      <c r="G2271" s="272"/>
      <c r="H2271" s="272"/>
      <c r="I2271" s="272"/>
    </row>
    <row r="2272" spans="1:9" ht="18" customHeight="1" x14ac:dyDescent="0.25">
      <c r="A2272" s="903">
        <v>34</v>
      </c>
      <c r="B2272" s="271">
        <v>8</v>
      </c>
      <c r="C2272" s="520" t="str">
        <f t="shared" si="436"/>
        <v/>
      </c>
      <c r="D2272" s="330" t="e" cm="1">
        <f t="array" ref="D2272">INDEX($C$1939:$C$2538,MATCH(0,INDEX(COUNTIF($D$1938:D2271,$C$1939:$C$2538),),))</f>
        <v>#N/A</v>
      </c>
      <c r="E2272" s="333" t="e">
        <f t="shared" si="435"/>
        <v>#N/A</v>
      </c>
      <c r="F2272" s="272"/>
      <c r="G2272" s="272"/>
      <c r="H2272" s="272"/>
      <c r="I2272" s="272"/>
    </row>
    <row r="2273" spans="1:9" ht="18" customHeight="1" x14ac:dyDescent="0.25">
      <c r="A2273" s="903">
        <v>35</v>
      </c>
      <c r="B2273" s="271">
        <v>8</v>
      </c>
      <c r="C2273" s="520" t="str">
        <f t="shared" si="436"/>
        <v/>
      </c>
      <c r="D2273" s="330" t="e" cm="1">
        <f t="array" ref="D2273">INDEX($C$1939:$C$2538,MATCH(0,INDEX(COUNTIF($D$1938:D2272,$C$1939:$C$2538),),))</f>
        <v>#N/A</v>
      </c>
      <c r="E2273" s="333" t="e">
        <f t="shared" si="435"/>
        <v>#N/A</v>
      </c>
      <c r="F2273" s="272"/>
      <c r="G2273" s="272"/>
      <c r="H2273" s="272"/>
      <c r="I2273" s="272"/>
    </row>
    <row r="2274" spans="1:9" ht="18" customHeight="1" x14ac:dyDescent="0.25">
      <c r="A2274" s="903">
        <v>36</v>
      </c>
      <c r="B2274" s="271">
        <v>8</v>
      </c>
      <c r="C2274" s="520" t="str">
        <f t="shared" si="436"/>
        <v/>
      </c>
      <c r="D2274" s="330" t="e" cm="1">
        <f t="array" ref="D2274">INDEX($C$1939:$C$2538,MATCH(0,INDEX(COUNTIF($D$1938:D2273,$C$1939:$C$2538),),))</f>
        <v>#N/A</v>
      </c>
      <c r="E2274" s="333" t="e">
        <f t="shared" si="435"/>
        <v>#N/A</v>
      </c>
      <c r="F2274" s="272"/>
      <c r="G2274" s="272"/>
      <c r="H2274" s="272"/>
      <c r="I2274" s="272"/>
    </row>
    <row r="2275" spans="1:9" ht="18" customHeight="1" x14ac:dyDescent="0.25">
      <c r="A2275" s="903">
        <v>37</v>
      </c>
      <c r="B2275" s="271">
        <v>8</v>
      </c>
      <c r="C2275" s="520" t="str">
        <f t="shared" si="436"/>
        <v/>
      </c>
      <c r="D2275" s="330" t="e" cm="1">
        <f t="array" ref="D2275">INDEX($C$1939:$C$2538,MATCH(0,INDEX(COUNTIF($D$1938:D2274,$C$1939:$C$2538),),))</f>
        <v>#N/A</v>
      </c>
      <c r="E2275" s="333" t="e">
        <f t="shared" si="435"/>
        <v>#N/A</v>
      </c>
      <c r="F2275" s="272"/>
      <c r="G2275" s="272"/>
      <c r="H2275" s="272"/>
      <c r="I2275" s="272"/>
    </row>
    <row r="2276" spans="1:9" ht="18" customHeight="1" x14ac:dyDescent="0.25">
      <c r="A2276" s="903">
        <v>38</v>
      </c>
      <c r="B2276" s="271">
        <v>8</v>
      </c>
      <c r="C2276" s="520" t="str">
        <f t="shared" si="436"/>
        <v/>
      </c>
      <c r="D2276" s="330" t="e" cm="1">
        <f t="array" ref="D2276">INDEX($C$1939:$C$2538,MATCH(0,INDEX(COUNTIF($D$1938:D2275,$C$1939:$C$2538),),))</f>
        <v>#N/A</v>
      </c>
      <c r="E2276" s="333" t="e">
        <f t="shared" si="435"/>
        <v>#N/A</v>
      </c>
      <c r="F2276" s="272"/>
      <c r="G2276" s="272"/>
      <c r="H2276" s="272"/>
      <c r="I2276" s="272"/>
    </row>
    <row r="2277" spans="1:9" ht="18" customHeight="1" x14ac:dyDescent="0.25">
      <c r="A2277" s="903">
        <v>39</v>
      </c>
      <c r="B2277" s="271">
        <v>8</v>
      </c>
      <c r="C2277" s="520" t="str">
        <f t="shared" si="436"/>
        <v/>
      </c>
      <c r="D2277" s="330" t="e" cm="1">
        <f t="array" ref="D2277">INDEX($C$1939:$C$2538,MATCH(0,INDEX(COUNTIF($D$1938:D2276,$C$1939:$C$2538),),))</f>
        <v>#N/A</v>
      </c>
      <c r="E2277" s="333" t="e">
        <f t="shared" si="435"/>
        <v>#N/A</v>
      </c>
      <c r="F2277" s="272"/>
      <c r="G2277" s="272"/>
      <c r="H2277" s="272"/>
      <c r="I2277" s="272"/>
    </row>
    <row r="2278" spans="1:9" ht="18" customHeight="1" x14ac:dyDescent="0.25">
      <c r="A2278" s="903">
        <v>40</v>
      </c>
      <c r="B2278" s="271">
        <v>8</v>
      </c>
      <c r="C2278" s="520" t="str">
        <f t="shared" si="436"/>
        <v/>
      </c>
      <c r="D2278" s="330" t="e" cm="1">
        <f t="array" ref="D2278">INDEX($C$1939:$C$2538,MATCH(0,INDEX(COUNTIF($D$1938:D2277,$C$1939:$C$2538),),))</f>
        <v>#N/A</v>
      </c>
      <c r="E2278" s="333" t="e">
        <f t="shared" si="435"/>
        <v>#N/A</v>
      </c>
      <c r="F2278" s="272"/>
      <c r="G2278" s="272"/>
      <c r="H2278" s="272"/>
      <c r="I2278" s="272"/>
    </row>
    <row r="2279" spans="1:9" ht="18" customHeight="1" x14ac:dyDescent="0.25">
      <c r="A2279" s="903">
        <v>41</v>
      </c>
      <c r="B2279" s="271">
        <v>8</v>
      </c>
      <c r="C2279" s="520" t="str">
        <f t="shared" si="436"/>
        <v/>
      </c>
      <c r="D2279" s="330" t="e" cm="1">
        <f t="array" ref="D2279">INDEX($C$1939:$C$2538,MATCH(0,INDEX(COUNTIF($D$1938:D2278,$C$1939:$C$2538),),))</f>
        <v>#N/A</v>
      </c>
      <c r="E2279" s="333" t="e">
        <f t="shared" si="435"/>
        <v>#N/A</v>
      </c>
      <c r="F2279" s="272"/>
      <c r="G2279" s="272"/>
      <c r="H2279" s="272"/>
      <c r="I2279" s="272"/>
    </row>
    <row r="2280" spans="1:9" ht="18" customHeight="1" x14ac:dyDescent="0.25">
      <c r="A2280" s="903">
        <v>42</v>
      </c>
      <c r="B2280" s="271">
        <v>8</v>
      </c>
      <c r="C2280" s="520" t="str">
        <f t="shared" si="436"/>
        <v/>
      </c>
      <c r="D2280" s="330" t="e" cm="1">
        <f t="array" ref="D2280">INDEX($C$1939:$C$2538,MATCH(0,INDEX(COUNTIF($D$1938:D2279,$C$1939:$C$2538),),))</f>
        <v>#N/A</v>
      </c>
      <c r="E2280" s="333" t="e">
        <f t="shared" si="435"/>
        <v>#N/A</v>
      </c>
      <c r="F2280" s="272"/>
      <c r="G2280" s="272"/>
      <c r="H2280" s="272"/>
      <c r="I2280" s="272"/>
    </row>
    <row r="2281" spans="1:9" ht="18" customHeight="1" x14ac:dyDescent="0.25">
      <c r="A2281" s="903">
        <v>43</v>
      </c>
      <c r="B2281" s="271">
        <v>8</v>
      </c>
      <c r="C2281" s="520" t="str">
        <f t="shared" si="436"/>
        <v/>
      </c>
      <c r="D2281" s="330" t="e" cm="1">
        <f t="array" ref="D2281">INDEX($C$1939:$C$2538,MATCH(0,INDEX(COUNTIF($D$1938:D2280,$C$1939:$C$2538),),))</f>
        <v>#N/A</v>
      </c>
      <c r="E2281" s="333" t="e">
        <f t="shared" si="435"/>
        <v>#N/A</v>
      </c>
      <c r="F2281" s="272"/>
      <c r="G2281" s="272"/>
      <c r="H2281" s="272"/>
      <c r="I2281" s="272"/>
    </row>
    <row r="2282" spans="1:9" ht="18" customHeight="1" x14ac:dyDescent="0.25">
      <c r="A2282" s="903">
        <v>44</v>
      </c>
      <c r="B2282" s="271">
        <v>8</v>
      </c>
      <c r="C2282" s="520" t="str">
        <f t="shared" si="436"/>
        <v/>
      </c>
      <c r="D2282" s="330" t="e" cm="1">
        <f t="array" ref="D2282">INDEX($C$1939:$C$2538,MATCH(0,INDEX(COUNTIF($D$1938:D2281,$C$1939:$C$2538),),))</f>
        <v>#N/A</v>
      </c>
      <c r="E2282" s="333" t="e">
        <f t="shared" si="435"/>
        <v>#N/A</v>
      </c>
      <c r="F2282" s="272"/>
      <c r="G2282" s="272"/>
      <c r="H2282" s="272"/>
      <c r="I2282" s="272"/>
    </row>
    <row r="2283" spans="1:9" ht="18" customHeight="1" x14ac:dyDescent="0.25">
      <c r="A2283" s="903">
        <v>45</v>
      </c>
      <c r="B2283" s="271">
        <v>8</v>
      </c>
      <c r="C2283" s="520" t="str">
        <f t="shared" si="436"/>
        <v/>
      </c>
      <c r="D2283" s="330" t="e" cm="1">
        <f t="array" ref="D2283">INDEX($C$1939:$C$2538,MATCH(0,INDEX(COUNTIF($D$1938:D2282,$C$1939:$C$2538),),))</f>
        <v>#N/A</v>
      </c>
      <c r="E2283" s="333" t="e">
        <f t="shared" ref="E2283:E2288" si="437">IF(D2283="",D2389,IF(D2283=E2282,D2389,D2283))</f>
        <v>#N/A</v>
      </c>
      <c r="F2283" s="272"/>
      <c r="G2283" s="272"/>
      <c r="H2283" s="272"/>
      <c r="I2283" s="272"/>
    </row>
    <row r="2284" spans="1:9" ht="18" customHeight="1" x14ac:dyDescent="0.25">
      <c r="A2284" s="903">
        <v>46</v>
      </c>
      <c r="B2284" s="271">
        <v>8</v>
      </c>
      <c r="C2284" s="520" t="str">
        <f t="shared" si="436"/>
        <v/>
      </c>
      <c r="D2284" s="330" t="e" cm="1">
        <f t="array" ref="D2284">INDEX($C$1939:$C$2538,MATCH(0,INDEX(COUNTIF($D$1938:D2283,$C$1939:$C$2538),),))</f>
        <v>#N/A</v>
      </c>
      <c r="E2284" s="333" t="e">
        <f t="shared" si="437"/>
        <v>#N/A</v>
      </c>
      <c r="F2284" s="272"/>
      <c r="G2284" s="272"/>
      <c r="H2284" s="272"/>
      <c r="I2284" s="272"/>
    </row>
    <row r="2285" spans="1:9" ht="18" customHeight="1" x14ac:dyDescent="0.25">
      <c r="A2285" s="903">
        <v>47</v>
      </c>
      <c r="B2285" s="271">
        <v>8</v>
      </c>
      <c r="C2285" s="520" t="str">
        <f t="shared" si="436"/>
        <v/>
      </c>
      <c r="D2285" s="330" t="e" cm="1">
        <f t="array" ref="D2285">INDEX($C$1939:$C$2538,MATCH(0,INDEX(COUNTIF($D$1938:D2284,$C$1939:$C$2538),),))</f>
        <v>#N/A</v>
      </c>
      <c r="E2285" s="333" t="e">
        <f t="shared" si="437"/>
        <v>#N/A</v>
      </c>
      <c r="F2285" s="272"/>
      <c r="G2285" s="272"/>
      <c r="H2285" s="272"/>
      <c r="I2285" s="272"/>
    </row>
    <row r="2286" spans="1:9" ht="18" customHeight="1" x14ac:dyDescent="0.25">
      <c r="A2286" s="903">
        <v>48</v>
      </c>
      <c r="B2286" s="271">
        <v>8</v>
      </c>
      <c r="C2286" s="520" t="str">
        <f t="shared" si="436"/>
        <v/>
      </c>
      <c r="D2286" s="330" t="e" cm="1">
        <f t="array" ref="D2286">INDEX($C$1939:$C$2538,MATCH(0,INDEX(COUNTIF($D$1938:D2285,$C$1939:$C$2538),),))</f>
        <v>#N/A</v>
      </c>
      <c r="E2286" s="333" t="e">
        <f t="shared" si="437"/>
        <v>#N/A</v>
      </c>
      <c r="F2286" s="272"/>
      <c r="G2286" s="272"/>
      <c r="H2286" s="272"/>
      <c r="I2286" s="272"/>
    </row>
    <row r="2287" spans="1:9" ht="18" customHeight="1" x14ac:dyDescent="0.25">
      <c r="A2287" s="903">
        <v>49</v>
      </c>
      <c r="B2287" s="271">
        <v>8</v>
      </c>
      <c r="C2287" s="520" t="str">
        <f t="shared" si="436"/>
        <v/>
      </c>
      <c r="D2287" s="330" t="e" cm="1">
        <f t="array" ref="D2287">INDEX($C$1939:$C$2538,MATCH(0,INDEX(COUNTIF($D$1938:D2286,$C$1939:$C$2538),),))</f>
        <v>#N/A</v>
      </c>
      <c r="E2287" s="333" t="e">
        <f t="shared" si="437"/>
        <v>#N/A</v>
      </c>
      <c r="F2287" s="272"/>
      <c r="G2287" s="272"/>
      <c r="H2287" s="272"/>
      <c r="I2287" s="272"/>
    </row>
    <row r="2288" spans="1:9" ht="18" customHeight="1" x14ac:dyDescent="0.25">
      <c r="A2288" s="903">
        <v>50</v>
      </c>
      <c r="B2288" s="271">
        <v>8</v>
      </c>
      <c r="C2288" s="520" t="str">
        <f t="shared" si="436"/>
        <v/>
      </c>
      <c r="D2288" s="330" t="e" cm="1">
        <f t="array" ref="D2288">INDEX($C$1939:$C$2538,MATCH(0,INDEX(COUNTIF($D$1938:D2287,$C$1939:$C$2538),),))</f>
        <v>#N/A</v>
      </c>
      <c r="E2288" s="333" t="e">
        <f t="shared" si="437"/>
        <v>#N/A</v>
      </c>
      <c r="F2288" s="272"/>
      <c r="G2288" s="272"/>
      <c r="H2288" s="272"/>
      <c r="I2288" s="272"/>
    </row>
    <row r="2289" spans="1:9" ht="18" customHeight="1" x14ac:dyDescent="0.25">
      <c r="A2289" s="166">
        <v>1</v>
      </c>
      <c r="B2289" s="271">
        <v>9</v>
      </c>
      <c r="C2289" s="521" t="str">
        <f t="shared" ref="C2289:C2320" si="438">IF(C1205="","",C1205)</f>
        <v/>
      </c>
      <c r="D2289" s="330" t="e" cm="1">
        <f t="array" ref="D2289">INDEX($C$1939:$C$2538,MATCH(0,INDEX(COUNTIF($D$1938:D2288,$C$1939:$C$2538),),))</f>
        <v>#N/A</v>
      </c>
      <c r="E2289" s="333" t="e">
        <f>IF(D2289="",D2290,IF(D2289=E2288,D2290,D2289))</f>
        <v>#N/A</v>
      </c>
      <c r="F2289" s="272"/>
      <c r="G2289" s="272"/>
      <c r="H2289" s="272"/>
      <c r="I2289" s="272"/>
    </row>
    <row r="2290" spans="1:9" ht="18" customHeight="1" x14ac:dyDescent="0.25">
      <c r="A2290" s="166">
        <v>2</v>
      </c>
      <c r="B2290" s="271">
        <v>9</v>
      </c>
      <c r="C2290" s="521" t="str">
        <f t="shared" si="438"/>
        <v/>
      </c>
      <c r="D2290" s="330" t="e" cm="1">
        <f t="array" ref="D2290">INDEX($C$1939:$C$2538,MATCH(0,INDEX(COUNTIF($D$1938:D2289,$C$1939:$C$2538),),))</f>
        <v>#N/A</v>
      </c>
      <c r="E2290" s="333" t="e">
        <f t="shared" si="433"/>
        <v>#N/A</v>
      </c>
      <c r="F2290" s="272"/>
      <c r="G2290" s="272"/>
      <c r="H2290" s="272"/>
      <c r="I2290" s="272"/>
    </row>
    <row r="2291" spans="1:9" ht="18" customHeight="1" x14ac:dyDescent="0.25">
      <c r="A2291" s="166">
        <v>3</v>
      </c>
      <c r="B2291" s="271">
        <v>9</v>
      </c>
      <c r="C2291" s="521" t="str">
        <f t="shared" si="438"/>
        <v/>
      </c>
      <c r="D2291" s="330" t="e" cm="1">
        <f t="array" ref="D2291">INDEX($C$1939:$C$2538,MATCH(0,INDEX(COUNTIF($D$1938:D2290,$C$1939:$C$2538),),))</f>
        <v>#N/A</v>
      </c>
      <c r="E2291" s="333" t="e">
        <f t="shared" si="433"/>
        <v>#N/A</v>
      </c>
      <c r="F2291" s="272"/>
      <c r="G2291" s="272"/>
      <c r="H2291" s="272"/>
      <c r="I2291" s="272"/>
    </row>
    <row r="2292" spans="1:9" ht="18" customHeight="1" x14ac:dyDescent="0.25">
      <c r="A2292" s="166">
        <v>4</v>
      </c>
      <c r="B2292" s="271">
        <v>9</v>
      </c>
      <c r="C2292" s="521" t="str">
        <f t="shared" si="438"/>
        <v/>
      </c>
      <c r="D2292" s="330" t="e" cm="1">
        <f t="array" ref="D2292">INDEX($C$1939:$C$2538,MATCH(0,INDEX(COUNTIF($D$1938:D2291,$C$1939:$C$2538),),))</f>
        <v>#N/A</v>
      </c>
      <c r="E2292" s="333" t="e">
        <f t="shared" si="433"/>
        <v>#N/A</v>
      </c>
      <c r="F2292" s="272"/>
      <c r="G2292" s="272"/>
      <c r="H2292" s="272"/>
      <c r="I2292" s="272"/>
    </row>
    <row r="2293" spans="1:9" ht="18" customHeight="1" x14ac:dyDescent="0.25">
      <c r="A2293" s="166">
        <v>5</v>
      </c>
      <c r="B2293" s="271">
        <v>9</v>
      </c>
      <c r="C2293" s="521" t="str">
        <f t="shared" si="438"/>
        <v/>
      </c>
      <c r="D2293" s="330" t="e" cm="1">
        <f t="array" ref="D2293">INDEX($C$1939:$C$2538,MATCH(0,INDEX(COUNTIF($D$1938:D2292,$C$1939:$C$2538),),))</f>
        <v>#N/A</v>
      </c>
      <c r="E2293" s="333" t="e">
        <f t="shared" si="433"/>
        <v>#N/A</v>
      </c>
      <c r="F2293" s="272"/>
      <c r="G2293" s="272"/>
      <c r="H2293" s="272"/>
      <c r="I2293" s="272"/>
    </row>
    <row r="2294" spans="1:9" ht="18" customHeight="1" x14ac:dyDescent="0.25">
      <c r="A2294" s="166">
        <v>6</v>
      </c>
      <c r="B2294" s="271">
        <v>9</v>
      </c>
      <c r="C2294" s="521" t="str">
        <f t="shared" si="438"/>
        <v/>
      </c>
      <c r="D2294" s="330" t="e" cm="1">
        <f t="array" ref="D2294">INDEX($C$1939:$C$2538,MATCH(0,INDEX(COUNTIF($D$1938:D2293,$C$1939:$C$2538),),))</f>
        <v>#N/A</v>
      </c>
      <c r="E2294" s="333" t="e">
        <f t="shared" si="433"/>
        <v>#N/A</v>
      </c>
      <c r="F2294" s="272"/>
      <c r="G2294" s="272"/>
      <c r="H2294" s="272"/>
      <c r="I2294" s="272"/>
    </row>
    <row r="2295" spans="1:9" ht="18" customHeight="1" x14ac:dyDescent="0.25">
      <c r="A2295" s="166">
        <v>7</v>
      </c>
      <c r="B2295" s="271">
        <v>9</v>
      </c>
      <c r="C2295" s="521" t="str">
        <f t="shared" si="438"/>
        <v/>
      </c>
      <c r="D2295" s="330" t="e" cm="1">
        <f t="array" ref="D2295">INDEX($C$1939:$C$2538,MATCH(0,INDEX(COUNTIF($D$1938:D2294,$C$1939:$C$2538),),))</f>
        <v>#N/A</v>
      </c>
      <c r="E2295" s="333" t="e">
        <f t="shared" si="433"/>
        <v>#N/A</v>
      </c>
      <c r="F2295" s="272"/>
      <c r="G2295" s="272"/>
      <c r="H2295" s="272"/>
      <c r="I2295" s="272"/>
    </row>
    <row r="2296" spans="1:9" ht="18" customHeight="1" x14ac:dyDescent="0.25">
      <c r="A2296" s="166">
        <v>8</v>
      </c>
      <c r="B2296" s="272">
        <v>9</v>
      </c>
      <c r="C2296" s="521" t="str">
        <f t="shared" si="438"/>
        <v/>
      </c>
      <c r="D2296" s="330" t="e" cm="1">
        <f t="array" ref="D2296">INDEX($C$1939:$C$2538,MATCH(0,INDEX(COUNTIF($D$1938:D2295,$C$1939:$C$2538),),))</f>
        <v>#N/A</v>
      </c>
      <c r="E2296" s="333" t="e">
        <f>IF(D2296="",D2339,IF(D2296=E2295,D2339,D2296))</f>
        <v>#N/A</v>
      </c>
      <c r="F2296" s="272"/>
      <c r="G2296" s="272"/>
      <c r="H2296" s="272"/>
      <c r="I2296" s="272"/>
    </row>
    <row r="2297" spans="1:9" ht="18" customHeight="1" x14ac:dyDescent="0.25">
      <c r="A2297" s="903">
        <v>9</v>
      </c>
      <c r="B2297" s="271">
        <v>9</v>
      </c>
      <c r="C2297" s="521" t="str">
        <f t="shared" si="438"/>
        <v/>
      </c>
      <c r="D2297" s="330" t="e" cm="1">
        <f t="array" ref="D2297">INDEX($C$1939:$C$2538,MATCH(0,INDEX(COUNTIF($D$1938:D2296,$C$1939:$C$2538),),))</f>
        <v>#N/A</v>
      </c>
      <c r="E2297" s="333" t="e">
        <f t="shared" ref="E2297:E2310" si="439">IF(D2297="",D2340,IF(D2297=E2296,D2340,D2297))</f>
        <v>#N/A</v>
      </c>
      <c r="F2297" s="272"/>
      <c r="G2297" s="272"/>
      <c r="H2297" s="272"/>
      <c r="I2297" s="272"/>
    </row>
    <row r="2298" spans="1:9" ht="18" customHeight="1" x14ac:dyDescent="0.25">
      <c r="A2298" s="903">
        <v>10</v>
      </c>
      <c r="B2298" s="271">
        <v>9</v>
      </c>
      <c r="C2298" s="521" t="str">
        <f t="shared" si="438"/>
        <v/>
      </c>
      <c r="D2298" s="330" t="e" cm="1">
        <f t="array" ref="D2298">INDEX($C$1939:$C$2538,MATCH(0,INDEX(COUNTIF($D$1938:D2297,$C$1939:$C$2538),),))</f>
        <v>#N/A</v>
      </c>
      <c r="E2298" s="333" t="e">
        <f t="shared" si="439"/>
        <v>#N/A</v>
      </c>
      <c r="F2298" s="272"/>
      <c r="G2298" s="272"/>
      <c r="H2298" s="272"/>
      <c r="I2298" s="272"/>
    </row>
    <row r="2299" spans="1:9" ht="18" customHeight="1" x14ac:dyDescent="0.25">
      <c r="A2299" s="903">
        <v>11</v>
      </c>
      <c r="B2299" s="271">
        <v>9</v>
      </c>
      <c r="C2299" s="521" t="str">
        <f t="shared" si="438"/>
        <v/>
      </c>
      <c r="D2299" s="330" t="e" cm="1">
        <f t="array" ref="D2299">INDEX($C$1939:$C$2538,MATCH(0,INDEX(COUNTIF($D$1938:D2298,$C$1939:$C$2538),),))</f>
        <v>#N/A</v>
      </c>
      <c r="E2299" s="333" t="e">
        <f t="shared" si="439"/>
        <v>#N/A</v>
      </c>
      <c r="F2299" s="272"/>
      <c r="G2299" s="272"/>
      <c r="H2299" s="272"/>
      <c r="I2299" s="272"/>
    </row>
    <row r="2300" spans="1:9" ht="18" customHeight="1" x14ac:dyDescent="0.25">
      <c r="A2300" s="903">
        <v>12</v>
      </c>
      <c r="B2300" s="271">
        <v>9</v>
      </c>
      <c r="C2300" s="521" t="str">
        <f t="shared" si="438"/>
        <v/>
      </c>
      <c r="D2300" s="330" t="e" cm="1">
        <f t="array" ref="D2300">INDEX($C$1939:$C$2538,MATCH(0,INDEX(COUNTIF($D$1938:D2299,$C$1939:$C$2538),),))</f>
        <v>#N/A</v>
      </c>
      <c r="E2300" s="333" t="e">
        <f t="shared" si="439"/>
        <v>#N/A</v>
      </c>
      <c r="F2300" s="272"/>
      <c r="G2300" s="272"/>
      <c r="H2300" s="272"/>
      <c r="I2300" s="272"/>
    </row>
    <row r="2301" spans="1:9" ht="18" customHeight="1" x14ac:dyDescent="0.25">
      <c r="A2301" s="903">
        <v>13</v>
      </c>
      <c r="B2301" s="271">
        <v>9</v>
      </c>
      <c r="C2301" s="521" t="str">
        <f t="shared" si="438"/>
        <v/>
      </c>
      <c r="D2301" s="330" t="e" cm="1">
        <f t="array" ref="D2301">INDEX($C$1939:$C$2538,MATCH(0,INDEX(COUNTIF($D$1938:D2300,$C$1939:$C$2538),),))</f>
        <v>#N/A</v>
      </c>
      <c r="E2301" s="333" t="e">
        <f t="shared" si="439"/>
        <v>#N/A</v>
      </c>
      <c r="F2301" s="272"/>
      <c r="G2301" s="272"/>
      <c r="H2301" s="272"/>
      <c r="I2301" s="272"/>
    </row>
    <row r="2302" spans="1:9" ht="18" customHeight="1" x14ac:dyDescent="0.25">
      <c r="A2302" s="903">
        <v>14</v>
      </c>
      <c r="B2302" s="271">
        <v>9</v>
      </c>
      <c r="C2302" s="521" t="str">
        <f t="shared" si="438"/>
        <v/>
      </c>
      <c r="D2302" s="330" t="e" cm="1">
        <f t="array" ref="D2302">INDEX($C$1939:$C$2538,MATCH(0,INDEX(COUNTIF($D$1938:D2301,$C$1939:$C$2538),),))</f>
        <v>#N/A</v>
      </c>
      <c r="E2302" s="333" t="e">
        <f t="shared" si="439"/>
        <v>#N/A</v>
      </c>
      <c r="F2302" s="272"/>
      <c r="G2302" s="272"/>
      <c r="H2302" s="272"/>
      <c r="I2302" s="272"/>
    </row>
    <row r="2303" spans="1:9" ht="18" customHeight="1" x14ac:dyDescent="0.25">
      <c r="A2303" s="903">
        <v>15</v>
      </c>
      <c r="B2303" s="271">
        <v>9</v>
      </c>
      <c r="C2303" s="521" t="str">
        <f t="shared" si="438"/>
        <v/>
      </c>
      <c r="D2303" s="330" t="e" cm="1">
        <f t="array" ref="D2303">INDEX($C$1939:$C$2538,MATCH(0,INDEX(COUNTIF($D$1938:D2302,$C$1939:$C$2538),),))</f>
        <v>#N/A</v>
      </c>
      <c r="E2303" s="333" t="e">
        <f t="shared" si="439"/>
        <v>#N/A</v>
      </c>
      <c r="F2303" s="272"/>
      <c r="G2303" s="272"/>
      <c r="H2303" s="272"/>
      <c r="I2303" s="272"/>
    </row>
    <row r="2304" spans="1:9" ht="18" customHeight="1" x14ac:dyDescent="0.25">
      <c r="A2304" s="903">
        <v>16</v>
      </c>
      <c r="B2304" s="272">
        <v>9</v>
      </c>
      <c r="C2304" s="521" t="str">
        <f t="shared" si="438"/>
        <v/>
      </c>
      <c r="D2304" s="330" t="e" cm="1">
        <f t="array" ref="D2304">INDEX($C$1939:$C$2538,MATCH(0,INDEX(COUNTIF($D$1938:D2303,$C$1939:$C$2538),),))</f>
        <v>#N/A</v>
      </c>
      <c r="E2304" s="333" t="e">
        <f t="shared" si="439"/>
        <v>#N/A</v>
      </c>
      <c r="F2304" s="272"/>
      <c r="G2304" s="272"/>
      <c r="H2304" s="272"/>
      <c r="I2304" s="272"/>
    </row>
    <row r="2305" spans="1:9" ht="18" customHeight="1" x14ac:dyDescent="0.25">
      <c r="A2305" s="903">
        <v>17</v>
      </c>
      <c r="B2305" s="271">
        <v>9</v>
      </c>
      <c r="C2305" s="521" t="str">
        <f t="shared" si="438"/>
        <v/>
      </c>
      <c r="D2305" s="330" t="e" cm="1">
        <f t="array" ref="D2305">INDEX($C$1939:$C$2538,MATCH(0,INDEX(COUNTIF($D$1938:D2304,$C$1939:$C$2538),),))</f>
        <v>#N/A</v>
      </c>
      <c r="E2305" s="333" t="e">
        <f t="shared" si="439"/>
        <v>#N/A</v>
      </c>
      <c r="F2305" s="272"/>
      <c r="G2305" s="272"/>
      <c r="H2305" s="272"/>
      <c r="I2305" s="272"/>
    </row>
    <row r="2306" spans="1:9" ht="18" customHeight="1" x14ac:dyDescent="0.25">
      <c r="A2306" s="903">
        <v>18</v>
      </c>
      <c r="B2306" s="271">
        <v>9</v>
      </c>
      <c r="C2306" s="521" t="str">
        <f t="shared" si="438"/>
        <v/>
      </c>
      <c r="D2306" s="330" t="e" cm="1">
        <f t="array" ref="D2306">INDEX($C$1939:$C$2538,MATCH(0,INDEX(COUNTIF($D$1938:D2305,$C$1939:$C$2538),),))</f>
        <v>#N/A</v>
      </c>
      <c r="E2306" s="333" t="e">
        <f t="shared" si="439"/>
        <v>#N/A</v>
      </c>
      <c r="F2306" s="272"/>
      <c r="G2306" s="272"/>
      <c r="H2306" s="272"/>
      <c r="I2306" s="272"/>
    </row>
    <row r="2307" spans="1:9" ht="18" customHeight="1" x14ac:dyDescent="0.25">
      <c r="A2307" s="903">
        <v>19</v>
      </c>
      <c r="B2307" s="271">
        <v>9</v>
      </c>
      <c r="C2307" s="521" t="str">
        <f t="shared" si="438"/>
        <v/>
      </c>
      <c r="D2307" s="330" t="e" cm="1">
        <f t="array" ref="D2307">INDEX($C$1939:$C$2538,MATCH(0,INDEX(COUNTIF($D$1938:D2306,$C$1939:$C$2538),),))</f>
        <v>#N/A</v>
      </c>
      <c r="E2307" s="333" t="e">
        <f t="shared" si="439"/>
        <v>#N/A</v>
      </c>
      <c r="F2307" s="272"/>
      <c r="G2307" s="272"/>
      <c r="H2307" s="272"/>
      <c r="I2307" s="272"/>
    </row>
    <row r="2308" spans="1:9" ht="18" customHeight="1" x14ac:dyDescent="0.25">
      <c r="A2308" s="903">
        <v>20</v>
      </c>
      <c r="B2308" s="271">
        <v>9</v>
      </c>
      <c r="C2308" s="521" t="str">
        <f t="shared" si="438"/>
        <v/>
      </c>
      <c r="D2308" s="330" t="e" cm="1">
        <f t="array" ref="D2308">INDEX($C$1939:$C$2538,MATCH(0,INDEX(COUNTIF($D$1938:D2307,$C$1939:$C$2538),),))</f>
        <v>#N/A</v>
      </c>
      <c r="E2308" s="333" t="e">
        <f t="shared" si="439"/>
        <v>#N/A</v>
      </c>
      <c r="F2308" s="272"/>
      <c r="G2308" s="272"/>
      <c r="H2308" s="272"/>
      <c r="I2308" s="272"/>
    </row>
    <row r="2309" spans="1:9" ht="18" customHeight="1" x14ac:dyDescent="0.25">
      <c r="A2309" s="903">
        <v>21</v>
      </c>
      <c r="B2309" s="271">
        <v>9</v>
      </c>
      <c r="C2309" s="521" t="str">
        <f t="shared" si="438"/>
        <v/>
      </c>
      <c r="D2309" s="330" t="e" cm="1">
        <f t="array" ref="D2309">INDEX($C$1939:$C$2538,MATCH(0,INDEX(COUNTIF($D$1938:D2308,$C$1939:$C$2538),),))</f>
        <v>#N/A</v>
      </c>
      <c r="E2309" s="333" t="e">
        <f t="shared" si="439"/>
        <v>#N/A</v>
      </c>
      <c r="F2309" s="272"/>
      <c r="G2309" s="272"/>
      <c r="H2309" s="272"/>
      <c r="I2309" s="272"/>
    </row>
    <row r="2310" spans="1:9" ht="18" customHeight="1" x14ac:dyDescent="0.25">
      <c r="A2310" s="903">
        <v>22</v>
      </c>
      <c r="B2310" s="271">
        <v>9</v>
      </c>
      <c r="C2310" s="521" t="str">
        <f t="shared" si="438"/>
        <v/>
      </c>
      <c r="D2310" s="330" t="e" cm="1">
        <f t="array" ref="D2310">INDEX($C$1939:$C$2538,MATCH(0,INDEX(COUNTIF($D$1938:D2309,$C$1939:$C$2538),),))</f>
        <v>#N/A</v>
      </c>
      <c r="E2310" s="333" t="e">
        <f t="shared" si="439"/>
        <v>#N/A</v>
      </c>
      <c r="F2310" s="272"/>
      <c r="G2310" s="272"/>
      <c r="H2310" s="272"/>
      <c r="I2310" s="272"/>
    </row>
    <row r="2311" spans="1:9" ht="18" customHeight="1" x14ac:dyDescent="0.25">
      <c r="A2311" s="903">
        <v>23</v>
      </c>
      <c r="B2311" s="271">
        <v>9</v>
      </c>
      <c r="C2311" s="521" t="str">
        <f t="shared" si="438"/>
        <v/>
      </c>
      <c r="D2311" s="330" t="e" cm="1">
        <f t="array" ref="D2311">INDEX($C$1939:$C$2538,MATCH(0,INDEX(COUNTIF($D$1938:D2310,$C$1939:$C$2538),),))</f>
        <v>#N/A</v>
      </c>
      <c r="E2311" s="333" t="e">
        <f t="shared" ref="E2311:E2338" si="440">IF(D2311="",D2389,IF(D2311=E2310,D2389,D2311))</f>
        <v>#N/A</v>
      </c>
      <c r="F2311" s="272"/>
      <c r="G2311" s="272"/>
      <c r="H2311" s="272"/>
      <c r="I2311" s="272"/>
    </row>
    <row r="2312" spans="1:9" ht="18" customHeight="1" x14ac:dyDescent="0.25">
      <c r="A2312" s="903">
        <v>24</v>
      </c>
      <c r="B2312" s="272">
        <v>9</v>
      </c>
      <c r="C2312" s="521" t="str">
        <f t="shared" si="438"/>
        <v/>
      </c>
      <c r="D2312" s="330" t="e" cm="1">
        <f t="array" ref="D2312">INDEX($C$1939:$C$2538,MATCH(0,INDEX(COUNTIF($D$1938:D2311,$C$1939:$C$2538),),))</f>
        <v>#N/A</v>
      </c>
      <c r="E2312" s="333" t="e">
        <f t="shared" si="440"/>
        <v>#N/A</v>
      </c>
      <c r="F2312" s="272"/>
      <c r="G2312" s="272"/>
      <c r="H2312" s="272"/>
      <c r="I2312" s="272"/>
    </row>
    <row r="2313" spans="1:9" ht="18" customHeight="1" x14ac:dyDescent="0.25">
      <c r="A2313" s="903">
        <v>25</v>
      </c>
      <c r="B2313" s="271">
        <v>9</v>
      </c>
      <c r="C2313" s="521" t="str">
        <f t="shared" si="438"/>
        <v/>
      </c>
      <c r="D2313" s="330" t="e" cm="1">
        <f t="array" ref="D2313">INDEX($C$1939:$C$2538,MATCH(0,INDEX(COUNTIF($D$1938:D2312,$C$1939:$C$2538),),))</f>
        <v>#N/A</v>
      </c>
      <c r="E2313" s="333" t="e">
        <f t="shared" si="440"/>
        <v>#N/A</v>
      </c>
      <c r="F2313" s="272"/>
      <c r="G2313" s="272"/>
      <c r="H2313" s="272"/>
      <c r="I2313" s="272"/>
    </row>
    <row r="2314" spans="1:9" ht="18" customHeight="1" x14ac:dyDescent="0.25">
      <c r="A2314" s="903">
        <v>26</v>
      </c>
      <c r="B2314" s="271">
        <v>9</v>
      </c>
      <c r="C2314" s="521" t="str">
        <f t="shared" si="438"/>
        <v/>
      </c>
      <c r="D2314" s="330" t="e" cm="1">
        <f t="array" ref="D2314">INDEX($C$1939:$C$2538,MATCH(0,INDEX(COUNTIF($D$1938:D2313,$C$1939:$C$2538),),))</f>
        <v>#N/A</v>
      </c>
      <c r="E2314" s="333" t="e">
        <f t="shared" si="440"/>
        <v>#N/A</v>
      </c>
      <c r="F2314" s="272"/>
      <c r="G2314" s="272"/>
      <c r="H2314" s="272"/>
      <c r="I2314" s="272"/>
    </row>
    <row r="2315" spans="1:9" ht="18" customHeight="1" x14ac:dyDescent="0.25">
      <c r="A2315" s="903">
        <v>27</v>
      </c>
      <c r="B2315" s="271">
        <v>9</v>
      </c>
      <c r="C2315" s="521" t="str">
        <f t="shared" si="438"/>
        <v/>
      </c>
      <c r="D2315" s="330" t="e" cm="1">
        <f t="array" ref="D2315">INDEX($C$1939:$C$2538,MATCH(0,INDEX(COUNTIF($D$1938:D2314,$C$1939:$C$2538),),))</f>
        <v>#N/A</v>
      </c>
      <c r="E2315" s="333" t="e">
        <f t="shared" si="440"/>
        <v>#N/A</v>
      </c>
      <c r="F2315" s="272"/>
      <c r="G2315" s="272"/>
      <c r="H2315" s="272"/>
      <c r="I2315" s="272"/>
    </row>
    <row r="2316" spans="1:9" ht="18" customHeight="1" x14ac:dyDescent="0.25">
      <c r="A2316" s="903">
        <v>28</v>
      </c>
      <c r="B2316" s="271">
        <v>9</v>
      </c>
      <c r="C2316" s="521" t="str">
        <f t="shared" si="438"/>
        <v/>
      </c>
      <c r="D2316" s="330" t="e" cm="1">
        <f t="array" ref="D2316">INDEX($C$1939:$C$2538,MATCH(0,INDEX(COUNTIF($D$1938:D2315,$C$1939:$C$2538),),))</f>
        <v>#N/A</v>
      </c>
      <c r="E2316" s="333" t="e">
        <f t="shared" si="440"/>
        <v>#N/A</v>
      </c>
      <c r="F2316" s="272"/>
      <c r="G2316" s="272"/>
      <c r="H2316" s="272"/>
      <c r="I2316" s="272"/>
    </row>
    <row r="2317" spans="1:9" ht="18" customHeight="1" x14ac:dyDescent="0.25">
      <c r="A2317" s="903">
        <v>29</v>
      </c>
      <c r="B2317" s="271">
        <v>9</v>
      </c>
      <c r="C2317" s="521" t="str">
        <f t="shared" si="438"/>
        <v/>
      </c>
      <c r="D2317" s="330" t="e" cm="1">
        <f t="array" ref="D2317">INDEX($C$1939:$C$2538,MATCH(0,INDEX(COUNTIF($D$1938:D2316,$C$1939:$C$2538),),))</f>
        <v>#N/A</v>
      </c>
      <c r="E2317" s="333" t="e">
        <f t="shared" si="440"/>
        <v>#N/A</v>
      </c>
      <c r="F2317" s="272"/>
      <c r="G2317" s="272"/>
      <c r="H2317" s="272"/>
      <c r="I2317" s="272"/>
    </row>
    <row r="2318" spans="1:9" ht="18" customHeight="1" x14ac:dyDescent="0.25">
      <c r="A2318" s="903">
        <v>30</v>
      </c>
      <c r="B2318" s="271">
        <v>9</v>
      </c>
      <c r="C2318" s="521" t="str">
        <f t="shared" si="438"/>
        <v/>
      </c>
      <c r="D2318" s="330" t="e" cm="1">
        <f t="array" ref="D2318">INDEX($C$1939:$C$2538,MATCH(0,INDEX(COUNTIF($D$1938:D2317,$C$1939:$C$2538),),))</f>
        <v>#N/A</v>
      </c>
      <c r="E2318" s="333" t="e">
        <f t="shared" si="440"/>
        <v>#N/A</v>
      </c>
      <c r="F2318" s="272"/>
      <c r="G2318" s="272"/>
      <c r="H2318" s="272"/>
      <c r="I2318" s="272"/>
    </row>
    <row r="2319" spans="1:9" ht="18" customHeight="1" x14ac:dyDescent="0.25">
      <c r="A2319" s="903">
        <v>31</v>
      </c>
      <c r="B2319" s="271">
        <v>9</v>
      </c>
      <c r="C2319" s="521" t="str">
        <f t="shared" si="438"/>
        <v/>
      </c>
      <c r="D2319" s="330" t="e" cm="1">
        <f t="array" ref="D2319">INDEX($C$1939:$C$2538,MATCH(0,INDEX(COUNTIF($D$1938:D2318,$C$1939:$C$2538),),))</f>
        <v>#N/A</v>
      </c>
      <c r="E2319" s="333" t="e">
        <f t="shared" si="440"/>
        <v>#N/A</v>
      </c>
      <c r="F2319" s="272"/>
      <c r="G2319" s="272"/>
      <c r="H2319" s="272"/>
      <c r="I2319" s="272"/>
    </row>
    <row r="2320" spans="1:9" ht="18" customHeight="1" x14ac:dyDescent="0.25">
      <c r="A2320" s="903">
        <v>32</v>
      </c>
      <c r="B2320" s="272">
        <v>9</v>
      </c>
      <c r="C2320" s="521" t="str">
        <f t="shared" si="438"/>
        <v/>
      </c>
      <c r="D2320" s="330" t="e" cm="1">
        <f t="array" ref="D2320">INDEX($C$1939:$C$2538,MATCH(0,INDEX(COUNTIF($D$1938:D2319,$C$1939:$C$2538),),))</f>
        <v>#N/A</v>
      </c>
      <c r="E2320" s="333" t="e">
        <f t="shared" si="440"/>
        <v>#N/A</v>
      </c>
      <c r="F2320" s="272"/>
      <c r="G2320" s="272"/>
      <c r="H2320" s="272"/>
      <c r="I2320" s="272"/>
    </row>
    <row r="2321" spans="1:9" ht="18" customHeight="1" x14ac:dyDescent="0.25">
      <c r="A2321" s="903">
        <v>33</v>
      </c>
      <c r="B2321" s="271">
        <v>9</v>
      </c>
      <c r="C2321" s="521" t="str">
        <f t="shared" ref="C2321:C2338" si="441">IF(C1237="","",C1237)</f>
        <v/>
      </c>
      <c r="D2321" s="330" t="e" cm="1">
        <f t="array" ref="D2321">INDEX($C$1939:$C$2538,MATCH(0,INDEX(COUNTIF($D$1938:D2320,$C$1939:$C$2538),),))</f>
        <v>#N/A</v>
      </c>
      <c r="E2321" s="333" t="e">
        <f t="shared" si="440"/>
        <v>#N/A</v>
      </c>
      <c r="F2321" s="272"/>
      <c r="G2321" s="272"/>
      <c r="H2321" s="272"/>
      <c r="I2321" s="272"/>
    </row>
    <row r="2322" spans="1:9" ht="18" customHeight="1" x14ac:dyDescent="0.25">
      <c r="A2322" s="903">
        <v>34</v>
      </c>
      <c r="B2322" s="271">
        <v>9</v>
      </c>
      <c r="C2322" s="521" t="str">
        <f t="shared" si="441"/>
        <v/>
      </c>
      <c r="D2322" s="330" t="e" cm="1">
        <f t="array" ref="D2322">INDEX($C$1939:$C$2538,MATCH(0,INDEX(COUNTIF($D$1938:D2321,$C$1939:$C$2538),),))</f>
        <v>#N/A</v>
      </c>
      <c r="E2322" s="333" t="e">
        <f t="shared" si="440"/>
        <v>#N/A</v>
      </c>
      <c r="F2322" s="272"/>
      <c r="G2322" s="272"/>
      <c r="H2322" s="272"/>
      <c r="I2322" s="272"/>
    </row>
    <row r="2323" spans="1:9" ht="18" customHeight="1" x14ac:dyDescent="0.25">
      <c r="A2323" s="903">
        <v>35</v>
      </c>
      <c r="B2323" s="271">
        <v>9</v>
      </c>
      <c r="C2323" s="521" t="str">
        <f t="shared" si="441"/>
        <v/>
      </c>
      <c r="D2323" s="330" t="e" cm="1">
        <f t="array" ref="D2323">INDEX($C$1939:$C$2538,MATCH(0,INDEX(COUNTIF($D$1938:D2322,$C$1939:$C$2538),),))</f>
        <v>#N/A</v>
      </c>
      <c r="E2323" s="333" t="e">
        <f t="shared" si="440"/>
        <v>#N/A</v>
      </c>
      <c r="F2323" s="272"/>
      <c r="G2323" s="272"/>
      <c r="H2323" s="272"/>
      <c r="I2323" s="272"/>
    </row>
    <row r="2324" spans="1:9" ht="18" customHeight="1" x14ac:dyDescent="0.25">
      <c r="A2324" s="903">
        <v>36</v>
      </c>
      <c r="B2324" s="271">
        <v>9</v>
      </c>
      <c r="C2324" s="521" t="str">
        <f t="shared" si="441"/>
        <v/>
      </c>
      <c r="D2324" s="330" t="e" cm="1">
        <f t="array" ref="D2324">INDEX($C$1939:$C$2538,MATCH(0,INDEX(COUNTIF($D$1938:D2323,$C$1939:$C$2538),),))</f>
        <v>#N/A</v>
      </c>
      <c r="E2324" s="333" t="e">
        <f t="shared" si="440"/>
        <v>#N/A</v>
      </c>
      <c r="F2324" s="272"/>
      <c r="G2324" s="272"/>
      <c r="H2324" s="272"/>
      <c r="I2324" s="272"/>
    </row>
    <row r="2325" spans="1:9" ht="18" customHeight="1" x14ac:dyDescent="0.25">
      <c r="A2325" s="903">
        <v>37</v>
      </c>
      <c r="B2325" s="271">
        <v>9</v>
      </c>
      <c r="C2325" s="521" t="str">
        <f t="shared" si="441"/>
        <v/>
      </c>
      <c r="D2325" s="330" t="e" cm="1">
        <f t="array" ref="D2325">INDEX($C$1939:$C$2538,MATCH(0,INDEX(COUNTIF($D$1938:D2324,$C$1939:$C$2538),),))</f>
        <v>#N/A</v>
      </c>
      <c r="E2325" s="333" t="e">
        <f t="shared" si="440"/>
        <v>#N/A</v>
      </c>
      <c r="F2325" s="272"/>
      <c r="G2325" s="272"/>
      <c r="H2325" s="272"/>
      <c r="I2325" s="272"/>
    </row>
    <row r="2326" spans="1:9" ht="18" customHeight="1" x14ac:dyDescent="0.25">
      <c r="A2326" s="903">
        <v>38</v>
      </c>
      <c r="B2326" s="271">
        <v>9</v>
      </c>
      <c r="C2326" s="521" t="str">
        <f t="shared" si="441"/>
        <v/>
      </c>
      <c r="D2326" s="330" t="e" cm="1">
        <f t="array" ref="D2326">INDEX($C$1939:$C$2538,MATCH(0,INDEX(COUNTIF($D$1938:D2325,$C$1939:$C$2538),),))</f>
        <v>#N/A</v>
      </c>
      <c r="E2326" s="333" t="e">
        <f t="shared" si="440"/>
        <v>#N/A</v>
      </c>
      <c r="F2326" s="272"/>
      <c r="G2326" s="272"/>
      <c r="H2326" s="272"/>
      <c r="I2326" s="272"/>
    </row>
    <row r="2327" spans="1:9" ht="18" customHeight="1" x14ac:dyDescent="0.25">
      <c r="A2327" s="903">
        <v>39</v>
      </c>
      <c r="B2327" s="271">
        <v>9</v>
      </c>
      <c r="C2327" s="521" t="str">
        <f t="shared" si="441"/>
        <v/>
      </c>
      <c r="D2327" s="330" t="e" cm="1">
        <f t="array" ref="D2327">INDEX($C$1939:$C$2538,MATCH(0,INDEX(COUNTIF($D$1938:D2326,$C$1939:$C$2538),),))</f>
        <v>#N/A</v>
      </c>
      <c r="E2327" s="333" t="e">
        <f t="shared" si="440"/>
        <v>#N/A</v>
      </c>
      <c r="F2327" s="272"/>
      <c r="G2327" s="272"/>
      <c r="H2327" s="272"/>
      <c r="I2327" s="272"/>
    </row>
    <row r="2328" spans="1:9" ht="18" customHeight="1" x14ac:dyDescent="0.25">
      <c r="A2328" s="903">
        <v>40</v>
      </c>
      <c r="B2328" s="272">
        <v>9</v>
      </c>
      <c r="C2328" s="521" t="str">
        <f t="shared" si="441"/>
        <v/>
      </c>
      <c r="D2328" s="330" t="e" cm="1">
        <f t="array" ref="D2328">INDEX($C$1939:$C$2538,MATCH(0,INDEX(COUNTIF($D$1938:D2327,$C$1939:$C$2538),),))</f>
        <v>#N/A</v>
      </c>
      <c r="E2328" s="333" t="e">
        <f t="shared" si="440"/>
        <v>#N/A</v>
      </c>
      <c r="F2328" s="272"/>
      <c r="G2328" s="272"/>
      <c r="H2328" s="272"/>
      <c r="I2328" s="272"/>
    </row>
    <row r="2329" spans="1:9" ht="18" customHeight="1" x14ac:dyDescent="0.25">
      <c r="A2329" s="903">
        <v>41</v>
      </c>
      <c r="B2329" s="271">
        <v>9</v>
      </c>
      <c r="C2329" s="521" t="str">
        <f t="shared" si="441"/>
        <v/>
      </c>
      <c r="D2329" s="330" t="e" cm="1">
        <f t="array" ref="D2329">INDEX($C$1939:$C$2538,MATCH(0,INDEX(COUNTIF($D$1938:D2328,$C$1939:$C$2538),),))</f>
        <v>#N/A</v>
      </c>
      <c r="E2329" s="333" t="e">
        <f t="shared" si="440"/>
        <v>#N/A</v>
      </c>
      <c r="F2329" s="272"/>
      <c r="G2329" s="272"/>
      <c r="H2329" s="272"/>
      <c r="I2329" s="272"/>
    </row>
    <row r="2330" spans="1:9" ht="18" customHeight="1" x14ac:dyDescent="0.25">
      <c r="A2330" s="903">
        <v>42</v>
      </c>
      <c r="B2330" s="271">
        <v>9</v>
      </c>
      <c r="C2330" s="521" t="str">
        <f t="shared" si="441"/>
        <v/>
      </c>
      <c r="D2330" s="330" t="e" cm="1">
        <f t="array" ref="D2330">INDEX($C$1939:$C$2538,MATCH(0,INDEX(COUNTIF($D$1938:D2329,$C$1939:$C$2538),),))</f>
        <v>#N/A</v>
      </c>
      <c r="E2330" s="333" t="e">
        <f t="shared" si="440"/>
        <v>#N/A</v>
      </c>
      <c r="F2330" s="272"/>
      <c r="G2330" s="272"/>
      <c r="H2330" s="272"/>
      <c r="I2330" s="272"/>
    </row>
    <row r="2331" spans="1:9" ht="18" customHeight="1" x14ac:dyDescent="0.25">
      <c r="A2331" s="903">
        <v>43</v>
      </c>
      <c r="B2331" s="271">
        <v>9</v>
      </c>
      <c r="C2331" s="521" t="str">
        <f t="shared" si="441"/>
        <v/>
      </c>
      <c r="D2331" s="330" t="e" cm="1">
        <f t="array" ref="D2331">INDEX($C$1939:$C$2538,MATCH(0,INDEX(COUNTIF($D$1938:D2330,$C$1939:$C$2538),),))</f>
        <v>#N/A</v>
      </c>
      <c r="E2331" s="333" t="e">
        <f t="shared" si="440"/>
        <v>#N/A</v>
      </c>
      <c r="F2331" s="272"/>
      <c r="G2331" s="272"/>
      <c r="H2331" s="272"/>
      <c r="I2331" s="272"/>
    </row>
    <row r="2332" spans="1:9" ht="18" customHeight="1" x14ac:dyDescent="0.25">
      <c r="A2332" s="903">
        <v>44</v>
      </c>
      <c r="B2332" s="271">
        <v>9</v>
      </c>
      <c r="C2332" s="521" t="str">
        <f t="shared" si="441"/>
        <v/>
      </c>
      <c r="D2332" s="330" t="e" cm="1">
        <f t="array" ref="D2332">INDEX($C$1939:$C$2538,MATCH(0,INDEX(COUNTIF($D$1938:D2331,$C$1939:$C$2538),),))</f>
        <v>#N/A</v>
      </c>
      <c r="E2332" s="333" t="e">
        <f t="shared" si="440"/>
        <v>#N/A</v>
      </c>
      <c r="F2332" s="272"/>
      <c r="G2332" s="272"/>
      <c r="H2332" s="272"/>
      <c r="I2332" s="272"/>
    </row>
    <row r="2333" spans="1:9" ht="18" customHeight="1" x14ac:dyDescent="0.25">
      <c r="A2333" s="903">
        <v>45</v>
      </c>
      <c r="B2333" s="271">
        <v>9</v>
      </c>
      <c r="C2333" s="521" t="str">
        <f t="shared" si="441"/>
        <v/>
      </c>
      <c r="D2333" s="330" t="e" cm="1">
        <f t="array" ref="D2333">INDEX($C$1939:$C$2538,MATCH(0,INDEX(COUNTIF($D$1938:D2332,$C$1939:$C$2538),),))</f>
        <v>#N/A</v>
      </c>
      <c r="E2333" s="333" t="e">
        <f t="shared" si="440"/>
        <v>#N/A</v>
      </c>
      <c r="F2333" s="272"/>
      <c r="G2333" s="272"/>
      <c r="H2333" s="272"/>
      <c r="I2333" s="272"/>
    </row>
    <row r="2334" spans="1:9" ht="18" customHeight="1" x14ac:dyDescent="0.25">
      <c r="A2334" s="903">
        <v>46</v>
      </c>
      <c r="B2334" s="271">
        <v>9</v>
      </c>
      <c r="C2334" s="521" t="str">
        <f t="shared" si="441"/>
        <v/>
      </c>
      <c r="D2334" s="330" t="e" cm="1">
        <f t="array" ref="D2334">INDEX($C$1939:$C$2538,MATCH(0,INDEX(COUNTIF($D$1938:D2333,$C$1939:$C$2538),),))</f>
        <v>#N/A</v>
      </c>
      <c r="E2334" s="333" t="e">
        <f t="shared" si="440"/>
        <v>#N/A</v>
      </c>
      <c r="F2334" s="272"/>
      <c r="G2334" s="272"/>
      <c r="H2334" s="272"/>
      <c r="I2334" s="272"/>
    </row>
    <row r="2335" spans="1:9" ht="18" customHeight="1" x14ac:dyDescent="0.25">
      <c r="A2335" s="903">
        <v>47</v>
      </c>
      <c r="B2335" s="271">
        <v>9</v>
      </c>
      <c r="C2335" s="521" t="str">
        <f t="shared" si="441"/>
        <v/>
      </c>
      <c r="D2335" s="330" t="e" cm="1">
        <f t="array" ref="D2335">INDEX($C$1939:$C$2538,MATCH(0,INDEX(COUNTIF($D$1938:D2334,$C$1939:$C$2538),),))</f>
        <v>#N/A</v>
      </c>
      <c r="E2335" s="333" t="e">
        <f t="shared" si="440"/>
        <v>#N/A</v>
      </c>
      <c r="F2335" s="272"/>
      <c r="G2335" s="272"/>
      <c r="H2335" s="272"/>
      <c r="I2335" s="272"/>
    </row>
    <row r="2336" spans="1:9" ht="18" customHeight="1" x14ac:dyDescent="0.25">
      <c r="A2336" s="903">
        <v>48</v>
      </c>
      <c r="B2336" s="272">
        <v>9</v>
      </c>
      <c r="C2336" s="521" t="str">
        <f t="shared" si="441"/>
        <v/>
      </c>
      <c r="D2336" s="330" t="e" cm="1">
        <f t="array" ref="D2336">INDEX($C$1939:$C$2538,MATCH(0,INDEX(COUNTIF($D$1938:D2335,$C$1939:$C$2538),),))</f>
        <v>#N/A</v>
      </c>
      <c r="E2336" s="333" t="e">
        <f t="shared" si="440"/>
        <v>#N/A</v>
      </c>
      <c r="F2336" s="272"/>
      <c r="G2336" s="272"/>
      <c r="H2336" s="272"/>
      <c r="I2336" s="272"/>
    </row>
    <row r="2337" spans="1:9" ht="18" customHeight="1" x14ac:dyDescent="0.25">
      <c r="A2337" s="903">
        <v>49</v>
      </c>
      <c r="B2337" s="271">
        <v>9</v>
      </c>
      <c r="C2337" s="521" t="str">
        <f t="shared" si="441"/>
        <v/>
      </c>
      <c r="D2337" s="330" t="e" cm="1">
        <f t="array" ref="D2337">INDEX($C$1939:$C$2538,MATCH(0,INDEX(COUNTIF($D$1938:D2336,$C$1939:$C$2538),),))</f>
        <v>#N/A</v>
      </c>
      <c r="E2337" s="333" t="e">
        <f t="shared" si="440"/>
        <v>#N/A</v>
      </c>
      <c r="F2337" s="272"/>
      <c r="G2337" s="272"/>
      <c r="H2337" s="272"/>
      <c r="I2337" s="272"/>
    </row>
    <row r="2338" spans="1:9" ht="18" customHeight="1" x14ac:dyDescent="0.25">
      <c r="A2338" s="903">
        <v>50</v>
      </c>
      <c r="B2338" s="271">
        <v>9</v>
      </c>
      <c r="C2338" s="521" t="str">
        <f t="shared" si="441"/>
        <v/>
      </c>
      <c r="D2338" s="330" t="e" cm="1">
        <f t="array" ref="D2338">INDEX($C$1939:$C$2538,MATCH(0,INDEX(COUNTIF($D$1938:D2337,$C$1939:$C$2538),),))</f>
        <v>#N/A</v>
      </c>
      <c r="E2338" s="333" t="e">
        <f t="shared" si="440"/>
        <v>#N/A</v>
      </c>
      <c r="F2338" s="272"/>
      <c r="G2338" s="272"/>
      <c r="H2338" s="272"/>
      <c r="I2338" s="272"/>
    </row>
    <row r="2339" spans="1:9" ht="18" customHeight="1" x14ac:dyDescent="0.25">
      <c r="A2339" s="166">
        <v>1</v>
      </c>
      <c r="B2339" s="271">
        <v>10</v>
      </c>
      <c r="C2339" s="522" t="str">
        <f t="shared" ref="C2339:C2370" si="442">IF(C1389="","",C1389)</f>
        <v/>
      </c>
      <c r="D2339" s="330" t="e" cm="1">
        <f t="array" ref="D2339">INDEX($C$1939:$C$2538,MATCH(0,INDEX(COUNTIF($D$1938:D2338,$C$1939:$C$2538),),))</f>
        <v>#N/A</v>
      </c>
      <c r="E2339" s="333" t="e">
        <f>IF(D2339="",D2340,IF(D2339=E2338,D2340,D2339))</f>
        <v>#N/A</v>
      </c>
      <c r="F2339" s="272"/>
      <c r="G2339" s="272"/>
      <c r="H2339" s="272"/>
      <c r="I2339" s="272"/>
    </row>
    <row r="2340" spans="1:9" ht="18" customHeight="1" x14ac:dyDescent="0.25">
      <c r="A2340" s="166">
        <v>2</v>
      </c>
      <c r="B2340" s="271">
        <v>10</v>
      </c>
      <c r="C2340" s="522" t="str">
        <f t="shared" si="442"/>
        <v/>
      </c>
      <c r="D2340" s="330" t="e" cm="1">
        <f t="array" ref="D2340">INDEX($C$1939:$C$2538,MATCH(0,INDEX(COUNTIF($D$1938:D2339,$C$1939:$C$2538),),))</f>
        <v>#N/A</v>
      </c>
      <c r="E2340" s="333" t="e">
        <f t="shared" si="433"/>
        <v>#N/A</v>
      </c>
      <c r="F2340" s="272"/>
      <c r="G2340" s="272"/>
      <c r="H2340" s="272"/>
      <c r="I2340" s="272"/>
    </row>
    <row r="2341" spans="1:9" ht="18" customHeight="1" x14ac:dyDescent="0.25">
      <c r="A2341" s="166">
        <v>3</v>
      </c>
      <c r="B2341" s="271">
        <v>10</v>
      </c>
      <c r="C2341" s="522" t="str">
        <f t="shared" si="442"/>
        <v/>
      </c>
      <c r="D2341" s="330" t="e" cm="1">
        <f t="array" ref="D2341">INDEX($C$1939:$C$2538,MATCH(0,INDEX(COUNTIF($D$1938:D2340,$C$1939:$C$2538),),))</f>
        <v>#N/A</v>
      </c>
      <c r="E2341" s="333" t="e">
        <f t="shared" si="433"/>
        <v>#N/A</v>
      </c>
      <c r="F2341" s="272"/>
      <c r="G2341" s="272"/>
      <c r="H2341" s="272"/>
      <c r="I2341" s="272"/>
    </row>
    <row r="2342" spans="1:9" ht="18" customHeight="1" x14ac:dyDescent="0.25">
      <c r="A2342" s="166">
        <v>4</v>
      </c>
      <c r="B2342" s="271">
        <v>10</v>
      </c>
      <c r="C2342" s="522" t="str">
        <f t="shared" si="442"/>
        <v/>
      </c>
      <c r="D2342" s="330" t="e" cm="1">
        <f t="array" ref="D2342">INDEX($C$1939:$C$2538,MATCH(0,INDEX(COUNTIF($D$1938:D2341,$C$1939:$C$2538),),))</f>
        <v>#N/A</v>
      </c>
      <c r="E2342" s="333" t="e">
        <f t="shared" si="433"/>
        <v>#N/A</v>
      </c>
      <c r="F2342" s="272"/>
      <c r="G2342" s="272"/>
      <c r="H2342" s="272"/>
      <c r="I2342" s="272"/>
    </row>
    <row r="2343" spans="1:9" ht="18" customHeight="1" x14ac:dyDescent="0.25">
      <c r="A2343" s="166">
        <v>5</v>
      </c>
      <c r="B2343" s="271">
        <v>10</v>
      </c>
      <c r="C2343" s="522" t="str">
        <f t="shared" si="442"/>
        <v/>
      </c>
      <c r="D2343" s="330" t="e" cm="1">
        <f t="array" ref="D2343">INDEX($C$1939:$C$2538,MATCH(0,INDEX(COUNTIF($D$1938:D2342,$C$1939:$C$2538),),))</f>
        <v>#N/A</v>
      </c>
      <c r="E2343" s="333" t="e">
        <f t="shared" si="433"/>
        <v>#N/A</v>
      </c>
      <c r="F2343" s="272"/>
      <c r="G2343" s="272"/>
      <c r="H2343" s="272"/>
      <c r="I2343" s="272"/>
    </row>
    <row r="2344" spans="1:9" ht="18" customHeight="1" x14ac:dyDescent="0.25">
      <c r="A2344" s="166">
        <v>6</v>
      </c>
      <c r="B2344" s="271">
        <v>10</v>
      </c>
      <c r="C2344" s="522" t="str">
        <f t="shared" si="442"/>
        <v/>
      </c>
      <c r="D2344" s="330" t="e" cm="1">
        <f t="array" ref="D2344">INDEX($C$1939:$C$2538,MATCH(0,INDEX(COUNTIF($D$1938:D2343,$C$1939:$C$2538),),))</f>
        <v>#N/A</v>
      </c>
      <c r="E2344" s="333" t="e">
        <f t="shared" si="433"/>
        <v>#N/A</v>
      </c>
      <c r="F2344" s="272"/>
      <c r="G2344" s="272"/>
      <c r="H2344" s="272"/>
      <c r="I2344" s="272"/>
    </row>
    <row r="2345" spans="1:9" ht="18" customHeight="1" x14ac:dyDescent="0.25">
      <c r="A2345" s="166">
        <v>7</v>
      </c>
      <c r="B2345" s="271">
        <v>10</v>
      </c>
      <c r="C2345" s="522" t="str">
        <f t="shared" si="442"/>
        <v/>
      </c>
      <c r="D2345" s="330" t="e" cm="1">
        <f t="array" ref="D2345">INDEX($C$1939:$C$2538,MATCH(0,INDEX(COUNTIF($D$1938:D2344,$C$1939:$C$2538),),))</f>
        <v>#N/A</v>
      </c>
      <c r="E2345" s="333" t="e">
        <f t="shared" si="433"/>
        <v>#N/A</v>
      </c>
      <c r="F2345" s="272"/>
      <c r="G2345" s="272"/>
      <c r="H2345" s="272"/>
      <c r="I2345" s="272"/>
    </row>
    <row r="2346" spans="1:9" ht="18" customHeight="1" x14ac:dyDescent="0.25">
      <c r="A2346" s="166">
        <v>8</v>
      </c>
      <c r="B2346" s="271">
        <v>10</v>
      </c>
      <c r="C2346" s="522" t="str">
        <f t="shared" si="442"/>
        <v/>
      </c>
      <c r="D2346" s="330" t="e" cm="1">
        <f t="array" ref="D2346">INDEX($C$1939:$C$2538,MATCH(0,INDEX(COUNTIF($D$1938:D2345,$C$1939:$C$2538),),))</f>
        <v>#N/A</v>
      </c>
      <c r="E2346" s="333" t="e">
        <f t="shared" si="433"/>
        <v>#N/A</v>
      </c>
      <c r="F2346" s="272"/>
      <c r="G2346" s="272"/>
      <c r="H2346" s="272"/>
      <c r="I2346" s="272"/>
    </row>
    <row r="2347" spans="1:9" ht="18" customHeight="1" x14ac:dyDescent="0.25">
      <c r="A2347" s="166">
        <v>9</v>
      </c>
      <c r="B2347" s="271">
        <v>10</v>
      </c>
      <c r="C2347" s="522" t="str">
        <f t="shared" si="442"/>
        <v/>
      </c>
      <c r="D2347" s="330" t="e" cm="1">
        <f t="array" ref="D2347">INDEX($C$1939:$C$2538,MATCH(0,INDEX(COUNTIF($D$1938:D2346,$C$1939:$C$2538),),))</f>
        <v>#N/A</v>
      </c>
      <c r="E2347" s="333" t="e">
        <f t="shared" si="433"/>
        <v>#N/A</v>
      </c>
      <c r="F2347" s="272"/>
      <c r="G2347" s="272"/>
      <c r="H2347" s="272"/>
      <c r="I2347" s="272"/>
    </row>
    <row r="2348" spans="1:9" ht="18" customHeight="1" x14ac:dyDescent="0.25">
      <c r="A2348" s="166">
        <v>10</v>
      </c>
      <c r="B2348" s="271">
        <v>10</v>
      </c>
      <c r="C2348" s="522" t="str">
        <f t="shared" si="442"/>
        <v/>
      </c>
      <c r="D2348" s="330" t="e" cm="1">
        <f t="array" ref="D2348">INDEX($C$1939:$C$2538,MATCH(0,INDEX(COUNTIF($D$1938:D2347,$C$1939:$C$2538),),))</f>
        <v>#N/A</v>
      </c>
      <c r="E2348" s="333" t="e">
        <f t="shared" si="433"/>
        <v>#N/A</v>
      </c>
      <c r="F2348" s="272"/>
      <c r="G2348" s="272"/>
      <c r="H2348" s="272"/>
      <c r="I2348" s="272"/>
    </row>
    <row r="2349" spans="1:9" ht="18" customHeight="1" x14ac:dyDescent="0.25">
      <c r="A2349" s="166">
        <v>11</v>
      </c>
      <c r="B2349" s="271">
        <v>10</v>
      </c>
      <c r="C2349" s="522" t="str">
        <f t="shared" si="442"/>
        <v/>
      </c>
      <c r="D2349" s="330" t="e" cm="1">
        <f t="array" ref="D2349">INDEX($C$1939:$C$2538,MATCH(0,INDEX(COUNTIF($D$1938:D2348,$C$1939:$C$2538),),))</f>
        <v>#N/A</v>
      </c>
      <c r="E2349" s="333" t="e">
        <f t="shared" si="433"/>
        <v>#N/A</v>
      </c>
      <c r="F2349" s="272"/>
      <c r="G2349" s="272"/>
      <c r="H2349" s="272"/>
      <c r="I2349" s="272"/>
    </row>
    <row r="2350" spans="1:9" ht="18" customHeight="1" x14ac:dyDescent="0.25">
      <c r="A2350" s="166">
        <v>12</v>
      </c>
      <c r="B2350" s="271">
        <v>10</v>
      </c>
      <c r="C2350" s="522" t="str">
        <f t="shared" si="442"/>
        <v/>
      </c>
      <c r="D2350" s="330" t="e" cm="1">
        <f t="array" ref="D2350">INDEX($C$1939:$C$2538,MATCH(0,INDEX(COUNTIF($D$1938:D2349,$C$1939:$C$2538),),))</f>
        <v>#N/A</v>
      </c>
      <c r="E2350" s="333" t="e">
        <f t="shared" si="433"/>
        <v>#N/A</v>
      </c>
      <c r="F2350" s="272"/>
      <c r="G2350" s="272"/>
      <c r="H2350" s="272"/>
      <c r="I2350" s="272"/>
    </row>
    <row r="2351" spans="1:9" ht="18" customHeight="1" x14ac:dyDescent="0.25">
      <c r="A2351" s="166">
        <v>13</v>
      </c>
      <c r="B2351" s="271">
        <v>10</v>
      </c>
      <c r="C2351" s="522" t="str">
        <f t="shared" si="442"/>
        <v/>
      </c>
      <c r="D2351" s="330" t="e" cm="1">
        <f t="array" ref="D2351">INDEX($C$1939:$C$2538,MATCH(0,INDEX(COUNTIF($D$1938:D2350,$C$1939:$C$2538),),))</f>
        <v>#N/A</v>
      </c>
      <c r="E2351" s="333" t="e">
        <f t="shared" si="433"/>
        <v>#N/A</v>
      </c>
      <c r="F2351" s="272"/>
      <c r="G2351" s="272"/>
      <c r="H2351" s="272"/>
      <c r="I2351" s="272"/>
    </row>
    <row r="2352" spans="1:9" ht="18" customHeight="1" x14ac:dyDescent="0.25">
      <c r="A2352" s="166">
        <v>14</v>
      </c>
      <c r="B2352" s="271">
        <v>10</v>
      </c>
      <c r="C2352" s="522" t="str">
        <f t="shared" si="442"/>
        <v/>
      </c>
      <c r="D2352" s="330" t="e" cm="1">
        <f t="array" ref="D2352">INDEX($C$1939:$C$2538,MATCH(0,INDEX(COUNTIF($D$1938:D2351,$C$1939:$C$2538),),))</f>
        <v>#N/A</v>
      </c>
      <c r="E2352" s="333" t="e">
        <f t="shared" si="433"/>
        <v>#N/A</v>
      </c>
      <c r="F2352" s="272"/>
    </row>
    <row r="2353" spans="1:6" ht="18" customHeight="1" x14ac:dyDescent="0.25">
      <c r="A2353" s="166">
        <v>15</v>
      </c>
      <c r="B2353" s="271">
        <v>10</v>
      </c>
      <c r="C2353" s="522" t="str">
        <f t="shared" si="442"/>
        <v/>
      </c>
      <c r="D2353" s="330" t="e" cm="1">
        <f t="array" ref="D2353">INDEX($C$1939:$C$2538,MATCH(0,INDEX(COUNTIF($D$1938:D2352,$C$1939:$C$2538),),))</f>
        <v>#N/A</v>
      </c>
      <c r="E2353" s="333" t="e">
        <f>IF(D2353="",D2389,IF(D2353=E2352,D2389,D2353))</f>
        <v>#N/A</v>
      </c>
      <c r="F2353" s="272"/>
    </row>
    <row r="2354" spans="1:6" ht="18" customHeight="1" x14ac:dyDescent="0.25">
      <c r="A2354" s="903">
        <v>16</v>
      </c>
      <c r="B2354" s="271">
        <v>10</v>
      </c>
      <c r="C2354" s="522" t="str">
        <f t="shared" si="442"/>
        <v/>
      </c>
      <c r="D2354" s="330" t="e" cm="1">
        <f t="array" ref="D2354">INDEX($C$1939:$C$2538,MATCH(0,INDEX(COUNTIF($D$1938:D2353,$C$1939:$C$2538),),))</f>
        <v>#N/A</v>
      </c>
      <c r="E2354" s="333" t="e">
        <f t="shared" ref="E2354:E2388" si="443">IF(D2354="",D2390,IF(D2354=E2353,D2390,D2354))</f>
        <v>#N/A</v>
      </c>
      <c r="F2354" s="272"/>
    </row>
    <row r="2355" spans="1:6" ht="18" customHeight="1" x14ac:dyDescent="0.25">
      <c r="A2355" s="903">
        <v>17</v>
      </c>
      <c r="B2355" s="271">
        <v>10</v>
      </c>
      <c r="C2355" s="522" t="str">
        <f t="shared" si="442"/>
        <v/>
      </c>
      <c r="D2355" s="330" t="e" cm="1">
        <f t="array" ref="D2355">INDEX($C$1939:$C$2538,MATCH(0,INDEX(COUNTIF($D$1938:D2354,$C$1939:$C$2538),),))</f>
        <v>#N/A</v>
      </c>
      <c r="E2355" s="333" t="e">
        <f t="shared" si="443"/>
        <v>#N/A</v>
      </c>
      <c r="F2355" s="272"/>
    </row>
    <row r="2356" spans="1:6" ht="18" customHeight="1" x14ac:dyDescent="0.25">
      <c r="A2356" s="903">
        <v>18</v>
      </c>
      <c r="B2356" s="271">
        <v>10</v>
      </c>
      <c r="C2356" s="522" t="str">
        <f t="shared" si="442"/>
        <v/>
      </c>
      <c r="D2356" s="330" t="e" cm="1">
        <f t="array" ref="D2356">INDEX($C$1939:$C$2538,MATCH(0,INDEX(COUNTIF($D$1938:D2355,$C$1939:$C$2538),),))</f>
        <v>#N/A</v>
      </c>
      <c r="E2356" s="333" t="e">
        <f t="shared" si="443"/>
        <v>#N/A</v>
      </c>
      <c r="F2356" s="272"/>
    </row>
    <row r="2357" spans="1:6" ht="18" customHeight="1" x14ac:dyDescent="0.25">
      <c r="A2357" s="903">
        <v>19</v>
      </c>
      <c r="B2357" s="271">
        <v>10</v>
      </c>
      <c r="C2357" s="522" t="str">
        <f t="shared" si="442"/>
        <v/>
      </c>
      <c r="D2357" s="330" t="e" cm="1">
        <f t="array" ref="D2357">INDEX($C$1939:$C$2538,MATCH(0,INDEX(COUNTIF($D$1938:D2356,$C$1939:$C$2538),),))</f>
        <v>#N/A</v>
      </c>
      <c r="E2357" s="333" t="e">
        <f t="shared" si="443"/>
        <v>#N/A</v>
      </c>
      <c r="F2357" s="272"/>
    </row>
    <row r="2358" spans="1:6" ht="18" customHeight="1" x14ac:dyDescent="0.25">
      <c r="A2358" s="903">
        <v>20</v>
      </c>
      <c r="B2358" s="271">
        <v>10</v>
      </c>
      <c r="C2358" s="522" t="str">
        <f t="shared" si="442"/>
        <v/>
      </c>
      <c r="D2358" s="330" t="e" cm="1">
        <f t="array" ref="D2358">INDEX($C$1939:$C$2538,MATCH(0,INDEX(COUNTIF($D$1938:D2357,$C$1939:$C$2538),),))</f>
        <v>#N/A</v>
      </c>
      <c r="E2358" s="333" t="e">
        <f t="shared" si="443"/>
        <v>#N/A</v>
      </c>
      <c r="F2358" s="272"/>
    </row>
    <row r="2359" spans="1:6" ht="18" customHeight="1" x14ac:dyDescent="0.25">
      <c r="A2359" s="903">
        <v>21</v>
      </c>
      <c r="B2359" s="271">
        <v>10</v>
      </c>
      <c r="C2359" s="522" t="str">
        <f t="shared" si="442"/>
        <v/>
      </c>
      <c r="D2359" s="330" t="e" cm="1">
        <f t="array" ref="D2359">INDEX($C$1939:$C$2538,MATCH(0,INDEX(COUNTIF($D$1938:D2358,$C$1939:$C$2538),),))</f>
        <v>#N/A</v>
      </c>
      <c r="E2359" s="333" t="e">
        <f t="shared" si="443"/>
        <v>#N/A</v>
      </c>
      <c r="F2359" s="272"/>
    </row>
    <row r="2360" spans="1:6" ht="18" customHeight="1" x14ac:dyDescent="0.25">
      <c r="A2360" s="903">
        <v>22</v>
      </c>
      <c r="B2360" s="271">
        <v>10</v>
      </c>
      <c r="C2360" s="522" t="str">
        <f t="shared" si="442"/>
        <v/>
      </c>
      <c r="D2360" s="330" t="e" cm="1">
        <f t="array" ref="D2360">INDEX($C$1939:$C$2538,MATCH(0,INDEX(COUNTIF($D$1938:D2359,$C$1939:$C$2538),),))</f>
        <v>#N/A</v>
      </c>
      <c r="E2360" s="333" t="e">
        <f t="shared" si="443"/>
        <v>#N/A</v>
      </c>
      <c r="F2360" s="272"/>
    </row>
    <row r="2361" spans="1:6" ht="18" customHeight="1" x14ac:dyDescent="0.25">
      <c r="A2361" s="903">
        <v>23</v>
      </c>
      <c r="B2361" s="271">
        <v>10</v>
      </c>
      <c r="C2361" s="522" t="str">
        <f t="shared" si="442"/>
        <v/>
      </c>
      <c r="D2361" s="330" t="e" cm="1">
        <f t="array" ref="D2361">INDEX($C$1939:$C$2538,MATCH(0,INDEX(COUNTIF($D$1938:D2360,$C$1939:$C$2538),),))</f>
        <v>#N/A</v>
      </c>
      <c r="E2361" s="333" t="e">
        <f t="shared" si="443"/>
        <v>#N/A</v>
      </c>
      <c r="F2361" s="272"/>
    </row>
    <row r="2362" spans="1:6" ht="18" customHeight="1" x14ac:dyDescent="0.25">
      <c r="A2362" s="903">
        <v>24</v>
      </c>
      <c r="B2362" s="271">
        <v>10</v>
      </c>
      <c r="C2362" s="522" t="str">
        <f t="shared" si="442"/>
        <v/>
      </c>
      <c r="D2362" s="330" t="e" cm="1">
        <f t="array" ref="D2362">INDEX($C$1939:$C$2538,MATCH(0,INDEX(COUNTIF($D$1938:D2361,$C$1939:$C$2538),),))</f>
        <v>#N/A</v>
      </c>
      <c r="E2362" s="333" t="e">
        <f t="shared" si="443"/>
        <v>#N/A</v>
      </c>
      <c r="F2362" s="272"/>
    </row>
    <row r="2363" spans="1:6" ht="18" customHeight="1" x14ac:dyDescent="0.25">
      <c r="A2363" s="903">
        <v>25</v>
      </c>
      <c r="B2363" s="271">
        <v>10</v>
      </c>
      <c r="C2363" s="522" t="str">
        <f t="shared" si="442"/>
        <v/>
      </c>
      <c r="D2363" s="330" t="e" cm="1">
        <f t="array" ref="D2363">INDEX($C$1939:$C$2538,MATCH(0,INDEX(COUNTIF($D$1938:D2362,$C$1939:$C$2538),),))</f>
        <v>#N/A</v>
      </c>
      <c r="E2363" s="333" t="e">
        <f t="shared" si="443"/>
        <v>#N/A</v>
      </c>
      <c r="F2363" s="272"/>
    </row>
    <row r="2364" spans="1:6" ht="18" customHeight="1" x14ac:dyDescent="0.25">
      <c r="A2364" s="903">
        <v>26</v>
      </c>
      <c r="B2364" s="271">
        <v>10</v>
      </c>
      <c r="C2364" s="522" t="str">
        <f t="shared" si="442"/>
        <v/>
      </c>
      <c r="D2364" s="330" t="e" cm="1">
        <f t="array" ref="D2364">INDEX($C$1939:$C$2538,MATCH(0,INDEX(COUNTIF($D$1938:D2363,$C$1939:$C$2538),),))</f>
        <v>#N/A</v>
      </c>
      <c r="E2364" s="333" t="e">
        <f t="shared" si="443"/>
        <v>#N/A</v>
      </c>
      <c r="F2364" s="272"/>
    </row>
    <row r="2365" spans="1:6" ht="18" customHeight="1" x14ac:dyDescent="0.25">
      <c r="A2365" s="903">
        <v>27</v>
      </c>
      <c r="B2365" s="271">
        <v>10</v>
      </c>
      <c r="C2365" s="522" t="str">
        <f t="shared" si="442"/>
        <v/>
      </c>
      <c r="D2365" s="330" t="e" cm="1">
        <f t="array" ref="D2365">INDEX($C$1939:$C$2538,MATCH(0,INDEX(COUNTIF($D$1938:D2364,$C$1939:$C$2538),),))</f>
        <v>#N/A</v>
      </c>
      <c r="E2365" s="333" t="e">
        <f t="shared" si="443"/>
        <v>#N/A</v>
      </c>
      <c r="F2365" s="272"/>
    </row>
    <row r="2366" spans="1:6" ht="18" customHeight="1" x14ac:dyDescent="0.25">
      <c r="A2366" s="903">
        <v>28</v>
      </c>
      <c r="B2366" s="271">
        <v>10</v>
      </c>
      <c r="C2366" s="522" t="str">
        <f t="shared" si="442"/>
        <v/>
      </c>
      <c r="D2366" s="330" t="e" cm="1">
        <f t="array" ref="D2366">INDEX($C$1939:$C$2538,MATCH(0,INDEX(COUNTIF($D$1938:D2365,$C$1939:$C$2538),),))</f>
        <v>#N/A</v>
      </c>
      <c r="E2366" s="333" t="e">
        <f t="shared" si="443"/>
        <v>#N/A</v>
      </c>
      <c r="F2366" s="272"/>
    </row>
    <row r="2367" spans="1:6" ht="18" customHeight="1" x14ac:dyDescent="0.25">
      <c r="A2367" s="903">
        <v>29</v>
      </c>
      <c r="B2367" s="271">
        <v>10</v>
      </c>
      <c r="C2367" s="522" t="str">
        <f t="shared" si="442"/>
        <v/>
      </c>
      <c r="D2367" s="330" t="e" cm="1">
        <f t="array" ref="D2367">INDEX($C$1939:$C$2538,MATCH(0,INDEX(COUNTIF($D$1938:D2366,$C$1939:$C$2538),),))</f>
        <v>#N/A</v>
      </c>
      <c r="E2367" s="333" t="e">
        <f t="shared" si="443"/>
        <v>#N/A</v>
      </c>
      <c r="F2367" s="272"/>
    </row>
    <row r="2368" spans="1:6" ht="18" customHeight="1" x14ac:dyDescent="0.25">
      <c r="A2368" s="903">
        <v>30</v>
      </c>
      <c r="B2368" s="271">
        <v>10</v>
      </c>
      <c r="C2368" s="522" t="str">
        <f t="shared" si="442"/>
        <v/>
      </c>
      <c r="D2368" s="330" t="e" cm="1">
        <f t="array" ref="D2368">INDEX($C$1939:$C$2538,MATCH(0,INDEX(COUNTIF($D$1938:D2367,$C$1939:$C$2538),),))</f>
        <v>#N/A</v>
      </c>
      <c r="E2368" s="333" t="e">
        <f t="shared" si="443"/>
        <v>#N/A</v>
      </c>
      <c r="F2368" s="272"/>
    </row>
    <row r="2369" spans="1:6" ht="18" customHeight="1" x14ac:dyDescent="0.25">
      <c r="A2369" s="903">
        <v>31</v>
      </c>
      <c r="B2369" s="271">
        <v>10</v>
      </c>
      <c r="C2369" s="522" t="str">
        <f t="shared" si="442"/>
        <v/>
      </c>
      <c r="D2369" s="330" t="e" cm="1">
        <f t="array" ref="D2369">INDEX($C$1939:$C$2538,MATCH(0,INDEX(COUNTIF($D$1938:D2368,$C$1939:$C$2538),),))</f>
        <v>#N/A</v>
      </c>
      <c r="E2369" s="333" t="e">
        <f t="shared" si="443"/>
        <v>#N/A</v>
      </c>
      <c r="F2369" s="272"/>
    </row>
    <row r="2370" spans="1:6" ht="18" customHeight="1" x14ac:dyDescent="0.25">
      <c r="A2370" s="903">
        <v>32</v>
      </c>
      <c r="B2370" s="271">
        <v>10</v>
      </c>
      <c r="C2370" s="522" t="str">
        <f t="shared" si="442"/>
        <v/>
      </c>
      <c r="D2370" s="330" t="e" cm="1">
        <f t="array" ref="D2370">INDEX($C$1939:$C$2538,MATCH(0,INDEX(COUNTIF($D$1938:D2369,$C$1939:$C$2538),),))</f>
        <v>#N/A</v>
      </c>
      <c r="E2370" s="333" t="e">
        <f t="shared" si="443"/>
        <v>#N/A</v>
      </c>
      <c r="F2370" s="272"/>
    </row>
    <row r="2371" spans="1:6" ht="18" customHeight="1" x14ac:dyDescent="0.25">
      <c r="A2371" s="903">
        <v>33</v>
      </c>
      <c r="B2371" s="271">
        <v>10</v>
      </c>
      <c r="C2371" s="522" t="str">
        <f t="shared" ref="C2371:C2388" si="444">IF(C1421="","",C1421)</f>
        <v/>
      </c>
      <c r="D2371" s="330" t="e" cm="1">
        <f t="array" ref="D2371">INDEX($C$1939:$C$2538,MATCH(0,INDEX(COUNTIF($D$1938:D2370,$C$1939:$C$2538),),))</f>
        <v>#N/A</v>
      </c>
      <c r="E2371" s="333" t="e">
        <f t="shared" si="443"/>
        <v>#N/A</v>
      </c>
      <c r="F2371" s="272"/>
    </row>
    <row r="2372" spans="1:6" ht="18" customHeight="1" x14ac:dyDescent="0.25">
      <c r="A2372" s="903">
        <v>34</v>
      </c>
      <c r="B2372" s="271">
        <v>10</v>
      </c>
      <c r="C2372" s="522" t="str">
        <f t="shared" si="444"/>
        <v/>
      </c>
      <c r="D2372" s="330" t="e" cm="1">
        <f t="array" ref="D2372">INDEX($C$1939:$C$2538,MATCH(0,INDEX(COUNTIF($D$1938:D2371,$C$1939:$C$2538),),))</f>
        <v>#N/A</v>
      </c>
      <c r="E2372" s="333" t="e">
        <f t="shared" si="443"/>
        <v>#N/A</v>
      </c>
      <c r="F2372" s="272"/>
    </row>
    <row r="2373" spans="1:6" ht="18" customHeight="1" x14ac:dyDescent="0.25">
      <c r="A2373" s="903">
        <v>35</v>
      </c>
      <c r="B2373" s="271">
        <v>10</v>
      </c>
      <c r="C2373" s="522" t="str">
        <f t="shared" si="444"/>
        <v/>
      </c>
      <c r="D2373" s="330" t="e" cm="1">
        <f t="array" ref="D2373">INDEX($C$1939:$C$2538,MATCH(0,INDEX(COUNTIF($D$1938:D2372,$C$1939:$C$2538),),))</f>
        <v>#N/A</v>
      </c>
      <c r="E2373" s="333" t="e">
        <f t="shared" si="443"/>
        <v>#N/A</v>
      </c>
      <c r="F2373" s="272"/>
    </row>
    <row r="2374" spans="1:6" ht="18" customHeight="1" x14ac:dyDescent="0.25">
      <c r="A2374" s="903">
        <v>36</v>
      </c>
      <c r="B2374" s="271">
        <v>10</v>
      </c>
      <c r="C2374" s="522" t="str">
        <f t="shared" si="444"/>
        <v/>
      </c>
      <c r="D2374" s="330" t="e" cm="1">
        <f t="array" ref="D2374">INDEX($C$1939:$C$2538,MATCH(0,INDEX(COUNTIF($D$1938:D2373,$C$1939:$C$2538),),))</f>
        <v>#N/A</v>
      </c>
      <c r="E2374" s="333" t="e">
        <f t="shared" si="443"/>
        <v>#N/A</v>
      </c>
      <c r="F2374" s="272"/>
    </row>
    <row r="2375" spans="1:6" ht="18" customHeight="1" x14ac:dyDescent="0.25">
      <c r="A2375" s="903">
        <v>37</v>
      </c>
      <c r="B2375" s="271">
        <v>10</v>
      </c>
      <c r="C2375" s="522" t="str">
        <f t="shared" si="444"/>
        <v/>
      </c>
      <c r="D2375" s="330" t="e" cm="1">
        <f t="array" ref="D2375">INDEX($C$1939:$C$2538,MATCH(0,INDEX(COUNTIF($D$1938:D2374,$C$1939:$C$2538),),))</f>
        <v>#N/A</v>
      </c>
      <c r="E2375" s="333" t="e">
        <f t="shared" si="443"/>
        <v>#N/A</v>
      </c>
      <c r="F2375" s="272"/>
    </row>
    <row r="2376" spans="1:6" ht="18" customHeight="1" x14ac:dyDescent="0.25">
      <c r="A2376" s="903">
        <v>38</v>
      </c>
      <c r="B2376" s="271">
        <v>10</v>
      </c>
      <c r="C2376" s="522" t="str">
        <f t="shared" si="444"/>
        <v/>
      </c>
      <c r="D2376" s="330" t="e" cm="1">
        <f t="array" ref="D2376">INDEX($C$1939:$C$2538,MATCH(0,INDEX(COUNTIF($D$1938:D2375,$C$1939:$C$2538),),))</f>
        <v>#N/A</v>
      </c>
      <c r="E2376" s="333" t="e">
        <f t="shared" si="443"/>
        <v>#N/A</v>
      </c>
      <c r="F2376" s="272"/>
    </row>
    <row r="2377" spans="1:6" ht="18" customHeight="1" x14ac:dyDescent="0.25">
      <c r="A2377" s="903">
        <v>39</v>
      </c>
      <c r="B2377" s="271">
        <v>10</v>
      </c>
      <c r="C2377" s="522" t="str">
        <f t="shared" si="444"/>
        <v/>
      </c>
      <c r="D2377" s="330" t="e" cm="1">
        <f t="array" ref="D2377">INDEX($C$1939:$C$2538,MATCH(0,INDEX(COUNTIF($D$1938:D2376,$C$1939:$C$2538),),))</f>
        <v>#N/A</v>
      </c>
      <c r="E2377" s="333" t="e">
        <f t="shared" si="443"/>
        <v>#N/A</v>
      </c>
      <c r="F2377" s="272"/>
    </row>
    <row r="2378" spans="1:6" ht="18" customHeight="1" x14ac:dyDescent="0.25">
      <c r="A2378" s="903">
        <v>40</v>
      </c>
      <c r="B2378" s="271">
        <v>10</v>
      </c>
      <c r="C2378" s="522" t="str">
        <f t="shared" si="444"/>
        <v/>
      </c>
      <c r="D2378" s="330" t="e" cm="1">
        <f t="array" ref="D2378">INDEX($C$1939:$C$2538,MATCH(0,INDEX(COUNTIF($D$1938:D2377,$C$1939:$C$2538),),))</f>
        <v>#N/A</v>
      </c>
      <c r="E2378" s="333" t="e">
        <f t="shared" si="443"/>
        <v>#N/A</v>
      </c>
      <c r="F2378" s="272"/>
    </row>
    <row r="2379" spans="1:6" ht="18" customHeight="1" x14ac:dyDescent="0.25">
      <c r="A2379" s="903">
        <v>41</v>
      </c>
      <c r="B2379" s="271">
        <v>10</v>
      </c>
      <c r="C2379" s="522" t="str">
        <f t="shared" si="444"/>
        <v/>
      </c>
      <c r="D2379" s="330" t="e" cm="1">
        <f t="array" ref="D2379">INDEX($C$1939:$C$2538,MATCH(0,INDEX(COUNTIF($D$1938:D2378,$C$1939:$C$2538),),))</f>
        <v>#N/A</v>
      </c>
      <c r="E2379" s="333" t="e">
        <f t="shared" si="443"/>
        <v>#N/A</v>
      </c>
      <c r="F2379" s="272"/>
    </row>
    <row r="2380" spans="1:6" ht="18" customHeight="1" x14ac:dyDescent="0.25">
      <c r="A2380" s="903">
        <v>42</v>
      </c>
      <c r="B2380" s="271">
        <v>10</v>
      </c>
      <c r="C2380" s="522" t="str">
        <f t="shared" si="444"/>
        <v/>
      </c>
      <c r="D2380" s="330" t="e" cm="1">
        <f t="array" ref="D2380">INDEX($C$1939:$C$2538,MATCH(0,INDEX(COUNTIF($D$1938:D2379,$C$1939:$C$2538),),))</f>
        <v>#N/A</v>
      </c>
      <c r="E2380" s="333" t="e">
        <f t="shared" si="443"/>
        <v>#N/A</v>
      </c>
      <c r="F2380" s="272"/>
    </row>
    <row r="2381" spans="1:6" ht="18" customHeight="1" x14ac:dyDescent="0.25">
      <c r="A2381" s="903">
        <v>43</v>
      </c>
      <c r="B2381" s="271">
        <v>10</v>
      </c>
      <c r="C2381" s="522" t="str">
        <f t="shared" si="444"/>
        <v/>
      </c>
      <c r="D2381" s="330" t="e" cm="1">
        <f t="array" ref="D2381">INDEX($C$1939:$C$2538,MATCH(0,INDEX(COUNTIF($D$1938:D2380,$C$1939:$C$2538),),))</f>
        <v>#N/A</v>
      </c>
      <c r="E2381" s="333" t="e">
        <f t="shared" si="443"/>
        <v>#N/A</v>
      </c>
      <c r="F2381" s="272"/>
    </row>
    <row r="2382" spans="1:6" ht="18" customHeight="1" x14ac:dyDescent="0.25">
      <c r="A2382" s="903">
        <v>44</v>
      </c>
      <c r="B2382" s="271">
        <v>10</v>
      </c>
      <c r="C2382" s="522" t="str">
        <f t="shared" si="444"/>
        <v/>
      </c>
      <c r="D2382" s="330" t="e" cm="1">
        <f t="array" ref="D2382">INDEX($C$1939:$C$2538,MATCH(0,INDEX(COUNTIF($D$1938:D2381,$C$1939:$C$2538),),))</f>
        <v>#N/A</v>
      </c>
      <c r="E2382" s="333" t="e">
        <f t="shared" si="443"/>
        <v>#N/A</v>
      </c>
      <c r="F2382" s="272"/>
    </row>
    <row r="2383" spans="1:6" ht="18" customHeight="1" x14ac:dyDescent="0.25">
      <c r="A2383" s="903">
        <v>45</v>
      </c>
      <c r="B2383" s="271">
        <v>10</v>
      </c>
      <c r="C2383" s="522" t="str">
        <f t="shared" si="444"/>
        <v/>
      </c>
      <c r="D2383" s="330" t="e" cm="1">
        <f t="array" ref="D2383">INDEX($C$1939:$C$2538,MATCH(0,INDEX(COUNTIF($D$1938:D2382,$C$1939:$C$2538),),))</f>
        <v>#N/A</v>
      </c>
      <c r="E2383" s="333" t="e">
        <f t="shared" si="443"/>
        <v>#N/A</v>
      </c>
      <c r="F2383" s="272"/>
    </row>
    <row r="2384" spans="1:6" ht="18" customHeight="1" x14ac:dyDescent="0.25">
      <c r="A2384" s="903">
        <v>46</v>
      </c>
      <c r="B2384" s="271">
        <v>10</v>
      </c>
      <c r="C2384" s="522" t="str">
        <f t="shared" si="444"/>
        <v/>
      </c>
      <c r="D2384" s="330" t="e" cm="1">
        <f t="array" ref="D2384">INDEX($C$1939:$C$2538,MATCH(0,INDEX(COUNTIF($D$1938:D2383,$C$1939:$C$2538),),))</f>
        <v>#N/A</v>
      </c>
      <c r="E2384" s="333" t="e">
        <f t="shared" si="443"/>
        <v>#N/A</v>
      </c>
      <c r="F2384" s="272"/>
    </row>
    <row r="2385" spans="1:6" ht="18" customHeight="1" x14ac:dyDescent="0.25">
      <c r="A2385" s="903">
        <v>47</v>
      </c>
      <c r="B2385" s="271">
        <v>10</v>
      </c>
      <c r="C2385" s="522" t="str">
        <f t="shared" si="444"/>
        <v/>
      </c>
      <c r="D2385" s="330" t="e" cm="1">
        <f t="array" ref="D2385">INDEX($C$1939:$C$2538,MATCH(0,INDEX(COUNTIF($D$1938:D2384,$C$1939:$C$2538),),))</f>
        <v>#N/A</v>
      </c>
      <c r="E2385" s="333" t="e">
        <f t="shared" si="443"/>
        <v>#N/A</v>
      </c>
      <c r="F2385" s="272"/>
    </row>
    <row r="2386" spans="1:6" ht="18" customHeight="1" x14ac:dyDescent="0.25">
      <c r="A2386" s="903">
        <v>48</v>
      </c>
      <c r="B2386" s="271">
        <v>10</v>
      </c>
      <c r="C2386" s="522" t="str">
        <f t="shared" si="444"/>
        <v/>
      </c>
      <c r="D2386" s="330" t="e" cm="1">
        <f t="array" ref="D2386">INDEX($C$1939:$C$2538,MATCH(0,INDEX(COUNTIF($D$1938:D2385,$C$1939:$C$2538),),))</f>
        <v>#N/A</v>
      </c>
      <c r="E2386" s="333" t="e">
        <f t="shared" si="443"/>
        <v>#N/A</v>
      </c>
      <c r="F2386" s="272"/>
    </row>
    <row r="2387" spans="1:6" ht="18" customHeight="1" x14ac:dyDescent="0.25">
      <c r="A2387" s="903">
        <v>49</v>
      </c>
      <c r="B2387" s="271">
        <v>10</v>
      </c>
      <c r="C2387" s="522" t="str">
        <f t="shared" si="444"/>
        <v/>
      </c>
      <c r="D2387" s="330" t="e" cm="1">
        <f t="array" ref="D2387">INDEX($C$1939:$C$2538,MATCH(0,INDEX(COUNTIF($D$1938:D2386,$C$1939:$C$2538),),))</f>
        <v>#N/A</v>
      </c>
      <c r="E2387" s="333" t="e">
        <f t="shared" si="443"/>
        <v>#N/A</v>
      </c>
      <c r="F2387" s="272"/>
    </row>
    <row r="2388" spans="1:6" ht="18" customHeight="1" x14ac:dyDescent="0.25">
      <c r="A2388" s="903">
        <v>50</v>
      </c>
      <c r="B2388" s="271">
        <v>10</v>
      </c>
      <c r="C2388" s="522" t="str">
        <f t="shared" si="444"/>
        <v/>
      </c>
      <c r="D2388" s="330" t="e" cm="1">
        <f t="array" ref="D2388">INDEX($C$1939:$C$2538,MATCH(0,INDEX(COUNTIF($D$1938:D2387,$C$1939:$C$2538),),))</f>
        <v>#N/A</v>
      </c>
      <c r="E2388" s="333" t="e">
        <f t="shared" si="443"/>
        <v>#N/A</v>
      </c>
      <c r="F2388" s="272"/>
    </row>
    <row r="2389" spans="1:6" ht="18" customHeight="1" x14ac:dyDescent="0.25">
      <c r="A2389" s="166">
        <v>1</v>
      </c>
      <c r="B2389" s="271">
        <v>12</v>
      </c>
      <c r="C2389" s="523" t="str">
        <f t="shared" ref="C2389:C2420" si="445">IF(C1470="","",C1470)</f>
        <v/>
      </c>
      <c r="D2389" s="330" t="e" cm="1">
        <f t="array" ref="D2389">INDEX($C$1939:$C$2538,MATCH(0,INDEX(COUNTIF($D$1938:D2388,$C$1939:$C$2538),),))</f>
        <v>#N/A</v>
      </c>
      <c r="E2389" s="333" t="e">
        <f>IF(D2389="",D2390,IF(D2389=E2388,D2390,D2389))</f>
        <v>#N/A</v>
      </c>
      <c r="F2389" s="272"/>
    </row>
    <row r="2390" spans="1:6" ht="18" customHeight="1" x14ac:dyDescent="0.25">
      <c r="A2390" s="166">
        <v>2</v>
      </c>
      <c r="B2390" s="271">
        <v>12</v>
      </c>
      <c r="C2390" s="523" t="str">
        <f t="shared" si="445"/>
        <v/>
      </c>
      <c r="D2390" s="330" t="e" cm="1">
        <f t="array" ref="D2390">INDEX($C$1939:$C$2538,MATCH(0,INDEX(COUNTIF($D$1938:D2389,$C$1939:$C$2538),),))</f>
        <v>#N/A</v>
      </c>
      <c r="E2390" s="333" t="e">
        <f t="shared" si="433"/>
        <v>#N/A</v>
      </c>
      <c r="F2390" s="272"/>
    </row>
    <row r="2391" spans="1:6" ht="18" customHeight="1" x14ac:dyDescent="0.25">
      <c r="A2391" s="166">
        <v>3</v>
      </c>
      <c r="B2391" s="271">
        <v>12</v>
      </c>
      <c r="C2391" s="523" t="str">
        <f t="shared" si="445"/>
        <v/>
      </c>
      <c r="D2391" s="330" t="e" cm="1">
        <f t="array" ref="D2391">INDEX($C$1939:$C$2538,MATCH(0,INDEX(COUNTIF($D$1938:D2390,$C$1939:$C$2538),),))</f>
        <v>#N/A</v>
      </c>
      <c r="E2391" s="333" t="e">
        <f t="shared" si="433"/>
        <v>#N/A</v>
      </c>
    </row>
    <row r="2392" spans="1:6" ht="18" customHeight="1" x14ac:dyDescent="0.25">
      <c r="A2392" s="166">
        <v>4</v>
      </c>
      <c r="B2392" s="271">
        <v>12</v>
      </c>
      <c r="C2392" s="523" t="str">
        <f t="shared" si="445"/>
        <v/>
      </c>
      <c r="D2392" s="330" t="e" cm="1">
        <f t="array" ref="D2392">INDEX($C$1939:$C$2538,MATCH(0,INDEX(COUNTIF($D$1938:D2391,$C$1939:$C$2538),),))</f>
        <v>#N/A</v>
      </c>
      <c r="E2392" s="333" t="e">
        <f t="shared" si="433"/>
        <v>#N/A</v>
      </c>
    </row>
    <row r="2393" spans="1:6" ht="18" customHeight="1" x14ac:dyDescent="0.25">
      <c r="A2393" s="166">
        <v>5</v>
      </c>
      <c r="B2393" s="271">
        <v>12</v>
      </c>
      <c r="C2393" s="523" t="str">
        <f t="shared" si="445"/>
        <v/>
      </c>
      <c r="D2393" s="330" t="e" cm="1">
        <f t="array" ref="D2393">INDEX($C$1939:$C$2538,MATCH(0,INDEX(COUNTIF($D$1938:D2392,$C$1939:$C$2538),),))</f>
        <v>#N/A</v>
      </c>
      <c r="E2393" s="333" t="e">
        <f t="shared" si="433"/>
        <v>#N/A</v>
      </c>
    </row>
    <row r="2394" spans="1:6" ht="18" customHeight="1" x14ac:dyDescent="0.25">
      <c r="A2394" s="166">
        <v>6</v>
      </c>
      <c r="B2394" s="271">
        <v>12</v>
      </c>
      <c r="C2394" s="523" t="str">
        <f t="shared" si="445"/>
        <v/>
      </c>
      <c r="D2394" s="330" t="e" cm="1">
        <f t="array" ref="D2394">INDEX($C$1939:$C$2538,MATCH(0,INDEX(COUNTIF($D$1938:D2393,$C$1939:$C$2538),),))</f>
        <v>#N/A</v>
      </c>
      <c r="E2394" s="333" t="e">
        <f t="shared" si="433"/>
        <v>#N/A</v>
      </c>
    </row>
    <row r="2395" spans="1:6" ht="18" customHeight="1" x14ac:dyDescent="0.25">
      <c r="A2395" s="166">
        <v>7</v>
      </c>
      <c r="B2395" s="271">
        <v>12</v>
      </c>
      <c r="C2395" s="523" t="str">
        <f t="shared" si="445"/>
        <v/>
      </c>
      <c r="D2395" s="330" t="e" cm="1">
        <f t="array" ref="D2395">INDEX($C$1939:$C$2538,MATCH(0,INDEX(COUNTIF($D$1938:D2394,$C$1939:$C$2538),),))</f>
        <v>#N/A</v>
      </c>
      <c r="E2395" s="333" t="e">
        <f t="shared" si="433"/>
        <v>#N/A</v>
      </c>
    </row>
    <row r="2396" spans="1:6" ht="18" customHeight="1" x14ac:dyDescent="0.25">
      <c r="A2396" s="166">
        <v>8</v>
      </c>
      <c r="B2396" s="271">
        <v>12</v>
      </c>
      <c r="C2396" s="523" t="str">
        <f t="shared" si="445"/>
        <v/>
      </c>
      <c r="D2396" s="330" t="e" cm="1">
        <f t="array" ref="D2396">INDEX($C$1939:$C$2538,MATCH(0,INDEX(COUNTIF($D$1938:D2395,$C$1939:$C$2538),),))</f>
        <v>#N/A</v>
      </c>
      <c r="E2396" s="333" t="e">
        <f t="shared" si="433"/>
        <v>#N/A</v>
      </c>
    </row>
    <row r="2397" spans="1:6" ht="18" customHeight="1" x14ac:dyDescent="0.25">
      <c r="A2397" s="166">
        <v>9</v>
      </c>
      <c r="B2397" s="271">
        <v>12</v>
      </c>
      <c r="C2397" s="523" t="str">
        <f t="shared" si="445"/>
        <v/>
      </c>
      <c r="D2397" s="330" t="e" cm="1">
        <f t="array" ref="D2397">INDEX($C$1939:$C$2538,MATCH(0,INDEX(COUNTIF($D$1938:D2396,$C$1939:$C$2538),),))</f>
        <v>#N/A</v>
      </c>
      <c r="E2397" s="333" t="e">
        <f t="shared" si="433"/>
        <v>#N/A</v>
      </c>
    </row>
    <row r="2398" spans="1:6" ht="18" customHeight="1" x14ac:dyDescent="0.25">
      <c r="A2398" s="166">
        <v>10</v>
      </c>
      <c r="B2398" s="271">
        <v>12</v>
      </c>
      <c r="C2398" s="523" t="str">
        <f t="shared" si="445"/>
        <v/>
      </c>
      <c r="D2398" s="330" t="e" cm="1">
        <f t="array" ref="D2398">INDEX($C$1939:$C$2538,MATCH(0,INDEX(COUNTIF($D$1938:D2397,$C$1939:$C$2538),),))</f>
        <v>#N/A</v>
      </c>
      <c r="E2398" s="333" t="e">
        <f t="shared" si="433"/>
        <v>#N/A</v>
      </c>
    </row>
    <row r="2399" spans="1:6" ht="18" customHeight="1" x14ac:dyDescent="0.25">
      <c r="A2399" s="166">
        <v>11</v>
      </c>
      <c r="B2399" s="271">
        <v>12</v>
      </c>
      <c r="C2399" s="523" t="str">
        <f t="shared" si="445"/>
        <v/>
      </c>
      <c r="D2399" s="330" t="e" cm="1">
        <f t="array" ref="D2399">INDEX($C$1939:$C$2538,MATCH(0,INDEX(COUNTIF($D$1938:D2398,$C$1939:$C$2538),),))</f>
        <v>#N/A</v>
      </c>
      <c r="E2399" s="333" t="e">
        <f t="shared" si="433"/>
        <v>#N/A</v>
      </c>
    </row>
    <row r="2400" spans="1:6" ht="18" customHeight="1" x14ac:dyDescent="0.25">
      <c r="A2400" s="166">
        <v>12</v>
      </c>
      <c r="B2400" s="271">
        <v>12</v>
      </c>
      <c r="C2400" s="523" t="str">
        <f t="shared" si="445"/>
        <v/>
      </c>
      <c r="D2400" s="330" t="e" cm="1">
        <f t="array" ref="D2400">INDEX($C$1939:$C$2538,MATCH(0,INDEX(COUNTIF($D$1938:D2399,$C$1939:$C$2538),),))</f>
        <v>#N/A</v>
      </c>
      <c r="E2400" s="333" t="e">
        <f t="shared" si="433"/>
        <v>#N/A</v>
      </c>
    </row>
    <row r="2401" spans="1:5" ht="18" customHeight="1" x14ac:dyDescent="0.25">
      <c r="A2401" s="166">
        <v>13</v>
      </c>
      <c r="B2401" s="271">
        <v>12</v>
      </c>
      <c r="C2401" s="523" t="str">
        <f t="shared" si="445"/>
        <v/>
      </c>
      <c r="D2401" s="330" t="e" cm="1">
        <f t="array" ref="D2401">INDEX($C$1939:$C$2538,MATCH(0,INDEX(COUNTIF($D$1938:D2400,$C$1939:$C$2538),),))</f>
        <v>#N/A</v>
      </c>
      <c r="E2401" s="333" t="e">
        <f t="shared" si="433"/>
        <v>#N/A</v>
      </c>
    </row>
    <row r="2402" spans="1:5" ht="18" customHeight="1" x14ac:dyDescent="0.25">
      <c r="A2402" s="166">
        <v>14</v>
      </c>
      <c r="B2402" s="271">
        <v>12</v>
      </c>
      <c r="C2402" s="523" t="str">
        <f t="shared" si="445"/>
        <v/>
      </c>
      <c r="D2402" s="330" t="e" cm="1">
        <f t="array" ref="D2402">INDEX($C$1939:$C$2538,MATCH(0,INDEX(COUNTIF($D$1938:D2401,$C$1939:$C$2538),),))</f>
        <v>#N/A</v>
      </c>
      <c r="E2402" s="333" t="e">
        <f t="shared" si="433"/>
        <v>#N/A</v>
      </c>
    </row>
    <row r="2403" spans="1:5" ht="18" customHeight="1" x14ac:dyDescent="0.25">
      <c r="A2403" s="166">
        <v>15</v>
      </c>
      <c r="B2403" s="271">
        <v>12</v>
      </c>
      <c r="C2403" s="523" t="str">
        <f t="shared" si="445"/>
        <v/>
      </c>
      <c r="D2403" s="330" t="e" cm="1">
        <f t="array" ref="D2403">INDEX($C$1939:$C$2538,MATCH(0,INDEX(COUNTIF($D$1938:D2402,$C$1939:$C$2538),),))</f>
        <v>#N/A</v>
      </c>
      <c r="E2403" s="333" t="e">
        <f t="shared" si="433"/>
        <v>#N/A</v>
      </c>
    </row>
    <row r="2404" spans="1:5" ht="18" customHeight="1" x14ac:dyDescent="0.25">
      <c r="A2404" s="166">
        <v>16</v>
      </c>
      <c r="B2404" s="271">
        <v>12</v>
      </c>
      <c r="C2404" s="523" t="str">
        <f t="shared" si="445"/>
        <v/>
      </c>
      <c r="D2404" s="330" t="e" cm="1">
        <f t="array" ref="D2404">INDEX($C$1939:$C$2538,MATCH(0,INDEX(COUNTIF($D$1938:D2403,$C$1939:$C$2538),),))</f>
        <v>#N/A</v>
      </c>
      <c r="E2404" s="333" t="e">
        <f t="shared" si="433"/>
        <v>#N/A</v>
      </c>
    </row>
    <row r="2405" spans="1:5" ht="18" customHeight="1" x14ac:dyDescent="0.25">
      <c r="A2405" s="166">
        <v>17</v>
      </c>
      <c r="B2405" s="271">
        <v>12</v>
      </c>
      <c r="C2405" s="523" t="str">
        <f t="shared" si="445"/>
        <v/>
      </c>
      <c r="D2405" s="330" t="e" cm="1">
        <f t="array" ref="D2405">INDEX($C$1939:$C$2538,MATCH(0,INDEX(COUNTIF($D$1938:D2404,$C$1939:$C$2538),),))</f>
        <v>#N/A</v>
      </c>
      <c r="E2405" s="333" t="e">
        <f t="shared" si="433"/>
        <v>#N/A</v>
      </c>
    </row>
    <row r="2406" spans="1:5" ht="18" customHeight="1" x14ac:dyDescent="0.25">
      <c r="A2406" s="166">
        <v>18</v>
      </c>
      <c r="B2406" s="271">
        <v>12</v>
      </c>
      <c r="C2406" s="523" t="str">
        <f t="shared" si="445"/>
        <v/>
      </c>
      <c r="D2406" s="330" t="e" cm="1">
        <f t="array" ref="D2406">INDEX($C$1939:$C$2538,MATCH(0,INDEX(COUNTIF($D$1938:D2405,$C$1939:$C$2538),),))</f>
        <v>#N/A</v>
      </c>
      <c r="E2406" s="333" t="e">
        <f t="shared" si="433"/>
        <v>#N/A</v>
      </c>
    </row>
    <row r="2407" spans="1:5" ht="18" customHeight="1" x14ac:dyDescent="0.25">
      <c r="A2407" s="166">
        <v>19</v>
      </c>
      <c r="B2407" s="271">
        <v>12</v>
      </c>
      <c r="C2407" s="523" t="str">
        <f t="shared" si="445"/>
        <v/>
      </c>
      <c r="D2407" s="330" t="e" cm="1">
        <f t="array" ref="D2407">INDEX($C$1939:$C$2538,MATCH(0,INDEX(COUNTIF($D$1938:D2406,$C$1939:$C$2538),),))</f>
        <v>#N/A</v>
      </c>
      <c r="E2407" s="333" t="e">
        <f t="shared" si="433"/>
        <v>#N/A</v>
      </c>
    </row>
    <row r="2408" spans="1:5" ht="18" customHeight="1" x14ac:dyDescent="0.25">
      <c r="A2408" s="166">
        <v>20</v>
      </c>
      <c r="B2408" s="271">
        <v>12</v>
      </c>
      <c r="C2408" s="523" t="str">
        <f t="shared" si="445"/>
        <v/>
      </c>
      <c r="D2408" s="330" t="e" cm="1">
        <f t="array" ref="D2408">INDEX($C$1939:$C$2538,MATCH(0,INDEX(COUNTIF($D$1938:D2407,$C$1939:$C$2538),),))</f>
        <v>#N/A</v>
      </c>
      <c r="E2408" s="333" t="e">
        <f t="shared" si="433"/>
        <v>#N/A</v>
      </c>
    </row>
    <row r="2409" spans="1:5" ht="18" customHeight="1" x14ac:dyDescent="0.25">
      <c r="A2409" s="166">
        <v>21</v>
      </c>
      <c r="B2409" s="271">
        <v>12</v>
      </c>
      <c r="C2409" s="523" t="str">
        <f t="shared" si="445"/>
        <v/>
      </c>
      <c r="D2409" s="330" t="e" cm="1">
        <f t="array" ref="D2409">INDEX($C$1939:$C$2538,MATCH(0,INDEX(COUNTIF($D$1938:D2408,$C$1939:$C$2538),),))</f>
        <v>#N/A</v>
      </c>
      <c r="E2409" s="333" t="e">
        <f t="shared" si="433"/>
        <v>#N/A</v>
      </c>
    </row>
    <row r="2410" spans="1:5" ht="18" customHeight="1" x14ac:dyDescent="0.25">
      <c r="A2410" s="166">
        <v>22</v>
      </c>
      <c r="B2410" s="271">
        <v>12</v>
      </c>
      <c r="C2410" s="523" t="str">
        <f t="shared" si="445"/>
        <v/>
      </c>
      <c r="D2410" s="330" t="e" cm="1">
        <f t="array" ref="D2410">INDEX($C$1939:$C$2538,MATCH(0,INDEX(COUNTIF($D$1938:D2409,$C$1939:$C$2538),),))</f>
        <v>#N/A</v>
      </c>
      <c r="E2410" s="333" t="e">
        <f t="shared" si="433"/>
        <v>#N/A</v>
      </c>
    </row>
    <row r="2411" spans="1:5" ht="18" customHeight="1" x14ac:dyDescent="0.25">
      <c r="A2411" s="166">
        <v>23</v>
      </c>
      <c r="B2411" s="271">
        <v>12</v>
      </c>
      <c r="C2411" s="523" t="str">
        <f t="shared" si="445"/>
        <v/>
      </c>
      <c r="D2411" s="330" t="e" cm="1">
        <f t="array" ref="D2411">INDEX($C$1939:$C$2538,MATCH(0,INDEX(COUNTIF($D$1938:D2410,$C$1939:$C$2538),),))</f>
        <v>#N/A</v>
      </c>
      <c r="E2411" s="333" t="e">
        <f t="shared" si="433"/>
        <v>#N/A</v>
      </c>
    </row>
    <row r="2412" spans="1:5" ht="18" customHeight="1" x14ac:dyDescent="0.25">
      <c r="A2412" s="166">
        <v>24</v>
      </c>
      <c r="B2412" s="271">
        <v>12</v>
      </c>
      <c r="C2412" s="523" t="str">
        <f t="shared" si="445"/>
        <v/>
      </c>
      <c r="D2412" s="330" t="e" cm="1">
        <f t="array" ref="D2412">INDEX($C$1939:$C$2538,MATCH(0,INDEX(COUNTIF($D$1938:D2411,$C$1939:$C$2538),),))</f>
        <v>#N/A</v>
      </c>
      <c r="E2412" s="333" t="e">
        <f t="shared" si="433"/>
        <v>#N/A</v>
      </c>
    </row>
    <row r="2413" spans="1:5" ht="18" customHeight="1" x14ac:dyDescent="0.25">
      <c r="A2413" s="166">
        <v>25</v>
      </c>
      <c r="B2413" s="271">
        <v>12</v>
      </c>
      <c r="C2413" s="523" t="str">
        <f t="shared" si="445"/>
        <v/>
      </c>
      <c r="D2413" s="330" t="e" cm="1">
        <f t="array" ref="D2413">INDEX($C$1939:$C$2538,MATCH(0,INDEX(COUNTIF($D$1938:D2412,$C$1939:$C$2538),),))</f>
        <v>#N/A</v>
      </c>
      <c r="E2413" s="333" t="e">
        <f t="shared" si="433"/>
        <v>#N/A</v>
      </c>
    </row>
    <row r="2414" spans="1:5" ht="18" customHeight="1" x14ac:dyDescent="0.25">
      <c r="A2414" s="166">
        <v>26</v>
      </c>
      <c r="B2414" s="271">
        <v>12</v>
      </c>
      <c r="C2414" s="523" t="str">
        <f t="shared" si="445"/>
        <v/>
      </c>
      <c r="D2414" s="330" t="e" cm="1">
        <f t="array" ref="D2414">INDEX($C$1939:$C$2538,MATCH(0,INDEX(COUNTIF($D$1938:D2413,$C$1939:$C$2538),),))</f>
        <v>#N/A</v>
      </c>
      <c r="E2414" s="333" t="e">
        <f t="shared" si="433"/>
        <v>#N/A</v>
      </c>
    </row>
    <row r="2415" spans="1:5" ht="18" customHeight="1" x14ac:dyDescent="0.25">
      <c r="A2415" s="166">
        <v>27</v>
      </c>
      <c r="B2415" s="271">
        <v>12</v>
      </c>
      <c r="C2415" s="523" t="str">
        <f t="shared" si="445"/>
        <v/>
      </c>
      <c r="D2415" s="330" t="e" cm="1">
        <f t="array" ref="D2415">INDEX($C$1939:$C$2538,MATCH(0,INDEX(COUNTIF($D$1938:D2414,$C$1939:$C$2538),),))</f>
        <v>#N/A</v>
      </c>
      <c r="E2415" s="333" t="e">
        <f t="shared" si="433"/>
        <v>#N/A</v>
      </c>
    </row>
    <row r="2416" spans="1:5" ht="18" customHeight="1" x14ac:dyDescent="0.25">
      <c r="A2416" s="166">
        <v>28</v>
      </c>
      <c r="B2416" s="271">
        <v>12</v>
      </c>
      <c r="C2416" s="523" t="str">
        <f t="shared" si="445"/>
        <v/>
      </c>
      <c r="D2416" s="330" t="e" cm="1">
        <f t="array" ref="D2416">INDEX($C$1939:$C$2538,MATCH(0,INDEX(COUNTIF($D$1938:D2415,$C$1939:$C$2538),),))</f>
        <v>#N/A</v>
      </c>
      <c r="E2416" s="333" t="e">
        <f t="shared" si="433"/>
        <v>#N/A</v>
      </c>
    </row>
    <row r="2417" spans="1:5" ht="18" customHeight="1" x14ac:dyDescent="0.25">
      <c r="A2417" s="166">
        <v>29</v>
      </c>
      <c r="B2417" s="271">
        <v>12</v>
      </c>
      <c r="C2417" s="523" t="str">
        <f t="shared" si="445"/>
        <v/>
      </c>
      <c r="D2417" s="330" t="e" cm="1">
        <f t="array" ref="D2417">INDEX($C$1939:$C$2538,MATCH(0,INDEX(COUNTIF($D$1938:D2416,$C$1939:$C$2538),),))</f>
        <v>#N/A</v>
      </c>
      <c r="E2417" s="333" t="e">
        <f t="shared" si="433"/>
        <v>#N/A</v>
      </c>
    </row>
    <row r="2418" spans="1:5" ht="18" customHeight="1" x14ac:dyDescent="0.25">
      <c r="A2418" s="166">
        <v>30</v>
      </c>
      <c r="B2418" s="271">
        <v>12</v>
      </c>
      <c r="C2418" s="523" t="str">
        <f t="shared" si="445"/>
        <v/>
      </c>
      <c r="D2418" s="330" t="e" cm="1">
        <f t="array" ref="D2418">INDEX($C$1939:$C$2538,MATCH(0,INDEX(COUNTIF($D$1938:D2417,$C$1939:$C$2538),),))</f>
        <v>#N/A</v>
      </c>
      <c r="E2418" s="333" t="e">
        <f t="shared" si="433"/>
        <v>#N/A</v>
      </c>
    </row>
    <row r="2419" spans="1:5" ht="18" customHeight="1" x14ac:dyDescent="0.25">
      <c r="A2419" s="166">
        <v>31</v>
      </c>
      <c r="B2419" s="271">
        <v>12</v>
      </c>
      <c r="C2419" s="523" t="str">
        <f t="shared" si="445"/>
        <v/>
      </c>
      <c r="D2419" s="330" t="e" cm="1">
        <f t="array" ref="D2419">INDEX($C$1939:$C$2538,MATCH(0,INDEX(COUNTIF($D$1938:D2418,$C$1939:$C$2538),),))</f>
        <v>#N/A</v>
      </c>
      <c r="E2419" s="333" t="e">
        <f t="shared" si="433"/>
        <v>#N/A</v>
      </c>
    </row>
    <row r="2420" spans="1:5" ht="18" customHeight="1" x14ac:dyDescent="0.25">
      <c r="A2420" s="166">
        <v>32</v>
      </c>
      <c r="B2420" s="271">
        <v>12</v>
      </c>
      <c r="C2420" s="523" t="str">
        <f t="shared" si="445"/>
        <v/>
      </c>
      <c r="D2420" s="330" t="e" cm="1">
        <f t="array" ref="D2420">INDEX($C$1939:$C$2538,MATCH(0,INDEX(COUNTIF($D$1938:D2419,$C$1939:$C$2538),),))</f>
        <v>#N/A</v>
      </c>
      <c r="E2420" s="333" t="e">
        <f t="shared" si="433"/>
        <v>#N/A</v>
      </c>
    </row>
    <row r="2421" spans="1:5" ht="18" customHeight="1" x14ac:dyDescent="0.25">
      <c r="A2421" s="166">
        <v>33</v>
      </c>
      <c r="B2421" s="271">
        <v>12</v>
      </c>
      <c r="C2421" s="523" t="str">
        <f t="shared" ref="C2421:C2438" si="446">IF(C1502="","",C1502)</f>
        <v/>
      </c>
      <c r="D2421" s="330" t="e" cm="1">
        <f t="array" ref="D2421">INDEX($C$1939:$C$2538,MATCH(0,INDEX(COUNTIF($D$1938:D2420,$C$1939:$C$2538),),))</f>
        <v>#N/A</v>
      </c>
      <c r="E2421" s="333" t="e">
        <f t="shared" si="433"/>
        <v>#N/A</v>
      </c>
    </row>
    <row r="2422" spans="1:5" ht="18" customHeight="1" x14ac:dyDescent="0.25">
      <c r="A2422" s="166">
        <v>34</v>
      </c>
      <c r="B2422" s="271">
        <v>12</v>
      </c>
      <c r="C2422" s="523" t="str">
        <f t="shared" si="446"/>
        <v/>
      </c>
      <c r="D2422" s="330" t="e" cm="1">
        <f t="array" ref="D2422">INDEX($C$1939:$C$2538,MATCH(0,INDEX(COUNTIF($D$1938:D2421,$C$1939:$C$2538),),))</f>
        <v>#N/A</v>
      </c>
      <c r="E2422" s="333" t="e">
        <f t="shared" si="433"/>
        <v>#N/A</v>
      </c>
    </row>
    <row r="2423" spans="1:5" ht="18" customHeight="1" x14ac:dyDescent="0.25">
      <c r="A2423" s="166">
        <v>35</v>
      </c>
      <c r="B2423" s="271">
        <v>12</v>
      </c>
      <c r="C2423" s="523" t="str">
        <f t="shared" si="446"/>
        <v/>
      </c>
      <c r="D2423" s="330" t="e" cm="1">
        <f t="array" ref="D2423">INDEX($C$1939:$C$2538,MATCH(0,INDEX(COUNTIF($D$1938:D2422,$C$1939:$C$2538),),))</f>
        <v>#N/A</v>
      </c>
      <c r="E2423" s="333" t="e">
        <f t="shared" si="433"/>
        <v>#N/A</v>
      </c>
    </row>
    <row r="2424" spans="1:5" ht="18" customHeight="1" x14ac:dyDescent="0.25">
      <c r="A2424" s="166">
        <v>36</v>
      </c>
      <c r="B2424" s="271">
        <v>12</v>
      </c>
      <c r="C2424" s="523" t="str">
        <f t="shared" si="446"/>
        <v/>
      </c>
      <c r="D2424" s="330" t="e" cm="1">
        <f t="array" ref="D2424">INDEX($C$1939:$C$2538,MATCH(0,INDEX(COUNTIF($D$1938:D2423,$C$1939:$C$2538),),))</f>
        <v>#N/A</v>
      </c>
      <c r="E2424" s="333" t="e">
        <f t="shared" si="433"/>
        <v>#N/A</v>
      </c>
    </row>
    <row r="2425" spans="1:5" ht="18" customHeight="1" x14ac:dyDescent="0.25">
      <c r="A2425" s="166">
        <v>37</v>
      </c>
      <c r="B2425" s="271">
        <v>12</v>
      </c>
      <c r="C2425" s="523" t="str">
        <f t="shared" si="446"/>
        <v/>
      </c>
      <c r="D2425" s="330" t="e" cm="1">
        <f t="array" ref="D2425">INDEX($C$1939:$C$2538,MATCH(0,INDEX(COUNTIF($D$1938:D2424,$C$1939:$C$2538),),))</f>
        <v>#N/A</v>
      </c>
      <c r="E2425" s="333" t="e">
        <f t="shared" si="433"/>
        <v>#N/A</v>
      </c>
    </row>
    <row r="2426" spans="1:5" ht="18" customHeight="1" x14ac:dyDescent="0.25">
      <c r="A2426" s="166">
        <v>38</v>
      </c>
      <c r="B2426" s="271">
        <v>12</v>
      </c>
      <c r="C2426" s="523" t="str">
        <f t="shared" si="446"/>
        <v/>
      </c>
      <c r="D2426" s="330" t="e" cm="1">
        <f t="array" ref="D2426">INDEX($C$1939:$C$2538,MATCH(0,INDEX(COUNTIF($D$1938:D2425,$C$1939:$C$2538),),))</f>
        <v>#N/A</v>
      </c>
      <c r="E2426" s="333" t="e">
        <f t="shared" si="433"/>
        <v>#N/A</v>
      </c>
    </row>
    <row r="2427" spans="1:5" ht="18" customHeight="1" x14ac:dyDescent="0.25">
      <c r="A2427" s="166">
        <v>39</v>
      </c>
      <c r="B2427" s="271">
        <v>12</v>
      </c>
      <c r="C2427" s="523" t="str">
        <f t="shared" si="446"/>
        <v/>
      </c>
      <c r="D2427" s="330" t="e" cm="1">
        <f t="array" ref="D2427">INDEX($C$1939:$C$2538,MATCH(0,INDEX(COUNTIF($D$1938:D2426,$C$1939:$C$2538),),))</f>
        <v>#N/A</v>
      </c>
      <c r="E2427" s="333" t="e">
        <f t="shared" si="433"/>
        <v>#N/A</v>
      </c>
    </row>
    <row r="2428" spans="1:5" ht="18" customHeight="1" x14ac:dyDescent="0.25">
      <c r="A2428" s="166">
        <v>40</v>
      </c>
      <c r="B2428" s="271">
        <v>12</v>
      </c>
      <c r="C2428" s="523" t="str">
        <f t="shared" si="446"/>
        <v/>
      </c>
      <c r="D2428" s="330" t="e" cm="1">
        <f t="array" ref="D2428">INDEX($C$1939:$C$2538,MATCH(0,INDEX(COUNTIF($D$1938:D2427,$C$1939:$C$2538),),))</f>
        <v>#N/A</v>
      </c>
      <c r="E2428" s="333" t="e">
        <f t="shared" ref="E2428:E2497" si="447">IF(D2428="",D2429,IF(D2428=E2427,D2429,D2428))</f>
        <v>#N/A</v>
      </c>
    </row>
    <row r="2429" spans="1:5" ht="18" customHeight="1" x14ac:dyDescent="0.25">
      <c r="A2429" s="166">
        <v>41</v>
      </c>
      <c r="B2429" s="271">
        <v>12</v>
      </c>
      <c r="C2429" s="523" t="str">
        <f t="shared" si="446"/>
        <v/>
      </c>
      <c r="D2429" s="330" t="e" cm="1">
        <f t="array" ref="D2429">INDEX($C$1939:$C$2538,MATCH(0,INDEX(COUNTIF($D$1938:D2428,$C$1939:$C$2538),),))</f>
        <v>#N/A</v>
      </c>
      <c r="E2429" s="333" t="e">
        <f t="shared" si="447"/>
        <v>#N/A</v>
      </c>
    </row>
    <row r="2430" spans="1:5" ht="18" customHeight="1" x14ac:dyDescent="0.25">
      <c r="A2430" s="166">
        <v>42</v>
      </c>
      <c r="B2430" s="271">
        <v>12</v>
      </c>
      <c r="C2430" s="523" t="str">
        <f t="shared" si="446"/>
        <v/>
      </c>
      <c r="D2430" s="330" t="e" cm="1">
        <f t="array" ref="D2430">INDEX($C$1939:$C$2538,MATCH(0,INDEX(COUNTIF($D$1938:D2429,$C$1939:$C$2538),),))</f>
        <v>#N/A</v>
      </c>
      <c r="E2430" s="333" t="e">
        <f t="shared" si="447"/>
        <v>#N/A</v>
      </c>
    </row>
    <row r="2431" spans="1:5" ht="18" customHeight="1" x14ac:dyDescent="0.25">
      <c r="A2431" s="166">
        <v>43</v>
      </c>
      <c r="B2431" s="271">
        <v>12</v>
      </c>
      <c r="C2431" s="523" t="str">
        <f t="shared" si="446"/>
        <v/>
      </c>
      <c r="D2431" s="330" t="e" cm="1">
        <f t="array" ref="D2431">INDEX($C$1939:$C$2538,MATCH(0,INDEX(COUNTIF($D$1938:D2430,$C$1939:$C$2538),),))</f>
        <v>#N/A</v>
      </c>
      <c r="E2431" s="333" t="e">
        <f t="shared" si="447"/>
        <v>#N/A</v>
      </c>
    </row>
    <row r="2432" spans="1:5" ht="18" customHeight="1" x14ac:dyDescent="0.25">
      <c r="A2432" s="166">
        <v>44</v>
      </c>
      <c r="B2432" s="271">
        <v>12</v>
      </c>
      <c r="C2432" s="523" t="str">
        <f t="shared" si="446"/>
        <v/>
      </c>
      <c r="D2432" s="330" t="e" cm="1">
        <f t="array" ref="D2432">INDEX($C$1939:$C$2538,MATCH(0,INDEX(COUNTIF($D$1938:D2431,$C$1939:$C$2538),),))</f>
        <v>#N/A</v>
      </c>
      <c r="E2432" s="333" t="e">
        <f t="shared" si="447"/>
        <v>#N/A</v>
      </c>
    </row>
    <row r="2433" spans="1:5" ht="18" customHeight="1" x14ac:dyDescent="0.25">
      <c r="A2433" s="166">
        <v>45</v>
      </c>
      <c r="B2433" s="271">
        <v>12</v>
      </c>
      <c r="C2433" s="523" t="str">
        <f t="shared" si="446"/>
        <v/>
      </c>
      <c r="D2433" s="330" t="e" cm="1">
        <f t="array" ref="D2433">INDEX($C$1939:$C$2538,MATCH(0,INDEX(COUNTIF($D$1938:D2432,$C$1939:$C$2538),),))</f>
        <v>#N/A</v>
      </c>
      <c r="E2433" s="333" t="e">
        <f t="shared" si="447"/>
        <v>#N/A</v>
      </c>
    </row>
    <row r="2434" spans="1:5" ht="18" customHeight="1" x14ac:dyDescent="0.25">
      <c r="A2434" s="166">
        <v>46</v>
      </c>
      <c r="B2434" s="271">
        <v>12</v>
      </c>
      <c r="C2434" s="523" t="str">
        <f t="shared" si="446"/>
        <v/>
      </c>
      <c r="D2434" s="330" t="e" cm="1">
        <f t="array" ref="D2434">INDEX($C$1939:$C$2538,MATCH(0,INDEX(COUNTIF($D$1938:D2433,$C$1939:$C$2538),),))</f>
        <v>#N/A</v>
      </c>
      <c r="E2434" s="333" t="e">
        <f t="shared" si="447"/>
        <v>#N/A</v>
      </c>
    </row>
    <row r="2435" spans="1:5" ht="18" customHeight="1" x14ac:dyDescent="0.25">
      <c r="A2435" s="166">
        <v>47</v>
      </c>
      <c r="B2435" s="271">
        <v>12</v>
      </c>
      <c r="C2435" s="523" t="str">
        <f t="shared" si="446"/>
        <v/>
      </c>
      <c r="D2435" s="330" t="e" cm="1">
        <f t="array" ref="D2435">INDEX($C$1939:$C$2538,MATCH(0,INDEX(COUNTIF($D$1938:D2434,$C$1939:$C$2538),),))</f>
        <v>#N/A</v>
      </c>
      <c r="E2435" s="333" t="e">
        <f t="shared" si="447"/>
        <v>#N/A</v>
      </c>
    </row>
    <row r="2436" spans="1:5" ht="18" customHeight="1" x14ac:dyDescent="0.25">
      <c r="A2436" s="166">
        <v>48</v>
      </c>
      <c r="B2436" s="271">
        <v>12</v>
      </c>
      <c r="C2436" s="523" t="str">
        <f t="shared" si="446"/>
        <v/>
      </c>
      <c r="D2436" s="330" t="e" cm="1">
        <f t="array" ref="D2436">INDEX($C$1939:$C$2538,MATCH(0,INDEX(COUNTIF($D$1938:D2435,$C$1939:$C$2538),),))</f>
        <v>#N/A</v>
      </c>
      <c r="E2436" s="333" t="e">
        <f t="shared" si="447"/>
        <v>#N/A</v>
      </c>
    </row>
    <row r="2437" spans="1:5" ht="18" customHeight="1" x14ac:dyDescent="0.25">
      <c r="A2437" s="166">
        <v>49</v>
      </c>
      <c r="B2437" s="271">
        <v>12</v>
      </c>
      <c r="C2437" s="523" t="str">
        <f t="shared" si="446"/>
        <v/>
      </c>
      <c r="D2437" s="330" t="e" cm="1">
        <f t="array" ref="D2437">INDEX($C$1939:$C$2538,MATCH(0,INDEX(COUNTIF($D$1938:D2436,$C$1939:$C$2538),),))</f>
        <v>#N/A</v>
      </c>
      <c r="E2437" s="333" t="e">
        <f t="shared" si="447"/>
        <v>#N/A</v>
      </c>
    </row>
    <row r="2438" spans="1:5" ht="18" customHeight="1" x14ac:dyDescent="0.25">
      <c r="A2438" s="166">
        <v>50</v>
      </c>
      <c r="B2438" s="271">
        <v>12</v>
      </c>
      <c r="C2438" s="523" t="str">
        <f t="shared" si="446"/>
        <v/>
      </c>
      <c r="D2438" s="330" t="e" cm="1">
        <f t="array" ref="D2438">INDEX($C$1939:$C$2538,MATCH(0,INDEX(COUNTIF($D$1938:D2437,$C$1939:$C$2538),),))</f>
        <v>#N/A</v>
      </c>
      <c r="E2438" s="333" t="e">
        <f t="shared" si="447"/>
        <v>#N/A</v>
      </c>
    </row>
    <row r="2439" spans="1:5" ht="18" customHeight="1" x14ac:dyDescent="0.25">
      <c r="A2439" s="166">
        <v>1</v>
      </c>
      <c r="B2439" s="271">
        <v>13</v>
      </c>
      <c r="C2439" s="524" t="str">
        <f t="shared" ref="C2439:C2457" si="448">IF(C1746="","",C1746)</f>
        <v/>
      </c>
      <c r="D2439" s="330" t="e" cm="1">
        <f t="array" ref="D2439">INDEX($C$1939:$C$2538,MATCH(0,INDEX(COUNTIF($D$1938:D2438,$C$1939:$C$2538),),))</f>
        <v>#N/A</v>
      </c>
      <c r="E2439" s="333" t="e">
        <f>IF(D2439="",D2440,IF(D2439=E2438,D2440,D2439))</f>
        <v>#N/A</v>
      </c>
    </row>
    <row r="2440" spans="1:5" ht="18" customHeight="1" x14ac:dyDescent="0.25">
      <c r="A2440" s="166">
        <v>2</v>
      </c>
      <c r="B2440" s="271">
        <v>13</v>
      </c>
      <c r="C2440" s="524" t="str">
        <f t="shared" si="448"/>
        <v/>
      </c>
      <c r="D2440" s="330" t="e" cm="1">
        <f t="array" ref="D2440">INDEX($C$1939:$C$2538,MATCH(0,INDEX(COUNTIF($D$1938:D2439,$C$1939:$C$2538),),))</f>
        <v>#N/A</v>
      </c>
      <c r="E2440" s="333" t="e">
        <f t="shared" si="447"/>
        <v>#N/A</v>
      </c>
    </row>
    <row r="2441" spans="1:5" ht="18" customHeight="1" x14ac:dyDescent="0.25">
      <c r="A2441" s="166">
        <v>3</v>
      </c>
      <c r="B2441" s="271">
        <v>13</v>
      </c>
      <c r="C2441" s="524" t="str">
        <f t="shared" si="448"/>
        <v/>
      </c>
      <c r="D2441" s="330" t="e" cm="1">
        <f t="array" ref="D2441">INDEX($C$1939:$C$2538,MATCH(0,INDEX(COUNTIF($D$1938:D2440,$C$1939:$C$2538),),))</f>
        <v>#N/A</v>
      </c>
      <c r="E2441" s="333" t="e">
        <f t="shared" si="447"/>
        <v>#N/A</v>
      </c>
    </row>
    <row r="2442" spans="1:5" ht="18" customHeight="1" x14ac:dyDescent="0.25">
      <c r="A2442" s="166">
        <v>4</v>
      </c>
      <c r="B2442" s="271">
        <v>13</v>
      </c>
      <c r="C2442" s="524" t="str">
        <f t="shared" si="448"/>
        <v/>
      </c>
      <c r="D2442" s="330" t="e" cm="1">
        <f t="array" ref="D2442">INDEX($C$1939:$C$2538,MATCH(0,INDEX(COUNTIF($D$1938:D2441,$C$1939:$C$2538),),))</f>
        <v>#N/A</v>
      </c>
      <c r="E2442" s="333" t="e">
        <f t="shared" si="447"/>
        <v>#N/A</v>
      </c>
    </row>
    <row r="2443" spans="1:5" ht="18" customHeight="1" x14ac:dyDescent="0.25">
      <c r="A2443" s="166">
        <v>5</v>
      </c>
      <c r="B2443" s="271">
        <v>13</v>
      </c>
      <c r="C2443" s="524" t="str">
        <f t="shared" si="448"/>
        <v/>
      </c>
      <c r="D2443" s="330" t="e" cm="1">
        <f t="array" ref="D2443">INDEX($C$1939:$C$2538,MATCH(0,INDEX(COUNTIF($D$1938:D2442,$C$1939:$C$2538),),))</f>
        <v>#N/A</v>
      </c>
      <c r="E2443" s="333" t="e">
        <f t="shared" si="447"/>
        <v>#N/A</v>
      </c>
    </row>
    <row r="2444" spans="1:5" ht="18" customHeight="1" x14ac:dyDescent="0.25">
      <c r="A2444" s="166">
        <v>6</v>
      </c>
      <c r="B2444" s="271">
        <v>13</v>
      </c>
      <c r="C2444" s="524" t="str">
        <f t="shared" si="448"/>
        <v/>
      </c>
      <c r="D2444" s="330" t="e" cm="1">
        <f t="array" ref="D2444">INDEX($C$1939:$C$2538,MATCH(0,INDEX(COUNTIF($D$1938:D2443,$C$1939:$C$2538),),))</f>
        <v>#N/A</v>
      </c>
      <c r="E2444" s="333" t="e">
        <f t="shared" si="447"/>
        <v>#N/A</v>
      </c>
    </row>
    <row r="2445" spans="1:5" ht="18" customHeight="1" x14ac:dyDescent="0.25">
      <c r="A2445" s="166">
        <v>7</v>
      </c>
      <c r="B2445" s="271">
        <v>13</v>
      </c>
      <c r="C2445" s="524" t="str">
        <f t="shared" si="448"/>
        <v/>
      </c>
      <c r="D2445" s="330" t="e" cm="1">
        <f t="array" ref="D2445">INDEX($C$1939:$C$2538,MATCH(0,INDEX(COUNTIF($D$1938:D2444,$C$1939:$C$2538),),))</f>
        <v>#N/A</v>
      </c>
      <c r="E2445" s="333" t="e">
        <f t="shared" si="447"/>
        <v>#N/A</v>
      </c>
    </row>
    <row r="2446" spans="1:5" ht="18" customHeight="1" x14ac:dyDescent="0.25">
      <c r="A2446" s="166">
        <v>8</v>
      </c>
      <c r="B2446" s="271">
        <v>13</v>
      </c>
      <c r="C2446" s="524" t="str">
        <f t="shared" si="448"/>
        <v/>
      </c>
      <c r="D2446" s="330" t="e" cm="1">
        <f t="array" ref="D2446">INDEX($C$1939:$C$2538,MATCH(0,INDEX(COUNTIF($D$1938:D2445,$C$1939:$C$2538),),))</f>
        <v>#N/A</v>
      </c>
      <c r="E2446" s="333" t="e">
        <f t="shared" si="447"/>
        <v>#N/A</v>
      </c>
    </row>
    <row r="2447" spans="1:5" ht="18" customHeight="1" x14ac:dyDescent="0.25">
      <c r="A2447" s="166">
        <v>9</v>
      </c>
      <c r="B2447" s="271">
        <v>13</v>
      </c>
      <c r="C2447" s="524" t="str">
        <f t="shared" si="448"/>
        <v/>
      </c>
      <c r="D2447" s="330" t="e" cm="1">
        <f t="array" ref="D2447">INDEX($C$1939:$C$2538,MATCH(0,INDEX(COUNTIF($D$1938:D2446,$C$1939:$C$2538),),))</f>
        <v>#N/A</v>
      </c>
      <c r="E2447" s="333" t="e">
        <f t="shared" si="447"/>
        <v>#N/A</v>
      </c>
    </row>
    <row r="2448" spans="1:5" ht="18" customHeight="1" x14ac:dyDescent="0.25">
      <c r="A2448" s="166">
        <v>10</v>
      </c>
      <c r="B2448" s="271">
        <v>13</v>
      </c>
      <c r="C2448" s="524" t="str">
        <f t="shared" si="448"/>
        <v/>
      </c>
      <c r="D2448" s="330" t="e" cm="1">
        <f t="array" ref="D2448">INDEX($C$1939:$C$2538,MATCH(0,INDEX(COUNTIF($D$1938:D2447,$C$1939:$C$2538),),))</f>
        <v>#N/A</v>
      </c>
      <c r="E2448" s="333" t="e">
        <f t="shared" si="447"/>
        <v>#N/A</v>
      </c>
    </row>
    <row r="2449" spans="1:5" ht="18" customHeight="1" x14ac:dyDescent="0.25">
      <c r="A2449" s="166">
        <v>11</v>
      </c>
      <c r="B2449" s="271">
        <v>13</v>
      </c>
      <c r="C2449" s="524" t="str">
        <f t="shared" si="448"/>
        <v/>
      </c>
      <c r="D2449" s="330" t="e" cm="1">
        <f t="array" ref="D2449">INDEX($C$1939:$C$2538,MATCH(0,INDEX(COUNTIF($D$1938:D2448,$C$1939:$C$2538),),))</f>
        <v>#N/A</v>
      </c>
      <c r="E2449" s="333" t="e">
        <f t="shared" si="447"/>
        <v>#N/A</v>
      </c>
    </row>
    <row r="2450" spans="1:5" ht="18" customHeight="1" x14ac:dyDescent="0.25">
      <c r="A2450" s="166">
        <v>12</v>
      </c>
      <c r="B2450" s="271">
        <v>13</v>
      </c>
      <c r="C2450" s="524" t="str">
        <f t="shared" si="448"/>
        <v/>
      </c>
      <c r="D2450" s="330" t="e" cm="1">
        <f t="array" ref="D2450">INDEX($C$1939:$C$2538,MATCH(0,INDEX(COUNTIF($D$1938:D2449,$C$1939:$C$2538),),))</f>
        <v>#N/A</v>
      </c>
      <c r="E2450" s="333" t="e">
        <f t="shared" si="447"/>
        <v>#N/A</v>
      </c>
    </row>
    <row r="2451" spans="1:5" ht="18" customHeight="1" x14ac:dyDescent="0.25">
      <c r="A2451" s="166">
        <v>13</v>
      </c>
      <c r="B2451" s="271">
        <v>13</v>
      </c>
      <c r="C2451" s="524" t="str">
        <f t="shared" si="448"/>
        <v/>
      </c>
      <c r="D2451" s="330" t="e" cm="1">
        <f t="array" ref="D2451">INDEX($C$1939:$C$2538,MATCH(0,INDEX(COUNTIF($D$1938:D2450,$C$1939:$C$2538),),))</f>
        <v>#N/A</v>
      </c>
      <c r="E2451" s="333" t="e">
        <f t="shared" si="447"/>
        <v>#N/A</v>
      </c>
    </row>
    <row r="2452" spans="1:5" ht="18" customHeight="1" x14ac:dyDescent="0.25">
      <c r="A2452" s="166">
        <v>14</v>
      </c>
      <c r="B2452" s="271">
        <v>13</v>
      </c>
      <c r="C2452" s="524" t="str">
        <f t="shared" si="448"/>
        <v/>
      </c>
      <c r="D2452" s="330" t="e" cm="1">
        <f t="array" ref="D2452">INDEX($C$1939:$C$2538,MATCH(0,INDEX(COUNTIF($D$1938:D2451,$C$1939:$C$2538),),))</f>
        <v>#N/A</v>
      </c>
      <c r="E2452" s="333" t="e">
        <f t="shared" si="447"/>
        <v>#N/A</v>
      </c>
    </row>
    <row r="2453" spans="1:5" ht="18" customHeight="1" x14ac:dyDescent="0.25">
      <c r="A2453" s="166">
        <v>15</v>
      </c>
      <c r="B2453" s="271">
        <v>13</v>
      </c>
      <c r="C2453" s="524" t="str">
        <f t="shared" si="448"/>
        <v/>
      </c>
      <c r="D2453" s="330" t="e" cm="1">
        <f t="array" ref="D2453">INDEX($C$1939:$C$2538,MATCH(0,INDEX(COUNTIF($D$1938:D2452,$C$1939:$C$2538),),))</f>
        <v>#N/A</v>
      </c>
      <c r="E2453" s="333" t="e">
        <f t="shared" si="447"/>
        <v>#N/A</v>
      </c>
    </row>
    <row r="2454" spans="1:5" ht="18" customHeight="1" x14ac:dyDescent="0.25">
      <c r="A2454" s="166">
        <v>16</v>
      </c>
      <c r="B2454" s="271">
        <v>13</v>
      </c>
      <c r="C2454" s="524" t="str">
        <f t="shared" si="448"/>
        <v/>
      </c>
      <c r="D2454" s="330" t="e" cm="1">
        <f t="array" ref="D2454">INDEX($C$1939:$C$2538,MATCH(0,INDEX(COUNTIF($D$1938:D2453,$C$1939:$C$2538),),))</f>
        <v>#N/A</v>
      </c>
      <c r="E2454" s="333" t="e">
        <f t="shared" si="447"/>
        <v>#N/A</v>
      </c>
    </row>
    <row r="2455" spans="1:5" ht="18" customHeight="1" x14ac:dyDescent="0.25">
      <c r="A2455" s="166">
        <v>17</v>
      </c>
      <c r="B2455" s="271">
        <v>13</v>
      </c>
      <c r="C2455" s="524" t="str">
        <f t="shared" si="448"/>
        <v/>
      </c>
      <c r="D2455" s="330" t="e" cm="1">
        <f t="array" ref="D2455">INDEX($C$1939:$C$2538,MATCH(0,INDEX(COUNTIF($D$1938:D2454,$C$1939:$C$2538),),))</f>
        <v>#N/A</v>
      </c>
      <c r="E2455" s="333" t="e">
        <f t="shared" si="447"/>
        <v>#N/A</v>
      </c>
    </row>
    <row r="2456" spans="1:5" ht="18" customHeight="1" x14ac:dyDescent="0.25">
      <c r="A2456" s="166">
        <v>18</v>
      </c>
      <c r="B2456" s="271">
        <v>13</v>
      </c>
      <c r="C2456" s="524" t="str">
        <f t="shared" si="448"/>
        <v/>
      </c>
      <c r="D2456" s="330" t="e" cm="1">
        <f t="array" ref="D2456">INDEX($C$1939:$C$2538,MATCH(0,INDEX(COUNTIF($D$1938:D2455,$C$1939:$C$2538),),))</f>
        <v>#N/A</v>
      </c>
      <c r="E2456" s="333" t="e">
        <f t="shared" si="447"/>
        <v>#N/A</v>
      </c>
    </row>
    <row r="2457" spans="1:5" ht="18" customHeight="1" x14ac:dyDescent="0.25">
      <c r="A2457" s="166">
        <v>19</v>
      </c>
      <c r="B2457" s="271">
        <v>13</v>
      </c>
      <c r="C2457" s="524" t="str">
        <f t="shared" si="448"/>
        <v/>
      </c>
      <c r="D2457" s="330" t="e" cm="1">
        <f t="array" ref="D2457">INDEX($C$1939:$C$2538,MATCH(0,INDEX(COUNTIF($D$1938:D2456,$C$1939:$C$2538),),))</f>
        <v>#N/A</v>
      </c>
      <c r="E2457" s="333" t="e">
        <f t="shared" si="447"/>
        <v>#N/A</v>
      </c>
    </row>
    <row r="2458" spans="1:5" ht="18" customHeight="1" x14ac:dyDescent="0.25">
      <c r="A2458" s="166">
        <v>20</v>
      </c>
      <c r="B2458" s="271">
        <v>13</v>
      </c>
      <c r="C2458" s="524" t="str">
        <f t="shared" ref="C2458:C2487" si="449">IF(C1765="","",C1765)</f>
        <v/>
      </c>
      <c r="D2458" s="330" t="e" cm="1">
        <f t="array" ref="D2458">INDEX($C$1939:$C$2538,MATCH(0,INDEX(COUNTIF($D$1938:D2457,$C$1939:$C$2538),),))</f>
        <v>#N/A</v>
      </c>
      <c r="E2458" s="333" t="e">
        <f t="shared" ref="E2458:E2487" si="450">IF(D2458="",D2459,IF(D2458=E2457,D2459,D2458))</f>
        <v>#N/A</v>
      </c>
    </row>
    <row r="2459" spans="1:5" ht="18" customHeight="1" x14ac:dyDescent="0.25">
      <c r="A2459" s="903">
        <v>21</v>
      </c>
      <c r="B2459" s="271">
        <v>13</v>
      </c>
      <c r="C2459" s="524" t="str">
        <f t="shared" si="449"/>
        <v/>
      </c>
      <c r="D2459" s="330" t="e" cm="1">
        <f t="array" ref="D2459">INDEX($C$1939:$C$2538,MATCH(0,INDEX(COUNTIF($D$1938:D2458,$C$1939:$C$2538),),))</f>
        <v>#N/A</v>
      </c>
      <c r="E2459" s="333" t="e">
        <f t="shared" si="450"/>
        <v>#N/A</v>
      </c>
    </row>
    <row r="2460" spans="1:5" ht="18" customHeight="1" x14ac:dyDescent="0.25">
      <c r="A2460" s="903">
        <v>22</v>
      </c>
      <c r="B2460" s="271">
        <v>13</v>
      </c>
      <c r="C2460" s="524" t="str">
        <f t="shared" si="449"/>
        <v/>
      </c>
      <c r="D2460" s="330" t="e" cm="1">
        <f t="array" ref="D2460">INDEX($C$1939:$C$2538,MATCH(0,INDEX(COUNTIF($D$1938:D2459,$C$1939:$C$2538),),))</f>
        <v>#N/A</v>
      </c>
      <c r="E2460" s="333" t="e">
        <f t="shared" si="450"/>
        <v>#N/A</v>
      </c>
    </row>
    <row r="2461" spans="1:5" ht="18" customHeight="1" x14ac:dyDescent="0.25">
      <c r="A2461" s="903">
        <v>23</v>
      </c>
      <c r="B2461" s="271">
        <v>13</v>
      </c>
      <c r="C2461" s="524" t="str">
        <f t="shared" si="449"/>
        <v/>
      </c>
      <c r="D2461" s="330" t="e" cm="1">
        <f t="array" ref="D2461">INDEX($C$1939:$C$2538,MATCH(0,INDEX(COUNTIF($D$1938:D2460,$C$1939:$C$2538),),))</f>
        <v>#N/A</v>
      </c>
      <c r="E2461" s="333" t="e">
        <f t="shared" si="450"/>
        <v>#N/A</v>
      </c>
    </row>
    <row r="2462" spans="1:5" ht="18" customHeight="1" x14ac:dyDescent="0.25">
      <c r="A2462" s="903">
        <v>24</v>
      </c>
      <c r="B2462" s="271">
        <v>13</v>
      </c>
      <c r="C2462" s="524" t="str">
        <f t="shared" si="449"/>
        <v/>
      </c>
      <c r="D2462" s="330" t="e" cm="1">
        <f t="array" ref="D2462">INDEX($C$1939:$C$2538,MATCH(0,INDEX(COUNTIF($D$1938:D2461,$C$1939:$C$2538),),))</f>
        <v>#N/A</v>
      </c>
      <c r="E2462" s="333" t="e">
        <f t="shared" si="450"/>
        <v>#N/A</v>
      </c>
    </row>
    <row r="2463" spans="1:5" ht="18" customHeight="1" x14ac:dyDescent="0.25">
      <c r="A2463" s="903">
        <v>25</v>
      </c>
      <c r="B2463" s="271">
        <v>13</v>
      </c>
      <c r="C2463" s="524" t="str">
        <f t="shared" si="449"/>
        <v/>
      </c>
      <c r="D2463" s="330" t="e" cm="1">
        <f t="array" ref="D2463">INDEX($C$1939:$C$2538,MATCH(0,INDEX(COUNTIF($D$1938:D2462,$C$1939:$C$2538),),))</f>
        <v>#N/A</v>
      </c>
      <c r="E2463" s="333" t="e">
        <f t="shared" si="450"/>
        <v>#N/A</v>
      </c>
    </row>
    <row r="2464" spans="1:5" ht="18" customHeight="1" x14ac:dyDescent="0.25">
      <c r="A2464" s="903">
        <v>26</v>
      </c>
      <c r="B2464" s="271">
        <v>13</v>
      </c>
      <c r="C2464" s="524" t="str">
        <f t="shared" si="449"/>
        <v/>
      </c>
      <c r="D2464" s="330" t="e" cm="1">
        <f t="array" ref="D2464">INDEX($C$1939:$C$2538,MATCH(0,INDEX(COUNTIF($D$1938:D2463,$C$1939:$C$2538),),))</f>
        <v>#N/A</v>
      </c>
      <c r="E2464" s="333" t="e">
        <f t="shared" si="450"/>
        <v>#N/A</v>
      </c>
    </row>
    <row r="2465" spans="1:5" ht="18" customHeight="1" x14ac:dyDescent="0.25">
      <c r="A2465" s="903">
        <v>27</v>
      </c>
      <c r="B2465" s="271">
        <v>13</v>
      </c>
      <c r="C2465" s="524" t="str">
        <f t="shared" si="449"/>
        <v/>
      </c>
      <c r="D2465" s="330" t="e" cm="1">
        <f t="array" ref="D2465">INDEX($C$1939:$C$2538,MATCH(0,INDEX(COUNTIF($D$1938:D2464,$C$1939:$C$2538),),))</f>
        <v>#N/A</v>
      </c>
      <c r="E2465" s="333" t="e">
        <f t="shared" si="450"/>
        <v>#N/A</v>
      </c>
    </row>
    <row r="2466" spans="1:5" ht="18" customHeight="1" x14ac:dyDescent="0.25">
      <c r="A2466" s="903">
        <v>28</v>
      </c>
      <c r="B2466" s="271">
        <v>13</v>
      </c>
      <c r="C2466" s="524" t="str">
        <f t="shared" si="449"/>
        <v/>
      </c>
      <c r="D2466" s="330" t="e" cm="1">
        <f t="array" ref="D2466">INDEX($C$1939:$C$2538,MATCH(0,INDEX(COUNTIF($D$1938:D2465,$C$1939:$C$2538),),))</f>
        <v>#N/A</v>
      </c>
      <c r="E2466" s="333" t="e">
        <f t="shared" si="450"/>
        <v>#N/A</v>
      </c>
    </row>
    <row r="2467" spans="1:5" ht="18" customHeight="1" x14ac:dyDescent="0.25">
      <c r="A2467" s="903">
        <v>29</v>
      </c>
      <c r="B2467" s="271">
        <v>13</v>
      </c>
      <c r="C2467" s="524" t="str">
        <f t="shared" si="449"/>
        <v/>
      </c>
      <c r="D2467" s="330" t="e" cm="1">
        <f t="array" ref="D2467">INDEX($C$1939:$C$2538,MATCH(0,INDEX(COUNTIF($D$1938:D2466,$C$1939:$C$2538),),))</f>
        <v>#N/A</v>
      </c>
      <c r="E2467" s="333" t="e">
        <f t="shared" si="450"/>
        <v>#N/A</v>
      </c>
    </row>
    <row r="2468" spans="1:5" ht="18" customHeight="1" x14ac:dyDescent="0.25">
      <c r="A2468" s="903">
        <v>30</v>
      </c>
      <c r="B2468" s="271">
        <v>13</v>
      </c>
      <c r="C2468" s="524" t="str">
        <f t="shared" si="449"/>
        <v/>
      </c>
      <c r="D2468" s="330" t="e" cm="1">
        <f t="array" ref="D2468">INDEX($C$1939:$C$2538,MATCH(0,INDEX(COUNTIF($D$1938:D2467,$C$1939:$C$2538),),))</f>
        <v>#N/A</v>
      </c>
      <c r="E2468" s="333" t="e">
        <f t="shared" si="450"/>
        <v>#N/A</v>
      </c>
    </row>
    <row r="2469" spans="1:5" ht="18" customHeight="1" x14ac:dyDescent="0.25">
      <c r="A2469" s="903">
        <v>31</v>
      </c>
      <c r="B2469" s="271">
        <v>13</v>
      </c>
      <c r="C2469" s="524" t="str">
        <f t="shared" si="449"/>
        <v/>
      </c>
      <c r="D2469" s="330" t="e" cm="1">
        <f t="array" ref="D2469">INDEX($C$1939:$C$2538,MATCH(0,INDEX(COUNTIF($D$1938:D2468,$C$1939:$C$2538),),))</f>
        <v>#N/A</v>
      </c>
      <c r="E2469" s="333" t="e">
        <f t="shared" si="450"/>
        <v>#N/A</v>
      </c>
    </row>
    <row r="2470" spans="1:5" ht="18" customHeight="1" x14ac:dyDescent="0.25">
      <c r="A2470" s="903">
        <v>32</v>
      </c>
      <c r="B2470" s="271">
        <v>13</v>
      </c>
      <c r="C2470" s="524" t="str">
        <f t="shared" si="449"/>
        <v/>
      </c>
      <c r="D2470" s="330" t="e" cm="1">
        <f t="array" ref="D2470">INDEX($C$1939:$C$2538,MATCH(0,INDEX(COUNTIF($D$1938:D2469,$C$1939:$C$2538),),))</f>
        <v>#N/A</v>
      </c>
      <c r="E2470" s="333" t="e">
        <f t="shared" si="450"/>
        <v>#N/A</v>
      </c>
    </row>
    <row r="2471" spans="1:5" ht="18" customHeight="1" x14ac:dyDescent="0.25">
      <c r="A2471" s="903">
        <v>33</v>
      </c>
      <c r="B2471" s="271">
        <v>13</v>
      </c>
      <c r="C2471" s="524" t="str">
        <f t="shared" si="449"/>
        <v/>
      </c>
      <c r="D2471" s="330" t="e" cm="1">
        <f t="array" ref="D2471">INDEX($C$1939:$C$2538,MATCH(0,INDEX(COUNTIF($D$1938:D2470,$C$1939:$C$2538),),))</f>
        <v>#N/A</v>
      </c>
      <c r="E2471" s="333" t="e">
        <f t="shared" si="450"/>
        <v>#N/A</v>
      </c>
    </row>
    <row r="2472" spans="1:5" ht="18" customHeight="1" x14ac:dyDescent="0.25">
      <c r="A2472" s="903">
        <v>34</v>
      </c>
      <c r="B2472" s="271">
        <v>13</v>
      </c>
      <c r="C2472" s="524" t="str">
        <f t="shared" si="449"/>
        <v/>
      </c>
      <c r="D2472" s="330" t="e" cm="1">
        <f t="array" ref="D2472">INDEX($C$1939:$C$2538,MATCH(0,INDEX(COUNTIF($D$1938:D2471,$C$1939:$C$2538),),))</f>
        <v>#N/A</v>
      </c>
      <c r="E2472" s="333" t="e">
        <f t="shared" si="450"/>
        <v>#N/A</v>
      </c>
    </row>
    <row r="2473" spans="1:5" ht="18" customHeight="1" x14ac:dyDescent="0.25">
      <c r="A2473" s="903">
        <v>35</v>
      </c>
      <c r="B2473" s="271">
        <v>13</v>
      </c>
      <c r="C2473" s="524" t="str">
        <f t="shared" si="449"/>
        <v/>
      </c>
      <c r="D2473" s="330" t="e" cm="1">
        <f t="array" ref="D2473">INDEX($C$1939:$C$2538,MATCH(0,INDEX(COUNTIF($D$1938:D2472,$C$1939:$C$2538),),))</f>
        <v>#N/A</v>
      </c>
      <c r="E2473" s="333" t="e">
        <f t="shared" si="450"/>
        <v>#N/A</v>
      </c>
    </row>
    <row r="2474" spans="1:5" ht="18" customHeight="1" x14ac:dyDescent="0.25">
      <c r="A2474" s="903">
        <v>36</v>
      </c>
      <c r="B2474" s="271">
        <v>13</v>
      </c>
      <c r="C2474" s="524" t="str">
        <f t="shared" si="449"/>
        <v/>
      </c>
      <c r="D2474" s="330" t="e" cm="1">
        <f t="array" ref="D2474">INDEX($C$1939:$C$2538,MATCH(0,INDEX(COUNTIF($D$1938:D2473,$C$1939:$C$2538),),))</f>
        <v>#N/A</v>
      </c>
      <c r="E2474" s="333" t="e">
        <f t="shared" si="450"/>
        <v>#N/A</v>
      </c>
    </row>
    <row r="2475" spans="1:5" ht="18" customHeight="1" x14ac:dyDescent="0.25">
      <c r="A2475" s="903">
        <v>37</v>
      </c>
      <c r="B2475" s="271">
        <v>13</v>
      </c>
      <c r="C2475" s="524" t="str">
        <f t="shared" si="449"/>
        <v/>
      </c>
      <c r="D2475" s="330" t="e" cm="1">
        <f t="array" ref="D2475">INDEX($C$1939:$C$2538,MATCH(0,INDEX(COUNTIF($D$1938:D2474,$C$1939:$C$2538),),))</f>
        <v>#N/A</v>
      </c>
      <c r="E2475" s="333" t="e">
        <f t="shared" si="450"/>
        <v>#N/A</v>
      </c>
    </row>
    <row r="2476" spans="1:5" ht="18" customHeight="1" x14ac:dyDescent="0.25">
      <c r="A2476" s="903">
        <v>38</v>
      </c>
      <c r="B2476" s="271">
        <v>13</v>
      </c>
      <c r="C2476" s="524" t="str">
        <f t="shared" si="449"/>
        <v/>
      </c>
      <c r="D2476" s="330" t="e" cm="1">
        <f t="array" ref="D2476">INDEX($C$1939:$C$2538,MATCH(0,INDEX(COUNTIF($D$1938:D2475,$C$1939:$C$2538),),))</f>
        <v>#N/A</v>
      </c>
      <c r="E2476" s="333" t="e">
        <f t="shared" si="450"/>
        <v>#N/A</v>
      </c>
    </row>
    <row r="2477" spans="1:5" ht="18" customHeight="1" x14ac:dyDescent="0.25">
      <c r="A2477" s="903">
        <v>39</v>
      </c>
      <c r="B2477" s="271">
        <v>13</v>
      </c>
      <c r="C2477" s="524" t="str">
        <f t="shared" si="449"/>
        <v/>
      </c>
      <c r="D2477" s="330" t="e" cm="1">
        <f t="array" ref="D2477">INDEX($C$1939:$C$2538,MATCH(0,INDEX(COUNTIF($D$1938:D2476,$C$1939:$C$2538),),))</f>
        <v>#N/A</v>
      </c>
      <c r="E2477" s="333" t="e">
        <f t="shared" si="450"/>
        <v>#N/A</v>
      </c>
    </row>
    <row r="2478" spans="1:5" ht="18" customHeight="1" x14ac:dyDescent="0.25">
      <c r="A2478" s="903">
        <v>40</v>
      </c>
      <c r="B2478" s="271">
        <v>13</v>
      </c>
      <c r="C2478" s="524" t="str">
        <f t="shared" si="449"/>
        <v/>
      </c>
      <c r="D2478" s="330" t="e" cm="1">
        <f t="array" ref="D2478">INDEX($C$1939:$C$2538,MATCH(0,INDEX(COUNTIF($D$1938:D2477,$C$1939:$C$2538),),))</f>
        <v>#N/A</v>
      </c>
      <c r="E2478" s="333" t="e">
        <f t="shared" si="450"/>
        <v>#N/A</v>
      </c>
    </row>
    <row r="2479" spans="1:5" ht="18" customHeight="1" x14ac:dyDescent="0.25">
      <c r="A2479" s="903">
        <v>41</v>
      </c>
      <c r="B2479" s="271">
        <v>13</v>
      </c>
      <c r="C2479" s="524" t="str">
        <f t="shared" si="449"/>
        <v/>
      </c>
      <c r="D2479" s="330" t="e" cm="1">
        <f t="array" ref="D2479">INDEX($C$1939:$C$2538,MATCH(0,INDEX(COUNTIF($D$1938:D2478,$C$1939:$C$2538),),))</f>
        <v>#N/A</v>
      </c>
      <c r="E2479" s="333" t="e">
        <f t="shared" si="450"/>
        <v>#N/A</v>
      </c>
    </row>
    <row r="2480" spans="1:5" ht="18" customHeight="1" x14ac:dyDescent="0.25">
      <c r="A2480" s="903">
        <v>42</v>
      </c>
      <c r="B2480" s="271">
        <v>13</v>
      </c>
      <c r="C2480" s="524" t="str">
        <f t="shared" si="449"/>
        <v/>
      </c>
      <c r="D2480" s="330" t="e" cm="1">
        <f t="array" ref="D2480">INDEX($C$1939:$C$2538,MATCH(0,INDEX(COUNTIF($D$1938:D2479,$C$1939:$C$2538),),))</f>
        <v>#N/A</v>
      </c>
      <c r="E2480" s="333" t="e">
        <f t="shared" si="450"/>
        <v>#N/A</v>
      </c>
    </row>
    <row r="2481" spans="1:5" ht="18" customHeight="1" x14ac:dyDescent="0.25">
      <c r="A2481" s="903">
        <v>43</v>
      </c>
      <c r="B2481" s="271">
        <v>13</v>
      </c>
      <c r="C2481" s="524" t="str">
        <f t="shared" si="449"/>
        <v/>
      </c>
      <c r="D2481" s="330" t="e" cm="1">
        <f t="array" ref="D2481">INDEX($C$1939:$C$2538,MATCH(0,INDEX(COUNTIF($D$1938:D2480,$C$1939:$C$2538),),))</f>
        <v>#N/A</v>
      </c>
      <c r="E2481" s="333" t="e">
        <f t="shared" si="450"/>
        <v>#N/A</v>
      </c>
    </row>
    <row r="2482" spans="1:5" ht="18" customHeight="1" x14ac:dyDescent="0.25">
      <c r="A2482" s="903">
        <v>44</v>
      </c>
      <c r="B2482" s="271">
        <v>13</v>
      </c>
      <c r="C2482" s="524" t="str">
        <f t="shared" si="449"/>
        <v/>
      </c>
      <c r="D2482" s="330" t="e" cm="1">
        <f t="array" ref="D2482">INDEX($C$1939:$C$2538,MATCH(0,INDEX(COUNTIF($D$1938:D2481,$C$1939:$C$2538),),))</f>
        <v>#N/A</v>
      </c>
      <c r="E2482" s="333" t="e">
        <f t="shared" si="450"/>
        <v>#N/A</v>
      </c>
    </row>
    <row r="2483" spans="1:5" ht="18" customHeight="1" x14ac:dyDescent="0.25">
      <c r="A2483" s="903">
        <v>45</v>
      </c>
      <c r="B2483" s="271">
        <v>13</v>
      </c>
      <c r="C2483" s="524" t="str">
        <f t="shared" si="449"/>
        <v/>
      </c>
      <c r="D2483" s="330" t="e" cm="1">
        <f t="array" ref="D2483">INDEX($C$1939:$C$2538,MATCH(0,INDEX(COUNTIF($D$1938:D2482,$C$1939:$C$2538),),))</f>
        <v>#N/A</v>
      </c>
      <c r="E2483" s="333" t="e">
        <f t="shared" si="450"/>
        <v>#N/A</v>
      </c>
    </row>
    <row r="2484" spans="1:5" ht="18" customHeight="1" x14ac:dyDescent="0.25">
      <c r="A2484" s="903">
        <v>46</v>
      </c>
      <c r="B2484" s="271">
        <v>13</v>
      </c>
      <c r="C2484" s="524" t="str">
        <f t="shared" si="449"/>
        <v/>
      </c>
      <c r="D2484" s="330" t="e" cm="1">
        <f t="array" ref="D2484">INDEX($C$1939:$C$2538,MATCH(0,INDEX(COUNTIF($D$1938:D2483,$C$1939:$C$2538),),))</f>
        <v>#N/A</v>
      </c>
      <c r="E2484" s="333" t="e">
        <f t="shared" si="450"/>
        <v>#N/A</v>
      </c>
    </row>
    <row r="2485" spans="1:5" ht="18" customHeight="1" x14ac:dyDescent="0.25">
      <c r="A2485" s="903">
        <v>47</v>
      </c>
      <c r="B2485" s="271">
        <v>13</v>
      </c>
      <c r="C2485" s="524" t="str">
        <f t="shared" si="449"/>
        <v/>
      </c>
      <c r="D2485" s="330" t="e" cm="1">
        <f t="array" ref="D2485">INDEX($C$1939:$C$2538,MATCH(0,INDEX(COUNTIF($D$1938:D2484,$C$1939:$C$2538),),))</f>
        <v>#N/A</v>
      </c>
      <c r="E2485" s="333" t="e">
        <f t="shared" si="450"/>
        <v>#N/A</v>
      </c>
    </row>
    <row r="2486" spans="1:5" ht="18" customHeight="1" x14ac:dyDescent="0.25">
      <c r="A2486" s="903">
        <v>48</v>
      </c>
      <c r="B2486" s="271">
        <v>13</v>
      </c>
      <c r="C2486" s="524" t="str">
        <f t="shared" si="449"/>
        <v/>
      </c>
      <c r="D2486" s="330" t="e" cm="1">
        <f t="array" ref="D2486">INDEX($C$1939:$C$2538,MATCH(0,INDEX(COUNTIF($D$1938:D2485,$C$1939:$C$2538),),))</f>
        <v>#N/A</v>
      </c>
      <c r="E2486" s="333" t="e">
        <f t="shared" si="450"/>
        <v>#N/A</v>
      </c>
    </row>
    <row r="2487" spans="1:5" ht="18" customHeight="1" x14ac:dyDescent="0.25">
      <c r="A2487" s="903">
        <v>49</v>
      </c>
      <c r="B2487" s="271">
        <v>13</v>
      </c>
      <c r="C2487" s="524" t="str">
        <f t="shared" si="449"/>
        <v/>
      </c>
      <c r="D2487" s="330" t="e" cm="1">
        <f t="array" ref="D2487">INDEX($C$1939:$C$2538,MATCH(0,INDEX(COUNTIF($D$1938:D2486,$C$1939:$C$2538),),))</f>
        <v>#N/A</v>
      </c>
      <c r="E2487" s="333" t="e">
        <f t="shared" si="450"/>
        <v>#N/A</v>
      </c>
    </row>
    <row r="2488" spans="1:5" ht="18" customHeight="1" x14ac:dyDescent="0.25">
      <c r="A2488" s="903">
        <v>50</v>
      </c>
      <c r="B2488" s="271">
        <v>13</v>
      </c>
      <c r="C2488" s="524" t="str">
        <f>IF(C1795="","",C1795)</f>
        <v/>
      </c>
      <c r="D2488" s="330" t="e" cm="1">
        <f t="array" ref="D2488">INDEX($C$1939:$C$2538,MATCH(0,INDEX(COUNTIF($D$1938:D2487,$C$1939:$C$2538),),))</f>
        <v>#N/A</v>
      </c>
      <c r="E2488" s="333" t="e">
        <f>IF(D2488="",D2489,IF(D2488=E2487,D2489,D2488))</f>
        <v>#N/A</v>
      </c>
    </row>
    <row r="2489" spans="1:5" ht="18" customHeight="1" x14ac:dyDescent="0.25">
      <c r="A2489" s="166">
        <v>1</v>
      </c>
      <c r="B2489" s="271">
        <v>14</v>
      </c>
      <c r="C2489" s="521" t="str">
        <f>IF(C1810="","",C1810)</f>
        <v/>
      </c>
      <c r="D2489" s="330" t="e" cm="1">
        <f t="array" ref="D2489">INDEX($C$1939:$C$2538,MATCH(0,INDEX(COUNTIF($D$1938:D2488,$C$1939:$C$2538),),))</f>
        <v>#N/A</v>
      </c>
      <c r="E2489" s="333" t="e">
        <f>IF(D2489="",D2490,IF(D2489=E2488,D2490,D2489))</f>
        <v>#N/A</v>
      </c>
    </row>
    <row r="2490" spans="1:5" ht="18" customHeight="1" x14ac:dyDescent="0.25">
      <c r="A2490" s="166">
        <v>2</v>
      </c>
      <c r="B2490" s="271">
        <v>14</v>
      </c>
      <c r="C2490" s="521" t="str">
        <f t="shared" ref="C2490:C2497" si="451">IF(C1811="","",C1811)</f>
        <v/>
      </c>
      <c r="D2490" s="330" t="e" cm="1">
        <f t="array" ref="D2490">INDEX($C$1939:$C$2538,MATCH(0,INDEX(COUNTIF($D$1938:D2489,$C$1939:$C$2538),),))</f>
        <v>#N/A</v>
      </c>
      <c r="E2490" s="333" t="e">
        <f t="shared" si="447"/>
        <v>#N/A</v>
      </c>
    </row>
    <row r="2491" spans="1:5" ht="18" customHeight="1" x14ac:dyDescent="0.25">
      <c r="A2491" s="166">
        <v>3</v>
      </c>
      <c r="B2491" s="271">
        <v>14</v>
      </c>
      <c r="C2491" s="521" t="str">
        <f t="shared" si="451"/>
        <v/>
      </c>
      <c r="D2491" s="330" t="e" cm="1">
        <f t="array" ref="D2491">INDEX($C$1939:$C$2538,MATCH(0,INDEX(COUNTIF($D$1938:D2490,$C$1939:$C$2538),),))</f>
        <v>#N/A</v>
      </c>
      <c r="E2491" s="333" t="e">
        <f t="shared" si="447"/>
        <v>#N/A</v>
      </c>
    </row>
    <row r="2492" spans="1:5" ht="18" customHeight="1" x14ac:dyDescent="0.25">
      <c r="A2492" s="166">
        <v>4</v>
      </c>
      <c r="B2492" s="271">
        <v>14</v>
      </c>
      <c r="C2492" s="521" t="str">
        <f t="shared" si="451"/>
        <v/>
      </c>
      <c r="D2492" s="330" t="e" cm="1">
        <f t="array" ref="D2492">INDEX($C$1939:$C$2538,MATCH(0,INDEX(COUNTIF($D$1938:D2491,$C$1939:$C$2538),),))</f>
        <v>#N/A</v>
      </c>
      <c r="E2492" s="333" t="e">
        <f t="shared" si="447"/>
        <v>#N/A</v>
      </c>
    </row>
    <row r="2493" spans="1:5" ht="18" customHeight="1" x14ac:dyDescent="0.25">
      <c r="A2493" s="166">
        <v>5</v>
      </c>
      <c r="B2493" s="271">
        <v>14</v>
      </c>
      <c r="C2493" s="521" t="str">
        <f t="shared" si="451"/>
        <v/>
      </c>
      <c r="D2493" s="330" t="e" cm="1">
        <f t="array" ref="D2493">INDEX($C$1939:$C$2538,MATCH(0,INDEX(COUNTIF($D$1938:D2492,$C$1939:$C$2538),),))</f>
        <v>#N/A</v>
      </c>
      <c r="E2493" s="333" t="e">
        <f t="shared" si="447"/>
        <v>#N/A</v>
      </c>
    </row>
    <row r="2494" spans="1:5" ht="18" customHeight="1" x14ac:dyDescent="0.25">
      <c r="A2494" s="166">
        <v>6</v>
      </c>
      <c r="B2494" s="271">
        <v>14</v>
      </c>
      <c r="C2494" s="521" t="str">
        <f t="shared" si="451"/>
        <v/>
      </c>
      <c r="D2494" s="330" t="e" cm="1">
        <f t="array" ref="D2494">INDEX($C$1939:$C$2538,MATCH(0,INDEX(COUNTIF($D$1938:D2493,$C$1939:$C$2538),),))</f>
        <v>#N/A</v>
      </c>
      <c r="E2494" s="333" t="e">
        <f t="shared" si="447"/>
        <v>#N/A</v>
      </c>
    </row>
    <row r="2495" spans="1:5" ht="18" customHeight="1" x14ac:dyDescent="0.25">
      <c r="A2495" s="166">
        <v>7</v>
      </c>
      <c r="B2495" s="271">
        <v>14</v>
      </c>
      <c r="C2495" s="521" t="str">
        <f t="shared" si="451"/>
        <v/>
      </c>
      <c r="D2495" s="330" t="e" cm="1">
        <f t="array" ref="D2495">INDEX($C$1939:$C$2538,MATCH(0,INDEX(COUNTIF($D$1938:D2494,$C$1939:$C$2538),),))</f>
        <v>#N/A</v>
      </c>
      <c r="E2495" s="333" t="e">
        <f t="shared" si="447"/>
        <v>#N/A</v>
      </c>
    </row>
    <row r="2496" spans="1:5" ht="18" customHeight="1" x14ac:dyDescent="0.25">
      <c r="A2496" s="166">
        <v>8</v>
      </c>
      <c r="B2496" s="271">
        <v>14</v>
      </c>
      <c r="C2496" s="521" t="str">
        <f t="shared" si="451"/>
        <v/>
      </c>
      <c r="D2496" s="330" t="e" cm="1">
        <f t="array" ref="D2496">INDEX($C$1939:$C$2538,MATCH(0,INDEX(COUNTIF($D$1938:D2495,$C$1939:$C$2538),),))</f>
        <v>#N/A</v>
      </c>
      <c r="E2496" s="333" t="e">
        <f t="shared" si="447"/>
        <v>#N/A</v>
      </c>
    </row>
    <row r="2497" spans="1:5" ht="18" customHeight="1" x14ac:dyDescent="0.25">
      <c r="A2497" s="166">
        <v>9</v>
      </c>
      <c r="B2497" s="271">
        <v>14</v>
      </c>
      <c r="C2497" s="521" t="str">
        <f t="shared" si="451"/>
        <v/>
      </c>
      <c r="D2497" s="330" t="e" cm="1">
        <f t="array" ref="D2497">INDEX($C$1939:$C$2538,MATCH(0,INDEX(COUNTIF($D$1938:D2496,$C$1939:$C$2538),),))</f>
        <v>#N/A</v>
      </c>
      <c r="E2497" s="333" t="e">
        <f t="shared" si="447"/>
        <v>#N/A</v>
      </c>
    </row>
    <row r="2498" spans="1:5" ht="18" customHeight="1" x14ac:dyDescent="0.25">
      <c r="A2498" s="166">
        <v>10</v>
      </c>
      <c r="B2498" s="271">
        <v>14</v>
      </c>
      <c r="C2498" s="521" t="str">
        <f>IF(C1819="","",C1819)</f>
        <v/>
      </c>
      <c r="D2498" s="330" t="e" cm="1">
        <f t="array" ref="D2498">INDEX($C$1939:$C$2538,MATCH(0,INDEX(COUNTIF($D$1938:D2497,$C$1939:$C$2538),),))</f>
        <v>#N/A</v>
      </c>
      <c r="E2498" s="333" t="e">
        <f>IF(D2498="",D2499,IF(D2498=E2497,D2499,D2498))</f>
        <v>#N/A</v>
      </c>
    </row>
    <row r="2499" spans="1:5" x14ac:dyDescent="0.25">
      <c r="A2499" s="903">
        <v>11</v>
      </c>
      <c r="B2499" s="271">
        <v>14</v>
      </c>
      <c r="C2499" s="521" t="str">
        <f t="shared" ref="C2499:C2537" si="452">IF(C1820="","",C1820)</f>
        <v/>
      </c>
      <c r="D2499" s="330" t="e" cm="1">
        <f t="array" ref="D2499">INDEX($C$1939:$C$2538,MATCH(0,INDEX(COUNTIF($D$1938:D2498,$C$1939:$C$2538),),))</f>
        <v>#N/A</v>
      </c>
      <c r="E2499" s="333" t="e">
        <f t="shared" ref="E2499:E2532" si="453">IF(D2499="",D2500,IF(D2499=E2498,D2500,D2499))</f>
        <v>#N/A</v>
      </c>
    </row>
    <row r="2500" spans="1:5" x14ac:dyDescent="0.25">
      <c r="A2500" s="903">
        <v>12</v>
      </c>
      <c r="B2500" s="271">
        <v>14</v>
      </c>
      <c r="C2500" s="521" t="str">
        <f t="shared" si="452"/>
        <v/>
      </c>
      <c r="D2500" s="330" t="e" cm="1">
        <f t="array" ref="D2500">INDEX($C$1939:$C$2538,MATCH(0,INDEX(COUNTIF($D$1938:D2499,$C$1939:$C$2538),),))</f>
        <v>#N/A</v>
      </c>
      <c r="E2500" s="333" t="e">
        <f t="shared" si="453"/>
        <v>#N/A</v>
      </c>
    </row>
    <row r="2501" spans="1:5" x14ac:dyDescent="0.25">
      <c r="A2501" s="903">
        <v>13</v>
      </c>
      <c r="B2501" s="271">
        <v>14</v>
      </c>
      <c r="C2501" s="521" t="str">
        <f t="shared" si="452"/>
        <v/>
      </c>
      <c r="D2501" s="330" t="e" cm="1">
        <f t="array" ref="D2501">INDEX($C$1939:$C$2538,MATCH(0,INDEX(COUNTIF($D$1938:D2500,$C$1939:$C$2538),),))</f>
        <v>#N/A</v>
      </c>
      <c r="E2501" s="333" t="e">
        <f t="shared" si="453"/>
        <v>#N/A</v>
      </c>
    </row>
    <row r="2502" spans="1:5" x14ac:dyDescent="0.25">
      <c r="A2502" s="903">
        <v>14</v>
      </c>
      <c r="B2502" s="271">
        <v>14</v>
      </c>
      <c r="C2502" s="521" t="str">
        <f t="shared" si="452"/>
        <v/>
      </c>
      <c r="D2502" s="330" t="e" cm="1">
        <f t="array" ref="D2502">INDEX($C$1939:$C$2538,MATCH(0,INDEX(COUNTIF($D$1938:D2501,$C$1939:$C$2538),),))</f>
        <v>#N/A</v>
      </c>
      <c r="E2502" s="333" t="e">
        <f t="shared" si="453"/>
        <v>#N/A</v>
      </c>
    </row>
    <row r="2503" spans="1:5" x14ac:dyDescent="0.25">
      <c r="A2503" s="903">
        <v>15</v>
      </c>
      <c r="B2503" s="271">
        <v>14</v>
      </c>
      <c r="C2503" s="521" t="str">
        <f t="shared" si="452"/>
        <v/>
      </c>
      <c r="D2503" s="330" t="e" cm="1">
        <f t="array" ref="D2503">INDEX($C$1939:$C$2538,MATCH(0,INDEX(COUNTIF($D$1938:D2502,$C$1939:$C$2538),),))</f>
        <v>#N/A</v>
      </c>
      <c r="E2503" s="333" t="e">
        <f t="shared" si="453"/>
        <v>#N/A</v>
      </c>
    </row>
    <row r="2504" spans="1:5" x14ac:dyDescent="0.25">
      <c r="A2504" s="903">
        <v>16</v>
      </c>
      <c r="B2504" s="271">
        <v>14</v>
      </c>
      <c r="C2504" s="521" t="str">
        <f t="shared" si="452"/>
        <v/>
      </c>
      <c r="D2504" s="330" t="e" cm="1">
        <f t="array" ref="D2504">INDEX($C$1939:$C$2538,MATCH(0,INDEX(COUNTIF($D$1938:D2503,$C$1939:$C$2538),),))</f>
        <v>#N/A</v>
      </c>
      <c r="E2504" s="333" t="e">
        <f t="shared" si="453"/>
        <v>#N/A</v>
      </c>
    </row>
    <row r="2505" spans="1:5" x14ac:dyDescent="0.25">
      <c r="A2505" s="903">
        <v>17</v>
      </c>
      <c r="B2505" s="271">
        <v>14</v>
      </c>
      <c r="C2505" s="521" t="str">
        <f t="shared" si="452"/>
        <v/>
      </c>
      <c r="D2505" s="330" t="e" cm="1">
        <f t="array" ref="D2505">INDEX($C$1939:$C$2538,MATCH(0,INDEX(COUNTIF($D$1938:D2504,$C$1939:$C$2538),),))</f>
        <v>#N/A</v>
      </c>
      <c r="E2505" s="333" t="e">
        <f t="shared" si="453"/>
        <v>#N/A</v>
      </c>
    </row>
    <row r="2506" spans="1:5" x14ac:dyDescent="0.25">
      <c r="A2506" s="903">
        <v>18</v>
      </c>
      <c r="B2506" s="271">
        <v>14</v>
      </c>
      <c r="C2506" s="521" t="str">
        <f t="shared" si="452"/>
        <v/>
      </c>
      <c r="D2506" s="330" t="e" cm="1">
        <f t="array" ref="D2506">INDEX($C$1939:$C$2538,MATCH(0,INDEX(COUNTIF($D$1938:D2505,$C$1939:$C$2538),),))</f>
        <v>#N/A</v>
      </c>
      <c r="E2506" s="333" t="e">
        <f t="shared" si="453"/>
        <v>#N/A</v>
      </c>
    </row>
    <row r="2507" spans="1:5" x14ac:dyDescent="0.25">
      <c r="A2507" s="903">
        <v>19</v>
      </c>
      <c r="B2507" s="271">
        <v>14</v>
      </c>
      <c r="C2507" s="521" t="str">
        <f t="shared" si="452"/>
        <v/>
      </c>
      <c r="D2507" s="330" t="e" cm="1">
        <f t="array" ref="D2507">INDEX($C$1939:$C$2538,MATCH(0,INDEX(COUNTIF($D$1938:D2506,$C$1939:$C$2538),),))</f>
        <v>#N/A</v>
      </c>
      <c r="E2507" s="333" t="e">
        <f t="shared" si="453"/>
        <v>#N/A</v>
      </c>
    </row>
    <row r="2508" spans="1:5" x14ac:dyDescent="0.25">
      <c r="A2508" s="903">
        <v>20</v>
      </c>
      <c r="B2508" s="271">
        <v>14</v>
      </c>
      <c r="C2508" s="521" t="str">
        <f t="shared" si="452"/>
        <v/>
      </c>
      <c r="D2508" s="330" t="e" cm="1">
        <f t="array" ref="D2508">INDEX($C$1939:$C$2538,MATCH(0,INDEX(COUNTIF($D$1938:D2507,$C$1939:$C$2538),),))</f>
        <v>#N/A</v>
      </c>
      <c r="E2508" s="333" t="e">
        <f t="shared" si="453"/>
        <v>#N/A</v>
      </c>
    </row>
    <row r="2509" spans="1:5" x14ac:dyDescent="0.25">
      <c r="A2509" s="903">
        <v>21</v>
      </c>
      <c r="B2509" s="271">
        <v>14</v>
      </c>
      <c r="C2509" s="521" t="str">
        <f t="shared" si="452"/>
        <v/>
      </c>
      <c r="D2509" s="330" t="e" cm="1">
        <f t="array" ref="D2509">INDEX($C$1939:$C$2538,MATCH(0,INDEX(COUNTIF($D$1938:D2508,$C$1939:$C$2538),),))</f>
        <v>#N/A</v>
      </c>
      <c r="E2509" s="333" t="e">
        <f t="shared" si="453"/>
        <v>#N/A</v>
      </c>
    </row>
    <row r="2510" spans="1:5" x14ac:dyDescent="0.25">
      <c r="A2510" s="903">
        <v>22</v>
      </c>
      <c r="B2510" s="271">
        <v>14</v>
      </c>
      <c r="C2510" s="521" t="str">
        <f t="shared" si="452"/>
        <v/>
      </c>
      <c r="D2510" s="330" t="e" cm="1">
        <f t="array" ref="D2510">INDEX($C$1939:$C$2538,MATCH(0,INDEX(COUNTIF($D$1938:D2509,$C$1939:$C$2538),),))</f>
        <v>#N/A</v>
      </c>
      <c r="E2510" s="333" t="e">
        <f t="shared" si="453"/>
        <v>#N/A</v>
      </c>
    </row>
    <row r="2511" spans="1:5" x14ac:dyDescent="0.25">
      <c r="A2511" s="903">
        <v>23</v>
      </c>
      <c r="B2511" s="271">
        <v>14</v>
      </c>
      <c r="C2511" s="521" t="str">
        <f t="shared" si="452"/>
        <v/>
      </c>
      <c r="D2511" s="330" t="e" cm="1">
        <f t="array" ref="D2511">INDEX($C$1939:$C$2538,MATCH(0,INDEX(COUNTIF($D$1938:D2510,$C$1939:$C$2538),),))</f>
        <v>#N/A</v>
      </c>
      <c r="E2511" s="333" t="e">
        <f t="shared" si="453"/>
        <v>#N/A</v>
      </c>
    </row>
    <row r="2512" spans="1:5" x14ac:dyDescent="0.25">
      <c r="A2512" s="903">
        <v>24</v>
      </c>
      <c r="B2512" s="271">
        <v>14</v>
      </c>
      <c r="C2512" s="521" t="str">
        <f t="shared" si="452"/>
        <v/>
      </c>
      <c r="D2512" s="330" t="e" cm="1">
        <f t="array" ref="D2512">INDEX($C$1939:$C$2538,MATCH(0,INDEX(COUNTIF($D$1938:D2511,$C$1939:$C$2538),),))</f>
        <v>#N/A</v>
      </c>
      <c r="E2512" s="333" t="e">
        <f t="shared" si="453"/>
        <v>#N/A</v>
      </c>
    </row>
    <row r="2513" spans="1:5" x14ac:dyDescent="0.25">
      <c r="A2513" s="903">
        <v>25</v>
      </c>
      <c r="B2513" s="271">
        <v>14</v>
      </c>
      <c r="C2513" s="521" t="str">
        <f t="shared" si="452"/>
        <v/>
      </c>
      <c r="D2513" s="330" t="e" cm="1">
        <f t="array" ref="D2513">INDEX($C$1939:$C$2538,MATCH(0,INDEX(COUNTIF($D$1938:D2512,$C$1939:$C$2538),),))</f>
        <v>#N/A</v>
      </c>
      <c r="E2513" s="333" t="e">
        <f t="shared" si="453"/>
        <v>#N/A</v>
      </c>
    </row>
    <row r="2514" spans="1:5" x14ac:dyDescent="0.25">
      <c r="A2514" s="903">
        <v>26</v>
      </c>
      <c r="B2514" s="271">
        <v>14</v>
      </c>
      <c r="C2514" s="521" t="str">
        <f t="shared" si="452"/>
        <v/>
      </c>
      <c r="D2514" s="330" t="e" cm="1">
        <f t="array" ref="D2514">INDEX($C$1939:$C$2538,MATCH(0,INDEX(COUNTIF($D$1938:D2513,$C$1939:$C$2538),),))</f>
        <v>#N/A</v>
      </c>
      <c r="E2514" s="333" t="e">
        <f t="shared" si="453"/>
        <v>#N/A</v>
      </c>
    </row>
    <row r="2515" spans="1:5" x14ac:dyDescent="0.25">
      <c r="A2515" s="903">
        <v>27</v>
      </c>
      <c r="B2515" s="271">
        <v>14</v>
      </c>
      <c r="C2515" s="521" t="str">
        <f t="shared" si="452"/>
        <v/>
      </c>
      <c r="D2515" s="330" t="e" cm="1">
        <f t="array" ref="D2515">INDEX($C$1939:$C$2538,MATCH(0,INDEX(COUNTIF($D$1938:D2514,$C$1939:$C$2538),),))</f>
        <v>#N/A</v>
      </c>
      <c r="E2515" s="333" t="e">
        <f t="shared" si="453"/>
        <v>#N/A</v>
      </c>
    </row>
    <row r="2516" spans="1:5" x14ac:dyDescent="0.25">
      <c r="A2516" s="903">
        <v>28</v>
      </c>
      <c r="B2516" s="271">
        <v>14</v>
      </c>
      <c r="C2516" s="521" t="str">
        <f t="shared" si="452"/>
        <v/>
      </c>
      <c r="D2516" s="330" t="e" cm="1">
        <f t="array" ref="D2516">INDEX($C$1939:$C$2538,MATCH(0,INDEX(COUNTIF($D$1938:D2515,$C$1939:$C$2538),),))</f>
        <v>#N/A</v>
      </c>
      <c r="E2516" s="333" t="e">
        <f t="shared" si="453"/>
        <v>#N/A</v>
      </c>
    </row>
    <row r="2517" spans="1:5" x14ac:dyDescent="0.25">
      <c r="A2517" s="903">
        <v>29</v>
      </c>
      <c r="B2517" s="271">
        <v>14</v>
      </c>
      <c r="C2517" s="521" t="str">
        <f t="shared" si="452"/>
        <v/>
      </c>
      <c r="D2517" s="330" t="e" cm="1">
        <f t="array" ref="D2517">INDEX($C$1939:$C$2538,MATCH(0,INDEX(COUNTIF($D$1938:D2516,$C$1939:$C$2538),),))</f>
        <v>#N/A</v>
      </c>
      <c r="E2517" s="333" t="e">
        <f t="shared" si="453"/>
        <v>#N/A</v>
      </c>
    </row>
    <row r="2518" spans="1:5" x14ac:dyDescent="0.25">
      <c r="A2518" s="903">
        <v>30</v>
      </c>
      <c r="B2518" s="271">
        <v>14</v>
      </c>
      <c r="C2518" s="521" t="str">
        <f t="shared" si="452"/>
        <v/>
      </c>
      <c r="D2518" s="330" t="e" cm="1">
        <f t="array" ref="D2518">INDEX($C$1939:$C$2538,MATCH(0,INDEX(COUNTIF($D$1938:D2517,$C$1939:$C$2538),),))</f>
        <v>#N/A</v>
      </c>
      <c r="E2518" s="333" t="e">
        <f t="shared" si="453"/>
        <v>#N/A</v>
      </c>
    </row>
    <row r="2519" spans="1:5" x14ac:dyDescent="0.25">
      <c r="A2519" s="903">
        <v>31</v>
      </c>
      <c r="B2519" s="271">
        <v>14</v>
      </c>
      <c r="C2519" s="521" t="str">
        <f t="shared" si="452"/>
        <v/>
      </c>
      <c r="D2519" s="330" t="e" cm="1">
        <f t="array" ref="D2519">INDEX($C$1939:$C$2538,MATCH(0,INDEX(COUNTIF($D$1938:D2518,$C$1939:$C$2538),),))</f>
        <v>#N/A</v>
      </c>
      <c r="E2519" s="333" t="e">
        <f t="shared" si="453"/>
        <v>#N/A</v>
      </c>
    </row>
    <row r="2520" spans="1:5" x14ac:dyDescent="0.25">
      <c r="A2520" s="903">
        <v>32</v>
      </c>
      <c r="B2520" s="271">
        <v>14</v>
      </c>
      <c r="C2520" s="521" t="str">
        <f t="shared" si="452"/>
        <v/>
      </c>
      <c r="D2520" s="330" t="e" cm="1">
        <f t="array" ref="D2520">INDEX($C$1939:$C$2538,MATCH(0,INDEX(COUNTIF($D$1938:D2519,$C$1939:$C$2538),),))</f>
        <v>#N/A</v>
      </c>
      <c r="E2520" s="333" t="e">
        <f t="shared" si="453"/>
        <v>#N/A</v>
      </c>
    </row>
    <row r="2521" spans="1:5" x14ac:dyDescent="0.25">
      <c r="A2521" s="903">
        <v>33</v>
      </c>
      <c r="B2521" s="271">
        <v>14</v>
      </c>
      <c r="C2521" s="521" t="str">
        <f t="shared" si="452"/>
        <v/>
      </c>
      <c r="D2521" s="330" t="e" cm="1">
        <f t="array" ref="D2521">INDEX($C$1939:$C$2538,MATCH(0,INDEX(COUNTIF($D$1938:D2520,$C$1939:$C$2538),),))</f>
        <v>#N/A</v>
      </c>
      <c r="E2521" s="333" t="e">
        <f t="shared" si="453"/>
        <v>#N/A</v>
      </c>
    </row>
    <row r="2522" spans="1:5" x14ac:dyDescent="0.25">
      <c r="A2522" s="903">
        <v>34</v>
      </c>
      <c r="B2522" s="271">
        <v>14</v>
      </c>
      <c r="C2522" s="521" t="str">
        <f t="shared" si="452"/>
        <v/>
      </c>
      <c r="D2522" s="330" t="e" cm="1">
        <f t="array" ref="D2522">INDEX($C$1939:$C$2538,MATCH(0,INDEX(COUNTIF($D$1938:D2521,$C$1939:$C$2538),),))</f>
        <v>#N/A</v>
      </c>
      <c r="E2522" s="333" t="e">
        <f t="shared" si="453"/>
        <v>#N/A</v>
      </c>
    </row>
    <row r="2523" spans="1:5" x14ac:dyDescent="0.25">
      <c r="A2523" s="903">
        <v>35</v>
      </c>
      <c r="B2523" s="271">
        <v>14</v>
      </c>
      <c r="C2523" s="521" t="str">
        <f t="shared" si="452"/>
        <v/>
      </c>
      <c r="D2523" s="330" t="e" cm="1">
        <f t="array" ref="D2523">INDEX($C$1939:$C$2538,MATCH(0,INDEX(COUNTIF($D$1938:D2522,$C$1939:$C$2538),),))</f>
        <v>#N/A</v>
      </c>
      <c r="E2523" s="333" t="e">
        <f t="shared" si="453"/>
        <v>#N/A</v>
      </c>
    </row>
    <row r="2524" spans="1:5" x14ac:dyDescent="0.25">
      <c r="A2524" s="903">
        <v>36</v>
      </c>
      <c r="B2524" s="271">
        <v>14</v>
      </c>
      <c r="C2524" s="521" t="str">
        <f t="shared" si="452"/>
        <v/>
      </c>
      <c r="D2524" s="330" t="e" cm="1">
        <f t="array" ref="D2524">INDEX($C$1939:$C$2538,MATCH(0,INDEX(COUNTIF($D$1938:D2523,$C$1939:$C$2538),),))</f>
        <v>#N/A</v>
      </c>
      <c r="E2524" s="333" t="e">
        <f t="shared" si="453"/>
        <v>#N/A</v>
      </c>
    </row>
    <row r="2525" spans="1:5" x14ac:dyDescent="0.25">
      <c r="A2525" s="903">
        <v>37</v>
      </c>
      <c r="B2525" s="271">
        <v>14</v>
      </c>
      <c r="C2525" s="521" t="str">
        <f t="shared" si="452"/>
        <v/>
      </c>
      <c r="D2525" s="330" t="e" cm="1">
        <f t="array" ref="D2525">INDEX($C$1939:$C$2538,MATCH(0,INDEX(COUNTIF($D$1938:D2524,$C$1939:$C$2538),),))</f>
        <v>#N/A</v>
      </c>
      <c r="E2525" s="333" t="e">
        <f t="shared" si="453"/>
        <v>#N/A</v>
      </c>
    </row>
    <row r="2526" spans="1:5" x14ac:dyDescent="0.25">
      <c r="A2526" s="903">
        <v>38</v>
      </c>
      <c r="B2526" s="271">
        <v>14</v>
      </c>
      <c r="C2526" s="521" t="str">
        <f t="shared" si="452"/>
        <v/>
      </c>
      <c r="D2526" s="330" t="e" cm="1">
        <f t="array" ref="D2526">INDEX($C$1939:$C$2538,MATCH(0,INDEX(COUNTIF($D$1938:D2525,$C$1939:$C$2538),),))</f>
        <v>#N/A</v>
      </c>
      <c r="E2526" s="333" t="e">
        <f t="shared" si="453"/>
        <v>#N/A</v>
      </c>
    </row>
    <row r="2527" spans="1:5" x14ac:dyDescent="0.25">
      <c r="A2527" s="903">
        <v>39</v>
      </c>
      <c r="B2527" s="271">
        <v>14</v>
      </c>
      <c r="C2527" s="521" t="str">
        <f t="shared" si="452"/>
        <v/>
      </c>
      <c r="D2527" s="330" t="e" cm="1">
        <f t="array" ref="D2527">INDEX($C$1939:$C$2538,MATCH(0,INDEX(COUNTIF($D$1938:D2526,$C$1939:$C$2538),),))</f>
        <v>#N/A</v>
      </c>
      <c r="E2527" s="333" t="e">
        <f t="shared" si="453"/>
        <v>#N/A</v>
      </c>
    </row>
    <row r="2528" spans="1:5" x14ac:dyDescent="0.25">
      <c r="A2528" s="903">
        <v>40</v>
      </c>
      <c r="B2528" s="271">
        <v>14</v>
      </c>
      <c r="C2528" s="521" t="str">
        <f t="shared" si="452"/>
        <v/>
      </c>
      <c r="D2528" s="330" t="e" cm="1">
        <f t="array" ref="D2528">INDEX($C$1939:$C$2538,MATCH(0,INDEX(COUNTIF($D$1938:D2527,$C$1939:$C$2538),),))</f>
        <v>#N/A</v>
      </c>
      <c r="E2528" s="333" t="e">
        <f t="shared" si="453"/>
        <v>#N/A</v>
      </c>
    </row>
    <row r="2529" spans="1:5" x14ac:dyDescent="0.25">
      <c r="A2529" s="903">
        <v>41</v>
      </c>
      <c r="B2529" s="271">
        <v>14</v>
      </c>
      <c r="C2529" s="521" t="str">
        <f t="shared" si="452"/>
        <v/>
      </c>
      <c r="D2529" s="330" t="e" cm="1">
        <f t="array" ref="D2529">INDEX($C$1939:$C$2538,MATCH(0,INDEX(COUNTIF($D$1938:D2528,$C$1939:$C$2538),),))</f>
        <v>#N/A</v>
      </c>
      <c r="E2529" s="333" t="e">
        <f t="shared" si="453"/>
        <v>#N/A</v>
      </c>
    </row>
    <row r="2530" spans="1:5" x14ac:dyDescent="0.25">
      <c r="A2530" s="903">
        <v>42</v>
      </c>
      <c r="B2530" s="271">
        <v>14</v>
      </c>
      <c r="C2530" s="521" t="str">
        <f t="shared" si="452"/>
        <v/>
      </c>
      <c r="D2530" s="330" t="e" cm="1">
        <f t="array" ref="D2530">INDEX($C$1939:$C$2538,MATCH(0,INDEX(COUNTIF($D$1938:D2529,$C$1939:$C$2538),),))</f>
        <v>#N/A</v>
      </c>
      <c r="E2530" s="333" t="e">
        <f t="shared" si="453"/>
        <v>#N/A</v>
      </c>
    </row>
    <row r="2531" spans="1:5" x14ac:dyDescent="0.25">
      <c r="A2531" s="903">
        <v>43</v>
      </c>
      <c r="B2531" s="271">
        <v>14</v>
      </c>
      <c r="C2531" s="521" t="str">
        <f t="shared" si="452"/>
        <v/>
      </c>
      <c r="D2531" s="330" t="e" cm="1">
        <f t="array" ref="D2531">INDEX($C$1939:$C$2538,MATCH(0,INDEX(COUNTIF($D$1938:D2530,$C$1939:$C$2538),),))</f>
        <v>#N/A</v>
      </c>
      <c r="E2531" s="333" t="e">
        <f t="shared" si="453"/>
        <v>#N/A</v>
      </c>
    </row>
    <row r="2532" spans="1:5" x14ac:dyDescent="0.25">
      <c r="A2532" s="903">
        <v>44</v>
      </c>
      <c r="B2532" s="271">
        <v>14</v>
      </c>
      <c r="C2532" s="521" t="str">
        <f t="shared" si="452"/>
        <v/>
      </c>
      <c r="D2532" s="330" t="e" cm="1">
        <f t="array" ref="D2532">INDEX($C$1939:$C$2538,MATCH(0,INDEX(COUNTIF($D$1938:D2531,$C$1939:$C$2538),),))</f>
        <v>#N/A</v>
      </c>
      <c r="E2532" s="333" t="e">
        <f t="shared" si="453"/>
        <v>#N/A</v>
      </c>
    </row>
    <row r="2533" spans="1:5" x14ac:dyDescent="0.25">
      <c r="A2533" s="903">
        <v>45</v>
      </c>
      <c r="B2533" s="271">
        <v>14</v>
      </c>
      <c r="C2533" s="521" t="str">
        <f t="shared" si="452"/>
        <v/>
      </c>
      <c r="D2533" s="330" t="e" cm="1">
        <f t="array" ref="D2533">INDEX($C$1939:$C$2538,MATCH(0,INDEX(COUNTIF($D$1938:D2532,$C$1939:$C$2538),),))</f>
        <v>#N/A</v>
      </c>
      <c r="E2533" s="333" t="e">
        <f t="shared" ref="E2533:E2537" si="454">IF(D2533="",D2534,IF(D2533=E2532,D2534,D2533))</f>
        <v>#N/A</v>
      </c>
    </row>
    <row r="2534" spans="1:5" x14ac:dyDescent="0.25">
      <c r="A2534" s="903">
        <v>46</v>
      </c>
      <c r="B2534" s="271">
        <v>14</v>
      </c>
      <c r="C2534" s="521" t="str">
        <f t="shared" si="452"/>
        <v/>
      </c>
      <c r="D2534" s="330" t="e" cm="1">
        <f t="array" ref="D2534">INDEX($C$1939:$C$2538,MATCH(0,INDEX(COUNTIF($D$1938:D2533,$C$1939:$C$2538),),))</f>
        <v>#N/A</v>
      </c>
      <c r="E2534" s="333" t="e">
        <f t="shared" si="454"/>
        <v>#N/A</v>
      </c>
    </row>
    <row r="2535" spans="1:5" x14ac:dyDescent="0.25">
      <c r="A2535" s="903">
        <v>47</v>
      </c>
      <c r="B2535" s="271">
        <v>14</v>
      </c>
      <c r="C2535" s="521" t="str">
        <f t="shared" si="452"/>
        <v/>
      </c>
      <c r="D2535" s="330" t="e" cm="1">
        <f t="array" ref="D2535">INDEX($C$1939:$C$2538,MATCH(0,INDEX(COUNTIF($D$1938:D2534,$C$1939:$C$2538),),))</f>
        <v>#N/A</v>
      </c>
      <c r="E2535" s="333" t="e">
        <f t="shared" si="454"/>
        <v>#N/A</v>
      </c>
    </row>
    <row r="2536" spans="1:5" x14ac:dyDescent="0.25">
      <c r="A2536" s="903">
        <v>48</v>
      </c>
      <c r="B2536" s="271">
        <v>14</v>
      </c>
      <c r="C2536" s="521" t="str">
        <f t="shared" si="452"/>
        <v/>
      </c>
      <c r="D2536" s="330" t="e" cm="1">
        <f t="array" ref="D2536">INDEX($C$1939:$C$2538,MATCH(0,INDEX(COUNTIF($D$1938:D2535,$C$1939:$C$2538),),))</f>
        <v>#N/A</v>
      </c>
      <c r="E2536" s="333" t="e">
        <f t="shared" si="454"/>
        <v>#N/A</v>
      </c>
    </row>
    <row r="2537" spans="1:5" x14ac:dyDescent="0.25">
      <c r="A2537" s="903">
        <v>49</v>
      </c>
      <c r="B2537" s="271">
        <v>14</v>
      </c>
      <c r="C2537" s="521" t="str">
        <f t="shared" si="452"/>
        <v/>
      </c>
      <c r="D2537" s="330" t="e" cm="1">
        <f t="array" ref="D2537">INDEX($C$1939:$C$2538,MATCH(0,INDEX(COUNTIF($D$1938:D2536,$C$1939:$C$2538),),))</f>
        <v>#N/A</v>
      </c>
      <c r="E2537" s="333" t="e">
        <f t="shared" si="454"/>
        <v>#N/A</v>
      </c>
    </row>
    <row r="2538" spans="1:5" x14ac:dyDescent="0.25">
      <c r="A2538" s="903">
        <v>50</v>
      </c>
      <c r="B2538" s="271">
        <v>14</v>
      </c>
      <c r="C2538" s="521" t="str">
        <f>IF(C1859="","",C1859)</f>
        <v/>
      </c>
      <c r="D2538" s="330" t="e" cm="1">
        <f t="array" ref="D2538">INDEX($C$1939:$C$2538,MATCH(0,INDEX(COUNTIF($D$1938:D2537,$C$1939:$C$2538),),))</f>
        <v>#N/A</v>
      </c>
      <c r="E2538" s="333" t="e">
        <f>IF(D2538="",D2539,IF(D2538=E2537,D2539,D2538))</f>
        <v>#N/A</v>
      </c>
    </row>
  </sheetData>
  <sheetProtection algorithmName="SHA-512" hashValue="03PNC7qm7FXwg7NfbXNb6uTajwPGHCNmp9xpouLVmwOn1RkcDjHlFjW97y3cx1IUkAcVDbKiIp68RFpFXIDyQw==" saltValue="MUJ+Fr9ljM8GnIRLcaqDjQ==" spinCount="100000" sheet="1" objects="1" scenarios="1"/>
  <protectedRanges>
    <protectedRange sqref="C1178 D1177 C1127:D1176 D1205:D1255 C1205:C1254 C1362:D1362 C1261:I1361 C1389:I1438" name="Rango5_1"/>
    <protectedRange sqref="C1178:E1178 D1177:F1177 C1127:F1176 D1205:F1255 C1205:C1254 C1362:F1362 C1261:I1361 C1389:I1438" name="Rango1_1"/>
    <protectedRange sqref="AH1008:AI1008" name="Rango5_2"/>
    <protectedRange sqref="X1008" name="Rango1_3_1"/>
    <protectedRange sqref="AH1008 AA1008:AD1008 Y1008 AJ1008:AK1008" name="Rango1_2"/>
    <protectedRange sqref="X1008" name="Rango4_1"/>
    <protectedRange sqref="C128:C177" name="Rango3"/>
    <protectedRange sqref="D128:E177" name="Rango1_4"/>
    <protectedRange sqref="C224:D273" name="Rango3_3"/>
    <protectedRange sqref="E224:E273" name="Rango1_7"/>
  </protectedRanges>
  <autoFilter ref="C500:E514" xr:uid="{00000000-0009-0000-0000-00000C000000}"/>
  <mergeCells count="48">
    <mergeCell ref="J588:L588"/>
    <mergeCell ref="E221:E222"/>
    <mergeCell ref="F221:I221"/>
    <mergeCell ref="D824:D825"/>
    <mergeCell ref="E824:E825"/>
    <mergeCell ref="F824:F825"/>
    <mergeCell ref="G824:I824"/>
    <mergeCell ref="G433:I433"/>
    <mergeCell ref="J646:L646"/>
    <mergeCell ref="M433:P433"/>
    <mergeCell ref="J433:L433"/>
    <mergeCell ref="G1386:J1386"/>
    <mergeCell ref="C1905:E1905"/>
    <mergeCell ref="C1009:C1010"/>
    <mergeCell ref="G1009:I1009"/>
    <mergeCell ref="J824:L824"/>
    <mergeCell ref="J1009:L1009"/>
    <mergeCell ref="D1009:D1010"/>
    <mergeCell ref="E1009:E1010"/>
    <mergeCell ref="F1009:F1010"/>
    <mergeCell ref="C588:C589"/>
    <mergeCell ref="D588:D589"/>
    <mergeCell ref="E588:E589"/>
    <mergeCell ref="F588:F589"/>
    <mergeCell ref="G588:I588"/>
    <mergeCell ref="M588:P588"/>
    <mergeCell ref="M1009:P1009"/>
    <mergeCell ref="C125:C126"/>
    <mergeCell ref="D125:D126"/>
    <mergeCell ref="E125:E126"/>
    <mergeCell ref="L125:O125"/>
    <mergeCell ref="F125:H125"/>
    <mergeCell ref="I125:K125"/>
    <mergeCell ref="M824:P824"/>
    <mergeCell ref="C433:C434"/>
    <mergeCell ref="C824:C825"/>
    <mergeCell ref="D221:D222"/>
    <mergeCell ref="C221:C222"/>
    <mergeCell ref="D433:D434"/>
    <mergeCell ref="E433:E434"/>
    <mergeCell ref="F433:F434"/>
    <mergeCell ref="AU1463:AV1463"/>
    <mergeCell ref="M646:P646"/>
    <mergeCell ref="C646:C647"/>
    <mergeCell ref="D646:D647"/>
    <mergeCell ref="E646:E647"/>
    <mergeCell ref="F646:F647"/>
    <mergeCell ref="G646:I646"/>
  </mergeCells>
  <phoneticPr fontId="239" type="noConversion"/>
  <conditionalFormatting sqref="C1920">
    <cfRule type="iconSet" priority="33">
      <iconSet iconSet="3Arrows">
        <cfvo type="percent" val="0"/>
        <cfvo type="percent" val="33"/>
        <cfvo type="percent" val="67"/>
      </iconSet>
    </cfRule>
  </conditionalFormatting>
  <conditionalFormatting sqref="AK1076:AK1079">
    <cfRule type="cellIs" dxfId="1" priority="25" operator="lessThan">
      <formula>0</formula>
    </cfRule>
    <cfRule type="cellIs" dxfId="0" priority="26" operator="greaterThan">
      <formula>0</formula>
    </cfRule>
  </conditionalFormatting>
  <dataValidations disablePrompts="1" count="5">
    <dataValidation type="decimal" allowBlank="1" showInputMessage="1" showErrorMessage="1" sqref="AK1008" xr:uid="{00000000-0002-0000-0C00-000000000000}">
      <formula1>0</formula1>
      <formula2>500</formula2>
    </dataValidation>
    <dataValidation type="decimal" allowBlank="1" showInputMessage="1" showErrorMessage="1" sqref="AJ1008" xr:uid="{00000000-0002-0000-0C00-000001000000}">
      <formula1>0</formula1>
      <formula2>100000000</formula2>
    </dataValidation>
    <dataValidation type="decimal" operator="greaterThan" allowBlank="1" showInputMessage="1" showErrorMessage="1" sqref="AD1008" xr:uid="{00000000-0002-0000-0C00-000002000000}">
      <formula1>0</formula1>
    </dataValidation>
    <dataValidation type="decimal" allowBlank="1" showInputMessage="1" showErrorMessage="1" sqref="AA1008:AC1008" xr:uid="{00000000-0002-0000-0C00-000003000000}">
      <formula1>0</formula1>
      <formula2>10</formula2>
    </dataValidation>
    <dataValidation type="list" allowBlank="1" showInputMessage="1" showErrorMessage="1" sqref="Y1008" xr:uid="{00000000-0002-0000-0C00-000004000000}">
      <formula1>INDIRECT("Lista_Comb_fósiles_vehículos_"&amp;$D$1)</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Y109"/>
  <sheetViews>
    <sheetView showRowColHeaders="0" zoomScaleNormal="100" zoomScaleSheetLayoutView="100" workbookViewId="0">
      <pane xSplit="2" ySplit="1" topLeftCell="F2" activePane="bottomRight" state="frozen"/>
      <selection pane="topRight" activeCell="C1" sqref="C1"/>
      <selection pane="bottomLeft" activeCell="A2" sqref="A2"/>
      <selection pane="bottomRight"/>
    </sheetView>
  </sheetViews>
  <sheetFormatPr baseColWidth="10" defaultColWidth="11.42578125" defaultRowHeight="15" x14ac:dyDescent="0.25"/>
  <cols>
    <col min="1" max="1" width="27" style="13" customWidth="1"/>
    <col min="2" max="2" width="0.5703125" style="11" customWidth="1"/>
    <col min="3" max="3" width="1.7109375" style="29" customWidth="1"/>
    <col min="4" max="5" width="8.7109375" style="29" customWidth="1"/>
    <col min="6" max="6" width="9.5703125" style="29" customWidth="1"/>
    <col min="7" max="7" width="13.28515625" style="29" customWidth="1"/>
    <col min="8" max="8" width="14.140625" style="29" customWidth="1"/>
    <col min="9" max="9" width="15.5703125" style="29" customWidth="1"/>
    <col min="10" max="10" width="15.85546875" style="29" customWidth="1"/>
    <col min="11" max="11" width="16.140625" style="29" customWidth="1"/>
    <col min="12" max="12" width="15.7109375" style="29" customWidth="1"/>
    <col min="13" max="13" width="12.28515625" style="29" customWidth="1"/>
    <col min="14" max="14" width="12.85546875" style="29" customWidth="1"/>
    <col min="15" max="15" width="2.7109375" style="29" customWidth="1"/>
    <col min="16" max="16384" width="11.42578125" style="29"/>
  </cols>
  <sheetData>
    <row r="1" spans="1:25" ht="36" customHeight="1" x14ac:dyDescent="0.25">
      <c r="A1" s="10"/>
      <c r="C1" s="1147" t="s">
        <v>122</v>
      </c>
      <c r="D1" s="1148"/>
      <c r="E1" s="1148"/>
      <c r="F1" s="1148"/>
      <c r="G1" s="1148"/>
      <c r="H1" s="1148"/>
      <c r="I1" s="1148"/>
      <c r="J1" s="1148"/>
      <c r="K1" s="1148"/>
      <c r="L1" s="1148"/>
      <c r="M1" s="1148"/>
      <c r="N1" s="1148"/>
      <c r="O1" s="1148"/>
    </row>
    <row r="2" spans="1:25" ht="36" customHeight="1" x14ac:dyDescent="0.3">
      <c r="B2" s="5"/>
      <c r="H2" s="12"/>
      <c r="I2" s="12"/>
      <c r="J2" s="12"/>
      <c r="K2" s="12"/>
      <c r="L2" s="12"/>
      <c r="M2" s="12"/>
      <c r="N2" s="12"/>
    </row>
    <row r="3" spans="1:25" ht="16.5" x14ac:dyDescent="0.3">
      <c r="A3" s="4" t="s">
        <v>49</v>
      </c>
      <c r="B3" s="6"/>
      <c r="D3" s="1149" t="s">
        <v>142</v>
      </c>
      <c r="E3" s="1150"/>
      <c r="F3" s="1151"/>
      <c r="G3" s="197"/>
      <c r="H3" s="12"/>
      <c r="I3" s="12"/>
      <c r="M3" s="12"/>
      <c r="N3" s="12"/>
    </row>
    <row r="4" spans="1:25" ht="16.5" x14ac:dyDescent="0.3">
      <c r="A4" s="17" t="s">
        <v>1149</v>
      </c>
      <c r="B4" s="6"/>
      <c r="H4" s="12"/>
      <c r="I4" s="12"/>
      <c r="M4" s="12"/>
      <c r="N4" s="12"/>
    </row>
    <row r="5" spans="1:25" ht="18.75" customHeight="1" x14ac:dyDescent="0.25">
      <c r="A5" s="17" t="s">
        <v>1150</v>
      </c>
      <c r="B5" s="6"/>
      <c r="D5" s="1152" t="s">
        <v>164</v>
      </c>
      <c r="E5" s="1152"/>
      <c r="F5" s="1152"/>
      <c r="G5" s="1152"/>
      <c r="H5" s="1152"/>
      <c r="I5" s="1152"/>
      <c r="J5" s="169" t="s">
        <v>1745</v>
      </c>
      <c r="K5" s="1153" t="s">
        <v>994</v>
      </c>
      <c r="L5" s="1154"/>
      <c r="M5" s="1155"/>
      <c r="Y5" s="176">
        <f>D6</f>
        <v>0</v>
      </c>
    </row>
    <row r="6" spans="1:25" ht="16.5" x14ac:dyDescent="0.3">
      <c r="A6" s="17" t="s">
        <v>1151</v>
      </c>
      <c r="B6" s="6"/>
      <c r="D6" s="1156"/>
      <c r="E6" s="1157"/>
      <c r="F6" s="1157"/>
      <c r="G6" s="1157"/>
      <c r="H6" s="1157"/>
      <c r="I6" s="1158"/>
      <c r="J6" s="187"/>
      <c r="K6" s="1159"/>
      <c r="L6" s="1160"/>
      <c r="M6" s="1161"/>
      <c r="Y6" s="176">
        <f>D9</f>
        <v>0</v>
      </c>
    </row>
    <row r="7" spans="1:25" ht="16.5" x14ac:dyDescent="0.3">
      <c r="A7" s="17" t="s">
        <v>1152</v>
      </c>
      <c r="J7" s="12"/>
      <c r="N7" s="29" t="s">
        <v>6</v>
      </c>
    </row>
    <row r="8" spans="1:25" ht="16.5" customHeight="1" x14ac:dyDescent="0.25">
      <c r="A8" s="17" t="s">
        <v>1153</v>
      </c>
      <c r="D8" s="1142" t="s">
        <v>995</v>
      </c>
      <c r="E8" s="1143"/>
      <c r="F8" s="1143"/>
      <c r="G8" s="1143"/>
      <c r="H8" s="1143"/>
      <c r="I8" s="1143"/>
      <c r="J8" s="1143"/>
      <c r="K8" s="1143"/>
      <c r="L8" s="1143"/>
      <c r="M8" s="1143"/>
    </row>
    <row r="9" spans="1:25" ht="16.5" customHeight="1" x14ac:dyDescent="0.25">
      <c r="A9" s="17" t="s">
        <v>1154</v>
      </c>
      <c r="D9" s="1144"/>
      <c r="E9" s="1145"/>
      <c r="F9" s="1145"/>
      <c r="G9" s="1145"/>
      <c r="H9" s="1145"/>
      <c r="I9" s="1145"/>
      <c r="J9" s="1145"/>
      <c r="K9" s="1145"/>
      <c r="L9" s="1145"/>
      <c r="M9" s="1146"/>
    </row>
    <row r="10" spans="1:25" ht="17.25" customHeight="1" x14ac:dyDescent="0.25">
      <c r="A10" s="17" t="s">
        <v>1357</v>
      </c>
    </row>
    <row r="11" spans="1:25" ht="18.75" customHeight="1" x14ac:dyDescent="0.25">
      <c r="A11" s="17" t="s">
        <v>1155</v>
      </c>
      <c r="D11" s="1136" t="s">
        <v>359</v>
      </c>
      <c r="E11" s="1136"/>
      <c r="F11" s="1136"/>
      <c r="G11" s="1136"/>
      <c r="H11" s="1136"/>
      <c r="I11" s="1136"/>
      <c r="J11" s="1136"/>
      <c r="K11" s="1136"/>
      <c r="L11" s="1136"/>
      <c r="M11" s="1136"/>
      <c r="N11" s="1136"/>
    </row>
    <row r="12" spans="1:25" x14ac:dyDescent="0.25">
      <c r="A12" s="17" t="s">
        <v>1156</v>
      </c>
      <c r="D12" s="1136"/>
      <c r="E12" s="1136"/>
      <c r="F12" s="1136"/>
      <c r="G12" s="1136"/>
      <c r="H12" s="1136"/>
      <c r="I12" s="1136"/>
      <c r="J12" s="1136"/>
      <c r="K12" s="1136"/>
      <c r="L12" s="1136"/>
      <c r="M12" s="1136"/>
      <c r="N12" s="1136"/>
    </row>
    <row r="13" spans="1:25" ht="18" customHeight="1" x14ac:dyDescent="0.25">
      <c r="A13" s="17" t="s">
        <v>1157</v>
      </c>
      <c r="D13" s="1136"/>
      <c r="E13" s="1136"/>
      <c r="F13" s="1136"/>
      <c r="G13" s="1136"/>
      <c r="H13" s="1136"/>
      <c r="I13" s="1136"/>
      <c r="J13" s="1136"/>
      <c r="K13" s="1136"/>
      <c r="L13" s="1136"/>
      <c r="M13" s="1136"/>
      <c r="N13" s="1136"/>
    </row>
    <row r="14" spans="1:25" ht="16.5" customHeight="1" x14ac:dyDescent="0.3">
      <c r="A14" s="20"/>
      <c r="G14" s="175" t="s">
        <v>114</v>
      </c>
      <c r="H14" s="103"/>
      <c r="I14" s="12"/>
      <c r="J14" s="175" t="s">
        <v>116</v>
      </c>
      <c r="K14" s="248"/>
      <c r="L14" s="105" t="s">
        <v>1158</v>
      </c>
      <c r="M14" s="242"/>
    </row>
    <row r="15" spans="1:25" ht="9" customHeight="1" x14ac:dyDescent="0.3">
      <c r="A15" s="20"/>
      <c r="J15" s="12"/>
    </row>
    <row r="16" spans="1:25" ht="16.5" customHeight="1" x14ac:dyDescent="0.3">
      <c r="A16" s="20"/>
      <c r="G16" s="175" t="s">
        <v>115</v>
      </c>
      <c r="H16" s="103"/>
      <c r="I16" s="12"/>
      <c r="J16" s="175" t="s">
        <v>121</v>
      </c>
      <c r="K16" s="248"/>
      <c r="L16" s="105" t="s">
        <v>1158</v>
      </c>
      <c r="M16" s="242"/>
    </row>
    <row r="17" spans="1:19" ht="9" customHeight="1" x14ac:dyDescent="0.3">
      <c r="F17" s="193"/>
      <c r="H17" s="12"/>
      <c r="I17" s="194"/>
    </row>
    <row r="18" spans="1:19" s="14" customFormat="1" ht="18" x14ac:dyDescent="0.3">
      <c r="A18" s="13"/>
      <c r="B18" s="23"/>
      <c r="D18" s="29"/>
      <c r="E18" s="29"/>
      <c r="F18" s="29"/>
      <c r="G18" s="175" t="s">
        <v>275</v>
      </c>
      <c r="H18" s="103"/>
      <c r="I18" s="12"/>
      <c r="J18" s="183" t="s">
        <v>278</v>
      </c>
      <c r="K18" s="249"/>
      <c r="L18" s="105" t="s">
        <v>1158</v>
      </c>
      <c r="M18" s="242"/>
      <c r="N18" s="29"/>
      <c r="O18" s="15"/>
      <c r="P18" s="15"/>
      <c r="Q18" s="15"/>
      <c r="R18" s="15"/>
      <c r="S18" s="15"/>
    </row>
    <row r="19" spans="1:19" ht="9" customHeight="1" x14ac:dyDescent="0.3">
      <c r="F19" s="167"/>
      <c r="H19" s="12"/>
      <c r="I19" s="168"/>
      <c r="M19" s="242"/>
    </row>
    <row r="20" spans="1:19" s="14" customFormat="1" ht="23.25" customHeight="1" x14ac:dyDescent="0.3">
      <c r="A20" s="13"/>
      <c r="B20" s="23"/>
      <c r="D20" s="29"/>
      <c r="E20" s="29"/>
      <c r="F20" s="29"/>
      <c r="G20" s="184" t="s">
        <v>280</v>
      </c>
      <c r="H20" s="188" t="str">
        <f>IF(ISNUMBER(G3),G3,"")</f>
        <v/>
      </c>
      <c r="I20" s="12"/>
      <c r="J20" s="185" t="s">
        <v>279</v>
      </c>
      <c r="K20" s="250">
        <f ca="1">Datos!D1871</f>
        <v>0</v>
      </c>
      <c r="L20" s="186" t="s">
        <v>1159</v>
      </c>
      <c r="M20" s="242"/>
      <c r="N20" s="29"/>
      <c r="O20" s="15"/>
      <c r="P20" s="15"/>
      <c r="Q20" s="15"/>
      <c r="R20" s="15"/>
      <c r="S20" s="15"/>
    </row>
    <row r="21" spans="1:19" s="14" customFormat="1" ht="9" customHeight="1" x14ac:dyDescent="0.25">
      <c r="A21" s="13"/>
      <c r="B21" s="23"/>
      <c r="D21" s="29"/>
      <c r="E21" s="29"/>
      <c r="F21" s="29"/>
      <c r="G21" s="29"/>
      <c r="H21" s="47"/>
      <c r="I21" s="47"/>
      <c r="J21" s="29"/>
      <c r="K21" s="29"/>
      <c r="L21" s="47"/>
      <c r="M21" s="29"/>
      <c r="N21" s="29"/>
      <c r="O21" s="15"/>
      <c r="P21" s="15"/>
      <c r="Q21" s="15"/>
      <c r="R21" s="15"/>
      <c r="S21" s="15"/>
    </row>
    <row r="22" spans="1:19" s="14" customFormat="1" ht="27.75" customHeight="1" x14ac:dyDescent="0.2">
      <c r="A22" s="22"/>
      <c r="B22" s="23"/>
      <c r="D22" s="1136" t="s">
        <v>1142</v>
      </c>
      <c r="E22" s="1136"/>
      <c r="F22" s="1136"/>
      <c r="G22" s="1136"/>
      <c r="H22" s="1136"/>
      <c r="I22" s="1136"/>
      <c r="J22" s="1136"/>
      <c r="K22" s="1136"/>
      <c r="L22" s="1136"/>
      <c r="M22" s="1136"/>
      <c r="N22" s="1136"/>
      <c r="O22" s="15"/>
      <c r="P22" s="15"/>
      <c r="Q22" s="15"/>
      <c r="R22" s="15"/>
      <c r="S22" s="15"/>
    </row>
    <row r="23" spans="1:19" s="14" customFormat="1" ht="20.25" customHeight="1" x14ac:dyDescent="0.2">
      <c r="A23" s="22"/>
      <c r="B23" s="23"/>
      <c r="D23" s="1136"/>
      <c r="E23" s="1136"/>
      <c r="F23" s="1136"/>
      <c r="G23" s="1136"/>
      <c r="H23" s="1136"/>
      <c r="I23" s="1136"/>
      <c r="J23" s="1136"/>
      <c r="K23" s="1136"/>
      <c r="L23" s="1136"/>
      <c r="M23" s="1136"/>
      <c r="N23" s="1136"/>
      <c r="O23" s="15"/>
      <c r="P23" s="15"/>
      <c r="Q23" s="15"/>
      <c r="R23" s="15"/>
      <c r="S23" s="15"/>
    </row>
    <row r="24" spans="1:19" ht="9" customHeight="1" x14ac:dyDescent="0.3">
      <c r="A24" s="20"/>
      <c r="D24" s="46"/>
      <c r="E24" s="46"/>
      <c r="F24" s="46"/>
      <c r="G24" s="46"/>
      <c r="H24" s="46"/>
      <c r="I24" s="46"/>
      <c r="J24" s="46"/>
      <c r="K24" s="46"/>
      <c r="L24" s="46"/>
      <c r="M24" s="46"/>
      <c r="N24" s="46"/>
    </row>
    <row r="25" spans="1:19" s="14" customFormat="1" ht="16.5" x14ac:dyDescent="0.25">
      <c r="A25" s="22"/>
      <c r="B25" s="23"/>
      <c r="D25" s="46"/>
      <c r="G25" s="46"/>
      <c r="H25" s="46"/>
      <c r="I25" s="1137" t="s">
        <v>118</v>
      </c>
      <c r="J25" s="1139" t="s">
        <v>182</v>
      </c>
      <c r="K25" s="1140"/>
      <c r="L25" s="1141"/>
      <c r="N25" s="74"/>
      <c r="O25" s="15"/>
      <c r="P25" s="15"/>
      <c r="Q25" s="15"/>
      <c r="R25" s="15"/>
      <c r="S25" s="15"/>
    </row>
    <row r="26" spans="1:19" ht="16.5" x14ac:dyDescent="0.25">
      <c r="D26" s="46"/>
      <c r="E26" s="14"/>
      <c r="F26" s="14"/>
      <c r="G26" s="46"/>
      <c r="H26" s="46"/>
      <c r="I26" s="1138"/>
      <c r="J26" s="179" t="s">
        <v>158</v>
      </c>
      <c r="K26" s="179" t="s">
        <v>32</v>
      </c>
      <c r="L26" s="180" t="s">
        <v>163</v>
      </c>
      <c r="N26" s="14"/>
      <c r="O26" s="46"/>
    </row>
    <row r="27" spans="1:19" ht="23.25" customHeight="1" x14ac:dyDescent="0.25">
      <c r="D27" s="46"/>
      <c r="E27" s="14"/>
      <c r="F27" s="14"/>
      <c r="H27" s="191" t="s">
        <v>286</v>
      </c>
      <c r="I27" s="49" t="str">
        <f>IF(ISNUMBER(H20),H20,"")</f>
        <v/>
      </c>
      <c r="J27" s="189"/>
      <c r="K27" s="240"/>
      <c r="L27" s="189"/>
      <c r="M27" s="242"/>
      <c r="N27" s="14"/>
      <c r="O27" s="46"/>
    </row>
    <row r="28" spans="1:19" ht="5.25" customHeight="1" x14ac:dyDescent="0.25">
      <c r="J28" s="47"/>
      <c r="K28" s="247"/>
    </row>
    <row r="29" spans="1:19" ht="17.25" customHeight="1" x14ac:dyDescent="0.3">
      <c r="A29" s="20"/>
      <c r="D29" s="46"/>
      <c r="E29" s="167"/>
      <c r="G29" s="194"/>
      <c r="H29" s="192" t="s">
        <v>117</v>
      </c>
      <c r="I29" s="103" t="str">
        <f>IF(ISNUMBER(H14),H14,"")</f>
        <v/>
      </c>
      <c r="J29" s="190" t="str">
        <f>IF(AND(ISNUMBER(I29),ISTEXT(J27)),J27,"")</f>
        <v/>
      </c>
      <c r="K29" s="241"/>
      <c r="L29" s="190" t="str">
        <f>IF(AND(ISNUMBER(I29),ISTEXT(L27)),L27,"")</f>
        <v/>
      </c>
      <c r="M29" s="242"/>
      <c r="N29" s="14"/>
    </row>
    <row r="30" spans="1:19" ht="17.25" customHeight="1" x14ac:dyDescent="0.3">
      <c r="A30" s="20"/>
      <c r="H30" s="192" t="s">
        <v>119</v>
      </c>
      <c r="I30" s="103" t="str">
        <f>IF(ISNUMBER(H16),H16,"")</f>
        <v/>
      </c>
      <c r="J30" s="190" t="str">
        <f>IF(AND(ISNUMBER(I30),ISTEXT(J27)),J27,"")</f>
        <v/>
      </c>
      <c r="K30" s="241"/>
      <c r="L30" s="190" t="str">
        <f>IF(AND(ISNUMBER(I30),ISTEXT(L27)),L27,"")</f>
        <v/>
      </c>
      <c r="M30" s="242"/>
    </row>
    <row r="31" spans="1:19" ht="17.25" customHeight="1" x14ac:dyDescent="0.3">
      <c r="A31" s="20"/>
      <c r="H31" s="192" t="s">
        <v>276</v>
      </c>
      <c r="I31" s="103" t="str">
        <f>IF(ISNUMBER(H18),H18,"")</f>
        <v/>
      </c>
      <c r="J31" s="190" t="str">
        <f>IF(AND(ISNUMBER(I31),ISTEXT(J27)),J27,"")</f>
        <v/>
      </c>
      <c r="K31" s="241"/>
      <c r="L31" s="190" t="str">
        <f>IF(AND(ISNUMBER(I31),ISTEXT(L27)),L27,"")</f>
        <v/>
      </c>
      <c r="M31" s="242"/>
    </row>
    <row r="32" spans="1:19" ht="5.25" customHeight="1" x14ac:dyDescent="0.3">
      <c r="A32" s="20"/>
      <c r="E32" s="46"/>
      <c r="M32" s="242"/>
    </row>
    <row r="33" spans="1:14" ht="17.25" customHeight="1" x14ac:dyDescent="0.3">
      <c r="A33" s="20"/>
      <c r="D33" s="50"/>
    </row>
    <row r="34" spans="1:14" ht="18.75" customHeight="1" x14ac:dyDescent="0.3">
      <c r="A34" s="20"/>
      <c r="D34" s="1135" t="s">
        <v>1361</v>
      </c>
      <c r="E34" s="1135"/>
      <c r="F34" s="1135"/>
      <c r="G34" s="1135"/>
      <c r="H34" s="1135"/>
      <c r="I34" s="1135"/>
      <c r="J34" s="1135"/>
      <c r="K34" s="1135"/>
      <c r="L34" s="1135"/>
      <c r="M34" s="1135"/>
      <c r="N34" s="1135"/>
    </row>
    <row r="35" spans="1:14" ht="18.75" customHeight="1" x14ac:dyDescent="0.3">
      <c r="A35" s="20"/>
      <c r="D35" s="1135"/>
      <c r="E35" s="1135"/>
      <c r="F35" s="1135"/>
      <c r="G35" s="1135"/>
      <c r="H35" s="1135"/>
      <c r="I35" s="1135"/>
      <c r="J35" s="1135"/>
      <c r="K35" s="1135"/>
      <c r="L35" s="1135"/>
      <c r="M35" s="1135"/>
      <c r="N35" s="1135"/>
    </row>
    <row r="36" spans="1:14" ht="6" customHeight="1" x14ac:dyDescent="0.3">
      <c r="A36" s="20"/>
      <c r="E36" s="46"/>
      <c r="F36" s="46"/>
      <c r="G36" s="46"/>
      <c r="H36" s="46"/>
      <c r="I36" s="46"/>
      <c r="J36" s="46"/>
      <c r="K36" s="46"/>
      <c r="L36" s="46"/>
      <c r="M36" s="46"/>
      <c r="N36" s="46"/>
    </row>
    <row r="37" spans="1:14" ht="17.25" customHeight="1" x14ac:dyDescent="0.3">
      <c r="A37" s="20"/>
      <c r="G37" s="46"/>
      <c r="H37" s="46"/>
      <c r="I37" s="181" t="s">
        <v>118</v>
      </c>
      <c r="J37" s="195" t="s">
        <v>180</v>
      </c>
      <c r="K37" s="182" t="s">
        <v>181</v>
      </c>
    </row>
    <row r="38" spans="1:14" ht="17.25" customHeight="1" x14ac:dyDescent="0.25">
      <c r="H38" s="192" t="s">
        <v>5</v>
      </c>
      <c r="I38" s="49" t="str">
        <f>IF(ISNUMBER(H20),H20,"")</f>
        <v/>
      </c>
      <c r="J38" s="243"/>
      <c r="K38" s="682"/>
      <c r="L38" s="242"/>
    </row>
    <row r="39" spans="1:14" ht="5.25" customHeight="1" x14ac:dyDescent="0.25">
      <c r="H39" s="114"/>
      <c r="J39" s="245"/>
      <c r="K39" s="683"/>
      <c r="L39" s="242"/>
      <c r="N39" s="115"/>
    </row>
    <row r="40" spans="1:14" ht="16.5" x14ac:dyDescent="0.25">
      <c r="G40" s="194"/>
      <c r="H40" s="192" t="s">
        <v>117</v>
      </c>
      <c r="I40" s="103" t="str">
        <f>IF(ISNUMBER(H14),H14,"")</f>
        <v/>
      </c>
      <c r="J40" s="246"/>
      <c r="K40" s="684"/>
      <c r="L40" s="242"/>
    </row>
    <row r="41" spans="1:14" ht="18" customHeight="1" x14ac:dyDescent="0.25">
      <c r="H41" s="192" t="s">
        <v>119</v>
      </c>
      <c r="I41" s="104" t="str">
        <f>IF(ISNUMBER(H16),H16,"")</f>
        <v/>
      </c>
      <c r="J41" s="244"/>
      <c r="K41" s="684"/>
      <c r="L41" s="242"/>
    </row>
    <row r="42" spans="1:14" ht="18" customHeight="1" x14ac:dyDescent="0.25">
      <c r="H42" s="192" t="s">
        <v>276</v>
      </c>
      <c r="I42" s="104" t="str">
        <f>IF(ISNUMBER(H18),H18,"")</f>
        <v/>
      </c>
      <c r="J42" s="244"/>
      <c r="K42" s="684"/>
      <c r="L42" s="242"/>
    </row>
    <row r="43" spans="1:14" ht="16.5" customHeight="1" x14ac:dyDescent="0.25"/>
    <row r="44" spans="1:14" ht="18.75" customHeight="1" x14ac:dyDescent="0.25"/>
    <row r="45" spans="1:14" ht="18.75" customHeight="1" x14ac:dyDescent="0.25"/>
    <row r="46" spans="1:14" ht="18.75" customHeight="1" x14ac:dyDescent="0.25"/>
    <row r="47" spans="1:14" ht="22.5" customHeight="1" x14ac:dyDescent="0.25"/>
    <row r="67" spans="5:9" x14ac:dyDescent="0.25">
      <c r="E67" s="75"/>
      <c r="F67" s="75"/>
      <c r="G67" s="75"/>
      <c r="H67" s="75"/>
      <c r="I67" s="75"/>
    </row>
    <row r="94" spans="4:8" x14ac:dyDescent="0.25">
      <c r="D94" s="74"/>
      <c r="E94" s="74"/>
      <c r="F94" s="74"/>
      <c r="G94" s="74"/>
      <c r="H94" s="74"/>
    </row>
    <row r="95" spans="4:8" x14ac:dyDescent="0.25">
      <c r="D95" s="74"/>
      <c r="E95" s="74"/>
      <c r="F95" s="74"/>
      <c r="G95" s="74"/>
      <c r="H95" s="74"/>
    </row>
    <row r="96" spans="4:8" x14ac:dyDescent="0.25">
      <c r="D96" s="74"/>
      <c r="E96" s="74"/>
      <c r="F96" s="74"/>
      <c r="G96" s="74"/>
      <c r="H96" s="74"/>
    </row>
    <row r="97" spans="4:7" x14ac:dyDescent="0.25">
      <c r="D97" s="74"/>
      <c r="E97" s="74"/>
      <c r="F97" s="74"/>
      <c r="G97" s="74"/>
    </row>
    <row r="98" spans="4:7" x14ac:dyDescent="0.25">
      <c r="D98" s="74"/>
      <c r="E98" s="74"/>
      <c r="F98" s="74"/>
      <c r="G98" s="74"/>
    </row>
    <row r="99" spans="4:7" x14ac:dyDescent="0.25">
      <c r="D99" s="74"/>
      <c r="E99" s="74"/>
      <c r="F99" s="74"/>
      <c r="G99" s="74"/>
    </row>
    <row r="100" spans="4:7" x14ac:dyDescent="0.25">
      <c r="D100" s="74"/>
      <c r="E100" s="74"/>
      <c r="F100" s="74"/>
      <c r="G100" s="74"/>
    </row>
    <row r="101" spans="4:7" x14ac:dyDescent="0.25">
      <c r="D101" s="74"/>
      <c r="E101" s="74"/>
      <c r="F101" s="74"/>
      <c r="G101" s="74"/>
    </row>
    <row r="102" spans="4:7" x14ac:dyDescent="0.25">
      <c r="D102" s="74"/>
      <c r="E102" s="74"/>
      <c r="F102" s="74"/>
      <c r="G102" s="74"/>
    </row>
    <row r="103" spans="4:7" x14ac:dyDescent="0.25">
      <c r="D103" s="74"/>
      <c r="E103" s="74"/>
      <c r="F103" s="74"/>
      <c r="G103" s="74"/>
    </row>
    <row r="104" spans="4:7" x14ac:dyDescent="0.25">
      <c r="D104" s="74"/>
      <c r="E104" s="74"/>
      <c r="F104" s="74"/>
      <c r="G104" s="74"/>
    </row>
    <row r="105" spans="4:7" x14ac:dyDescent="0.25">
      <c r="D105" s="74"/>
      <c r="E105" s="74"/>
      <c r="F105" s="74"/>
      <c r="G105" s="74"/>
    </row>
    <row r="106" spans="4:7" x14ac:dyDescent="0.25">
      <c r="D106" s="74"/>
      <c r="E106" s="74"/>
      <c r="F106" s="74"/>
      <c r="G106" s="74"/>
    </row>
    <row r="107" spans="4:7" x14ac:dyDescent="0.25">
      <c r="D107" s="74"/>
      <c r="E107" s="74"/>
      <c r="F107" s="74"/>
      <c r="G107" s="74"/>
    </row>
    <row r="108" spans="4:7" x14ac:dyDescent="0.25">
      <c r="D108" s="74"/>
      <c r="E108" s="74"/>
      <c r="F108" s="74"/>
      <c r="G108" s="74"/>
    </row>
    <row r="109" spans="4:7" x14ac:dyDescent="0.25">
      <c r="D109" s="74"/>
      <c r="E109" s="74"/>
      <c r="F109" s="74"/>
      <c r="G109" s="74"/>
    </row>
  </sheetData>
  <sheetProtection algorithmName="SHA-512" hashValue="W+XzyHnrRi61cVUZAsY80UNUiAP21PIfjOrMhaO5WSoKKvrrjkcXE9f36hwJeJr7BRH/iSGsnE26DItGEdIVlg==" saltValue="BO/Dx795nDFKw3CCnhACBA==" spinCount="100000" sheet="1" objects="1" scenarios="1"/>
  <protectedRanges>
    <protectedRange sqref="G3 D6:M6 D9:M9 H14 H16 H18 K14 K16 K18 J27:L27 K29:K31 J40:K42 J38:K38" name="Rango1"/>
  </protectedRanges>
  <dataConsolidate/>
  <mergeCells count="13">
    <mergeCell ref="D8:M8"/>
    <mergeCell ref="D9:M9"/>
    <mergeCell ref="C1:O1"/>
    <mergeCell ref="D3:F3"/>
    <mergeCell ref="D5:I5"/>
    <mergeCell ref="K5:M5"/>
    <mergeCell ref="D6:I6"/>
    <mergeCell ref="K6:M6"/>
    <mergeCell ref="D34:N35"/>
    <mergeCell ref="D11:N13"/>
    <mergeCell ref="D22:N23"/>
    <mergeCell ref="I25:I26"/>
    <mergeCell ref="J25:L25"/>
  </mergeCells>
  <conditionalFormatting sqref="J28 L21">
    <cfRule type="expression" dxfId="2775" priority="40" stopIfTrue="1">
      <formula>#REF!=""</formula>
    </cfRule>
  </conditionalFormatting>
  <conditionalFormatting sqref="K39 H21:I21">
    <cfRule type="expression" dxfId="2774" priority="39" stopIfTrue="1">
      <formula>#REF!=""</formula>
    </cfRule>
  </conditionalFormatting>
  <conditionalFormatting sqref="D9">
    <cfRule type="expression" dxfId="2773" priority="42" stopIfTrue="1">
      <formula>D9=""</formula>
    </cfRule>
  </conditionalFormatting>
  <conditionalFormatting sqref="D6">
    <cfRule type="expression" dxfId="2772" priority="41" stopIfTrue="1">
      <formula>$D$6=""</formula>
    </cfRule>
  </conditionalFormatting>
  <conditionalFormatting sqref="L27">
    <cfRule type="expression" dxfId="2771" priority="38" stopIfTrue="1">
      <formula>ISTEXT(L27)</formula>
    </cfRule>
  </conditionalFormatting>
  <conditionalFormatting sqref="K18">
    <cfRule type="expression" dxfId="2770" priority="37" stopIfTrue="1">
      <formula>ISNUMBER($K$18)</formula>
    </cfRule>
  </conditionalFormatting>
  <conditionalFormatting sqref="K16">
    <cfRule type="expression" dxfId="2769" priority="36" stopIfTrue="1">
      <formula>ISNUMBER($K$16)</formula>
    </cfRule>
  </conditionalFormatting>
  <conditionalFormatting sqref="J6">
    <cfRule type="expression" dxfId="2768" priority="35" stopIfTrue="1">
      <formula>OR(ISNUMBER($J$6),ISTEXT($J$6))</formula>
    </cfRule>
  </conditionalFormatting>
  <conditionalFormatting sqref="I41">
    <cfRule type="expression" dxfId="2767" priority="44" stopIfTrue="1">
      <formula>ISNUMBER($I$41)</formula>
    </cfRule>
  </conditionalFormatting>
  <conditionalFormatting sqref="J27">
    <cfRule type="expression" dxfId="2766" priority="46" stopIfTrue="1">
      <formula>ISTEXT($J$27)</formula>
    </cfRule>
  </conditionalFormatting>
  <conditionalFormatting sqref="K27">
    <cfRule type="expression" dxfId="2765" priority="47" stopIfTrue="1">
      <formula>ISNUMBER($K$27)</formula>
    </cfRule>
  </conditionalFormatting>
  <conditionalFormatting sqref="K30">
    <cfRule type="expression" dxfId="2764" priority="48" stopIfTrue="1">
      <formula>ISNUMBER($K$30)</formula>
    </cfRule>
  </conditionalFormatting>
  <conditionalFormatting sqref="I30">
    <cfRule type="expression" dxfId="2763" priority="33" stopIfTrue="1">
      <formula>ISNUMBER(I30)</formula>
    </cfRule>
  </conditionalFormatting>
  <conditionalFormatting sqref="I29">
    <cfRule type="expression" dxfId="2762" priority="32" stopIfTrue="1">
      <formula>ISNUMBER($I$29)</formula>
    </cfRule>
  </conditionalFormatting>
  <conditionalFormatting sqref="H16">
    <cfRule type="expression" dxfId="2761" priority="31" stopIfTrue="1">
      <formula>ISNUMBER($H$16)</formula>
    </cfRule>
  </conditionalFormatting>
  <conditionalFormatting sqref="K29">
    <cfRule type="expression" dxfId="2760" priority="29" stopIfTrue="1">
      <formula>ISNUMBER($K$29)</formula>
    </cfRule>
  </conditionalFormatting>
  <conditionalFormatting sqref="I40">
    <cfRule type="expression" dxfId="2759" priority="28" stopIfTrue="1">
      <formula>ISNUMBER($I$40)</formula>
    </cfRule>
  </conditionalFormatting>
  <conditionalFormatting sqref="J38">
    <cfRule type="expression" dxfId="2758" priority="27" stopIfTrue="1">
      <formula>ISNUMBER($J$38)</formula>
    </cfRule>
  </conditionalFormatting>
  <conditionalFormatting sqref="J40">
    <cfRule type="expression" dxfId="2757" priority="26" stopIfTrue="1">
      <formula>ISNUMBER($J$40)</formula>
    </cfRule>
  </conditionalFormatting>
  <conditionalFormatting sqref="J41">
    <cfRule type="expression" dxfId="2756" priority="25" stopIfTrue="1">
      <formula>ISNUMBER($J$41)</formula>
    </cfRule>
  </conditionalFormatting>
  <conditionalFormatting sqref="K38">
    <cfRule type="expression" dxfId="2755" priority="24" stopIfTrue="1">
      <formula>ISNUMBER($K$38)</formula>
    </cfRule>
  </conditionalFormatting>
  <conditionalFormatting sqref="K40">
    <cfRule type="expression" dxfId="2754" priority="23" stopIfTrue="1">
      <formula>ISNUMBER($K$40)</formula>
    </cfRule>
  </conditionalFormatting>
  <conditionalFormatting sqref="K41">
    <cfRule type="expression" dxfId="2753" priority="22" stopIfTrue="1">
      <formula>ISNUMBER($K$41)</formula>
    </cfRule>
  </conditionalFormatting>
  <conditionalFormatting sqref="K6">
    <cfRule type="expression" dxfId="2752" priority="21">
      <formula>ISTEXT($K$6)</formula>
    </cfRule>
  </conditionalFormatting>
  <conditionalFormatting sqref="L29:L31">
    <cfRule type="expression" dxfId="2751" priority="49" stopIfTrue="1">
      <formula>AND(ISTEXT($L$27),ISNUMBER(I29))</formula>
    </cfRule>
  </conditionalFormatting>
  <conditionalFormatting sqref="K14">
    <cfRule type="expression" dxfId="2750" priority="20" stopIfTrue="1">
      <formula>ISNUMBER($K$14)</formula>
    </cfRule>
  </conditionalFormatting>
  <conditionalFormatting sqref="H14">
    <cfRule type="expression" dxfId="2749" priority="19" stopIfTrue="1">
      <formula>ISNUMBER($H$14)</formula>
    </cfRule>
  </conditionalFormatting>
  <conditionalFormatting sqref="H20">
    <cfRule type="expression" dxfId="2748" priority="17" stopIfTrue="1">
      <formula>ISNUMBER($H$20)</formula>
    </cfRule>
  </conditionalFormatting>
  <conditionalFormatting sqref="K31">
    <cfRule type="expression" dxfId="2747" priority="15" stopIfTrue="1">
      <formula>ISNUMBER($K$31)</formula>
    </cfRule>
  </conditionalFormatting>
  <conditionalFormatting sqref="H18">
    <cfRule type="expression" dxfId="2746" priority="9" stopIfTrue="1">
      <formula>ISNUMBER($H$18)</formula>
    </cfRule>
  </conditionalFormatting>
  <conditionalFormatting sqref="G3">
    <cfRule type="expression" dxfId="2745" priority="8" stopIfTrue="1">
      <formula>ISNUMBER($G$3)</formula>
    </cfRule>
  </conditionalFormatting>
  <conditionalFormatting sqref="I31">
    <cfRule type="expression" dxfId="2744" priority="7">
      <formula>ISNUMBER($I$31)</formula>
    </cfRule>
  </conditionalFormatting>
  <conditionalFormatting sqref="I42">
    <cfRule type="expression" dxfId="2743" priority="6">
      <formula>ISNUMBER($I$42)</formula>
    </cfRule>
  </conditionalFormatting>
  <conditionalFormatting sqref="K42">
    <cfRule type="expression" dxfId="2742" priority="5">
      <formula>ISNUMBER($K$42)</formula>
    </cfRule>
  </conditionalFormatting>
  <conditionalFormatting sqref="J42">
    <cfRule type="expression" dxfId="2741" priority="4">
      <formula>ISNUMBER($J$42)</formula>
    </cfRule>
  </conditionalFormatting>
  <conditionalFormatting sqref="J31">
    <cfRule type="expression" dxfId="2740" priority="3" stopIfTrue="1">
      <formula>AND(ISNUMBER($I$31),ISTEXT($J$31))</formula>
    </cfRule>
  </conditionalFormatting>
  <conditionalFormatting sqref="J29:J31">
    <cfRule type="expression" dxfId="2739" priority="1" stopIfTrue="1">
      <formula>AND(ISNUMBER(I29),ISTEXT(J29))</formula>
    </cfRule>
  </conditionalFormatting>
  <dataValidations count="12">
    <dataValidation type="decimal" operator="greaterThan" allowBlank="1" showInputMessage="1" showErrorMessage="1" error="Este dato ha der un valor numérico" sqref="K18" xr:uid="{00000000-0002-0000-0100-000000000000}">
      <formula1>0</formula1>
    </dataValidation>
    <dataValidation type="decimal" operator="greaterThan" allowBlank="1" showInputMessage="1" showErrorMessage="1" error="Este dato ha de ser un valor numérico" sqref="K16 K14 J38:L38 J40:J42 M14 M16" xr:uid="{00000000-0002-0000-0100-000001000000}">
      <formula1>0</formula1>
    </dataValidation>
    <dataValidation type="textLength" operator="equal" allowBlank="1" showInputMessage="1" showErrorMessage="1" error="Introducir 9 caracteres sin incluir guiones ni puntos." sqref="J6" xr:uid="{00000000-0002-0000-0100-000002000000}">
      <formula1>9</formula1>
    </dataValidation>
    <dataValidation type="whole" allowBlank="1" showInputMessage="1" showErrorMessage="1" sqref="H17 H19" xr:uid="{00000000-0002-0000-0100-000003000000}">
      <formula1>2010</formula1>
      <formula2>2050</formula2>
    </dataValidation>
    <dataValidation type="decimal" operator="greaterThan" allowBlank="1" showInputMessage="1" showErrorMessage="1" error="Este dato ha ser un valor numérico." sqref="K27:K28" xr:uid="{00000000-0002-0000-0100-000004000000}">
      <formula1>0</formula1>
    </dataValidation>
    <dataValidation type="decimal" operator="greaterThan" allowBlank="1" showInputMessage="1" showErrorMessage="1" sqref="K40:K42" xr:uid="{00000000-0002-0000-0100-000005000000}">
      <formula1>0</formula1>
    </dataValidation>
    <dataValidation type="whole" allowBlank="1" showInputMessage="1" showErrorMessage="1" error="El año 2 ha de ser posterior al año1." sqref="H16" xr:uid="{00000000-0002-0000-0100-000006000000}">
      <formula1>H14+1</formula1>
      <formula2>G3-1</formula2>
    </dataValidation>
    <dataValidation type="whole" allowBlank="1" showInputMessage="1" showErrorMessage="1" error="El año 3 ha de ser posterior al año 2 y anterior al año de cálculo." sqref="H18" xr:uid="{00000000-0002-0000-0100-000007000000}">
      <formula1>H16+1</formula1>
      <formula2>H20-1</formula2>
    </dataValidation>
    <dataValidation type="whole" operator="lessThan" allowBlank="1" showInputMessage="1" showErrorMessage="1" error="El año 1 ha de ser anterior al año de cálculo." sqref="H14" xr:uid="{00000000-0002-0000-0100-000008000000}">
      <formula1>G3</formula1>
    </dataValidation>
    <dataValidation type="list" operator="equal" allowBlank="1" showInputMessage="1" showErrorMessage="1" sqref="G3" xr:uid="{00000000-0002-0000-0100-000009000000}">
      <formula1>Año</formula1>
    </dataValidation>
    <dataValidation type="list" allowBlank="1" showInputMessage="1" showErrorMessage="1" sqref="K6:M6" xr:uid="{00000000-0002-0000-0100-00000A000000}">
      <formula1>TipoOrg</formula1>
    </dataValidation>
    <dataValidation type="list" allowBlank="1" showInputMessage="1" showErrorMessage="1" sqref="D9" xr:uid="{00000000-0002-0000-0100-00000B000000}">
      <formula1>Sector</formula1>
    </dataValidation>
  </dataValidations>
  <hyperlinks>
    <hyperlink ref="A4" location="'2. Hoja de trabajo. Consumos'!A1" display="2. Hoja de trabajo. Consumos" xr:uid="{00000000-0004-0000-0100-000000000000}"/>
    <hyperlink ref="A5" location="'3. Instalaciones fijas'!A1" display="3. Instalaciones fijas" xr:uid="{00000000-0004-0000-0100-000001000000}"/>
    <hyperlink ref="A7" location="'5. Emisiones Fugitivas'!A1" display="5. Emisiones fugitivas" xr:uid="{00000000-0004-0000-0100-000002000000}"/>
    <hyperlink ref="A8" location="'6. Emisiones de proceso'!A1" display="6. Emisiones de proceso" xr:uid="{00000000-0004-0000-0100-000003000000}"/>
    <hyperlink ref="A9" location="'7. Información adicional'!A1" display="7. Información adicional" xr:uid="{00000000-0004-0000-0100-000004000000}"/>
    <hyperlink ref="A10" location="'8.Electricidad y otras energías'!A1" display="8. Indirectas por energía comprada" xr:uid="{00000000-0004-0000-0100-000005000000}"/>
    <hyperlink ref="A11" location="'9. Informe final. Resultados'!A1" display="9. Informe final: Resultados" xr:uid="{00000000-0004-0000-0100-000006000000}"/>
    <hyperlink ref="A12" location="'10. Factores de emisión'!A1" display="10. Factores de emisión" xr:uid="{00000000-0004-0000-0100-000007000000}"/>
    <hyperlink ref="A13" location="'11. Revisiones calculadora'!A1" display="11. Revisiones de la calculadora" xr:uid="{00000000-0004-0000-0100-000008000000}"/>
    <hyperlink ref="A6" location="'4. Vehículos y maquinaria'!A1" display="4. Vehículos y maquinaria" xr:uid="{00000000-0004-0000-0100-000009000000}"/>
  </hyperlinks>
  <pageMargins left="0.70866141732283472" right="0.70866141732283472" top="0.74803149606299213" bottom="0.74803149606299213" header="0.31496062992125984" footer="0.31496062992125984"/>
  <pageSetup paperSize="9" scale="29"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dimension ref="A1:R1950"/>
  <sheetViews>
    <sheetView showRowColHeaders="0" zoomScaleNormal="100" workbookViewId="0"/>
  </sheetViews>
  <sheetFormatPr baseColWidth="10" defaultColWidth="11.42578125" defaultRowHeight="16.5" x14ac:dyDescent="0.3"/>
  <cols>
    <col min="1" max="1" width="27" style="13" customWidth="1"/>
    <col min="2" max="2" width="0.5703125" style="11" customWidth="1"/>
    <col min="3" max="3" width="1.7109375" style="29" customWidth="1"/>
    <col min="4" max="17" width="11" style="232" customWidth="1"/>
    <col min="18" max="18" width="3.85546875" style="232" customWidth="1"/>
    <col min="19" max="16384" width="11.42578125" style="232"/>
  </cols>
  <sheetData>
    <row r="1" spans="1:18" s="165" customFormat="1" ht="36" customHeight="1" x14ac:dyDescent="0.3">
      <c r="A1" s="10"/>
      <c r="B1" s="11"/>
      <c r="C1" s="1147" t="s">
        <v>1038</v>
      </c>
      <c r="D1" s="1148"/>
      <c r="E1" s="1148"/>
      <c r="F1" s="1148"/>
      <c r="G1" s="1148"/>
      <c r="H1" s="1148"/>
      <c r="I1" s="1148"/>
      <c r="J1" s="1148"/>
      <c r="K1" s="1148"/>
      <c r="L1" s="1148"/>
      <c r="M1" s="1148"/>
      <c r="N1" s="1148"/>
      <c r="O1" s="1148"/>
      <c r="P1" s="1148"/>
      <c r="Q1" s="1148"/>
      <c r="R1" s="1148"/>
    </row>
    <row r="2" spans="1:18" s="14" customFormat="1" ht="36" customHeight="1" x14ac:dyDescent="0.25">
      <c r="A2" s="66"/>
      <c r="B2" s="5"/>
      <c r="C2" s="29"/>
    </row>
    <row r="3" spans="1:18" ht="15.75" customHeight="1" x14ac:dyDescent="0.3">
      <c r="A3" s="17" t="s">
        <v>49</v>
      </c>
      <c r="B3" s="5"/>
      <c r="D3" s="1172" t="s">
        <v>1037</v>
      </c>
      <c r="E3" s="1172"/>
      <c r="F3" s="1172"/>
      <c r="G3" s="1172"/>
      <c r="H3" s="1172"/>
      <c r="I3" s="1172"/>
      <c r="J3" s="1172"/>
      <c r="K3" s="1172"/>
      <c r="L3" s="1172"/>
      <c r="M3" s="1172"/>
      <c r="N3" s="1172"/>
      <c r="O3" s="1172"/>
      <c r="P3" s="1172"/>
      <c r="Q3" s="1172"/>
      <c r="R3" s="597"/>
    </row>
    <row r="4" spans="1:18" ht="15.75" customHeight="1" x14ac:dyDescent="0.3">
      <c r="A4" s="4" t="s">
        <v>1149</v>
      </c>
      <c r="B4" s="5"/>
      <c r="D4" s="1172"/>
      <c r="E4" s="1172"/>
      <c r="F4" s="1172"/>
      <c r="G4" s="1172"/>
      <c r="H4" s="1172"/>
      <c r="I4" s="1172"/>
      <c r="J4" s="1172"/>
      <c r="K4" s="1172"/>
      <c r="L4" s="1172"/>
      <c r="M4" s="1172"/>
      <c r="N4" s="1172"/>
      <c r="O4" s="1172"/>
      <c r="P4" s="1172"/>
      <c r="Q4" s="1172"/>
      <c r="R4" s="597"/>
    </row>
    <row r="5" spans="1:18" ht="15.75" customHeight="1" x14ac:dyDescent="0.3">
      <c r="A5" s="17" t="s">
        <v>1150</v>
      </c>
      <c r="B5" s="6"/>
      <c r="D5" s="1172"/>
      <c r="E5" s="1172"/>
      <c r="F5" s="1172"/>
      <c r="G5" s="1172"/>
      <c r="H5" s="1172"/>
      <c r="I5" s="1172"/>
      <c r="J5" s="1172"/>
      <c r="K5" s="1172"/>
      <c r="L5" s="1172"/>
      <c r="M5" s="1172"/>
      <c r="N5" s="1172"/>
      <c r="O5" s="1172"/>
      <c r="P5" s="1172"/>
      <c r="Q5" s="1172"/>
      <c r="R5" s="597"/>
    </row>
    <row r="6" spans="1:18" ht="15.75" customHeight="1" x14ac:dyDescent="0.3">
      <c r="A6" s="17" t="s">
        <v>1151</v>
      </c>
      <c r="B6" s="6"/>
      <c r="D6" s="568"/>
      <c r="E6" s="568"/>
      <c r="F6" s="568"/>
      <c r="G6" s="568"/>
      <c r="H6" s="568"/>
      <c r="I6" s="568"/>
      <c r="J6" s="568"/>
      <c r="K6" s="568"/>
      <c r="L6" s="568"/>
      <c r="M6" s="568"/>
      <c r="N6" s="568"/>
      <c r="O6" s="568"/>
      <c r="P6" s="568"/>
      <c r="Q6" s="568"/>
      <c r="R6" s="568"/>
    </row>
    <row r="7" spans="1:18" ht="15.75" customHeight="1" x14ac:dyDescent="0.3">
      <c r="A7" s="17" t="s">
        <v>1152</v>
      </c>
      <c r="B7" s="6"/>
      <c r="D7" s="1168" t="s">
        <v>1039</v>
      </c>
      <c r="E7" s="1168"/>
      <c r="F7" s="1168"/>
      <c r="G7" s="1168"/>
      <c r="H7" s="1168"/>
      <c r="I7" s="1168"/>
      <c r="J7" s="1168"/>
      <c r="K7" s="1168"/>
      <c r="L7" s="1168"/>
      <c r="M7" s="1168"/>
      <c r="N7" s="1168"/>
      <c r="O7" s="1168"/>
      <c r="P7" s="1168"/>
      <c r="Q7" s="1168"/>
      <c r="R7" s="568"/>
    </row>
    <row r="8" spans="1:18" ht="15.75" customHeight="1" x14ac:dyDescent="0.3">
      <c r="A8" s="17" t="s">
        <v>1153</v>
      </c>
      <c r="B8" s="6"/>
      <c r="D8" s="1168"/>
      <c r="E8" s="1168"/>
      <c r="F8" s="1168"/>
      <c r="G8" s="1168"/>
      <c r="H8" s="1168"/>
      <c r="I8" s="1168"/>
      <c r="J8" s="1168"/>
      <c r="K8" s="1168"/>
      <c r="L8" s="1168"/>
      <c r="M8" s="1168"/>
      <c r="N8" s="1168"/>
      <c r="O8" s="1168"/>
      <c r="P8" s="1168"/>
      <c r="Q8" s="1168"/>
      <c r="R8" s="568"/>
    </row>
    <row r="9" spans="1:18" ht="15.75" customHeight="1" x14ac:dyDescent="0.3">
      <c r="A9" s="17" t="s">
        <v>1154</v>
      </c>
      <c r="B9" s="6"/>
      <c r="D9" s="595"/>
      <c r="E9" s="595" t="s">
        <v>1028</v>
      </c>
      <c r="F9" s="568"/>
      <c r="G9" s="568"/>
      <c r="H9" s="568"/>
      <c r="I9" s="568"/>
      <c r="J9" s="568"/>
      <c r="K9" s="568"/>
      <c r="L9" s="568"/>
      <c r="M9" s="568"/>
      <c r="N9" s="568"/>
      <c r="O9" s="568"/>
      <c r="P9" s="568"/>
      <c r="Q9" s="568"/>
      <c r="R9" s="568"/>
    </row>
    <row r="10" spans="1:18" ht="15.75" customHeight="1" x14ac:dyDescent="0.3">
      <c r="A10" s="17" t="s">
        <v>1357</v>
      </c>
      <c r="B10" s="6"/>
      <c r="D10" s="595"/>
      <c r="E10" s="595" t="s">
        <v>1379</v>
      </c>
      <c r="F10" s="568"/>
      <c r="G10" s="568"/>
      <c r="H10" s="568"/>
      <c r="I10" s="568"/>
      <c r="J10" s="568"/>
      <c r="K10" s="568"/>
      <c r="L10" s="568"/>
      <c r="M10" s="568"/>
      <c r="N10" s="568"/>
      <c r="O10" s="568"/>
      <c r="P10" s="568"/>
      <c r="Q10" s="568"/>
      <c r="R10" s="568"/>
    </row>
    <row r="11" spans="1:18" ht="15.75" customHeight="1" x14ac:dyDescent="0.3">
      <c r="A11" s="17" t="s">
        <v>1155</v>
      </c>
      <c r="B11" s="6"/>
      <c r="D11" s="595"/>
      <c r="E11" s="595" t="s">
        <v>1029</v>
      </c>
      <c r="F11" s="568"/>
      <c r="G11" s="568"/>
      <c r="H11" s="568"/>
      <c r="I11" s="568"/>
      <c r="J11" s="568"/>
      <c r="K11" s="568"/>
      <c r="L11" s="568"/>
      <c r="M11" s="568"/>
      <c r="N11" s="568"/>
      <c r="O11" s="568"/>
      <c r="P11" s="568"/>
      <c r="Q11" s="568"/>
      <c r="R11" s="568"/>
    </row>
    <row r="12" spans="1:18" ht="15.75" customHeight="1" x14ac:dyDescent="0.3">
      <c r="A12" s="17" t="s">
        <v>1156</v>
      </c>
      <c r="B12" s="6"/>
      <c r="D12" s="595"/>
      <c r="E12" s="595"/>
      <c r="F12" s="568"/>
      <c r="G12" s="568"/>
      <c r="H12" s="568"/>
      <c r="I12" s="568"/>
      <c r="J12" s="568"/>
      <c r="K12" s="568"/>
      <c r="L12" s="568"/>
      <c r="M12" s="568"/>
      <c r="N12" s="568"/>
      <c r="O12" s="568"/>
      <c r="P12" s="568"/>
      <c r="Q12" s="568"/>
      <c r="R12" s="568"/>
    </row>
    <row r="13" spans="1:18" s="234" customFormat="1" x14ac:dyDescent="0.3">
      <c r="A13" s="17" t="s">
        <v>1157</v>
      </c>
      <c r="B13" s="11"/>
      <c r="C13" s="29"/>
      <c r="E13" s="235" t="s">
        <v>547</v>
      </c>
    </row>
    <row r="14" spans="1:18" s="234" customFormat="1" ht="18" x14ac:dyDescent="0.35">
      <c r="A14" s="13"/>
      <c r="B14" s="11"/>
      <c r="C14" s="29"/>
      <c r="E14" s="235"/>
      <c r="G14" s="1169" t="s">
        <v>1033</v>
      </c>
      <c r="H14" s="1170"/>
      <c r="I14" s="1169" t="s">
        <v>1034</v>
      </c>
      <c r="J14" s="1170"/>
      <c r="K14" s="1169" t="s">
        <v>1035</v>
      </c>
      <c r="L14" s="1171"/>
      <c r="M14" s="1162" t="s">
        <v>1349</v>
      </c>
      <c r="N14" s="1163"/>
      <c r="O14" s="1163"/>
      <c r="P14" s="1163"/>
      <c r="Q14" s="1164"/>
    </row>
    <row r="15" spans="1:18" s="234" customFormat="1" x14ac:dyDescent="0.3">
      <c r="A15" s="13"/>
      <c r="B15" s="11"/>
      <c r="C15" s="29"/>
      <c r="G15" s="701" t="s">
        <v>2</v>
      </c>
      <c r="H15" s="701" t="s">
        <v>163</v>
      </c>
      <c r="I15" s="701" t="s">
        <v>2</v>
      </c>
      <c r="J15" s="701" t="s">
        <v>163</v>
      </c>
      <c r="K15" s="701" t="s">
        <v>2</v>
      </c>
      <c r="L15" s="702" t="s">
        <v>163</v>
      </c>
      <c r="M15" s="1165"/>
      <c r="N15" s="1166"/>
      <c r="O15" s="1166"/>
      <c r="P15" s="1166"/>
      <c r="Q15" s="1167"/>
    </row>
    <row r="16" spans="1:18" s="234" customFormat="1" x14ac:dyDescent="0.3">
      <c r="A16" s="13"/>
      <c r="B16" s="11"/>
      <c r="C16" s="29"/>
      <c r="E16" s="716" t="s">
        <v>1030</v>
      </c>
      <c r="F16" s="717"/>
      <c r="G16" s="605"/>
      <c r="H16" s="599"/>
      <c r="I16" s="605"/>
      <c r="J16" s="599"/>
      <c r="K16" s="605"/>
      <c r="L16" s="599"/>
      <c r="M16" s="690"/>
      <c r="N16" s="691"/>
      <c r="O16" s="691"/>
      <c r="P16" s="691"/>
      <c r="Q16" s="692"/>
    </row>
    <row r="17" spans="1:18" s="234" customFormat="1" x14ac:dyDescent="0.3">
      <c r="A17" s="13"/>
      <c r="B17" s="11"/>
      <c r="C17" s="29"/>
      <c r="D17" s="234" t="s">
        <v>6</v>
      </c>
      <c r="E17" s="716" t="s">
        <v>1031</v>
      </c>
      <c r="F17" s="717"/>
      <c r="G17" s="605"/>
      <c r="H17" s="599"/>
      <c r="I17" s="605"/>
      <c r="J17" s="599"/>
      <c r="K17" s="605"/>
      <c r="L17" s="599"/>
      <c r="M17" s="690"/>
      <c r="N17" s="691"/>
      <c r="O17" s="691"/>
      <c r="P17" s="691"/>
      <c r="Q17" s="692"/>
    </row>
    <row r="18" spans="1:18" s="234" customFormat="1" x14ac:dyDescent="0.3">
      <c r="A18" s="13"/>
      <c r="B18" s="11"/>
      <c r="C18" s="29"/>
      <c r="E18" s="716" t="s">
        <v>1032</v>
      </c>
      <c r="F18" s="717"/>
      <c r="G18" s="605"/>
      <c r="H18" s="599"/>
      <c r="I18" s="605"/>
      <c r="J18" s="599"/>
      <c r="K18" s="605"/>
      <c r="L18" s="599"/>
      <c r="M18" s="690"/>
      <c r="N18" s="691"/>
      <c r="O18" s="691"/>
      <c r="P18" s="691"/>
      <c r="Q18" s="692"/>
    </row>
    <row r="19" spans="1:18" x14ac:dyDescent="0.3">
      <c r="B19" s="6"/>
      <c r="D19" s="595"/>
      <c r="E19" s="604"/>
      <c r="F19" s="568"/>
      <c r="G19" s="568"/>
      <c r="H19" s="568"/>
      <c r="I19" s="568"/>
      <c r="J19" s="568"/>
      <c r="K19" s="568"/>
      <c r="L19" s="568"/>
      <c r="M19" s="568"/>
      <c r="N19" s="568"/>
      <c r="O19" s="568"/>
      <c r="P19" s="568"/>
      <c r="Q19" s="568"/>
      <c r="R19" s="568"/>
    </row>
    <row r="20" spans="1:18" s="234" customFormat="1" x14ac:dyDescent="0.3">
      <c r="A20" s="13"/>
      <c r="B20" s="6"/>
      <c r="C20" s="29"/>
      <c r="D20" s="596" t="s">
        <v>1036</v>
      </c>
      <c r="E20" s="295"/>
      <c r="F20" s="233"/>
      <c r="G20" s="233"/>
      <c r="H20" s="233"/>
      <c r="I20" s="233"/>
      <c r="J20" s="233"/>
      <c r="K20" s="233"/>
      <c r="L20" s="233"/>
    </row>
    <row r="21" spans="1:18" s="234" customFormat="1" x14ac:dyDescent="0.3">
      <c r="A21" s="13"/>
      <c r="B21" s="6"/>
      <c r="C21" s="29"/>
      <c r="E21" s="598" t="s">
        <v>1495</v>
      </c>
    </row>
    <row r="22" spans="1:18" s="234" customFormat="1" x14ac:dyDescent="0.3">
      <c r="A22" s="13"/>
      <c r="B22" s="6"/>
      <c r="C22" s="29"/>
      <c r="E22" s="598" t="s">
        <v>1496</v>
      </c>
    </row>
    <row r="23" spans="1:18" s="234" customFormat="1" x14ac:dyDescent="0.3">
      <c r="A23" s="13"/>
      <c r="B23" s="11"/>
      <c r="C23" s="29"/>
      <c r="E23" s="598" t="s">
        <v>546</v>
      </c>
    </row>
    <row r="24" spans="1:18" s="234" customFormat="1" x14ac:dyDescent="0.3">
      <c r="A24" s="13"/>
      <c r="B24" s="11"/>
      <c r="C24" s="29"/>
      <c r="E24" s="598"/>
    </row>
    <row r="25" spans="1:18" s="234" customFormat="1" x14ac:dyDescent="0.3">
      <c r="A25" s="13"/>
      <c r="B25" s="11"/>
      <c r="C25" s="29"/>
      <c r="E25" s="235" t="s">
        <v>547</v>
      </c>
    </row>
    <row r="26" spans="1:18" s="234" customFormat="1" x14ac:dyDescent="0.3">
      <c r="A26" s="13"/>
      <c r="B26" s="11"/>
      <c r="C26" s="29"/>
      <c r="F26" s="603" t="s">
        <v>548</v>
      </c>
      <c r="G26" s="603" t="s">
        <v>548</v>
      </c>
      <c r="H26" s="603" t="s">
        <v>548</v>
      </c>
      <c r="I26" s="603" t="s">
        <v>548</v>
      </c>
      <c r="J26" s="603" t="s">
        <v>548</v>
      </c>
      <c r="K26" s="603" t="s">
        <v>548</v>
      </c>
      <c r="L26" s="603" t="s">
        <v>548</v>
      </c>
      <c r="M26" s="603" t="s">
        <v>548</v>
      </c>
      <c r="N26" s="603" t="s">
        <v>548</v>
      </c>
      <c r="O26" s="603" t="s">
        <v>548</v>
      </c>
      <c r="P26" s="603" t="s">
        <v>548</v>
      </c>
      <c r="Q26" s="603" t="s">
        <v>548</v>
      </c>
    </row>
    <row r="27" spans="1:18" s="234" customFormat="1" x14ac:dyDescent="0.3">
      <c r="A27" s="13"/>
      <c r="B27" s="11"/>
      <c r="C27" s="29"/>
      <c r="E27" s="600" t="s">
        <v>549</v>
      </c>
      <c r="F27" s="606"/>
      <c r="G27" s="606"/>
      <c r="H27" s="606"/>
      <c r="I27" s="606"/>
      <c r="J27" s="606"/>
      <c r="K27" s="606"/>
      <c r="L27" s="606"/>
      <c r="M27" s="606"/>
      <c r="N27" s="606"/>
      <c r="O27" s="606"/>
      <c r="P27" s="606"/>
      <c r="Q27" s="606"/>
    </row>
    <row r="28" spans="1:18" s="234" customFormat="1" x14ac:dyDescent="0.3">
      <c r="A28" s="13"/>
      <c r="B28" s="11"/>
      <c r="C28" s="29"/>
      <c r="E28" s="601" t="s">
        <v>550</v>
      </c>
      <c r="F28" s="606"/>
      <c r="G28" s="606"/>
      <c r="H28" s="606"/>
      <c r="I28" s="606"/>
      <c r="J28" s="606"/>
      <c r="K28" s="606"/>
      <c r="L28" s="606"/>
      <c r="M28" s="606"/>
      <c r="N28" s="606"/>
      <c r="O28" s="606"/>
      <c r="P28" s="606"/>
      <c r="Q28" s="606"/>
    </row>
    <row r="29" spans="1:18" s="234" customFormat="1" x14ac:dyDescent="0.3">
      <c r="A29" s="13"/>
      <c r="B29" s="11"/>
      <c r="C29" s="29"/>
      <c r="E29" s="601" t="s">
        <v>551</v>
      </c>
      <c r="F29" s="606"/>
      <c r="G29" s="606"/>
      <c r="H29" s="606"/>
      <c r="I29" s="606"/>
      <c r="J29" s="606"/>
      <c r="K29" s="606"/>
      <c r="L29" s="606"/>
      <c r="M29" s="606"/>
      <c r="N29" s="606"/>
      <c r="O29" s="606"/>
      <c r="P29" s="606"/>
      <c r="Q29" s="606"/>
    </row>
    <row r="30" spans="1:18" s="234" customFormat="1" x14ac:dyDescent="0.3">
      <c r="A30" s="13"/>
      <c r="B30" s="11"/>
      <c r="C30" s="29"/>
      <c r="E30" s="601" t="s">
        <v>552</v>
      </c>
      <c r="F30" s="606"/>
      <c r="G30" s="606"/>
      <c r="H30" s="606"/>
      <c r="I30" s="606"/>
      <c r="J30" s="606"/>
      <c r="K30" s="606"/>
      <c r="L30" s="606"/>
      <c r="M30" s="606"/>
      <c r="N30" s="606"/>
      <c r="O30" s="606"/>
      <c r="P30" s="606"/>
      <c r="Q30" s="606"/>
    </row>
    <row r="31" spans="1:18" s="234" customFormat="1" x14ac:dyDescent="0.3">
      <c r="A31" s="13"/>
      <c r="B31" s="11"/>
      <c r="C31" s="29"/>
      <c r="E31" s="601" t="s">
        <v>553</v>
      </c>
      <c r="F31" s="606"/>
      <c r="G31" s="606"/>
      <c r="H31" s="606"/>
      <c r="I31" s="606"/>
      <c r="J31" s="606"/>
      <c r="K31" s="606"/>
      <c r="L31" s="606"/>
      <c r="M31" s="606"/>
      <c r="N31" s="606"/>
      <c r="O31" s="606"/>
      <c r="P31" s="606"/>
      <c r="Q31" s="606"/>
    </row>
    <row r="32" spans="1:18" s="234" customFormat="1" x14ac:dyDescent="0.3">
      <c r="A32" s="13"/>
      <c r="B32" s="11"/>
      <c r="C32" s="29"/>
      <c r="E32" s="601" t="s">
        <v>554</v>
      </c>
      <c r="F32" s="606"/>
      <c r="G32" s="606"/>
      <c r="H32" s="606"/>
      <c r="I32" s="606"/>
      <c r="J32" s="606"/>
      <c r="K32" s="606"/>
      <c r="L32" s="606"/>
      <c r="M32" s="606"/>
      <c r="N32" s="606"/>
      <c r="O32" s="606"/>
      <c r="P32" s="606"/>
      <c r="Q32" s="606"/>
    </row>
    <row r="33" spans="1:17" s="234" customFormat="1" x14ac:dyDescent="0.3">
      <c r="A33" s="13"/>
      <c r="B33" s="23"/>
      <c r="C33" s="14"/>
      <c r="E33" s="601" t="s">
        <v>555</v>
      </c>
      <c r="F33" s="606"/>
      <c r="G33" s="606"/>
      <c r="H33" s="606"/>
      <c r="I33" s="606"/>
      <c r="J33" s="606"/>
      <c r="K33" s="606"/>
      <c r="L33" s="606"/>
      <c r="M33" s="606"/>
      <c r="N33" s="606"/>
      <c r="O33" s="606"/>
      <c r="P33" s="606"/>
      <c r="Q33" s="606"/>
    </row>
    <row r="34" spans="1:17" s="234" customFormat="1" x14ac:dyDescent="0.3">
      <c r="A34" s="13"/>
      <c r="B34" s="11"/>
      <c r="C34" s="29"/>
      <c r="E34" s="601" t="s">
        <v>556</v>
      </c>
      <c r="F34" s="606"/>
      <c r="G34" s="606"/>
      <c r="H34" s="606"/>
      <c r="I34" s="606"/>
      <c r="J34" s="606"/>
      <c r="K34" s="606"/>
      <c r="L34" s="606"/>
      <c r="M34" s="606"/>
      <c r="N34" s="606"/>
      <c r="O34" s="606"/>
      <c r="P34" s="606"/>
      <c r="Q34" s="606"/>
    </row>
    <row r="35" spans="1:17" s="234" customFormat="1" x14ac:dyDescent="0.3">
      <c r="A35" s="13"/>
      <c r="B35" s="23"/>
      <c r="C35" s="14"/>
      <c r="E35" s="601" t="s">
        <v>557</v>
      </c>
      <c r="F35" s="606"/>
      <c r="G35" s="606"/>
      <c r="H35" s="606"/>
      <c r="I35" s="606"/>
      <c r="J35" s="606"/>
      <c r="K35" s="606"/>
      <c r="L35" s="606"/>
      <c r="M35" s="606"/>
      <c r="N35" s="606"/>
      <c r="O35" s="606"/>
      <c r="P35" s="606"/>
      <c r="Q35" s="606"/>
    </row>
    <row r="36" spans="1:17" s="234" customFormat="1" x14ac:dyDescent="0.3">
      <c r="A36" s="13"/>
      <c r="B36" s="23"/>
      <c r="C36" s="14"/>
      <c r="E36" s="601" t="s">
        <v>558</v>
      </c>
      <c r="F36" s="606"/>
      <c r="G36" s="606"/>
      <c r="H36" s="606"/>
      <c r="I36" s="606"/>
      <c r="J36" s="606"/>
      <c r="K36" s="606"/>
      <c r="L36" s="606"/>
      <c r="M36" s="606"/>
      <c r="N36" s="606"/>
      <c r="O36" s="606"/>
      <c r="P36" s="606"/>
      <c r="Q36" s="606"/>
    </row>
    <row r="37" spans="1:17" s="234" customFormat="1" x14ac:dyDescent="0.3">
      <c r="A37" s="13"/>
      <c r="B37" s="23"/>
      <c r="C37" s="14"/>
      <c r="E37" s="601" t="s">
        <v>559</v>
      </c>
      <c r="F37" s="606"/>
      <c r="G37" s="606"/>
      <c r="H37" s="606"/>
      <c r="I37" s="606"/>
      <c r="J37" s="606"/>
      <c r="K37" s="606"/>
      <c r="L37" s="606"/>
      <c r="M37" s="606"/>
      <c r="N37" s="606"/>
      <c r="O37" s="606"/>
      <c r="P37" s="606"/>
      <c r="Q37" s="606"/>
    </row>
    <row r="38" spans="1:17" s="234" customFormat="1" x14ac:dyDescent="0.3">
      <c r="A38" s="13"/>
      <c r="B38" s="23"/>
      <c r="C38" s="14"/>
      <c r="E38" s="601" t="s">
        <v>560</v>
      </c>
      <c r="F38" s="606"/>
      <c r="G38" s="606"/>
      <c r="H38" s="606"/>
      <c r="I38" s="606"/>
      <c r="J38" s="606"/>
      <c r="K38" s="606"/>
      <c r="L38" s="606"/>
      <c r="M38" s="606"/>
      <c r="N38" s="606"/>
      <c r="O38" s="606"/>
      <c r="P38" s="606"/>
      <c r="Q38" s="606"/>
    </row>
    <row r="39" spans="1:17" s="234" customFormat="1" x14ac:dyDescent="0.3">
      <c r="A39" s="13"/>
      <c r="B39" s="11"/>
      <c r="C39" s="29"/>
      <c r="E39" s="602" t="s">
        <v>561</v>
      </c>
      <c r="F39" s="607">
        <f>SUM(F27:F38)</f>
        <v>0</v>
      </c>
      <c r="G39" s="607">
        <f t="shared" ref="G39:P39" si="0">SUM(G27:G38)</f>
        <v>0</v>
      </c>
      <c r="H39" s="607">
        <f t="shared" si="0"/>
        <v>0</v>
      </c>
      <c r="I39" s="607">
        <f t="shared" si="0"/>
        <v>0</v>
      </c>
      <c r="J39" s="607">
        <f t="shared" si="0"/>
        <v>0</v>
      </c>
      <c r="K39" s="607">
        <f t="shared" si="0"/>
        <v>0</v>
      </c>
      <c r="L39" s="607">
        <f t="shared" si="0"/>
        <v>0</v>
      </c>
      <c r="M39" s="607">
        <f t="shared" si="0"/>
        <v>0</v>
      </c>
      <c r="N39" s="607">
        <f t="shared" si="0"/>
        <v>0</v>
      </c>
      <c r="O39" s="607">
        <f t="shared" si="0"/>
        <v>0</v>
      </c>
      <c r="P39" s="607">
        <f t="shared" si="0"/>
        <v>0</v>
      </c>
      <c r="Q39" s="607">
        <f t="shared" ref="Q39" si="1">SUM(Q27:Q38)</f>
        <v>0</v>
      </c>
    </row>
    <row r="40" spans="1:17" s="234" customFormat="1" x14ac:dyDescent="0.3">
      <c r="A40" s="13"/>
      <c r="B40" s="23"/>
      <c r="C40" s="14"/>
    </row>
    <row r="41" spans="1:17" s="234" customFormat="1" x14ac:dyDescent="0.3">
      <c r="A41" s="13"/>
      <c r="B41" s="11"/>
      <c r="C41" s="29"/>
    </row>
    <row r="42" spans="1:17" s="234" customFormat="1" x14ac:dyDescent="0.3">
      <c r="A42" s="13"/>
      <c r="B42" s="11"/>
      <c r="C42" s="29"/>
    </row>
    <row r="43" spans="1:17" s="234" customFormat="1" x14ac:dyDescent="0.3">
      <c r="A43" s="13"/>
      <c r="B43" s="11"/>
      <c r="C43" s="29"/>
    </row>
    <row r="44" spans="1:17" s="234" customFormat="1" x14ac:dyDescent="0.3">
      <c r="A44" s="13"/>
      <c r="B44" s="11"/>
      <c r="C44" s="29"/>
    </row>
    <row r="45" spans="1:17" s="234" customFormat="1" x14ac:dyDescent="0.3">
      <c r="A45" s="13"/>
      <c r="B45" s="11"/>
      <c r="C45" s="29"/>
    </row>
    <row r="46" spans="1:17" s="234" customFormat="1" x14ac:dyDescent="0.3">
      <c r="A46" s="13"/>
      <c r="B46" s="11"/>
      <c r="C46" s="29"/>
    </row>
    <row r="47" spans="1:17" s="234" customFormat="1" x14ac:dyDescent="0.3">
      <c r="A47" s="20"/>
      <c r="B47" s="11"/>
      <c r="C47" s="29"/>
    </row>
    <row r="48" spans="1:17" s="234" customFormat="1" x14ac:dyDescent="0.3">
      <c r="A48" s="20"/>
      <c r="B48" s="11"/>
      <c r="C48" s="29"/>
    </row>
    <row r="49" spans="1:3" s="234" customFormat="1" x14ac:dyDescent="0.3">
      <c r="A49" s="20"/>
      <c r="B49" s="11"/>
      <c r="C49" s="29"/>
    </row>
    <row r="50" spans="1:3" s="234" customFormat="1" x14ac:dyDescent="0.3">
      <c r="A50" s="20"/>
      <c r="B50" s="11"/>
      <c r="C50" s="29"/>
    </row>
    <row r="51" spans="1:3" s="234" customFormat="1" x14ac:dyDescent="0.3">
      <c r="A51" s="20"/>
      <c r="B51" s="11"/>
      <c r="C51" s="29"/>
    </row>
    <row r="52" spans="1:3" s="234" customFormat="1" x14ac:dyDescent="0.3">
      <c r="A52" s="20"/>
      <c r="B52" s="11"/>
      <c r="C52" s="29"/>
    </row>
    <row r="53" spans="1:3" s="234" customFormat="1" x14ac:dyDescent="0.3">
      <c r="A53" s="13"/>
      <c r="B53" s="11"/>
      <c r="C53" s="29"/>
    </row>
    <row r="54" spans="1:3" s="234" customFormat="1" x14ac:dyDescent="0.3">
      <c r="A54" s="13"/>
      <c r="B54" s="11"/>
      <c r="C54" s="29"/>
    </row>
    <row r="55" spans="1:3" s="234" customFormat="1" x14ac:dyDescent="0.3">
      <c r="A55" s="13"/>
      <c r="B55" s="11"/>
      <c r="C55" s="29"/>
    </row>
    <row r="56" spans="1:3" s="234" customFormat="1" x14ac:dyDescent="0.3">
      <c r="A56" s="13"/>
      <c r="B56" s="11"/>
      <c r="C56" s="29"/>
    </row>
    <row r="57" spans="1:3" s="234" customFormat="1" x14ac:dyDescent="0.3">
      <c r="A57" s="13"/>
      <c r="B57" s="11"/>
      <c r="C57" s="29"/>
    </row>
    <row r="58" spans="1:3" s="234" customFormat="1" x14ac:dyDescent="0.3">
      <c r="A58" s="13"/>
      <c r="B58" s="11"/>
      <c r="C58" s="29"/>
    </row>
    <row r="59" spans="1:3" s="234" customFormat="1" x14ac:dyDescent="0.3">
      <c r="A59" s="13"/>
      <c r="B59" s="11"/>
      <c r="C59" s="29"/>
    </row>
    <row r="60" spans="1:3" s="234" customFormat="1" x14ac:dyDescent="0.3">
      <c r="A60" s="13"/>
      <c r="B60" s="11"/>
      <c r="C60" s="29"/>
    </row>
    <row r="61" spans="1:3" s="234" customFormat="1" x14ac:dyDescent="0.3">
      <c r="A61" s="13"/>
      <c r="B61" s="11"/>
      <c r="C61" s="29"/>
    </row>
    <row r="62" spans="1:3" s="234" customFormat="1" x14ac:dyDescent="0.3">
      <c r="A62" s="13"/>
      <c r="B62" s="11"/>
      <c r="C62" s="29"/>
    </row>
    <row r="63" spans="1:3" s="234" customFormat="1" x14ac:dyDescent="0.3">
      <c r="A63" s="13"/>
      <c r="B63" s="11"/>
      <c r="C63" s="29"/>
    </row>
    <row r="64" spans="1:3" s="234" customFormat="1" x14ac:dyDescent="0.3">
      <c r="A64" s="13"/>
      <c r="B64" s="11"/>
      <c r="C64" s="29"/>
    </row>
    <row r="65" spans="1:3" s="234" customFormat="1" x14ac:dyDescent="0.3">
      <c r="A65" s="13"/>
      <c r="B65" s="11"/>
      <c r="C65" s="29"/>
    </row>
    <row r="66" spans="1:3" s="234" customFormat="1" x14ac:dyDescent="0.3">
      <c r="A66" s="13"/>
      <c r="B66" s="11"/>
      <c r="C66" s="29"/>
    </row>
    <row r="67" spans="1:3" s="234" customFormat="1" x14ac:dyDescent="0.3">
      <c r="A67" s="13"/>
      <c r="B67" s="11"/>
      <c r="C67" s="29"/>
    </row>
    <row r="68" spans="1:3" s="234" customFormat="1" x14ac:dyDescent="0.3">
      <c r="A68" s="13"/>
      <c r="B68" s="11"/>
      <c r="C68" s="29"/>
    </row>
    <row r="69" spans="1:3" s="234" customFormat="1" x14ac:dyDescent="0.3">
      <c r="A69" s="13"/>
      <c r="B69" s="11"/>
      <c r="C69" s="29"/>
    </row>
    <row r="70" spans="1:3" s="234" customFormat="1" x14ac:dyDescent="0.3">
      <c r="A70" s="13"/>
      <c r="B70" s="11"/>
      <c r="C70" s="29"/>
    </row>
    <row r="71" spans="1:3" s="234" customFormat="1" x14ac:dyDescent="0.3">
      <c r="A71" s="13"/>
      <c r="B71" s="11"/>
      <c r="C71" s="29"/>
    </row>
    <row r="72" spans="1:3" s="234" customFormat="1" x14ac:dyDescent="0.3">
      <c r="A72" s="13"/>
      <c r="B72" s="11"/>
      <c r="C72" s="29"/>
    </row>
    <row r="73" spans="1:3" s="234" customFormat="1" x14ac:dyDescent="0.3">
      <c r="A73" s="13"/>
      <c r="B73" s="11"/>
      <c r="C73" s="29"/>
    </row>
    <row r="74" spans="1:3" s="234" customFormat="1" x14ac:dyDescent="0.3">
      <c r="A74" s="13"/>
      <c r="B74" s="11"/>
      <c r="C74" s="29"/>
    </row>
    <row r="75" spans="1:3" s="234" customFormat="1" x14ac:dyDescent="0.3">
      <c r="A75" s="13"/>
      <c r="B75" s="11"/>
      <c r="C75" s="29"/>
    </row>
    <row r="76" spans="1:3" s="234" customFormat="1" x14ac:dyDescent="0.3">
      <c r="A76" s="13"/>
      <c r="B76" s="11"/>
      <c r="C76" s="29"/>
    </row>
    <row r="77" spans="1:3" s="234" customFormat="1" x14ac:dyDescent="0.3">
      <c r="A77" s="13"/>
      <c r="B77" s="11"/>
      <c r="C77" s="29"/>
    </row>
    <row r="78" spans="1:3" s="234" customFormat="1" x14ac:dyDescent="0.3">
      <c r="A78" s="13"/>
      <c r="B78" s="11"/>
      <c r="C78" s="29"/>
    </row>
    <row r="79" spans="1:3" s="234" customFormat="1" x14ac:dyDescent="0.3">
      <c r="A79" s="13"/>
      <c r="B79" s="11"/>
      <c r="C79" s="29"/>
    </row>
    <row r="80" spans="1:3" s="234" customFormat="1" x14ac:dyDescent="0.3">
      <c r="A80" s="13"/>
      <c r="B80" s="11"/>
      <c r="C80" s="29"/>
    </row>
    <row r="81" spans="1:3" s="234" customFormat="1" x14ac:dyDescent="0.3">
      <c r="A81" s="13"/>
      <c r="B81" s="11"/>
      <c r="C81" s="29"/>
    </row>
    <row r="82" spans="1:3" s="234" customFormat="1" x14ac:dyDescent="0.3">
      <c r="A82" s="13"/>
      <c r="B82" s="11"/>
      <c r="C82" s="29"/>
    </row>
    <row r="83" spans="1:3" s="234" customFormat="1" x14ac:dyDescent="0.3">
      <c r="A83" s="13"/>
      <c r="B83" s="11"/>
      <c r="C83" s="29"/>
    </row>
    <row r="84" spans="1:3" s="234" customFormat="1" x14ac:dyDescent="0.3">
      <c r="A84" s="13"/>
      <c r="B84" s="11"/>
      <c r="C84" s="29"/>
    </row>
    <row r="85" spans="1:3" s="234" customFormat="1" x14ac:dyDescent="0.3">
      <c r="A85" s="13"/>
      <c r="B85" s="11"/>
      <c r="C85" s="29"/>
    </row>
    <row r="86" spans="1:3" s="234" customFormat="1" x14ac:dyDescent="0.3">
      <c r="A86" s="13"/>
      <c r="B86" s="11"/>
      <c r="C86" s="29"/>
    </row>
    <row r="87" spans="1:3" s="234" customFormat="1" x14ac:dyDescent="0.3">
      <c r="A87" s="13"/>
      <c r="B87" s="11"/>
      <c r="C87" s="29"/>
    </row>
    <row r="88" spans="1:3" s="234" customFormat="1" x14ac:dyDescent="0.3">
      <c r="A88" s="13"/>
      <c r="B88" s="11"/>
      <c r="C88" s="29"/>
    </row>
    <row r="89" spans="1:3" s="234" customFormat="1" x14ac:dyDescent="0.3">
      <c r="A89" s="13"/>
      <c r="B89" s="11"/>
      <c r="C89" s="29"/>
    </row>
    <row r="90" spans="1:3" s="234" customFormat="1" x14ac:dyDescent="0.3">
      <c r="A90" s="13"/>
      <c r="B90" s="11"/>
      <c r="C90" s="29"/>
    </row>
    <row r="91" spans="1:3" s="234" customFormat="1" x14ac:dyDescent="0.3">
      <c r="A91" s="13"/>
      <c r="B91" s="11"/>
      <c r="C91" s="29"/>
    </row>
    <row r="92" spans="1:3" s="234" customFormat="1" x14ac:dyDescent="0.3">
      <c r="A92" s="13"/>
      <c r="B92" s="11"/>
      <c r="C92" s="29"/>
    </row>
    <row r="93" spans="1:3" s="234" customFormat="1" x14ac:dyDescent="0.3">
      <c r="A93" s="13"/>
      <c r="B93" s="11"/>
      <c r="C93" s="29"/>
    </row>
    <row r="94" spans="1:3" s="234" customFormat="1" x14ac:dyDescent="0.3">
      <c r="A94" s="13"/>
      <c r="B94" s="11"/>
      <c r="C94" s="29"/>
    </row>
    <row r="95" spans="1:3" s="234" customFormat="1" x14ac:dyDescent="0.3">
      <c r="A95" s="13"/>
      <c r="B95" s="11"/>
      <c r="C95" s="29"/>
    </row>
    <row r="96" spans="1:3" s="234" customFormat="1" x14ac:dyDescent="0.3">
      <c r="A96" s="13"/>
      <c r="B96" s="11"/>
      <c r="C96" s="29"/>
    </row>
    <row r="97" spans="1:3" s="234" customFormat="1" x14ac:dyDescent="0.3">
      <c r="A97" s="13"/>
      <c r="B97" s="11"/>
      <c r="C97" s="29"/>
    </row>
    <row r="98" spans="1:3" s="234" customFormat="1" x14ac:dyDescent="0.3">
      <c r="A98" s="13"/>
      <c r="B98" s="11"/>
      <c r="C98" s="29"/>
    </row>
    <row r="99" spans="1:3" s="234" customFormat="1" x14ac:dyDescent="0.3">
      <c r="A99" s="13"/>
      <c r="B99" s="11"/>
      <c r="C99" s="29"/>
    </row>
    <row r="100" spans="1:3" s="234" customFormat="1" x14ac:dyDescent="0.3">
      <c r="A100" s="13"/>
      <c r="B100" s="11"/>
      <c r="C100" s="29"/>
    </row>
    <row r="101" spans="1:3" s="234" customFormat="1" x14ac:dyDescent="0.3">
      <c r="A101" s="13"/>
      <c r="B101" s="11"/>
      <c r="C101" s="29"/>
    </row>
    <row r="102" spans="1:3" s="234" customFormat="1" x14ac:dyDescent="0.3">
      <c r="A102" s="13"/>
      <c r="B102" s="11"/>
      <c r="C102" s="29"/>
    </row>
    <row r="103" spans="1:3" s="234" customFormat="1" x14ac:dyDescent="0.3">
      <c r="A103" s="13"/>
      <c r="B103" s="11"/>
      <c r="C103" s="29"/>
    </row>
    <row r="104" spans="1:3" s="234" customFormat="1" x14ac:dyDescent="0.3">
      <c r="A104" s="13"/>
      <c r="B104" s="11"/>
      <c r="C104" s="29"/>
    </row>
    <row r="105" spans="1:3" s="234" customFormat="1" x14ac:dyDescent="0.3">
      <c r="A105" s="13"/>
      <c r="B105" s="11"/>
      <c r="C105" s="29"/>
    </row>
    <row r="106" spans="1:3" s="234" customFormat="1" x14ac:dyDescent="0.3">
      <c r="A106" s="13"/>
      <c r="B106" s="11"/>
      <c r="C106" s="29"/>
    </row>
    <row r="107" spans="1:3" s="234" customFormat="1" x14ac:dyDescent="0.3">
      <c r="A107" s="13"/>
      <c r="B107" s="11"/>
      <c r="C107" s="29"/>
    </row>
    <row r="108" spans="1:3" s="234" customFormat="1" x14ac:dyDescent="0.3">
      <c r="A108" s="13"/>
      <c r="B108" s="11"/>
      <c r="C108" s="29"/>
    </row>
    <row r="109" spans="1:3" s="234" customFormat="1" x14ac:dyDescent="0.3">
      <c r="A109" s="13"/>
      <c r="B109" s="11"/>
      <c r="C109" s="29"/>
    </row>
    <row r="110" spans="1:3" s="234" customFormat="1" x14ac:dyDescent="0.3">
      <c r="A110" s="13"/>
      <c r="B110" s="11"/>
      <c r="C110" s="29"/>
    </row>
    <row r="111" spans="1:3" s="234" customFormat="1" x14ac:dyDescent="0.3">
      <c r="A111" s="13"/>
      <c r="B111" s="11"/>
      <c r="C111" s="29"/>
    </row>
    <row r="112" spans="1:3" s="234" customFormat="1" x14ac:dyDescent="0.3">
      <c r="A112" s="13"/>
      <c r="B112" s="11"/>
      <c r="C112" s="29"/>
    </row>
    <row r="113" spans="1:3" s="234" customFormat="1" x14ac:dyDescent="0.3">
      <c r="A113" s="13"/>
      <c r="B113" s="11"/>
      <c r="C113" s="29"/>
    </row>
    <row r="114" spans="1:3" s="234" customFormat="1" x14ac:dyDescent="0.3">
      <c r="A114" s="13"/>
      <c r="B114" s="11"/>
      <c r="C114" s="29"/>
    </row>
    <row r="115" spans="1:3" s="234" customFormat="1" x14ac:dyDescent="0.3">
      <c r="A115" s="13"/>
      <c r="B115" s="11"/>
      <c r="C115" s="29"/>
    </row>
    <row r="116" spans="1:3" s="234" customFormat="1" x14ac:dyDescent="0.3">
      <c r="A116" s="13"/>
      <c r="B116" s="11"/>
      <c r="C116" s="29"/>
    </row>
    <row r="117" spans="1:3" s="234" customFormat="1" x14ac:dyDescent="0.3">
      <c r="A117" s="13"/>
      <c r="B117" s="11"/>
      <c r="C117" s="29"/>
    </row>
    <row r="118" spans="1:3" s="234" customFormat="1" x14ac:dyDescent="0.3">
      <c r="A118" s="13"/>
      <c r="B118" s="11"/>
      <c r="C118" s="29"/>
    </row>
    <row r="119" spans="1:3" s="234" customFormat="1" x14ac:dyDescent="0.3">
      <c r="A119" s="13"/>
      <c r="B119" s="11"/>
      <c r="C119" s="29"/>
    </row>
    <row r="120" spans="1:3" s="234" customFormat="1" x14ac:dyDescent="0.3">
      <c r="A120" s="13"/>
      <c r="B120" s="11"/>
      <c r="C120" s="29"/>
    </row>
    <row r="121" spans="1:3" s="234" customFormat="1" x14ac:dyDescent="0.3">
      <c r="A121" s="13"/>
      <c r="B121" s="11"/>
      <c r="C121" s="29"/>
    </row>
    <row r="122" spans="1:3" s="234" customFormat="1" x14ac:dyDescent="0.3">
      <c r="A122" s="13"/>
      <c r="B122" s="11"/>
      <c r="C122" s="29"/>
    </row>
    <row r="123" spans="1:3" s="234" customFormat="1" x14ac:dyDescent="0.3">
      <c r="A123" s="13"/>
      <c r="B123" s="11"/>
      <c r="C123" s="29"/>
    </row>
    <row r="124" spans="1:3" s="234" customFormat="1" x14ac:dyDescent="0.3">
      <c r="A124" s="13"/>
      <c r="B124" s="11"/>
      <c r="C124" s="29"/>
    </row>
    <row r="125" spans="1:3" s="234" customFormat="1" x14ac:dyDescent="0.3">
      <c r="A125" s="13"/>
      <c r="B125" s="11"/>
      <c r="C125" s="29"/>
    </row>
    <row r="126" spans="1:3" s="234" customFormat="1" x14ac:dyDescent="0.3">
      <c r="A126" s="13"/>
      <c r="B126" s="11"/>
      <c r="C126" s="29"/>
    </row>
    <row r="127" spans="1:3" s="234" customFormat="1" x14ac:dyDescent="0.3">
      <c r="A127" s="13"/>
      <c r="B127" s="11"/>
      <c r="C127" s="29"/>
    </row>
    <row r="128" spans="1:3" s="234" customFormat="1" x14ac:dyDescent="0.3">
      <c r="A128" s="13"/>
      <c r="B128" s="11"/>
      <c r="C128" s="29"/>
    </row>
    <row r="129" spans="1:3" s="234" customFormat="1" x14ac:dyDescent="0.3">
      <c r="A129" s="13"/>
      <c r="B129" s="11"/>
      <c r="C129" s="29"/>
    </row>
    <row r="130" spans="1:3" s="234" customFormat="1" x14ac:dyDescent="0.3">
      <c r="A130" s="13"/>
      <c r="B130" s="11"/>
      <c r="C130" s="29"/>
    </row>
    <row r="131" spans="1:3" s="234" customFormat="1" x14ac:dyDescent="0.3">
      <c r="A131" s="13"/>
      <c r="B131" s="11"/>
      <c r="C131" s="29"/>
    </row>
    <row r="132" spans="1:3" s="234" customFormat="1" x14ac:dyDescent="0.3">
      <c r="A132" s="13"/>
      <c r="B132" s="11"/>
      <c r="C132" s="29"/>
    </row>
    <row r="133" spans="1:3" s="234" customFormat="1" x14ac:dyDescent="0.3">
      <c r="A133" s="13"/>
      <c r="B133" s="11"/>
      <c r="C133" s="29"/>
    </row>
    <row r="134" spans="1:3" s="234" customFormat="1" x14ac:dyDescent="0.3">
      <c r="A134" s="13"/>
      <c r="B134" s="11"/>
      <c r="C134" s="29"/>
    </row>
    <row r="135" spans="1:3" s="234" customFormat="1" x14ac:dyDescent="0.3">
      <c r="A135" s="13"/>
      <c r="B135" s="11"/>
      <c r="C135" s="29"/>
    </row>
    <row r="136" spans="1:3" s="234" customFormat="1" x14ac:dyDescent="0.3">
      <c r="A136" s="13"/>
      <c r="B136" s="11"/>
      <c r="C136" s="29"/>
    </row>
    <row r="137" spans="1:3" s="234" customFormat="1" x14ac:dyDescent="0.3">
      <c r="A137" s="13"/>
      <c r="B137" s="11"/>
      <c r="C137" s="29"/>
    </row>
    <row r="138" spans="1:3" s="234" customFormat="1" x14ac:dyDescent="0.3">
      <c r="A138" s="13"/>
      <c r="B138" s="11"/>
      <c r="C138" s="29"/>
    </row>
    <row r="139" spans="1:3" s="234" customFormat="1" x14ac:dyDescent="0.3">
      <c r="A139" s="13"/>
      <c r="B139" s="11"/>
      <c r="C139" s="29"/>
    </row>
    <row r="140" spans="1:3" s="234" customFormat="1" x14ac:dyDescent="0.3">
      <c r="A140" s="13"/>
      <c r="B140" s="11"/>
      <c r="C140" s="29"/>
    </row>
    <row r="141" spans="1:3" s="234" customFormat="1" x14ac:dyDescent="0.3">
      <c r="A141" s="13"/>
      <c r="B141" s="11"/>
      <c r="C141" s="29"/>
    </row>
    <row r="142" spans="1:3" s="234" customFormat="1" x14ac:dyDescent="0.3">
      <c r="A142" s="13"/>
      <c r="B142" s="11"/>
      <c r="C142" s="29"/>
    </row>
    <row r="143" spans="1:3" s="234" customFormat="1" x14ac:dyDescent="0.3">
      <c r="A143" s="13"/>
      <c r="B143" s="11"/>
      <c r="C143" s="29"/>
    </row>
    <row r="144" spans="1:3" s="234" customFormat="1" x14ac:dyDescent="0.3">
      <c r="A144" s="13"/>
      <c r="B144" s="11"/>
      <c r="C144" s="29"/>
    </row>
    <row r="145" spans="1:3" s="234" customFormat="1" x14ac:dyDescent="0.3">
      <c r="A145" s="13"/>
      <c r="B145" s="11"/>
      <c r="C145" s="29"/>
    </row>
    <row r="146" spans="1:3" s="234" customFormat="1" x14ac:dyDescent="0.3">
      <c r="A146" s="13"/>
      <c r="B146" s="11"/>
      <c r="C146" s="29"/>
    </row>
    <row r="147" spans="1:3" s="234" customFormat="1" x14ac:dyDescent="0.3">
      <c r="A147" s="13"/>
      <c r="B147" s="11"/>
      <c r="C147" s="29"/>
    </row>
    <row r="148" spans="1:3" s="234" customFormat="1" x14ac:dyDescent="0.3">
      <c r="A148" s="13"/>
      <c r="B148" s="11"/>
      <c r="C148" s="29"/>
    </row>
    <row r="149" spans="1:3" s="234" customFormat="1" x14ac:dyDescent="0.3">
      <c r="A149" s="13"/>
      <c r="B149" s="11"/>
      <c r="C149" s="29"/>
    </row>
    <row r="150" spans="1:3" s="234" customFormat="1" x14ac:dyDescent="0.3">
      <c r="A150" s="13"/>
      <c r="B150" s="11"/>
      <c r="C150" s="29"/>
    </row>
    <row r="151" spans="1:3" s="234" customFormat="1" x14ac:dyDescent="0.3">
      <c r="A151" s="13"/>
      <c r="B151" s="11"/>
      <c r="C151" s="29"/>
    </row>
    <row r="152" spans="1:3" s="234" customFormat="1" x14ac:dyDescent="0.3">
      <c r="A152" s="13"/>
      <c r="B152" s="11"/>
      <c r="C152" s="29"/>
    </row>
    <row r="153" spans="1:3" s="234" customFormat="1" x14ac:dyDescent="0.3">
      <c r="A153" s="13"/>
      <c r="B153" s="11"/>
      <c r="C153" s="29"/>
    </row>
    <row r="154" spans="1:3" s="234" customFormat="1" x14ac:dyDescent="0.3">
      <c r="A154" s="13"/>
      <c r="B154" s="11"/>
      <c r="C154" s="29"/>
    </row>
    <row r="155" spans="1:3" s="234" customFormat="1" x14ac:dyDescent="0.3">
      <c r="A155" s="13"/>
      <c r="B155" s="11"/>
      <c r="C155" s="29"/>
    </row>
    <row r="156" spans="1:3" s="234" customFormat="1" x14ac:dyDescent="0.3">
      <c r="A156" s="13"/>
      <c r="B156" s="11"/>
      <c r="C156" s="29"/>
    </row>
    <row r="157" spans="1:3" s="234" customFormat="1" x14ac:dyDescent="0.3">
      <c r="A157" s="13"/>
      <c r="B157" s="11"/>
      <c r="C157" s="29"/>
    </row>
    <row r="158" spans="1:3" s="234" customFormat="1" x14ac:dyDescent="0.3">
      <c r="A158" s="13"/>
      <c r="B158" s="11"/>
      <c r="C158" s="29"/>
    </row>
    <row r="159" spans="1:3" s="234" customFormat="1" x14ac:dyDescent="0.3">
      <c r="A159" s="13"/>
      <c r="B159" s="11"/>
      <c r="C159" s="29"/>
    </row>
    <row r="160" spans="1:3" s="234" customFormat="1" x14ac:dyDescent="0.3">
      <c r="A160" s="13"/>
      <c r="B160" s="11"/>
      <c r="C160" s="29"/>
    </row>
    <row r="161" spans="1:3" s="234" customFormat="1" x14ac:dyDescent="0.3">
      <c r="A161" s="13"/>
      <c r="B161" s="11"/>
      <c r="C161" s="29"/>
    </row>
    <row r="162" spans="1:3" s="234" customFormat="1" x14ac:dyDescent="0.3">
      <c r="A162" s="13"/>
      <c r="B162" s="11"/>
      <c r="C162" s="29"/>
    </row>
    <row r="163" spans="1:3" s="234" customFormat="1" x14ac:dyDescent="0.3">
      <c r="A163" s="13"/>
      <c r="B163" s="11"/>
      <c r="C163" s="29"/>
    </row>
    <row r="164" spans="1:3" s="234" customFormat="1" x14ac:dyDescent="0.3">
      <c r="A164" s="13"/>
      <c r="B164" s="11"/>
      <c r="C164" s="29"/>
    </row>
    <row r="165" spans="1:3" s="234" customFormat="1" x14ac:dyDescent="0.3">
      <c r="A165" s="13"/>
      <c r="B165" s="11"/>
      <c r="C165" s="29"/>
    </row>
    <row r="166" spans="1:3" s="234" customFormat="1" x14ac:dyDescent="0.3">
      <c r="A166" s="13"/>
      <c r="B166" s="11"/>
      <c r="C166" s="29"/>
    </row>
    <row r="167" spans="1:3" s="234" customFormat="1" x14ac:dyDescent="0.3">
      <c r="A167" s="13"/>
      <c r="B167" s="11"/>
      <c r="C167" s="29"/>
    </row>
    <row r="168" spans="1:3" s="234" customFormat="1" x14ac:dyDescent="0.3">
      <c r="A168" s="13"/>
      <c r="B168" s="11"/>
      <c r="C168" s="29"/>
    </row>
    <row r="169" spans="1:3" s="234" customFormat="1" x14ac:dyDescent="0.3">
      <c r="A169" s="13"/>
      <c r="B169" s="11"/>
      <c r="C169" s="29"/>
    </row>
    <row r="170" spans="1:3" s="234" customFormat="1" x14ac:dyDescent="0.3">
      <c r="A170" s="13"/>
      <c r="B170" s="11"/>
      <c r="C170" s="29"/>
    </row>
    <row r="171" spans="1:3" s="234" customFormat="1" x14ac:dyDescent="0.3">
      <c r="A171" s="13"/>
      <c r="B171" s="11"/>
      <c r="C171" s="29"/>
    </row>
    <row r="172" spans="1:3" s="234" customFormat="1" x14ac:dyDescent="0.3">
      <c r="A172" s="13"/>
      <c r="B172" s="11"/>
      <c r="C172" s="29"/>
    </row>
    <row r="173" spans="1:3" s="234" customFormat="1" x14ac:dyDescent="0.3">
      <c r="A173" s="13"/>
      <c r="B173" s="11"/>
      <c r="C173" s="29"/>
    </row>
    <row r="174" spans="1:3" s="234" customFormat="1" x14ac:dyDescent="0.3">
      <c r="A174" s="13"/>
      <c r="B174" s="11"/>
      <c r="C174" s="29"/>
    </row>
    <row r="175" spans="1:3" s="234" customFormat="1" x14ac:dyDescent="0.3">
      <c r="A175" s="13"/>
      <c r="B175" s="11"/>
      <c r="C175" s="29"/>
    </row>
    <row r="176" spans="1:3" s="234" customFormat="1" x14ac:dyDescent="0.3">
      <c r="A176" s="13"/>
      <c r="B176" s="11"/>
      <c r="C176" s="29"/>
    </row>
    <row r="177" spans="1:3" s="234" customFormat="1" x14ac:dyDescent="0.3">
      <c r="A177" s="13"/>
      <c r="B177" s="11"/>
      <c r="C177" s="29"/>
    </row>
    <row r="178" spans="1:3" s="234" customFormat="1" x14ac:dyDescent="0.3">
      <c r="A178" s="13"/>
      <c r="B178" s="11"/>
      <c r="C178" s="29"/>
    </row>
    <row r="179" spans="1:3" s="234" customFormat="1" x14ac:dyDescent="0.3">
      <c r="A179" s="13"/>
      <c r="B179" s="11"/>
      <c r="C179" s="29"/>
    </row>
    <row r="180" spans="1:3" s="234" customFormat="1" x14ac:dyDescent="0.3">
      <c r="A180" s="13"/>
      <c r="B180" s="11"/>
      <c r="C180" s="29"/>
    </row>
    <row r="181" spans="1:3" s="234" customFormat="1" x14ac:dyDescent="0.3">
      <c r="A181" s="13"/>
      <c r="B181" s="11"/>
      <c r="C181" s="29"/>
    </row>
    <row r="182" spans="1:3" s="234" customFormat="1" x14ac:dyDescent="0.3">
      <c r="A182" s="13"/>
      <c r="B182" s="11"/>
      <c r="C182" s="29"/>
    </row>
    <row r="183" spans="1:3" s="234" customFormat="1" x14ac:dyDescent="0.3">
      <c r="A183" s="13"/>
      <c r="B183" s="11"/>
      <c r="C183" s="29"/>
    </row>
    <row r="184" spans="1:3" s="234" customFormat="1" x14ac:dyDescent="0.3">
      <c r="A184" s="13"/>
      <c r="B184" s="11"/>
      <c r="C184" s="29"/>
    </row>
    <row r="185" spans="1:3" s="234" customFormat="1" x14ac:dyDescent="0.3">
      <c r="A185" s="13"/>
      <c r="B185" s="11"/>
      <c r="C185" s="29"/>
    </row>
    <row r="186" spans="1:3" s="234" customFormat="1" x14ac:dyDescent="0.3">
      <c r="A186" s="13"/>
      <c r="B186" s="11"/>
      <c r="C186" s="29"/>
    </row>
    <row r="187" spans="1:3" s="234" customFormat="1" x14ac:dyDescent="0.3">
      <c r="A187" s="13"/>
      <c r="B187" s="11"/>
      <c r="C187" s="29"/>
    </row>
    <row r="188" spans="1:3" s="234" customFormat="1" x14ac:dyDescent="0.3">
      <c r="A188" s="13"/>
      <c r="B188" s="11"/>
      <c r="C188" s="29"/>
    </row>
    <row r="189" spans="1:3" s="234" customFormat="1" x14ac:dyDescent="0.3">
      <c r="A189" s="13"/>
      <c r="B189" s="11"/>
      <c r="C189" s="29"/>
    </row>
    <row r="190" spans="1:3" s="234" customFormat="1" x14ac:dyDescent="0.3">
      <c r="A190" s="13"/>
      <c r="B190" s="11"/>
      <c r="C190" s="29"/>
    </row>
    <row r="191" spans="1:3" s="234" customFormat="1" x14ac:dyDescent="0.3">
      <c r="A191" s="13"/>
      <c r="B191" s="11"/>
      <c r="C191" s="29"/>
    </row>
    <row r="192" spans="1:3" s="234" customFormat="1" x14ac:dyDescent="0.3">
      <c r="A192" s="13"/>
      <c r="B192" s="11"/>
      <c r="C192" s="29"/>
    </row>
    <row r="193" spans="1:3" s="234" customFormat="1" x14ac:dyDescent="0.3">
      <c r="A193" s="13"/>
      <c r="B193" s="11"/>
      <c r="C193" s="29"/>
    </row>
    <row r="194" spans="1:3" s="234" customFormat="1" x14ac:dyDescent="0.3">
      <c r="A194" s="13"/>
      <c r="B194" s="11"/>
      <c r="C194" s="29"/>
    </row>
    <row r="195" spans="1:3" s="234" customFormat="1" x14ac:dyDescent="0.3">
      <c r="A195" s="13"/>
      <c r="B195" s="11"/>
      <c r="C195" s="29"/>
    </row>
    <row r="196" spans="1:3" s="234" customFormat="1" x14ac:dyDescent="0.3">
      <c r="A196" s="13"/>
      <c r="B196" s="11"/>
      <c r="C196" s="29"/>
    </row>
    <row r="197" spans="1:3" s="234" customFormat="1" x14ac:dyDescent="0.3">
      <c r="A197" s="13"/>
      <c r="B197" s="11"/>
      <c r="C197" s="29"/>
    </row>
    <row r="198" spans="1:3" s="234" customFormat="1" x14ac:dyDescent="0.3">
      <c r="A198" s="13"/>
      <c r="B198" s="11"/>
      <c r="C198" s="29"/>
    </row>
    <row r="199" spans="1:3" s="234" customFormat="1" x14ac:dyDescent="0.3">
      <c r="A199" s="13"/>
      <c r="B199" s="11"/>
      <c r="C199" s="29"/>
    </row>
    <row r="200" spans="1:3" s="234" customFormat="1" x14ac:dyDescent="0.3">
      <c r="A200" s="13"/>
      <c r="B200" s="11"/>
      <c r="C200" s="29"/>
    </row>
    <row r="201" spans="1:3" s="234" customFormat="1" x14ac:dyDescent="0.3">
      <c r="A201" s="13"/>
      <c r="B201" s="11"/>
      <c r="C201" s="29"/>
    </row>
    <row r="202" spans="1:3" s="234" customFormat="1" x14ac:dyDescent="0.3">
      <c r="A202" s="13"/>
      <c r="B202" s="11"/>
      <c r="C202" s="29"/>
    </row>
    <row r="203" spans="1:3" s="234" customFormat="1" x14ac:dyDescent="0.3">
      <c r="A203" s="13"/>
      <c r="B203" s="11"/>
      <c r="C203" s="29"/>
    </row>
    <row r="204" spans="1:3" s="234" customFormat="1" x14ac:dyDescent="0.3">
      <c r="A204" s="13"/>
      <c r="B204" s="11"/>
      <c r="C204" s="29"/>
    </row>
    <row r="205" spans="1:3" s="234" customFormat="1" x14ac:dyDescent="0.3">
      <c r="A205" s="13"/>
      <c r="B205" s="11"/>
      <c r="C205" s="29"/>
    </row>
    <row r="206" spans="1:3" s="234" customFormat="1" x14ac:dyDescent="0.3">
      <c r="A206" s="13"/>
      <c r="B206" s="11"/>
      <c r="C206" s="29"/>
    </row>
    <row r="207" spans="1:3" s="234" customFormat="1" x14ac:dyDescent="0.3">
      <c r="A207" s="13"/>
      <c r="B207" s="11"/>
      <c r="C207" s="29"/>
    </row>
    <row r="208" spans="1:3" s="234" customFormat="1" x14ac:dyDescent="0.3">
      <c r="A208" s="13"/>
      <c r="B208" s="11"/>
      <c r="C208" s="29"/>
    </row>
    <row r="209" spans="1:3" s="234" customFormat="1" x14ac:dyDescent="0.3">
      <c r="A209" s="13"/>
      <c r="B209" s="11"/>
      <c r="C209" s="29"/>
    </row>
    <row r="210" spans="1:3" s="234" customFormat="1" x14ac:dyDescent="0.3">
      <c r="A210" s="13"/>
      <c r="B210" s="11"/>
      <c r="C210" s="29"/>
    </row>
    <row r="211" spans="1:3" s="234" customFormat="1" x14ac:dyDescent="0.3">
      <c r="A211" s="13"/>
      <c r="B211" s="11"/>
      <c r="C211" s="29"/>
    </row>
    <row r="212" spans="1:3" s="234" customFormat="1" x14ac:dyDescent="0.3">
      <c r="A212" s="13"/>
      <c r="B212" s="11"/>
      <c r="C212" s="29"/>
    </row>
    <row r="213" spans="1:3" s="234" customFormat="1" x14ac:dyDescent="0.3">
      <c r="A213" s="13"/>
      <c r="B213" s="11"/>
      <c r="C213" s="29"/>
    </row>
    <row r="214" spans="1:3" s="234" customFormat="1" x14ac:dyDescent="0.3">
      <c r="A214" s="13"/>
      <c r="B214" s="11"/>
      <c r="C214" s="29"/>
    </row>
    <row r="215" spans="1:3" s="234" customFormat="1" x14ac:dyDescent="0.3">
      <c r="A215" s="13"/>
      <c r="B215" s="11"/>
      <c r="C215" s="29"/>
    </row>
    <row r="216" spans="1:3" s="234" customFormat="1" x14ac:dyDescent="0.3">
      <c r="A216" s="13"/>
      <c r="B216" s="11"/>
      <c r="C216" s="29"/>
    </row>
    <row r="217" spans="1:3" s="234" customFormat="1" x14ac:dyDescent="0.3">
      <c r="A217" s="13"/>
      <c r="B217" s="11"/>
      <c r="C217" s="29"/>
    </row>
    <row r="218" spans="1:3" s="234" customFormat="1" x14ac:dyDescent="0.3">
      <c r="A218" s="13"/>
      <c r="B218" s="11"/>
      <c r="C218" s="29"/>
    </row>
    <row r="219" spans="1:3" s="234" customFormat="1" x14ac:dyDescent="0.3">
      <c r="A219" s="13"/>
      <c r="B219" s="11"/>
      <c r="C219" s="29"/>
    </row>
    <row r="220" spans="1:3" s="234" customFormat="1" x14ac:dyDescent="0.3">
      <c r="A220" s="13"/>
      <c r="B220" s="11"/>
      <c r="C220" s="29"/>
    </row>
    <row r="221" spans="1:3" s="234" customFormat="1" x14ac:dyDescent="0.3">
      <c r="A221" s="13"/>
      <c r="B221" s="11"/>
      <c r="C221" s="29"/>
    </row>
    <row r="222" spans="1:3" s="234" customFormat="1" x14ac:dyDescent="0.3">
      <c r="A222" s="13"/>
      <c r="B222" s="11"/>
      <c r="C222" s="29"/>
    </row>
    <row r="223" spans="1:3" s="234" customFormat="1" x14ac:dyDescent="0.3">
      <c r="A223" s="13"/>
      <c r="B223" s="11"/>
      <c r="C223" s="29"/>
    </row>
    <row r="224" spans="1:3" s="234" customFormat="1" x14ac:dyDescent="0.3">
      <c r="A224" s="13"/>
      <c r="B224" s="11"/>
      <c r="C224" s="29"/>
    </row>
    <row r="225" spans="1:3" s="234" customFormat="1" x14ac:dyDescent="0.3">
      <c r="A225" s="13"/>
      <c r="B225" s="11"/>
      <c r="C225" s="29"/>
    </row>
    <row r="226" spans="1:3" s="234" customFormat="1" x14ac:dyDescent="0.3">
      <c r="A226" s="13"/>
      <c r="B226" s="11"/>
      <c r="C226" s="29"/>
    </row>
    <row r="227" spans="1:3" s="234" customFormat="1" x14ac:dyDescent="0.3">
      <c r="A227" s="13"/>
      <c r="B227" s="11"/>
      <c r="C227" s="29"/>
    </row>
    <row r="228" spans="1:3" s="234" customFormat="1" x14ac:dyDescent="0.3">
      <c r="A228" s="13"/>
      <c r="B228" s="11"/>
      <c r="C228" s="29"/>
    </row>
    <row r="229" spans="1:3" s="234" customFormat="1" x14ac:dyDescent="0.3">
      <c r="A229" s="13"/>
      <c r="B229" s="11"/>
      <c r="C229" s="29"/>
    </row>
    <row r="230" spans="1:3" s="234" customFormat="1" x14ac:dyDescent="0.3">
      <c r="A230" s="13"/>
      <c r="B230" s="11"/>
      <c r="C230" s="29"/>
    </row>
    <row r="231" spans="1:3" s="234" customFormat="1" x14ac:dyDescent="0.3">
      <c r="A231" s="13"/>
      <c r="B231" s="11"/>
      <c r="C231" s="29"/>
    </row>
    <row r="232" spans="1:3" s="234" customFormat="1" x14ac:dyDescent="0.3">
      <c r="A232" s="13"/>
      <c r="B232" s="11"/>
      <c r="C232" s="29"/>
    </row>
    <row r="233" spans="1:3" s="234" customFormat="1" x14ac:dyDescent="0.3">
      <c r="A233" s="13"/>
      <c r="B233" s="11"/>
      <c r="C233" s="29"/>
    </row>
    <row r="234" spans="1:3" s="234" customFormat="1" x14ac:dyDescent="0.3">
      <c r="A234" s="13"/>
      <c r="B234" s="11"/>
      <c r="C234" s="29"/>
    </row>
    <row r="235" spans="1:3" s="234" customFormat="1" x14ac:dyDescent="0.3">
      <c r="A235" s="13"/>
      <c r="B235" s="11"/>
      <c r="C235" s="29"/>
    </row>
    <row r="236" spans="1:3" s="234" customFormat="1" x14ac:dyDescent="0.3">
      <c r="A236" s="13"/>
      <c r="B236" s="11"/>
      <c r="C236" s="29"/>
    </row>
    <row r="237" spans="1:3" s="234" customFormat="1" x14ac:dyDescent="0.3">
      <c r="A237" s="13"/>
      <c r="B237" s="11"/>
      <c r="C237" s="29"/>
    </row>
    <row r="238" spans="1:3" s="234" customFormat="1" x14ac:dyDescent="0.3">
      <c r="A238" s="13"/>
      <c r="B238" s="11"/>
      <c r="C238" s="29"/>
    </row>
    <row r="239" spans="1:3" s="234" customFormat="1" x14ac:dyDescent="0.3">
      <c r="A239" s="13"/>
      <c r="B239" s="11"/>
      <c r="C239" s="29"/>
    </row>
    <row r="240" spans="1:3" s="234" customFormat="1" x14ac:dyDescent="0.3">
      <c r="A240" s="13"/>
      <c r="B240" s="11"/>
      <c r="C240" s="29"/>
    </row>
    <row r="241" spans="1:3" s="234" customFormat="1" x14ac:dyDescent="0.3">
      <c r="A241" s="13"/>
      <c r="B241" s="11"/>
      <c r="C241" s="29"/>
    </row>
    <row r="242" spans="1:3" s="234" customFormat="1" x14ac:dyDescent="0.3">
      <c r="A242" s="13"/>
      <c r="B242" s="11"/>
      <c r="C242" s="29"/>
    </row>
    <row r="243" spans="1:3" s="234" customFormat="1" x14ac:dyDescent="0.3">
      <c r="A243" s="13"/>
      <c r="B243" s="11"/>
      <c r="C243" s="29"/>
    </row>
    <row r="244" spans="1:3" s="234" customFormat="1" x14ac:dyDescent="0.3">
      <c r="A244" s="13"/>
      <c r="B244" s="11"/>
      <c r="C244" s="29"/>
    </row>
    <row r="245" spans="1:3" s="234" customFormat="1" x14ac:dyDescent="0.3">
      <c r="A245" s="13"/>
      <c r="B245" s="11"/>
      <c r="C245" s="29"/>
    </row>
    <row r="246" spans="1:3" s="234" customFormat="1" x14ac:dyDescent="0.3">
      <c r="A246" s="13"/>
      <c r="B246" s="11"/>
      <c r="C246" s="29"/>
    </row>
    <row r="247" spans="1:3" s="234" customFormat="1" x14ac:dyDescent="0.3">
      <c r="A247" s="13"/>
      <c r="B247" s="11"/>
      <c r="C247" s="29"/>
    </row>
    <row r="248" spans="1:3" s="234" customFormat="1" x14ac:dyDescent="0.3">
      <c r="A248" s="13"/>
      <c r="B248" s="11"/>
      <c r="C248" s="29"/>
    </row>
    <row r="249" spans="1:3" s="234" customFormat="1" x14ac:dyDescent="0.3">
      <c r="A249" s="13"/>
      <c r="B249" s="11"/>
      <c r="C249" s="29"/>
    </row>
    <row r="250" spans="1:3" s="234" customFormat="1" x14ac:dyDescent="0.3">
      <c r="A250" s="13"/>
      <c r="B250" s="11"/>
      <c r="C250" s="29"/>
    </row>
    <row r="251" spans="1:3" s="234" customFormat="1" x14ac:dyDescent="0.3">
      <c r="A251" s="13"/>
      <c r="B251" s="11"/>
      <c r="C251" s="29"/>
    </row>
    <row r="252" spans="1:3" s="234" customFormat="1" x14ac:dyDescent="0.3">
      <c r="A252" s="13"/>
      <c r="B252" s="11"/>
      <c r="C252" s="29"/>
    </row>
    <row r="253" spans="1:3" s="234" customFormat="1" x14ac:dyDescent="0.3">
      <c r="A253" s="13"/>
      <c r="B253" s="11"/>
      <c r="C253" s="29"/>
    </row>
    <row r="254" spans="1:3" s="234" customFormat="1" x14ac:dyDescent="0.3">
      <c r="A254" s="13"/>
      <c r="B254" s="11"/>
      <c r="C254" s="29"/>
    </row>
    <row r="255" spans="1:3" s="234" customFormat="1" x14ac:dyDescent="0.3">
      <c r="A255" s="13"/>
      <c r="B255" s="11"/>
      <c r="C255" s="29"/>
    </row>
    <row r="256" spans="1:3" s="234" customFormat="1" x14ac:dyDescent="0.3">
      <c r="A256" s="13"/>
      <c r="B256" s="11"/>
      <c r="C256" s="29"/>
    </row>
    <row r="257" spans="1:3" s="234" customFormat="1" x14ac:dyDescent="0.3">
      <c r="A257" s="13"/>
      <c r="B257" s="11"/>
      <c r="C257" s="29"/>
    </row>
    <row r="258" spans="1:3" s="234" customFormat="1" x14ac:dyDescent="0.3">
      <c r="A258" s="13"/>
      <c r="B258" s="11"/>
      <c r="C258" s="29"/>
    </row>
    <row r="259" spans="1:3" s="234" customFormat="1" x14ac:dyDescent="0.3">
      <c r="A259" s="13"/>
      <c r="B259" s="11"/>
      <c r="C259" s="29"/>
    </row>
    <row r="260" spans="1:3" s="234" customFormat="1" x14ac:dyDescent="0.3">
      <c r="A260" s="13"/>
      <c r="B260" s="11"/>
      <c r="C260" s="29"/>
    </row>
    <row r="261" spans="1:3" s="234" customFormat="1" x14ac:dyDescent="0.3">
      <c r="A261" s="13"/>
      <c r="B261" s="11"/>
      <c r="C261" s="29"/>
    </row>
    <row r="262" spans="1:3" s="234" customFormat="1" x14ac:dyDescent="0.3">
      <c r="A262" s="13"/>
      <c r="B262" s="11"/>
      <c r="C262" s="29"/>
    </row>
    <row r="263" spans="1:3" s="234" customFormat="1" x14ac:dyDescent="0.3">
      <c r="A263" s="13"/>
      <c r="B263" s="11"/>
      <c r="C263" s="29"/>
    </row>
    <row r="264" spans="1:3" s="234" customFormat="1" x14ac:dyDescent="0.3">
      <c r="A264" s="13"/>
      <c r="B264" s="11"/>
      <c r="C264" s="29"/>
    </row>
    <row r="265" spans="1:3" s="234" customFormat="1" x14ac:dyDescent="0.3">
      <c r="A265" s="13"/>
      <c r="B265" s="11"/>
      <c r="C265" s="29"/>
    </row>
    <row r="266" spans="1:3" s="234" customFormat="1" x14ac:dyDescent="0.3">
      <c r="A266" s="13"/>
      <c r="B266" s="11"/>
      <c r="C266" s="29"/>
    </row>
    <row r="267" spans="1:3" s="234" customFormat="1" x14ac:dyDescent="0.3">
      <c r="A267" s="13"/>
      <c r="B267" s="11"/>
      <c r="C267" s="29"/>
    </row>
    <row r="268" spans="1:3" s="234" customFormat="1" x14ac:dyDescent="0.3">
      <c r="A268" s="13"/>
      <c r="B268" s="11"/>
      <c r="C268" s="29"/>
    </row>
    <row r="269" spans="1:3" s="234" customFormat="1" x14ac:dyDescent="0.3">
      <c r="A269" s="13"/>
      <c r="B269" s="11"/>
      <c r="C269" s="29"/>
    </row>
    <row r="270" spans="1:3" s="234" customFormat="1" x14ac:dyDescent="0.3">
      <c r="A270" s="13"/>
      <c r="B270" s="11"/>
      <c r="C270" s="29"/>
    </row>
    <row r="271" spans="1:3" s="234" customFormat="1" x14ac:dyDescent="0.3">
      <c r="A271" s="13"/>
      <c r="B271" s="11"/>
      <c r="C271" s="29"/>
    </row>
    <row r="272" spans="1:3" s="234" customFormat="1" x14ac:dyDescent="0.3">
      <c r="A272" s="13"/>
      <c r="B272" s="11"/>
      <c r="C272" s="29"/>
    </row>
    <row r="273" spans="1:3" s="234" customFormat="1" x14ac:dyDescent="0.3">
      <c r="A273" s="13"/>
      <c r="B273" s="11"/>
      <c r="C273" s="29"/>
    </row>
    <row r="274" spans="1:3" s="234" customFormat="1" x14ac:dyDescent="0.3">
      <c r="A274" s="13"/>
      <c r="B274" s="11"/>
      <c r="C274" s="29"/>
    </row>
    <row r="275" spans="1:3" s="234" customFormat="1" x14ac:dyDescent="0.3">
      <c r="A275" s="13"/>
      <c r="B275" s="11"/>
      <c r="C275" s="29"/>
    </row>
    <row r="276" spans="1:3" s="234" customFormat="1" x14ac:dyDescent="0.3">
      <c r="A276" s="13"/>
      <c r="B276" s="11"/>
      <c r="C276" s="29"/>
    </row>
    <row r="277" spans="1:3" s="234" customFormat="1" x14ac:dyDescent="0.3">
      <c r="A277" s="13"/>
      <c r="B277" s="11"/>
      <c r="C277" s="29"/>
    </row>
    <row r="278" spans="1:3" s="234" customFormat="1" x14ac:dyDescent="0.3">
      <c r="A278" s="13"/>
      <c r="B278" s="11"/>
      <c r="C278" s="29"/>
    </row>
    <row r="279" spans="1:3" s="234" customFormat="1" x14ac:dyDescent="0.3">
      <c r="A279" s="13"/>
      <c r="B279" s="11"/>
      <c r="C279" s="29"/>
    </row>
    <row r="280" spans="1:3" s="234" customFormat="1" x14ac:dyDescent="0.3">
      <c r="A280" s="13"/>
      <c r="B280" s="11"/>
      <c r="C280" s="29"/>
    </row>
    <row r="281" spans="1:3" s="234" customFormat="1" x14ac:dyDescent="0.3">
      <c r="A281" s="13"/>
      <c r="B281" s="11"/>
      <c r="C281" s="29"/>
    </row>
    <row r="282" spans="1:3" s="234" customFormat="1" x14ac:dyDescent="0.3">
      <c r="A282" s="13"/>
      <c r="B282" s="11"/>
      <c r="C282" s="29"/>
    </row>
    <row r="283" spans="1:3" s="234" customFormat="1" x14ac:dyDescent="0.3">
      <c r="A283" s="13"/>
      <c r="B283" s="11"/>
      <c r="C283" s="29"/>
    </row>
    <row r="284" spans="1:3" s="234" customFormat="1" x14ac:dyDescent="0.3">
      <c r="A284" s="13"/>
      <c r="B284" s="11"/>
      <c r="C284" s="29"/>
    </row>
    <row r="285" spans="1:3" s="234" customFormat="1" x14ac:dyDescent="0.3">
      <c r="A285" s="13"/>
      <c r="B285" s="11"/>
      <c r="C285" s="29"/>
    </row>
    <row r="286" spans="1:3" s="234" customFormat="1" x14ac:dyDescent="0.3">
      <c r="A286" s="13"/>
      <c r="B286" s="11"/>
      <c r="C286" s="29"/>
    </row>
    <row r="287" spans="1:3" s="234" customFormat="1" x14ac:dyDescent="0.3">
      <c r="A287" s="13"/>
      <c r="B287" s="11"/>
      <c r="C287" s="29"/>
    </row>
    <row r="288" spans="1:3" s="234" customFormat="1" x14ac:dyDescent="0.3">
      <c r="A288" s="13"/>
      <c r="B288" s="11"/>
      <c r="C288" s="29"/>
    </row>
    <row r="289" spans="1:3" s="234" customFormat="1" x14ac:dyDescent="0.3">
      <c r="A289" s="13"/>
      <c r="B289" s="11"/>
      <c r="C289" s="29"/>
    </row>
    <row r="290" spans="1:3" s="234" customFormat="1" x14ac:dyDescent="0.3">
      <c r="A290" s="13"/>
      <c r="B290" s="11"/>
      <c r="C290" s="29"/>
    </row>
    <row r="291" spans="1:3" s="234" customFormat="1" x14ac:dyDescent="0.3">
      <c r="A291" s="13"/>
      <c r="B291" s="11"/>
      <c r="C291" s="29"/>
    </row>
    <row r="292" spans="1:3" s="234" customFormat="1" x14ac:dyDescent="0.3">
      <c r="A292" s="13"/>
      <c r="B292" s="11"/>
      <c r="C292" s="29"/>
    </row>
    <row r="293" spans="1:3" s="234" customFormat="1" x14ac:dyDescent="0.3">
      <c r="A293" s="13"/>
      <c r="B293" s="11"/>
      <c r="C293" s="29"/>
    </row>
    <row r="294" spans="1:3" s="234" customFormat="1" x14ac:dyDescent="0.3">
      <c r="A294" s="13"/>
      <c r="B294" s="11"/>
      <c r="C294" s="29"/>
    </row>
    <row r="295" spans="1:3" s="234" customFormat="1" x14ac:dyDescent="0.3">
      <c r="A295" s="13"/>
      <c r="B295" s="11"/>
      <c r="C295" s="29"/>
    </row>
    <row r="296" spans="1:3" s="234" customFormat="1" x14ac:dyDescent="0.3">
      <c r="A296" s="13"/>
      <c r="B296" s="11"/>
      <c r="C296" s="29"/>
    </row>
    <row r="297" spans="1:3" s="234" customFormat="1" x14ac:dyDescent="0.3">
      <c r="A297" s="13"/>
      <c r="B297" s="11"/>
      <c r="C297" s="29"/>
    </row>
    <row r="298" spans="1:3" s="234" customFormat="1" x14ac:dyDescent="0.3">
      <c r="A298" s="13"/>
      <c r="B298" s="11"/>
      <c r="C298" s="29"/>
    </row>
    <row r="299" spans="1:3" s="234" customFormat="1" x14ac:dyDescent="0.3">
      <c r="A299" s="13"/>
      <c r="B299" s="11"/>
      <c r="C299" s="29"/>
    </row>
    <row r="300" spans="1:3" s="234" customFormat="1" x14ac:dyDescent="0.3">
      <c r="A300" s="13"/>
      <c r="B300" s="11"/>
      <c r="C300" s="29"/>
    </row>
    <row r="301" spans="1:3" s="234" customFormat="1" x14ac:dyDescent="0.3">
      <c r="A301" s="13"/>
      <c r="B301" s="11"/>
      <c r="C301" s="29"/>
    </row>
    <row r="302" spans="1:3" s="234" customFormat="1" x14ac:dyDescent="0.3">
      <c r="A302" s="13"/>
      <c r="B302" s="11"/>
      <c r="C302" s="29"/>
    </row>
    <row r="303" spans="1:3" s="234" customFormat="1" x14ac:dyDescent="0.3">
      <c r="A303" s="13"/>
      <c r="B303" s="11"/>
      <c r="C303" s="29"/>
    </row>
    <row r="304" spans="1:3" s="234" customFormat="1" x14ac:dyDescent="0.3">
      <c r="A304" s="13"/>
      <c r="B304" s="11"/>
      <c r="C304" s="29"/>
    </row>
    <row r="305" spans="1:3" s="234" customFormat="1" x14ac:dyDescent="0.3">
      <c r="A305" s="13"/>
      <c r="B305" s="11"/>
      <c r="C305" s="29"/>
    </row>
    <row r="306" spans="1:3" s="234" customFormat="1" x14ac:dyDescent="0.3">
      <c r="A306" s="13"/>
      <c r="B306" s="11"/>
      <c r="C306" s="29"/>
    </row>
    <row r="307" spans="1:3" s="234" customFormat="1" x14ac:dyDescent="0.3">
      <c r="A307" s="13"/>
      <c r="B307" s="11"/>
      <c r="C307" s="29"/>
    </row>
    <row r="308" spans="1:3" s="234" customFormat="1" x14ac:dyDescent="0.3">
      <c r="A308" s="13"/>
      <c r="B308" s="11"/>
      <c r="C308" s="29"/>
    </row>
    <row r="309" spans="1:3" s="234" customFormat="1" x14ac:dyDescent="0.3">
      <c r="A309" s="13"/>
      <c r="B309" s="11"/>
      <c r="C309" s="29"/>
    </row>
    <row r="310" spans="1:3" s="234" customFormat="1" x14ac:dyDescent="0.3">
      <c r="A310" s="13"/>
      <c r="B310" s="11"/>
      <c r="C310" s="29"/>
    </row>
    <row r="311" spans="1:3" s="234" customFormat="1" x14ac:dyDescent="0.3">
      <c r="A311" s="13"/>
      <c r="B311" s="11"/>
      <c r="C311" s="29"/>
    </row>
    <row r="312" spans="1:3" s="234" customFormat="1" x14ac:dyDescent="0.3">
      <c r="A312" s="13"/>
      <c r="B312" s="11"/>
      <c r="C312" s="29"/>
    </row>
    <row r="313" spans="1:3" s="234" customFormat="1" x14ac:dyDescent="0.3">
      <c r="A313" s="13"/>
      <c r="B313" s="11"/>
      <c r="C313" s="29"/>
    </row>
    <row r="314" spans="1:3" s="234" customFormat="1" x14ac:dyDescent="0.3">
      <c r="A314" s="13"/>
      <c r="B314" s="11"/>
      <c r="C314" s="29"/>
    </row>
    <row r="315" spans="1:3" s="234" customFormat="1" x14ac:dyDescent="0.3">
      <c r="A315" s="13"/>
      <c r="B315" s="11"/>
      <c r="C315" s="29"/>
    </row>
    <row r="316" spans="1:3" s="234" customFormat="1" x14ac:dyDescent="0.3">
      <c r="A316" s="13"/>
      <c r="B316" s="11"/>
      <c r="C316" s="29"/>
    </row>
    <row r="317" spans="1:3" s="234" customFormat="1" x14ac:dyDescent="0.3">
      <c r="A317" s="13"/>
      <c r="B317" s="11"/>
      <c r="C317" s="29"/>
    </row>
    <row r="318" spans="1:3" s="234" customFormat="1" x14ac:dyDescent="0.3">
      <c r="A318" s="13"/>
      <c r="B318" s="11"/>
      <c r="C318" s="29"/>
    </row>
    <row r="319" spans="1:3" s="234" customFormat="1" x14ac:dyDescent="0.3">
      <c r="A319" s="13"/>
      <c r="B319" s="11"/>
      <c r="C319" s="29"/>
    </row>
    <row r="320" spans="1:3" s="234" customFormat="1" x14ac:dyDescent="0.3">
      <c r="A320" s="13"/>
      <c r="B320" s="11"/>
      <c r="C320" s="29"/>
    </row>
    <row r="321" spans="1:3" s="234" customFormat="1" x14ac:dyDescent="0.3">
      <c r="A321" s="13"/>
      <c r="B321" s="11"/>
      <c r="C321" s="29"/>
    </row>
    <row r="322" spans="1:3" s="234" customFormat="1" x14ac:dyDescent="0.3">
      <c r="A322" s="13"/>
      <c r="B322" s="11"/>
      <c r="C322" s="29"/>
    </row>
    <row r="323" spans="1:3" s="234" customFormat="1" x14ac:dyDescent="0.3">
      <c r="A323" s="13"/>
      <c r="B323" s="11"/>
      <c r="C323" s="29"/>
    </row>
    <row r="324" spans="1:3" s="234" customFormat="1" x14ac:dyDescent="0.3">
      <c r="A324" s="13"/>
      <c r="B324" s="11"/>
      <c r="C324" s="29"/>
    </row>
    <row r="325" spans="1:3" s="234" customFormat="1" x14ac:dyDescent="0.3">
      <c r="A325" s="13"/>
      <c r="B325" s="11"/>
      <c r="C325" s="29"/>
    </row>
    <row r="326" spans="1:3" s="234" customFormat="1" x14ac:dyDescent="0.3">
      <c r="A326" s="13"/>
      <c r="B326" s="11"/>
      <c r="C326" s="29"/>
    </row>
    <row r="327" spans="1:3" s="234" customFormat="1" x14ac:dyDescent="0.3">
      <c r="A327" s="13"/>
      <c r="B327" s="11"/>
      <c r="C327" s="29"/>
    </row>
    <row r="328" spans="1:3" s="234" customFormat="1" x14ac:dyDescent="0.3">
      <c r="A328" s="13"/>
      <c r="B328" s="11"/>
      <c r="C328" s="29"/>
    </row>
    <row r="329" spans="1:3" s="234" customFormat="1" x14ac:dyDescent="0.3">
      <c r="A329" s="13"/>
      <c r="B329" s="11"/>
      <c r="C329" s="29"/>
    </row>
    <row r="330" spans="1:3" s="234" customFormat="1" x14ac:dyDescent="0.3">
      <c r="A330" s="13"/>
      <c r="B330" s="11"/>
      <c r="C330" s="29"/>
    </row>
    <row r="331" spans="1:3" s="234" customFormat="1" x14ac:dyDescent="0.3">
      <c r="A331" s="13"/>
      <c r="B331" s="11"/>
      <c r="C331" s="29"/>
    </row>
    <row r="332" spans="1:3" s="234" customFormat="1" x14ac:dyDescent="0.3">
      <c r="A332" s="13"/>
      <c r="B332" s="11"/>
      <c r="C332" s="29"/>
    </row>
    <row r="333" spans="1:3" s="234" customFormat="1" x14ac:dyDescent="0.3">
      <c r="A333" s="13"/>
      <c r="B333" s="11"/>
      <c r="C333" s="29"/>
    </row>
    <row r="334" spans="1:3" s="234" customFormat="1" x14ac:dyDescent="0.3">
      <c r="A334" s="13"/>
      <c r="B334" s="11"/>
      <c r="C334" s="29"/>
    </row>
    <row r="335" spans="1:3" s="234" customFormat="1" x14ac:dyDescent="0.3">
      <c r="A335" s="13"/>
      <c r="B335" s="11"/>
      <c r="C335" s="29"/>
    </row>
    <row r="336" spans="1:3" s="234" customFormat="1" x14ac:dyDescent="0.3">
      <c r="A336" s="13"/>
      <c r="B336" s="11"/>
      <c r="C336" s="29"/>
    </row>
    <row r="337" spans="1:3" s="234" customFormat="1" x14ac:dyDescent="0.3">
      <c r="A337" s="13"/>
      <c r="B337" s="11"/>
      <c r="C337" s="29"/>
    </row>
    <row r="338" spans="1:3" s="234" customFormat="1" x14ac:dyDescent="0.3">
      <c r="A338" s="13"/>
      <c r="B338" s="11"/>
      <c r="C338" s="29"/>
    </row>
    <row r="339" spans="1:3" s="234" customFormat="1" x14ac:dyDescent="0.3">
      <c r="A339" s="13"/>
      <c r="B339" s="11"/>
      <c r="C339" s="29"/>
    </row>
    <row r="340" spans="1:3" s="234" customFormat="1" x14ac:dyDescent="0.3">
      <c r="A340" s="13"/>
      <c r="B340" s="11"/>
      <c r="C340" s="29"/>
    </row>
    <row r="341" spans="1:3" s="234" customFormat="1" x14ac:dyDescent="0.3">
      <c r="A341" s="13"/>
      <c r="B341" s="11"/>
      <c r="C341" s="29"/>
    </row>
    <row r="342" spans="1:3" s="234" customFormat="1" x14ac:dyDescent="0.3">
      <c r="A342" s="13"/>
      <c r="B342" s="11"/>
      <c r="C342" s="29"/>
    </row>
    <row r="343" spans="1:3" s="234" customFormat="1" x14ac:dyDescent="0.3">
      <c r="A343" s="13"/>
      <c r="B343" s="11"/>
      <c r="C343" s="29"/>
    </row>
    <row r="344" spans="1:3" s="234" customFormat="1" x14ac:dyDescent="0.3">
      <c r="A344" s="13"/>
      <c r="B344" s="11"/>
      <c r="C344" s="29"/>
    </row>
    <row r="345" spans="1:3" s="234" customFormat="1" x14ac:dyDescent="0.3">
      <c r="A345" s="13"/>
      <c r="B345" s="11"/>
      <c r="C345" s="29"/>
    </row>
    <row r="346" spans="1:3" s="234" customFormat="1" x14ac:dyDescent="0.3">
      <c r="A346" s="13"/>
      <c r="B346" s="11"/>
      <c r="C346" s="29"/>
    </row>
    <row r="347" spans="1:3" s="234" customFormat="1" x14ac:dyDescent="0.3">
      <c r="A347" s="13"/>
      <c r="B347" s="11"/>
      <c r="C347" s="29"/>
    </row>
    <row r="348" spans="1:3" s="234" customFormat="1" x14ac:dyDescent="0.3">
      <c r="A348" s="13"/>
      <c r="B348" s="11"/>
      <c r="C348" s="29"/>
    </row>
    <row r="349" spans="1:3" s="234" customFormat="1" x14ac:dyDescent="0.3">
      <c r="A349" s="13"/>
      <c r="B349" s="11"/>
      <c r="C349" s="29"/>
    </row>
    <row r="350" spans="1:3" s="234" customFormat="1" x14ac:dyDescent="0.3">
      <c r="A350" s="13"/>
      <c r="B350" s="11"/>
      <c r="C350" s="29"/>
    </row>
    <row r="351" spans="1:3" s="234" customFormat="1" x14ac:dyDescent="0.3">
      <c r="A351" s="13"/>
      <c r="B351" s="11"/>
      <c r="C351" s="29"/>
    </row>
    <row r="352" spans="1:3" s="234" customFormat="1" x14ac:dyDescent="0.3">
      <c r="A352" s="13"/>
      <c r="B352" s="11"/>
      <c r="C352" s="29"/>
    </row>
    <row r="353" spans="1:3" s="234" customFormat="1" x14ac:dyDescent="0.3">
      <c r="A353" s="13"/>
      <c r="B353" s="11"/>
      <c r="C353" s="29"/>
    </row>
    <row r="354" spans="1:3" s="234" customFormat="1" x14ac:dyDescent="0.3">
      <c r="A354" s="13"/>
      <c r="B354" s="11"/>
      <c r="C354" s="29"/>
    </row>
    <row r="355" spans="1:3" s="234" customFormat="1" x14ac:dyDescent="0.3">
      <c r="A355" s="13"/>
      <c r="B355" s="11"/>
      <c r="C355" s="29"/>
    </row>
    <row r="356" spans="1:3" s="234" customFormat="1" x14ac:dyDescent="0.3">
      <c r="A356" s="13"/>
      <c r="B356" s="11"/>
      <c r="C356" s="29"/>
    </row>
    <row r="357" spans="1:3" s="234" customFormat="1" x14ac:dyDescent="0.3">
      <c r="A357" s="13"/>
      <c r="B357" s="11"/>
      <c r="C357" s="29"/>
    </row>
    <row r="358" spans="1:3" s="234" customFormat="1" x14ac:dyDescent="0.3">
      <c r="A358" s="13"/>
      <c r="B358" s="11"/>
      <c r="C358" s="29"/>
    </row>
    <row r="359" spans="1:3" s="234" customFormat="1" x14ac:dyDescent="0.3">
      <c r="A359" s="13"/>
      <c r="B359" s="11"/>
      <c r="C359" s="29"/>
    </row>
    <row r="360" spans="1:3" s="234" customFormat="1" x14ac:dyDescent="0.3">
      <c r="A360" s="13"/>
      <c r="B360" s="11"/>
      <c r="C360" s="29"/>
    </row>
    <row r="361" spans="1:3" s="234" customFormat="1" x14ac:dyDescent="0.3">
      <c r="A361" s="13"/>
      <c r="B361" s="11"/>
      <c r="C361" s="29"/>
    </row>
    <row r="362" spans="1:3" s="234" customFormat="1" x14ac:dyDescent="0.3">
      <c r="A362" s="13"/>
      <c r="B362" s="11"/>
      <c r="C362" s="29"/>
    </row>
    <row r="363" spans="1:3" s="234" customFormat="1" x14ac:dyDescent="0.3">
      <c r="A363" s="13"/>
      <c r="B363" s="11"/>
      <c r="C363" s="29"/>
    </row>
    <row r="364" spans="1:3" s="234" customFormat="1" x14ac:dyDescent="0.3">
      <c r="A364" s="13"/>
      <c r="B364" s="11"/>
      <c r="C364" s="29"/>
    </row>
    <row r="365" spans="1:3" s="234" customFormat="1" x14ac:dyDescent="0.3">
      <c r="A365" s="13"/>
      <c r="B365" s="11"/>
      <c r="C365" s="29"/>
    </row>
    <row r="366" spans="1:3" s="234" customFormat="1" ht="15.75" customHeight="1" x14ac:dyDescent="0.3">
      <c r="A366" s="13"/>
      <c r="B366" s="11"/>
      <c r="C366" s="29"/>
    </row>
    <row r="367" spans="1:3" s="234" customFormat="1" ht="15.75" customHeight="1" x14ac:dyDescent="0.3">
      <c r="A367" s="13"/>
      <c r="B367" s="11"/>
      <c r="C367" s="29"/>
    </row>
    <row r="368" spans="1:3" s="234" customFormat="1" ht="15.75" customHeight="1" x14ac:dyDescent="0.3">
      <c r="A368" s="13"/>
      <c r="B368" s="11"/>
      <c r="C368" s="29"/>
    </row>
    <row r="369" spans="1:3" s="234" customFormat="1" ht="15.75" customHeight="1" x14ac:dyDescent="0.3">
      <c r="A369" s="13"/>
      <c r="B369" s="11"/>
      <c r="C369" s="29"/>
    </row>
    <row r="370" spans="1:3" s="234" customFormat="1" ht="15.75" customHeight="1" x14ac:dyDescent="0.3">
      <c r="A370" s="13"/>
      <c r="B370" s="11"/>
      <c r="C370" s="29"/>
    </row>
    <row r="371" spans="1:3" s="234" customFormat="1" ht="15.75" customHeight="1" x14ac:dyDescent="0.3">
      <c r="A371" s="13"/>
      <c r="B371" s="11"/>
      <c r="C371" s="29"/>
    </row>
    <row r="372" spans="1:3" s="234" customFormat="1" ht="15.75" customHeight="1" x14ac:dyDescent="0.3">
      <c r="A372" s="13"/>
      <c r="B372" s="11"/>
      <c r="C372" s="29"/>
    </row>
    <row r="373" spans="1:3" s="234" customFormat="1" ht="15.75" customHeight="1" x14ac:dyDescent="0.3">
      <c r="A373" s="13"/>
      <c r="B373" s="11"/>
      <c r="C373" s="29"/>
    </row>
    <row r="374" spans="1:3" s="234" customFormat="1" ht="15.75" customHeight="1" x14ac:dyDescent="0.3">
      <c r="A374" s="13"/>
      <c r="B374" s="11"/>
      <c r="C374" s="29"/>
    </row>
    <row r="375" spans="1:3" s="234" customFormat="1" ht="15.75" customHeight="1" x14ac:dyDescent="0.3">
      <c r="A375" s="13"/>
      <c r="B375" s="11"/>
      <c r="C375" s="29"/>
    </row>
    <row r="376" spans="1:3" s="234" customFormat="1" ht="15.75" customHeight="1" x14ac:dyDescent="0.3">
      <c r="A376" s="13"/>
      <c r="B376" s="11"/>
      <c r="C376" s="29"/>
    </row>
    <row r="377" spans="1:3" s="234" customFormat="1" ht="15.75" customHeight="1" x14ac:dyDescent="0.3">
      <c r="A377" s="13"/>
      <c r="B377" s="11"/>
      <c r="C377" s="29"/>
    </row>
    <row r="378" spans="1:3" s="234" customFormat="1" ht="15.75" customHeight="1" x14ac:dyDescent="0.3">
      <c r="A378" s="13"/>
      <c r="B378" s="11"/>
      <c r="C378" s="29"/>
    </row>
    <row r="379" spans="1:3" s="234" customFormat="1" ht="15.75" customHeight="1" x14ac:dyDescent="0.3">
      <c r="A379" s="13"/>
      <c r="B379" s="11"/>
      <c r="C379" s="29"/>
    </row>
    <row r="380" spans="1:3" s="234" customFormat="1" ht="15.75" customHeight="1" x14ac:dyDescent="0.3">
      <c r="A380" s="13"/>
      <c r="B380" s="11"/>
      <c r="C380" s="29"/>
    </row>
    <row r="381" spans="1:3" s="234" customFormat="1" ht="15.75" customHeight="1" x14ac:dyDescent="0.3">
      <c r="A381" s="13"/>
      <c r="B381" s="11"/>
      <c r="C381" s="29"/>
    </row>
    <row r="382" spans="1:3" s="234" customFormat="1" ht="15.75" customHeight="1" x14ac:dyDescent="0.3">
      <c r="A382" s="13"/>
      <c r="B382" s="11"/>
      <c r="C382" s="29"/>
    </row>
    <row r="383" spans="1:3" s="234" customFormat="1" ht="15.75" customHeight="1" x14ac:dyDescent="0.3">
      <c r="A383" s="13"/>
      <c r="B383" s="11"/>
      <c r="C383" s="29"/>
    </row>
    <row r="384" spans="1:3" s="234" customFormat="1" ht="15.75" customHeight="1" x14ac:dyDescent="0.3">
      <c r="A384" s="13"/>
      <c r="B384" s="11"/>
      <c r="C384" s="29"/>
    </row>
    <row r="385" spans="1:3" s="234" customFormat="1" ht="15.75" customHeight="1" x14ac:dyDescent="0.3">
      <c r="A385" s="13"/>
      <c r="B385" s="11"/>
      <c r="C385" s="29"/>
    </row>
    <row r="386" spans="1:3" s="234" customFormat="1" ht="15.75" customHeight="1" x14ac:dyDescent="0.3">
      <c r="A386" s="13"/>
      <c r="B386" s="11"/>
      <c r="C386" s="29"/>
    </row>
    <row r="387" spans="1:3" s="234" customFormat="1" ht="15.75" customHeight="1" x14ac:dyDescent="0.3">
      <c r="A387" s="13"/>
      <c r="B387" s="11"/>
      <c r="C387" s="29"/>
    </row>
    <row r="388" spans="1:3" s="234" customFormat="1" ht="15.75" customHeight="1" x14ac:dyDescent="0.3">
      <c r="A388" s="13"/>
      <c r="B388" s="11"/>
      <c r="C388" s="29"/>
    </row>
    <row r="389" spans="1:3" s="234" customFormat="1" ht="15.75" customHeight="1" x14ac:dyDescent="0.3">
      <c r="A389" s="13"/>
      <c r="B389" s="11"/>
      <c r="C389" s="29"/>
    </row>
    <row r="390" spans="1:3" s="234" customFormat="1" ht="15.75" customHeight="1" x14ac:dyDescent="0.3">
      <c r="A390" s="13"/>
      <c r="B390" s="11"/>
      <c r="C390" s="29"/>
    </row>
    <row r="391" spans="1:3" s="234" customFormat="1" ht="15.75" customHeight="1" x14ac:dyDescent="0.3">
      <c r="A391" s="13"/>
      <c r="B391" s="11"/>
      <c r="C391" s="29"/>
    </row>
    <row r="392" spans="1:3" s="234" customFormat="1" ht="15.75" customHeight="1" x14ac:dyDescent="0.3">
      <c r="A392" s="13"/>
      <c r="B392" s="11"/>
      <c r="C392" s="29"/>
    </row>
    <row r="393" spans="1:3" s="234" customFormat="1" ht="15.75" customHeight="1" x14ac:dyDescent="0.3">
      <c r="A393" s="13"/>
      <c r="B393" s="11"/>
      <c r="C393" s="29"/>
    </row>
    <row r="394" spans="1:3" s="234" customFormat="1" ht="15.75" customHeight="1" x14ac:dyDescent="0.3">
      <c r="A394" s="13"/>
      <c r="B394" s="11"/>
      <c r="C394" s="29"/>
    </row>
    <row r="395" spans="1:3" s="234" customFormat="1" ht="15.75" customHeight="1" x14ac:dyDescent="0.3">
      <c r="A395" s="13"/>
      <c r="B395" s="11"/>
      <c r="C395" s="29"/>
    </row>
    <row r="396" spans="1:3" s="234" customFormat="1" ht="15.75" customHeight="1" x14ac:dyDescent="0.3">
      <c r="A396" s="13"/>
      <c r="B396" s="11"/>
      <c r="C396" s="29"/>
    </row>
    <row r="397" spans="1:3" s="234" customFormat="1" ht="15.75" customHeight="1" x14ac:dyDescent="0.3">
      <c r="A397" s="13"/>
      <c r="B397" s="11"/>
      <c r="C397" s="29"/>
    </row>
    <row r="398" spans="1:3" s="234" customFormat="1" ht="15.75" customHeight="1" x14ac:dyDescent="0.3">
      <c r="A398" s="13"/>
      <c r="B398" s="11"/>
      <c r="C398" s="29"/>
    </row>
    <row r="399" spans="1:3" s="234" customFormat="1" ht="15.75" customHeight="1" x14ac:dyDescent="0.3">
      <c r="A399" s="13"/>
      <c r="B399" s="11"/>
      <c r="C399" s="29"/>
    </row>
    <row r="400" spans="1:3" s="234" customFormat="1" ht="15.75" customHeight="1" x14ac:dyDescent="0.3">
      <c r="A400" s="13"/>
      <c r="B400" s="11"/>
      <c r="C400" s="29"/>
    </row>
    <row r="401" spans="1:3" s="234" customFormat="1" ht="15.75" customHeight="1" x14ac:dyDescent="0.3">
      <c r="A401" s="13"/>
      <c r="B401" s="11"/>
      <c r="C401" s="29"/>
    </row>
    <row r="402" spans="1:3" s="234" customFormat="1" ht="15.75" customHeight="1" x14ac:dyDescent="0.3">
      <c r="A402" s="13"/>
      <c r="B402" s="11"/>
      <c r="C402" s="29"/>
    </row>
    <row r="403" spans="1:3" s="234" customFormat="1" ht="15.75" customHeight="1" x14ac:dyDescent="0.3">
      <c r="A403" s="13"/>
      <c r="B403" s="11"/>
      <c r="C403" s="29"/>
    </row>
    <row r="404" spans="1:3" s="234" customFormat="1" ht="15.75" customHeight="1" x14ac:dyDescent="0.3">
      <c r="A404" s="13"/>
      <c r="B404" s="11"/>
      <c r="C404" s="29"/>
    </row>
    <row r="405" spans="1:3" s="234" customFormat="1" ht="15.75" customHeight="1" x14ac:dyDescent="0.3">
      <c r="A405" s="13"/>
      <c r="B405" s="11"/>
      <c r="C405" s="29"/>
    </row>
    <row r="406" spans="1:3" s="234" customFormat="1" ht="15.75" customHeight="1" x14ac:dyDescent="0.3">
      <c r="A406" s="13"/>
      <c r="B406" s="11"/>
      <c r="C406" s="29"/>
    </row>
    <row r="407" spans="1:3" s="234" customFormat="1" ht="15.75" customHeight="1" x14ac:dyDescent="0.3">
      <c r="A407" s="13"/>
      <c r="B407" s="11"/>
      <c r="C407" s="29"/>
    </row>
    <row r="408" spans="1:3" s="234" customFormat="1" ht="15.75" customHeight="1" x14ac:dyDescent="0.3">
      <c r="A408" s="13"/>
      <c r="B408" s="11"/>
      <c r="C408" s="29"/>
    </row>
    <row r="409" spans="1:3" s="234" customFormat="1" ht="15.75" customHeight="1" x14ac:dyDescent="0.3">
      <c r="A409" s="13"/>
      <c r="B409" s="11"/>
      <c r="C409" s="29"/>
    </row>
    <row r="410" spans="1:3" s="234" customFormat="1" ht="15.75" customHeight="1" x14ac:dyDescent="0.3">
      <c r="A410" s="13"/>
      <c r="B410" s="11"/>
      <c r="C410" s="29"/>
    </row>
    <row r="411" spans="1:3" s="234" customFormat="1" ht="15.75" customHeight="1" x14ac:dyDescent="0.3">
      <c r="A411" s="13"/>
      <c r="B411" s="11"/>
      <c r="C411" s="29"/>
    </row>
    <row r="412" spans="1:3" s="234" customFormat="1" ht="15.75" customHeight="1" x14ac:dyDescent="0.3">
      <c r="A412" s="13"/>
      <c r="B412" s="11"/>
      <c r="C412" s="29"/>
    </row>
    <row r="413" spans="1:3" s="234" customFormat="1" ht="15.75" customHeight="1" x14ac:dyDescent="0.3">
      <c r="A413" s="13"/>
      <c r="B413" s="11"/>
      <c r="C413" s="29"/>
    </row>
    <row r="414" spans="1:3" s="234" customFormat="1" ht="15.75" customHeight="1" x14ac:dyDescent="0.3">
      <c r="A414" s="13"/>
      <c r="B414" s="11"/>
      <c r="C414" s="29"/>
    </row>
    <row r="415" spans="1:3" s="234" customFormat="1" ht="15.75" customHeight="1" x14ac:dyDescent="0.3">
      <c r="A415" s="13"/>
      <c r="B415" s="11"/>
      <c r="C415" s="29"/>
    </row>
    <row r="416" spans="1:3" s="234" customFormat="1" ht="15.75" customHeight="1" x14ac:dyDescent="0.3">
      <c r="A416" s="13"/>
      <c r="B416" s="11"/>
      <c r="C416" s="29"/>
    </row>
    <row r="417" spans="1:3" s="234" customFormat="1" ht="15.75" customHeight="1" x14ac:dyDescent="0.3">
      <c r="A417" s="13"/>
      <c r="B417" s="11"/>
      <c r="C417" s="29"/>
    </row>
    <row r="418" spans="1:3" s="234" customFormat="1" ht="15.75" customHeight="1" x14ac:dyDescent="0.3">
      <c r="A418" s="13"/>
      <c r="B418" s="11"/>
      <c r="C418" s="29"/>
    </row>
    <row r="419" spans="1:3" s="234" customFormat="1" ht="15.75" customHeight="1" x14ac:dyDescent="0.3">
      <c r="A419" s="13"/>
      <c r="B419" s="11"/>
      <c r="C419" s="29"/>
    </row>
    <row r="420" spans="1:3" s="234" customFormat="1" ht="15.75" customHeight="1" x14ac:dyDescent="0.3">
      <c r="A420" s="13"/>
      <c r="B420" s="11"/>
      <c r="C420" s="29"/>
    </row>
    <row r="421" spans="1:3" s="234" customFormat="1" ht="15.75" customHeight="1" x14ac:dyDescent="0.3">
      <c r="A421" s="13"/>
      <c r="B421" s="11"/>
      <c r="C421" s="29"/>
    </row>
    <row r="422" spans="1:3" s="234" customFormat="1" ht="15.75" customHeight="1" x14ac:dyDescent="0.3">
      <c r="A422" s="13"/>
      <c r="B422" s="11"/>
      <c r="C422" s="29"/>
    </row>
    <row r="423" spans="1:3" s="234" customFormat="1" ht="15.75" customHeight="1" x14ac:dyDescent="0.3">
      <c r="A423" s="13"/>
      <c r="B423" s="11"/>
      <c r="C423" s="29"/>
    </row>
    <row r="424" spans="1:3" s="234" customFormat="1" ht="15.75" customHeight="1" x14ac:dyDescent="0.3">
      <c r="A424" s="13"/>
      <c r="B424" s="11"/>
      <c r="C424" s="29"/>
    </row>
    <row r="425" spans="1:3" s="234" customFormat="1" ht="15.75" customHeight="1" x14ac:dyDescent="0.3">
      <c r="A425" s="13"/>
      <c r="B425" s="11"/>
      <c r="C425" s="29"/>
    </row>
    <row r="426" spans="1:3" s="234" customFormat="1" ht="15.75" customHeight="1" x14ac:dyDescent="0.3">
      <c r="A426" s="13"/>
      <c r="B426" s="11"/>
      <c r="C426" s="29"/>
    </row>
    <row r="427" spans="1:3" s="234" customFormat="1" ht="15.75" customHeight="1" x14ac:dyDescent="0.3">
      <c r="A427" s="13"/>
      <c r="B427" s="11"/>
      <c r="C427" s="29"/>
    </row>
    <row r="428" spans="1:3" s="234" customFormat="1" ht="15.75" customHeight="1" x14ac:dyDescent="0.3">
      <c r="A428" s="13"/>
      <c r="B428" s="11"/>
      <c r="C428" s="29"/>
    </row>
    <row r="429" spans="1:3" s="234" customFormat="1" ht="15.75" customHeight="1" x14ac:dyDescent="0.3">
      <c r="A429" s="13"/>
      <c r="B429" s="11"/>
      <c r="C429" s="29"/>
    </row>
    <row r="430" spans="1:3" s="234" customFormat="1" ht="15.75" customHeight="1" x14ac:dyDescent="0.3">
      <c r="A430" s="13"/>
      <c r="B430" s="11"/>
      <c r="C430" s="29"/>
    </row>
    <row r="431" spans="1:3" s="234" customFormat="1" ht="15.75" customHeight="1" x14ac:dyDescent="0.3">
      <c r="A431" s="13"/>
      <c r="B431" s="11"/>
      <c r="C431" s="29"/>
    </row>
    <row r="432" spans="1:3" s="234" customFormat="1" ht="15.75" customHeight="1" x14ac:dyDescent="0.3">
      <c r="A432" s="13"/>
      <c r="B432" s="11"/>
      <c r="C432" s="29"/>
    </row>
    <row r="433" spans="1:3" s="234" customFormat="1" ht="15.75" customHeight="1" x14ac:dyDescent="0.3">
      <c r="A433" s="13"/>
      <c r="B433" s="11"/>
      <c r="C433" s="29"/>
    </row>
    <row r="434" spans="1:3" s="234" customFormat="1" ht="15.75" customHeight="1" x14ac:dyDescent="0.3">
      <c r="A434" s="13"/>
      <c r="B434" s="11"/>
      <c r="C434" s="29"/>
    </row>
    <row r="435" spans="1:3" s="234" customFormat="1" ht="15.75" customHeight="1" x14ac:dyDescent="0.3">
      <c r="A435" s="13"/>
      <c r="B435" s="11"/>
      <c r="C435" s="29"/>
    </row>
    <row r="436" spans="1:3" s="234" customFormat="1" ht="15.75" customHeight="1" x14ac:dyDescent="0.3">
      <c r="A436" s="13"/>
      <c r="B436" s="11"/>
      <c r="C436" s="29"/>
    </row>
    <row r="437" spans="1:3" s="234" customFormat="1" ht="15.75" customHeight="1" x14ac:dyDescent="0.3">
      <c r="A437" s="13"/>
      <c r="B437" s="11"/>
      <c r="C437" s="29"/>
    </row>
    <row r="438" spans="1:3" s="234" customFormat="1" ht="15.75" customHeight="1" x14ac:dyDescent="0.3">
      <c r="A438" s="13"/>
      <c r="B438" s="11"/>
      <c r="C438" s="29"/>
    </row>
    <row r="439" spans="1:3" s="234" customFormat="1" ht="15.75" customHeight="1" x14ac:dyDescent="0.3">
      <c r="A439" s="13"/>
      <c r="B439" s="11"/>
      <c r="C439" s="29"/>
    </row>
    <row r="440" spans="1:3" s="234" customFormat="1" ht="15.75" customHeight="1" x14ac:dyDescent="0.3">
      <c r="A440" s="13"/>
      <c r="B440" s="11"/>
      <c r="C440" s="29"/>
    </row>
    <row r="441" spans="1:3" s="234" customFormat="1" ht="15.75" customHeight="1" x14ac:dyDescent="0.3">
      <c r="A441" s="13"/>
      <c r="B441" s="11"/>
      <c r="C441" s="29"/>
    </row>
    <row r="442" spans="1:3" s="234" customFormat="1" ht="15.75" customHeight="1" x14ac:dyDescent="0.3">
      <c r="A442" s="13"/>
      <c r="B442" s="11"/>
      <c r="C442" s="29"/>
    </row>
    <row r="443" spans="1:3" s="234" customFormat="1" ht="15.75" customHeight="1" x14ac:dyDescent="0.3">
      <c r="A443" s="13"/>
      <c r="B443" s="11"/>
      <c r="C443" s="29"/>
    </row>
    <row r="444" spans="1:3" s="234" customFormat="1" ht="15.75" customHeight="1" x14ac:dyDescent="0.3">
      <c r="A444" s="13"/>
      <c r="B444" s="11"/>
      <c r="C444" s="29"/>
    </row>
    <row r="445" spans="1:3" ht="15.75" customHeight="1" x14ac:dyDescent="0.3"/>
    <row r="446" spans="1:3" ht="15.75" customHeight="1" x14ac:dyDescent="0.3"/>
    <row r="447" spans="1:3" ht="15.75" customHeight="1" x14ac:dyDescent="0.3"/>
    <row r="448" spans="1:3"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row r="1027" ht="15.75" customHeight="1" x14ac:dyDescent="0.3"/>
    <row r="1028" ht="15.75" customHeight="1" x14ac:dyDescent="0.3"/>
    <row r="1029" ht="15.75" customHeight="1" x14ac:dyDescent="0.3"/>
    <row r="1030" ht="15.75" customHeight="1" x14ac:dyDescent="0.3"/>
    <row r="1031" ht="15.75" customHeight="1" x14ac:dyDescent="0.3"/>
    <row r="1032" ht="15.75" customHeight="1" x14ac:dyDescent="0.3"/>
    <row r="1033" ht="15.75" customHeight="1" x14ac:dyDescent="0.3"/>
    <row r="1034" ht="15.75" customHeight="1" x14ac:dyDescent="0.3"/>
    <row r="1035" ht="15.75" customHeight="1" x14ac:dyDescent="0.3"/>
    <row r="1036" ht="15.75" customHeight="1" x14ac:dyDescent="0.3"/>
    <row r="1037" ht="15.75" customHeight="1" x14ac:dyDescent="0.3"/>
    <row r="1038" ht="15.75" customHeight="1" x14ac:dyDescent="0.3"/>
    <row r="1039" ht="15.75" customHeight="1" x14ac:dyDescent="0.3"/>
    <row r="1040" ht="15.75" customHeight="1" x14ac:dyDescent="0.3"/>
    <row r="1041" ht="15.75" customHeight="1" x14ac:dyDescent="0.3"/>
    <row r="1042" ht="15.75" customHeight="1" x14ac:dyDescent="0.3"/>
    <row r="1043" ht="15.75" customHeight="1" x14ac:dyDescent="0.3"/>
    <row r="1044" ht="15.75" customHeight="1" x14ac:dyDescent="0.3"/>
    <row r="1045" ht="15.75" customHeight="1" x14ac:dyDescent="0.3"/>
    <row r="1046" ht="15.75" customHeight="1" x14ac:dyDescent="0.3"/>
    <row r="1047" ht="15.75" customHeight="1" x14ac:dyDescent="0.3"/>
    <row r="1048" ht="15.75" customHeight="1" x14ac:dyDescent="0.3"/>
    <row r="1049" ht="15.75" customHeight="1" x14ac:dyDescent="0.3"/>
    <row r="1050" ht="15.75" customHeight="1" x14ac:dyDescent="0.3"/>
    <row r="1051" ht="15.75" customHeight="1" x14ac:dyDescent="0.3"/>
    <row r="1052" ht="15.75" customHeight="1" x14ac:dyDescent="0.3"/>
    <row r="1053" ht="15.75" customHeight="1" x14ac:dyDescent="0.3"/>
    <row r="1054" ht="15.75" customHeight="1" x14ac:dyDescent="0.3"/>
    <row r="1055" ht="15.75" customHeight="1" x14ac:dyDescent="0.3"/>
    <row r="1056" ht="15.75" customHeight="1" x14ac:dyDescent="0.3"/>
    <row r="1057" ht="15.75" customHeight="1" x14ac:dyDescent="0.3"/>
    <row r="1058" ht="15.75" customHeight="1" x14ac:dyDescent="0.3"/>
    <row r="1059" ht="15.75" customHeight="1" x14ac:dyDescent="0.3"/>
    <row r="1060" ht="15.75" customHeight="1" x14ac:dyDescent="0.3"/>
    <row r="1061" ht="15.75" customHeight="1" x14ac:dyDescent="0.3"/>
    <row r="1062" ht="15.75" customHeight="1" x14ac:dyDescent="0.3"/>
    <row r="1063" ht="15.75" customHeight="1" x14ac:dyDescent="0.3"/>
    <row r="1064" ht="15.75" customHeight="1" x14ac:dyDescent="0.3"/>
    <row r="1065" ht="15.75" customHeight="1" x14ac:dyDescent="0.3"/>
    <row r="1066" ht="15.75" customHeight="1" x14ac:dyDescent="0.3"/>
    <row r="1067" ht="15.75" customHeight="1" x14ac:dyDescent="0.3"/>
    <row r="1068" ht="15.75" customHeight="1" x14ac:dyDescent="0.3"/>
    <row r="1069" ht="15.75" customHeight="1" x14ac:dyDescent="0.3"/>
    <row r="1070" ht="15.75" customHeight="1" x14ac:dyDescent="0.3"/>
    <row r="1071" ht="15.75" customHeight="1" x14ac:dyDescent="0.3"/>
    <row r="1072" ht="15.75" customHeight="1" x14ac:dyDescent="0.3"/>
    <row r="1073" ht="15.75" customHeight="1" x14ac:dyDescent="0.3"/>
    <row r="1074" ht="15.75" customHeight="1" x14ac:dyDescent="0.3"/>
    <row r="1075" ht="15.75" customHeight="1" x14ac:dyDescent="0.3"/>
    <row r="1076" ht="15.75" customHeight="1" x14ac:dyDescent="0.3"/>
    <row r="1077" ht="15.75" customHeight="1" x14ac:dyDescent="0.3"/>
    <row r="1078" ht="15.75" customHeight="1" x14ac:dyDescent="0.3"/>
    <row r="1079" ht="15.75" customHeight="1" x14ac:dyDescent="0.3"/>
    <row r="1080" ht="15.75" customHeight="1" x14ac:dyDescent="0.3"/>
    <row r="1081" ht="15.75" customHeight="1" x14ac:dyDescent="0.3"/>
    <row r="1082" ht="15.75" customHeight="1" x14ac:dyDescent="0.3"/>
    <row r="1083" ht="15.75" customHeight="1" x14ac:dyDescent="0.3"/>
    <row r="1084" ht="15.75" customHeight="1" x14ac:dyDescent="0.3"/>
    <row r="1085" ht="15.75" customHeight="1" x14ac:dyDescent="0.3"/>
    <row r="1086" ht="15.75" customHeight="1" x14ac:dyDescent="0.3"/>
    <row r="1087" ht="15.75" customHeight="1" x14ac:dyDescent="0.3"/>
    <row r="1088" ht="15.75" customHeight="1" x14ac:dyDescent="0.3"/>
    <row r="1089" ht="15.75" customHeight="1" x14ac:dyDescent="0.3"/>
    <row r="1090" ht="15.75" customHeight="1" x14ac:dyDescent="0.3"/>
    <row r="1091" ht="15.75" customHeight="1" x14ac:dyDescent="0.3"/>
    <row r="1092" ht="15.75" customHeight="1" x14ac:dyDescent="0.3"/>
    <row r="1093" ht="15.75" customHeight="1" x14ac:dyDescent="0.3"/>
    <row r="1094" ht="15.75" customHeight="1" x14ac:dyDescent="0.3"/>
    <row r="1095" ht="15.75" customHeight="1" x14ac:dyDescent="0.3"/>
    <row r="1096" ht="15.75" customHeight="1" x14ac:dyDescent="0.3"/>
    <row r="1097" ht="15.75" customHeight="1" x14ac:dyDescent="0.3"/>
    <row r="1098" ht="15.75" customHeight="1" x14ac:dyDescent="0.3"/>
    <row r="1099" ht="15.75" customHeight="1" x14ac:dyDescent="0.3"/>
    <row r="1100" ht="15.75" customHeight="1" x14ac:dyDescent="0.3"/>
    <row r="1101" ht="15.75" customHeight="1" x14ac:dyDescent="0.3"/>
    <row r="1102" ht="15.75" customHeight="1" x14ac:dyDescent="0.3"/>
    <row r="1103" ht="15.75" customHeight="1" x14ac:dyDescent="0.3"/>
    <row r="1104" ht="15.75" customHeight="1" x14ac:dyDescent="0.3"/>
    <row r="1105" ht="15.75" customHeight="1" x14ac:dyDescent="0.3"/>
    <row r="1106" ht="15.75" customHeight="1" x14ac:dyDescent="0.3"/>
    <row r="1107" ht="15.75" customHeight="1" x14ac:dyDescent="0.3"/>
    <row r="1108" ht="15.75" customHeight="1" x14ac:dyDescent="0.3"/>
    <row r="1109" ht="15.75" customHeight="1" x14ac:dyDescent="0.3"/>
    <row r="1110" ht="15.75" customHeight="1" x14ac:dyDescent="0.3"/>
    <row r="1111" ht="15.75" customHeight="1" x14ac:dyDescent="0.3"/>
    <row r="1112" ht="15.75" customHeight="1" x14ac:dyDescent="0.3"/>
    <row r="1113" ht="15.75" customHeight="1" x14ac:dyDescent="0.3"/>
    <row r="1114" ht="15.75" customHeight="1" x14ac:dyDescent="0.3"/>
    <row r="1115" ht="15.75" customHeight="1" x14ac:dyDescent="0.3"/>
    <row r="1116" ht="15.75" customHeight="1" x14ac:dyDescent="0.3"/>
    <row r="1117" ht="15.75" customHeight="1" x14ac:dyDescent="0.3"/>
    <row r="1118" ht="15.75" customHeight="1" x14ac:dyDescent="0.3"/>
    <row r="1119" ht="15.75" customHeight="1" x14ac:dyDescent="0.3"/>
    <row r="1120" ht="15.75" customHeight="1" x14ac:dyDescent="0.3"/>
    <row r="1121" ht="15.75" customHeight="1" x14ac:dyDescent="0.3"/>
    <row r="1122" ht="15.75" customHeight="1" x14ac:dyDescent="0.3"/>
    <row r="1123" ht="15.75" customHeight="1" x14ac:dyDescent="0.3"/>
    <row r="1124" ht="15.75" customHeight="1" x14ac:dyDescent="0.3"/>
    <row r="1125" ht="15.75" customHeight="1" x14ac:dyDescent="0.3"/>
    <row r="1126" ht="15.75" customHeight="1" x14ac:dyDescent="0.3"/>
    <row r="1127" ht="15.75" customHeight="1" x14ac:dyDescent="0.3"/>
    <row r="1128" ht="15.75" customHeight="1" x14ac:dyDescent="0.3"/>
    <row r="1129" ht="15.75" customHeight="1" x14ac:dyDescent="0.3"/>
    <row r="1130" ht="15.75" customHeight="1" x14ac:dyDescent="0.3"/>
    <row r="1131" ht="15.75" customHeight="1" x14ac:dyDescent="0.3"/>
    <row r="1132" ht="15.75" customHeight="1" x14ac:dyDescent="0.3"/>
    <row r="1133" ht="15.75" customHeight="1" x14ac:dyDescent="0.3"/>
    <row r="1134" ht="15.75" customHeight="1" x14ac:dyDescent="0.3"/>
    <row r="1135" ht="15.75" customHeight="1" x14ac:dyDescent="0.3"/>
    <row r="1136" ht="15.75" customHeight="1" x14ac:dyDescent="0.3"/>
    <row r="1137" ht="15.75" customHeight="1" x14ac:dyDescent="0.3"/>
    <row r="1138" ht="15.75" customHeight="1" x14ac:dyDescent="0.3"/>
    <row r="1139" ht="15.75" customHeight="1" x14ac:dyDescent="0.3"/>
    <row r="1140" ht="15.75" customHeight="1" x14ac:dyDescent="0.3"/>
    <row r="1141" ht="15.75" customHeight="1" x14ac:dyDescent="0.3"/>
    <row r="1142" ht="15.75" customHeight="1" x14ac:dyDescent="0.3"/>
    <row r="1143" ht="15.75" customHeight="1" x14ac:dyDescent="0.3"/>
    <row r="1144" ht="15.75" customHeight="1" x14ac:dyDescent="0.3"/>
    <row r="1145" ht="15.75" customHeight="1" x14ac:dyDescent="0.3"/>
    <row r="1146" ht="15.75" customHeight="1" x14ac:dyDescent="0.3"/>
    <row r="1147" ht="15.75" customHeight="1" x14ac:dyDescent="0.3"/>
    <row r="1148" ht="15.75" customHeight="1" x14ac:dyDescent="0.3"/>
    <row r="1149" ht="15.75" customHeight="1" x14ac:dyDescent="0.3"/>
    <row r="1150" ht="15.75" customHeight="1" x14ac:dyDescent="0.3"/>
    <row r="1151" ht="15.75" customHeight="1" x14ac:dyDescent="0.3"/>
    <row r="1152" ht="15.75" customHeight="1" x14ac:dyDescent="0.3"/>
    <row r="1153" ht="15.75" customHeight="1" x14ac:dyDescent="0.3"/>
    <row r="1154" ht="15.75" customHeight="1" x14ac:dyDescent="0.3"/>
    <row r="1155" ht="15.75" customHeight="1" x14ac:dyDescent="0.3"/>
    <row r="1156" ht="15.75" customHeight="1" x14ac:dyDescent="0.3"/>
    <row r="1157" ht="15.75" customHeight="1" x14ac:dyDescent="0.3"/>
    <row r="1158" ht="15.75" customHeight="1" x14ac:dyDescent="0.3"/>
    <row r="1159" ht="15.75" customHeight="1" x14ac:dyDescent="0.3"/>
    <row r="1160" ht="15.75" customHeight="1" x14ac:dyDescent="0.3"/>
    <row r="1161" ht="15.75" customHeight="1" x14ac:dyDescent="0.3"/>
    <row r="1162" ht="15.75" customHeight="1" x14ac:dyDescent="0.3"/>
    <row r="1163" ht="15.75" customHeight="1" x14ac:dyDescent="0.3"/>
    <row r="1164" ht="15.75" customHeight="1" x14ac:dyDescent="0.3"/>
    <row r="1165" ht="15.75" customHeight="1" x14ac:dyDescent="0.3"/>
    <row r="1166" ht="15.75" customHeight="1" x14ac:dyDescent="0.3"/>
    <row r="1167" ht="15.75" customHeight="1" x14ac:dyDescent="0.3"/>
    <row r="1168" ht="15.75" customHeight="1" x14ac:dyDescent="0.3"/>
    <row r="1169" ht="15.75" customHeight="1" x14ac:dyDescent="0.3"/>
    <row r="1170" ht="15.75" customHeight="1" x14ac:dyDescent="0.3"/>
    <row r="1171" ht="15.75" customHeight="1" x14ac:dyDescent="0.3"/>
    <row r="1172" ht="15.75" customHeight="1" x14ac:dyDescent="0.3"/>
    <row r="1173" ht="15.75" customHeight="1" x14ac:dyDescent="0.3"/>
    <row r="1174" ht="15.75" customHeight="1" x14ac:dyDescent="0.3"/>
    <row r="1175" ht="15.75" customHeight="1" x14ac:dyDescent="0.3"/>
    <row r="1176" ht="15.75" customHeight="1" x14ac:dyDescent="0.3"/>
    <row r="1177" ht="15.75" customHeight="1" x14ac:dyDescent="0.3"/>
    <row r="1178" ht="15.75" customHeight="1" x14ac:dyDescent="0.3"/>
    <row r="1179" ht="15.75" customHeight="1" x14ac:dyDescent="0.3"/>
    <row r="1180" ht="15.75" customHeight="1" x14ac:dyDescent="0.3"/>
    <row r="1181" ht="15.75" customHeight="1" x14ac:dyDescent="0.3"/>
    <row r="1182" ht="15.75" customHeight="1" x14ac:dyDescent="0.3"/>
    <row r="1183" ht="15.75" customHeight="1" x14ac:dyDescent="0.3"/>
    <row r="1184" ht="15.75" customHeight="1" x14ac:dyDescent="0.3"/>
    <row r="1185" ht="15.75" customHeight="1" x14ac:dyDescent="0.3"/>
    <row r="1186" ht="15.75" customHeight="1" x14ac:dyDescent="0.3"/>
    <row r="1187" ht="15.75" customHeight="1" x14ac:dyDescent="0.3"/>
    <row r="1188" ht="15.75" customHeight="1" x14ac:dyDescent="0.3"/>
    <row r="1189" ht="15.75" customHeight="1" x14ac:dyDescent="0.3"/>
    <row r="1190" ht="15.75" customHeight="1" x14ac:dyDescent="0.3"/>
    <row r="1191" ht="15.75" customHeight="1" x14ac:dyDescent="0.3"/>
    <row r="1192" ht="15.75" customHeight="1" x14ac:dyDescent="0.3"/>
    <row r="1193" ht="15.75" customHeight="1" x14ac:dyDescent="0.3"/>
    <row r="1194" ht="15.75" customHeight="1" x14ac:dyDescent="0.3"/>
    <row r="1195" ht="15.75" customHeight="1" x14ac:dyDescent="0.3"/>
    <row r="1196" ht="15.75" customHeight="1" x14ac:dyDescent="0.3"/>
    <row r="1197" ht="15.75" customHeight="1" x14ac:dyDescent="0.3"/>
    <row r="1198" ht="15.75" customHeight="1" x14ac:dyDescent="0.3"/>
    <row r="1199" ht="15.75" customHeight="1" x14ac:dyDescent="0.3"/>
    <row r="1200" ht="15.75" customHeight="1" x14ac:dyDescent="0.3"/>
    <row r="1201" ht="15.75" customHeight="1" x14ac:dyDescent="0.3"/>
    <row r="1202" ht="15.75" customHeight="1" x14ac:dyDescent="0.3"/>
    <row r="1203" ht="15.75" customHeight="1" x14ac:dyDescent="0.3"/>
    <row r="1204" ht="15.75" customHeight="1" x14ac:dyDescent="0.3"/>
    <row r="1205" ht="15.75" customHeight="1" x14ac:dyDescent="0.3"/>
    <row r="1206" ht="15.75" customHeight="1" x14ac:dyDescent="0.3"/>
    <row r="1207" ht="15.75" customHeight="1" x14ac:dyDescent="0.3"/>
    <row r="1208" ht="15.75" customHeight="1" x14ac:dyDescent="0.3"/>
    <row r="1209" ht="15.75" customHeight="1" x14ac:dyDescent="0.3"/>
    <row r="1210" ht="15.75" customHeight="1" x14ac:dyDescent="0.3"/>
    <row r="1211" ht="15.75" customHeight="1" x14ac:dyDescent="0.3"/>
    <row r="1212" ht="15.75" customHeight="1" x14ac:dyDescent="0.3"/>
    <row r="1213" ht="15.75" customHeight="1" x14ac:dyDescent="0.3"/>
    <row r="1214" ht="15.75" customHeight="1" x14ac:dyDescent="0.3"/>
    <row r="1215" ht="15.75" customHeight="1" x14ac:dyDescent="0.3"/>
    <row r="1216" ht="15.75" customHeight="1" x14ac:dyDescent="0.3"/>
    <row r="1217" ht="15.75" customHeight="1" x14ac:dyDescent="0.3"/>
    <row r="1218" ht="15.75" customHeight="1" x14ac:dyDescent="0.3"/>
    <row r="1219" ht="15.75" customHeight="1" x14ac:dyDescent="0.3"/>
    <row r="1220" ht="15.75" customHeight="1" x14ac:dyDescent="0.3"/>
    <row r="1221" ht="15.75" customHeight="1" x14ac:dyDescent="0.3"/>
    <row r="1222" ht="15.75" customHeight="1" x14ac:dyDescent="0.3"/>
    <row r="1223" ht="15.75" customHeight="1" x14ac:dyDescent="0.3"/>
    <row r="1224" ht="15.75" customHeight="1" x14ac:dyDescent="0.3"/>
    <row r="1225" ht="15.75" customHeight="1" x14ac:dyDescent="0.3"/>
    <row r="1226" ht="15.75" customHeight="1" x14ac:dyDescent="0.3"/>
    <row r="1227" ht="15.75" customHeight="1" x14ac:dyDescent="0.3"/>
    <row r="1228" ht="15.75" customHeight="1" x14ac:dyDescent="0.3"/>
    <row r="1229" ht="15.75" customHeight="1" x14ac:dyDescent="0.3"/>
    <row r="1230" ht="15.75" customHeight="1" x14ac:dyDescent="0.3"/>
    <row r="1231" ht="15.75" customHeight="1" x14ac:dyDescent="0.3"/>
    <row r="1232" ht="15.75" customHeight="1" x14ac:dyDescent="0.3"/>
    <row r="1233" ht="15.75" customHeight="1" x14ac:dyDescent="0.3"/>
    <row r="1234" ht="15.75" customHeight="1" x14ac:dyDescent="0.3"/>
    <row r="1235" ht="15.75" customHeight="1" x14ac:dyDescent="0.3"/>
    <row r="1236" ht="15.75" customHeight="1" x14ac:dyDescent="0.3"/>
    <row r="1237" ht="15.75" customHeight="1" x14ac:dyDescent="0.3"/>
    <row r="1238" ht="15.75" customHeight="1" x14ac:dyDescent="0.3"/>
    <row r="1239" ht="15.75" customHeight="1" x14ac:dyDescent="0.3"/>
    <row r="1240" ht="15.75" customHeight="1" x14ac:dyDescent="0.3"/>
    <row r="1241" ht="15.75" customHeight="1" x14ac:dyDescent="0.3"/>
    <row r="1242" ht="15.75" customHeight="1" x14ac:dyDescent="0.3"/>
    <row r="1243" ht="15.75" customHeight="1" x14ac:dyDescent="0.3"/>
    <row r="1244" ht="15.75" customHeight="1" x14ac:dyDescent="0.3"/>
    <row r="1245" ht="15.75" customHeight="1" x14ac:dyDescent="0.3"/>
    <row r="1246" ht="15.75" customHeight="1" x14ac:dyDescent="0.3"/>
    <row r="1247" ht="15.75" customHeight="1" x14ac:dyDescent="0.3"/>
    <row r="1248" ht="15.75" customHeight="1" x14ac:dyDescent="0.3"/>
    <row r="1249" ht="15.75" customHeight="1" x14ac:dyDescent="0.3"/>
    <row r="1250" ht="15.75" customHeight="1" x14ac:dyDescent="0.3"/>
    <row r="1251" ht="15.75" customHeight="1" x14ac:dyDescent="0.3"/>
    <row r="1252" ht="15.75" customHeight="1" x14ac:dyDescent="0.3"/>
    <row r="1253" ht="15.75" customHeight="1" x14ac:dyDescent="0.3"/>
    <row r="1254" ht="15.75" customHeight="1" x14ac:dyDescent="0.3"/>
    <row r="1255" ht="15.75" customHeight="1" x14ac:dyDescent="0.3"/>
    <row r="1256" ht="15.75" customHeight="1" x14ac:dyDescent="0.3"/>
    <row r="1257" ht="15.75" customHeight="1" x14ac:dyDescent="0.3"/>
    <row r="1258" ht="15.75" customHeight="1" x14ac:dyDescent="0.3"/>
    <row r="1259" ht="15.75" customHeight="1" x14ac:dyDescent="0.3"/>
    <row r="1260" ht="15.75" customHeight="1" x14ac:dyDescent="0.3"/>
    <row r="1261" ht="15.75" customHeight="1" x14ac:dyDescent="0.3"/>
    <row r="1262" ht="15.75" customHeight="1" x14ac:dyDescent="0.3"/>
    <row r="1263" ht="15.75" customHeight="1" x14ac:dyDescent="0.3"/>
    <row r="1264" ht="15.75" customHeight="1" x14ac:dyDescent="0.3"/>
    <row r="1265" ht="15.75" customHeight="1" x14ac:dyDescent="0.3"/>
    <row r="1266" ht="15.75" customHeight="1" x14ac:dyDescent="0.3"/>
    <row r="1267" ht="15.75" customHeight="1" x14ac:dyDescent="0.3"/>
    <row r="1268" ht="15.75" customHeight="1" x14ac:dyDescent="0.3"/>
    <row r="1269" ht="15.75" customHeight="1" x14ac:dyDescent="0.3"/>
    <row r="1270" ht="15.75" customHeight="1" x14ac:dyDescent="0.3"/>
    <row r="1271" ht="15.75" customHeight="1" x14ac:dyDescent="0.3"/>
    <row r="1272" ht="15.75" customHeight="1" x14ac:dyDescent="0.3"/>
    <row r="1273" ht="15.75" customHeight="1" x14ac:dyDescent="0.3"/>
    <row r="1274" ht="15.75" customHeight="1" x14ac:dyDescent="0.3"/>
    <row r="1275" ht="15.75" customHeight="1" x14ac:dyDescent="0.3"/>
    <row r="1276" ht="15.75" customHeight="1" x14ac:dyDescent="0.3"/>
    <row r="1277" ht="15.75" customHeight="1" x14ac:dyDescent="0.3"/>
    <row r="1278" ht="15.75" customHeight="1" x14ac:dyDescent="0.3"/>
    <row r="1279" ht="15.75" customHeight="1" x14ac:dyDescent="0.3"/>
    <row r="1280" ht="15.75" customHeight="1" x14ac:dyDescent="0.3"/>
    <row r="1281" ht="15.75" customHeight="1" x14ac:dyDescent="0.3"/>
    <row r="1282" ht="15.75" customHeight="1" x14ac:dyDescent="0.3"/>
    <row r="1283" ht="15.75" customHeight="1" x14ac:dyDescent="0.3"/>
    <row r="1284" ht="15.75" customHeight="1" x14ac:dyDescent="0.3"/>
    <row r="1285" ht="15.75" customHeight="1" x14ac:dyDescent="0.3"/>
    <row r="1286" ht="15.75" customHeight="1" x14ac:dyDescent="0.3"/>
    <row r="1287" ht="15.75" customHeight="1" x14ac:dyDescent="0.3"/>
    <row r="1288" ht="15.75" customHeight="1" x14ac:dyDescent="0.3"/>
    <row r="1289" ht="15.75" customHeight="1" x14ac:dyDescent="0.3"/>
    <row r="1290" ht="15.75" customHeight="1" x14ac:dyDescent="0.3"/>
    <row r="1291" ht="15.75" customHeight="1" x14ac:dyDescent="0.3"/>
    <row r="1292" ht="15.75" customHeight="1" x14ac:dyDescent="0.3"/>
    <row r="1293" ht="15.75" customHeight="1" x14ac:dyDescent="0.3"/>
    <row r="1294" ht="15.75" customHeight="1" x14ac:dyDescent="0.3"/>
    <row r="1295" ht="15.75" customHeight="1" x14ac:dyDescent="0.3"/>
    <row r="1296" ht="15.75" customHeight="1" x14ac:dyDescent="0.3"/>
    <row r="1297" ht="15.75" customHeight="1" x14ac:dyDescent="0.3"/>
    <row r="1298" ht="15.75" customHeight="1" x14ac:dyDescent="0.3"/>
    <row r="1299" ht="15.75" customHeight="1" x14ac:dyDescent="0.3"/>
    <row r="1300" ht="15.75" customHeight="1" x14ac:dyDescent="0.3"/>
    <row r="1301" ht="15.75" customHeight="1" x14ac:dyDescent="0.3"/>
    <row r="1302" ht="15.75" customHeight="1" x14ac:dyDescent="0.3"/>
    <row r="1303" ht="15.75" customHeight="1" x14ac:dyDescent="0.3"/>
    <row r="1304" ht="15.75" customHeight="1" x14ac:dyDescent="0.3"/>
    <row r="1305" ht="15.75" customHeight="1" x14ac:dyDescent="0.3"/>
    <row r="1306" ht="15.75" customHeight="1" x14ac:dyDescent="0.3"/>
    <row r="1307" ht="15.75" customHeight="1" x14ac:dyDescent="0.3"/>
    <row r="1308" ht="15.75" customHeight="1" x14ac:dyDescent="0.3"/>
    <row r="1309" ht="15.75" customHeight="1" x14ac:dyDescent="0.3"/>
    <row r="1310" ht="15.75" customHeight="1" x14ac:dyDescent="0.3"/>
    <row r="1311" ht="15.75" customHeight="1" x14ac:dyDescent="0.3"/>
    <row r="1312" ht="15.75" customHeight="1" x14ac:dyDescent="0.3"/>
    <row r="1313" ht="15.75" customHeight="1" x14ac:dyDescent="0.3"/>
    <row r="1314" ht="15.75" customHeight="1" x14ac:dyDescent="0.3"/>
    <row r="1315" ht="15.75" customHeight="1" x14ac:dyDescent="0.3"/>
    <row r="1316" ht="15.75" customHeight="1" x14ac:dyDescent="0.3"/>
    <row r="1317" ht="15.75" customHeight="1" x14ac:dyDescent="0.3"/>
    <row r="1318" ht="15.75" customHeight="1" x14ac:dyDescent="0.3"/>
    <row r="1319" ht="15.75" customHeight="1" x14ac:dyDescent="0.3"/>
    <row r="1320" ht="15.75" customHeight="1" x14ac:dyDescent="0.3"/>
    <row r="1321" ht="15.75" customHeight="1" x14ac:dyDescent="0.3"/>
    <row r="1322" ht="15.75" customHeight="1" x14ac:dyDescent="0.3"/>
    <row r="1323" ht="15.75" customHeight="1" x14ac:dyDescent="0.3"/>
    <row r="1324" ht="15.75" customHeight="1" x14ac:dyDescent="0.3"/>
    <row r="1325" ht="15.75" customHeight="1" x14ac:dyDescent="0.3"/>
    <row r="1326" ht="15.75" customHeight="1" x14ac:dyDescent="0.3"/>
    <row r="1327" ht="15.75" customHeight="1" x14ac:dyDescent="0.3"/>
    <row r="1328" ht="15.75" customHeight="1" x14ac:dyDescent="0.3"/>
    <row r="1329" ht="15.75" customHeight="1" x14ac:dyDescent="0.3"/>
    <row r="1330" ht="15.75" customHeight="1" x14ac:dyDescent="0.3"/>
    <row r="1331" ht="15.75" customHeight="1" x14ac:dyDescent="0.3"/>
    <row r="1332" ht="15.75" customHeight="1" x14ac:dyDescent="0.3"/>
    <row r="1333" ht="15.75" customHeight="1" x14ac:dyDescent="0.3"/>
    <row r="1334" ht="15.75" customHeight="1" x14ac:dyDescent="0.3"/>
    <row r="1335" ht="15.75" customHeight="1" x14ac:dyDescent="0.3"/>
    <row r="1336" ht="15.75" customHeight="1" x14ac:dyDescent="0.3"/>
    <row r="1337" ht="15.75" customHeight="1" x14ac:dyDescent="0.3"/>
    <row r="1338" ht="15.75" customHeight="1" x14ac:dyDescent="0.3"/>
    <row r="1339" ht="15.75" customHeight="1" x14ac:dyDescent="0.3"/>
    <row r="1340" ht="15.75" customHeight="1" x14ac:dyDescent="0.3"/>
    <row r="1341" ht="15.75" customHeight="1" x14ac:dyDescent="0.3"/>
    <row r="1342" ht="15.75" customHeight="1" x14ac:dyDescent="0.3"/>
    <row r="1343" ht="15.75" customHeight="1" x14ac:dyDescent="0.3"/>
    <row r="1344" ht="15.75" customHeight="1" x14ac:dyDescent="0.3"/>
    <row r="1345" ht="15.75" customHeight="1" x14ac:dyDescent="0.3"/>
    <row r="1346" ht="15.75" customHeight="1" x14ac:dyDescent="0.3"/>
    <row r="1347" ht="15.75" customHeight="1" x14ac:dyDescent="0.3"/>
    <row r="1348" ht="15.75" customHeight="1" x14ac:dyDescent="0.3"/>
    <row r="1349" ht="15.75" customHeight="1" x14ac:dyDescent="0.3"/>
    <row r="1350" ht="15.75" customHeight="1" x14ac:dyDescent="0.3"/>
    <row r="1351" ht="15.75" customHeight="1" x14ac:dyDescent="0.3"/>
    <row r="1352" ht="15.75" customHeight="1" x14ac:dyDescent="0.3"/>
    <row r="1353" ht="15.75" customHeight="1" x14ac:dyDescent="0.3"/>
    <row r="1354" ht="15.75" customHeight="1" x14ac:dyDescent="0.3"/>
    <row r="1355" ht="15.75" customHeight="1" x14ac:dyDescent="0.3"/>
    <row r="1356" ht="15.75" customHeight="1" x14ac:dyDescent="0.3"/>
    <row r="1357" ht="15.75" customHeight="1" x14ac:dyDescent="0.3"/>
    <row r="1358" ht="15.75" customHeight="1" x14ac:dyDescent="0.3"/>
    <row r="1359" ht="15.75" customHeight="1" x14ac:dyDescent="0.3"/>
    <row r="1360" ht="15.75" customHeight="1" x14ac:dyDescent="0.3"/>
    <row r="1361" ht="15.75" customHeight="1" x14ac:dyDescent="0.3"/>
    <row r="1362" ht="15.75" customHeight="1" x14ac:dyDescent="0.3"/>
    <row r="1363" ht="15.75" customHeight="1" x14ac:dyDescent="0.3"/>
    <row r="1364" ht="15.75" customHeight="1" x14ac:dyDescent="0.3"/>
    <row r="1365" ht="15.75" customHeight="1" x14ac:dyDescent="0.3"/>
    <row r="1366" ht="15.75" customHeight="1" x14ac:dyDescent="0.3"/>
    <row r="1367" ht="15.75" customHeight="1" x14ac:dyDescent="0.3"/>
    <row r="1368" ht="15.75" customHeight="1" x14ac:dyDescent="0.3"/>
    <row r="1369" ht="15.75" customHeight="1" x14ac:dyDescent="0.3"/>
    <row r="1370" ht="15.75" customHeight="1" x14ac:dyDescent="0.3"/>
    <row r="1371" ht="15.75" customHeight="1" x14ac:dyDescent="0.3"/>
    <row r="1372" ht="15.75" customHeight="1" x14ac:dyDescent="0.3"/>
    <row r="1373" ht="15.75" customHeight="1" x14ac:dyDescent="0.3"/>
    <row r="1374" ht="15.75" customHeight="1" x14ac:dyDescent="0.3"/>
    <row r="1375" ht="15.75" customHeight="1" x14ac:dyDescent="0.3"/>
    <row r="1376" ht="15.75" customHeight="1" x14ac:dyDescent="0.3"/>
    <row r="1377" ht="15.75" customHeight="1" x14ac:dyDescent="0.3"/>
    <row r="1378" ht="15.75" customHeight="1" x14ac:dyDescent="0.3"/>
    <row r="1379" ht="15.75" customHeight="1" x14ac:dyDescent="0.3"/>
    <row r="1380" ht="15.75" customHeight="1" x14ac:dyDescent="0.3"/>
    <row r="1381" ht="15.75" customHeight="1" x14ac:dyDescent="0.3"/>
    <row r="1382" ht="15.75" customHeight="1" x14ac:dyDescent="0.3"/>
    <row r="1383" ht="15.75" customHeight="1" x14ac:dyDescent="0.3"/>
    <row r="1384" ht="15.75" customHeight="1" x14ac:dyDescent="0.3"/>
    <row r="1385" ht="15.75" customHeight="1" x14ac:dyDescent="0.3"/>
    <row r="1386" ht="15.75" customHeight="1" x14ac:dyDescent="0.3"/>
    <row r="1387" ht="15.75" customHeight="1" x14ac:dyDescent="0.3"/>
    <row r="1388" ht="15.75" customHeight="1" x14ac:dyDescent="0.3"/>
    <row r="1389" ht="15.75" customHeight="1" x14ac:dyDescent="0.3"/>
    <row r="1390" ht="15.75" customHeight="1" x14ac:dyDescent="0.3"/>
    <row r="1391" ht="15.75" customHeight="1" x14ac:dyDescent="0.3"/>
    <row r="1392" ht="15.75" customHeight="1" x14ac:dyDescent="0.3"/>
    <row r="1393" ht="15.75" customHeight="1" x14ac:dyDescent="0.3"/>
    <row r="1394" ht="15.75" customHeight="1" x14ac:dyDescent="0.3"/>
    <row r="1395" ht="15.75" customHeight="1" x14ac:dyDescent="0.3"/>
    <row r="1396" ht="15.75" customHeight="1" x14ac:dyDescent="0.3"/>
    <row r="1397" ht="15.75" customHeight="1" x14ac:dyDescent="0.3"/>
    <row r="1398" ht="15.75" customHeight="1" x14ac:dyDescent="0.3"/>
    <row r="1399" ht="15.75" customHeight="1" x14ac:dyDescent="0.3"/>
    <row r="1400" ht="15.75" customHeight="1" x14ac:dyDescent="0.3"/>
    <row r="1401" ht="15.75" customHeight="1" x14ac:dyDescent="0.3"/>
    <row r="1402" ht="15.75" customHeight="1" x14ac:dyDescent="0.3"/>
    <row r="1403" ht="15.75" customHeight="1" x14ac:dyDescent="0.3"/>
    <row r="1404" ht="15.75" customHeight="1" x14ac:dyDescent="0.3"/>
    <row r="1405" ht="15.75" customHeight="1" x14ac:dyDescent="0.3"/>
    <row r="1406" ht="15.75" customHeight="1" x14ac:dyDescent="0.3"/>
    <row r="1407" ht="15.75" customHeight="1" x14ac:dyDescent="0.3"/>
    <row r="1408" ht="15.75" customHeight="1" x14ac:dyDescent="0.3"/>
    <row r="1409" ht="15.75" customHeight="1" x14ac:dyDescent="0.3"/>
    <row r="1410" ht="15.75" customHeight="1" x14ac:dyDescent="0.3"/>
    <row r="1411" ht="15.75" customHeight="1" x14ac:dyDescent="0.3"/>
    <row r="1412" ht="15.75" customHeight="1" x14ac:dyDescent="0.3"/>
    <row r="1413" ht="15.75" customHeight="1" x14ac:dyDescent="0.3"/>
    <row r="1414" ht="15.75" customHeight="1" x14ac:dyDescent="0.3"/>
    <row r="1415" ht="15.75" customHeight="1" x14ac:dyDescent="0.3"/>
    <row r="1416" ht="15.75" customHeight="1" x14ac:dyDescent="0.3"/>
    <row r="1417" ht="15.75" customHeight="1" x14ac:dyDescent="0.3"/>
    <row r="1418" ht="15.75" customHeight="1" x14ac:dyDescent="0.3"/>
    <row r="1419" ht="15.75" customHeight="1" x14ac:dyDescent="0.3"/>
    <row r="1420" ht="15.75" customHeight="1" x14ac:dyDescent="0.3"/>
    <row r="1421" ht="15.75" customHeight="1" x14ac:dyDescent="0.3"/>
    <row r="1422" ht="15.75" customHeight="1" x14ac:dyDescent="0.3"/>
    <row r="1423" ht="15.75" customHeight="1" x14ac:dyDescent="0.3"/>
    <row r="1424" ht="15.75" customHeight="1" x14ac:dyDescent="0.3"/>
    <row r="1425" ht="15.75" customHeight="1" x14ac:dyDescent="0.3"/>
    <row r="1426" ht="15.75" customHeight="1" x14ac:dyDescent="0.3"/>
    <row r="1427" ht="15.75" customHeight="1" x14ac:dyDescent="0.3"/>
    <row r="1428" ht="15.75" customHeight="1" x14ac:dyDescent="0.3"/>
    <row r="1429" ht="15.75" customHeight="1" x14ac:dyDescent="0.3"/>
    <row r="1430" ht="15.75" customHeight="1" x14ac:dyDescent="0.3"/>
    <row r="1431" ht="15.75" customHeight="1" x14ac:dyDescent="0.3"/>
    <row r="1432" ht="15.75" customHeight="1" x14ac:dyDescent="0.3"/>
    <row r="1433" ht="15.75" customHeight="1" x14ac:dyDescent="0.3"/>
    <row r="1434" ht="15.75" customHeight="1" x14ac:dyDescent="0.3"/>
    <row r="1435" ht="15.75" customHeight="1" x14ac:dyDescent="0.3"/>
    <row r="1436" ht="15.75" customHeight="1" x14ac:dyDescent="0.3"/>
    <row r="1437" ht="15.75" customHeight="1" x14ac:dyDescent="0.3"/>
    <row r="1438" ht="15.75" customHeight="1" x14ac:dyDescent="0.3"/>
    <row r="1439" ht="15.75" customHeight="1" x14ac:dyDescent="0.3"/>
    <row r="1440" ht="15.75" customHeight="1" x14ac:dyDescent="0.3"/>
    <row r="1441" ht="15.75" customHeight="1" x14ac:dyDescent="0.3"/>
    <row r="1442" ht="15.75" customHeight="1" x14ac:dyDescent="0.3"/>
    <row r="1443" ht="15.75" customHeight="1" x14ac:dyDescent="0.3"/>
    <row r="1444" ht="15.75" customHeight="1" x14ac:dyDescent="0.3"/>
    <row r="1445" ht="15.75" customHeight="1" x14ac:dyDescent="0.3"/>
    <row r="1446" ht="15.75" customHeight="1" x14ac:dyDescent="0.3"/>
    <row r="1447" ht="15.75" customHeight="1" x14ac:dyDescent="0.3"/>
    <row r="1448" ht="15.75" customHeight="1" x14ac:dyDescent="0.3"/>
    <row r="1449" ht="15.75" customHeight="1" x14ac:dyDescent="0.3"/>
    <row r="1450" ht="15.75" customHeight="1" x14ac:dyDescent="0.3"/>
    <row r="1451" ht="15.75" customHeight="1" x14ac:dyDescent="0.3"/>
    <row r="1452" ht="15.75" customHeight="1" x14ac:dyDescent="0.3"/>
    <row r="1453" ht="15.75" customHeight="1" x14ac:dyDescent="0.3"/>
    <row r="1454" ht="15.75" customHeight="1" x14ac:dyDescent="0.3"/>
    <row r="1455" ht="15.75" customHeight="1" x14ac:dyDescent="0.3"/>
    <row r="1456" ht="15.75" customHeight="1" x14ac:dyDescent="0.3"/>
    <row r="1457" ht="15.75" customHeight="1" x14ac:dyDescent="0.3"/>
    <row r="1458" ht="15.75" customHeight="1" x14ac:dyDescent="0.3"/>
    <row r="1459" ht="15.75" customHeight="1" x14ac:dyDescent="0.3"/>
    <row r="1460" ht="15.75" customHeight="1" x14ac:dyDescent="0.3"/>
    <row r="1461" ht="15.75" customHeight="1" x14ac:dyDescent="0.3"/>
    <row r="1462" ht="15.75" customHeight="1" x14ac:dyDescent="0.3"/>
    <row r="1463" ht="15.75" customHeight="1" x14ac:dyDescent="0.3"/>
    <row r="1464" ht="15.75" customHeight="1" x14ac:dyDescent="0.3"/>
    <row r="1465" ht="15.75" customHeight="1" x14ac:dyDescent="0.3"/>
    <row r="1466" ht="15.75" customHeight="1" x14ac:dyDescent="0.3"/>
    <row r="1467" ht="15.75" customHeight="1" x14ac:dyDescent="0.3"/>
    <row r="1468" ht="15.75" customHeight="1" x14ac:dyDescent="0.3"/>
    <row r="1469" ht="15.75" customHeight="1" x14ac:dyDescent="0.3"/>
    <row r="1470" ht="15.75" customHeight="1" x14ac:dyDescent="0.3"/>
    <row r="1471" ht="15.75" customHeight="1" x14ac:dyDescent="0.3"/>
    <row r="1472" ht="15.75" customHeight="1" x14ac:dyDescent="0.3"/>
    <row r="1473" ht="15.75" customHeight="1" x14ac:dyDescent="0.3"/>
    <row r="1474" ht="15.75" customHeight="1" x14ac:dyDescent="0.3"/>
    <row r="1475" ht="15.75" customHeight="1" x14ac:dyDescent="0.3"/>
    <row r="1476" ht="15.75" customHeight="1" x14ac:dyDescent="0.3"/>
    <row r="1477" ht="15.75" customHeight="1" x14ac:dyDescent="0.3"/>
    <row r="1478" ht="15.75" customHeight="1" x14ac:dyDescent="0.3"/>
    <row r="1479" ht="15.75" customHeight="1" x14ac:dyDescent="0.3"/>
    <row r="1480" ht="15.75" customHeight="1" x14ac:dyDescent="0.3"/>
    <row r="1481" ht="15.75" customHeight="1" x14ac:dyDescent="0.3"/>
    <row r="1482" ht="15.75" customHeight="1" x14ac:dyDescent="0.3"/>
    <row r="1483" ht="15.75" customHeight="1" x14ac:dyDescent="0.3"/>
    <row r="1484" ht="15.75" customHeight="1" x14ac:dyDescent="0.3"/>
    <row r="1485" ht="15.75" customHeight="1" x14ac:dyDescent="0.3"/>
    <row r="1486" ht="15.75" customHeight="1" x14ac:dyDescent="0.3"/>
    <row r="1487" ht="15.75" customHeight="1" x14ac:dyDescent="0.3"/>
    <row r="1488" ht="15.75" customHeight="1" x14ac:dyDescent="0.3"/>
    <row r="1489" ht="15.75" customHeight="1" x14ac:dyDescent="0.3"/>
    <row r="1490" ht="15.75" customHeight="1" x14ac:dyDescent="0.3"/>
    <row r="1491" ht="15.75" customHeight="1" x14ac:dyDescent="0.3"/>
    <row r="1492" ht="15.75" customHeight="1" x14ac:dyDescent="0.3"/>
    <row r="1493" ht="15.75" customHeight="1" x14ac:dyDescent="0.3"/>
    <row r="1494" ht="15.75" customHeight="1" x14ac:dyDescent="0.3"/>
    <row r="1495" ht="15.75" customHeight="1" x14ac:dyDescent="0.3"/>
    <row r="1496" ht="15.75" customHeight="1" x14ac:dyDescent="0.3"/>
    <row r="1497" ht="15.75" customHeight="1" x14ac:dyDescent="0.3"/>
    <row r="1498" ht="15.75" customHeight="1" x14ac:dyDescent="0.3"/>
    <row r="1499" ht="15.75" customHeight="1" x14ac:dyDescent="0.3"/>
    <row r="1500" ht="15.75" customHeight="1" x14ac:dyDescent="0.3"/>
    <row r="1501" ht="15.75" customHeight="1" x14ac:dyDescent="0.3"/>
    <row r="1502" ht="15.75" customHeight="1" x14ac:dyDescent="0.3"/>
    <row r="1503" ht="15.75" customHeight="1" x14ac:dyDescent="0.3"/>
    <row r="1504" ht="15.75" customHeight="1" x14ac:dyDescent="0.3"/>
    <row r="1505" ht="15.75" customHeight="1" x14ac:dyDescent="0.3"/>
    <row r="1506" ht="15.75" customHeight="1" x14ac:dyDescent="0.3"/>
    <row r="1507" ht="15.75" customHeight="1" x14ac:dyDescent="0.3"/>
    <row r="1508" ht="15.75" customHeight="1" x14ac:dyDescent="0.3"/>
    <row r="1509" ht="15.75" customHeight="1" x14ac:dyDescent="0.3"/>
    <row r="1510" ht="15.75" customHeight="1" x14ac:dyDescent="0.3"/>
    <row r="1511" ht="15.75" customHeight="1" x14ac:dyDescent="0.3"/>
    <row r="1512" ht="15.75" customHeight="1" x14ac:dyDescent="0.3"/>
    <row r="1513" ht="15.75" customHeight="1" x14ac:dyDescent="0.3"/>
    <row r="1514" ht="15.75" customHeight="1" x14ac:dyDescent="0.3"/>
    <row r="1515" ht="15.75" customHeight="1" x14ac:dyDescent="0.3"/>
    <row r="1516" ht="15.75" customHeight="1" x14ac:dyDescent="0.3"/>
    <row r="1517" ht="15.75" customHeight="1" x14ac:dyDescent="0.3"/>
    <row r="1518" ht="15.75" customHeight="1" x14ac:dyDescent="0.3"/>
    <row r="1519" ht="15.75" customHeight="1" x14ac:dyDescent="0.3"/>
    <row r="1520" ht="15.75" customHeight="1" x14ac:dyDescent="0.3"/>
    <row r="1521" ht="15.75" customHeight="1" x14ac:dyDescent="0.3"/>
    <row r="1522" ht="15.75" customHeight="1" x14ac:dyDescent="0.3"/>
    <row r="1523" ht="15.75" customHeight="1" x14ac:dyDescent="0.3"/>
    <row r="1524" ht="15.75" customHeight="1" x14ac:dyDescent="0.3"/>
    <row r="1525" ht="15.75" customHeight="1" x14ac:dyDescent="0.3"/>
    <row r="1526" ht="15.75" customHeight="1" x14ac:dyDescent="0.3"/>
    <row r="1527" ht="15.75" customHeight="1" x14ac:dyDescent="0.3"/>
    <row r="1528" ht="15.75" customHeight="1" x14ac:dyDescent="0.3"/>
    <row r="1529" ht="15.75" customHeight="1" x14ac:dyDescent="0.3"/>
    <row r="1530" ht="15.75" customHeight="1" x14ac:dyDescent="0.3"/>
    <row r="1531" ht="15.75" customHeight="1" x14ac:dyDescent="0.3"/>
    <row r="1532" ht="15.75" customHeight="1" x14ac:dyDescent="0.3"/>
    <row r="1533" ht="15.75" customHeight="1" x14ac:dyDescent="0.3"/>
    <row r="1534" ht="15.75" customHeight="1" x14ac:dyDescent="0.3"/>
    <row r="1535" ht="15.75" customHeight="1" x14ac:dyDescent="0.3"/>
    <row r="1536" ht="15.75" customHeight="1" x14ac:dyDescent="0.3"/>
    <row r="1537" ht="15.75" customHeight="1" x14ac:dyDescent="0.3"/>
    <row r="1538" ht="15.75" customHeight="1" x14ac:dyDescent="0.3"/>
    <row r="1539" ht="15.75" customHeight="1" x14ac:dyDescent="0.3"/>
    <row r="1540" ht="15.75" customHeight="1" x14ac:dyDescent="0.3"/>
    <row r="1541" ht="15.75" customHeight="1" x14ac:dyDescent="0.3"/>
    <row r="1542" ht="15.75" customHeight="1" x14ac:dyDescent="0.3"/>
    <row r="1543" ht="15.75" customHeight="1" x14ac:dyDescent="0.3"/>
    <row r="1544" ht="15.75" customHeight="1" x14ac:dyDescent="0.3"/>
    <row r="1545" ht="15.75" customHeight="1" x14ac:dyDescent="0.3"/>
    <row r="1546" ht="15.75" customHeight="1" x14ac:dyDescent="0.3"/>
    <row r="1547" ht="15.75" customHeight="1" x14ac:dyDescent="0.3"/>
    <row r="1548" ht="15.75" customHeight="1" x14ac:dyDescent="0.3"/>
    <row r="1549" ht="15.75" customHeight="1" x14ac:dyDescent="0.3"/>
    <row r="1550" ht="15.75" customHeight="1" x14ac:dyDescent="0.3"/>
    <row r="1551" ht="15.75" customHeight="1" x14ac:dyDescent="0.3"/>
    <row r="1552" ht="15.75" customHeight="1" x14ac:dyDescent="0.3"/>
    <row r="1553" ht="15.75" customHeight="1" x14ac:dyDescent="0.3"/>
    <row r="1554" ht="15.75" customHeight="1" x14ac:dyDescent="0.3"/>
    <row r="1555" ht="15.75" customHeight="1" x14ac:dyDescent="0.3"/>
    <row r="1556" ht="15.75" customHeight="1" x14ac:dyDescent="0.3"/>
    <row r="1557" ht="15.75" customHeight="1" x14ac:dyDescent="0.3"/>
    <row r="1558" ht="15.75" customHeight="1" x14ac:dyDescent="0.3"/>
    <row r="1559" ht="15.75" customHeight="1" x14ac:dyDescent="0.3"/>
    <row r="1560" ht="15.75" customHeight="1" x14ac:dyDescent="0.3"/>
    <row r="1561" ht="15.75" customHeight="1" x14ac:dyDescent="0.3"/>
    <row r="1562" ht="15.75" customHeight="1" x14ac:dyDescent="0.3"/>
    <row r="1563" ht="15.75" customHeight="1" x14ac:dyDescent="0.3"/>
    <row r="1564" ht="15.75" customHeight="1" x14ac:dyDescent="0.3"/>
    <row r="1565" ht="15.75" customHeight="1" x14ac:dyDescent="0.3"/>
    <row r="1566" ht="15.75" customHeight="1" x14ac:dyDescent="0.3"/>
    <row r="1567" ht="15.75" customHeight="1" x14ac:dyDescent="0.3"/>
    <row r="1568" ht="15.75" customHeight="1" x14ac:dyDescent="0.3"/>
    <row r="1569" ht="15.75" customHeight="1" x14ac:dyDescent="0.3"/>
    <row r="1570" ht="15.75" customHeight="1" x14ac:dyDescent="0.3"/>
    <row r="1571" ht="15.75" customHeight="1" x14ac:dyDescent="0.3"/>
    <row r="1572" ht="15.75" customHeight="1" x14ac:dyDescent="0.3"/>
    <row r="1573" ht="15.75" customHeight="1" x14ac:dyDescent="0.3"/>
    <row r="1574" ht="15.75" customHeight="1" x14ac:dyDescent="0.3"/>
    <row r="1575" ht="15.75" customHeight="1" x14ac:dyDescent="0.3"/>
    <row r="1576" ht="15.75" customHeight="1" x14ac:dyDescent="0.3"/>
    <row r="1577" ht="15.75" customHeight="1" x14ac:dyDescent="0.3"/>
    <row r="1578" ht="15.75" customHeight="1" x14ac:dyDescent="0.3"/>
    <row r="1579" ht="15.75" customHeight="1" x14ac:dyDescent="0.3"/>
    <row r="1580" ht="15.75" customHeight="1" x14ac:dyDescent="0.3"/>
    <row r="1581" ht="15.75" customHeight="1" x14ac:dyDescent="0.3"/>
    <row r="1582" ht="15.75" customHeight="1" x14ac:dyDescent="0.3"/>
    <row r="1583" ht="15.75" customHeight="1" x14ac:dyDescent="0.3"/>
    <row r="1584" ht="15.75" customHeight="1" x14ac:dyDescent="0.3"/>
    <row r="1585" ht="15.75" customHeight="1" x14ac:dyDescent="0.3"/>
    <row r="1586" ht="15.75" customHeight="1" x14ac:dyDescent="0.3"/>
    <row r="1587" ht="15.75" customHeight="1" x14ac:dyDescent="0.3"/>
    <row r="1588" ht="15.75" customHeight="1" x14ac:dyDescent="0.3"/>
    <row r="1589" ht="15.75" customHeight="1" x14ac:dyDescent="0.3"/>
    <row r="1590" ht="15.75" customHeight="1" x14ac:dyDescent="0.3"/>
    <row r="1591" ht="15.75" customHeight="1" x14ac:dyDescent="0.3"/>
    <row r="1592" ht="15.75" customHeight="1" x14ac:dyDescent="0.3"/>
    <row r="1593" ht="15.75" customHeight="1" x14ac:dyDescent="0.3"/>
    <row r="1594" ht="15.75" customHeight="1" x14ac:dyDescent="0.3"/>
    <row r="1595" ht="15.75" customHeight="1" x14ac:dyDescent="0.3"/>
    <row r="1596" ht="15.75" customHeight="1" x14ac:dyDescent="0.3"/>
    <row r="1597" ht="15.75" customHeight="1" x14ac:dyDescent="0.3"/>
    <row r="1598" ht="15.75" customHeight="1" x14ac:dyDescent="0.3"/>
    <row r="1599" ht="15.75" customHeight="1" x14ac:dyDescent="0.3"/>
    <row r="1600" ht="15.75" customHeight="1" x14ac:dyDescent="0.3"/>
    <row r="1601" ht="15.75" customHeight="1" x14ac:dyDescent="0.3"/>
    <row r="1602" ht="15.75" customHeight="1" x14ac:dyDescent="0.3"/>
    <row r="1603" ht="15.75" customHeight="1" x14ac:dyDescent="0.3"/>
    <row r="1604" ht="15.75" customHeight="1" x14ac:dyDescent="0.3"/>
    <row r="1605" ht="15.75" customHeight="1" x14ac:dyDescent="0.3"/>
    <row r="1606" ht="15.75" customHeight="1" x14ac:dyDescent="0.3"/>
    <row r="1607" ht="15.75" customHeight="1" x14ac:dyDescent="0.3"/>
    <row r="1608" ht="15.75" customHeight="1" x14ac:dyDescent="0.3"/>
    <row r="1609" ht="15.75" customHeight="1" x14ac:dyDescent="0.3"/>
    <row r="1610" ht="15.75" customHeight="1" x14ac:dyDescent="0.3"/>
    <row r="1611" ht="15.75" customHeight="1" x14ac:dyDescent="0.3"/>
    <row r="1612" ht="15.75" customHeight="1" x14ac:dyDescent="0.3"/>
    <row r="1613" ht="15.75" customHeight="1" x14ac:dyDescent="0.3"/>
    <row r="1614" ht="15.75" customHeight="1" x14ac:dyDescent="0.3"/>
    <row r="1615" ht="15.75" customHeight="1" x14ac:dyDescent="0.3"/>
    <row r="1616" ht="15.75" customHeight="1" x14ac:dyDescent="0.3"/>
    <row r="1617" ht="15.75" customHeight="1" x14ac:dyDescent="0.3"/>
    <row r="1618" ht="15.75" customHeight="1" x14ac:dyDescent="0.3"/>
    <row r="1619" ht="15.75" customHeight="1" x14ac:dyDescent="0.3"/>
    <row r="1620" ht="15.75" customHeight="1" x14ac:dyDescent="0.3"/>
    <row r="1621" ht="15.75" customHeight="1" x14ac:dyDescent="0.3"/>
    <row r="1622" ht="15.75" customHeight="1" x14ac:dyDescent="0.3"/>
    <row r="1623" ht="15.75" customHeight="1" x14ac:dyDescent="0.3"/>
    <row r="1624" ht="15.75" customHeight="1" x14ac:dyDescent="0.3"/>
    <row r="1625" ht="15.75" customHeight="1" x14ac:dyDescent="0.3"/>
    <row r="1626" ht="15.75" customHeight="1" x14ac:dyDescent="0.3"/>
    <row r="1627" ht="15.75" customHeight="1" x14ac:dyDescent="0.3"/>
    <row r="1628" ht="15.75" customHeight="1" x14ac:dyDescent="0.3"/>
    <row r="1629" ht="15.75" customHeight="1" x14ac:dyDescent="0.3"/>
    <row r="1630" ht="15.75" customHeight="1" x14ac:dyDescent="0.3"/>
    <row r="1631" ht="15.75" customHeight="1" x14ac:dyDescent="0.3"/>
    <row r="1632" ht="15.75" customHeight="1" x14ac:dyDescent="0.3"/>
    <row r="1633" ht="15.75" customHeight="1" x14ac:dyDescent="0.3"/>
    <row r="1634" ht="15.75" customHeight="1" x14ac:dyDescent="0.3"/>
    <row r="1635" ht="15.75" customHeight="1" x14ac:dyDescent="0.3"/>
    <row r="1636" ht="15.75" customHeight="1" x14ac:dyDescent="0.3"/>
    <row r="1637" ht="15.75" customHeight="1" x14ac:dyDescent="0.3"/>
    <row r="1638" ht="15.75" customHeight="1" x14ac:dyDescent="0.3"/>
    <row r="1639" ht="15.75" customHeight="1" x14ac:dyDescent="0.3"/>
    <row r="1640" ht="15.75" customHeight="1" x14ac:dyDescent="0.3"/>
    <row r="1641" ht="15.75" customHeight="1" x14ac:dyDescent="0.3"/>
    <row r="1642" ht="15.75" customHeight="1" x14ac:dyDescent="0.3"/>
    <row r="1643" ht="15.75" customHeight="1" x14ac:dyDescent="0.3"/>
    <row r="1644" ht="15.75" customHeight="1" x14ac:dyDescent="0.3"/>
    <row r="1645" ht="15.75" customHeight="1" x14ac:dyDescent="0.3"/>
    <row r="1646" ht="15.75" customHeight="1" x14ac:dyDescent="0.3"/>
    <row r="1647" ht="15.75" customHeight="1" x14ac:dyDescent="0.3"/>
    <row r="1648" ht="15.75" customHeight="1" x14ac:dyDescent="0.3"/>
    <row r="1649" ht="15.75" customHeight="1" x14ac:dyDescent="0.3"/>
    <row r="1650" ht="15.75" customHeight="1" x14ac:dyDescent="0.3"/>
    <row r="1651" ht="15.75" customHeight="1" x14ac:dyDescent="0.3"/>
    <row r="1652" ht="15.75" customHeight="1" x14ac:dyDescent="0.3"/>
    <row r="1653" ht="15.75" customHeight="1" x14ac:dyDescent="0.3"/>
    <row r="1654" ht="15.75" customHeight="1" x14ac:dyDescent="0.3"/>
    <row r="1655" ht="15.75" customHeight="1" x14ac:dyDescent="0.3"/>
    <row r="1656" ht="15.75" customHeight="1" x14ac:dyDescent="0.3"/>
    <row r="1657" ht="15.75" customHeight="1" x14ac:dyDescent="0.3"/>
    <row r="1658" ht="15.75" customHeight="1" x14ac:dyDescent="0.3"/>
    <row r="1659" ht="15.75" customHeight="1" x14ac:dyDescent="0.3"/>
    <row r="1660" ht="15.75" customHeight="1" x14ac:dyDescent="0.3"/>
    <row r="1661" ht="15.75" customHeight="1" x14ac:dyDescent="0.3"/>
    <row r="1662" ht="15.75" customHeight="1" x14ac:dyDescent="0.3"/>
    <row r="1663" ht="15.75" customHeight="1" x14ac:dyDescent="0.3"/>
    <row r="1664" ht="15.75" customHeight="1" x14ac:dyDescent="0.3"/>
    <row r="1665" ht="15.75" customHeight="1" x14ac:dyDescent="0.3"/>
    <row r="1666" ht="15.75" customHeight="1" x14ac:dyDescent="0.3"/>
    <row r="1667" ht="15.75" customHeight="1" x14ac:dyDescent="0.3"/>
    <row r="1668" ht="15.75" customHeight="1" x14ac:dyDescent="0.3"/>
    <row r="1669" ht="15.75" customHeight="1" x14ac:dyDescent="0.3"/>
    <row r="1670" ht="15.75" customHeight="1" x14ac:dyDescent="0.3"/>
    <row r="1671" ht="15.75" customHeight="1" x14ac:dyDescent="0.3"/>
    <row r="1672" ht="15.75" customHeight="1" x14ac:dyDescent="0.3"/>
    <row r="1673" ht="15.75" customHeight="1" x14ac:dyDescent="0.3"/>
    <row r="1674" ht="15.75" customHeight="1" x14ac:dyDescent="0.3"/>
    <row r="1675" ht="15.75" customHeight="1" x14ac:dyDescent="0.3"/>
    <row r="1676" ht="15.75" customHeight="1" x14ac:dyDescent="0.3"/>
    <row r="1677" ht="15.75" customHeight="1" x14ac:dyDescent="0.3"/>
    <row r="1678" ht="15.75" customHeight="1" x14ac:dyDescent="0.3"/>
    <row r="1679" ht="15.75" customHeight="1" x14ac:dyDescent="0.3"/>
    <row r="1680" ht="15.75" customHeight="1" x14ac:dyDescent="0.3"/>
    <row r="1681" ht="15.75" customHeight="1" x14ac:dyDescent="0.3"/>
    <row r="1682" ht="15.75" customHeight="1" x14ac:dyDescent="0.3"/>
    <row r="1683" ht="15.75" customHeight="1" x14ac:dyDescent="0.3"/>
    <row r="1684" ht="15.75" customHeight="1" x14ac:dyDescent="0.3"/>
    <row r="1685" ht="15.75" customHeight="1" x14ac:dyDescent="0.3"/>
    <row r="1686" ht="15.75" customHeight="1" x14ac:dyDescent="0.3"/>
    <row r="1687" ht="15.75" customHeight="1" x14ac:dyDescent="0.3"/>
    <row r="1688" ht="15.75" customHeight="1" x14ac:dyDescent="0.3"/>
    <row r="1689" ht="15.75" customHeight="1" x14ac:dyDescent="0.3"/>
    <row r="1690" ht="15.75" customHeight="1" x14ac:dyDescent="0.3"/>
    <row r="1691" ht="15.75" customHeight="1" x14ac:dyDescent="0.3"/>
    <row r="1692" ht="15.75" customHeight="1" x14ac:dyDescent="0.3"/>
    <row r="1693" ht="15.75" customHeight="1" x14ac:dyDescent="0.3"/>
    <row r="1694" ht="15.75" customHeight="1" x14ac:dyDescent="0.3"/>
    <row r="1695" ht="15.75" customHeight="1" x14ac:dyDescent="0.3"/>
    <row r="1696" ht="15.75" customHeight="1" x14ac:dyDescent="0.3"/>
    <row r="1697" ht="15.75" customHeight="1" x14ac:dyDescent="0.3"/>
    <row r="1698" ht="15.75" customHeight="1" x14ac:dyDescent="0.3"/>
    <row r="1699" ht="15.75" customHeight="1" x14ac:dyDescent="0.3"/>
    <row r="1700" ht="15.75" customHeight="1" x14ac:dyDescent="0.3"/>
    <row r="1701" ht="15.75" customHeight="1" x14ac:dyDescent="0.3"/>
    <row r="1702" ht="15.75" customHeight="1" x14ac:dyDescent="0.3"/>
    <row r="1703" ht="15.75" customHeight="1" x14ac:dyDescent="0.3"/>
    <row r="1704" ht="15.75" customHeight="1" x14ac:dyDescent="0.3"/>
    <row r="1705" ht="15.75" customHeight="1" x14ac:dyDescent="0.3"/>
    <row r="1706" ht="15.75" customHeight="1" x14ac:dyDescent="0.3"/>
    <row r="1707" ht="15.75" customHeight="1" x14ac:dyDescent="0.3"/>
    <row r="1708" ht="15.75" customHeight="1" x14ac:dyDescent="0.3"/>
    <row r="1709" ht="15.75" customHeight="1" x14ac:dyDescent="0.3"/>
    <row r="1710" ht="15.75" customHeight="1" x14ac:dyDescent="0.3"/>
    <row r="1711" ht="15.75" customHeight="1" x14ac:dyDescent="0.3"/>
    <row r="1712" ht="15.75" customHeight="1" x14ac:dyDescent="0.3"/>
    <row r="1713" ht="15.75" customHeight="1" x14ac:dyDescent="0.3"/>
    <row r="1714" ht="15.75" customHeight="1" x14ac:dyDescent="0.3"/>
    <row r="1715" ht="15.75" customHeight="1" x14ac:dyDescent="0.3"/>
    <row r="1716" ht="15.75" customHeight="1" x14ac:dyDescent="0.3"/>
    <row r="1717" ht="15.75" customHeight="1" x14ac:dyDescent="0.3"/>
    <row r="1718" ht="15.75" customHeight="1" x14ac:dyDescent="0.3"/>
    <row r="1719" ht="15.75" customHeight="1" x14ac:dyDescent="0.3"/>
    <row r="1720" ht="15.75" customHeight="1" x14ac:dyDescent="0.3"/>
    <row r="1721" ht="15.75" customHeight="1" x14ac:dyDescent="0.3"/>
    <row r="1722" ht="15.75" customHeight="1" x14ac:dyDescent="0.3"/>
    <row r="1723" ht="15.75" customHeight="1" x14ac:dyDescent="0.3"/>
    <row r="1724" ht="15.75" customHeight="1" x14ac:dyDescent="0.3"/>
    <row r="1725" ht="15.75" customHeight="1" x14ac:dyDescent="0.3"/>
    <row r="1726" ht="15.75" customHeight="1" x14ac:dyDescent="0.3"/>
    <row r="1727" ht="15.75" customHeight="1" x14ac:dyDescent="0.3"/>
    <row r="1728" ht="15.75" customHeight="1" x14ac:dyDescent="0.3"/>
    <row r="1729" ht="15.75" customHeight="1" x14ac:dyDescent="0.3"/>
    <row r="1730" ht="15.75" customHeight="1" x14ac:dyDescent="0.3"/>
    <row r="1731" ht="15.75" customHeight="1" x14ac:dyDescent="0.3"/>
    <row r="1732" ht="15.75" customHeight="1" x14ac:dyDescent="0.3"/>
    <row r="1733" ht="15.75" customHeight="1" x14ac:dyDescent="0.3"/>
    <row r="1734" ht="15.75" customHeight="1" x14ac:dyDescent="0.3"/>
    <row r="1735" ht="15.75" customHeight="1" x14ac:dyDescent="0.3"/>
    <row r="1736" ht="15.75" customHeight="1" x14ac:dyDescent="0.3"/>
    <row r="1737" ht="15.75" customHeight="1" x14ac:dyDescent="0.3"/>
    <row r="1738" ht="15.75" customHeight="1" x14ac:dyDescent="0.3"/>
    <row r="1739" ht="15.75" customHeight="1" x14ac:dyDescent="0.3"/>
    <row r="1740" ht="15.75" customHeight="1" x14ac:dyDescent="0.3"/>
    <row r="1741" ht="15.75" customHeight="1" x14ac:dyDescent="0.3"/>
    <row r="1742" ht="15.75" customHeight="1" x14ac:dyDescent="0.3"/>
    <row r="1743" ht="15.75" customHeight="1" x14ac:dyDescent="0.3"/>
    <row r="1744" ht="15.75" customHeight="1" x14ac:dyDescent="0.3"/>
    <row r="1745" ht="15.75" customHeight="1" x14ac:dyDescent="0.3"/>
    <row r="1746" ht="15.75" customHeight="1" x14ac:dyDescent="0.3"/>
    <row r="1747" ht="15.75" customHeight="1" x14ac:dyDescent="0.3"/>
    <row r="1748" ht="15.75" customHeight="1" x14ac:dyDescent="0.3"/>
    <row r="1749" ht="15.75" customHeight="1" x14ac:dyDescent="0.3"/>
    <row r="1750" ht="15.75" customHeight="1" x14ac:dyDescent="0.3"/>
    <row r="1751" ht="15.75" customHeight="1" x14ac:dyDescent="0.3"/>
    <row r="1752" ht="15.75" customHeight="1" x14ac:dyDescent="0.3"/>
    <row r="1753" ht="15.75" customHeight="1" x14ac:dyDescent="0.3"/>
    <row r="1754" ht="15.75" customHeight="1" x14ac:dyDescent="0.3"/>
    <row r="1755" ht="15.75" customHeight="1" x14ac:dyDescent="0.3"/>
    <row r="1756" ht="15.75" customHeight="1" x14ac:dyDescent="0.3"/>
    <row r="1757" ht="15.75" customHeight="1" x14ac:dyDescent="0.3"/>
    <row r="1758" ht="15.75" customHeight="1" x14ac:dyDescent="0.3"/>
    <row r="1759" ht="15.75" customHeight="1" x14ac:dyDescent="0.3"/>
    <row r="1760" ht="15.75" customHeight="1" x14ac:dyDescent="0.3"/>
    <row r="1761" ht="15.75" customHeight="1" x14ac:dyDescent="0.3"/>
    <row r="1762" ht="15.75" customHeight="1" x14ac:dyDescent="0.3"/>
    <row r="1763" ht="15.75" customHeight="1" x14ac:dyDescent="0.3"/>
    <row r="1764" ht="15.75" customHeight="1" x14ac:dyDescent="0.3"/>
    <row r="1765" ht="15.75" customHeight="1" x14ac:dyDescent="0.3"/>
    <row r="1766" ht="15.75" customHeight="1" x14ac:dyDescent="0.3"/>
    <row r="1767" ht="15.75" customHeight="1" x14ac:dyDescent="0.3"/>
    <row r="1768" ht="15.75" customHeight="1" x14ac:dyDescent="0.3"/>
    <row r="1769" ht="15.75" customHeight="1" x14ac:dyDescent="0.3"/>
    <row r="1770" ht="15.75" customHeight="1" x14ac:dyDescent="0.3"/>
    <row r="1771" ht="15.75" customHeight="1" x14ac:dyDescent="0.3"/>
    <row r="1772" ht="15.75" customHeight="1" x14ac:dyDescent="0.3"/>
    <row r="1773" ht="15.75" customHeight="1" x14ac:dyDescent="0.3"/>
    <row r="1774" ht="15.75" customHeight="1" x14ac:dyDescent="0.3"/>
    <row r="1775" ht="15.75" customHeight="1" x14ac:dyDescent="0.3"/>
    <row r="1776" ht="15.75" customHeight="1" x14ac:dyDescent="0.3"/>
    <row r="1777" ht="15.75" customHeight="1" x14ac:dyDescent="0.3"/>
    <row r="1778" ht="15.75" customHeight="1" x14ac:dyDescent="0.3"/>
    <row r="1779" ht="15.75" customHeight="1" x14ac:dyDescent="0.3"/>
    <row r="1780" ht="15.75" customHeight="1" x14ac:dyDescent="0.3"/>
    <row r="1781" ht="15.75" customHeight="1" x14ac:dyDescent="0.3"/>
    <row r="1782" ht="15.75" customHeight="1" x14ac:dyDescent="0.3"/>
    <row r="1783" ht="15.75" customHeight="1" x14ac:dyDescent="0.3"/>
    <row r="1784" ht="15.75" customHeight="1" x14ac:dyDescent="0.3"/>
    <row r="1785" ht="15.75" customHeight="1" x14ac:dyDescent="0.3"/>
    <row r="1786" ht="15.75" customHeight="1" x14ac:dyDescent="0.3"/>
    <row r="1787" ht="15.75" customHeight="1" x14ac:dyDescent="0.3"/>
    <row r="1788" ht="15.75" customHeight="1" x14ac:dyDescent="0.3"/>
    <row r="1789" ht="15.75" customHeight="1" x14ac:dyDescent="0.3"/>
    <row r="1790" ht="15.75" customHeight="1" x14ac:dyDescent="0.3"/>
    <row r="1791" ht="15.75" customHeight="1" x14ac:dyDescent="0.3"/>
    <row r="1792" ht="15.75" customHeight="1" x14ac:dyDescent="0.3"/>
    <row r="1793" ht="15.75" customHeight="1" x14ac:dyDescent="0.3"/>
    <row r="1794" ht="15.75" customHeight="1" x14ac:dyDescent="0.3"/>
    <row r="1795" ht="15.75" customHeight="1" x14ac:dyDescent="0.3"/>
    <row r="1796" ht="15.75" customHeight="1" x14ac:dyDescent="0.3"/>
    <row r="1797" ht="15.75" customHeight="1" x14ac:dyDescent="0.3"/>
    <row r="1798" ht="15.75" customHeight="1" x14ac:dyDescent="0.3"/>
    <row r="1799" ht="15.75" customHeight="1" x14ac:dyDescent="0.3"/>
    <row r="1800" ht="15.75" customHeight="1" x14ac:dyDescent="0.3"/>
    <row r="1801" ht="15.75" customHeight="1" x14ac:dyDescent="0.3"/>
    <row r="1802" ht="15.75" customHeight="1" x14ac:dyDescent="0.3"/>
    <row r="1803" ht="15.75" customHeight="1" x14ac:dyDescent="0.3"/>
    <row r="1804" ht="15.75" customHeight="1" x14ac:dyDescent="0.3"/>
    <row r="1805" ht="15.75" customHeight="1" x14ac:dyDescent="0.3"/>
    <row r="1806" ht="15.75" customHeight="1" x14ac:dyDescent="0.3"/>
    <row r="1807" ht="15.75" customHeight="1" x14ac:dyDescent="0.3"/>
    <row r="1808" ht="15.75" customHeight="1" x14ac:dyDescent="0.3"/>
    <row r="1809" ht="15.75" customHeight="1" x14ac:dyDescent="0.3"/>
    <row r="1810" ht="15.75" customHeight="1" x14ac:dyDescent="0.3"/>
    <row r="1811" ht="15.75" customHeight="1" x14ac:dyDescent="0.3"/>
    <row r="1812" ht="15.75" customHeight="1" x14ac:dyDescent="0.3"/>
    <row r="1813" ht="15.75" customHeight="1" x14ac:dyDescent="0.3"/>
    <row r="1814" ht="15.75" customHeight="1" x14ac:dyDescent="0.3"/>
    <row r="1815" ht="15.75" customHeight="1" x14ac:dyDescent="0.3"/>
    <row r="1816" ht="15.75" customHeight="1" x14ac:dyDescent="0.3"/>
    <row r="1817" ht="15.75" customHeight="1" x14ac:dyDescent="0.3"/>
    <row r="1818" ht="15.75" customHeight="1" x14ac:dyDescent="0.3"/>
    <row r="1819" ht="15.75" customHeight="1" x14ac:dyDescent="0.3"/>
    <row r="1820" ht="15.75" customHeight="1" x14ac:dyDescent="0.3"/>
    <row r="1821" ht="15.75" customHeight="1" x14ac:dyDescent="0.3"/>
    <row r="1822" ht="15.75" customHeight="1" x14ac:dyDescent="0.3"/>
    <row r="1823" ht="15.75" customHeight="1" x14ac:dyDescent="0.3"/>
    <row r="1824" ht="15.75" customHeight="1" x14ac:dyDescent="0.3"/>
    <row r="1825" ht="15.75" customHeight="1" x14ac:dyDescent="0.3"/>
    <row r="1826" ht="15.75" customHeight="1" x14ac:dyDescent="0.3"/>
    <row r="1827" ht="15.75" customHeight="1" x14ac:dyDescent="0.3"/>
    <row r="1828" ht="15.75" customHeight="1" x14ac:dyDescent="0.3"/>
    <row r="1829" ht="15.75" customHeight="1" x14ac:dyDescent="0.3"/>
    <row r="1830" ht="15.75" customHeight="1" x14ac:dyDescent="0.3"/>
    <row r="1831" ht="15.75" customHeight="1" x14ac:dyDescent="0.3"/>
    <row r="1832" ht="15.75" customHeight="1" x14ac:dyDescent="0.3"/>
    <row r="1833" ht="15.75" customHeight="1" x14ac:dyDescent="0.3"/>
    <row r="1834" ht="15.75" customHeight="1" x14ac:dyDescent="0.3"/>
    <row r="1835" ht="15.75" customHeight="1" x14ac:dyDescent="0.3"/>
    <row r="1836" ht="15.75" customHeight="1" x14ac:dyDescent="0.3"/>
    <row r="1837" ht="15.75" customHeight="1" x14ac:dyDescent="0.3"/>
    <row r="1838" ht="15.75" customHeight="1" x14ac:dyDescent="0.3"/>
    <row r="1839" ht="15.75" customHeight="1" x14ac:dyDescent="0.3"/>
    <row r="1840" ht="15.75" customHeight="1" x14ac:dyDescent="0.3"/>
    <row r="1841" ht="15.75" customHeight="1" x14ac:dyDescent="0.3"/>
    <row r="1842" ht="15.75" customHeight="1" x14ac:dyDescent="0.3"/>
    <row r="1843" ht="15.75" customHeight="1" x14ac:dyDescent="0.3"/>
    <row r="1844" ht="15.75" customHeight="1" x14ac:dyDescent="0.3"/>
    <row r="1845" ht="15.75" customHeight="1" x14ac:dyDescent="0.3"/>
    <row r="1846" ht="15.75" customHeight="1" x14ac:dyDescent="0.3"/>
    <row r="1847" ht="15.75" customHeight="1" x14ac:dyDescent="0.3"/>
    <row r="1848" ht="15.75" customHeight="1" x14ac:dyDescent="0.3"/>
    <row r="1849" ht="15.75" customHeight="1" x14ac:dyDescent="0.3"/>
    <row r="1850" ht="15.75" customHeight="1" x14ac:dyDescent="0.3"/>
    <row r="1851" ht="15.75" customHeight="1" x14ac:dyDescent="0.3"/>
    <row r="1852" ht="15.75" customHeight="1" x14ac:dyDescent="0.3"/>
    <row r="1853" ht="15.75" customHeight="1" x14ac:dyDescent="0.3"/>
    <row r="1854" ht="15.75" customHeight="1" x14ac:dyDescent="0.3"/>
    <row r="1855" ht="15.75" customHeight="1" x14ac:dyDescent="0.3"/>
    <row r="1856" ht="15.75" customHeight="1" x14ac:dyDescent="0.3"/>
    <row r="1857" ht="15.75" customHeight="1" x14ac:dyDescent="0.3"/>
    <row r="1858" ht="15.75" customHeight="1" x14ac:dyDescent="0.3"/>
    <row r="1859" ht="15.75" customHeight="1" x14ac:dyDescent="0.3"/>
    <row r="1860" ht="15.75" customHeight="1" x14ac:dyDescent="0.3"/>
    <row r="1861" ht="15.75" customHeight="1" x14ac:dyDescent="0.3"/>
    <row r="1862" ht="15.75" customHeight="1" x14ac:dyDescent="0.3"/>
    <row r="1863" ht="15.75" customHeight="1" x14ac:dyDescent="0.3"/>
    <row r="1864" ht="15.75" customHeight="1" x14ac:dyDescent="0.3"/>
    <row r="1865" ht="15.75" customHeight="1" x14ac:dyDescent="0.3"/>
    <row r="1866" ht="15.75" customHeight="1" x14ac:dyDescent="0.3"/>
    <row r="1867" ht="15.75" customHeight="1" x14ac:dyDescent="0.3"/>
    <row r="1868" ht="15.75" customHeight="1" x14ac:dyDescent="0.3"/>
    <row r="1869" ht="15.75" customHeight="1" x14ac:dyDescent="0.3"/>
    <row r="1870" ht="15.75" customHeight="1" x14ac:dyDescent="0.3"/>
    <row r="1871" ht="15.75" customHeight="1" x14ac:dyDescent="0.3"/>
    <row r="1872" ht="15.75" customHeight="1" x14ac:dyDescent="0.3"/>
    <row r="1873" ht="15.75" customHeight="1" x14ac:dyDescent="0.3"/>
    <row r="1874" ht="15.75" customHeight="1" x14ac:dyDescent="0.3"/>
    <row r="1875" ht="15.75" customHeight="1" x14ac:dyDescent="0.3"/>
    <row r="1876" ht="15.75" customHeight="1" x14ac:dyDescent="0.3"/>
    <row r="1877" ht="15.75" customHeight="1" x14ac:dyDescent="0.3"/>
    <row r="1878" ht="15.75" customHeight="1" x14ac:dyDescent="0.3"/>
    <row r="1879" ht="15.75" customHeight="1" x14ac:dyDescent="0.3"/>
    <row r="1880" ht="15.75" customHeight="1" x14ac:dyDescent="0.3"/>
    <row r="1881" ht="15.75" customHeight="1" x14ac:dyDescent="0.3"/>
    <row r="1882" ht="15.75" customHeight="1" x14ac:dyDescent="0.3"/>
    <row r="1883" ht="15.75" customHeight="1" x14ac:dyDescent="0.3"/>
    <row r="1884" ht="15.75" customHeight="1" x14ac:dyDescent="0.3"/>
    <row r="1885" ht="15.75" customHeight="1" x14ac:dyDescent="0.3"/>
    <row r="1886" ht="15.75" customHeight="1" x14ac:dyDescent="0.3"/>
    <row r="1887" ht="15.75" customHeight="1" x14ac:dyDescent="0.3"/>
    <row r="1888" ht="15.75" customHeight="1" x14ac:dyDescent="0.3"/>
    <row r="1889" ht="15.75" customHeight="1" x14ac:dyDescent="0.3"/>
    <row r="1890" ht="15.75" customHeight="1" x14ac:dyDescent="0.3"/>
    <row r="1891" ht="15.75" customHeight="1" x14ac:dyDescent="0.3"/>
    <row r="1892" ht="15.75" customHeight="1" x14ac:dyDescent="0.3"/>
    <row r="1893" ht="15.75" customHeight="1" x14ac:dyDescent="0.3"/>
    <row r="1894" ht="15.75" customHeight="1" x14ac:dyDescent="0.3"/>
    <row r="1895" ht="15.75" customHeight="1" x14ac:dyDescent="0.3"/>
    <row r="1896" ht="15.75" customHeight="1" x14ac:dyDescent="0.3"/>
    <row r="1897" ht="15.75" customHeight="1" x14ac:dyDescent="0.3"/>
    <row r="1898" ht="15.75" customHeight="1" x14ac:dyDescent="0.3"/>
    <row r="1899" ht="15.75" customHeight="1" x14ac:dyDescent="0.3"/>
    <row r="1900" ht="15.75" customHeight="1" x14ac:dyDescent="0.3"/>
    <row r="1901" ht="15.75" customHeight="1" x14ac:dyDescent="0.3"/>
    <row r="1902" ht="15.75" customHeight="1" x14ac:dyDescent="0.3"/>
    <row r="1903" ht="15.75" customHeight="1" x14ac:dyDescent="0.3"/>
    <row r="1904" ht="15.75" customHeight="1" x14ac:dyDescent="0.3"/>
    <row r="1905" ht="15.75" customHeight="1" x14ac:dyDescent="0.3"/>
    <row r="1906" ht="15.75" customHeight="1" x14ac:dyDescent="0.3"/>
    <row r="1907" ht="15.75" customHeight="1" x14ac:dyDescent="0.3"/>
    <row r="1908" ht="15.75" customHeight="1" x14ac:dyDescent="0.3"/>
    <row r="1909" ht="15.75" customHeight="1" x14ac:dyDescent="0.3"/>
    <row r="1910" ht="15.75" customHeight="1" x14ac:dyDescent="0.3"/>
    <row r="1911" ht="15.75" customHeight="1" x14ac:dyDescent="0.3"/>
    <row r="1912" ht="15.75" customHeight="1" x14ac:dyDescent="0.3"/>
    <row r="1913" ht="15.75" customHeight="1" x14ac:dyDescent="0.3"/>
    <row r="1914" ht="15.75" customHeight="1" x14ac:dyDescent="0.3"/>
    <row r="1915" ht="15.75" customHeight="1" x14ac:dyDescent="0.3"/>
    <row r="1916" ht="15.75" customHeight="1" x14ac:dyDescent="0.3"/>
    <row r="1917" ht="15.75" customHeight="1" x14ac:dyDescent="0.3"/>
    <row r="1918" ht="15.75" customHeight="1" x14ac:dyDescent="0.3"/>
    <row r="1919" ht="15.75" customHeight="1" x14ac:dyDescent="0.3"/>
    <row r="1920" ht="15.75" customHeight="1" x14ac:dyDescent="0.3"/>
    <row r="1921" ht="15.75" customHeight="1" x14ac:dyDescent="0.3"/>
    <row r="1922" ht="15.75" customHeight="1" x14ac:dyDescent="0.3"/>
    <row r="1923" ht="15.75" customHeight="1" x14ac:dyDescent="0.3"/>
    <row r="1924" ht="15.75" customHeight="1" x14ac:dyDescent="0.3"/>
    <row r="1925" ht="15.75" customHeight="1" x14ac:dyDescent="0.3"/>
    <row r="1926" ht="15.75" customHeight="1" x14ac:dyDescent="0.3"/>
    <row r="1927" ht="15.75" customHeight="1" x14ac:dyDescent="0.3"/>
    <row r="1928" ht="15.75" customHeight="1" x14ac:dyDescent="0.3"/>
    <row r="1929" ht="15.75" customHeight="1" x14ac:dyDescent="0.3"/>
    <row r="1930" ht="15.75" customHeight="1" x14ac:dyDescent="0.3"/>
    <row r="1931" ht="15.75" customHeight="1" x14ac:dyDescent="0.3"/>
    <row r="1932" ht="15.75" customHeight="1" x14ac:dyDescent="0.3"/>
    <row r="1933" ht="15.75" customHeight="1" x14ac:dyDescent="0.3"/>
    <row r="1934" ht="15.75" customHeight="1" x14ac:dyDescent="0.3"/>
    <row r="1935" ht="15.75" customHeight="1" x14ac:dyDescent="0.3"/>
    <row r="1936" ht="15.75" customHeight="1" x14ac:dyDescent="0.3"/>
    <row r="1937" ht="15.75" customHeight="1" x14ac:dyDescent="0.3"/>
    <row r="1938" ht="15.75" customHeight="1" x14ac:dyDescent="0.3"/>
    <row r="1939" ht="15.75" customHeight="1" x14ac:dyDescent="0.3"/>
    <row r="1940" ht="15.75" customHeight="1" x14ac:dyDescent="0.3"/>
    <row r="1941" ht="15.75" customHeight="1" x14ac:dyDescent="0.3"/>
    <row r="1942" ht="15.75" customHeight="1" x14ac:dyDescent="0.3"/>
    <row r="1943" ht="15.75" customHeight="1" x14ac:dyDescent="0.3"/>
    <row r="1944" ht="15.75" customHeight="1" x14ac:dyDescent="0.3"/>
    <row r="1945" ht="15.75" customHeight="1" x14ac:dyDescent="0.3"/>
    <row r="1946" ht="15.75" customHeight="1" x14ac:dyDescent="0.3"/>
    <row r="1947" ht="15.75" customHeight="1" x14ac:dyDescent="0.3"/>
    <row r="1948" ht="15.75" customHeight="1" x14ac:dyDescent="0.3"/>
    <row r="1949" ht="15.75" customHeight="1" x14ac:dyDescent="0.3"/>
    <row r="1950" ht="15.75" customHeight="1" x14ac:dyDescent="0.3"/>
  </sheetData>
  <mergeCells count="7">
    <mergeCell ref="M14:Q15"/>
    <mergeCell ref="C1:R1"/>
    <mergeCell ref="D7:Q8"/>
    <mergeCell ref="G14:H14"/>
    <mergeCell ref="I14:J14"/>
    <mergeCell ref="K14:L14"/>
    <mergeCell ref="D3:Q5"/>
  </mergeCells>
  <conditionalFormatting sqref="F27:Q38">
    <cfRule type="expression" dxfId="2738" priority="16" stopIfTrue="1">
      <formula>ISNUMBER(F27)</formula>
    </cfRule>
  </conditionalFormatting>
  <conditionalFormatting sqref="F39:Q39">
    <cfRule type="expression" dxfId="2737" priority="12" stopIfTrue="1">
      <formula>ISNUMBER(F39)</formula>
    </cfRule>
  </conditionalFormatting>
  <hyperlinks>
    <hyperlink ref="A4" location="'2. Hoja de trabajo. Consumos'!A1" display="2. Hoja de trabajo. Consumos" xr:uid="{00000000-0004-0000-0200-000000000000}"/>
    <hyperlink ref="A5" location="'3. Instalaciones fijas'!A1" display="3. Instalaciones fijas" xr:uid="{00000000-0004-0000-0200-000001000000}"/>
    <hyperlink ref="A7" location="'5. Emisiones Fugitivas'!A1" display="5. Emisiones fugitivas" xr:uid="{00000000-0004-0000-0200-000002000000}"/>
    <hyperlink ref="A8" location="'6. Emisiones de proceso'!A1" display="6. Emisiones de proceso" xr:uid="{00000000-0004-0000-0200-000003000000}"/>
    <hyperlink ref="A9" location="'7. Información adicional'!A1" display="7. Información adicional" xr:uid="{00000000-0004-0000-0200-000004000000}"/>
    <hyperlink ref="A13" location="'11. Revisiones calculadora'!A1" display="11. Revisiones de la calculadora" xr:uid="{00000000-0004-0000-0200-000005000000}"/>
    <hyperlink ref="A3" location="'1.Datos generales organización '!A1" display="1. Datos de la organización" xr:uid="{00000000-0004-0000-0200-000006000000}"/>
    <hyperlink ref="A6" location="'4. Vehículos y maquinaria'!A1" display="4. Vehículos y maquinaria" xr:uid="{00000000-0004-0000-0200-000007000000}"/>
    <hyperlink ref="A11" location="'9. Informe final. Resultados'!A1" display="9. Informe final: Resultados" xr:uid="{00000000-0004-0000-0200-000008000000}"/>
    <hyperlink ref="A10" location="'8.Electricidad y otras energías'!A1" display="8. Indirectas por energía comprada" xr:uid="{00000000-0004-0000-0200-000009000000}"/>
    <hyperlink ref="A12" location="'10. Factores de emisión'!A1" display="10. Factores de emisión" xr:uid="{00000000-0004-0000-0200-00000A000000}"/>
  </hyperlink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18"/>
  <sheetViews>
    <sheetView showGridLines="0"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5" x14ac:dyDescent="0.25"/>
  <cols>
    <col min="1" max="1" width="26.85546875" style="214" customWidth="1"/>
    <col min="2" max="2" width="0.5703125" style="11" customWidth="1"/>
    <col min="3" max="3" width="1" style="29" customWidth="1"/>
    <col min="4" max="4" width="1.42578125" style="14" customWidth="1"/>
    <col min="5" max="5" width="24.7109375" style="14" customWidth="1"/>
    <col min="6" max="6" width="23.5703125" style="14" customWidth="1"/>
    <col min="7" max="7" width="14.85546875" style="14" customWidth="1"/>
    <col min="8" max="13" width="9" style="14" customWidth="1"/>
    <col min="14" max="16" width="15.42578125" style="14" customWidth="1"/>
    <col min="17" max="17" width="18.85546875" style="14" customWidth="1"/>
    <col min="18" max="18" width="12.28515625" style="14" customWidth="1"/>
    <col min="19" max="19" width="3.42578125" style="14" customWidth="1"/>
    <col min="20" max="16384" width="11.42578125" style="14"/>
  </cols>
  <sheetData>
    <row r="1" spans="1:19" s="29" customFormat="1" ht="36" customHeight="1" x14ac:dyDescent="0.25">
      <c r="A1" s="213"/>
      <c r="B1" s="11"/>
      <c r="C1" s="1148" t="s">
        <v>1493</v>
      </c>
      <c r="D1" s="1148"/>
      <c r="E1" s="1148"/>
      <c r="F1" s="1148"/>
      <c r="G1" s="1148"/>
      <c r="H1" s="1148"/>
      <c r="I1" s="1148"/>
      <c r="J1" s="1148"/>
      <c r="K1" s="1148"/>
      <c r="L1" s="1148"/>
      <c r="M1" s="1148"/>
      <c r="N1" s="1148"/>
      <c r="O1" s="1148"/>
      <c r="P1" s="1148"/>
      <c r="Q1" s="1148"/>
      <c r="R1" s="1148"/>
      <c r="S1" s="1148"/>
    </row>
    <row r="2" spans="1:19" ht="36" customHeight="1" x14ac:dyDescent="0.25">
      <c r="A2" s="66"/>
      <c r="B2" s="5"/>
      <c r="E2" s="996" t="str">
        <f>IF(ISNUMBER(Datos!D6),"","Para que la calculadora funcione correctamente, debe introducir el AÑO DE CÁLCULO en la pestaña 1_Datos generales de la organización.")</f>
        <v>Para que la calculadora funcione correctamente, debe introducir el AÑO DE CÁLCULO en la pestaña 1_Datos generales de la organización.</v>
      </c>
      <c r="F2" s="215"/>
      <c r="G2" s="215"/>
      <c r="H2" s="215"/>
      <c r="I2" s="215"/>
      <c r="J2" s="215"/>
      <c r="K2" s="215"/>
      <c r="L2" s="215"/>
      <c r="M2" s="215"/>
      <c r="N2" s="215"/>
      <c r="O2" s="215"/>
      <c r="P2" s="215"/>
      <c r="Q2" s="215"/>
    </row>
    <row r="3" spans="1:19" ht="15" customHeight="1" x14ac:dyDescent="0.25">
      <c r="A3" s="17" t="s">
        <v>49</v>
      </c>
      <c r="B3" s="76"/>
      <c r="E3" s="658" t="s">
        <v>737</v>
      </c>
      <c r="F3" s="226"/>
      <c r="G3" s="226"/>
      <c r="H3" s="226"/>
      <c r="I3" s="226"/>
      <c r="J3" s="226"/>
      <c r="K3" s="226"/>
      <c r="M3" s="226"/>
      <c r="N3" s="226"/>
      <c r="O3" s="226"/>
      <c r="P3" s="226"/>
      <c r="Q3" s="226"/>
      <c r="R3" s="226"/>
      <c r="S3" s="215"/>
    </row>
    <row r="4" spans="1:19" ht="15" customHeight="1" x14ac:dyDescent="0.25">
      <c r="A4" s="17" t="s">
        <v>1149</v>
      </c>
      <c r="B4" s="76"/>
      <c r="E4" s="279"/>
      <c r="F4" s="226"/>
      <c r="G4" s="226"/>
      <c r="H4" s="226"/>
      <c r="I4" s="226"/>
      <c r="J4" s="226"/>
      <c r="K4" s="226"/>
      <c r="M4" s="226"/>
      <c r="N4" s="226"/>
      <c r="O4" s="226"/>
      <c r="P4" s="226"/>
      <c r="Q4" s="226"/>
      <c r="R4" s="226"/>
      <c r="S4" s="215"/>
    </row>
    <row r="5" spans="1:19" ht="15" customHeight="1" x14ac:dyDescent="0.25">
      <c r="A5" s="4" t="s">
        <v>1150</v>
      </c>
      <c r="B5" s="76"/>
      <c r="E5" s="281" t="s">
        <v>1394</v>
      </c>
      <c r="F5" s="226"/>
      <c r="G5" s="226"/>
      <c r="H5" s="226"/>
      <c r="I5" s="226"/>
      <c r="J5" s="226"/>
      <c r="K5" s="226"/>
      <c r="L5" s="236"/>
      <c r="M5" s="226"/>
      <c r="N5" s="226"/>
      <c r="O5" s="226"/>
      <c r="P5" s="226"/>
      <c r="Q5" s="226"/>
      <c r="R5" s="226"/>
      <c r="S5" s="215"/>
    </row>
    <row r="6" spans="1:19" ht="15" customHeight="1" x14ac:dyDescent="0.25">
      <c r="A6" s="17" t="s">
        <v>1151</v>
      </c>
      <c r="B6" s="76"/>
      <c r="E6" s="1194" t="s">
        <v>1613</v>
      </c>
      <c r="F6" s="1194"/>
      <c r="G6" s="1194"/>
      <c r="H6" s="1194"/>
      <c r="I6" s="1194"/>
      <c r="J6" s="1194"/>
      <c r="K6" s="1194"/>
      <c r="L6" s="1194"/>
      <c r="M6" s="1194"/>
      <c r="N6" s="1194"/>
      <c r="O6" s="1194"/>
      <c r="P6" s="1194"/>
      <c r="Q6" s="1194"/>
      <c r="R6" s="1194"/>
      <c r="S6" s="215"/>
    </row>
    <row r="7" spans="1:19" ht="15" customHeight="1" x14ac:dyDescent="0.25">
      <c r="A7" s="17" t="s">
        <v>1152</v>
      </c>
      <c r="B7" s="76"/>
      <c r="E7" s="1194"/>
      <c r="F7" s="1194"/>
      <c r="G7" s="1194"/>
      <c r="H7" s="1194"/>
      <c r="I7" s="1194"/>
      <c r="J7" s="1194"/>
      <c r="K7" s="1194"/>
      <c r="L7" s="1194"/>
      <c r="M7" s="1194"/>
      <c r="N7" s="1194"/>
      <c r="O7" s="1194"/>
      <c r="P7" s="1194"/>
      <c r="Q7" s="1194"/>
      <c r="R7" s="1194"/>
      <c r="S7" s="215"/>
    </row>
    <row r="8" spans="1:19" ht="15" customHeight="1" x14ac:dyDescent="0.25">
      <c r="A8" s="17" t="s">
        <v>1153</v>
      </c>
      <c r="B8" s="76"/>
      <c r="E8" s="1194"/>
      <c r="F8" s="1194"/>
      <c r="G8" s="1194"/>
      <c r="H8" s="1194"/>
      <c r="I8" s="1194"/>
      <c r="J8" s="1194"/>
      <c r="K8" s="1194"/>
      <c r="L8" s="1194"/>
      <c r="M8" s="1194"/>
      <c r="N8" s="1194"/>
      <c r="O8" s="1194"/>
      <c r="P8" s="1194"/>
      <c r="Q8" s="1194"/>
      <c r="R8" s="1194"/>
      <c r="S8" s="215"/>
    </row>
    <row r="9" spans="1:19" ht="15" customHeight="1" x14ac:dyDescent="0.25">
      <c r="A9" s="17" t="s">
        <v>1154</v>
      </c>
      <c r="B9" s="76"/>
      <c r="E9" s="1194"/>
      <c r="F9" s="1194"/>
      <c r="G9" s="1194"/>
      <c r="H9" s="1194"/>
      <c r="I9" s="1194"/>
      <c r="J9" s="1194"/>
      <c r="K9" s="1194"/>
      <c r="L9" s="1194"/>
      <c r="M9" s="1194"/>
      <c r="N9" s="1194"/>
      <c r="O9" s="1194"/>
      <c r="P9" s="1194"/>
      <c r="Q9" s="1194"/>
      <c r="R9" s="1194"/>
    </row>
    <row r="10" spans="1:19" ht="15" customHeight="1" x14ac:dyDescent="0.25">
      <c r="A10" s="17" t="s">
        <v>1357</v>
      </c>
      <c r="B10" s="76"/>
      <c r="E10" s="281" t="s">
        <v>969</v>
      </c>
      <c r="F10" s="280"/>
      <c r="G10" s="280"/>
      <c r="H10" s="280"/>
      <c r="I10" s="280"/>
      <c r="J10" s="280"/>
      <c r="K10" s="280"/>
      <c r="L10" s="280"/>
      <c r="M10" s="280"/>
      <c r="N10" s="280"/>
      <c r="O10" s="280"/>
      <c r="P10" s="237"/>
      <c r="Q10" s="237"/>
      <c r="R10" s="237"/>
    </row>
    <row r="11" spans="1:19" ht="15" customHeight="1" x14ac:dyDescent="0.25">
      <c r="A11" s="17" t="s">
        <v>1155</v>
      </c>
      <c r="B11" s="76"/>
      <c r="E11" s="1195" t="s">
        <v>983</v>
      </c>
      <c r="F11" s="1195"/>
      <c r="G11" s="1195"/>
      <c r="H11" s="1195"/>
      <c r="I11" s="1195"/>
      <c r="J11" s="1195"/>
      <c r="K11" s="1195"/>
      <c r="L11" s="1195"/>
      <c r="M11" s="1195"/>
      <c r="N11" s="1195"/>
      <c r="O11" s="1195"/>
      <c r="P11" s="1195"/>
      <c r="Q11" s="1195"/>
      <c r="R11" s="1195"/>
    </row>
    <row r="12" spans="1:19" ht="15" customHeight="1" x14ac:dyDescent="0.25">
      <c r="A12" s="17" t="s">
        <v>1156</v>
      </c>
      <c r="B12" s="76"/>
      <c r="E12" s="1195"/>
      <c r="F12" s="1195"/>
      <c r="G12" s="1195"/>
      <c r="H12" s="1195"/>
      <c r="I12" s="1195"/>
      <c r="J12" s="1195"/>
      <c r="K12" s="1195"/>
      <c r="L12" s="1195"/>
      <c r="M12" s="1195"/>
      <c r="N12" s="1195"/>
      <c r="O12" s="1195"/>
      <c r="P12" s="1195"/>
      <c r="Q12" s="1195"/>
      <c r="R12" s="1195"/>
    </row>
    <row r="13" spans="1:19" ht="15" customHeight="1" x14ac:dyDescent="0.25">
      <c r="A13" s="17" t="s">
        <v>1157</v>
      </c>
      <c r="B13" s="76"/>
      <c r="E13" s="1195"/>
      <c r="F13" s="1195"/>
      <c r="G13" s="1195"/>
      <c r="H13" s="1195"/>
      <c r="I13" s="1195"/>
      <c r="J13" s="1195"/>
      <c r="K13" s="1195"/>
      <c r="L13" s="1195"/>
      <c r="M13" s="1195"/>
      <c r="N13" s="1195"/>
      <c r="O13" s="1195"/>
      <c r="P13" s="1195"/>
      <c r="Q13" s="1195"/>
      <c r="R13" s="1195"/>
    </row>
    <row r="14" spans="1:19" ht="15" customHeight="1" x14ac:dyDescent="0.25">
      <c r="A14" s="66"/>
      <c r="B14" s="76"/>
      <c r="E14" s="1195"/>
      <c r="F14" s="1195"/>
      <c r="G14" s="1195"/>
      <c r="H14" s="1195"/>
      <c r="I14" s="1195"/>
      <c r="J14" s="1195"/>
      <c r="K14" s="1195"/>
      <c r="L14" s="1195"/>
      <c r="M14" s="1195"/>
      <c r="N14" s="1195"/>
      <c r="O14" s="1195"/>
      <c r="P14" s="1195"/>
      <c r="Q14" s="1195"/>
      <c r="R14" s="1195"/>
    </row>
    <row r="15" spans="1:19" ht="15" customHeight="1" x14ac:dyDescent="0.25">
      <c r="A15" s="66"/>
      <c r="B15" s="76"/>
      <c r="C15" s="73"/>
      <c r="D15" s="29"/>
      <c r="E15" s="1195"/>
      <c r="F15" s="1195"/>
      <c r="G15" s="1195"/>
      <c r="H15" s="1195"/>
      <c r="I15" s="1195"/>
      <c r="J15" s="1195"/>
      <c r="K15" s="1195"/>
      <c r="L15" s="1195"/>
      <c r="M15" s="1195"/>
      <c r="N15" s="1195"/>
      <c r="O15" s="1195"/>
      <c r="P15" s="1195"/>
      <c r="Q15" s="1195"/>
      <c r="R15" s="1195"/>
    </row>
    <row r="16" spans="1:19" ht="15" customHeight="1" x14ac:dyDescent="0.25">
      <c r="A16" s="66"/>
      <c r="B16" s="76"/>
      <c r="C16" s="73"/>
      <c r="D16" s="29"/>
      <c r="E16" s="1168" t="s">
        <v>1143</v>
      </c>
      <c r="F16" s="1168"/>
      <c r="G16" s="1168"/>
      <c r="H16" s="1168"/>
      <c r="I16" s="1168"/>
      <c r="J16" s="1168"/>
      <c r="K16" s="1168"/>
      <c r="L16" s="1168"/>
      <c r="M16" s="1168"/>
      <c r="N16" s="1168"/>
      <c r="O16" s="1168"/>
      <c r="P16" s="1168"/>
      <c r="Q16" s="1168"/>
      <c r="R16" s="1168"/>
    </row>
    <row r="17" spans="1:20" ht="15" customHeight="1" x14ac:dyDescent="0.25">
      <c r="A17" s="66"/>
      <c r="E17" s="1168"/>
      <c r="F17" s="1168"/>
      <c r="G17" s="1168"/>
      <c r="H17" s="1168"/>
      <c r="I17" s="1168"/>
      <c r="J17" s="1168"/>
      <c r="K17" s="1168"/>
      <c r="L17" s="1168"/>
      <c r="M17" s="1168"/>
      <c r="N17" s="1168"/>
      <c r="O17" s="1168"/>
      <c r="P17" s="1168"/>
      <c r="Q17" s="1168"/>
      <c r="R17" s="1168"/>
      <c r="S17" s="277"/>
      <c r="T17" s="277"/>
    </row>
    <row r="18" spans="1:20" ht="15" customHeight="1" x14ac:dyDescent="0.25">
      <c r="A18" s="66"/>
      <c r="P18" s="277"/>
      <c r="Q18" s="277"/>
      <c r="R18" s="277"/>
      <c r="S18" s="277"/>
      <c r="T18" s="277"/>
    </row>
    <row r="19" spans="1:20" s="32" customFormat="1" ht="15" customHeight="1" x14ac:dyDescent="0.25">
      <c r="A19" s="66"/>
      <c r="B19" s="11"/>
      <c r="C19" s="29"/>
      <c r="D19" s="1185" t="s">
        <v>1395</v>
      </c>
      <c r="E19" s="1185"/>
      <c r="F19" s="1185"/>
      <c r="G19" s="1185"/>
      <c r="H19" s="1185"/>
      <c r="I19" s="1185"/>
      <c r="J19" s="1185"/>
      <c r="K19" s="1185"/>
      <c r="L19" s="1185"/>
      <c r="M19" s="1185"/>
      <c r="N19" s="1185"/>
      <c r="O19" s="1185"/>
      <c r="P19" s="1185"/>
      <c r="Q19" s="1185"/>
      <c r="R19" s="1185"/>
      <c r="S19" s="14"/>
    </row>
    <row r="20" spans="1:20" ht="15" customHeight="1" x14ac:dyDescent="0.25">
      <c r="A20" s="66"/>
      <c r="I20" s="276"/>
      <c r="J20" s="276"/>
      <c r="S20" s="15"/>
    </row>
    <row r="21" spans="1:20" ht="15" customHeight="1" x14ac:dyDescent="0.25">
      <c r="E21" s="1135" t="s">
        <v>1393</v>
      </c>
      <c r="F21" s="1135"/>
      <c r="G21" s="1135"/>
      <c r="H21" s="1135"/>
      <c r="I21" s="1135"/>
      <c r="J21" s="1135"/>
      <c r="K21" s="1135"/>
      <c r="L21" s="1135"/>
      <c r="M21" s="1135"/>
      <c r="N21" s="1135"/>
      <c r="O21" s="1135"/>
      <c r="P21" s="1135"/>
      <c r="Q21" s="1135"/>
      <c r="R21" s="1135"/>
    </row>
    <row r="22" spans="1:20" ht="15" customHeight="1" x14ac:dyDescent="0.25">
      <c r="E22" s="1135"/>
      <c r="F22" s="1135"/>
      <c r="G22" s="1135"/>
      <c r="H22" s="1135"/>
      <c r="I22" s="1135"/>
      <c r="J22" s="1135"/>
      <c r="K22" s="1135"/>
      <c r="L22" s="1135"/>
      <c r="M22" s="1135"/>
      <c r="N22" s="1135"/>
      <c r="O22" s="1135"/>
      <c r="P22" s="1135"/>
      <c r="Q22" s="1135"/>
      <c r="R22" s="1135"/>
    </row>
    <row r="23" spans="1:20" ht="15" customHeight="1" x14ac:dyDescent="0.25">
      <c r="A23" s="66"/>
      <c r="E23" s="276"/>
      <c r="F23" s="276"/>
      <c r="G23" s="276"/>
      <c r="H23" s="276"/>
      <c r="I23" s="276"/>
      <c r="J23" s="276"/>
    </row>
    <row r="24" spans="1:20" ht="15" customHeight="1" x14ac:dyDescent="0.25">
      <c r="A24" s="66"/>
      <c r="E24" s="1186" t="s">
        <v>918</v>
      </c>
      <c r="F24" s="1183" t="s">
        <v>1024</v>
      </c>
      <c r="G24" s="1177" t="s">
        <v>1025</v>
      </c>
      <c r="H24" s="1188" t="s">
        <v>1026</v>
      </c>
      <c r="I24" s="1189"/>
      <c r="J24" s="1189"/>
      <c r="K24" s="1189"/>
      <c r="L24" s="1189"/>
      <c r="M24" s="1190"/>
      <c r="N24" s="1175" t="s">
        <v>693</v>
      </c>
      <c r="O24" s="1176"/>
      <c r="P24" s="1177"/>
      <c r="Q24" s="1173" t="s">
        <v>1015</v>
      </c>
    </row>
    <row r="25" spans="1:20" ht="15" customHeight="1" x14ac:dyDescent="0.25">
      <c r="A25" s="66"/>
      <c r="E25" s="1187"/>
      <c r="F25" s="1184"/>
      <c r="G25" s="1182"/>
      <c r="H25" s="1191" t="s">
        <v>1571</v>
      </c>
      <c r="I25" s="1192"/>
      <c r="J25" s="1193"/>
      <c r="K25" s="1191" t="s">
        <v>1654</v>
      </c>
      <c r="L25" s="1192"/>
      <c r="M25" s="1193"/>
      <c r="N25" s="1178"/>
      <c r="O25" s="1179"/>
      <c r="P25" s="1180"/>
      <c r="Q25" s="1174"/>
    </row>
    <row r="26" spans="1:20" ht="15" customHeight="1" x14ac:dyDescent="0.25">
      <c r="A26" s="66"/>
      <c r="E26" s="1187"/>
      <c r="F26" s="1184"/>
      <c r="G26" s="1182"/>
      <c r="H26" s="836" t="s">
        <v>742</v>
      </c>
      <c r="I26" s="836" t="s">
        <v>743</v>
      </c>
      <c r="J26" s="836" t="s">
        <v>744</v>
      </c>
      <c r="K26" s="836" t="s">
        <v>742</v>
      </c>
      <c r="L26" s="836" t="s">
        <v>743</v>
      </c>
      <c r="M26" s="836" t="s">
        <v>744</v>
      </c>
      <c r="N26" s="836" t="s">
        <v>745</v>
      </c>
      <c r="O26" s="836" t="s">
        <v>746</v>
      </c>
      <c r="P26" s="836" t="s">
        <v>747</v>
      </c>
      <c r="Q26" s="1174"/>
    </row>
    <row r="27" spans="1:20" ht="15" customHeight="1" x14ac:dyDescent="0.25">
      <c r="A27" s="66"/>
      <c r="E27" s="218"/>
      <c r="F27" s="768"/>
      <c r="G27" s="220"/>
      <c r="H27" s="221" t="str">
        <f>Datos!F128</f>
        <v/>
      </c>
      <c r="I27" s="221" t="str">
        <f>Datos!G128</f>
        <v/>
      </c>
      <c r="J27" s="221" t="str">
        <f>Datos!H128</f>
        <v/>
      </c>
      <c r="K27" s="152"/>
      <c r="L27" s="152"/>
      <c r="M27" s="152"/>
      <c r="N27" s="126" t="str">
        <f>Datos!L128</f>
        <v/>
      </c>
      <c r="O27" s="126" t="str">
        <f>Datos!M128</f>
        <v/>
      </c>
      <c r="P27" s="126" t="str">
        <f>Datos!N128</f>
        <v/>
      </c>
      <c r="Q27" s="585" t="str">
        <f>Datos!O128</f>
        <v/>
      </c>
    </row>
    <row r="28" spans="1:20" ht="15" customHeight="1" x14ac:dyDescent="0.25">
      <c r="A28" s="66"/>
      <c r="E28" s="218"/>
      <c r="F28" s="768"/>
      <c r="G28" s="220"/>
      <c r="H28" s="221" t="str">
        <f>Datos!F129</f>
        <v/>
      </c>
      <c r="I28" s="221" t="str">
        <f>Datos!G129</f>
        <v/>
      </c>
      <c r="J28" s="221" t="str">
        <f>Datos!H129</f>
        <v/>
      </c>
      <c r="K28" s="152"/>
      <c r="L28" s="152"/>
      <c r="M28" s="152"/>
      <c r="N28" s="126" t="str">
        <f>Datos!L129</f>
        <v/>
      </c>
      <c r="O28" s="126" t="str">
        <f>Datos!M129</f>
        <v/>
      </c>
      <c r="P28" s="126" t="str">
        <f>Datos!N129</f>
        <v/>
      </c>
      <c r="Q28" s="585" t="str">
        <f>Datos!O129</f>
        <v/>
      </c>
    </row>
    <row r="29" spans="1:20" ht="15" customHeight="1" x14ac:dyDescent="0.25">
      <c r="A29" s="66"/>
      <c r="E29" s="218"/>
      <c r="F29" s="768"/>
      <c r="G29" s="220"/>
      <c r="H29" s="221" t="str">
        <f>Datos!F130</f>
        <v/>
      </c>
      <c r="I29" s="221" t="str">
        <f>Datos!G130</f>
        <v/>
      </c>
      <c r="J29" s="221" t="str">
        <f>Datos!H130</f>
        <v/>
      </c>
      <c r="K29" s="152"/>
      <c r="L29" s="152"/>
      <c r="M29" s="152"/>
      <c r="N29" s="126" t="str">
        <f>Datos!L130</f>
        <v/>
      </c>
      <c r="O29" s="126" t="str">
        <f>Datos!M130</f>
        <v/>
      </c>
      <c r="P29" s="126" t="str">
        <f>Datos!N130</f>
        <v/>
      </c>
      <c r="Q29" s="585" t="str">
        <f>Datos!O130</f>
        <v/>
      </c>
    </row>
    <row r="30" spans="1:20" ht="15" customHeight="1" x14ac:dyDescent="0.25">
      <c r="A30" s="66"/>
      <c r="E30" s="218"/>
      <c r="F30" s="768"/>
      <c r="G30" s="220"/>
      <c r="H30" s="221" t="str">
        <f>Datos!F131</f>
        <v/>
      </c>
      <c r="I30" s="221" t="str">
        <f>Datos!G131</f>
        <v/>
      </c>
      <c r="J30" s="221" t="str">
        <f>Datos!H131</f>
        <v/>
      </c>
      <c r="K30" s="152"/>
      <c r="L30" s="152"/>
      <c r="M30" s="152"/>
      <c r="N30" s="126" t="str">
        <f>Datos!L131</f>
        <v/>
      </c>
      <c r="O30" s="126" t="str">
        <f>Datos!M131</f>
        <v/>
      </c>
      <c r="P30" s="126" t="str">
        <f>Datos!N131</f>
        <v/>
      </c>
      <c r="Q30" s="585" t="str">
        <f>Datos!O131</f>
        <v/>
      </c>
    </row>
    <row r="31" spans="1:20" ht="15" customHeight="1" x14ac:dyDescent="0.25">
      <c r="A31" s="66"/>
      <c r="E31" s="218"/>
      <c r="F31" s="768"/>
      <c r="G31" s="220"/>
      <c r="H31" s="221" t="str">
        <f>Datos!F132</f>
        <v/>
      </c>
      <c r="I31" s="221" t="str">
        <f>Datos!G132</f>
        <v/>
      </c>
      <c r="J31" s="221" t="str">
        <f>Datos!H132</f>
        <v/>
      </c>
      <c r="K31" s="152"/>
      <c r="L31" s="152"/>
      <c r="M31" s="152"/>
      <c r="N31" s="126" t="str">
        <f>Datos!L132</f>
        <v/>
      </c>
      <c r="O31" s="126" t="str">
        <f>Datos!M132</f>
        <v/>
      </c>
      <c r="P31" s="126" t="str">
        <f>Datos!N132</f>
        <v/>
      </c>
      <c r="Q31" s="585" t="str">
        <f>Datos!O132</f>
        <v/>
      </c>
    </row>
    <row r="32" spans="1:20" ht="15" customHeight="1" x14ac:dyDescent="0.25">
      <c r="A32" s="19"/>
      <c r="E32" s="218"/>
      <c r="F32" s="768"/>
      <c r="G32" s="220"/>
      <c r="H32" s="221" t="str">
        <f>Datos!F133</f>
        <v/>
      </c>
      <c r="I32" s="221" t="str">
        <f>Datos!G133</f>
        <v/>
      </c>
      <c r="J32" s="221" t="str">
        <f>Datos!H133</f>
        <v/>
      </c>
      <c r="K32" s="152"/>
      <c r="L32" s="152"/>
      <c r="M32" s="152"/>
      <c r="N32" s="126" t="str">
        <f>Datos!L133</f>
        <v/>
      </c>
      <c r="O32" s="126" t="str">
        <f>Datos!M133</f>
        <v/>
      </c>
      <c r="P32" s="126" t="str">
        <f>Datos!N133</f>
        <v/>
      </c>
      <c r="Q32" s="585" t="str">
        <f>Datos!O133</f>
        <v/>
      </c>
    </row>
    <row r="33" spans="1:17" ht="15" customHeight="1" x14ac:dyDescent="0.25">
      <c r="A33" s="19"/>
      <c r="E33" s="218"/>
      <c r="F33" s="768"/>
      <c r="G33" s="220"/>
      <c r="H33" s="221" t="str">
        <f>Datos!F134</f>
        <v/>
      </c>
      <c r="I33" s="221" t="str">
        <f>Datos!G134</f>
        <v/>
      </c>
      <c r="J33" s="221" t="str">
        <f>Datos!H134</f>
        <v/>
      </c>
      <c r="K33" s="152"/>
      <c r="L33" s="152"/>
      <c r="M33" s="152"/>
      <c r="N33" s="126" t="str">
        <f>Datos!L134</f>
        <v/>
      </c>
      <c r="O33" s="126" t="str">
        <f>Datos!M134</f>
        <v/>
      </c>
      <c r="P33" s="126" t="str">
        <f>Datos!N134</f>
        <v/>
      </c>
      <c r="Q33" s="585" t="str">
        <f>Datos!O134</f>
        <v/>
      </c>
    </row>
    <row r="34" spans="1:17" ht="15" customHeight="1" x14ac:dyDescent="0.25">
      <c r="A34" s="19"/>
      <c r="E34" s="218"/>
      <c r="F34" s="768"/>
      <c r="G34" s="220"/>
      <c r="H34" s="221" t="str">
        <f>Datos!F135</f>
        <v/>
      </c>
      <c r="I34" s="221" t="str">
        <f>Datos!G135</f>
        <v/>
      </c>
      <c r="J34" s="221" t="str">
        <f>Datos!H135</f>
        <v/>
      </c>
      <c r="K34" s="152"/>
      <c r="L34" s="152"/>
      <c r="M34" s="152"/>
      <c r="N34" s="126" t="str">
        <f>Datos!L135</f>
        <v/>
      </c>
      <c r="O34" s="126" t="str">
        <f>Datos!M135</f>
        <v/>
      </c>
      <c r="P34" s="126" t="str">
        <f>Datos!N135</f>
        <v/>
      </c>
      <c r="Q34" s="585" t="str">
        <f>Datos!O135</f>
        <v/>
      </c>
    </row>
    <row r="35" spans="1:17" ht="15" customHeight="1" x14ac:dyDescent="0.25">
      <c r="A35" s="19"/>
      <c r="E35" s="218"/>
      <c r="F35" s="768"/>
      <c r="G35" s="220"/>
      <c r="H35" s="221" t="str">
        <f>Datos!F136</f>
        <v/>
      </c>
      <c r="I35" s="221" t="str">
        <f>Datos!G136</f>
        <v/>
      </c>
      <c r="J35" s="221" t="str">
        <f>Datos!H136</f>
        <v/>
      </c>
      <c r="K35" s="152"/>
      <c r="L35" s="152"/>
      <c r="M35" s="152"/>
      <c r="N35" s="126" t="str">
        <f>Datos!L136</f>
        <v/>
      </c>
      <c r="O35" s="126" t="str">
        <f>Datos!M136</f>
        <v/>
      </c>
      <c r="P35" s="126" t="str">
        <f>Datos!N136</f>
        <v/>
      </c>
      <c r="Q35" s="585" t="str">
        <f>Datos!O136</f>
        <v/>
      </c>
    </row>
    <row r="36" spans="1:17" ht="15" customHeight="1" x14ac:dyDescent="0.25">
      <c r="A36" s="19"/>
      <c r="E36" s="218"/>
      <c r="F36" s="768"/>
      <c r="G36" s="220"/>
      <c r="H36" s="221" t="str">
        <f>Datos!F137</f>
        <v/>
      </c>
      <c r="I36" s="221" t="str">
        <f>Datos!G137</f>
        <v/>
      </c>
      <c r="J36" s="221" t="str">
        <f>Datos!H137</f>
        <v/>
      </c>
      <c r="K36" s="152"/>
      <c r="L36" s="152"/>
      <c r="M36" s="152"/>
      <c r="N36" s="126" t="str">
        <f>Datos!L137</f>
        <v/>
      </c>
      <c r="O36" s="126" t="str">
        <f>Datos!M137</f>
        <v/>
      </c>
      <c r="P36" s="126" t="str">
        <f>Datos!N137</f>
        <v/>
      </c>
      <c r="Q36" s="585" t="str">
        <f>Datos!O137</f>
        <v/>
      </c>
    </row>
    <row r="37" spans="1:17" ht="15" customHeight="1" x14ac:dyDescent="0.25">
      <c r="A37" s="19"/>
      <c r="E37" s="218"/>
      <c r="F37" s="768"/>
      <c r="G37" s="220"/>
      <c r="H37" s="221" t="str">
        <f>Datos!F138</f>
        <v/>
      </c>
      <c r="I37" s="221" t="str">
        <f>Datos!G138</f>
        <v/>
      </c>
      <c r="J37" s="221" t="str">
        <f>Datos!H138</f>
        <v/>
      </c>
      <c r="K37" s="152"/>
      <c r="L37" s="152"/>
      <c r="M37" s="152"/>
      <c r="N37" s="126" t="str">
        <f>Datos!L138</f>
        <v/>
      </c>
      <c r="O37" s="126" t="str">
        <f>Datos!M138</f>
        <v/>
      </c>
      <c r="P37" s="126" t="str">
        <f>Datos!N138</f>
        <v/>
      </c>
      <c r="Q37" s="585" t="str">
        <f>Datos!O138</f>
        <v/>
      </c>
    </row>
    <row r="38" spans="1:17" ht="15" customHeight="1" x14ac:dyDescent="0.25">
      <c r="A38" s="19"/>
      <c r="E38" s="218"/>
      <c r="F38" s="768"/>
      <c r="G38" s="220"/>
      <c r="H38" s="221" t="str">
        <f>Datos!F139</f>
        <v/>
      </c>
      <c r="I38" s="221" t="str">
        <f>Datos!G139</f>
        <v/>
      </c>
      <c r="J38" s="221" t="str">
        <f>Datos!H139</f>
        <v/>
      </c>
      <c r="K38" s="152"/>
      <c r="L38" s="152"/>
      <c r="M38" s="152"/>
      <c r="N38" s="126" t="str">
        <f>Datos!L139</f>
        <v/>
      </c>
      <c r="O38" s="126" t="str">
        <f>Datos!M139</f>
        <v/>
      </c>
      <c r="P38" s="126" t="str">
        <f>Datos!N139</f>
        <v/>
      </c>
      <c r="Q38" s="585" t="str">
        <f>Datos!O139</f>
        <v/>
      </c>
    </row>
    <row r="39" spans="1:17" ht="15" customHeight="1" x14ac:dyDescent="0.25">
      <c r="A39" s="19"/>
      <c r="E39" s="218"/>
      <c r="F39" s="768"/>
      <c r="G39" s="220"/>
      <c r="H39" s="221" t="str">
        <f>Datos!F140</f>
        <v/>
      </c>
      <c r="I39" s="221" t="str">
        <f>Datos!G140</f>
        <v/>
      </c>
      <c r="J39" s="221" t="str">
        <f>Datos!H140</f>
        <v/>
      </c>
      <c r="K39" s="152"/>
      <c r="L39" s="152"/>
      <c r="M39" s="152"/>
      <c r="N39" s="126" t="str">
        <f>Datos!L140</f>
        <v/>
      </c>
      <c r="O39" s="126" t="str">
        <f>Datos!M140</f>
        <v/>
      </c>
      <c r="P39" s="126" t="str">
        <f>Datos!N140</f>
        <v/>
      </c>
      <c r="Q39" s="585" t="str">
        <f>Datos!O140</f>
        <v/>
      </c>
    </row>
    <row r="40" spans="1:17" ht="15" customHeight="1" x14ac:dyDescent="0.25">
      <c r="A40" s="19"/>
      <c r="E40" s="218"/>
      <c r="F40" s="768"/>
      <c r="G40" s="220"/>
      <c r="H40" s="221" t="str">
        <f>Datos!F141</f>
        <v/>
      </c>
      <c r="I40" s="221" t="str">
        <f>Datos!G141</f>
        <v/>
      </c>
      <c r="J40" s="221" t="str">
        <f>Datos!H141</f>
        <v/>
      </c>
      <c r="K40" s="152"/>
      <c r="L40" s="152"/>
      <c r="M40" s="152"/>
      <c r="N40" s="126" t="str">
        <f>Datos!L141</f>
        <v/>
      </c>
      <c r="O40" s="126" t="str">
        <f>Datos!M141</f>
        <v/>
      </c>
      <c r="P40" s="126" t="str">
        <f>Datos!N141</f>
        <v/>
      </c>
      <c r="Q40" s="585" t="str">
        <f>Datos!O141</f>
        <v/>
      </c>
    </row>
    <row r="41" spans="1:17" ht="15" customHeight="1" x14ac:dyDescent="0.25">
      <c r="A41" s="19"/>
      <c r="E41" s="218"/>
      <c r="F41" s="768"/>
      <c r="G41" s="220"/>
      <c r="H41" s="221" t="str">
        <f>Datos!F142</f>
        <v/>
      </c>
      <c r="I41" s="221" t="str">
        <f>Datos!G142</f>
        <v/>
      </c>
      <c r="J41" s="221" t="str">
        <f>Datos!H142</f>
        <v/>
      </c>
      <c r="K41" s="152"/>
      <c r="L41" s="152"/>
      <c r="M41" s="152"/>
      <c r="N41" s="126" t="str">
        <f>Datos!L142</f>
        <v/>
      </c>
      <c r="O41" s="126" t="str">
        <f>Datos!M142</f>
        <v/>
      </c>
      <c r="P41" s="126" t="str">
        <f>Datos!N142</f>
        <v/>
      </c>
      <c r="Q41" s="585" t="str">
        <f>Datos!O142</f>
        <v/>
      </c>
    </row>
    <row r="42" spans="1:17" ht="15" customHeight="1" x14ac:dyDescent="0.25">
      <c r="A42" s="19"/>
      <c r="E42" s="218"/>
      <c r="F42" s="768"/>
      <c r="G42" s="220"/>
      <c r="H42" s="221" t="str">
        <f>Datos!F143</f>
        <v/>
      </c>
      <c r="I42" s="221" t="str">
        <f>Datos!G143</f>
        <v/>
      </c>
      <c r="J42" s="221" t="str">
        <f>Datos!H143</f>
        <v/>
      </c>
      <c r="K42" s="152"/>
      <c r="L42" s="152"/>
      <c r="M42" s="152"/>
      <c r="N42" s="126" t="str">
        <f>Datos!L143</f>
        <v/>
      </c>
      <c r="O42" s="126" t="str">
        <f>Datos!M143</f>
        <v/>
      </c>
      <c r="P42" s="126" t="str">
        <f>Datos!N143</f>
        <v/>
      </c>
      <c r="Q42" s="585" t="str">
        <f>Datos!O143</f>
        <v/>
      </c>
    </row>
    <row r="43" spans="1:17" ht="15" customHeight="1" x14ac:dyDescent="0.25">
      <c r="A43" s="19"/>
      <c r="E43" s="218"/>
      <c r="F43" s="768"/>
      <c r="G43" s="220"/>
      <c r="H43" s="221" t="str">
        <f>Datos!F144</f>
        <v/>
      </c>
      <c r="I43" s="221" t="str">
        <f>Datos!G144</f>
        <v/>
      </c>
      <c r="J43" s="221" t="str">
        <f>Datos!H144</f>
        <v/>
      </c>
      <c r="K43" s="152"/>
      <c r="L43" s="152"/>
      <c r="M43" s="152"/>
      <c r="N43" s="126" t="str">
        <f>Datos!L144</f>
        <v/>
      </c>
      <c r="O43" s="126" t="str">
        <f>Datos!M144</f>
        <v/>
      </c>
      <c r="P43" s="126" t="str">
        <f>Datos!N144</f>
        <v/>
      </c>
      <c r="Q43" s="585" t="str">
        <f>Datos!O144</f>
        <v/>
      </c>
    </row>
    <row r="44" spans="1:17" ht="15" customHeight="1" x14ac:dyDescent="0.25">
      <c r="A44" s="19"/>
      <c r="E44" s="218"/>
      <c r="F44" s="768"/>
      <c r="G44" s="220"/>
      <c r="H44" s="221" t="str">
        <f>Datos!F145</f>
        <v/>
      </c>
      <c r="I44" s="221" t="str">
        <f>Datos!G145</f>
        <v/>
      </c>
      <c r="J44" s="221" t="str">
        <f>Datos!H145</f>
        <v/>
      </c>
      <c r="K44" s="152"/>
      <c r="L44" s="152"/>
      <c r="M44" s="152"/>
      <c r="N44" s="126" t="str">
        <f>Datos!L145</f>
        <v/>
      </c>
      <c r="O44" s="126" t="str">
        <f>Datos!M145</f>
        <v/>
      </c>
      <c r="P44" s="126" t="str">
        <f>Datos!N145</f>
        <v/>
      </c>
      <c r="Q44" s="585" t="str">
        <f>Datos!O145</f>
        <v/>
      </c>
    </row>
    <row r="45" spans="1:17" ht="15" customHeight="1" x14ac:dyDescent="0.25">
      <c r="A45" s="19"/>
      <c r="E45" s="218"/>
      <c r="F45" s="768"/>
      <c r="G45" s="220"/>
      <c r="H45" s="221" t="str">
        <f>Datos!F146</f>
        <v/>
      </c>
      <c r="I45" s="221" t="str">
        <f>Datos!G146</f>
        <v/>
      </c>
      <c r="J45" s="221" t="str">
        <f>Datos!H146</f>
        <v/>
      </c>
      <c r="K45" s="152"/>
      <c r="L45" s="152"/>
      <c r="M45" s="152"/>
      <c r="N45" s="126" t="str">
        <f>Datos!L146</f>
        <v/>
      </c>
      <c r="O45" s="126" t="str">
        <f>Datos!M146</f>
        <v/>
      </c>
      <c r="P45" s="126" t="str">
        <f>Datos!N146</f>
        <v/>
      </c>
      <c r="Q45" s="585" t="str">
        <f>Datos!O146</f>
        <v/>
      </c>
    </row>
    <row r="46" spans="1:17" ht="15" customHeight="1" x14ac:dyDescent="0.25">
      <c r="A46" s="19"/>
      <c r="E46" s="218"/>
      <c r="F46" s="768"/>
      <c r="G46" s="220"/>
      <c r="H46" s="221" t="str">
        <f>Datos!F147</f>
        <v/>
      </c>
      <c r="I46" s="221" t="str">
        <f>Datos!G147</f>
        <v/>
      </c>
      <c r="J46" s="221" t="str">
        <f>Datos!H147</f>
        <v/>
      </c>
      <c r="K46" s="152"/>
      <c r="L46" s="152"/>
      <c r="M46" s="152"/>
      <c r="N46" s="126" t="str">
        <f>Datos!L147</f>
        <v/>
      </c>
      <c r="O46" s="126" t="str">
        <f>Datos!M147</f>
        <v/>
      </c>
      <c r="P46" s="126" t="str">
        <f>Datos!N147</f>
        <v/>
      </c>
      <c r="Q46" s="585" t="str">
        <f>Datos!O147</f>
        <v/>
      </c>
    </row>
    <row r="47" spans="1:17" ht="15" customHeight="1" x14ac:dyDescent="0.25">
      <c r="A47" s="19"/>
      <c r="E47" s="218"/>
      <c r="F47" s="768"/>
      <c r="G47" s="220"/>
      <c r="H47" s="221" t="str">
        <f>Datos!F148</f>
        <v/>
      </c>
      <c r="I47" s="221" t="str">
        <f>Datos!G148</f>
        <v/>
      </c>
      <c r="J47" s="221" t="str">
        <f>Datos!H148</f>
        <v/>
      </c>
      <c r="K47" s="152"/>
      <c r="L47" s="152"/>
      <c r="M47" s="152"/>
      <c r="N47" s="126" t="str">
        <f>Datos!L148</f>
        <v/>
      </c>
      <c r="O47" s="126" t="str">
        <f>Datos!M148</f>
        <v/>
      </c>
      <c r="P47" s="126" t="str">
        <f>Datos!N148</f>
        <v/>
      </c>
      <c r="Q47" s="585" t="str">
        <f>Datos!O148</f>
        <v/>
      </c>
    </row>
    <row r="48" spans="1:17" ht="15" customHeight="1" x14ac:dyDescent="0.25">
      <c r="A48" s="19"/>
      <c r="E48" s="218"/>
      <c r="F48" s="768"/>
      <c r="G48" s="220"/>
      <c r="H48" s="221" t="str">
        <f>Datos!F149</f>
        <v/>
      </c>
      <c r="I48" s="221" t="str">
        <f>Datos!G149</f>
        <v/>
      </c>
      <c r="J48" s="221" t="str">
        <f>Datos!H149</f>
        <v/>
      </c>
      <c r="K48" s="152"/>
      <c r="L48" s="152"/>
      <c r="M48" s="152"/>
      <c r="N48" s="126" t="str">
        <f>Datos!L149</f>
        <v/>
      </c>
      <c r="O48" s="126" t="str">
        <f>Datos!M149</f>
        <v/>
      </c>
      <c r="P48" s="126" t="str">
        <f>Datos!N149</f>
        <v/>
      </c>
      <c r="Q48" s="585" t="str">
        <f>Datos!O149</f>
        <v/>
      </c>
    </row>
    <row r="49" spans="1:17" ht="15" customHeight="1" x14ac:dyDescent="0.25">
      <c r="A49" s="19"/>
      <c r="E49" s="218"/>
      <c r="F49" s="768"/>
      <c r="G49" s="220"/>
      <c r="H49" s="221" t="str">
        <f>Datos!F150</f>
        <v/>
      </c>
      <c r="I49" s="221" t="str">
        <f>Datos!G150</f>
        <v/>
      </c>
      <c r="J49" s="221" t="str">
        <f>Datos!H150</f>
        <v/>
      </c>
      <c r="K49" s="152"/>
      <c r="L49" s="152"/>
      <c r="M49" s="152"/>
      <c r="N49" s="126" t="str">
        <f>Datos!L150</f>
        <v/>
      </c>
      <c r="O49" s="126" t="str">
        <f>Datos!M150</f>
        <v/>
      </c>
      <c r="P49" s="126" t="str">
        <f>Datos!N150</f>
        <v/>
      </c>
      <c r="Q49" s="585" t="str">
        <f>Datos!O150</f>
        <v/>
      </c>
    </row>
    <row r="50" spans="1:17" ht="15" customHeight="1" x14ac:dyDescent="0.25">
      <c r="A50" s="19"/>
      <c r="E50" s="218"/>
      <c r="F50" s="768"/>
      <c r="G50" s="220"/>
      <c r="H50" s="221" t="str">
        <f>Datos!F151</f>
        <v/>
      </c>
      <c r="I50" s="221" t="str">
        <f>Datos!G151</f>
        <v/>
      </c>
      <c r="J50" s="221" t="str">
        <f>Datos!H151</f>
        <v/>
      </c>
      <c r="K50" s="152"/>
      <c r="L50" s="152"/>
      <c r="M50" s="152"/>
      <c r="N50" s="126" t="str">
        <f>Datos!L151</f>
        <v/>
      </c>
      <c r="O50" s="126" t="str">
        <f>Datos!M151</f>
        <v/>
      </c>
      <c r="P50" s="126" t="str">
        <f>Datos!N151</f>
        <v/>
      </c>
      <c r="Q50" s="585" t="str">
        <f>Datos!O151</f>
        <v/>
      </c>
    </row>
    <row r="51" spans="1:17" ht="15" customHeight="1" x14ac:dyDescent="0.25">
      <c r="A51" s="19"/>
      <c r="E51" s="218"/>
      <c r="F51" s="768"/>
      <c r="G51" s="220"/>
      <c r="H51" s="221" t="str">
        <f>Datos!F152</f>
        <v/>
      </c>
      <c r="I51" s="221" t="str">
        <f>Datos!G152</f>
        <v/>
      </c>
      <c r="J51" s="221" t="str">
        <f>Datos!H152</f>
        <v/>
      </c>
      <c r="K51" s="152"/>
      <c r="L51" s="152"/>
      <c r="M51" s="152"/>
      <c r="N51" s="126" t="str">
        <f>Datos!L152</f>
        <v/>
      </c>
      <c r="O51" s="126" t="str">
        <f>Datos!M152</f>
        <v/>
      </c>
      <c r="P51" s="126" t="str">
        <f>Datos!N152</f>
        <v/>
      </c>
      <c r="Q51" s="585" t="str">
        <f>Datos!O152</f>
        <v/>
      </c>
    </row>
    <row r="52" spans="1:17" ht="15" customHeight="1" x14ac:dyDescent="0.25">
      <c r="A52" s="19"/>
      <c r="E52" s="218"/>
      <c r="F52" s="768"/>
      <c r="G52" s="220"/>
      <c r="H52" s="221" t="str">
        <f>Datos!F153</f>
        <v/>
      </c>
      <c r="I52" s="221" t="str">
        <f>Datos!G153</f>
        <v/>
      </c>
      <c r="J52" s="221" t="str">
        <f>Datos!H153</f>
        <v/>
      </c>
      <c r="K52" s="152"/>
      <c r="L52" s="152"/>
      <c r="M52" s="152"/>
      <c r="N52" s="126" t="str">
        <f>Datos!L153</f>
        <v/>
      </c>
      <c r="O52" s="126" t="str">
        <f>Datos!M153</f>
        <v/>
      </c>
      <c r="P52" s="126" t="str">
        <f>Datos!N153</f>
        <v/>
      </c>
      <c r="Q52" s="585" t="str">
        <f>Datos!O153</f>
        <v/>
      </c>
    </row>
    <row r="53" spans="1:17" ht="15" customHeight="1" x14ac:dyDescent="0.25">
      <c r="A53" s="19"/>
      <c r="E53" s="218"/>
      <c r="F53" s="768"/>
      <c r="G53" s="220"/>
      <c r="H53" s="221" t="str">
        <f>Datos!F154</f>
        <v/>
      </c>
      <c r="I53" s="221" t="str">
        <f>Datos!G154</f>
        <v/>
      </c>
      <c r="J53" s="221" t="str">
        <f>Datos!H154</f>
        <v/>
      </c>
      <c r="K53" s="152"/>
      <c r="L53" s="152"/>
      <c r="M53" s="152"/>
      <c r="N53" s="126" t="str">
        <f>Datos!L154</f>
        <v/>
      </c>
      <c r="O53" s="126" t="str">
        <f>Datos!M154</f>
        <v/>
      </c>
      <c r="P53" s="126" t="str">
        <f>Datos!N154</f>
        <v/>
      </c>
      <c r="Q53" s="585" t="str">
        <f>Datos!O154</f>
        <v/>
      </c>
    </row>
    <row r="54" spans="1:17" ht="15" customHeight="1" x14ac:dyDescent="0.25">
      <c r="A54" s="19"/>
      <c r="E54" s="218"/>
      <c r="F54" s="768"/>
      <c r="G54" s="220"/>
      <c r="H54" s="221" t="str">
        <f>Datos!F155</f>
        <v/>
      </c>
      <c r="I54" s="221" t="str">
        <f>Datos!G155</f>
        <v/>
      </c>
      <c r="J54" s="221" t="str">
        <f>Datos!H155</f>
        <v/>
      </c>
      <c r="K54" s="152"/>
      <c r="L54" s="152"/>
      <c r="M54" s="152"/>
      <c r="N54" s="126" t="str">
        <f>Datos!L155</f>
        <v/>
      </c>
      <c r="O54" s="126" t="str">
        <f>Datos!M155</f>
        <v/>
      </c>
      <c r="P54" s="126" t="str">
        <f>Datos!N155</f>
        <v/>
      </c>
      <c r="Q54" s="585" t="str">
        <f>Datos!O155</f>
        <v/>
      </c>
    </row>
    <row r="55" spans="1:17" ht="15" customHeight="1" x14ac:dyDescent="0.25">
      <c r="A55" s="19"/>
      <c r="E55" s="218"/>
      <c r="F55" s="768"/>
      <c r="G55" s="220"/>
      <c r="H55" s="221" t="str">
        <f>Datos!F156</f>
        <v/>
      </c>
      <c r="I55" s="221" t="str">
        <f>Datos!G156</f>
        <v/>
      </c>
      <c r="J55" s="221" t="str">
        <f>Datos!H156</f>
        <v/>
      </c>
      <c r="K55" s="152"/>
      <c r="L55" s="152"/>
      <c r="M55" s="152"/>
      <c r="N55" s="126" t="str">
        <f>Datos!L156</f>
        <v/>
      </c>
      <c r="O55" s="126" t="str">
        <f>Datos!M156</f>
        <v/>
      </c>
      <c r="P55" s="126" t="str">
        <f>Datos!N156</f>
        <v/>
      </c>
      <c r="Q55" s="585" t="str">
        <f>Datos!O156</f>
        <v/>
      </c>
    </row>
    <row r="56" spans="1:17" ht="15" customHeight="1" x14ac:dyDescent="0.25">
      <c r="A56" s="19"/>
      <c r="E56" s="218"/>
      <c r="F56" s="768"/>
      <c r="G56" s="220"/>
      <c r="H56" s="221" t="str">
        <f>Datos!F157</f>
        <v/>
      </c>
      <c r="I56" s="221" t="str">
        <f>Datos!G157</f>
        <v/>
      </c>
      <c r="J56" s="221" t="str">
        <f>Datos!H157</f>
        <v/>
      </c>
      <c r="K56" s="152"/>
      <c r="L56" s="152"/>
      <c r="M56" s="152"/>
      <c r="N56" s="126" t="str">
        <f>Datos!L157</f>
        <v/>
      </c>
      <c r="O56" s="126" t="str">
        <f>Datos!M157</f>
        <v/>
      </c>
      <c r="P56" s="126" t="str">
        <f>Datos!N157</f>
        <v/>
      </c>
      <c r="Q56" s="585" t="str">
        <f>Datos!O157</f>
        <v/>
      </c>
    </row>
    <row r="57" spans="1:17" ht="15" customHeight="1" x14ac:dyDescent="0.25">
      <c r="A57" s="19"/>
      <c r="E57" s="218"/>
      <c r="F57" s="768"/>
      <c r="G57" s="220"/>
      <c r="H57" s="221" t="str">
        <f>Datos!F158</f>
        <v/>
      </c>
      <c r="I57" s="221" t="str">
        <f>Datos!G158</f>
        <v/>
      </c>
      <c r="J57" s="221" t="str">
        <f>Datos!H158</f>
        <v/>
      </c>
      <c r="K57" s="152"/>
      <c r="L57" s="152"/>
      <c r="M57" s="152"/>
      <c r="N57" s="126" t="str">
        <f>Datos!L158</f>
        <v/>
      </c>
      <c r="O57" s="126" t="str">
        <f>Datos!M158</f>
        <v/>
      </c>
      <c r="P57" s="126" t="str">
        <f>Datos!N158</f>
        <v/>
      </c>
      <c r="Q57" s="585" t="str">
        <f>Datos!O158</f>
        <v/>
      </c>
    </row>
    <row r="58" spans="1:17" ht="15" customHeight="1" x14ac:dyDescent="0.25">
      <c r="A58" s="19"/>
      <c r="E58" s="218"/>
      <c r="F58" s="768"/>
      <c r="G58" s="220"/>
      <c r="H58" s="221" t="str">
        <f>Datos!F159</f>
        <v/>
      </c>
      <c r="I58" s="221" t="str">
        <f>Datos!G159</f>
        <v/>
      </c>
      <c r="J58" s="221" t="str">
        <f>Datos!H159</f>
        <v/>
      </c>
      <c r="K58" s="152"/>
      <c r="L58" s="152"/>
      <c r="M58" s="152"/>
      <c r="N58" s="126" t="str">
        <f>Datos!L159</f>
        <v/>
      </c>
      <c r="O58" s="126" t="str">
        <f>Datos!M159</f>
        <v/>
      </c>
      <c r="P58" s="126" t="str">
        <f>Datos!N159</f>
        <v/>
      </c>
      <c r="Q58" s="585" t="str">
        <f>Datos!O159</f>
        <v/>
      </c>
    </row>
    <row r="59" spans="1:17" ht="15" customHeight="1" x14ac:dyDescent="0.25">
      <c r="A59" s="19"/>
      <c r="E59" s="218"/>
      <c r="F59" s="768"/>
      <c r="G59" s="220"/>
      <c r="H59" s="221" t="str">
        <f>Datos!F160</f>
        <v/>
      </c>
      <c r="I59" s="221" t="str">
        <f>Datos!G160</f>
        <v/>
      </c>
      <c r="J59" s="221" t="str">
        <f>Datos!H160</f>
        <v/>
      </c>
      <c r="K59" s="152"/>
      <c r="L59" s="152"/>
      <c r="M59" s="152"/>
      <c r="N59" s="126" t="str">
        <f>Datos!L160</f>
        <v/>
      </c>
      <c r="O59" s="126" t="str">
        <f>Datos!M160</f>
        <v/>
      </c>
      <c r="P59" s="126" t="str">
        <f>Datos!N160</f>
        <v/>
      </c>
      <c r="Q59" s="585" t="str">
        <f>Datos!O160</f>
        <v/>
      </c>
    </row>
    <row r="60" spans="1:17" ht="15" customHeight="1" x14ac:dyDescent="0.25">
      <c r="A60" s="19"/>
      <c r="E60" s="218"/>
      <c r="F60" s="768"/>
      <c r="G60" s="220"/>
      <c r="H60" s="221" t="str">
        <f>Datos!F161</f>
        <v/>
      </c>
      <c r="I60" s="221" t="str">
        <f>Datos!G161</f>
        <v/>
      </c>
      <c r="J60" s="221" t="str">
        <f>Datos!H161</f>
        <v/>
      </c>
      <c r="K60" s="152"/>
      <c r="L60" s="152"/>
      <c r="M60" s="152"/>
      <c r="N60" s="126" t="str">
        <f>Datos!L161</f>
        <v/>
      </c>
      <c r="O60" s="126" t="str">
        <f>Datos!M161</f>
        <v/>
      </c>
      <c r="P60" s="126" t="str">
        <f>Datos!N161</f>
        <v/>
      </c>
      <c r="Q60" s="585" t="str">
        <f>Datos!O161</f>
        <v/>
      </c>
    </row>
    <row r="61" spans="1:17" ht="15" customHeight="1" x14ac:dyDescent="0.25">
      <c r="A61" s="19"/>
      <c r="E61" s="218"/>
      <c r="F61" s="768"/>
      <c r="G61" s="220"/>
      <c r="H61" s="221" t="str">
        <f>Datos!F162</f>
        <v/>
      </c>
      <c r="I61" s="221" t="str">
        <f>Datos!G162</f>
        <v/>
      </c>
      <c r="J61" s="221" t="str">
        <f>Datos!H162</f>
        <v/>
      </c>
      <c r="K61" s="152"/>
      <c r="L61" s="152"/>
      <c r="M61" s="152"/>
      <c r="N61" s="126" t="str">
        <f>Datos!L162</f>
        <v/>
      </c>
      <c r="O61" s="126" t="str">
        <f>Datos!M162</f>
        <v/>
      </c>
      <c r="P61" s="126" t="str">
        <f>Datos!N162</f>
        <v/>
      </c>
      <c r="Q61" s="585" t="str">
        <f>Datos!O162</f>
        <v/>
      </c>
    </row>
    <row r="62" spans="1:17" ht="15" customHeight="1" x14ac:dyDescent="0.25">
      <c r="A62" s="19"/>
      <c r="E62" s="218"/>
      <c r="F62" s="768"/>
      <c r="G62" s="220"/>
      <c r="H62" s="221" t="str">
        <f>Datos!F163</f>
        <v/>
      </c>
      <c r="I62" s="221" t="str">
        <f>Datos!G163</f>
        <v/>
      </c>
      <c r="J62" s="221" t="str">
        <f>Datos!H163</f>
        <v/>
      </c>
      <c r="K62" s="152"/>
      <c r="L62" s="152"/>
      <c r="M62" s="152"/>
      <c r="N62" s="126" t="str">
        <f>Datos!L163</f>
        <v/>
      </c>
      <c r="O62" s="126" t="str">
        <f>Datos!M163</f>
        <v/>
      </c>
      <c r="P62" s="126" t="str">
        <f>Datos!N163</f>
        <v/>
      </c>
      <c r="Q62" s="585" t="str">
        <f>Datos!O163</f>
        <v/>
      </c>
    </row>
    <row r="63" spans="1:17" ht="15" customHeight="1" x14ac:dyDescent="0.25">
      <c r="A63" s="19"/>
      <c r="E63" s="218"/>
      <c r="F63" s="768"/>
      <c r="G63" s="220"/>
      <c r="H63" s="221" t="str">
        <f>Datos!F164</f>
        <v/>
      </c>
      <c r="I63" s="221" t="str">
        <f>Datos!G164</f>
        <v/>
      </c>
      <c r="J63" s="221" t="str">
        <f>Datos!H164</f>
        <v/>
      </c>
      <c r="K63" s="152"/>
      <c r="L63" s="152"/>
      <c r="M63" s="152"/>
      <c r="N63" s="126" t="str">
        <f>Datos!L164</f>
        <v/>
      </c>
      <c r="O63" s="126" t="str">
        <f>Datos!M164</f>
        <v/>
      </c>
      <c r="P63" s="126" t="str">
        <f>Datos!N164</f>
        <v/>
      </c>
      <c r="Q63" s="585" t="str">
        <f>Datos!O164</f>
        <v/>
      </c>
    </row>
    <row r="64" spans="1:17" ht="15" customHeight="1" x14ac:dyDescent="0.25">
      <c r="A64" s="19"/>
      <c r="E64" s="218"/>
      <c r="F64" s="768"/>
      <c r="G64" s="220"/>
      <c r="H64" s="221" t="str">
        <f>Datos!F165</f>
        <v/>
      </c>
      <c r="I64" s="221" t="str">
        <f>Datos!G165</f>
        <v/>
      </c>
      <c r="J64" s="221" t="str">
        <f>Datos!H165</f>
        <v/>
      </c>
      <c r="K64" s="152"/>
      <c r="L64" s="152"/>
      <c r="M64" s="152"/>
      <c r="N64" s="126" t="str">
        <f>Datos!L165</f>
        <v/>
      </c>
      <c r="O64" s="126" t="str">
        <f>Datos!M165</f>
        <v/>
      </c>
      <c r="P64" s="126" t="str">
        <f>Datos!N165</f>
        <v/>
      </c>
      <c r="Q64" s="585" t="str">
        <f>Datos!O165</f>
        <v/>
      </c>
    </row>
    <row r="65" spans="1:21" ht="15" customHeight="1" x14ac:dyDescent="0.25">
      <c r="A65" s="19"/>
      <c r="E65" s="218"/>
      <c r="F65" s="768"/>
      <c r="G65" s="220"/>
      <c r="H65" s="221" t="str">
        <f>Datos!F166</f>
        <v/>
      </c>
      <c r="I65" s="221" t="str">
        <f>Datos!G166</f>
        <v/>
      </c>
      <c r="J65" s="221" t="str">
        <f>Datos!H166</f>
        <v/>
      </c>
      <c r="K65" s="152"/>
      <c r="L65" s="152"/>
      <c r="M65" s="152"/>
      <c r="N65" s="126" t="str">
        <f>Datos!L166</f>
        <v/>
      </c>
      <c r="O65" s="126" t="str">
        <f>Datos!M166</f>
        <v/>
      </c>
      <c r="P65" s="126" t="str">
        <f>Datos!N166</f>
        <v/>
      </c>
      <c r="Q65" s="585" t="str">
        <f>Datos!O166</f>
        <v/>
      </c>
    </row>
    <row r="66" spans="1:21" ht="15" customHeight="1" x14ac:dyDescent="0.25">
      <c r="A66" s="19"/>
      <c r="E66" s="218"/>
      <c r="F66" s="768"/>
      <c r="G66" s="220"/>
      <c r="H66" s="221" t="str">
        <f>Datos!F167</f>
        <v/>
      </c>
      <c r="I66" s="221" t="str">
        <f>Datos!G167</f>
        <v/>
      </c>
      <c r="J66" s="221" t="str">
        <f>Datos!H167</f>
        <v/>
      </c>
      <c r="K66" s="152"/>
      <c r="L66" s="152"/>
      <c r="M66" s="152"/>
      <c r="N66" s="126" t="str">
        <f>Datos!L167</f>
        <v/>
      </c>
      <c r="O66" s="126" t="str">
        <f>Datos!M167</f>
        <v/>
      </c>
      <c r="P66" s="126" t="str">
        <f>Datos!N167</f>
        <v/>
      </c>
      <c r="Q66" s="585" t="str">
        <f>Datos!O167</f>
        <v/>
      </c>
    </row>
    <row r="67" spans="1:21" ht="15" customHeight="1" x14ac:dyDescent="0.25">
      <c r="A67" s="19"/>
      <c r="E67" s="218"/>
      <c r="F67" s="768"/>
      <c r="G67" s="220"/>
      <c r="H67" s="221" t="str">
        <f>Datos!F168</f>
        <v/>
      </c>
      <c r="I67" s="221" t="str">
        <f>Datos!G168</f>
        <v/>
      </c>
      <c r="J67" s="221" t="str">
        <f>Datos!H168</f>
        <v/>
      </c>
      <c r="K67" s="152"/>
      <c r="L67" s="152"/>
      <c r="M67" s="152"/>
      <c r="N67" s="126" t="str">
        <f>Datos!L168</f>
        <v/>
      </c>
      <c r="O67" s="126" t="str">
        <f>Datos!M168</f>
        <v/>
      </c>
      <c r="P67" s="126" t="str">
        <f>Datos!N168</f>
        <v/>
      </c>
      <c r="Q67" s="585" t="str">
        <f>Datos!O168</f>
        <v/>
      </c>
    </row>
    <row r="68" spans="1:21" ht="15" customHeight="1" x14ac:dyDescent="0.25">
      <c r="A68" s="19"/>
      <c r="E68" s="218"/>
      <c r="F68" s="768"/>
      <c r="G68" s="220"/>
      <c r="H68" s="221" t="str">
        <f>Datos!F169</f>
        <v/>
      </c>
      <c r="I68" s="221" t="str">
        <f>Datos!G169</f>
        <v/>
      </c>
      <c r="J68" s="221" t="str">
        <f>Datos!H169</f>
        <v/>
      </c>
      <c r="K68" s="152"/>
      <c r="L68" s="152"/>
      <c r="M68" s="152"/>
      <c r="N68" s="126" t="str">
        <f>Datos!L169</f>
        <v/>
      </c>
      <c r="O68" s="126" t="str">
        <f>Datos!M169</f>
        <v/>
      </c>
      <c r="P68" s="126" t="str">
        <f>Datos!N169</f>
        <v/>
      </c>
      <c r="Q68" s="585" t="str">
        <f>Datos!O169</f>
        <v/>
      </c>
    </row>
    <row r="69" spans="1:21" ht="15" customHeight="1" x14ac:dyDescent="0.25">
      <c r="A69" s="19"/>
      <c r="E69" s="218"/>
      <c r="F69" s="768"/>
      <c r="G69" s="220"/>
      <c r="H69" s="221" t="str">
        <f>Datos!F170</f>
        <v/>
      </c>
      <c r="I69" s="221" t="str">
        <f>Datos!G170</f>
        <v/>
      </c>
      <c r="J69" s="221" t="str">
        <f>Datos!H170</f>
        <v/>
      </c>
      <c r="K69" s="152"/>
      <c r="L69" s="152"/>
      <c r="M69" s="152"/>
      <c r="N69" s="126" t="str">
        <f>Datos!L170</f>
        <v/>
      </c>
      <c r="O69" s="126" t="str">
        <f>Datos!M170</f>
        <v/>
      </c>
      <c r="P69" s="126" t="str">
        <f>Datos!N170</f>
        <v/>
      </c>
      <c r="Q69" s="585" t="str">
        <f>Datos!O170</f>
        <v/>
      </c>
    </row>
    <row r="70" spans="1:21" ht="15" customHeight="1" x14ac:dyDescent="0.25">
      <c r="A70" s="19"/>
      <c r="E70" s="218"/>
      <c r="F70" s="768"/>
      <c r="G70" s="220"/>
      <c r="H70" s="221" t="str">
        <f>Datos!F171</f>
        <v/>
      </c>
      <c r="I70" s="221" t="str">
        <f>Datos!G171</f>
        <v/>
      </c>
      <c r="J70" s="221" t="str">
        <f>Datos!H171</f>
        <v/>
      </c>
      <c r="K70" s="152"/>
      <c r="L70" s="152"/>
      <c r="M70" s="152"/>
      <c r="N70" s="126" t="str">
        <f>Datos!L171</f>
        <v/>
      </c>
      <c r="O70" s="126" t="str">
        <f>Datos!M171</f>
        <v/>
      </c>
      <c r="P70" s="126" t="str">
        <f>Datos!N171</f>
        <v/>
      </c>
      <c r="Q70" s="585" t="str">
        <f>Datos!O171</f>
        <v/>
      </c>
    </row>
    <row r="71" spans="1:21" ht="15" customHeight="1" x14ac:dyDescent="0.25">
      <c r="A71" s="19"/>
      <c r="E71" s="218"/>
      <c r="F71" s="768"/>
      <c r="G71" s="220"/>
      <c r="H71" s="221" t="str">
        <f>Datos!F172</f>
        <v/>
      </c>
      <c r="I71" s="221" t="str">
        <f>Datos!G172</f>
        <v/>
      </c>
      <c r="J71" s="221" t="str">
        <f>Datos!H172</f>
        <v/>
      </c>
      <c r="K71" s="152"/>
      <c r="L71" s="152"/>
      <c r="M71" s="152"/>
      <c r="N71" s="126" t="str">
        <f>Datos!L172</f>
        <v/>
      </c>
      <c r="O71" s="126" t="str">
        <f>Datos!M172</f>
        <v/>
      </c>
      <c r="P71" s="126" t="str">
        <f>Datos!N172</f>
        <v/>
      </c>
      <c r="Q71" s="585" t="str">
        <f>Datos!O172</f>
        <v/>
      </c>
    </row>
    <row r="72" spans="1:21" ht="15" customHeight="1" x14ac:dyDescent="0.25">
      <c r="A72" s="19"/>
      <c r="E72" s="218"/>
      <c r="F72" s="768"/>
      <c r="G72" s="220"/>
      <c r="H72" s="221" t="str">
        <f>Datos!F173</f>
        <v/>
      </c>
      <c r="I72" s="221" t="str">
        <f>Datos!G173</f>
        <v/>
      </c>
      <c r="J72" s="221" t="str">
        <f>Datos!H173</f>
        <v/>
      </c>
      <c r="K72" s="152"/>
      <c r="L72" s="152"/>
      <c r="M72" s="152"/>
      <c r="N72" s="126" t="str">
        <f>Datos!L173</f>
        <v/>
      </c>
      <c r="O72" s="126" t="str">
        <f>Datos!M173</f>
        <v/>
      </c>
      <c r="P72" s="126" t="str">
        <f>Datos!N173</f>
        <v/>
      </c>
      <c r="Q72" s="585" t="str">
        <f>Datos!O173</f>
        <v/>
      </c>
    </row>
    <row r="73" spans="1:21" ht="15" customHeight="1" x14ac:dyDescent="0.25">
      <c r="A73" s="19"/>
      <c r="E73" s="218"/>
      <c r="F73" s="768"/>
      <c r="G73" s="220"/>
      <c r="H73" s="221" t="str">
        <f>Datos!F174</f>
        <v/>
      </c>
      <c r="I73" s="221" t="str">
        <f>Datos!G174</f>
        <v/>
      </c>
      <c r="J73" s="221" t="str">
        <f>Datos!H174</f>
        <v/>
      </c>
      <c r="K73" s="152"/>
      <c r="L73" s="152"/>
      <c r="M73" s="152"/>
      <c r="N73" s="126" t="str">
        <f>Datos!L174</f>
        <v/>
      </c>
      <c r="O73" s="126" t="str">
        <f>Datos!M174</f>
        <v/>
      </c>
      <c r="P73" s="126" t="str">
        <f>Datos!N174</f>
        <v/>
      </c>
      <c r="Q73" s="585" t="str">
        <f>Datos!O174</f>
        <v/>
      </c>
    </row>
    <row r="74" spans="1:21" ht="15" customHeight="1" x14ac:dyDescent="0.25">
      <c r="A74" s="19"/>
      <c r="E74" s="218"/>
      <c r="F74" s="768"/>
      <c r="G74" s="220"/>
      <c r="H74" s="221" t="str">
        <f>Datos!F175</f>
        <v/>
      </c>
      <c r="I74" s="221" t="str">
        <f>Datos!G175</f>
        <v/>
      </c>
      <c r="J74" s="221" t="str">
        <f>Datos!H175</f>
        <v/>
      </c>
      <c r="K74" s="152"/>
      <c r="L74" s="152"/>
      <c r="M74" s="152"/>
      <c r="N74" s="126" t="str">
        <f>Datos!L175</f>
        <v/>
      </c>
      <c r="O74" s="126" t="str">
        <f>Datos!M175</f>
        <v/>
      </c>
      <c r="P74" s="126" t="str">
        <f>Datos!N175</f>
        <v/>
      </c>
      <c r="Q74" s="585" t="str">
        <f>Datos!O175</f>
        <v/>
      </c>
    </row>
    <row r="75" spans="1:21" ht="15" customHeight="1" x14ac:dyDescent="0.25">
      <c r="A75" s="19"/>
      <c r="E75" s="218"/>
      <c r="F75" s="768"/>
      <c r="G75" s="220"/>
      <c r="H75" s="221" t="str">
        <f>Datos!F176</f>
        <v/>
      </c>
      <c r="I75" s="221" t="str">
        <f>Datos!G176</f>
        <v/>
      </c>
      <c r="J75" s="221" t="str">
        <f>Datos!H176</f>
        <v/>
      </c>
      <c r="K75" s="152"/>
      <c r="L75" s="152"/>
      <c r="M75" s="152"/>
      <c r="N75" s="126" t="str">
        <f>Datos!L176</f>
        <v/>
      </c>
      <c r="O75" s="126" t="str">
        <f>Datos!M176</f>
        <v/>
      </c>
      <c r="P75" s="126" t="str">
        <f>Datos!N176</f>
        <v/>
      </c>
      <c r="Q75" s="585" t="str">
        <f>Datos!O176</f>
        <v/>
      </c>
    </row>
    <row r="76" spans="1:21" ht="15" customHeight="1" x14ac:dyDescent="0.25">
      <c r="A76" s="19"/>
      <c r="E76" s="218"/>
      <c r="F76" s="768"/>
      <c r="G76" s="220"/>
      <c r="H76" s="221" t="str">
        <f>Datos!F177</f>
        <v/>
      </c>
      <c r="I76" s="221" t="str">
        <f>Datos!G177</f>
        <v/>
      </c>
      <c r="J76" s="221" t="str">
        <f>Datos!H177</f>
        <v/>
      </c>
      <c r="K76" s="152"/>
      <c r="L76" s="152"/>
      <c r="M76" s="152"/>
      <c r="N76" s="126" t="str">
        <f>Datos!L177</f>
        <v/>
      </c>
      <c r="O76" s="126" t="str">
        <f>Datos!M177</f>
        <v/>
      </c>
      <c r="P76" s="126" t="str">
        <f>Datos!N177</f>
        <v/>
      </c>
      <c r="Q76" s="585" t="str">
        <f>Datos!O177</f>
        <v/>
      </c>
    </row>
    <row r="77" spans="1:21" ht="15" customHeight="1" x14ac:dyDescent="0.25">
      <c r="A77" s="19"/>
      <c r="C77" s="14"/>
      <c r="F77" s="288"/>
      <c r="G77" s="288"/>
      <c r="H77" s="288"/>
      <c r="I77" s="288"/>
      <c r="J77" s="288"/>
      <c r="K77" s="288"/>
      <c r="L77" s="288"/>
      <c r="M77" s="288"/>
      <c r="N77" s="502">
        <f>Datos!D43</f>
        <v>0</v>
      </c>
      <c r="O77" s="502">
        <f>Datos!E43</f>
        <v>0</v>
      </c>
      <c r="P77" s="502">
        <f>Datos!F43</f>
        <v>0</v>
      </c>
      <c r="Q77" s="589">
        <f>Datos!G43</f>
        <v>0</v>
      </c>
      <c r="R77" s="288"/>
    </row>
    <row r="78" spans="1:21" ht="15" customHeight="1" x14ac:dyDescent="0.25">
      <c r="A78" s="19"/>
      <c r="C78" s="14"/>
      <c r="F78" s="288"/>
      <c r="G78" s="288"/>
      <c r="H78" s="288"/>
      <c r="I78" s="288"/>
      <c r="J78" s="288"/>
      <c r="K78" s="288"/>
      <c r="L78" s="288"/>
      <c r="M78" s="288"/>
      <c r="N78" s="288"/>
      <c r="O78" s="288"/>
      <c r="P78" s="288"/>
      <c r="Q78" s="288"/>
      <c r="R78" s="288"/>
      <c r="S78" s="288"/>
      <c r="T78" s="288"/>
      <c r="U78" s="288"/>
    </row>
    <row r="79" spans="1:21" x14ac:dyDescent="0.25">
      <c r="A79" s="19"/>
      <c r="C79" s="14"/>
      <c r="E79" s="1181" t="s">
        <v>1122</v>
      </c>
      <c r="F79" s="1181"/>
      <c r="G79" s="1181"/>
      <c r="H79" s="1181"/>
      <c r="I79" s="1181"/>
      <c r="J79" s="1181"/>
      <c r="K79" s="1181"/>
      <c r="L79" s="1181"/>
      <c r="M79" s="1181"/>
      <c r="N79" s="1181"/>
      <c r="O79" s="1181"/>
      <c r="P79" s="1181"/>
      <c r="Q79" s="1181"/>
      <c r="R79" s="1181"/>
      <c r="S79" s="288"/>
      <c r="T79" s="288"/>
    </row>
    <row r="80" spans="1:21" ht="15" customHeight="1" x14ac:dyDescent="0.25">
      <c r="A80" s="19"/>
      <c r="C80" s="14"/>
      <c r="E80" s="1181" t="s">
        <v>1481</v>
      </c>
      <c r="F80" s="1181"/>
      <c r="G80" s="1181"/>
      <c r="H80" s="1181"/>
      <c r="I80" s="1181"/>
      <c r="J80" s="1181"/>
      <c r="K80" s="1181"/>
      <c r="L80" s="1181"/>
      <c r="M80" s="1181"/>
      <c r="N80" s="1181"/>
      <c r="O80" s="1181"/>
      <c r="P80" s="1181"/>
      <c r="Q80" s="1181"/>
      <c r="R80" s="1181"/>
      <c r="S80" s="288"/>
      <c r="T80" s="288"/>
    </row>
    <row r="81" spans="1:19" ht="15" customHeight="1" x14ac:dyDescent="0.25">
      <c r="A81" s="19"/>
      <c r="C81" s="14"/>
      <c r="E81" s="1181" t="s">
        <v>1572</v>
      </c>
      <c r="F81" s="1181"/>
      <c r="G81" s="1181"/>
      <c r="H81" s="1181"/>
      <c r="I81" s="1181"/>
      <c r="J81" s="1181"/>
      <c r="K81" s="1181"/>
      <c r="L81" s="1181"/>
      <c r="M81" s="1181"/>
      <c r="N81" s="1181"/>
      <c r="O81" s="1181"/>
      <c r="P81" s="1181"/>
      <c r="Q81" s="1181"/>
      <c r="R81" s="1181"/>
    </row>
    <row r="82" spans="1:19" ht="30" customHeight="1" x14ac:dyDescent="0.25">
      <c r="A82" s="19"/>
      <c r="C82" s="14"/>
      <c r="E82" s="1196" t="s">
        <v>1676</v>
      </c>
      <c r="F82" s="1196"/>
      <c r="G82" s="1196"/>
      <c r="H82" s="1196"/>
      <c r="I82" s="1196"/>
      <c r="J82" s="1196"/>
      <c r="K82" s="1196"/>
      <c r="L82" s="1196"/>
      <c r="M82" s="1196"/>
      <c r="N82" s="1196"/>
      <c r="O82" s="1196"/>
      <c r="P82" s="1196"/>
      <c r="Q82" s="1196"/>
      <c r="R82" s="1196"/>
    </row>
    <row r="83" spans="1:19" ht="15" customHeight="1" x14ac:dyDescent="0.25">
      <c r="A83" s="19"/>
      <c r="C83" s="14"/>
      <c r="E83" s="275"/>
      <c r="F83" s="275"/>
      <c r="G83" s="275"/>
      <c r="H83" s="275"/>
      <c r="I83" s="275"/>
      <c r="J83" s="275"/>
      <c r="K83" s="275"/>
      <c r="L83" s="275"/>
      <c r="M83" s="275"/>
      <c r="N83" s="275"/>
      <c r="O83" s="275"/>
      <c r="P83" s="275"/>
      <c r="Q83" s="275"/>
      <c r="R83" s="275"/>
    </row>
    <row r="84" spans="1:19" s="32" customFormat="1" ht="15" customHeight="1" x14ac:dyDescent="0.25">
      <c r="A84" s="214"/>
      <c r="B84" s="11"/>
      <c r="C84" s="29"/>
      <c r="D84" s="1185" t="s">
        <v>1016</v>
      </c>
      <c r="E84" s="1185"/>
      <c r="F84" s="1185"/>
      <c r="G84" s="1185"/>
      <c r="H84" s="1185"/>
      <c r="I84" s="1185"/>
      <c r="J84" s="1185"/>
      <c r="K84" s="1185"/>
      <c r="L84" s="1185"/>
      <c r="M84" s="1185"/>
      <c r="N84" s="1185"/>
      <c r="O84" s="1185"/>
      <c r="P84" s="1185"/>
      <c r="Q84" s="1185"/>
      <c r="R84" s="1185"/>
      <c r="S84" s="14"/>
    </row>
    <row r="85" spans="1:19" ht="15" customHeight="1" x14ac:dyDescent="0.25"/>
    <row r="86" spans="1:19" ht="15" customHeight="1" x14ac:dyDescent="0.25">
      <c r="E86" s="1135" t="s">
        <v>915</v>
      </c>
      <c r="F86" s="1135"/>
      <c r="G86" s="1135"/>
      <c r="H86" s="1135"/>
      <c r="I86" s="1135"/>
      <c r="J86" s="1135"/>
      <c r="K86" s="1135"/>
      <c r="L86" s="1135"/>
      <c r="M86" s="1135"/>
      <c r="N86" s="1135"/>
      <c r="O86" s="1135"/>
      <c r="P86" s="1135"/>
      <c r="Q86" s="1135"/>
      <c r="R86" s="1135"/>
    </row>
    <row r="87" spans="1:19" ht="20.25" customHeight="1" x14ac:dyDescent="0.25">
      <c r="E87" s="1135"/>
      <c r="F87" s="1135"/>
      <c r="G87" s="1135"/>
      <c r="H87" s="1135"/>
      <c r="I87" s="1135"/>
      <c r="J87" s="1135"/>
      <c r="K87" s="1135"/>
      <c r="L87" s="1135"/>
      <c r="M87" s="1135"/>
      <c r="N87" s="1135"/>
      <c r="O87" s="1135"/>
      <c r="P87" s="1135"/>
      <c r="Q87" s="1135"/>
      <c r="R87" s="1135"/>
    </row>
    <row r="88" spans="1:19" ht="15" customHeight="1" x14ac:dyDescent="0.25">
      <c r="E88" s="383"/>
      <c r="F88" s="383"/>
      <c r="G88" s="383"/>
      <c r="H88" s="383"/>
      <c r="I88" s="383"/>
      <c r="J88" s="383"/>
      <c r="K88" s="383"/>
      <c r="L88" s="383"/>
      <c r="M88" s="383"/>
      <c r="N88" s="383"/>
      <c r="O88" s="383"/>
      <c r="P88" s="383"/>
      <c r="Q88" s="383"/>
      <c r="R88" s="383"/>
    </row>
    <row r="89" spans="1:19" ht="15" customHeight="1" x14ac:dyDescent="0.25">
      <c r="E89" s="1168" t="s">
        <v>1144</v>
      </c>
      <c r="F89" s="1168"/>
      <c r="G89" s="1168"/>
      <c r="H89" s="1168"/>
      <c r="I89" s="1168"/>
      <c r="J89" s="1168"/>
      <c r="K89" s="1168"/>
      <c r="L89" s="1168"/>
      <c r="M89" s="1168"/>
      <c r="N89" s="1168"/>
      <c r="O89" s="1168"/>
      <c r="P89" s="1168"/>
      <c r="Q89" s="1168"/>
      <c r="R89" s="1168"/>
    </row>
    <row r="90" spans="1:19" ht="15" customHeight="1" x14ac:dyDescent="0.25">
      <c r="E90" s="1168"/>
      <c r="F90" s="1168"/>
      <c r="G90" s="1168"/>
      <c r="H90" s="1168"/>
      <c r="I90" s="1168"/>
      <c r="J90" s="1168"/>
      <c r="K90" s="1168"/>
      <c r="L90" s="1168"/>
      <c r="M90" s="1168"/>
      <c r="N90" s="1168"/>
      <c r="O90" s="1168"/>
      <c r="P90" s="1168"/>
      <c r="Q90" s="1168"/>
      <c r="R90" s="1168"/>
    </row>
    <row r="91" spans="1:19" ht="15" customHeight="1" x14ac:dyDescent="0.25">
      <c r="E91" s="278"/>
      <c r="F91" s="277"/>
      <c r="G91" s="277"/>
      <c r="H91" s="277"/>
      <c r="I91" s="277"/>
      <c r="J91" s="277"/>
      <c r="K91" s="277"/>
      <c r="L91" s="277"/>
      <c r="M91" s="277"/>
      <c r="N91" s="277"/>
      <c r="O91" s="277"/>
      <c r="P91" s="277"/>
      <c r="Q91" s="277"/>
      <c r="R91" s="277"/>
    </row>
    <row r="92" spans="1:19" ht="15" customHeight="1" x14ac:dyDescent="0.25">
      <c r="E92" s="1200" t="s">
        <v>952</v>
      </c>
      <c r="F92" s="1201"/>
      <c r="G92" s="1201"/>
      <c r="H92" s="1204" t="s">
        <v>918</v>
      </c>
      <c r="I92" s="1176"/>
      <c r="J92" s="1176"/>
      <c r="K92" s="1204" t="s">
        <v>916</v>
      </c>
      <c r="L92" s="1176"/>
      <c r="M92" s="1177"/>
      <c r="N92" s="1175" t="s">
        <v>917</v>
      </c>
      <c r="O92" s="1176"/>
      <c r="P92" s="1177"/>
      <c r="Q92" s="1173" t="s">
        <v>1013</v>
      </c>
    </row>
    <row r="93" spans="1:19" ht="15" customHeight="1" x14ac:dyDescent="0.25">
      <c r="E93" s="1202"/>
      <c r="F93" s="1203"/>
      <c r="G93" s="1203"/>
      <c r="H93" s="1205"/>
      <c r="I93" s="1206"/>
      <c r="J93" s="1206"/>
      <c r="K93" s="1205"/>
      <c r="L93" s="1206"/>
      <c r="M93" s="1182"/>
      <c r="N93" s="1178"/>
      <c r="O93" s="1179"/>
      <c r="P93" s="1180"/>
      <c r="Q93" s="1174"/>
    </row>
    <row r="94" spans="1:19" ht="15" customHeight="1" x14ac:dyDescent="0.25">
      <c r="E94" s="1202"/>
      <c r="F94" s="1203"/>
      <c r="G94" s="1203"/>
      <c r="H94" s="1205"/>
      <c r="I94" s="1206"/>
      <c r="J94" s="1206"/>
      <c r="K94" s="1205"/>
      <c r="L94" s="1206"/>
      <c r="M94" s="1182"/>
      <c r="N94" s="836" t="s">
        <v>745</v>
      </c>
      <c r="O94" s="836" t="s">
        <v>746</v>
      </c>
      <c r="P94" s="836" t="s">
        <v>747</v>
      </c>
      <c r="Q94" s="1174"/>
    </row>
    <row r="95" spans="1:19" ht="15" customHeight="1" x14ac:dyDescent="0.25">
      <c r="E95" s="1197"/>
      <c r="F95" s="1198"/>
      <c r="G95" s="1199"/>
      <c r="H95" s="1207"/>
      <c r="I95" s="1208"/>
      <c r="J95" s="1209"/>
      <c r="K95" s="1207"/>
      <c r="L95" s="1208"/>
      <c r="M95" s="1209"/>
      <c r="N95" s="126"/>
      <c r="O95" s="126"/>
      <c r="P95" s="126"/>
      <c r="Q95" s="585" t="str">
        <f>Datos!I224</f>
        <v/>
      </c>
    </row>
    <row r="96" spans="1:19" ht="15" customHeight="1" x14ac:dyDescent="0.25">
      <c r="E96" s="1197"/>
      <c r="F96" s="1198"/>
      <c r="G96" s="1199"/>
      <c r="H96" s="1207"/>
      <c r="I96" s="1208"/>
      <c r="J96" s="1209"/>
      <c r="K96" s="1207"/>
      <c r="L96" s="1208"/>
      <c r="M96" s="1209"/>
      <c r="N96" s="126"/>
      <c r="O96" s="126"/>
      <c r="P96" s="126"/>
      <c r="Q96" s="585" t="str">
        <f>Datos!I225</f>
        <v/>
      </c>
    </row>
    <row r="97" spans="5:17" ht="15" customHeight="1" x14ac:dyDescent="0.25">
      <c r="E97" s="1197"/>
      <c r="F97" s="1198"/>
      <c r="G97" s="1199"/>
      <c r="H97" s="1207"/>
      <c r="I97" s="1208"/>
      <c r="J97" s="1209"/>
      <c r="K97" s="1207"/>
      <c r="L97" s="1208"/>
      <c r="M97" s="1209"/>
      <c r="N97" s="126"/>
      <c r="O97" s="126"/>
      <c r="P97" s="126"/>
      <c r="Q97" s="585" t="str">
        <f>Datos!I226</f>
        <v/>
      </c>
    </row>
    <row r="98" spans="5:17" ht="15" customHeight="1" x14ac:dyDescent="0.25">
      <c r="E98" s="1197"/>
      <c r="F98" s="1198"/>
      <c r="G98" s="1199"/>
      <c r="H98" s="1207"/>
      <c r="I98" s="1208"/>
      <c r="J98" s="1209"/>
      <c r="K98" s="1207"/>
      <c r="L98" s="1208"/>
      <c r="M98" s="1209"/>
      <c r="N98" s="126"/>
      <c r="O98" s="126"/>
      <c r="P98" s="126"/>
      <c r="Q98" s="585" t="str">
        <f>Datos!I227</f>
        <v/>
      </c>
    </row>
    <row r="99" spans="5:17" ht="15" customHeight="1" x14ac:dyDescent="0.25">
      <c r="E99" s="1197"/>
      <c r="F99" s="1198"/>
      <c r="G99" s="1199"/>
      <c r="H99" s="1207"/>
      <c r="I99" s="1208"/>
      <c r="J99" s="1209"/>
      <c r="K99" s="1207"/>
      <c r="L99" s="1208"/>
      <c r="M99" s="1209"/>
      <c r="N99" s="126"/>
      <c r="O99" s="126"/>
      <c r="P99" s="126"/>
      <c r="Q99" s="585" t="str">
        <f>Datos!I228</f>
        <v/>
      </c>
    </row>
    <row r="100" spans="5:17" ht="15" customHeight="1" x14ac:dyDescent="0.25">
      <c r="E100" s="1197"/>
      <c r="F100" s="1198"/>
      <c r="G100" s="1199"/>
      <c r="H100" s="1207"/>
      <c r="I100" s="1208"/>
      <c r="J100" s="1209"/>
      <c r="K100" s="1207"/>
      <c r="L100" s="1208"/>
      <c r="M100" s="1209"/>
      <c r="N100" s="126"/>
      <c r="O100" s="126"/>
      <c r="P100" s="126"/>
      <c r="Q100" s="585" t="str">
        <f>Datos!I229</f>
        <v/>
      </c>
    </row>
    <row r="101" spans="5:17" ht="15" customHeight="1" x14ac:dyDescent="0.25">
      <c r="E101" s="1197"/>
      <c r="F101" s="1198"/>
      <c r="G101" s="1199"/>
      <c r="H101" s="1207"/>
      <c r="I101" s="1208"/>
      <c r="J101" s="1209"/>
      <c r="K101" s="1207"/>
      <c r="L101" s="1208"/>
      <c r="M101" s="1209"/>
      <c r="N101" s="126"/>
      <c r="O101" s="126"/>
      <c r="P101" s="126"/>
      <c r="Q101" s="585" t="str">
        <f>Datos!I230</f>
        <v/>
      </c>
    </row>
    <row r="102" spans="5:17" ht="15" customHeight="1" x14ac:dyDescent="0.25">
      <c r="E102" s="1197"/>
      <c r="F102" s="1198"/>
      <c r="G102" s="1199"/>
      <c r="H102" s="1207"/>
      <c r="I102" s="1208"/>
      <c r="J102" s="1209"/>
      <c r="K102" s="1207"/>
      <c r="L102" s="1208"/>
      <c r="M102" s="1209"/>
      <c r="N102" s="126"/>
      <c r="O102" s="126"/>
      <c r="P102" s="126"/>
      <c r="Q102" s="585" t="str">
        <f>Datos!I231</f>
        <v/>
      </c>
    </row>
    <row r="103" spans="5:17" ht="15" customHeight="1" x14ac:dyDescent="0.25">
      <c r="E103" s="1197"/>
      <c r="F103" s="1198"/>
      <c r="G103" s="1199"/>
      <c r="H103" s="1207"/>
      <c r="I103" s="1208"/>
      <c r="J103" s="1209"/>
      <c r="K103" s="1207"/>
      <c r="L103" s="1208"/>
      <c r="M103" s="1209"/>
      <c r="N103" s="126"/>
      <c r="O103" s="126"/>
      <c r="P103" s="126"/>
      <c r="Q103" s="585" t="str">
        <f>Datos!I232</f>
        <v/>
      </c>
    </row>
    <row r="104" spans="5:17" ht="15" customHeight="1" x14ac:dyDescent="0.25">
      <c r="E104" s="1197"/>
      <c r="F104" s="1198"/>
      <c r="G104" s="1199"/>
      <c r="H104" s="1207"/>
      <c r="I104" s="1208"/>
      <c r="J104" s="1209"/>
      <c r="K104" s="1207"/>
      <c r="L104" s="1208"/>
      <c r="M104" s="1209"/>
      <c r="N104" s="126"/>
      <c r="O104" s="126"/>
      <c r="P104" s="126"/>
      <c r="Q104" s="585" t="str">
        <f>Datos!I233</f>
        <v/>
      </c>
    </row>
    <row r="105" spans="5:17" ht="15" customHeight="1" x14ac:dyDescent="0.25">
      <c r="E105" s="1197"/>
      <c r="F105" s="1198"/>
      <c r="G105" s="1199"/>
      <c r="H105" s="1207"/>
      <c r="I105" s="1208"/>
      <c r="J105" s="1209"/>
      <c r="K105" s="1207"/>
      <c r="L105" s="1208"/>
      <c r="M105" s="1209"/>
      <c r="N105" s="126"/>
      <c r="O105" s="126"/>
      <c r="P105" s="126"/>
      <c r="Q105" s="585" t="str">
        <f>Datos!I234</f>
        <v/>
      </c>
    </row>
    <row r="106" spans="5:17" ht="15" customHeight="1" x14ac:dyDescent="0.25">
      <c r="E106" s="1197"/>
      <c r="F106" s="1198"/>
      <c r="G106" s="1199"/>
      <c r="H106" s="1207"/>
      <c r="I106" s="1208"/>
      <c r="J106" s="1209"/>
      <c r="K106" s="1207"/>
      <c r="L106" s="1208"/>
      <c r="M106" s="1209"/>
      <c r="N106" s="126"/>
      <c r="O106" s="126"/>
      <c r="P106" s="126"/>
      <c r="Q106" s="585" t="str">
        <f>Datos!I235</f>
        <v/>
      </c>
    </row>
    <row r="107" spans="5:17" ht="15" customHeight="1" x14ac:dyDescent="0.25">
      <c r="E107" s="1197"/>
      <c r="F107" s="1198"/>
      <c r="G107" s="1199"/>
      <c r="H107" s="1207"/>
      <c r="I107" s="1208"/>
      <c r="J107" s="1209"/>
      <c r="K107" s="1207"/>
      <c r="L107" s="1208"/>
      <c r="M107" s="1209"/>
      <c r="N107" s="126"/>
      <c r="O107" s="126"/>
      <c r="P107" s="126"/>
      <c r="Q107" s="585" t="str">
        <f>Datos!I236</f>
        <v/>
      </c>
    </row>
    <row r="108" spans="5:17" ht="15" customHeight="1" x14ac:dyDescent="0.25">
      <c r="E108" s="1197"/>
      <c r="F108" s="1198"/>
      <c r="G108" s="1199"/>
      <c r="H108" s="1207"/>
      <c r="I108" s="1208"/>
      <c r="J108" s="1209"/>
      <c r="K108" s="1207"/>
      <c r="L108" s="1208"/>
      <c r="M108" s="1209"/>
      <c r="N108" s="126"/>
      <c r="O108" s="126"/>
      <c r="P108" s="126"/>
      <c r="Q108" s="585" t="str">
        <f>Datos!I237</f>
        <v/>
      </c>
    </row>
    <row r="109" spans="5:17" ht="15" customHeight="1" x14ac:dyDescent="0.25">
      <c r="E109" s="1197"/>
      <c r="F109" s="1198"/>
      <c r="G109" s="1199"/>
      <c r="H109" s="1207"/>
      <c r="I109" s="1208"/>
      <c r="J109" s="1209"/>
      <c r="K109" s="1207"/>
      <c r="L109" s="1208"/>
      <c r="M109" s="1209"/>
      <c r="N109" s="126"/>
      <c r="O109" s="126"/>
      <c r="P109" s="126"/>
      <c r="Q109" s="585" t="str">
        <f>Datos!I238</f>
        <v/>
      </c>
    </row>
    <row r="110" spans="5:17" ht="15" customHeight="1" x14ac:dyDescent="0.25">
      <c r="E110" s="1197"/>
      <c r="F110" s="1198"/>
      <c r="G110" s="1199"/>
      <c r="H110" s="1207"/>
      <c r="I110" s="1208"/>
      <c r="J110" s="1209"/>
      <c r="K110" s="1207"/>
      <c r="L110" s="1208"/>
      <c r="M110" s="1209"/>
      <c r="N110" s="126"/>
      <c r="O110" s="126"/>
      <c r="P110" s="126"/>
      <c r="Q110" s="585" t="str">
        <f>Datos!I239</f>
        <v/>
      </c>
    </row>
    <row r="111" spans="5:17" ht="15" customHeight="1" x14ac:dyDescent="0.25">
      <c r="E111" s="1197"/>
      <c r="F111" s="1198"/>
      <c r="G111" s="1199"/>
      <c r="H111" s="1207"/>
      <c r="I111" s="1208"/>
      <c r="J111" s="1209"/>
      <c r="K111" s="1207"/>
      <c r="L111" s="1208"/>
      <c r="M111" s="1209"/>
      <c r="N111" s="126"/>
      <c r="O111" s="126"/>
      <c r="P111" s="126"/>
      <c r="Q111" s="585" t="str">
        <f>Datos!I240</f>
        <v/>
      </c>
    </row>
    <row r="112" spans="5:17" ht="15" customHeight="1" x14ac:dyDescent="0.25">
      <c r="E112" s="1197"/>
      <c r="F112" s="1198"/>
      <c r="G112" s="1199"/>
      <c r="H112" s="1207"/>
      <c r="I112" s="1208"/>
      <c r="J112" s="1209"/>
      <c r="K112" s="1207"/>
      <c r="L112" s="1208"/>
      <c r="M112" s="1209"/>
      <c r="N112" s="126"/>
      <c r="O112" s="126"/>
      <c r="P112" s="126"/>
      <c r="Q112" s="585" t="str">
        <f>Datos!I241</f>
        <v/>
      </c>
    </row>
    <row r="113" spans="5:17" ht="15" customHeight="1" x14ac:dyDescent="0.25">
      <c r="E113" s="1197"/>
      <c r="F113" s="1198"/>
      <c r="G113" s="1199"/>
      <c r="H113" s="1207"/>
      <c r="I113" s="1208"/>
      <c r="J113" s="1209"/>
      <c r="K113" s="1207"/>
      <c r="L113" s="1208"/>
      <c r="M113" s="1209"/>
      <c r="N113" s="126"/>
      <c r="O113" s="126"/>
      <c r="P113" s="126"/>
      <c r="Q113" s="585" t="str">
        <f>Datos!I242</f>
        <v/>
      </c>
    </row>
    <row r="114" spans="5:17" ht="15" customHeight="1" x14ac:dyDescent="0.25">
      <c r="E114" s="1197"/>
      <c r="F114" s="1198"/>
      <c r="G114" s="1199"/>
      <c r="H114" s="1207"/>
      <c r="I114" s="1208"/>
      <c r="J114" s="1209"/>
      <c r="K114" s="1207"/>
      <c r="L114" s="1208"/>
      <c r="M114" s="1209"/>
      <c r="N114" s="126"/>
      <c r="O114" s="126"/>
      <c r="P114" s="126"/>
      <c r="Q114" s="585" t="str">
        <f>Datos!I243</f>
        <v/>
      </c>
    </row>
    <row r="115" spans="5:17" ht="15" customHeight="1" x14ac:dyDescent="0.25">
      <c r="E115" s="1197"/>
      <c r="F115" s="1198"/>
      <c r="G115" s="1199"/>
      <c r="H115" s="1207"/>
      <c r="I115" s="1208"/>
      <c r="J115" s="1209"/>
      <c r="K115" s="1207"/>
      <c r="L115" s="1208"/>
      <c r="M115" s="1209"/>
      <c r="N115" s="126"/>
      <c r="O115" s="126"/>
      <c r="P115" s="126"/>
      <c r="Q115" s="585" t="str">
        <f>Datos!I244</f>
        <v/>
      </c>
    </row>
    <row r="116" spans="5:17" ht="15" customHeight="1" x14ac:dyDescent="0.25">
      <c r="E116" s="1197"/>
      <c r="F116" s="1198"/>
      <c r="G116" s="1199"/>
      <c r="H116" s="1207"/>
      <c r="I116" s="1208"/>
      <c r="J116" s="1209"/>
      <c r="K116" s="1207"/>
      <c r="L116" s="1208"/>
      <c r="M116" s="1209"/>
      <c r="N116" s="126"/>
      <c r="O116" s="126"/>
      <c r="P116" s="126"/>
      <c r="Q116" s="585" t="str">
        <f>Datos!I245</f>
        <v/>
      </c>
    </row>
    <row r="117" spans="5:17" ht="15" customHeight="1" x14ac:dyDescent="0.25">
      <c r="E117" s="1197"/>
      <c r="F117" s="1198"/>
      <c r="G117" s="1199"/>
      <c r="H117" s="1207"/>
      <c r="I117" s="1208"/>
      <c r="J117" s="1209"/>
      <c r="K117" s="1207"/>
      <c r="L117" s="1208"/>
      <c r="M117" s="1209"/>
      <c r="N117" s="126"/>
      <c r="O117" s="126"/>
      <c r="P117" s="126"/>
      <c r="Q117" s="585" t="str">
        <f>Datos!I246</f>
        <v/>
      </c>
    </row>
    <row r="118" spans="5:17" ht="15" customHeight="1" x14ac:dyDescent="0.25">
      <c r="E118" s="1197"/>
      <c r="F118" s="1198"/>
      <c r="G118" s="1199"/>
      <c r="H118" s="1207"/>
      <c r="I118" s="1208"/>
      <c r="J118" s="1209"/>
      <c r="K118" s="1207"/>
      <c r="L118" s="1208"/>
      <c r="M118" s="1209"/>
      <c r="N118" s="126"/>
      <c r="O118" s="126"/>
      <c r="P118" s="126"/>
      <c r="Q118" s="585" t="str">
        <f>Datos!I247</f>
        <v/>
      </c>
    </row>
    <row r="119" spans="5:17" ht="15" customHeight="1" x14ac:dyDescent="0.25">
      <c r="E119" s="1197"/>
      <c r="F119" s="1198"/>
      <c r="G119" s="1199"/>
      <c r="H119" s="1207"/>
      <c r="I119" s="1208"/>
      <c r="J119" s="1209"/>
      <c r="K119" s="1207"/>
      <c r="L119" s="1208"/>
      <c r="M119" s="1209"/>
      <c r="N119" s="126"/>
      <c r="O119" s="126"/>
      <c r="P119" s="126"/>
      <c r="Q119" s="585" t="str">
        <f>Datos!I248</f>
        <v/>
      </c>
    </row>
    <row r="120" spans="5:17" ht="15" customHeight="1" x14ac:dyDescent="0.25">
      <c r="E120" s="1197"/>
      <c r="F120" s="1198"/>
      <c r="G120" s="1199"/>
      <c r="H120" s="1207"/>
      <c r="I120" s="1208"/>
      <c r="J120" s="1209"/>
      <c r="K120" s="1207"/>
      <c r="L120" s="1208"/>
      <c r="M120" s="1209"/>
      <c r="N120" s="126"/>
      <c r="O120" s="126"/>
      <c r="P120" s="126"/>
      <c r="Q120" s="585" t="str">
        <f>Datos!I249</f>
        <v/>
      </c>
    </row>
    <row r="121" spans="5:17" ht="15" customHeight="1" x14ac:dyDescent="0.25">
      <c r="E121" s="1197"/>
      <c r="F121" s="1198"/>
      <c r="G121" s="1199"/>
      <c r="H121" s="1207"/>
      <c r="I121" s="1208"/>
      <c r="J121" s="1209"/>
      <c r="K121" s="1207"/>
      <c r="L121" s="1208"/>
      <c r="M121" s="1209"/>
      <c r="N121" s="126"/>
      <c r="O121" s="126"/>
      <c r="P121" s="126"/>
      <c r="Q121" s="585" t="str">
        <f>Datos!I250</f>
        <v/>
      </c>
    </row>
    <row r="122" spans="5:17" ht="15" customHeight="1" x14ac:dyDescent="0.25">
      <c r="E122" s="1197"/>
      <c r="F122" s="1198"/>
      <c r="G122" s="1199"/>
      <c r="H122" s="1207"/>
      <c r="I122" s="1208"/>
      <c r="J122" s="1209"/>
      <c r="K122" s="1207"/>
      <c r="L122" s="1208"/>
      <c r="M122" s="1209"/>
      <c r="N122" s="126"/>
      <c r="O122" s="126"/>
      <c r="P122" s="126"/>
      <c r="Q122" s="585" t="str">
        <f>Datos!I251</f>
        <v/>
      </c>
    </row>
    <row r="123" spans="5:17" ht="15" customHeight="1" x14ac:dyDescent="0.25">
      <c r="E123" s="1197"/>
      <c r="F123" s="1198"/>
      <c r="G123" s="1199"/>
      <c r="H123" s="1207"/>
      <c r="I123" s="1208"/>
      <c r="J123" s="1209"/>
      <c r="K123" s="1207"/>
      <c r="L123" s="1208"/>
      <c r="M123" s="1209"/>
      <c r="N123" s="126"/>
      <c r="O123" s="126"/>
      <c r="P123" s="126"/>
      <c r="Q123" s="585" t="str">
        <f>Datos!I252</f>
        <v/>
      </c>
    </row>
    <row r="124" spans="5:17" ht="15" customHeight="1" x14ac:dyDescent="0.25">
      <c r="E124" s="1197"/>
      <c r="F124" s="1198"/>
      <c r="G124" s="1199"/>
      <c r="H124" s="1207"/>
      <c r="I124" s="1208"/>
      <c r="J124" s="1209"/>
      <c r="K124" s="1207"/>
      <c r="L124" s="1208"/>
      <c r="M124" s="1209"/>
      <c r="N124" s="126"/>
      <c r="O124" s="126"/>
      <c r="P124" s="126"/>
      <c r="Q124" s="585" t="str">
        <f>Datos!I253</f>
        <v/>
      </c>
    </row>
    <row r="125" spans="5:17" ht="15" customHeight="1" x14ac:dyDescent="0.25">
      <c r="E125" s="1197"/>
      <c r="F125" s="1198"/>
      <c r="G125" s="1199"/>
      <c r="H125" s="1207"/>
      <c r="I125" s="1208"/>
      <c r="J125" s="1209"/>
      <c r="K125" s="1207"/>
      <c r="L125" s="1208"/>
      <c r="M125" s="1209"/>
      <c r="N125" s="126"/>
      <c r="O125" s="126"/>
      <c r="P125" s="126"/>
      <c r="Q125" s="585" t="str">
        <f>Datos!I254</f>
        <v/>
      </c>
    </row>
    <row r="126" spans="5:17" ht="15" customHeight="1" x14ac:dyDescent="0.25">
      <c r="E126" s="1197"/>
      <c r="F126" s="1198"/>
      <c r="G126" s="1199"/>
      <c r="H126" s="1207"/>
      <c r="I126" s="1208"/>
      <c r="J126" s="1209"/>
      <c r="K126" s="1207"/>
      <c r="L126" s="1208"/>
      <c r="M126" s="1209"/>
      <c r="N126" s="126"/>
      <c r="O126" s="126"/>
      <c r="P126" s="126"/>
      <c r="Q126" s="585" t="str">
        <f>Datos!I255</f>
        <v/>
      </c>
    </row>
    <row r="127" spans="5:17" ht="15" customHeight="1" x14ac:dyDescent="0.25">
      <c r="E127" s="1197"/>
      <c r="F127" s="1198"/>
      <c r="G127" s="1199"/>
      <c r="H127" s="1207"/>
      <c r="I127" s="1208"/>
      <c r="J127" s="1209"/>
      <c r="K127" s="1207"/>
      <c r="L127" s="1208"/>
      <c r="M127" s="1209"/>
      <c r="N127" s="126"/>
      <c r="O127" s="126"/>
      <c r="P127" s="126"/>
      <c r="Q127" s="585" t="str">
        <f>Datos!I256</f>
        <v/>
      </c>
    </row>
    <row r="128" spans="5:17" ht="15" customHeight="1" x14ac:dyDescent="0.25">
      <c r="E128" s="1197"/>
      <c r="F128" s="1198"/>
      <c r="G128" s="1199"/>
      <c r="H128" s="1207"/>
      <c r="I128" s="1208"/>
      <c r="J128" s="1209"/>
      <c r="K128" s="1207"/>
      <c r="L128" s="1208"/>
      <c r="M128" s="1209"/>
      <c r="N128" s="126"/>
      <c r="O128" s="126"/>
      <c r="P128" s="126"/>
      <c r="Q128" s="585" t="str">
        <f>Datos!I257</f>
        <v/>
      </c>
    </row>
    <row r="129" spans="5:17" ht="15" customHeight="1" x14ac:dyDescent="0.25">
      <c r="E129" s="1197"/>
      <c r="F129" s="1198"/>
      <c r="G129" s="1199"/>
      <c r="H129" s="1207"/>
      <c r="I129" s="1208"/>
      <c r="J129" s="1209"/>
      <c r="K129" s="1207"/>
      <c r="L129" s="1208"/>
      <c r="M129" s="1209"/>
      <c r="N129" s="126"/>
      <c r="O129" s="126"/>
      <c r="P129" s="126"/>
      <c r="Q129" s="585" t="str">
        <f>Datos!I258</f>
        <v/>
      </c>
    </row>
    <row r="130" spans="5:17" ht="15" customHeight="1" x14ac:dyDescent="0.25">
      <c r="E130" s="1197"/>
      <c r="F130" s="1198"/>
      <c r="G130" s="1199"/>
      <c r="H130" s="1207"/>
      <c r="I130" s="1208"/>
      <c r="J130" s="1209"/>
      <c r="K130" s="1207"/>
      <c r="L130" s="1208"/>
      <c r="M130" s="1209"/>
      <c r="N130" s="126"/>
      <c r="O130" s="126"/>
      <c r="P130" s="126"/>
      <c r="Q130" s="585" t="str">
        <f>Datos!I259</f>
        <v/>
      </c>
    </row>
    <row r="131" spans="5:17" ht="15" customHeight="1" x14ac:dyDescent="0.25">
      <c r="E131" s="1197"/>
      <c r="F131" s="1198"/>
      <c r="G131" s="1199"/>
      <c r="H131" s="1207"/>
      <c r="I131" s="1208"/>
      <c r="J131" s="1209"/>
      <c r="K131" s="1207"/>
      <c r="L131" s="1208"/>
      <c r="M131" s="1209"/>
      <c r="N131" s="126"/>
      <c r="O131" s="126"/>
      <c r="P131" s="126"/>
      <c r="Q131" s="585" t="str">
        <f>Datos!I260</f>
        <v/>
      </c>
    </row>
    <row r="132" spans="5:17" ht="15" customHeight="1" x14ac:dyDescent="0.25">
      <c r="E132" s="1197"/>
      <c r="F132" s="1198"/>
      <c r="G132" s="1199"/>
      <c r="H132" s="1207"/>
      <c r="I132" s="1208"/>
      <c r="J132" s="1209"/>
      <c r="K132" s="1207"/>
      <c r="L132" s="1208"/>
      <c r="M132" s="1209"/>
      <c r="N132" s="126"/>
      <c r="O132" s="126"/>
      <c r="P132" s="126"/>
      <c r="Q132" s="585" t="str">
        <f>Datos!I261</f>
        <v/>
      </c>
    </row>
    <row r="133" spans="5:17" ht="15" customHeight="1" x14ac:dyDescent="0.25">
      <c r="E133" s="1197"/>
      <c r="F133" s="1198"/>
      <c r="G133" s="1199"/>
      <c r="H133" s="1207"/>
      <c r="I133" s="1208"/>
      <c r="J133" s="1209"/>
      <c r="K133" s="1207"/>
      <c r="L133" s="1208"/>
      <c r="M133" s="1209"/>
      <c r="N133" s="126"/>
      <c r="O133" s="126"/>
      <c r="P133" s="126"/>
      <c r="Q133" s="585" t="str">
        <f>Datos!I262</f>
        <v/>
      </c>
    </row>
    <row r="134" spans="5:17" ht="15" customHeight="1" x14ac:dyDescent="0.25">
      <c r="E134" s="1197"/>
      <c r="F134" s="1198"/>
      <c r="G134" s="1199"/>
      <c r="H134" s="1207"/>
      <c r="I134" s="1208"/>
      <c r="J134" s="1209"/>
      <c r="K134" s="1207"/>
      <c r="L134" s="1208"/>
      <c r="M134" s="1209"/>
      <c r="N134" s="126"/>
      <c r="O134" s="126"/>
      <c r="P134" s="126"/>
      <c r="Q134" s="585" t="str">
        <f>Datos!I263</f>
        <v/>
      </c>
    </row>
    <row r="135" spans="5:17" ht="15" customHeight="1" x14ac:dyDescent="0.25">
      <c r="E135" s="1197"/>
      <c r="F135" s="1198"/>
      <c r="G135" s="1199"/>
      <c r="H135" s="1207"/>
      <c r="I135" s="1208"/>
      <c r="J135" s="1209"/>
      <c r="K135" s="1207"/>
      <c r="L135" s="1208"/>
      <c r="M135" s="1209"/>
      <c r="N135" s="126"/>
      <c r="O135" s="126"/>
      <c r="P135" s="126"/>
      <c r="Q135" s="585" t="str">
        <f>Datos!I264</f>
        <v/>
      </c>
    </row>
    <row r="136" spans="5:17" ht="15" customHeight="1" x14ac:dyDescent="0.25">
      <c r="E136" s="1197"/>
      <c r="F136" s="1198"/>
      <c r="G136" s="1199"/>
      <c r="H136" s="1207"/>
      <c r="I136" s="1208"/>
      <c r="J136" s="1209"/>
      <c r="K136" s="1207"/>
      <c r="L136" s="1208"/>
      <c r="M136" s="1209"/>
      <c r="N136" s="126"/>
      <c r="O136" s="126"/>
      <c r="P136" s="126"/>
      <c r="Q136" s="585" t="str">
        <f>Datos!I265</f>
        <v/>
      </c>
    </row>
    <row r="137" spans="5:17" ht="15" customHeight="1" x14ac:dyDescent="0.25">
      <c r="E137" s="1197"/>
      <c r="F137" s="1198"/>
      <c r="G137" s="1199"/>
      <c r="H137" s="1207"/>
      <c r="I137" s="1208"/>
      <c r="J137" s="1209"/>
      <c r="K137" s="1207"/>
      <c r="L137" s="1208"/>
      <c r="M137" s="1209"/>
      <c r="N137" s="126"/>
      <c r="O137" s="126"/>
      <c r="P137" s="126"/>
      <c r="Q137" s="585" t="str">
        <f>Datos!I266</f>
        <v/>
      </c>
    </row>
    <row r="138" spans="5:17" ht="15" customHeight="1" x14ac:dyDescent="0.25">
      <c r="E138" s="1197"/>
      <c r="F138" s="1198"/>
      <c r="G138" s="1199"/>
      <c r="H138" s="1207"/>
      <c r="I138" s="1208"/>
      <c r="J138" s="1209"/>
      <c r="K138" s="1207"/>
      <c r="L138" s="1208"/>
      <c r="M138" s="1209"/>
      <c r="N138" s="126"/>
      <c r="O138" s="126"/>
      <c r="P138" s="126"/>
      <c r="Q138" s="585" t="str">
        <f>Datos!I267</f>
        <v/>
      </c>
    </row>
    <row r="139" spans="5:17" ht="15" customHeight="1" x14ac:dyDescent="0.25">
      <c r="E139" s="1197"/>
      <c r="F139" s="1198"/>
      <c r="G139" s="1199"/>
      <c r="H139" s="1207"/>
      <c r="I139" s="1208"/>
      <c r="J139" s="1209"/>
      <c r="K139" s="1207"/>
      <c r="L139" s="1208"/>
      <c r="M139" s="1209"/>
      <c r="N139" s="126"/>
      <c r="O139" s="126"/>
      <c r="P139" s="126"/>
      <c r="Q139" s="585" t="str">
        <f>Datos!I268</f>
        <v/>
      </c>
    </row>
    <row r="140" spans="5:17" ht="15" customHeight="1" x14ac:dyDescent="0.25">
      <c r="E140" s="1197"/>
      <c r="F140" s="1198"/>
      <c r="G140" s="1199"/>
      <c r="H140" s="1207"/>
      <c r="I140" s="1208"/>
      <c r="J140" s="1209"/>
      <c r="K140" s="1207"/>
      <c r="L140" s="1208"/>
      <c r="M140" s="1209"/>
      <c r="N140" s="126"/>
      <c r="O140" s="126"/>
      <c r="P140" s="126"/>
      <c r="Q140" s="585" t="str">
        <f>Datos!I269</f>
        <v/>
      </c>
    </row>
    <row r="141" spans="5:17" ht="15" customHeight="1" x14ac:dyDescent="0.25">
      <c r="E141" s="1197"/>
      <c r="F141" s="1198"/>
      <c r="G141" s="1199"/>
      <c r="H141" s="1207"/>
      <c r="I141" s="1208"/>
      <c r="J141" s="1209"/>
      <c r="K141" s="1207"/>
      <c r="L141" s="1208"/>
      <c r="M141" s="1209"/>
      <c r="N141" s="126"/>
      <c r="O141" s="126"/>
      <c r="P141" s="126"/>
      <c r="Q141" s="585" t="str">
        <f>Datos!I270</f>
        <v/>
      </c>
    </row>
    <row r="142" spans="5:17" ht="15" customHeight="1" x14ac:dyDescent="0.25">
      <c r="E142" s="1197"/>
      <c r="F142" s="1198"/>
      <c r="G142" s="1199"/>
      <c r="H142" s="1207"/>
      <c r="I142" s="1208"/>
      <c r="J142" s="1209"/>
      <c r="K142" s="1207"/>
      <c r="L142" s="1208"/>
      <c r="M142" s="1209"/>
      <c r="N142" s="126"/>
      <c r="O142" s="126"/>
      <c r="P142" s="126"/>
      <c r="Q142" s="585" t="str">
        <f>Datos!I271</f>
        <v/>
      </c>
    </row>
    <row r="143" spans="5:17" ht="15" customHeight="1" x14ac:dyDescent="0.25">
      <c r="E143" s="1197"/>
      <c r="F143" s="1198"/>
      <c r="G143" s="1199"/>
      <c r="H143" s="1207"/>
      <c r="I143" s="1208"/>
      <c r="J143" s="1209"/>
      <c r="K143" s="1207"/>
      <c r="L143" s="1208"/>
      <c r="M143" s="1209"/>
      <c r="N143" s="126"/>
      <c r="O143" s="126"/>
      <c r="P143" s="126"/>
      <c r="Q143" s="585" t="str">
        <f>Datos!I272</f>
        <v/>
      </c>
    </row>
    <row r="144" spans="5:17" ht="15" customHeight="1" x14ac:dyDescent="0.25">
      <c r="E144" s="1197"/>
      <c r="F144" s="1198"/>
      <c r="G144" s="1199"/>
      <c r="H144" s="1207"/>
      <c r="I144" s="1208"/>
      <c r="J144" s="1209"/>
      <c r="K144" s="1207"/>
      <c r="L144" s="1208"/>
      <c r="M144" s="1209"/>
      <c r="N144" s="126"/>
      <c r="O144" s="126"/>
      <c r="P144" s="126"/>
      <c r="Q144" s="585" t="str">
        <f>Datos!I273</f>
        <v/>
      </c>
    </row>
    <row r="145" spans="14:17" ht="15" customHeight="1" x14ac:dyDescent="0.25">
      <c r="N145" s="503">
        <f>Datos!D183</f>
        <v>0</v>
      </c>
      <c r="O145" s="503">
        <f>Datos!E183</f>
        <v>0</v>
      </c>
      <c r="P145" s="503">
        <f>Datos!F183</f>
        <v>0</v>
      </c>
      <c r="Q145" s="589">
        <f>Datos!G183</f>
        <v>0</v>
      </c>
    </row>
    <row r="146" spans="14:17" ht="15" customHeight="1" x14ac:dyDescent="0.25"/>
    <row r="147" spans="14:17" ht="15" customHeight="1" x14ac:dyDescent="0.25"/>
    <row r="148" spans="14:17" ht="15" customHeight="1" x14ac:dyDescent="0.25"/>
    <row r="149" spans="14:17" ht="15" customHeight="1" x14ac:dyDescent="0.25"/>
    <row r="150" spans="14:17" ht="15" customHeight="1" x14ac:dyDescent="0.25"/>
    <row r="151" spans="14:17" ht="15" customHeight="1" x14ac:dyDescent="0.25"/>
    <row r="152" spans="14:17" ht="15" customHeight="1" x14ac:dyDescent="0.25"/>
    <row r="153" spans="14:17" ht="15" customHeight="1" x14ac:dyDescent="0.25"/>
    <row r="154" spans="14:17" ht="15" customHeight="1" x14ac:dyDescent="0.25"/>
    <row r="155" spans="14:17" ht="15" customHeight="1" x14ac:dyDescent="0.25"/>
    <row r="156" spans="14:17" ht="15" customHeight="1" x14ac:dyDescent="0.25"/>
    <row r="157" spans="14:17" ht="15" customHeight="1" x14ac:dyDescent="0.25"/>
    <row r="158" spans="14:17" ht="15" customHeight="1" x14ac:dyDescent="0.25"/>
    <row r="159" spans="14:17" ht="15" customHeight="1" x14ac:dyDescent="0.25"/>
    <row r="160" spans="14:17"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sheetData>
  <sheetProtection algorithmName="SHA-512" hashValue="FVmfA+9Al33DmCRXorZCoo4ohZcdND5fwVKJSyWIF5KYDUNoAW+vMxF1ztl1PYiK1Fwx0/LuC3ubH8gjJuqTLQ==" saltValue="DcKsSvS/JAq4OnL8Vm5XNA==" spinCount="100000" sheet="1" objects="1" scenarios="1"/>
  <protectedRanges>
    <protectedRange sqref="E27:G76 K27:M76" name="Rango1"/>
    <protectedRange sqref="E95:P144" name="Rango3"/>
  </protectedRanges>
  <mergeCells count="176">
    <mergeCell ref="K136:M136"/>
    <mergeCell ref="K137:M137"/>
    <mergeCell ref="K138:M138"/>
    <mergeCell ref="K139:M139"/>
    <mergeCell ref="K140:M140"/>
    <mergeCell ref="K141:M141"/>
    <mergeCell ref="K142:M142"/>
    <mergeCell ref="K143:M143"/>
    <mergeCell ref="K144:M144"/>
    <mergeCell ref="K127:M127"/>
    <mergeCell ref="K128:M128"/>
    <mergeCell ref="K129:M129"/>
    <mergeCell ref="K130:M130"/>
    <mergeCell ref="K131:M131"/>
    <mergeCell ref="K132:M132"/>
    <mergeCell ref="K133:M133"/>
    <mergeCell ref="K134:M134"/>
    <mergeCell ref="K135:M135"/>
    <mergeCell ref="H136:J136"/>
    <mergeCell ref="H137:J137"/>
    <mergeCell ref="H138:J138"/>
    <mergeCell ref="H139:J139"/>
    <mergeCell ref="H140:J140"/>
    <mergeCell ref="H141:J141"/>
    <mergeCell ref="H142:J142"/>
    <mergeCell ref="H143:J143"/>
    <mergeCell ref="H144:J144"/>
    <mergeCell ref="H127:J127"/>
    <mergeCell ref="H128:J128"/>
    <mergeCell ref="H129:J129"/>
    <mergeCell ref="H130:J130"/>
    <mergeCell ref="H131:J131"/>
    <mergeCell ref="H132:J132"/>
    <mergeCell ref="H133:J133"/>
    <mergeCell ref="H134:J134"/>
    <mergeCell ref="H135:J135"/>
    <mergeCell ref="E136:G136"/>
    <mergeCell ref="E137:G137"/>
    <mergeCell ref="E138:G138"/>
    <mergeCell ref="E139:G139"/>
    <mergeCell ref="E140:G140"/>
    <mergeCell ref="E141:G141"/>
    <mergeCell ref="E142:G142"/>
    <mergeCell ref="E143:G143"/>
    <mergeCell ref="E144:G144"/>
    <mergeCell ref="E127:G127"/>
    <mergeCell ref="E128:G128"/>
    <mergeCell ref="E129:G129"/>
    <mergeCell ref="E130:G130"/>
    <mergeCell ref="E131:G131"/>
    <mergeCell ref="E132:G132"/>
    <mergeCell ref="E133:G133"/>
    <mergeCell ref="E134:G134"/>
    <mergeCell ref="E135:G135"/>
    <mergeCell ref="K126:M126"/>
    <mergeCell ref="E16:R17"/>
    <mergeCell ref="K121:M121"/>
    <mergeCell ref="K122:M122"/>
    <mergeCell ref="K123:M123"/>
    <mergeCell ref="K124:M124"/>
    <mergeCell ref="K125:M125"/>
    <mergeCell ref="K116:M116"/>
    <mergeCell ref="K117:M117"/>
    <mergeCell ref="K118:M118"/>
    <mergeCell ref="K119:M119"/>
    <mergeCell ref="K120:M120"/>
    <mergeCell ref="K111:M111"/>
    <mergeCell ref="K112:M112"/>
    <mergeCell ref="K113:M113"/>
    <mergeCell ref="K114:M114"/>
    <mergeCell ref="K115:M115"/>
    <mergeCell ref="K106:M106"/>
    <mergeCell ref="K107:M107"/>
    <mergeCell ref="K108:M108"/>
    <mergeCell ref="K109:M109"/>
    <mergeCell ref="K110:M110"/>
    <mergeCell ref="H123:J123"/>
    <mergeCell ref="H124:J124"/>
    <mergeCell ref="H125:J125"/>
    <mergeCell ref="H126:J126"/>
    <mergeCell ref="K95:M95"/>
    <mergeCell ref="K96:M96"/>
    <mergeCell ref="K97:M97"/>
    <mergeCell ref="K98:M98"/>
    <mergeCell ref="K99:M99"/>
    <mergeCell ref="K100:M100"/>
    <mergeCell ref="K101:M101"/>
    <mergeCell ref="K102:M102"/>
    <mergeCell ref="K103:M103"/>
    <mergeCell ref="K104:M104"/>
    <mergeCell ref="K105:M105"/>
    <mergeCell ref="H118:J118"/>
    <mergeCell ref="H119:J119"/>
    <mergeCell ref="H120:J120"/>
    <mergeCell ref="H121:J121"/>
    <mergeCell ref="H122:J122"/>
    <mergeCell ref="H113:J113"/>
    <mergeCell ref="H114:J114"/>
    <mergeCell ref="H115:J115"/>
    <mergeCell ref="H116:J116"/>
    <mergeCell ref="H117:J117"/>
    <mergeCell ref="H108:J108"/>
    <mergeCell ref="H109:J109"/>
    <mergeCell ref="H110:J110"/>
    <mergeCell ref="H111:J111"/>
    <mergeCell ref="H112:J112"/>
    <mergeCell ref="H103:J103"/>
    <mergeCell ref="H104:J104"/>
    <mergeCell ref="H105:J105"/>
    <mergeCell ref="H106:J106"/>
    <mergeCell ref="H107:J107"/>
    <mergeCell ref="E125:G125"/>
    <mergeCell ref="E126:G126"/>
    <mergeCell ref="E92:G94"/>
    <mergeCell ref="H92:J94"/>
    <mergeCell ref="K92:M94"/>
    <mergeCell ref="H95:J95"/>
    <mergeCell ref="H96:J96"/>
    <mergeCell ref="H97:J97"/>
    <mergeCell ref="H98:J98"/>
    <mergeCell ref="H99:J99"/>
    <mergeCell ref="H100:J100"/>
    <mergeCell ref="H101:J101"/>
    <mergeCell ref="H102:J102"/>
    <mergeCell ref="E120:G120"/>
    <mergeCell ref="E121:G121"/>
    <mergeCell ref="E122:G122"/>
    <mergeCell ref="E123:G123"/>
    <mergeCell ref="E124:G124"/>
    <mergeCell ref="E115:G115"/>
    <mergeCell ref="E116:G116"/>
    <mergeCell ref="E117:G117"/>
    <mergeCell ref="E118:G118"/>
    <mergeCell ref="E119:G119"/>
    <mergeCell ref="E110:G110"/>
    <mergeCell ref="E111:G111"/>
    <mergeCell ref="E112:G112"/>
    <mergeCell ref="E113:G113"/>
    <mergeCell ref="E114:G114"/>
    <mergeCell ref="E105:G105"/>
    <mergeCell ref="E106:G106"/>
    <mergeCell ref="E107:G107"/>
    <mergeCell ref="E108:G108"/>
    <mergeCell ref="E109:G109"/>
    <mergeCell ref="E100:G100"/>
    <mergeCell ref="E101:G101"/>
    <mergeCell ref="E102:G102"/>
    <mergeCell ref="E103:G103"/>
    <mergeCell ref="E104:G104"/>
    <mergeCell ref="E95:G95"/>
    <mergeCell ref="E96:G96"/>
    <mergeCell ref="E97:G97"/>
    <mergeCell ref="E98:G98"/>
    <mergeCell ref="E99:G99"/>
    <mergeCell ref="Q92:Q94"/>
    <mergeCell ref="N92:P93"/>
    <mergeCell ref="E79:R79"/>
    <mergeCell ref="E80:R80"/>
    <mergeCell ref="E86:R87"/>
    <mergeCell ref="G24:G26"/>
    <mergeCell ref="F24:F26"/>
    <mergeCell ref="C1:S1"/>
    <mergeCell ref="D19:R19"/>
    <mergeCell ref="E24:E26"/>
    <mergeCell ref="D84:R84"/>
    <mergeCell ref="H24:M24"/>
    <mergeCell ref="N24:P25"/>
    <mergeCell ref="Q24:Q26"/>
    <mergeCell ref="H25:J25"/>
    <mergeCell ref="K25:M25"/>
    <mergeCell ref="E6:R9"/>
    <mergeCell ref="E21:R22"/>
    <mergeCell ref="E11:R15"/>
    <mergeCell ref="E89:R90"/>
    <mergeCell ref="E81:R81"/>
    <mergeCell ref="E82:R82"/>
  </mergeCells>
  <conditionalFormatting sqref="N27:P77">
    <cfRule type="expression" dxfId="2736" priority="71" stopIfTrue="1">
      <formula>ISNUMBER(N27)</formula>
    </cfRule>
  </conditionalFormatting>
  <conditionalFormatting sqref="E27:E76">
    <cfRule type="expression" dxfId="2735" priority="68" stopIfTrue="1">
      <formula>E27=""</formula>
    </cfRule>
  </conditionalFormatting>
  <conditionalFormatting sqref="G27:G76">
    <cfRule type="expression" dxfId="2734" priority="77" stopIfTrue="1">
      <formula>AND(OR(E27&lt;&gt;"",ISTEXT(F27)),$G27="")</formula>
    </cfRule>
  </conditionalFormatting>
  <conditionalFormatting sqref="K27:M76">
    <cfRule type="expression" dxfId="2733" priority="5" stopIfTrue="1">
      <formula>ISNUMBER(K27)</formula>
    </cfRule>
  </conditionalFormatting>
  <conditionalFormatting sqref="H27:J76">
    <cfRule type="expression" dxfId="2732" priority="75" stopIfTrue="1">
      <formula>ISNUMBER(H27)</formula>
    </cfRule>
    <cfRule type="expression" dxfId="2731" priority="76" stopIfTrue="1">
      <formula>ISTEXT($F27)</formula>
    </cfRule>
  </conditionalFormatting>
  <conditionalFormatting sqref="H95">
    <cfRule type="expression" dxfId="2730" priority="24" stopIfTrue="1">
      <formula>H95=""</formula>
    </cfRule>
  </conditionalFormatting>
  <conditionalFormatting sqref="E95">
    <cfRule type="expression" dxfId="2729" priority="11" stopIfTrue="1">
      <formula>E95=""</formula>
    </cfRule>
  </conditionalFormatting>
  <conditionalFormatting sqref="Q27:Q76">
    <cfRule type="expression" dxfId="2728" priority="10" stopIfTrue="1">
      <formula>ISNUMBER(Q27)</formula>
    </cfRule>
  </conditionalFormatting>
  <conditionalFormatting sqref="Q95:Q144">
    <cfRule type="expression" dxfId="2727" priority="9" stopIfTrue="1">
      <formula>ISNUMBER(Q95)</formula>
    </cfRule>
  </conditionalFormatting>
  <conditionalFormatting sqref="E96:E144">
    <cfRule type="expression" dxfId="2726" priority="8" stopIfTrue="1">
      <formula>E96=""</formula>
    </cfRule>
  </conditionalFormatting>
  <conditionalFormatting sqref="H96:H144">
    <cfRule type="expression" dxfId="2725" priority="7" stopIfTrue="1">
      <formula>H96=""</formula>
    </cfRule>
  </conditionalFormatting>
  <conditionalFormatting sqref="K95:K144">
    <cfRule type="expression" dxfId="2724" priority="6" stopIfTrue="1">
      <formula>K95=""</formula>
    </cfRule>
  </conditionalFormatting>
  <conditionalFormatting sqref="K27:M76">
    <cfRule type="expression" dxfId="2723" priority="51" stopIfTrue="1">
      <formula>$F27="Otro (ud)"</formula>
    </cfRule>
  </conditionalFormatting>
  <conditionalFormatting sqref="N145:P145">
    <cfRule type="expression" dxfId="2722" priority="4" stopIfTrue="1">
      <formula>ISNUMBER(N145)</formula>
    </cfRule>
  </conditionalFormatting>
  <conditionalFormatting sqref="N95:P144">
    <cfRule type="expression" dxfId="2721" priority="2" stopIfTrue="1">
      <formula>ISNUMBER(N95)</formula>
    </cfRule>
  </conditionalFormatting>
  <conditionalFormatting sqref="F27:F76">
    <cfRule type="expression" dxfId="2720" priority="1">
      <formula>ISTEXT(F27)</formula>
    </cfRule>
  </conditionalFormatting>
  <dataValidations count="4">
    <dataValidation type="decimal" operator="greaterThan" allowBlank="1" showInputMessage="1" showErrorMessage="1" sqref="G27:G76" xr:uid="{00000000-0002-0000-0300-000000000000}">
      <formula1>0</formula1>
    </dataValidation>
    <dataValidation type="list" allowBlank="1" showInputMessage="1" showErrorMessage="1" sqref="E95:E144" xr:uid="{00000000-0002-0000-0300-000001000000}">
      <formula1>Categoría_actividades</formula1>
    </dataValidation>
    <dataValidation type="decimal" allowBlank="1" showInputMessage="1" showErrorMessage="1" sqref="K27:M76" xr:uid="{00000000-0002-0000-0300-000002000000}">
      <formula1>0</formula1>
      <formula2>10</formula2>
    </dataValidation>
    <dataValidation type="decimal" operator="greaterThanOrEqual" allowBlank="1" showInputMessage="1" showErrorMessage="1" sqref="N95:P144" xr:uid="{00000000-0002-0000-0300-000003000000}">
      <formula1>0</formula1>
    </dataValidation>
  </dataValidations>
  <hyperlinks>
    <hyperlink ref="A4" location="'2. Hoja de trabajo. Consumos'!A1" display="2. Hoja de trabajo. Consumos" xr:uid="{00000000-0004-0000-0300-000000000000}"/>
    <hyperlink ref="A5" location="'3. Instalaciones fijas'!A1" display="3. Instalaciones fijas" xr:uid="{00000000-0004-0000-0300-000001000000}"/>
    <hyperlink ref="A7" location="'5. Emisiones Fugitivas'!A1" display="5. Emisiones fugitivas" xr:uid="{00000000-0004-0000-0300-000002000000}"/>
    <hyperlink ref="A8" location="'6. Emisiones de proceso'!A1" display="6. Emisiones de proceso" xr:uid="{00000000-0004-0000-0300-000003000000}"/>
    <hyperlink ref="A9" location="'7. Información adicional'!A1" display="7. Información adicional" xr:uid="{00000000-0004-0000-0300-000004000000}"/>
    <hyperlink ref="A13" location="'11. Revisiones calculadora'!A1" display="11. Revisiones de la calculadora" xr:uid="{00000000-0004-0000-0300-000005000000}"/>
    <hyperlink ref="A3" location="'1.Datos generales organización '!A1" display="1. Datos de la organización" xr:uid="{00000000-0004-0000-0300-000006000000}"/>
    <hyperlink ref="A6" location="'4. Vehículos y maquinaria'!A1" display="4. Vehículos y maquinaria" xr:uid="{00000000-0004-0000-0300-000007000000}"/>
    <hyperlink ref="A11" location="'9. Informe final. Resultados'!A1" display="9. Informe final: Resultados" xr:uid="{00000000-0004-0000-0300-000008000000}"/>
    <hyperlink ref="A10" location="'8.Electricidad y otras energías'!A1" display="8. Indirectas por energía comprada" xr:uid="{00000000-0004-0000-0300-000009000000}"/>
    <hyperlink ref="A12" location="'10. Factores de emisión'!A1" display="10. Factores de emisión" xr:uid="{00000000-0004-0000-0300-00000A000000}"/>
  </hyperlinks>
  <pageMargins left="0.74803149606299213" right="0.74803149606299213" top="0.98425196850393704" bottom="0.98425196850393704" header="0" footer="0"/>
  <pageSetup paperSize="256" scale="47"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4000000}">
          <x14:formula1>
            <xm:f>INDIRECT("Comb_fijas_"&amp;Datos!$D$6)</xm:f>
          </x14:formula1>
          <xm:sqref>F27:F76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376"/>
  <sheetViews>
    <sheetView showGridLines="0"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5" x14ac:dyDescent="0.25"/>
  <cols>
    <col min="1" max="1" width="26.85546875" style="214" customWidth="1"/>
    <col min="2" max="2" width="0.5703125" style="11" customWidth="1"/>
    <col min="3" max="3" width="1" style="29" customWidth="1"/>
    <col min="4" max="4" width="1.42578125" style="14" customWidth="1"/>
    <col min="5" max="5" width="27.140625" style="14" customWidth="1"/>
    <col min="6" max="6" width="29.7109375" style="14" customWidth="1"/>
    <col min="7" max="7" width="20" style="14" customWidth="1"/>
    <col min="8" max="8" width="14.85546875" style="14" customWidth="1"/>
    <col min="9" max="14" width="11.42578125" style="14" customWidth="1"/>
    <col min="15" max="17" width="15.28515625" style="14" customWidth="1"/>
    <col min="18" max="18" width="17.140625" style="14" customWidth="1"/>
    <col min="19" max="19" width="9.140625" style="14" customWidth="1"/>
    <col min="20" max="20" width="4.140625" style="14" customWidth="1"/>
    <col min="21" max="21" width="12.28515625" style="14" customWidth="1"/>
    <col min="22" max="22" width="3.42578125" style="14" customWidth="1"/>
    <col min="23" max="16384" width="11.42578125" style="14"/>
  </cols>
  <sheetData>
    <row r="1" spans="1:22" s="29" customFormat="1" ht="36" customHeight="1" x14ac:dyDescent="0.25">
      <c r="A1" s="213"/>
      <c r="B1" s="11"/>
      <c r="C1" s="35" t="s">
        <v>1494</v>
      </c>
      <c r="D1" s="35"/>
      <c r="E1" s="35"/>
      <c r="F1" s="35"/>
      <c r="G1" s="35"/>
      <c r="H1" s="35"/>
      <c r="I1" s="35"/>
      <c r="J1" s="35"/>
      <c r="K1" s="35"/>
      <c r="L1" s="35"/>
      <c r="M1" s="35"/>
      <c r="N1" s="35"/>
      <c r="O1" s="35"/>
      <c r="P1" s="35"/>
      <c r="Q1" s="35"/>
      <c r="R1" s="35"/>
      <c r="S1" s="35"/>
      <c r="T1" s="35"/>
      <c r="U1" s="237"/>
      <c r="V1" s="237"/>
    </row>
    <row r="2" spans="1:22" ht="36" customHeight="1" x14ac:dyDescent="0.25">
      <c r="B2" s="5"/>
      <c r="E2" s="996" t="str">
        <f>IF(ISNUMBER(Datos!D6),"","Para que la calculadora funcione correctamente, debe introducir el AÑO DE CÁLCULO en la pestaña 1_Datos generales de la organización.")</f>
        <v>Para que la calculadora funcione correctamente, debe introducir el AÑO DE CÁLCULO en la pestaña 1_Datos generales de la organización.</v>
      </c>
    </row>
    <row r="3" spans="1:22" ht="15" customHeight="1" x14ac:dyDescent="0.25">
      <c r="A3" s="17" t="s">
        <v>49</v>
      </c>
      <c r="B3" s="76"/>
      <c r="E3" s="1168" t="s">
        <v>1584</v>
      </c>
      <c r="F3" s="1168"/>
      <c r="G3" s="1168"/>
      <c r="H3" s="1168"/>
      <c r="I3" s="1168"/>
      <c r="J3" s="1168"/>
      <c r="K3" s="1168"/>
      <c r="L3" s="1168"/>
      <c r="M3" s="1168"/>
      <c r="N3" s="1168"/>
      <c r="O3" s="1168"/>
      <c r="P3" s="1168"/>
      <c r="Q3" s="1168"/>
      <c r="R3" s="1168"/>
      <c r="S3" s="1168"/>
      <c r="T3" s="226"/>
      <c r="U3" s="226"/>
      <c r="V3" s="215"/>
    </row>
    <row r="4" spans="1:22" ht="15" customHeight="1" x14ac:dyDescent="0.25">
      <c r="A4" s="17" t="s">
        <v>1149</v>
      </c>
      <c r="B4" s="76"/>
      <c r="E4" s="1168"/>
      <c r="F4" s="1168"/>
      <c r="G4" s="1168"/>
      <c r="H4" s="1168"/>
      <c r="I4" s="1168"/>
      <c r="J4" s="1168"/>
      <c r="K4" s="1168"/>
      <c r="L4" s="1168"/>
      <c r="M4" s="1168"/>
      <c r="N4" s="1168"/>
      <c r="O4" s="1168"/>
      <c r="P4" s="1168"/>
      <c r="Q4" s="1168"/>
      <c r="R4" s="1168"/>
      <c r="S4" s="1168"/>
      <c r="T4" s="226"/>
      <c r="U4" s="226"/>
      <c r="V4" s="215"/>
    </row>
    <row r="5" spans="1:22" ht="15" customHeight="1" x14ac:dyDescent="0.25">
      <c r="A5" s="17" t="s">
        <v>1150</v>
      </c>
      <c r="B5" s="76"/>
      <c r="E5" s="1168"/>
      <c r="F5" s="1168"/>
      <c r="G5" s="1168"/>
      <c r="H5" s="1168"/>
      <c r="I5" s="1168"/>
      <c r="J5" s="1168"/>
      <c r="K5" s="1168"/>
      <c r="L5" s="1168"/>
      <c r="M5" s="1168"/>
      <c r="N5" s="1168"/>
      <c r="O5" s="1168"/>
      <c r="P5" s="1168"/>
      <c r="Q5" s="1168"/>
      <c r="R5" s="1168"/>
      <c r="S5" s="1168"/>
      <c r="T5" s="226"/>
      <c r="U5" s="226"/>
      <c r="V5" s="215"/>
    </row>
    <row r="6" spans="1:22" ht="15" customHeight="1" x14ac:dyDescent="0.25">
      <c r="A6" s="4" t="s">
        <v>1151</v>
      </c>
      <c r="B6" s="76"/>
      <c r="E6" s="1135" t="s">
        <v>1373</v>
      </c>
      <c r="F6" s="1135"/>
      <c r="G6" s="1135"/>
      <c r="H6" s="1135"/>
      <c r="I6" s="1135"/>
      <c r="J6" s="1135"/>
      <c r="K6" s="1135"/>
      <c r="L6" s="1135"/>
      <c r="M6" s="1135"/>
      <c r="N6" s="1135"/>
      <c r="O6" s="1135"/>
      <c r="P6" s="1135"/>
      <c r="Q6" s="1135"/>
      <c r="R6" s="1135"/>
      <c r="S6" s="1135"/>
      <c r="T6" s="226"/>
      <c r="U6" s="226"/>
      <c r="V6" s="215"/>
    </row>
    <row r="7" spans="1:22" ht="15" customHeight="1" x14ac:dyDescent="0.25">
      <c r="A7" s="17" t="s">
        <v>1152</v>
      </c>
      <c r="B7" s="76"/>
      <c r="E7" s="1135"/>
      <c r="F7" s="1135"/>
      <c r="G7" s="1135"/>
      <c r="H7" s="1135"/>
      <c r="I7" s="1135"/>
      <c r="J7" s="1135"/>
      <c r="K7" s="1135"/>
      <c r="L7" s="1135"/>
      <c r="M7" s="1135"/>
      <c r="N7" s="1135"/>
      <c r="O7" s="1135"/>
      <c r="P7" s="1135"/>
      <c r="Q7" s="1135"/>
      <c r="R7" s="1135"/>
      <c r="S7" s="1135"/>
      <c r="T7" s="226"/>
      <c r="U7" s="226"/>
      <c r="V7" s="215"/>
    </row>
    <row r="8" spans="1:22" ht="15" customHeight="1" x14ac:dyDescent="0.25">
      <c r="A8" s="17" t="s">
        <v>1153</v>
      </c>
      <c r="B8" s="76"/>
      <c r="E8" s="281" t="s">
        <v>739</v>
      </c>
      <c r="F8" s="279"/>
      <c r="G8" s="226"/>
      <c r="H8" s="226"/>
      <c r="I8" s="226"/>
      <c r="J8" s="226"/>
      <c r="K8" s="226"/>
      <c r="L8" s="226"/>
      <c r="N8" s="226"/>
      <c r="O8" s="226"/>
      <c r="P8" s="226"/>
      <c r="Q8" s="226"/>
      <c r="R8" s="226"/>
      <c r="S8" s="226"/>
      <c r="T8" s="226"/>
      <c r="U8" s="226"/>
      <c r="V8" s="215"/>
    </row>
    <row r="9" spans="1:22" ht="15" customHeight="1" x14ac:dyDescent="0.25">
      <c r="A9" s="17" t="s">
        <v>1154</v>
      </c>
      <c r="B9" s="76"/>
      <c r="E9" s="659" t="s">
        <v>1628</v>
      </c>
      <c r="F9" s="281"/>
      <c r="G9" s="226"/>
      <c r="H9" s="226"/>
      <c r="I9" s="226"/>
      <c r="J9" s="226"/>
      <c r="K9" s="226"/>
      <c r="L9" s="226"/>
      <c r="M9" s="236"/>
      <c r="N9" s="226"/>
      <c r="O9" s="226"/>
      <c r="P9" s="226"/>
      <c r="Q9" s="226"/>
      <c r="R9" s="226"/>
      <c r="S9" s="226"/>
      <c r="T9" s="226"/>
      <c r="U9" s="226"/>
      <c r="V9" s="215"/>
    </row>
    <row r="10" spans="1:22" ht="15" customHeight="1" x14ac:dyDescent="0.25">
      <c r="A10" s="17" t="s">
        <v>1357</v>
      </c>
      <c r="B10" s="76"/>
      <c r="E10" s="281" t="s">
        <v>1356</v>
      </c>
      <c r="F10" s="282"/>
      <c r="G10" s="280"/>
      <c r="H10" s="280"/>
      <c r="I10" s="280"/>
      <c r="J10" s="280"/>
      <c r="K10" s="280"/>
      <c r="L10" s="280"/>
      <c r="M10" s="280"/>
      <c r="N10" s="280"/>
      <c r="O10" s="280"/>
      <c r="P10" s="280"/>
      <c r="Q10" s="226"/>
      <c r="R10" s="226"/>
      <c r="S10" s="226"/>
      <c r="T10" s="226"/>
      <c r="U10" s="226"/>
    </row>
    <row r="11" spans="1:22" ht="15" customHeight="1" x14ac:dyDescent="0.25">
      <c r="A11" s="17" t="s">
        <v>1155</v>
      </c>
      <c r="B11" s="76"/>
      <c r="E11" s="659" t="s">
        <v>770</v>
      </c>
      <c r="F11" s="281"/>
      <c r="G11" s="280"/>
      <c r="H11" s="280"/>
      <c r="I11" s="280"/>
      <c r="J11" s="280"/>
      <c r="K11" s="280"/>
      <c r="L11" s="280"/>
      <c r="M11" s="280"/>
      <c r="N11" s="280"/>
      <c r="O11" s="280"/>
      <c r="P11" s="280"/>
      <c r="Q11" s="237"/>
      <c r="R11" s="237"/>
      <c r="S11" s="237"/>
      <c r="T11" s="216"/>
      <c r="U11" s="237"/>
    </row>
    <row r="12" spans="1:22" ht="15" customHeight="1" x14ac:dyDescent="0.25">
      <c r="A12" s="17" t="s">
        <v>1156</v>
      </c>
      <c r="B12" s="76"/>
      <c r="E12" s="281" t="s">
        <v>1380</v>
      </c>
      <c r="F12" s="282"/>
      <c r="G12" s="283"/>
      <c r="H12" s="283"/>
      <c r="I12" s="283"/>
      <c r="J12" s="283"/>
      <c r="K12" s="283"/>
      <c r="L12" s="283"/>
      <c r="M12" s="283"/>
      <c r="N12" s="283"/>
      <c r="O12" s="283"/>
      <c r="P12" s="280"/>
      <c r="Q12" s="237"/>
      <c r="R12" s="237"/>
      <c r="S12" s="237"/>
      <c r="T12" s="216"/>
      <c r="U12" s="237"/>
    </row>
    <row r="13" spans="1:22" ht="15" customHeight="1" x14ac:dyDescent="0.25">
      <c r="A13" s="17" t="s">
        <v>1157</v>
      </c>
      <c r="B13" s="76"/>
      <c r="E13" s="1024" t="s">
        <v>1677</v>
      </c>
      <c r="F13" s="281"/>
      <c r="G13" s="280"/>
      <c r="H13" s="280"/>
      <c r="I13" s="280"/>
      <c r="J13" s="280"/>
      <c r="K13" s="280"/>
      <c r="L13" s="280"/>
      <c r="M13" s="280"/>
      <c r="N13" s="280"/>
      <c r="O13" s="280"/>
      <c r="P13" s="280"/>
      <c r="Q13" s="237"/>
      <c r="R13" s="237"/>
      <c r="S13" s="237"/>
      <c r="T13" s="216"/>
      <c r="U13" s="237"/>
    </row>
    <row r="14" spans="1:22" ht="15" customHeight="1" x14ac:dyDescent="0.25">
      <c r="A14" s="66"/>
      <c r="B14" s="76"/>
      <c r="F14" s="282"/>
      <c r="G14" s="283"/>
      <c r="H14" s="283"/>
      <c r="I14" s="283"/>
      <c r="J14" s="283"/>
      <c r="K14" s="283"/>
      <c r="L14" s="283"/>
      <c r="M14" s="283"/>
      <c r="N14" s="283"/>
      <c r="O14" s="283"/>
      <c r="P14" s="280"/>
      <c r="Q14" s="237"/>
      <c r="R14" s="237"/>
      <c r="S14" s="237"/>
      <c r="T14" s="216"/>
      <c r="U14" s="237"/>
    </row>
    <row r="15" spans="1:22" s="32" customFormat="1" ht="15" customHeight="1" x14ac:dyDescent="0.25">
      <c r="A15" s="214"/>
      <c r="B15" s="11"/>
      <c r="C15" s="29"/>
      <c r="D15" s="284" t="s">
        <v>830</v>
      </c>
      <c r="E15" s="284"/>
      <c r="F15" s="284"/>
      <c r="G15" s="284"/>
      <c r="H15" s="284"/>
      <c r="I15" s="284"/>
      <c r="J15" s="284"/>
      <c r="K15" s="284"/>
      <c r="L15" s="284"/>
      <c r="M15" s="284"/>
      <c r="N15" s="284"/>
      <c r="O15" s="284"/>
      <c r="P15" s="284"/>
      <c r="Q15" s="284"/>
      <c r="R15" s="284"/>
      <c r="S15" s="284"/>
      <c r="T15" s="277"/>
      <c r="U15" s="277"/>
      <c r="V15" s="14"/>
    </row>
    <row r="16" spans="1:22" ht="15" customHeight="1" x14ac:dyDescent="0.3">
      <c r="D16" s="222"/>
      <c r="E16" s="222"/>
      <c r="F16" s="222"/>
      <c r="G16" s="222"/>
      <c r="H16" s="222"/>
      <c r="I16" s="222"/>
      <c r="J16" s="222"/>
      <c r="K16" s="222"/>
      <c r="L16" s="222"/>
      <c r="M16" s="222"/>
      <c r="N16" s="222"/>
      <c r="O16" s="222"/>
      <c r="P16" s="222"/>
      <c r="Q16" s="222"/>
      <c r="R16" s="222"/>
      <c r="S16" s="222"/>
      <c r="T16" s="277"/>
      <c r="U16" s="277"/>
      <c r="V16" s="222"/>
    </row>
    <row r="17" spans="4:23" ht="16.5" customHeight="1" x14ac:dyDescent="0.3">
      <c r="D17" s="222"/>
      <c r="E17" s="1230" t="s">
        <v>1629</v>
      </c>
      <c r="F17" s="1230"/>
      <c r="G17" s="1230"/>
      <c r="H17" s="1230"/>
      <c r="I17" s="1230"/>
      <c r="J17" s="1230"/>
      <c r="K17" s="1230"/>
      <c r="L17" s="1230"/>
      <c r="M17" s="1230"/>
      <c r="N17" s="1230"/>
      <c r="O17" s="1230"/>
      <c r="P17" s="1230"/>
      <c r="Q17" s="1230"/>
      <c r="R17" s="1230"/>
      <c r="S17" s="1230"/>
      <c r="V17" s="222"/>
    </row>
    <row r="18" spans="4:23" ht="16.5" customHeight="1" x14ac:dyDescent="0.3">
      <c r="D18" s="222"/>
      <c r="E18" s="1230"/>
      <c r="F18" s="1230"/>
      <c r="G18" s="1230"/>
      <c r="H18" s="1230"/>
      <c r="I18" s="1230"/>
      <c r="J18" s="1230"/>
      <c r="K18" s="1230"/>
      <c r="L18" s="1230"/>
      <c r="M18" s="1230"/>
      <c r="N18" s="1230"/>
      <c r="O18" s="1230"/>
      <c r="P18" s="1230"/>
      <c r="Q18" s="1230"/>
      <c r="R18" s="1230"/>
      <c r="S18" s="1230"/>
      <c r="V18" s="222"/>
    </row>
    <row r="19" spans="4:23" ht="16.5" customHeight="1" x14ac:dyDescent="0.3">
      <c r="D19" s="222"/>
      <c r="E19" s="1230"/>
      <c r="F19" s="1230"/>
      <c r="G19" s="1230"/>
      <c r="H19" s="1230"/>
      <c r="I19" s="1230"/>
      <c r="J19" s="1230"/>
      <c r="K19" s="1230"/>
      <c r="L19" s="1230"/>
      <c r="M19" s="1230"/>
      <c r="N19" s="1230"/>
      <c r="O19" s="1230"/>
      <c r="P19" s="1230"/>
      <c r="Q19" s="1230"/>
      <c r="R19" s="1230"/>
      <c r="S19" s="1230"/>
      <c r="V19" s="222"/>
    </row>
    <row r="20" spans="4:23" ht="16.5" customHeight="1" x14ac:dyDescent="0.3">
      <c r="D20" s="222"/>
      <c r="E20" s="1229" t="s">
        <v>1614</v>
      </c>
      <c r="F20" s="1229"/>
      <c r="G20" s="1229"/>
      <c r="H20" s="1229"/>
      <c r="I20" s="1229"/>
      <c r="J20" s="1229"/>
      <c r="K20" s="1229"/>
      <c r="L20" s="1229"/>
      <c r="M20" s="1229"/>
      <c r="N20" s="1229"/>
      <c r="O20" s="1229"/>
      <c r="P20" s="1229"/>
      <c r="Q20" s="1229"/>
      <c r="R20" s="1229"/>
      <c r="S20" s="1229"/>
      <c r="T20" s="223"/>
      <c r="U20" s="223"/>
      <c r="V20" s="222"/>
    </row>
    <row r="21" spans="4:23" ht="16.5" customHeight="1" x14ac:dyDescent="0.3">
      <c r="D21" s="222"/>
      <c r="E21" s="1229"/>
      <c r="F21" s="1229"/>
      <c r="G21" s="1229"/>
      <c r="H21" s="1229"/>
      <c r="I21" s="1229"/>
      <c r="J21" s="1229"/>
      <c r="K21" s="1229"/>
      <c r="L21" s="1229"/>
      <c r="M21" s="1229"/>
      <c r="N21" s="1229"/>
      <c r="O21" s="1229"/>
      <c r="P21" s="1229"/>
      <c r="Q21" s="1229"/>
      <c r="R21" s="1229"/>
      <c r="S21" s="1229"/>
      <c r="T21" s="223"/>
      <c r="U21" s="223"/>
      <c r="V21" s="222"/>
    </row>
    <row r="22" spans="4:23" ht="16.5" customHeight="1" x14ac:dyDescent="0.3">
      <c r="D22" s="222"/>
      <c r="E22" s="1229"/>
      <c r="F22" s="1229"/>
      <c r="G22" s="1229"/>
      <c r="H22" s="1229"/>
      <c r="I22" s="1229"/>
      <c r="J22" s="1229"/>
      <c r="K22" s="1229"/>
      <c r="L22" s="1229"/>
      <c r="M22" s="1229"/>
      <c r="N22" s="1229"/>
      <c r="O22" s="1229"/>
      <c r="P22" s="1229"/>
      <c r="Q22" s="1229"/>
      <c r="R22" s="1229"/>
      <c r="S22" s="1229"/>
      <c r="T22" s="223"/>
      <c r="U22" s="223"/>
      <c r="V22" s="222"/>
    </row>
    <row r="23" spans="4:23" ht="16.5" customHeight="1" x14ac:dyDescent="0.3">
      <c r="D23" s="222"/>
      <c r="E23" s="1229"/>
      <c r="F23" s="1229"/>
      <c r="G23" s="1229"/>
      <c r="H23" s="1229"/>
      <c r="I23" s="1229"/>
      <c r="J23" s="1229"/>
      <c r="K23" s="1229"/>
      <c r="L23" s="1229"/>
      <c r="M23" s="1229"/>
      <c r="N23" s="1229"/>
      <c r="O23" s="1229"/>
      <c r="P23" s="1229"/>
      <c r="Q23" s="1229"/>
      <c r="R23" s="1229"/>
      <c r="S23" s="1229"/>
      <c r="T23" s="223"/>
      <c r="U23" s="223"/>
      <c r="V23" s="222"/>
    </row>
    <row r="24" spans="4:23" ht="33" customHeight="1" x14ac:dyDescent="0.3">
      <c r="D24" s="222"/>
      <c r="E24" s="1243" t="s">
        <v>1678</v>
      </c>
      <c r="F24" s="1243"/>
      <c r="G24" s="1243"/>
      <c r="H24" s="1243"/>
      <c r="I24" s="1243"/>
      <c r="J24" s="1243"/>
      <c r="K24" s="1243"/>
      <c r="L24" s="1243"/>
      <c r="M24" s="1243"/>
      <c r="N24" s="1243"/>
      <c r="O24" s="1243"/>
      <c r="P24" s="1243"/>
      <c r="Q24" s="1243"/>
      <c r="R24" s="1243"/>
      <c r="S24" s="1007"/>
      <c r="T24" s="223"/>
      <c r="U24" s="223"/>
      <c r="V24" s="222"/>
    </row>
    <row r="25" spans="4:23" ht="16.5" customHeight="1" x14ac:dyDescent="0.3">
      <c r="D25" s="222"/>
      <c r="E25" s="688"/>
      <c r="F25" s="688"/>
      <c r="G25" s="592"/>
      <c r="H25" s="689"/>
      <c r="I25" s="689"/>
      <c r="J25" s="689"/>
      <c r="K25" s="689"/>
      <c r="L25" s="689"/>
      <c r="M25" s="689"/>
      <c r="N25" s="689"/>
      <c r="O25" s="689"/>
      <c r="P25" s="689"/>
      <c r="Q25" s="689"/>
      <c r="R25" s="689"/>
      <c r="S25" s="689"/>
      <c r="T25" s="223"/>
      <c r="U25" s="223"/>
      <c r="V25" s="223"/>
      <c r="W25" s="223"/>
    </row>
    <row r="26" spans="4:23" ht="15" customHeight="1" x14ac:dyDescent="0.3">
      <c r="D26" s="222"/>
      <c r="E26" s="706" t="s">
        <v>1627</v>
      </c>
      <c r="F26" s="706"/>
      <c r="G26" s="706"/>
      <c r="H26" s="706"/>
      <c r="I26" s="706"/>
      <c r="J26" s="706"/>
      <c r="K26" s="706"/>
      <c r="L26" s="706"/>
      <c r="M26" s="706"/>
      <c r="N26" s="706"/>
      <c r="O26" s="706"/>
      <c r="P26" s="706"/>
      <c r="Q26" s="706"/>
      <c r="R26" s="706"/>
      <c r="S26" s="223"/>
      <c r="T26" s="223"/>
      <c r="U26" s="223"/>
      <c r="V26" s="223"/>
      <c r="W26" s="223"/>
    </row>
    <row r="27" spans="4:23" ht="15" customHeight="1" x14ac:dyDescent="0.3">
      <c r="D27" s="222"/>
      <c r="E27" s="222"/>
      <c r="F27" s="222"/>
      <c r="G27" s="222"/>
      <c r="H27" s="222"/>
      <c r="I27" s="222"/>
      <c r="J27" s="222"/>
      <c r="K27" s="222"/>
      <c r="L27" s="222"/>
      <c r="M27" s="222"/>
      <c r="N27" s="222"/>
      <c r="O27" s="222"/>
      <c r="P27" s="222"/>
      <c r="Q27" s="222"/>
      <c r="R27" s="222"/>
      <c r="S27" s="223"/>
      <c r="T27" s="223"/>
      <c r="U27" s="223"/>
      <c r="V27" s="223"/>
      <c r="W27" s="223"/>
    </row>
    <row r="28" spans="4:23" ht="15" customHeight="1" x14ac:dyDescent="0.3">
      <c r="D28" s="222"/>
      <c r="E28" s="1168" t="s">
        <v>1351</v>
      </c>
      <c r="F28" s="1168"/>
      <c r="G28" s="1168"/>
      <c r="H28" s="1168"/>
      <c r="I28" s="1168"/>
      <c r="J28" s="1168"/>
      <c r="K28" s="1168"/>
      <c r="L28" s="1168"/>
      <c r="M28" s="1168"/>
      <c r="N28" s="1168"/>
      <c r="O28" s="1168"/>
      <c r="P28" s="1168"/>
      <c r="Q28" s="1168"/>
      <c r="R28" s="1168"/>
      <c r="S28" s="804"/>
      <c r="T28" s="223"/>
      <c r="U28" s="223"/>
      <c r="V28" s="223"/>
      <c r="W28" s="223"/>
    </row>
    <row r="29" spans="4:23" ht="15" customHeight="1" x14ac:dyDescent="0.3">
      <c r="D29" s="222"/>
      <c r="E29" s="995"/>
      <c r="F29" s="992"/>
      <c r="G29" s="992"/>
      <c r="H29" s="992"/>
      <c r="I29" s="992"/>
      <c r="J29" s="992"/>
      <c r="K29" s="992"/>
      <c r="L29" s="992"/>
      <c r="M29" s="992"/>
      <c r="N29" s="992"/>
      <c r="O29" s="992"/>
      <c r="P29" s="992"/>
      <c r="Q29" s="992"/>
      <c r="R29" s="992"/>
      <c r="S29" s="992"/>
      <c r="T29" s="223"/>
      <c r="U29" s="223"/>
      <c r="V29" s="223"/>
      <c r="W29" s="223"/>
    </row>
    <row r="30" spans="4:23" ht="17.25" customHeight="1" x14ac:dyDescent="0.3">
      <c r="D30" s="222"/>
      <c r="E30" s="1231" t="s">
        <v>1561</v>
      </c>
      <c r="F30" s="1232"/>
      <c r="G30" s="1232"/>
      <c r="H30" s="1232"/>
      <c r="I30" s="1232"/>
      <c r="J30" s="1232"/>
      <c r="K30" s="1232"/>
      <c r="L30" s="1232"/>
      <c r="M30" s="1232"/>
      <c r="N30" s="1232"/>
      <c r="O30" s="1232"/>
      <c r="P30" s="1232"/>
      <c r="Q30" s="1232"/>
      <c r="R30" s="1232"/>
      <c r="S30" s="1232"/>
      <c r="V30" s="222"/>
    </row>
    <row r="31" spans="4:23" ht="17.25" customHeight="1" x14ac:dyDescent="0.3">
      <c r="D31" s="222"/>
      <c r="E31" s="1232" t="s">
        <v>1562</v>
      </c>
      <c r="F31" s="1232"/>
      <c r="G31" s="1232"/>
      <c r="H31" s="1232"/>
      <c r="I31" s="1232"/>
      <c r="J31" s="1232"/>
      <c r="K31" s="1232"/>
      <c r="L31" s="1232"/>
      <c r="M31" s="1232"/>
      <c r="N31" s="1232"/>
      <c r="O31" s="1232"/>
      <c r="P31" s="1232"/>
      <c r="Q31" s="1232"/>
      <c r="R31" s="1232"/>
      <c r="S31" s="1232"/>
      <c r="V31" s="222"/>
    </row>
    <row r="32" spans="4:23" ht="17.25" customHeight="1" x14ac:dyDescent="0.3">
      <c r="D32" s="222"/>
      <c r="E32" s="992"/>
      <c r="F32" s="992"/>
      <c r="G32" s="992"/>
      <c r="H32" s="992"/>
      <c r="I32" s="992"/>
      <c r="J32" s="992"/>
      <c r="K32" s="992"/>
      <c r="L32" s="992"/>
      <c r="M32" s="992"/>
      <c r="N32" s="992"/>
      <c r="O32" s="992"/>
      <c r="P32" s="992"/>
      <c r="Q32" s="992"/>
      <c r="R32" s="992"/>
      <c r="S32" s="992"/>
      <c r="V32" s="222"/>
    </row>
    <row r="33" spans="1:23" ht="16.5" customHeight="1" x14ac:dyDescent="0.3">
      <c r="D33" s="222"/>
      <c r="E33" s="1168" t="s">
        <v>1586</v>
      </c>
      <c r="F33" s="1168"/>
      <c r="G33" s="1168"/>
      <c r="H33" s="1168"/>
      <c r="I33" s="1168"/>
      <c r="J33" s="1168"/>
      <c r="K33" s="1168"/>
      <c r="L33" s="1168"/>
      <c r="M33" s="1168"/>
      <c r="N33" s="1168"/>
      <c r="O33" s="1168"/>
      <c r="P33" s="1168"/>
      <c r="Q33" s="1168"/>
      <c r="R33" s="1168"/>
      <c r="S33" s="804"/>
      <c r="V33" s="222"/>
    </row>
    <row r="34" spans="1:23" ht="16.5" customHeight="1" x14ac:dyDescent="0.3">
      <c r="D34" s="222"/>
      <c r="E34" s="1168"/>
      <c r="F34" s="1168"/>
      <c r="G34" s="1168"/>
      <c r="H34" s="1168"/>
      <c r="I34" s="1168"/>
      <c r="J34" s="1168"/>
      <c r="K34" s="1168"/>
      <c r="L34" s="1168"/>
      <c r="M34" s="1168"/>
      <c r="N34" s="1168"/>
      <c r="O34" s="1168"/>
      <c r="P34" s="1168"/>
      <c r="Q34" s="1168"/>
      <c r="R34" s="1168"/>
      <c r="S34" s="804"/>
      <c r="V34" s="222"/>
    </row>
    <row r="35" spans="1:23" ht="16.5" customHeight="1" x14ac:dyDescent="0.3">
      <c r="D35" s="222"/>
      <c r="E35" s="1168"/>
      <c r="F35" s="1168"/>
      <c r="G35" s="1168"/>
      <c r="H35" s="1168"/>
      <c r="I35" s="1168"/>
      <c r="J35" s="1168"/>
      <c r="K35" s="1168"/>
      <c r="L35" s="1168"/>
      <c r="M35" s="1168"/>
      <c r="N35" s="1168"/>
      <c r="O35" s="1168"/>
      <c r="P35" s="1168"/>
      <c r="Q35" s="1168"/>
      <c r="R35" s="1168"/>
      <c r="S35" s="804"/>
      <c r="V35" s="222"/>
    </row>
    <row r="36" spans="1:23" ht="16.5" customHeight="1" x14ac:dyDescent="0.3">
      <c r="D36" s="222"/>
      <c r="E36" s="804"/>
      <c r="F36" s="804"/>
      <c r="G36" s="804"/>
      <c r="H36" s="804"/>
      <c r="I36" s="804"/>
      <c r="J36" s="804"/>
      <c r="K36" s="804"/>
      <c r="L36" s="804"/>
      <c r="M36" s="804"/>
      <c r="N36" s="804"/>
      <c r="O36" s="804"/>
      <c r="P36" s="804"/>
      <c r="Q36" s="804"/>
      <c r="R36" s="804"/>
      <c r="S36" s="804"/>
      <c r="V36" s="222"/>
    </row>
    <row r="37" spans="1:23" s="217" customFormat="1" ht="15" customHeight="1" x14ac:dyDescent="0.25">
      <c r="A37" s="214"/>
      <c r="B37" s="11"/>
      <c r="C37" s="29"/>
      <c r="D37" s="32"/>
      <c r="E37" s="1212" t="s">
        <v>972</v>
      </c>
      <c r="F37" s="1217" t="s">
        <v>1125</v>
      </c>
      <c r="G37" s="1235" t="s">
        <v>1626</v>
      </c>
      <c r="H37" s="1215" t="s">
        <v>1570</v>
      </c>
      <c r="I37" s="1215" t="s">
        <v>1124</v>
      </c>
      <c r="J37" s="1215"/>
      <c r="K37" s="1215"/>
      <c r="L37" s="1215"/>
      <c r="M37" s="1215"/>
      <c r="N37" s="1215"/>
      <c r="O37" s="1222" t="s">
        <v>748</v>
      </c>
      <c r="P37" s="1223"/>
      <c r="Q37" s="1224"/>
      <c r="R37" s="1173" t="s">
        <v>1014</v>
      </c>
      <c r="S37" s="223"/>
      <c r="T37" s="223"/>
      <c r="U37" s="223"/>
      <c r="V37" s="223"/>
      <c r="W37" s="223"/>
    </row>
    <row r="38" spans="1:23" s="217" customFormat="1" ht="15" customHeight="1" x14ac:dyDescent="0.25">
      <c r="A38" s="214"/>
      <c r="B38" s="11"/>
      <c r="C38" s="29"/>
      <c r="D38" s="32"/>
      <c r="E38" s="1213"/>
      <c r="F38" s="1218"/>
      <c r="G38" s="1236"/>
      <c r="H38" s="1220"/>
      <c r="I38" s="1220" t="s">
        <v>1565</v>
      </c>
      <c r="J38" s="1220"/>
      <c r="K38" s="1220"/>
      <c r="L38" s="1220" t="s">
        <v>1564</v>
      </c>
      <c r="M38" s="1220"/>
      <c r="N38" s="1220"/>
      <c r="O38" s="1225"/>
      <c r="P38" s="1226"/>
      <c r="Q38" s="1227"/>
      <c r="R38" s="1174"/>
      <c r="W38" s="223"/>
    </row>
    <row r="39" spans="1:23" s="217" customFormat="1" ht="15.95" customHeight="1" x14ac:dyDescent="0.25">
      <c r="A39" s="214"/>
      <c r="B39" s="11"/>
      <c r="C39" s="29"/>
      <c r="D39" s="32"/>
      <c r="E39" s="1214"/>
      <c r="F39" s="1219"/>
      <c r="G39" s="1237"/>
      <c r="H39" s="1221"/>
      <c r="I39" s="569" t="s">
        <v>742</v>
      </c>
      <c r="J39" s="569" t="s">
        <v>743</v>
      </c>
      <c r="K39" s="569" t="s">
        <v>744</v>
      </c>
      <c r="L39" s="569" t="s">
        <v>742</v>
      </c>
      <c r="M39" s="569" t="s">
        <v>743</v>
      </c>
      <c r="N39" s="569" t="s">
        <v>744</v>
      </c>
      <c r="O39" s="569" t="s">
        <v>745</v>
      </c>
      <c r="P39" s="569" t="s">
        <v>746</v>
      </c>
      <c r="Q39" s="569" t="s">
        <v>747</v>
      </c>
      <c r="R39" s="1174"/>
      <c r="W39" s="223"/>
    </row>
    <row r="40" spans="1:23" s="222" customFormat="1" ht="15" customHeight="1" x14ac:dyDescent="0.3">
      <c r="A40" s="214"/>
      <c r="B40" s="11"/>
      <c r="C40" s="29"/>
      <c r="D40" s="32"/>
      <c r="E40" s="527"/>
      <c r="F40" s="768"/>
      <c r="G40" s="219"/>
      <c r="H40" s="224"/>
      <c r="I40" s="221" t="str">
        <f>Datos!G436</f>
        <v/>
      </c>
      <c r="J40" s="221" t="str">
        <f>Datos!H436</f>
        <v/>
      </c>
      <c r="K40" s="221" t="str">
        <f>Datos!I436</f>
        <v/>
      </c>
      <c r="L40" s="152"/>
      <c r="M40" s="152"/>
      <c r="N40" s="152"/>
      <c r="O40" s="225" t="str">
        <f>Datos!M436</f>
        <v/>
      </c>
      <c r="P40" s="292" t="str">
        <f>Datos!N436</f>
        <v/>
      </c>
      <c r="Q40" s="292" t="str">
        <f>Datos!O436</f>
        <v/>
      </c>
      <c r="R40" s="585" t="str">
        <f>Datos!P436</f>
        <v/>
      </c>
      <c r="S40" s="217"/>
      <c r="W40" s="223"/>
    </row>
    <row r="41" spans="1:23" s="222" customFormat="1" ht="15" customHeight="1" x14ac:dyDescent="0.3">
      <c r="A41" s="214"/>
      <c r="B41" s="11"/>
      <c r="C41" s="29"/>
      <c r="D41" s="32"/>
      <c r="E41" s="525"/>
      <c r="F41" s="768"/>
      <c r="G41" s="219"/>
      <c r="H41" s="224"/>
      <c r="I41" s="221" t="str">
        <f>Datos!G437</f>
        <v/>
      </c>
      <c r="J41" s="221" t="str">
        <f>Datos!H437</f>
        <v/>
      </c>
      <c r="K41" s="221" t="str">
        <f>Datos!I437</f>
        <v/>
      </c>
      <c r="L41" s="152"/>
      <c r="M41" s="152"/>
      <c r="N41" s="152"/>
      <c r="O41" s="292" t="str">
        <f>Datos!M437</f>
        <v/>
      </c>
      <c r="P41" s="292" t="str">
        <f>Datos!N437</f>
        <v/>
      </c>
      <c r="Q41" s="292" t="str">
        <f>Datos!O437</f>
        <v/>
      </c>
      <c r="R41" s="585" t="str">
        <f>Datos!P437</f>
        <v/>
      </c>
      <c r="S41" s="217"/>
      <c r="W41" s="223"/>
    </row>
    <row r="42" spans="1:23" s="222" customFormat="1" ht="15" customHeight="1" x14ac:dyDescent="0.3">
      <c r="A42" s="214"/>
      <c r="B42" s="11"/>
      <c r="C42" s="29"/>
      <c r="D42" s="32"/>
      <c r="E42" s="525"/>
      <c r="F42" s="768"/>
      <c r="G42" s="219"/>
      <c r="H42" s="224"/>
      <c r="I42" s="221" t="str">
        <f>Datos!G438</f>
        <v/>
      </c>
      <c r="J42" s="221" t="str">
        <f>Datos!H438</f>
        <v/>
      </c>
      <c r="K42" s="221" t="str">
        <f>Datos!I438</f>
        <v/>
      </c>
      <c r="L42" s="152"/>
      <c r="M42" s="152"/>
      <c r="N42" s="152"/>
      <c r="O42" s="292" t="str">
        <f>Datos!M438</f>
        <v/>
      </c>
      <c r="P42" s="292" t="str">
        <f>Datos!N438</f>
        <v/>
      </c>
      <c r="Q42" s="292" t="str">
        <f>Datos!O438</f>
        <v/>
      </c>
      <c r="R42" s="585" t="str">
        <f>Datos!P438</f>
        <v/>
      </c>
      <c r="S42" s="217"/>
      <c r="W42" s="223"/>
    </row>
    <row r="43" spans="1:23" s="222" customFormat="1" ht="15" customHeight="1" x14ac:dyDescent="0.3">
      <c r="A43" s="214"/>
      <c r="B43" s="11"/>
      <c r="C43" s="29"/>
      <c r="D43" s="32"/>
      <c r="E43" s="525"/>
      <c r="F43" s="768"/>
      <c r="G43" s="219"/>
      <c r="H43" s="224"/>
      <c r="I43" s="221" t="str">
        <f>Datos!G439</f>
        <v/>
      </c>
      <c r="J43" s="221" t="str">
        <f>Datos!H439</f>
        <v/>
      </c>
      <c r="K43" s="221" t="str">
        <f>Datos!I439</f>
        <v/>
      </c>
      <c r="L43" s="152"/>
      <c r="M43" s="152"/>
      <c r="N43" s="152"/>
      <c r="O43" s="292" t="str">
        <f>Datos!M439</f>
        <v/>
      </c>
      <c r="P43" s="292" t="str">
        <f>Datos!N439</f>
        <v/>
      </c>
      <c r="Q43" s="292" t="str">
        <f>Datos!O439</f>
        <v/>
      </c>
      <c r="R43" s="585" t="str">
        <f>Datos!P439</f>
        <v/>
      </c>
      <c r="S43" s="217"/>
      <c r="W43" s="223"/>
    </row>
    <row r="44" spans="1:23" s="222" customFormat="1" ht="15" customHeight="1" x14ac:dyDescent="0.3">
      <c r="A44" s="214"/>
      <c r="B44" s="11"/>
      <c r="C44" s="29"/>
      <c r="D44" s="32"/>
      <c r="E44" s="525"/>
      <c r="F44" s="768"/>
      <c r="G44" s="219"/>
      <c r="H44" s="224"/>
      <c r="I44" s="221" t="str">
        <f>Datos!G440</f>
        <v/>
      </c>
      <c r="J44" s="221" t="str">
        <f>Datos!H440</f>
        <v/>
      </c>
      <c r="K44" s="221" t="str">
        <f>Datos!I440</f>
        <v/>
      </c>
      <c r="L44" s="152"/>
      <c r="M44" s="152"/>
      <c r="N44" s="152"/>
      <c r="O44" s="292" t="str">
        <f>Datos!M440</f>
        <v/>
      </c>
      <c r="P44" s="292" t="str">
        <f>Datos!N440</f>
        <v/>
      </c>
      <c r="Q44" s="292" t="str">
        <f>Datos!O440</f>
        <v/>
      </c>
      <c r="R44" s="585" t="str">
        <f>Datos!P440</f>
        <v/>
      </c>
      <c r="S44" s="217"/>
      <c r="W44" s="223"/>
    </row>
    <row r="45" spans="1:23" s="222" customFormat="1" ht="15" customHeight="1" x14ac:dyDescent="0.3">
      <c r="A45" s="214"/>
      <c r="B45" s="11"/>
      <c r="C45" s="29"/>
      <c r="D45" s="32"/>
      <c r="E45" s="525"/>
      <c r="F45" s="768"/>
      <c r="G45" s="219"/>
      <c r="H45" s="224"/>
      <c r="I45" s="221" t="str">
        <f>Datos!G441</f>
        <v/>
      </c>
      <c r="J45" s="221" t="str">
        <f>Datos!H441</f>
        <v/>
      </c>
      <c r="K45" s="221" t="str">
        <f>Datos!I441</f>
        <v/>
      </c>
      <c r="L45" s="152"/>
      <c r="M45" s="152"/>
      <c r="N45" s="152"/>
      <c r="O45" s="292" t="str">
        <f>Datos!M441</f>
        <v/>
      </c>
      <c r="P45" s="292" t="str">
        <f>Datos!N441</f>
        <v/>
      </c>
      <c r="Q45" s="292" t="str">
        <f>Datos!O441</f>
        <v/>
      </c>
      <c r="R45" s="585" t="str">
        <f>Datos!P441</f>
        <v/>
      </c>
      <c r="S45" s="217"/>
      <c r="W45" s="223"/>
    </row>
    <row r="46" spans="1:23" s="222" customFormat="1" ht="15" customHeight="1" x14ac:dyDescent="0.3">
      <c r="A46" s="214"/>
      <c r="B46" s="11"/>
      <c r="C46" s="29"/>
      <c r="D46" s="32"/>
      <c r="E46" s="525"/>
      <c r="F46" s="768"/>
      <c r="G46" s="219"/>
      <c r="H46" s="224"/>
      <c r="I46" s="221" t="str">
        <f>Datos!G442</f>
        <v/>
      </c>
      <c r="J46" s="221" t="str">
        <f>Datos!H442</f>
        <v/>
      </c>
      <c r="K46" s="221" t="str">
        <f>Datos!I442</f>
        <v/>
      </c>
      <c r="L46" s="152"/>
      <c r="M46" s="152"/>
      <c r="N46" s="152"/>
      <c r="O46" s="292" t="str">
        <f>Datos!M442</f>
        <v/>
      </c>
      <c r="P46" s="292" t="str">
        <f>Datos!N442</f>
        <v/>
      </c>
      <c r="Q46" s="292" t="str">
        <f>Datos!O442</f>
        <v/>
      </c>
      <c r="R46" s="585" t="str">
        <f>Datos!P442</f>
        <v/>
      </c>
      <c r="S46" s="217"/>
      <c r="W46" s="223"/>
    </row>
    <row r="47" spans="1:23" s="222" customFormat="1" ht="15" customHeight="1" x14ac:dyDescent="0.3">
      <c r="A47" s="214"/>
      <c r="B47" s="11"/>
      <c r="C47" s="29"/>
      <c r="D47" s="32"/>
      <c r="E47" s="525"/>
      <c r="F47" s="768"/>
      <c r="G47" s="219"/>
      <c r="H47" s="224"/>
      <c r="I47" s="221" t="str">
        <f>Datos!G443</f>
        <v/>
      </c>
      <c r="J47" s="221" t="str">
        <f>Datos!H443</f>
        <v/>
      </c>
      <c r="K47" s="221" t="str">
        <f>Datos!I443</f>
        <v/>
      </c>
      <c r="L47" s="152"/>
      <c r="M47" s="152"/>
      <c r="N47" s="152"/>
      <c r="O47" s="292" t="str">
        <f>Datos!M443</f>
        <v/>
      </c>
      <c r="P47" s="292" t="str">
        <f>Datos!N443</f>
        <v/>
      </c>
      <c r="Q47" s="292" t="str">
        <f>Datos!O443</f>
        <v/>
      </c>
      <c r="R47" s="585" t="str">
        <f>Datos!P443</f>
        <v/>
      </c>
      <c r="S47" s="217"/>
      <c r="W47" s="223"/>
    </row>
    <row r="48" spans="1:23" s="222" customFormat="1" ht="15" customHeight="1" x14ac:dyDescent="0.3">
      <c r="A48" s="214"/>
      <c r="B48" s="11"/>
      <c r="C48" s="29"/>
      <c r="D48" s="32"/>
      <c r="E48" s="525"/>
      <c r="F48" s="768"/>
      <c r="G48" s="219"/>
      <c r="H48" s="224"/>
      <c r="I48" s="221" t="str">
        <f>Datos!G444</f>
        <v/>
      </c>
      <c r="J48" s="221" t="str">
        <f>Datos!H444</f>
        <v/>
      </c>
      <c r="K48" s="221" t="str">
        <f>Datos!I444</f>
        <v/>
      </c>
      <c r="L48" s="152"/>
      <c r="M48" s="152"/>
      <c r="N48" s="152"/>
      <c r="O48" s="292" t="str">
        <f>Datos!M444</f>
        <v/>
      </c>
      <c r="P48" s="292" t="str">
        <f>Datos!N444</f>
        <v/>
      </c>
      <c r="Q48" s="292" t="str">
        <f>Datos!O444</f>
        <v/>
      </c>
      <c r="R48" s="585" t="str">
        <f>Datos!P444</f>
        <v/>
      </c>
      <c r="S48" s="217"/>
      <c r="W48" s="223"/>
    </row>
    <row r="49" spans="1:23" s="222" customFormat="1" ht="15" customHeight="1" x14ac:dyDescent="0.3">
      <c r="A49" s="214"/>
      <c r="B49" s="11"/>
      <c r="C49" s="29"/>
      <c r="D49" s="32"/>
      <c r="E49" s="525"/>
      <c r="F49" s="768"/>
      <c r="G49" s="219"/>
      <c r="H49" s="224"/>
      <c r="I49" s="221" t="str">
        <f>Datos!G445</f>
        <v/>
      </c>
      <c r="J49" s="221" t="str">
        <f>Datos!H445</f>
        <v/>
      </c>
      <c r="K49" s="221" t="str">
        <f>Datos!I445</f>
        <v/>
      </c>
      <c r="L49" s="152"/>
      <c r="M49" s="152"/>
      <c r="N49" s="152"/>
      <c r="O49" s="292" t="str">
        <f>Datos!M445</f>
        <v/>
      </c>
      <c r="P49" s="292" t="str">
        <f>Datos!N445</f>
        <v/>
      </c>
      <c r="Q49" s="292" t="str">
        <f>Datos!O445</f>
        <v/>
      </c>
      <c r="R49" s="585" t="str">
        <f>Datos!P445</f>
        <v/>
      </c>
      <c r="S49" s="217"/>
      <c r="W49" s="223"/>
    </row>
    <row r="50" spans="1:23" s="222" customFormat="1" ht="15" customHeight="1" x14ac:dyDescent="0.3">
      <c r="A50" s="214"/>
      <c r="B50" s="11"/>
      <c r="C50" s="29"/>
      <c r="D50" s="32"/>
      <c r="E50" s="525"/>
      <c r="F50" s="768"/>
      <c r="G50" s="219"/>
      <c r="H50" s="224"/>
      <c r="I50" s="221" t="str">
        <f>Datos!G446</f>
        <v/>
      </c>
      <c r="J50" s="221" t="str">
        <f>Datos!H446</f>
        <v/>
      </c>
      <c r="K50" s="221" t="str">
        <f>Datos!I446</f>
        <v/>
      </c>
      <c r="L50" s="152"/>
      <c r="M50" s="152"/>
      <c r="N50" s="152"/>
      <c r="O50" s="292" t="str">
        <f>Datos!M446</f>
        <v/>
      </c>
      <c r="P50" s="292" t="str">
        <f>Datos!N446</f>
        <v/>
      </c>
      <c r="Q50" s="292" t="str">
        <f>Datos!O446</f>
        <v/>
      </c>
      <c r="R50" s="585" t="str">
        <f>Datos!P446</f>
        <v/>
      </c>
      <c r="S50" s="217"/>
      <c r="W50" s="223"/>
    </row>
    <row r="51" spans="1:23" s="222" customFormat="1" ht="15" customHeight="1" x14ac:dyDescent="0.3">
      <c r="A51" s="214"/>
      <c r="B51" s="11"/>
      <c r="C51" s="29"/>
      <c r="D51" s="32"/>
      <c r="E51" s="525"/>
      <c r="F51" s="768"/>
      <c r="G51" s="219"/>
      <c r="H51" s="224"/>
      <c r="I51" s="221" t="str">
        <f>Datos!G447</f>
        <v/>
      </c>
      <c r="J51" s="221" t="str">
        <f>Datos!H447</f>
        <v/>
      </c>
      <c r="K51" s="221" t="str">
        <f>Datos!I447</f>
        <v/>
      </c>
      <c r="L51" s="152"/>
      <c r="M51" s="152"/>
      <c r="N51" s="152"/>
      <c r="O51" s="292" t="str">
        <f>Datos!M447</f>
        <v/>
      </c>
      <c r="P51" s="292" t="str">
        <f>Datos!N447</f>
        <v/>
      </c>
      <c r="Q51" s="292" t="str">
        <f>Datos!O447</f>
        <v/>
      </c>
      <c r="R51" s="585" t="str">
        <f>Datos!P447</f>
        <v/>
      </c>
      <c r="S51" s="217"/>
      <c r="W51" s="223"/>
    </row>
    <row r="52" spans="1:23" s="222" customFormat="1" ht="15" customHeight="1" x14ac:dyDescent="0.3">
      <c r="A52" s="214"/>
      <c r="B52" s="11"/>
      <c r="C52" s="29"/>
      <c r="D52" s="32"/>
      <c r="E52" s="525"/>
      <c r="F52" s="768"/>
      <c r="G52" s="219"/>
      <c r="H52" s="224"/>
      <c r="I52" s="221" t="str">
        <f>Datos!G448</f>
        <v/>
      </c>
      <c r="J52" s="221" t="str">
        <f>Datos!H448</f>
        <v/>
      </c>
      <c r="K52" s="221" t="str">
        <f>Datos!I448</f>
        <v/>
      </c>
      <c r="L52" s="152"/>
      <c r="M52" s="152"/>
      <c r="N52" s="152"/>
      <c r="O52" s="292" t="str">
        <f>Datos!M448</f>
        <v/>
      </c>
      <c r="P52" s="292" t="str">
        <f>Datos!N448</f>
        <v/>
      </c>
      <c r="Q52" s="292" t="str">
        <f>Datos!O448</f>
        <v/>
      </c>
      <c r="R52" s="585" t="str">
        <f>Datos!P448</f>
        <v/>
      </c>
      <c r="S52" s="217"/>
      <c r="W52" s="223"/>
    </row>
    <row r="53" spans="1:23" s="222" customFormat="1" ht="15" customHeight="1" x14ac:dyDescent="0.3">
      <c r="A53" s="214"/>
      <c r="B53" s="11"/>
      <c r="C53" s="29"/>
      <c r="D53" s="32"/>
      <c r="E53" s="525"/>
      <c r="F53" s="768"/>
      <c r="G53" s="219"/>
      <c r="H53" s="224"/>
      <c r="I53" s="221" t="str">
        <f>Datos!G449</f>
        <v/>
      </c>
      <c r="J53" s="221" t="str">
        <f>Datos!H449</f>
        <v/>
      </c>
      <c r="K53" s="221" t="str">
        <f>Datos!I449</f>
        <v/>
      </c>
      <c r="L53" s="152"/>
      <c r="M53" s="152"/>
      <c r="N53" s="152"/>
      <c r="O53" s="292" t="str">
        <f>Datos!M449</f>
        <v/>
      </c>
      <c r="P53" s="292" t="str">
        <f>Datos!N449</f>
        <v/>
      </c>
      <c r="Q53" s="292" t="str">
        <f>Datos!O449</f>
        <v/>
      </c>
      <c r="R53" s="585" t="str">
        <f>Datos!P449</f>
        <v/>
      </c>
      <c r="S53" s="217"/>
      <c r="W53" s="223"/>
    </row>
    <row r="54" spans="1:23" s="222" customFormat="1" ht="15" customHeight="1" x14ac:dyDescent="0.3">
      <c r="A54" s="214"/>
      <c r="B54" s="11"/>
      <c r="C54" s="29"/>
      <c r="D54" s="32"/>
      <c r="E54" s="525"/>
      <c r="F54" s="768"/>
      <c r="G54" s="219"/>
      <c r="H54" s="224"/>
      <c r="I54" s="221" t="str">
        <f>Datos!G450</f>
        <v/>
      </c>
      <c r="J54" s="221" t="str">
        <f>Datos!H450</f>
        <v/>
      </c>
      <c r="K54" s="221" t="str">
        <f>Datos!I450</f>
        <v/>
      </c>
      <c r="L54" s="152"/>
      <c r="M54" s="152"/>
      <c r="N54" s="152"/>
      <c r="O54" s="292" t="str">
        <f>Datos!M450</f>
        <v/>
      </c>
      <c r="P54" s="292" t="str">
        <f>Datos!N450</f>
        <v/>
      </c>
      <c r="Q54" s="292" t="str">
        <f>Datos!O450</f>
        <v/>
      </c>
      <c r="R54" s="585" t="str">
        <f>Datos!P450</f>
        <v/>
      </c>
      <c r="S54" s="217"/>
      <c r="W54" s="223"/>
    </row>
    <row r="55" spans="1:23" s="222" customFormat="1" ht="15" customHeight="1" x14ac:dyDescent="0.3">
      <c r="A55" s="214"/>
      <c r="B55" s="11"/>
      <c r="C55" s="29"/>
      <c r="D55" s="32"/>
      <c r="E55" s="525"/>
      <c r="F55" s="768"/>
      <c r="G55" s="219"/>
      <c r="H55" s="224"/>
      <c r="I55" s="221" t="str">
        <f>Datos!G451</f>
        <v/>
      </c>
      <c r="J55" s="221" t="str">
        <f>Datos!H451</f>
        <v/>
      </c>
      <c r="K55" s="221" t="str">
        <f>Datos!I451</f>
        <v/>
      </c>
      <c r="L55" s="152"/>
      <c r="M55" s="152"/>
      <c r="N55" s="152"/>
      <c r="O55" s="292" t="str">
        <f>Datos!M451</f>
        <v/>
      </c>
      <c r="P55" s="292" t="str">
        <f>Datos!N451</f>
        <v/>
      </c>
      <c r="Q55" s="292" t="str">
        <f>Datos!O451</f>
        <v/>
      </c>
      <c r="R55" s="585" t="str">
        <f>Datos!P451</f>
        <v/>
      </c>
      <c r="S55" s="217"/>
      <c r="W55" s="223"/>
    </row>
    <row r="56" spans="1:23" s="222" customFormat="1" ht="15" customHeight="1" x14ac:dyDescent="0.3">
      <c r="A56" s="214"/>
      <c r="B56" s="11"/>
      <c r="C56" s="29"/>
      <c r="D56" s="32"/>
      <c r="E56" s="525"/>
      <c r="F56" s="768"/>
      <c r="G56" s="219"/>
      <c r="H56" s="224"/>
      <c r="I56" s="221" t="str">
        <f>Datos!G452</f>
        <v/>
      </c>
      <c r="J56" s="221" t="str">
        <f>Datos!H452</f>
        <v/>
      </c>
      <c r="K56" s="221" t="str">
        <f>Datos!I452</f>
        <v/>
      </c>
      <c r="L56" s="152"/>
      <c r="M56" s="152"/>
      <c r="N56" s="152"/>
      <c r="O56" s="292" t="str">
        <f>Datos!M452</f>
        <v/>
      </c>
      <c r="P56" s="292" t="str">
        <f>Datos!N452</f>
        <v/>
      </c>
      <c r="Q56" s="292" t="str">
        <f>Datos!O452</f>
        <v/>
      </c>
      <c r="R56" s="585" t="str">
        <f>Datos!P452</f>
        <v/>
      </c>
      <c r="S56" s="217"/>
      <c r="W56" s="223"/>
    </row>
    <row r="57" spans="1:23" s="222" customFormat="1" ht="15" customHeight="1" x14ac:dyDescent="0.3">
      <c r="A57" s="214"/>
      <c r="B57" s="11"/>
      <c r="C57" s="29"/>
      <c r="D57" s="32"/>
      <c r="E57" s="525"/>
      <c r="F57" s="768"/>
      <c r="G57" s="219"/>
      <c r="H57" s="224"/>
      <c r="I57" s="221" t="str">
        <f>Datos!G453</f>
        <v/>
      </c>
      <c r="J57" s="221" t="str">
        <f>Datos!H453</f>
        <v/>
      </c>
      <c r="K57" s="221" t="str">
        <f>Datos!I453</f>
        <v/>
      </c>
      <c r="L57" s="152"/>
      <c r="M57" s="152"/>
      <c r="N57" s="152"/>
      <c r="O57" s="292" t="str">
        <f>Datos!M453</f>
        <v/>
      </c>
      <c r="P57" s="292" t="str">
        <f>Datos!N453</f>
        <v/>
      </c>
      <c r="Q57" s="292" t="str">
        <f>Datos!O453</f>
        <v/>
      </c>
      <c r="R57" s="585" t="str">
        <f>Datos!P453</f>
        <v/>
      </c>
      <c r="S57" s="217"/>
      <c r="W57" s="223"/>
    </row>
    <row r="58" spans="1:23" s="222" customFormat="1" ht="15" customHeight="1" x14ac:dyDescent="0.3">
      <c r="A58" s="214"/>
      <c r="B58" s="11"/>
      <c r="C58" s="29"/>
      <c r="D58" s="32"/>
      <c r="E58" s="525"/>
      <c r="F58" s="768"/>
      <c r="G58" s="219"/>
      <c r="H58" s="224"/>
      <c r="I58" s="221" t="str">
        <f>Datos!G454</f>
        <v/>
      </c>
      <c r="J58" s="221" t="str">
        <f>Datos!H454</f>
        <v/>
      </c>
      <c r="K58" s="221" t="str">
        <f>Datos!I454</f>
        <v/>
      </c>
      <c r="L58" s="152"/>
      <c r="M58" s="152"/>
      <c r="N58" s="152"/>
      <c r="O58" s="292" t="str">
        <f>Datos!M454</f>
        <v/>
      </c>
      <c r="P58" s="292" t="str">
        <f>Datos!N454</f>
        <v/>
      </c>
      <c r="Q58" s="292" t="str">
        <f>Datos!O454</f>
        <v/>
      </c>
      <c r="R58" s="585" t="str">
        <f>Datos!P454</f>
        <v/>
      </c>
      <c r="S58" s="217"/>
      <c r="W58" s="223"/>
    </row>
    <row r="59" spans="1:23" s="222" customFormat="1" ht="15" customHeight="1" x14ac:dyDescent="0.3">
      <c r="A59" s="214"/>
      <c r="B59" s="11"/>
      <c r="C59" s="29"/>
      <c r="D59" s="32"/>
      <c r="E59" s="525"/>
      <c r="F59" s="768"/>
      <c r="G59" s="219"/>
      <c r="H59" s="224"/>
      <c r="I59" s="221" t="str">
        <f>Datos!G455</f>
        <v/>
      </c>
      <c r="J59" s="221" t="str">
        <f>Datos!H455</f>
        <v/>
      </c>
      <c r="K59" s="221" t="str">
        <f>Datos!I455</f>
        <v/>
      </c>
      <c r="L59" s="152"/>
      <c r="M59" s="152"/>
      <c r="N59" s="152"/>
      <c r="O59" s="292" t="str">
        <f>Datos!M455</f>
        <v/>
      </c>
      <c r="P59" s="292" t="str">
        <f>Datos!N455</f>
        <v/>
      </c>
      <c r="Q59" s="292" t="str">
        <f>Datos!O455</f>
        <v/>
      </c>
      <c r="R59" s="585" t="str">
        <f>Datos!P455</f>
        <v/>
      </c>
      <c r="S59" s="217"/>
      <c r="W59" s="223"/>
    </row>
    <row r="60" spans="1:23" s="222" customFormat="1" ht="15" customHeight="1" x14ac:dyDescent="0.3">
      <c r="A60" s="214"/>
      <c r="B60" s="11"/>
      <c r="C60" s="29"/>
      <c r="D60" s="32"/>
      <c r="E60" s="525"/>
      <c r="F60" s="768"/>
      <c r="G60" s="219"/>
      <c r="H60" s="224"/>
      <c r="I60" s="221" t="str">
        <f>Datos!G456</f>
        <v/>
      </c>
      <c r="J60" s="221" t="str">
        <f>Datos!H456</f>
        <v/>
      </c>
      <c r="K60" s="221" t="str">
        <f>Datos!I456</f>
        <v/>
      </c>
      <c r="L60" s="152"/>
      <c r="M60" s="152"/>
      <c r="N60" s="152"/>
      <c r="O60" s="787" t="str">
        <f>Datos!M456</f>
        <v/>
      </c>
      <c r="P60" s="787" t="str">
        <f>Datos!N456</f>
        <v/>
      </c>
      <c r="Q60" s="787" t="str">
        <f>Datos!O456</f>
        <v/>
      </c>
      <c r="R60" s="585" t="str">
        <f>Datos!P456</f>
        <v/>
      </c>
      <c r="S60" s="217"/>
      <c r="W60" s="223"/>
    </row>
    <row r="61" spans="1:23" s="222" customFormat="1" ht="15" customHeight="1" x14ac:dyDescent="0.3">
      <c r="A61" s="214"/>
      <c r="B61" s="11"/>
      <c r="C61" s="29"/>
      <c r="D61" s="32"/>
      <c r="E61" s="525"/>
      <c r="F61" s="768"/>
      <c r="G61" s="219"/>
      <c r="H61" s="224"/>
      <c r="I61" s="221" t="str">
        <f>Datos!G457</f>
        <v/>
      </c>
      <c r="J61" s="221" t="str">
        <f>Datos!H457</f>
        <v/>
      </c>
      <c r="K61" s="221" t="str">
        <f>Datos!I457</f>
        <v/>
      </c>
      <c r="L61" s="152"/>
      <c r="M61" s="152"/>
      <c r="N61" s="152"/>
      <c r="O61" s="787" t="str">
        <f>Datos!M457</f>
        <v/>
      </c>
      <c r="P61" s="787" t="str">
        <f>Datos!N457</f>
        <v/>
      </c>
      <c r="Q61" s="787" t="str">
        <f>Datos!O457</f>
        <v/>
      </c>
      <c r="R61" s="585" t="str">
        <f>Datos!P457</f>
        <v/>
      </c>
      <c r="S61" s="217"/>
      <c r="W61" s="223"/>
    </row>
    <row r="62" spans="1:23" s="222" customFormat="1" ht="15" customHeight="1" x14ac:dyDescent="0.3">
      <c r="A62" s="214"/>
      <c r="B62" s="11"/>
      <c r="C62" s="29"/>
      <c r="D62" s="32"/>
      <c r="E62" s="525"/>
      <c r="F62" s="768"/>
      <c r="G62" s="219"/>
      <c r="H62" s="224"/>
      <c r="I62" s="221" t="str">
        <f>Datos!G458</f>
        <v/>
      </c>
      <c r="J62" s="221" t="str">
        <f>Datos!H458</f>
        <v/>
      </c>
      <c r="K62" s="221" t="str">
        <f>Datos!I458</f>
        <v/>
      </c>
      <c r="L62" s="152"/>
      <c r="M62" s="152"/>
      <c r="N62" s="152"/>
      <c r="O62" s="787" t="str">
        <f>Datos!M458</f>
        <v/>
      </c>
      <c r="P62" s="787" t="str">
        <f>Datos!N458</f>
        <v/>
      </c>
      <c r="Q62" s="787" t="str">
        <f>Datos!O458</f>
        <v/>
      </c>
      <c r="R62" s="585" t="str">
        <f>Datos!P458</f>
        <v/>
      </c>
      <c r="S62" s="217"/>
      <c r="W62" s="223"/>
    </row>
    <row r="63" spans="1:23" s="222" customFormat="1" ht="15" customHeight="1" x14ac:dyDescent="0.3">
      <c r="A63" s="214"/>
      <c r="B63" s="11"/>
      <c r="C63" s="29"/>
      <c r="D63" s="32"/>
      <c r="E63" s="525"/>
      <c r="F63" s="768"/>
      <c r="G63" s="219"/>
      <c r="H63" s="224"/>
      <c r="I63" s="221" t="str">
        <f>Datos!G459</f>
        <v/>
      </c>
      <c r="J63" s="221" t="str">
        <f>Datos!H459</f>
        <v/>
      </c>
      <c r="K63" s="221" t="str">
        <f>Datos!I459</f>
        <v/>
      </c>
      <c r="L63" s="152"/>
      <c r="M63" s="152"/>
      <c r="N63" s="152"/>
      <c r="O63" s="787" t="str">
        <f>Datos!M459</f>
        <v/>
      </c>
      <c r="P63" s="787" t="str">
        <f>Datos!N459</f>
        <v/>
      </c>
      <c r="Q63" s="787" t="str">
        <f>Datos!O459</f>
        <v/>
      </c>
      <c r="R63" s="585" t="str">
        <f>Datos!P459</f>
        <v/>
      </c>
      <c r="S63" s="217"/>
      <c r="W63" s="223"/>
    </row>
    <row r="64" spans="1:23" s="222" customFormat="1" ht="15" customHeight="1" x14ac:dyDescent="0.3">
      <c r="A64" s="214"/>
      <c r="B64" s="11"/>
      <c r="C64" s="29"/>
      <c r="D64" s="32"/>
      <c r="E64" s="525"/>
      <c r="F64" s="768"/>
      <c r="G64" s="219"/>
      <c r="H64" s="224"/>
      <c r="I64" s="221" t="str">
        <f>Datos!G460</f>
        <v/>
      </c>
      <c r="J64" s="221" t="str">
        <f>Datos!H460</f>
        <v/>
      </c>
      <c r="K64" s="221" t="str">
        <f>Datos!I460</f>
        <v/>
      </c>
      <c r="L64" s="152"/>
      <c r="M64" s="152"/>
      <c r="N64" s="152"/>
      <c r="O64" s="787" t="str">
        <f>Datos!M460</f>
        <v/>
      </c>
      <c r="P64" s="787" t="str">
        <f>Datos!N460</f>
        <v/>
      </c>
      <c r="Q64" s="787" t="str">
        <f>Datos!O460</f>
        <v/>
      </c>
      <c r="R64" s="585" t="str">
        <f>Datos!P460</f>
        <v/>
      </c>
      <c r="S64" s="217"/>
      <c r="W64" s="223"/>
    </row>
    <row r="65" spans="1:23" s="222" customFormat="1" ht="15" customHeight="1" x14ac:dyDescent="0.3">
      <c r="A65" s="214"/>
      <c r="B65" s="11"/>
      <c r="C65" s="29"/>
      <c r="D65" s="32"/>
      <c r="E65" s="525"/>
      <c r="F65" s="768"/>
      <c r="G65" s="219"/>
      <c r="H65" s="224"/>
      <c r="I65" s="221" t="str">
        <f>Datos!G461</f>
        <v/>
      </c>
      <c r="J65" s="221" t="str">
        <f>Datos!H461</f>
        <v/>
      </c>
      <c r="K65" s="221" t="str">
        <f>Datos!I461</f>
        <v/>
      </c>
      <c r="L65" s="152"/>
      <c r="M65" s="152"/>
      <c r="N65" s="152"/>
      <c r="O65" s="787" t="str">
        <f>Datos!M461</f>
        <v/>
      </c>
      <c r="P65" s="787" t="str">
        <f>Datos!N461</f>
        <v/>
      </c>
      <c r="Q65" s="787" t="str">
        <f>Datos!O461</f>
        <v/>
      </c>
      <c r="R65" s="585" t="str">
        <f>Datos!P461</f>
        <v/>
      </c>
      <c r="S65" s="217"/>
      <c r="W65" s="223"/>
    </row>
    <row r="66" spans="1:23" s="222" customFormat="1" ht="15" customHeight="1" x14ac:dyDescent="0.3">
      <c r="A66" s="214"/>
      <c r="B66" s="11"/>
      <c r="C66" s="29"/>
      <c r="D66" s="32"/>
      <c r="E66" s="525"/>
      <c r="F66" s="768"/>
      <c r="G66" s="219"/>
      <c r="H66" s="224"/>
      <c r="I66" s="221" t="str">
        <f>Datos!G462</f>
        <v/>
      </c>
      <c r="J66" s="221" t="str">
        <f>Datos!H462</f>
        <v/>
      </c>
      <c r="K66" s="221" t="str">
        <f>Datos!I462</f>
        <v/>
      </c>
      <c r="L66" s="152"/>
      <c r="M66" s="152"/>
      <c r="N66" s="152"/>
      <c r="O66" s="787" t="str">
        <f>Datos!M462</f>
        <v/>
      </c>
      <c r="P66" s="787" t="str">
        <f>Datos!N462</f>
        <v/>
      </c>
      <c r="Q66" s="787" t="str">
        <f>Datos!O462</f>
        <v/>
      </c>
      <c r="R66" s="585" t="str">
        <f>Datos!P462</f>
        <v/>
      </c>
      <c r="S66" s="217"/>
      <c r="W66" s="223"/>
    </row>
    <row r="67" spans="1:23" s="222" customFormat="1" ht="15" customHeight="1" x14ac:dyDescent="0.3">
      <c r="A67" s="214"/>
      <c r="B67" s="11"/>
      <c r="C67" s="29"/>
      <c r="D67" s="32"/>
      <c r="E67" s="525"/>
      <c r="F67" s="768"/>
      <c r="G67" s="219"/>
      <c r="H67" s="224"/>
      <c r="I67" s="221" t="str">
        <f>Datos!G463</f>
        <v/>
      </c>
      <c r="J67" s="221" t="str">
        <f>Datos!H463</f>
        <v/>
      </c>
      <c r="K67" s="221" t="str">
        <f>Datos!I463</f>
        <v/>
      </c>
      <c r="L67" s="152"/>
      <c r="M67" s="152"/>
      <c r="N67" s="152"/>
      <c r="O67" s="787" t="str">
        <f>Datos!M463</f>
        <v/>
      </c>
      <c r="P67" s="787" t="str">
        <f>Datos!N463</f>
        <v/>
      </c>
      <c r="Q67" s="787" t="str">
        <f>Datos!O463</f>
        <v/>
      </c>
      <c r="R67" s="585" t="str">
        <f>Datos!P463</f>
        <v/>
      </c>
      <c r="S67" s="217"/>
      <c r="W67" s="223"/>
    </row>
    <row r="68" spans="1:23" s="222" customFormat="1" ht="15" customHeight="1" x14ac:dyDescent="0.3">
      <c r="A68" s="214"/>
      <c r="B68" s="11"/>
      <c r="C68" s="29"/>
      <c r="D68" s="32"/>
      <c r="E68" s="525"/>
      <c r="F68" s="768"/>
      <c r="G68" s="219"/>
      <c r="H68" s="224"/>
      <c r="I68" s="221" t="str">
        <f>Datos!G464</f>
        <v/>
      </c>
      <c r="J68" s="221" t="str">
        <f>Datos!H464</f>
        <v/>
      </c>
      <c r="K68" s="221" t="str">
        <f>Datos!I464</f>
        <v/>
      </c>
      <c r="L68" s="152"/>
      <c r="M68" s="152"/>
      <c r="N68" s="152"/>
      <c r="O68" s="787" t="str">
        <f>Datos!M464</f>
        <v/>
      </c>
      <c r="P68" s="787" t="str">
        <f>Datos!N464</f>
        <v/>
      </c>
      <c r="Q68" s="787" t="str">
        <f>Datos!O464</f>
        <v/>
      </c>
      <c r="R68" s="585" t="str">
        <f>Datos!P464</f>
        <v/>
      </c>
      <c r="S68" s="217"/>
      <c r="W68" s="223"/>
    </row>
    <row r="69" spans="1:23" s="222" customFormat="1" ht="15" customHeight="1" x14ac:dyDescent="0.3">
      <c r="A69" s="214"/>
      <c r="B69" s="11"/>
      <c r="C69" s="29"/>
      <c r="D69" s="32"/>
      <c r="E69" s="525"/>
      <c r="F69" s="768"/>
      <c r="G69" s="219"/>
      <c r="H69" s="224"/>
      <c r="I69" s="221" t="str">
        <f>Datos!G465</f>
        <v/>
      </c>
      <c r="J69" s="221" t="str">
        <f>Datos!H465</f>
        <v/>
      </c>
      <c r="K69" s="221" t="str">
        <f>Datos!I465</f>
        <v/>
      </c>
      <c r="L69" s="152"/>
      <c r="M69" s="152"/>
      <c r="N69" s="152"/>
      <c r="O69" s="787" t="str">
        <f>Datos!M465</f>
        <v/>
      </c>
      <c r="P69" s="787" t="str">
        <f>Datos!N465</f>
        <v/>
      </c>
      <c r="Q69" s="787" t="str">
        <f>Datos!O465</f>
        <v/>
      </c>
      <c r="R69" s="585" t="str">
        <f>Datos!P465</f>
        <v/>
      </c>
      <c r="S69" s="217"/>
      <c r="W69" s="223"/>
    </row>
    <row r="70" spans="1:23" s="222" customFormat="1" ht="15" customHeight="1" x14ac:dyDescent="0.3">
      <c r="A70" s="214"/>
      <c r="B70" s="11"/>
      <c r="C70" s="29"/>
      <c r="D70" s="32"/>
      <c r="E70" s="525"/>
      <c r="F70" s="768"/>
      <c r="G70" s="219"/>
      <c r="H70" s="224"/>
      <c r="I70" s="221" t="str">
        <f>Datos!G466</f>
        <v/>
      </c>
      <c r="J70" s="221" t="str">
        <f>Datos!H466</f>
        <v/>
      </c>
      <c r="K70" s="221" t="str">
        <f>Datos!I466</f>
        <v/>
      </c>
      <c r="L70" s="152"/>
      <c r="M70" s="152"/>
      <c r="N70" s="152"/>
      <c r="O70" s="787" t="str">
        <f>Datos!M466</f>
        <v/>
      </c>
      <c r="P70" s="787" t="str">
        <f>Datos!N466</f>
        <v/>
      </c>
      <c r="Q70" s="787" t="str">
        <f>Datos!O466</f>
        <v/>
      </c>
      <c r="R70" s="585" t="str">
        <f>Datos!P466</f>
        <v/>
      </c>
      <c r="S70" s="217"/>
      <c r="W70" s="223"/>
    </row>
    <row r="71" spans="1:23" s="222" customFormat="1" ht="15" customHeight="1" x14ac:dyDescent="0.3">
      <c r="A71" s="214"/>
      <c r="B71" s="11"/>
      <c r="C71" s="29"/>
      <c r="D71" s="32"/>
      <c r="E71" s="525"/>
      <c r="F71" s="768"/>
      <c r="G71" s="219"/>
      <c r="H71" s="224"/>
      <c r="I71" s="221" t="str">
        <f>Datos!G467</f>
        <v/>
      </c>
      <c r="J71" s="221" t="str">
        <f>Datos!H467</f>
        <v/>
      </c>
      <c r="K71" s="221" t="str">
        <f>Datos!I467</f>
        <v/>
      </c>
      <c r="L71" s="152"/>
      <c r="M71" s="152"/>
      <c r="N71" s="152"/>
      <c r="O71" s="787" t="str">
        <f>Datos!M467</f>
        <v/>
      </c>
      <c r="P71" s="787" t="str">
        <f>Datos!N467</f>
        <v/>
      </c>
      <c r="Q71" s="787" t="str">
        <f>Datos!O467</f>
        <v/>
      </c>
      <c r="R71" s="585" t="str">
        <f>Datos!P467</f>
        <v/>
      </c>
      <c r="S71" s="217"/>
      <c r="W71" s="223"/>
    </row>
    <row r="72" spans="1:23" s="222" customFormat="1" ht="15" customHeight="1" x14ac:dyDescent="0.3">
      <c r="A72" s="214"/>
      <c r="B72" s="11"/>
      <c r="C72" s="29"/>
      <c r="D72" s="32"/>
      <c r="E72" s="525"/>
      <c r="F72" s="768"/>
      <c r="G72" s="219"/>
      <c r="H72" s="224"/>
      <c r="I72" s="221" t="str">
        <f>Datos!G468</f>
        <v/>
      </c>
      <c r="J72" s="221" t="str">
        <f>Datos!H468</f>
        <v/>
      </c>
      <c r="K72" s="221" t="str">
        <f>Datos!I468</f>
        <v/>
      </c>
      <c r="L72" s="152"/>
      <c r="M72" s="152"/>
      <c r="N72" s="152"/>
      <c r="O72" s="787" t="str">
        <f>Datos!M468</f>
        <v/>
      </c>
      <c r="P72" s="787" t="str">
        <f>Datos!N468</f>
        <v/>
      </c>
      <c r="Q72" s="787" t="str">
        <f>Datos!O468</f>
        <v/>
      </c>
      <c r="R72" s="585" t="str">
        <f>Datos!P468</f>
        <v/>
      </c>
      <c r="S72" s="217"/>
      <c r="W72" s="223"/>
    </row>
    <row r="73" spans="1:23" s="222" customFormat="1" ht="15" customHeight="1" x14ac:dyDescent="0.3">
      <c r="A73" s="214"/>
      <c r="B73" s="11"/>
      <c r="C73" s="29"/>
      <c r="D73" s="32"/>
      <c r="E73" s="525"/>
      <c r="F73" s="768"/>
      <c r="G73" s="219"/>
      <c r="H73" s="224"/>
      <c r="I73" s="221" t="str">
        <f>Datos!G469</f>
        <v/>
      </c>
      <c r="J73" s="221" t="str">
        <f>Datos!H469</f>
        <v/>
      </c>
      <c r="K73" s="221" t="str">
        <f>Datos!I469</f>
        <v/>
      </c>
      <c r="L73" s="152"/>
      <c r="M73" s="152"/>
      <c r="N73" s="152"/>
      <c r="O73" s="787" t="str">
        <f>Datos!M469</f>
        <v/>
      </c>
      <c r="P73" s="787" t="str">
        <f>Datos!N469</f>
        <v/>
      </c>
      <c r="Q73" s="787" t="str">
        <f>Datos!O469</f>
        <v/>
      </c>
      <c r="R73" s="585" t="str">
        <f>Datos!P469</f>
        <v/>
      </c>
      <c r="S73" s="217"/>
      <c r="W73" s="223"/>
    </row>
    <row r="74" spans="1:23" s="222" customFormat="1" ht="15" customHeight="1" x14ac:dyDescent="0.3">
      <c r="A74" s="214"/>
      <c r="B74" s="11"/>
      <c r="C74" s="29"/>
      <c r="D74" s="32"/>
      <c r="E74" s="525"/>
      <c r="F74" s="768"/>
      <c r="G74" s="219"/>
      <c r="H74" s="224"/>
      <c r="I74" s="221" t="str">
        <f>Datos!G470</f>
        <v/>
      </c>
      <c r="J74" s="221" t="str">
        <f>Datos!H470</f>
        <v/>
      </c>
      <c r="K74" s="221" t="str">
        <f>Datos!I470</f>
        <v/>
      </c>
      <c r="L74" s="152"/>
      <c r="M74" s="152"/>
      <c r="N74" s="152"/>
      <c r="O74" s="787" t="str">
        <f>Datos!M470</f>
        <v/>
      </c>
      <c r="P74" s="787" t="str">
        <f>Datos!N470</f>
        <v/>
      </c>
      <c r="Q74" s="787" t="str">
        <f>Datos!O470</f>
        <v/>
      </c>
      <c r="R74" s="585" t="str">
        <f>Datos!P470</f>
        <v/>
      </c>
      <c r="S74" s="217"/>
      <c r="W74" s="223"/>
    </row>
    <row r="75" spans="1:23" s="222" customFormat="1" ht="15" customHeight="1" x14ac:dyDescent="0.3">
      <c r="A75" s="214"/>
      <c r="B75" s="11"/>
      <c r="C75" s="29"/>
      <c r="D75" s="32"/>
      <c r="E75" s="525"/>
      <c r="F75" s="768"/>
      <c r="G75" s="219"/>
      <c r="H75" s="224"/>
      <c r="I75" s="221" t="str">
        <f>Datos!G471</f>
        <v/>
      </c>
      <c r="J75" s="221" t="str">
        <f>Datos!H471</f>
        <v/>
      </c>
      <c r="K75" s="221" t="str">
        <f>Datos!I471</f>
        <v/>
      </c>
      <c r="L75" s="152"/>
      <c r="M75" s="152"/>
      <c r="N75" s="152"/>
      <c r="O75" s="787" t="str">
        <f>Datos!M471</f>
        <v/>
      </c>
      <c r="P75" s="787" t="str">
        <f>Datos!N471</f>
        <v/>
      </c>
      <c r="Q75" s="787" t="str">
        <f>Datos!O471</f>
        <v/>
      </c>
      <c r="R75" s="585" t="str">
        <f>Datos!P471</f>
        <v/>
      </c>
      <c r="S75" s="217"/>
      <c r="W75" s="223"/>
    </row>
    <row r="76" spans="1:23" s="222" customFormat="1" ht="15" customHeight="1" x14ac:dyDescent="0.3">
      <c r="A76" s="214"/>
      <c r="B76" s="11"/>
      <c r="C76" s="29"/>
      <c r="D76" s="32"/>
      <c r="E76" s="525"/>
      <c r="F76" s="768"/>
      <c r="G76" s="219"/>
      <c r="H76" s="224"/>
      <c r="I76" s="221" t="str">
        <f>Datos!G472</f>
        <v/>
      </c>
      <c r="J76" s="221" t="str">
        <f>Datos!H472</f>
        <v/>
      </c>
      <c r="K76" s="221" t="str">
        <f>Datos!I472</f>
        <v/>
      </c>
      <c r="L76" s="152"/>
      <c r="M76" s="152"/>
      <c r="N76" s="152"/>
      <c r="O76" s="787" t="str">
        <f>Datos!M472</f>
        <v/>
      </c>
      <c r="P76" s="787" t="str">
        <f>Datos!N472</f>
        <v/>
      </c>
      <c r="Q76" s="787" t="str">
        <f>Datos!O472</f>
        <v/>
      </c>
      <c r="R76" s="585" t="str">
        <f>Datos!P472</f>
        <v/>
      </c>
      <c r="S76" s="217"/>
      <c r="W76" s="223"/>
    </row>
    <row r="77" spans="1:23" s="222" customFormat="1" ht="15" customHeight="1" x14ac:dyDescent="0.3">
      <c r="A77" s="214"/>
      <c r="B77" s="11"/>
      <c r="C77" s="29"/>
      <c r="D77" s="32"/>
      <c r="E77" s="525"/>
      <c r="F77" s="768"/>
      <c r="G77" s="219"/>
      <c r="H77" s="224"/>
      <c r="I77" s="221" t="str">
        <f>Datos!G473</f>
        <v/>
      </c>
      <c r="J77" s="221" t="str">
        <f>Datos!H473</f>
        <v/>
      </c>
      <c r="K77" s="221" t="str">
        <f>Datos!I473</f>
        <v/>
      </c>
      <c r="L77" s="152"/>
      <c r="M77" s="152"/>
      <c r="N77" s="152"/>
      <c r="O77" s="787" t="str">
        <f>Datos!M473</f>
        <v/>
      </c>
      <c r="P77" s="787" t="str">
        <f>Datos!N473</f>
        <v/>
      </c>
      <c r="Q77" s="787" t="str">
        <f>Datos!O473</f>
        <v/>
      </c>
      <c r="R77" s="585" t="str">
        <f>Datos!P473</f>
        <v/>
      </c>
      <c r="S77" s="217"/>
      <c r="W77" s="223"/>
    </row>
    <row r="78" spans="1:23" s="222" customFormat="1" ht="15" customHeight="1" x14ac:dyDescent="0.3">
      <c r="A78" s="214"/>
      <c r="B78" s="11"/>
      <c r="C78" s="29"/>
      <c r="D78" s="32"/>
      <c r="E78" s="525"/>
      <c r="F78" s="768"/>
      <c r="G78" s="219"/>
      <c r="H78" s="224"/>
      <c r="I78" s="221" t="str">
        <f>Datos!G474</f>
        <v/>
      </c>
      <c r="J78" s="221" t="str">
        <f>Datos!H474</f>
        <v/>
      </c>
      <c r="K78" s="221" t="str">
        <f>Datos!I474</f>
        <v/>
      </c>
      <c r="L78" s="152"/>
      <c r="M78" s="152"/>
      <c r="N78" s="152"/>
      <c r="O78" s="787" t="str">
        <f>Datos!M474</f>
        <v/>
      </c>
      <c r="P78" s="787" t="str">
        <f>Datos!N474</f>
        <v/>
      </c>
      <c r="Q78" s="787" t="str">
        <f>Datos!O474</f>
        <v/>
      </c>
      <c r="R78" s="585" t="str">
        <f>Datos!P474</f>
        <v/>
      </c>
      <c r="S78" s="217"/>
      <c r="W78" s="223"/>
    </row>
    <row r="79" spans="1:23" s="222" customFormat="1" ht="15" customHeight="1" x14ac:dyDescent="0.3">
      <c r="A79" s="214"/>
      <c r="B79" s="11"/>
      <c r="C79" s="29"/>
      <c r="D79" s="32"/>
      <c r="E79" s="525"/>
      <c r="F79" s="768"/>
      <c r="G79" s="219"/>
      <c r="H79" s="224"/>
      <c r="I79" s="221" t="str">
        <f>Datos!G475</f>
        <v/>
      </c>
      <c r="J79" s="221" t="str">
        <f>Datos!H475</f>
        <v/>
      </c>
      <c r="K79" s="221" t="str">
        <f>Datos!I475</f>
        <v/>
      </c>
      <c r="L79" s="152"/>
      <c r="M79" s="152"/>
      <c r="N79" s="152"/>
      <c r="O79" s="787" t="str">
        <f>Datos!M475</f>
        <v/>
      </c>
      <c r="P79" s="787" t="str">
        <f>Datos!N475</f>
        <v/>
      </c>
      <c r="Q79" s="787" t="str">
        <f>Datos!O475</f>
        <v/>
      </c>
      <c r="R79" s="585" t="str">
        <f>Datos!P475</f>
        <v/>
      </c>
      <c r="S79" s="217"/>
      <c r="W79" s="223"/>
    </row>
    <row r="80" spans="1:23" s="222" customFormat="1" ht="15" customHeight="1" x14ac:dyDescent="0.3">
      <c r="A80" s="214"/>
      <c r="B80" s="11"/>
      <c r="C80" s="29"/>
      <c r="D80" s="32"/>
      <c r="E80" s="525"/>
      <c r="F80" s="768"/>
      <c r="G80" s="219"/>
      <c r="H80" s="224"/>
      <c r="I80" s="221" t="str">
        <f>Datos!G476</f>
        <v/>
      </c>
      <c r="J80" s="221" t="str">
        <f>Datos!H476</f>
        <v/>
      </c>
      <c r="K80" s="221" t="str">
        <f>Datos!I476</f>
        <v/>
      </c>
      <c r="L80" s="152"/>
      <c r="M80" s="152"/>
      <c r="N80" s="152"/>
      <c r="O80" s="787" t="str">
        <f>Datos!M476</f>
        <v/>
      </c>
      <c r="P80" s="787" t="str">
        <f>Datos!N476</f>
        <v/>
      </c>
      <c r="Q80" s="787" t="str">
        <f>Datos!O476</f>
        <v/>
      </c>
      <c r="R80" s="585" t="str">
        <f>Datos!P476</f>
        <v/>
      </c>
      <c r="S80" s="217"/>
      <c r="W80" s="223"/>
    </row>
    <row r="81" spans="1:23" s="222" customFormat="1" ht="15" customHeight="1" x14ac:dyDescent="0.3">
      <c r="A81" s="214"/>
      <c r="B81" s="11"/>
      <c r="C81" s="29"/>
      <c r="D81" s="32"/>
      <c r="E81" s="525"/>
      <c r="F81" s="768"/>
      <c r="G81" s="219"/>
      <c r="H81" s="224"/>
      <c r="I81" s="221" t="str">
        <f>Datos!G477</f>
        <v/>
      </c>
      <c r="J81" s="221" t="str">
        <f>Datos!H477</f>
        <v/>
      </c>
      <c r="K81" s="221" t="str">
        <f>Datos!I477</f>
        <v/>
      </c>
      <c r="L81" s="152"/>
      <c r="M81" s="152"/>
      <c r="N81" s="152"/>
      <c r="O81" s="787" t="str">
        <f>Datos!M477</f>
        <v/>
      </c>
      <c r="P81" s="787" t="str">
        <f>Datos!N477</f>
        <v/>
      </c>
      <c r="Q81" s="787" t="str">
        <f>Datos!O477</f>
        <v/>
      </c>
      <c r="R81" s="585" t="str">
        <f>Datos!P477</f>
        <v/>
      </c>
      <c r="S81" s="217"/>
      <c r="W81" s="223"/>
    </row>
    <row r="82" spans="1:23" s="222" customFormat="1" ht="15" customHeight="1" x14ac:dyDescent="0.3">
      <c r="A82" s="214"/>
      <c r="B82" s="11"/>
      <c r="C82" s="29"/>
      <c r="D82" s="32"/>
      <c r="E82" s="525"/>
      <c r="F82" s="768"/>
      <c r="G82" s="219"/>
      <c r="H82" s="224"/>
      <c r="I82" s="221" t="str">
        <f>Datos!G478</f>
        <v/>
      </c>
      <c r="J82" s="221" t="str">
        <f>Datos!H478</f>
        <v/>
      </c>
      <c r="K82" s="221" t="str">
        <f>Datos!I478</f>
        <v/>
      </c>
      <c r="L82" s="152"/>
      <c r="M82" s="152"/>
      <c r="N82" s="152"/>
      <c r="O82" s="787" t="str">
        <f>Datos!M478</f>
        <v/>
      </c>
      <c r="P82" s="787" t="str">
        <f>Datos!N478</f>
        <v/>
      </c>
      <c r="Q82" s="787" t="str">
        <f>Datos!O478</f>
        <v/>
      </c>
      <c r="R82" s="585" t="str">
        <f>Datos!P478</f>
        <v/>
      </c>
      <c r="S82" s="217"/>
      <c r="W82" s="223"/>
    </row>
    <row r="83" spans="1:23" s="222" customFormat="1" ht="15" customHeight="1" x14ac:dyDescent="0.3">
      <c r="A83" s="214"/>
      <c r="B83" s="11"/>
      <c r="C83" s="29"/>
      <c r="D83" s="32"/>
      <c r="E83" s="525"/>
      <c r="F83" s="768"/>
      <c r="G83" s="219"/>
      <c r="H83" s="224"/>
      <c r="I83" s="221" t="str">
        <f>Datos!G479</f>
        <v/>
      </c>
      <c r="J83" s="221" t="str">
        <f>Datos!H479</f>
        <v/>
      </c>
      <c r="K83" s="221" t="str">
        <f>Datos!I479</f>
        <v/>
      </c>
      <c r="L83" s="152"/>
      <c r="M83" s="152"/>
      <c r="N83" s="152"/>
      <c r="O83" s="787" t="str">
        <f>Datos!M479</f>
        <v/>
      </c>
      <c r="P83" s="787" t="str">
        <f>Datos!N479</f>
        <v/>
      </c>
      <c r="Q83" s="787" t="str">
        <f>Datos!O479</f>
        <v/>
      </c>
      <c r="R83" s="585" t="str">
        <f>Datos!P479</f>
        <v/>
      </c>
      <c r="S83" s="217"/>
      <c r="W83" s="223"/>
    </row>
    <row r="84" spans="1:23" s="222" customFormat="1" ht="15" customHeight="1" x14ac:dyDescent="0.3">
      <c r="A84" s="214"/>
      <c r="B84" s="11"/>
      <c r="C84" s="29"/>
      <c r="D84" s="32"/>
      <c r="E84" s="525"/>
      <c r="F84" s="768"/>
      <c r="G84" s="219"/>
      <c r="H84" s="224"/>
      <c r="I84" s="221" t="str">
        <f>Datos!G480</f>
        <v/>
      </c>
      <c r="J84" s="221" t="str">
        <f>Datos!H480</f>
        <v/>
      </c>
      <c r="K84" s="221" t="str">
        <f>Datos!I480</f>
        <v/>
      </c>
      <c r="L84" s="152"/>
      <c r="M84" s="152"/>
      <c r="N84" s="152"/>
      <c r="O84" s="787" t="str">
        <f>Datos!M480</f>
        <v/>
      </c>
      <c r="P84" s="787" t="str">
        <f>Datos!N480</f>
        <v/>
      </c>
      <c r="Q84" s="787" t="str">
        <f>Datos!O480</f>
        <v/>
      </c>
      <c r="R84" s="585" t="str">
        <f>Datos!P480</f>
        <v/>
      </c>
      <c r="S84" s="217"/>
      <c r="W84" s="223"/>
    </row>
    <row r="85" spans="1:23" s="222" customFormat="1" ht="15" customHeight="1" x14ac:dyDescent="0.3">
      <c r="A85" s="214"/>
      <c r="B85" s="11"/>
      <c r="C85" s="29"/>
      <c r="D85" s="32"/>
      <c r="E85" s="525"/>
      <c r="F85" s="768"/>
      <c r="G85" s="219"/>
      <c r="H85" s="224"/>
      <c r="I85" s="221" t="str">
        <f>Datos!G481</f>
        <v/>
      </c>
      <c r="J85" s="221" t="str">
        <f>Datos!H481</f>
        <v/>
      </c>
      <c r="K85" s="221" t="str">
        <f>Datos!I481</f>
        <v/>
      </c>
      <c r="L85" s="152"/>
      <c r="M85" s="152"/>
      <c r="N85" s="152"/>
      <c r="O85" s="787" t="str">
        <f>Datos!M481</f>
        <v/>
      </c>
      <c r="P85" s="787" t="str">
        <f>Datos!N481</f>
        <v/>
      </c>
      <c r="Q85" s="787" t="str">
        <f>Datos!O481</f>
        <v/>
      </c>
      <c r="R85" s="585" t="str">
        <f>Datos!P481</f>
        <v/>
      </c>
      <c r="S85" s="217"/>
      <c r="W85" s="223"/>
    </row>
    <row r="86" spans="1:23" s="222" customFormat="1" ht="15" customHeight="1" x14ac:dyDescent="0.3">
      <c r="A86" s="214"/>
      <c r="B86" s="11"/>
      <c r="C86" s="29"/>
      <c r="D86" s="32"/>
      <c r="E86" s="525"/>
      <c r="F86" s="768"/>
      <c r="G86" s="219"/>
      <c r="H86" s="224"/>
      <c r="I86" s="221" t="str">
        <f>Datos!G482</f>
        <v/>
      </c>
      <c r="J86" s="221" t="str">
        <f>Datos!H482</f>
        <v/>
      </c>
      <c r="K86" s="221" t="str">
        <f>Datos!I482</f>
        <v/>
      </c>
      <c r="L86" s="152"/>
      <c r="M86" s="152"/>
      <c r="N86" s="152"/>
      <c r="O86" s="787" t="str">
        <f>Datos!M482</f>
        <v/>
      </c>
      <c r="P86" s="787" t="str">
        <f>Datos!N482</f>
        <v/>
      </c>
      <c r="Q86" s="787" t="str">
        <f>Datos!O482</f>
        <v/>
      </c>
      <c r="R86" s="585" t="str">
        <f>Datos!P482</f>
        <v/>
      </c>
      <c r="S86" s="217"/>
      <c r="W86" s="223"/>
    </row>
    <row r="87" spans="1:23" s="222" customFormat="1" ht="15" customHeight="1" x14ac:dyDescent="0.3">
      <c r="A87" s="214"/>
      <c r="B87" s="11"/>
      <c r="C87" s="29"/>
      <c r="D87" s="32"/>
      <c r="E87" s="525"/>
      <c r="F87" s="768"/>
      <c r="G87" s="219"/>
      <c r="H87" s="224"/>
      <c r="I87" s="221" t="str">
        <f>Datos!G483</f>
        <v/>
      </c>
      <c r="J87" s="221" t="str">
        <f>Datos!H483</f>
        <v/>
      </c>
      <c r="K87" s="221" t="str">
        <f>Datos!I483</f>
        <v/>
      </c>
      <c r="L87" s="152"/>
      <c r="M87" s="152"/>
      <c r="N87" s="152"/>
      <c r="O87" s="787" t="str">
        <f>Datos!M483</f>
        <v/>
      </c>
      <c r="P87" s="787" t="str">
        <f>Datos!N483</f>
        <v/>
      </c>
      <c r="Q87" s="787" t="str">
        <f>Datos!O483</f>
        <v/>
      </c>
      <c r="R87" s="585" t="str">
        <f>Datos!P483</f>
        <v/>
      </c>
      <c r="S87" s="217"/>
      <c r="W87" s="223"/>
    </row>
    <row r="88" spans="1:23" s="222" customFormat="1" ht="15" customHeight="1" x14ac:dyDescent="0.3">
      <c r="A88" s="214"/>
      <c r="B88" s="11"/>
      <c r="C88" s="29"/>
      <c r="D88" s="32"/>
      <c r="E88" s="525"/>
      <c r="F88" s="768"/>
      <c r="G88" s="219"/>
      <c r="H88" s="224"/>
      <c r="I88" s="221" t="str">
        <f>Datos!G484</f>
        <v/>
      </c>
      <c r="J88" s="221" t="str">
        <f>Datos!H484</f>
        <v/>
      </c>
      <c r="K88" s="221" t="str">
        <f>Datos!I484</f>
        <v/>
      </c>
      <c r="L88" s="152"/>
      <c r="M88" s="152"/>
      <c r="N88" s="152"/>
      <c r="O88" s="787" t="str">
        <f>Datos!M484</f>
        <v/>
      </c>
      <c r="P88" s="787" t="str">
        <f>Datos!N484</f>
        <v/>
      </c>
      <c r="Q88" s="787" t="str">
        <f>Datos!O484</f>
        <v/>
      </c>
      <c r="R88" s="585" t="str">
        <f>Datos!P484</f>
        <v/>
      </c>
      <c r="S88" s="217"/>
      <c r="W88" s="223"/>
    </row>
    <row r="89" spans="1:23" s="222" customFormat="1" ht="15" customHeight="1" x14ac:dyDescent="0.3">
      <c r="A89" s="214"/>
      <c r="B89" s="11"/>
      <c r="C89" s="29"/>
      <c r="D89" s="32"/>
      <c r="E89" s="525"/>
      <c r="F89" s="768"/>
      <c r="G89" s="219"/>
      <c r="H89" s="224"/>
      <c r="I89" s="221" t="str">
        <f>Datos!G485</f>
        <v/>
      </c>
      <c r="J89" s="221" t="str">
        <f>Datos!H485</f>
        <v/>
      </c>
      <c r="K89" s="221" t="str">
        <f>Datos!I485</f>
        <v/>
      </c>
      <c r="L89" s="152"/>
      <c r="M89" s="152"/>
      <c r="N89" s="152"/>
      <c r="O89" s="787" t="str">
        <f>Datos!M485</f>
        <v/>
      </c>
      <c r="P89" s="787" t="str">
        <f>Datos!N485</f>
        <v/>
      </c>
      <c r="Q89" s="787" t="str">
        <f>Datos!O485</f>
        <v/>
      </c>
      <c r="R89" s="585" t="str">
        <f>Datos!P485</f>
        <v/>
      </c>
      <c r="S89" s="217"/>
      <c r="W89" s="223"/>
    </row>
    <row r="90" spans="1:23" ht="15" customHeight="1" x14ac:dyDescent="0.25">
      <c r="D90" s="32"/>
      <c r="E90" s="32"/>
      <c r="F90" s="32"/>
      <c r="G90" s="226"/>
      <c r="O90" s="586">
        <f>Datos!D284</f>
        <v>0</v>
      </c>
      <c r="P90" s="586">
        <f>Datos!E284</f>
        <v>0</v>
      </c>
      <c r="Q90" s="586">
        <f>Datos!F284</f>
        <v>0</v>
      </c>
      <c r="R90" s="587">
        <f>Datos!G284</f>
        <v>0</v>
      </c>
      <c r="S90" s="217"/>
    </row>
    <row r="91" spans="1:23" ht="15" customHeight="1" x14ac:dyDescent="0.25">
      <c r="A91" s="19"/>
      <c r="C91" s="14"/>
      <c r="E91" s="1210" t="s">
        <v>1475</v>
      </c>
      <c r="F91" s="1210"/>
      <c r="G91" s="1210"/>
      <c r="H91" s="1210"/>
      <c r="I91" s="1210"/>
      <c r="J91" s="1210"/>
      <c r="K91" s="1210"/>
      <c r="L91" s="1210"/>
      <c r="M91" s="1210"/>
      <c r="N91" s="1210"/>
      <c r="O91" s="1210"/>
      <c r="P91" s="1210"/>
      <c r="Q91" s="1210"/>
      <c r="R91" s="1210"/>
      <c r="S91" s="704" t="s">
        <v>954</v>
      </c>
    </row>
    <row r="92" spans="1:23" x14ac:dyDescent="0.25">
      <c r="A92" s="19"/>
      <c r="C92" s="14"/>
      <c r="E92" s="1228" t="s">
        <v>1381</v>
      </c>
      <c r="F92" s="1228"/>
      <c r="G92" s="1228"/>
      <c r="H92" s="1228"/>
      <c r="I92" s="1228"/>
      <c r="J92" s="1228"/>
      <c r="K92" s="1228"/>
      <c r="L92" s="1228"/>
      <c r="M92" s="1228"/>
      <c r="N92" s="1228"/>
      <c r="O92" s="1228"/>
      <c r="P92" s="1228"/>
      <c r="Q92" s="1228"/>
      <c r="R92" s="1228"/>
      <c r="S92" s="1228"/>
    </row>
    <row r="93" spans="1:23" x14ac:dyDescent="0.25">
      <c r="A93" s="19"/>
      <c r="C93" s="14"/>
      <c r="E93" s="1228" t="s">
        <v>1367</v>
      </c>
      <c r="F93" s="1228"/>
      <c r="G93" s="1228"/>
      <c r="H93" s="1228"/>
      <c r="I93" s="1228"/>
      <c r="J93" s="1228"/>
      <c r="K93" s="1228"/>
      <c r="L93" s="1228"/>
      <c r="M93" s="1228"/>
      <c r="N93" s="1228"/>
      <c r="O93" s="1228"/>
      <c r="P93" s="1228"/>
      <c r="Q93" s="1228"/>
      <c r="R93" s="1228"/>
      <c r="S93" s="1228"/>
    </row>
    <row r="94" spans="1:23" x14ac:dyDescent="0.25">
      <c r="A94" s="19"/>
      <c r="C94" s="14"/>
      <c r="E94" s="1228" t="s">
        <v>1555</v>
      </c>
      <c r="F94" s="1228"/>
      <c r="G94" s="1228"/>
      <c r="H94" s="1228"/>
      <c r="I94" s="1228"/>
      <c r="J94" s="1228"/>
      <c r="K94" s="1228"/>
      <c r="L94" s="1228"/>
      <c r="M94" s="1228"/>
      <c r="N94" s="1228"/>
      <c r="O94" s="1228"/>
      <c r="P94" s="1228"/>
      <c r="Q94" s="1228"/>
      <c r="R94" s="1228"/>
      <c r="S94" s="1228"/>
    </row>
    <row r="95" spans="1:23" x14ac:dyDescent="0.25">
      <c r="A95" s="19"/>
      <c r="C95" s="14"/>
      <c r="E95" s="1228" t="s">
        <v>1558</v>
      </c>
      <c r="F95" s="1228"/>
      <c r="G95" s="1228"/>
      <c r="H95" s="1228"/>
      <c r="I95" s="1228"/>
      <c r="J95" s="1228"/>
      <c r="K95" s="1228"/>
      <c r="L95" s="1228"/>
      <c r="M95" s="1228"/>
      <c r="N95" s="1228"/>
      <c r="O95" s="1228"/>
      <c r="P95" s="1228"/>
      <c r="Q95" s="1228"/>
      <c r="R95" s="1228"/>
      <c r="S95" s="1228"/>
    </row>
    <row r="96" spans="1:23" x14ac:dyDescent="0.25">
      <c r="A96" s="19"/>
      <c r="C96" s="14"/>
      <c r="E96" s="1228" t="s">
        <v>1556</v>
      </c>
      <c r="F96" s="1228"/>
      <c r="G96" s="1228"/>
      <c r="H96" s="1228"/>
      <c r="I96" s="1228"/>
      <c r="J96" s="1228"/>
      <c r="K96" s="1228"/>
      <c r="L96" s="1228"/>
      <c r="M96" s="1228"/>
      <c r="N96" s="1228"/>
      <c r="O96" s="1228"/>
      <c r="P96" s="1228"/>
      <c r="Q96" s="1228"/>
      <c r="R96" s="1228"/>
      <c r="S96" s="1228"/>
    </row>
    <row r="97" spans="1:23" x14ac:dyDescent="0.25">
      <c r="A97" s="19"/>
      <c r="C97" s="14"/>
      <c r="E97" s="1228" t="s">
        <v>1557</v>
      </c>
      <c r="F97" s="1228"/>
      <c r="G97" s="1228"/>
      <c r="H97" s="1228"/>
      <c r="I97" s="1228"/>
      <c r="J97" s="1228"/>
      <c r="K97" s="1228"/>
      <c r="L97" s="1228"/>
      <c r="M97" s="1228"/>
      <c r="N97" s="1228"/>
      <c r="O97" s="1228"/>
      <c r="P97" s="1228"/>
      <c r="Q97" s="1228"/>
      <c r="R97" s="1228"/>
      <c r="S97" s="1228"/>
    </row>
    <row r="98" spans="1:23" ht="17.25" customHeight="1" x14ac:dyDescent="0.25">
      <c r="A98" s="19"/>
      <c r="C98" s="14"/>
      <c r="E98" s="1196" t="s">
        <v>1615</v>
      </c>
      <c r="F98" s="1196"/>
      <c r="G98" s="1196"/>
      <c r="H98" s="1196"/>
      <c r="I98" s="1196"/>
      <c r="J98" s="1196"/>
      <c r="K98" s="1196"/>
      <c r="L98" s="1196"/>
      <c r="M98" s="1196"/>
      <c r="N98" s="1196"/>
      <c r="O98" s="1196"/>
      <c r="P98" s="1196"/>
      <c r="Q98" s="1196"/>
      <c r="R98" s="1196"/>
      <c r="S98" s="288"/>
    </row>
    <row r="99" spans="1:23" ht="17.25" customHeight="1" x14ac:dyDescent="0.25">
      <c r="A99" s="19"/>
      <c r="C99" s="14"/>
      <c r="E99" s="920" t="s">
        <v>1563</v>
      </c>
      <c r="F99" s="914"/>
      <c r="G99" s="914"/>
      <c r="H99" s="914"/>
      <c r="I99" s="914"/>
      <c r="J99" s="914"/>
      <c r="K99" s="914"/>
      <c r="L99" s="914"/>
      <c r="M99" s="914"/>
      <c r="N99" s="914"/>
      <c r="O99" s="914"/>
      <c r="P99" s="914"/>
      <c r="Q99" s="914"/>
      <c r="R99" s="914"/>
      <c r="S99" s="288"/>
    </row>
    <row r="100" spans="1:23" ht="17.25" customHeight="1" x14ac:dyDescent="0.25">
      <c r="A100" s="19"/>
      <c r="C100" s="14"/>
      <c r="E100" s="1196" t="s">
        <v>1679</v>
      </c>
      <c r="F100" s="1196"/>
      <c r="G100" s="1196"/>
      <c r="H100" s="1196"/>
      <c r="I100" s="1196"/>
      <c r="J100" s="1196"/>
      <c r="K100" s="1196"/>
      <c r="L100" s="1196"/>
      <c r="M100" s="1196"/>
      <c r="N100" s="1196"/>
      <c r="O100" s="1196"/>
      <c r="P100" s="1196"/>
      <c r="Q100" s="1196"/>
      <c r="R100" s="1196"/>
      <c r="S100" s="288"/>
    </row>
    <row r="101" spans="1:23" x14ac:dyDescent="0.25">
      <c r="A101" s="19"/>
      <c r="C101" s="14"/>
      <c r="E101" s="1211" t="s">
        <v>1616</v>
      </c>
      <c r="F101" s="1211"/>
      <c r="G101" s="1211"/>
      <c r="H101" s="1211"/>
      <c r="I101" s="1211"/>
      <c r="J101" s="1211"/>
      <c r="K101" s="1211"/>
      <c r="L101" s="1211"/>
      <c r="M101" s="1211"/>
      <c r="N101" s="1211"/>
      <c r="O101" s="1211"/>
      <c r="P101" s="1211"/>
      <c r="Q101" s="1211"/>
      <c r="R101" s="1211"/>
      <c r="S101" s="288"/>
    </row>
    <row r="102" spans="1:23" ht="15" customHeight="1" x14ac:dyDescent="0.25">
      <c r="A102" s="19"/>
      <c r="C102" s="14"/>
      <c r="E102" s="1211"/>
      <c r="F102" s="1211"/>
      <c r="G102" s="1211"/>
      <c r="H102" s="1211"/>
      <c r="I102" s="1211"/>
      <c r="J102" s="1211"/>
      <c r="K102" s="1211"/>
      <c r="L102" s="1211"/>
      <c r="M102" s="1211"/>
      <c r="N102" s="1211"/>
      <c r="O102" s="1211"/>
      <c r="P102" s="1211"/>
      <c r="Q102" s="1211"/>
      <c r="R102" s="1211"/>
      <c r="S102" s="288"/>
    </row>
    <row r="103" spans="1:23" ht="15" customHeight="1" x14ac:dyDescent="0.25">
      <c r="A103" s="19"/>
      <c r="C103" s="14"/>
      <c r="E103" s="1025" t="s">
        <v>1680</v>
      </c>
      <c r="F103" s="703"/>
      <c r="G103" s="703"/>
      <c r="H103" s="703"/>
      <c r="I103" s="703"/>
      <c r="J103" s="703"/>
      <c r="K103" s="703"/>
      <c r="L103" s="703"/>
      <c r="M103" s="703"/>
      <c r="N103" s="703"/>
      <c r="O103" s="703"/>
      <c r="P103" s="703"/>
      <c r="Q103" s="703"/>
      <c r="R103" s="703"/>
      <c r="S103" s="288"/>
    </row>
    <row r="104" spans="1:23" ht="15" customHeight="1" x14ac:dyDescent="0.25">
      <c r="A104" s="19"/>
      <c r="C104" s="14"/>
      <c r="E104" s="1245" t="s">
        <v>1681</v>
      </c>
      <c r="F104" s="1245"/>
      <c r="G104" s="1245"/>
      <c r="H104" s="1245"/>
      <c r="I104" s="1245"/>
      <c r="J104" s="1245"/>
      <c r="K104" s="1245"/>
      <c r="L104" s="1245"/>
      <c r="M104" s="1245"/>
      <c r="N104" s="1245"/>
      <c r="O104" s="1245"/>
      <c r="P104" s="1245"/>
      <c r="Q104" s="1245"/>
      <c r="R104" s="1245"/>
      <c r="S104" s="288"/>
    </row>
    <row r="105" spans="1:23" ht="15" customHeight="1" x14ac:dyDescent="0.25">
      <c r="A105" s="19"/>
      <c r="C105" s="14"/>
      <c r="E105" s="1245"/>
      <c r="F105" s="1245"/>
      <c r="G105" s="1245"/>
      <c r="H105" s="1245"/>
      <c r="I105" s="1245"/>
      <c r="J105" s="1245"/>
      <c r="K105" s="1245"/>
      <c r="L105" s="1245"/>
      <c r="M105" s="1245"/>
      <c r="N105" s="1245"/>
      <c r="O105" s="1245"/>
      <c r="P105" s="1245"/>
      <c r="Q105" s="1245"/>
      <c r="R105" s="1245"/>
      <c r="S105" s="288"/>
    </row>
    <row r="106" spans="1:23" ht="15" customHeight="1" x14ac:dyDescent="0.25">
      <c r="A106" s="19"/>
      <c r="C106" s="14"/>
      <c r="E106" s="703"/>
      <c r="F106" s="703"/>
      <c r="G106" s="703"/>
      <c r="H106" s="703"/>
      <c r="I106" s="703"/>
      <c r="J106" s="703"/>
      <c r="K106" s="703"/>
      <c r="L106" s="703"/>
      <c r="M106" s="703"/>
      <c r="N106" s="703"/>
      <c r="O106" s="703"/>
      <c r="P106" s="703"/>
      <c r="Q106" s="703"/>
      <c r="R106" s="703"/>
      <c r="S106" s="288"/>
    </row>
    <row r="107" spans="1:23" ht="15" customHeight="1" x14ac:dyDescent="0.3">
      <c r="D107" s="222"/>
      <c r="E107" s="706" t="s">
        <v>1418</v>
      </c>
      <c r="F107" s="706"/>
      <c r="G107" s="706"/>
      <c r="H107" s="706"/>
      <c r="I107" s="706"/>
      <c r="J107" s="706"/>
      <c r="K107" s="706"/>
      <c r="L107" s="706"/>
      <c r="M107" s="706"/>
      <c r="N107" s="706"/>
      <c r="O107" s="706"/>
      <c r="P107" s="706"/>
      <c r="Q107" s="706"/>
      <c r="R107" s="706"/>
      <c r="S107" s="223"/>
      <c r="T107" s="223"/>
      <c r="U107" s="223"/>
      <c r="V107" s="223"/>
      <c r="W107" s="223"/>
    </row>
    <row r="108" spans="1:23" ht="15" customHeight="1" x14ac:dyDescent="0.3">
      <c r="D108" s="222"/>
      <c r="E108" s="222"/>
      <c r="F108" s="222"/>
      <c r="G108" s="222"/>
      <c r="H108" s="222"/>
      <c r="I108" s="222"/>
      <c r="J108" s="222"/>
      <c r="K108" s="222"/>
      <c r="L108" s="222"/>
      <c r="M108" s="222"/>
      <c r="N108" s="222"/>
      <c r="O108" s="222"/>
      <c r="P108" s="222"/>
      <c r="Q108" s="222"/>
      <c r="R108" s="222"/>
      <c r="S108" s="223"/>
      <c r="T108" s="223"/>
      <c r="U108" s="223"/>
      <c r="V108" s="223"/>
      <c r="W108" s="223"/>
    </row>
    <row r="109" spans="1:23" ht="15" customHeight="1" x14ac:dyDescent="0.3">
      <c r="D109" s="222"/>
      <c r="E109" s="1172" t="s">
        <v>1351</v>
      </c>
      <c r="F109" s="1172"/>
      <c r="G109" s="1172"/>
      <c r="H109" s="1172"/>
      <c r="I109" s="1172"/>
      <c r="J109" s="1172"/>
      <c r="K109" s="1172"/>
      <c r="L109" s="1172"/>
      <c r="M109" s="1172"/>
      <c r="N109" s="1172"/>
      <c r="O109" s="1172"/>
      <c r="P109" s="1172"/>
      <c r="Q109" s="1172"/>
      <c r="R109" s="1172"/>
      <c r="S109" s="789"/>
      <c r="T109" s="223"/>
      <c r="U109" s="223"/>
      <c r="V109" s="223"/>
      <c r="W109" s="223"/>
    </row>
    <row r="110" spans="1:23" ht="15" customHeight="1" x14ac:dyDescent="0.3">
      <c r="D110" s="222"/>
      <c r="E110" s="788"/>
      <c r="F110" s="785"/>
      <c r="G110" s="785"/>
      <c r="H110" s="785"/>
      <c r="I110" s="785"/>
      <c r="J110" s="785"/>
      <c r="K110" s="785"/>
      <c r="L110" s="785"/>
      <c r="M110" s="785"/>
      <c r="N110" s="785"/>
      <c r="O110" s="785"/>
      <c r="P110" s="785"/>
      <c r="Q110" s="785"/>
      <c r="R110" s="785"/>
      <c r="S110" s="785"/>
      <c r="T110" s="223"/>
      <c r="U110" s="223"/>
      <c r="V110" s="223"/>
      <c r="W110" s="223"/>
    </row>
    <row r="111" spans="1:23" ht="17.25" customHeight="1" x14ac:dyDescent="0.3">
      <c r="D111" s="222"/>
      <c r="E111" s="1216" t="s">
        <v>1419</v>
      </c>
      <c r="F111" s="1168"/>
      <c r="G111" s="1168"/>
      <c r="H111" s="1168"/>
      <c r="I111" s="1168"/>
      <c r="J111" s="1168"/>
      <c r="K111" s="1168"/>
      <c r="L111" s="1168"/>
      <c r="M111" s="1168"/>
      <c r="N111" s="1168"/>
      <c r="O111" s="1168"/>
      <c r="P111" s="1168"/>
      <c r="Q111" s="1168"/>
      <c r="R111" s="1168"/>
      <c r="S111" s="1168"/>
      <c r="V111" s="222"/>
    </row>
    <row r="112" spans="1:23" s="217" customFormat="1" ht="18.75" customHeight="1" x14ac:dyDescent="0.25">
      <c r="A112" s="214"/>
      <c r="B112" s="11"/>
      <c r="C112" s="29"/>
      <c r="D112" s="32"/>
      <c r="E112" s="1168" t="s">
        <v>1639</v>
      </c>
      <c r="F112" s="1168"/>
      <c r="G112" s="1168"/>
      <c r="H112" s="1168"/>
      <c r="I112" s="1168"/>
      <c r="J112" s="1168"/>
      <c r="K112" s="1168"/>
      <c r="L112" s="1168"/>
      <c r="M112" s="1168"/>
      <c r="N112" s="1168"/>
      <c r="O112" s="1168"/>
      <c r="P112" s="1168"/>
      <c r="Q112" s="1168"/>
      <c r="R112" s="1168"/>
      <c r="S112" s="1168"/>
      <c r="T112" s="223"/>
      <c r="U112" s="223"/>
      <c r="V112" s="223"/>
      <c r="W112" s="223"/>
    </row>
    <row r="113" spans="1:23" s="217" customFormat="1" ht="33" customHeight="1" x14ac:dyDescent="0.25">
      <c r="A113" s="214"/>
      <c r="B113" s="11"/>
      <c r="C113" s="29"/>
      <c r="D113" s="32"/>
      <c r="E113" s="1244" t="s">
        <v>1682</v>
      </c>
      <c r="F113" s="1244"/>
      <c r="G113" s="1244"/>
      <c r="H113" s="1244"/>
      <c r="I113" s="1244"/>
      <c r="J113" s="1244"/>
      <c r="K113" s="1244"/>
      <c r="L113" s="1244"/>
      <c r="M113" s="1244"/>
      <c r="N113" s="1244"/>
      <c r="O113" s="1244"/>
      <c r="P113" s="1244"/>
      <c r="Q113" s="1244"/>
      <c r="R113" s="1244"/>
      <c r="S113" s="966"/>
      <c r="T113" s="223"/>
      <c r="U113" s="223"/>
      <c r="V113" s="223"/>
      <c r="W113" s="223"/>
    </row>
    <row r="114" spans="1:23" s="217" customFormat="1" ht="15" customHeight="1" x14ac:dyDescent="0.25">
      <c r="A114" s="214"/>
      <c r="B114" s="11"/>
      <c r="C114" s="29"/>
      <c r="D114" s="32"/>
      <c r="E114" s="915"/>
      <c r="F114" s="915"/>
      <c r="G114" s="915"/>
      <c r="H114" s="915"/>
      <c r="I114" s="915"/>
      <c r="J114" s="915"/>
      <c r="K114" s="915"/>
      <c r="L114" s="915"/>
      <c r="M114" s="915"/>
      <c r="N114" s="915"/>
      <c r="O114" s="915"/>
      <c r="P114" s="915"/>
      <c r="Q114" s="915"/>
      <c r="R114" s="915"/>
      <c r="S114" s="915"/>
      <c r="T114" s="223"/>
      <c r="U114" s="223"/>
      <c r="V114" s="223"/>
      <c r="W114" s="223"/>
    </row>
    <row r="115" spans="1:23" s="217" customFormat="1" ht="15" customHeight="1" x14ac:dyDescent="0.25">
      <c r="A115" s="214"/>
      <c r="B115" s="11"/>
      <c r="C115" s="29"/>
      <c r="D115" s="32"/>
      <c r="E115" s="1212" t="s">
        <v>972</v>
      </c>
      <c r="F115" s="1217" t="s">
        <v>1125</v>
      </c>
      <c r="G115" s="1217" t="s">
        <v>1123</v>
      </c>
      <c r="H115" s="1215" t="s">
        <v>1420</v>
      </c>
      <c r="I115" s="1215" t="s">
        <v>1124</v>
      </c>
      <c r="J115" s="1215"/>
      <c r="K115" s="1215"/>
      <c r="L115" s="1215"/>
      <c r="M115" s="1215"/>
      <c r="N115" s="1215"/>
      <c r="O115" s="1222" t="s">
        <v>1421</v>
      </c>
      <c r="P115" s="1223"/>
      <c r="Q115" s="1224"/>
      <c r="R115" s="1173" t="s">
        <v>1422</v>
      </c>
      <c r="S115" s="223"/>
      <c r="T115" s="223"/>
      <c r="U115" s="223"/>
      <c r="V115" s="223"/>
      <c r="W115" s="223"/>
    </row>
    <row r="116" spans="1:23" s="217" customFormat="1" ht="15" customHeight="1" x14ac:dyDescent="0.25">
      <c r="A116" s="214"/>
      <c r="B116" s="11"/>
      <c r="C116" s="29"/>
      <c r="D116" s="32"/>
      <c r="E116" s="1213"/>
      <c r="F116" s="1218"/>
      <c r="G116" s="1218"/>
      <c r="H116" s="1220"/>
      <c r="I116" s="1220" t="s">
        <v>1566</v>
      </c>
      <c r="J116" s="1220"/>
      <c r="K116" s="1220"/>
      <c r="L116" s="1220" t="s">
        <v>1567</v>
      </c>
      <c r="M116" s="1220"/>
      <c r="N116" s="1220"/>
      <c r="O116" s="1225"/>
      <c r="P116" s="1226"/>
      <c r="Q116" s="1227"/>
      <c r="R116" s="1174"/>
      <c r="W116" s="223"/>
    </row>
    <row r="117" spans="1:23" s="217" customFormat="1" ht="15.95" customHeight="1" x14ac:dyDescent="0.25">
      <c r="A117" s="214"/>
      <c r="B117" s="11"/>
      <c r="C117" s="29"/>
      <c r="D117" s="32"/>
      <c r="E117" s="1214"/>
      <c r="F117" s="1219"/>
      <c r="G117" s="1219"/>
      <c r="H117" s="1221"/>
      <c r="I117" s="569" t="s">
        <v>742</v>
      </c>
      <c r="J117" s="569" t="s">
        <v>743</v>
      </c>
      <c r="K117" s="569" t="s">
        <v>744</v>
      </c>
      <c r="L117" s="569" t="s">
        <v>742</v>
      </c>
      <c r="M117" s="569" t="s">
        <v>743</v>
      </c>
      <c r="N117" s="569" t="s">
        <v>744</v>
      </c>
      <c r="O117" s="569" t="s">
        <v>745</v>
      </c>
      <c r="P117" s="569" t="s">
        <v>746</v>
      </c>
      <c r="Q117" s="569" t="s">
        <v>747</v>
      </c>
      <c r="R117" s="1174"/>
      <c r="W117" s="223"/>
    </row>
    <row r="118" spans="1:23" s="222" customFormat="1" ht="15" customHeight="1" x14ac:dyDescent="0.3">
      <c r="A118" s="214"/>
      <c r="B118" s="11"/>
      <c r="C118" s="29"/>
      <c r="D118" s="32"/>
      <c r="E118" s="527"/>
      <c r="F118" s="768"/>
      <c r="G118" s="219"/>
      <c r="H118" s="224"/>
      <c r="I118" s="221" t="str">
        <f>Datos!G591</f>
        <v/>
      </c>
      <c r="J118" s="221" t="str">
        <f>Datos!H591</f>
        <v/>
      </c>
      <c r="K118" s="221" t="str">
        <f>Datos!I591</f>
        <v/>
      </c>
      <c r="L118" s="152"/>
      <c r="M118" s="152"/>
      <c r="N118" s="152"/>
      <c r="O118" s="787" t="str">
        <f>Datos!M591</f>
        <v/>
      </c>
      <c r="P118" s="787" t="str">
        <f>Datos!N591</f>
        <v/>
      </c>
      <c r="Q118" s="787" t="str">
        <f>Datos!O591</f>
        <v/>
      </c>
      <c r="R118" s="585" t="str">
        <f>Datos!P591</f>
        <v/>
      </c>
      <c r="S118" s="217"/>
      <c r="W118" s="223"/>
    </row>
    <row r="119" spans="1:23" s="222" customFormat="1" ht="15" customHeight="1" x14ac:dyDescent="0.3">
      <c r="A119" s="214"/>
      <c r="B119" s="11"/>
      <c r="C119" s="29"/>
      <c r="D119" s="32"/>
      <c r="E119" s="527"/>
      <c r="F119" s="768"/>
      <c r="G119" s="219"/>
      <c r="H119" s="224"/>
      <c r="I119" s="221" t="str">
        <f>Datos!G592</f>
        <v/>
      </c>
      <c r="J119" s="221" t="str">
        <f>Datos!H592</f>
        <v/>
      </c>
      <c r="K119" s="221" t="str">
        <f>Datos!I592</f>
        <v/>
      </c>
      <c r="L119" s="152"/>
      <c r="M119" s="152"/>
      <c r="N119" s="152"/>
      <c r="O119" s="787" t="str">
        <f>Datos!M592</f>
        <v/>
      </c>
      <c r="P119" s="787" t="str">
        <f>Datos!N592</f>
        <v/>
      </c>
      <c r="Q119" s="787" t="str">
        <f>Datos!O592</f>
        <v/>
      </c>
      <c r="R119" s="585" t="str">
        <f>Datos!P592</f>
        <v/>
      </c>
      <c r="S119" s="217"/>
      <c r="W119" s="223"/>
    </row>
    <row r="120" spans="1:23" s="222" customFormat="1" ht="15" customHeight="1" x14ac:dyDescent="0.3">
      <c r="A120" s="214"/>
      <c r="B120" s="11"/>
      <c r="C120" s="29"/>
      <c r="D120" s="32"/>
      <c r="E120" s="527"/>
      <c r="F120" s="768"/>
      <c r="G120" s="219"/>
      <c r="H120" s="224"/>
      <c r="I120" s="221" t="str">
        <f>Datos!G593</f>
        <v/>
      </c>
      <c r="J120" s="221" t="str">
        <f>Datos!H593</f>
        <v/>
      </c>
      <c r="K120" s="221" t="str">
        <f>Datos!I593</f>
        <v/>
      </c>
      <c r="L120" s="152"/>
      <c r="M120" s="152"/>
      <c r="N120" s="152"/>
      <c r="O120" s="787" t="str">
        <f>Datos!M593</f>
        <v/>
      </c>
      <c r="P120" s="787" t="str">
        <f>Datos!N593</f>
        <v/>
      </c>
      <c r="Q120" s="787" t="str">
        <f>Datos!O593</f>
        <v/>
      </c>
      <c r="R120" s="585" t="str">
        <f>Datos!P593</f>
        <v/>
      </c>
      <c r="S120" s="217"/>
      <c r="W120" s="223"/>
    </row>
    <row r="121" spans="1:23" s="222" customFormat="1" ht="15" customHeight="1" x14ac:dyDescent="0.3">
      <c r="A121" s="214"/>
      <c r="B121" s="11"/>
      <c r="C121" s="29"/>
      <c r="D121" s="32"/>
      <c r="E121" s="527"/>
      <c r="F121" s="768"/>
      <c r="G121" s="219"/>
      <c r="H121" s="224"/>
      <c r="I121" s="221" t="str">
        <f>Datos!G594</f>
        <v/>
      </c>
      <c r="J121" s="221" t="str">
        <f>Datos!H594</f>
        <v/>
      </c>
      <c r="K121" s="221" t="str">
        <f>Datos!I594</f>
        <v/>
      </c>
      <c r="L121" s="152"/>
      <c r="M121" s="152"/>
      <c r="N121" s="152"/>
      <c r="O121" s="787" t="str">
        <f>Datos!M594</f>
        <v/>
      </c>
      <c r="P121" s="787" t="str">
        <f>Datos!N594</f>
        <v/>
      </c>
      <c r="Q121" s="787" t="str">
        <f>Datos!O594</f>
        <v/>
      </c>
      <c r="R121" s="585" t="str">
        <f>Datos!P594</f>
        <v/>
      </c>
      <c r="S121" s="217"/>
      <c r="W121" s="223"/>
    </row>
    <row r="122" spans="1:23" s="222" customFormat="1" ht="15" customHeight="1" x14ac:dyDescent="0.3">
      <c r="A122" s="214"/>
      <c r="B122" s="11"/>
      <c r="C122" s="29"/>
      <c r="D122" s="32"/>
      <c r="E122" s="527"/>
      <c r="F122" s="768"/>
      <c r="G122" s="219"/>
      <c r="H122" s="224"/>
      <c r="I122" s="221" t="str">
        <f>Datos!G595</f>
        <v/>
      </c>
      <c r="J122" s="221" t="str">
        <f>Datos!H595</f>
        <v/>
      </c>
      <c r="K122" s="221" t="str">
        <f>Datos!I595</f>
        <v/>
      </c>
      <c r="L122" s="152"/>
      <c r="M122" s="152"/>
      <c r="N122" s="152"/>
      <c r="O122" s="787" t="str">
        <f>Datos!M595</f>
        <v/>
      </c>
      <c r="P122" s="787" t="str">
        <f>Datos!N595</f>
        <v/>
      </c>
      <c r="Q122" s="787" t="str">
        <f>Datos!O595</f>
        <v/>
      </c>
      <c r="R122" s="585" t="str">
        <f>Datos!P595</f>
        <v/>
      </c>
      <c r="S122" s="217"/>
      <c r="W122" s="223"/>
    </row>
    <row r="123" spans="1:23" s="222" customFormat="1" ht="15" customHeight="1" x14ac:dyDescent="0.3">
      <c r="A123" s="214"/>
      <c r="B123" s="11"/>
      <c r="C123" s="29"/>
      <c r="D123" s="32"/>
      <c r="E123" s="527"/>
      <c r="F123" s="768"/>
      <c r="G123" s="219"/>
      <c r="H123" s="224"/>
      <c r="I123" s="221" t="str">
        <f>Datos!G596</f>
        <v/>
      </c>
      <c r="J123" s="221" t="str">
        <f>Datos!H596</f>
        <v/>
      </c>
      <c r="K123" s="221" t="str">
        <f>Datos!I596</f>
        <v/>
      </c>
      <c r="L123" s="152"/>
      <c r="M123" s="152"/>
      <c r="N123" s="152"/>
      <c r="O123" s="787" t="str">
        <f>Datos!M596</f>
        <v/>
      </c>
      <c r="P123" s="787" t="str">
        <f>Datos!N596</f>
        <v/>
      </c>
      <c r="Q123" s="787" t="str">
        <f>Datos!O596</f>
        <v/>
      </c>
      <c r="R123" s="585" t="str">
        <f>Datos!P596</f>
        <v/>
      </c>
      <c r="S123" s="217"/>
      <c r="W123" s="223"/>
    </row>
    <row r="124" spans="1:23" s="222" customFormat="1" ht="15" customHeight="1" x14ac:dyDescent="0.3">
      <c r="A124" s="214"/>
      <c r="B124" s="11"/>
      <c r="C124" s="29"/>
      <c r="D124" s="32"/>
      <c r="E124" s="527"/>
      <c r="F124" s="768"/>
      <c r="G124" s="219"/>
      <c r="H124" s="224"/>
      <c r="I124" s="221" t="str">
        <f>Datos!G597</f>
        <v/>
      </c>
      <c r="J124" s="221" t="str">
        <f>Datos!H597</f>
        <v/>
      </c>
      <c r="K124" s="221" t="str">
        <f>Datos!I597</f>
        <v/>
      </c>
      <c r="L124" s="152"/>
      <c r="M124" s="152"/>
      <c r="N124" s="152"/>
      <c r="O124" s="787" t="str">
        <f>Datos!M597</f>
        <v/>
      </c>
      <c r="P124" s="787" t="str">
        <f>Datos!N597</f>
        <v/>
      </c>
      <c r="Q124" s="787" t="str">
        <f>Datos!O597</f>
        <v/>
      </c>
      <c r="R124" s="585" t="str">
        <f>Datos!P597</f>
        <v/>
      </c>
      <c r="S124" s="217"/>
      <c r="W124" s="223"/>
    </row>
    <row r="125" spans="1:23" s="222" customFormat="1" ht="15" customHeight="1" x14ac:dyDescent="0.3">
      <c r="A125" s="214"/>
      <c r="B125" s="11"/>
      <c r="C125" s="29"/>
      <c r="D125" s="32"/>
      <c r="E125" s="527"/>
      <c r="F125" s="768"/>
      <c r="G125" s="219"/>
      <c r="H125" s="224"/>
      <c r="I125" s="221" t="str">
        <f>Datos!G598</f>
        <v/>
      </c>
      <c r="J125" s="221" t="str">
        <f>Datos!H598</f>
        <v/>
      </c>
      <c r="K125" s="221" t="str">
        <f>Datos!I598</f>
        <v/>
      </c>
      <c r="L125" s="152"/>
      <c r="M125" s="152"/>
      <c r="N125" s="152"/>
      <c r="O125" s="787" t="str">
        <f>Datos!M598</f>
        <v/>
      </c>
      <c r="P125" s="787" t="str">
        <f>Datos!N598</f>
        <v/>
      </c>
      <c r="Q125" s="787" t="str">
        <f>Datos!O598</f>
        <v/>
      </c>
      <c r="R125" s="585" t="str">
        <f>Datos!P598</f>
        <v/>
      </c>
      <c r="S125" s="217"/>
      <c r="W125" s="223"/>
    </row>
    <row r="126" spans="1:23" s="222" customFormat="1" ht="15" customHeight="1" x14ac:dyDescent="0.3">
      <c r="A126" s="214"/>
      <c r="B126" s="11"/>
      <c r="C126" s="29"/>
      <c r="D126" s="32"/>
      <c r="E126" s="527"/>
      <c r="F126" s="768"/>
      <c r="G126" s="219"/>
      <c r="H126" s="224"/>
      <c r="I126" s="221" t="str">
        <f>Datos!G599</f>
        <v/>
      </c>
      <c r="J126" s="221" t="str">
        <f>Datos!H599</f>
        <v/>
      </c>
      <c r="K126" s="221" t="str">
        <f>Datos!I599</f>
        <v/>
      </c>
      <c r="L126" s="152"/>
      <c r="M126" s="152"/>
      <c r="N126" s="152"/>
      <c r="O126" s="787" t="str">
        <f>Datos!M599</f>
        <v/>
      </c>
      <c r="P126" s="787" t="str">
        <f>Datos!N599</f>
        <v/>
      </c>
      <c r="Q126" s="787" t="str">
        <f>Datos!O599</f>
        <v/>
      </c>
      <c r="R126" s="585" t="str">
        <f>Datos!P599</f>
        <v/>
      </c>
      <c r="S126" s="217"/>
      <c r="W126" s="223"/>
    </row>
    <row r="127" spans="1:23" s="222" customFormat="1" ht="15" customHeight="1" x14ac:dyDescent="0.3">
      <c r="A127" s="214"/>
      <c r="B127" s="11"/>
      <c r="C127" s="29"/>
      <c r="D127" s="32"/>
      <c r="E127" s="527"/>
      <c r="F127" s="768"/>
      <c r="G127" s="219"/>
      <c r="H127" s="224"/>
      <c r="I127" s="221" t="str">
        <f>Datos!G600</f>
        <v/>
      </c>
      <c r="J127" s="221" t="str">
        <f>Datos!H600</f>
        <v/>
      </c>
      <c r="K127" s="221" t="str">
        <f>Datos!I600</f>
        <v/>
      </c>
      <c r="L127" s="152"/>
      <c r="M127" s="152"/>
      <c r="N127" s="152"/>
      <c r="O127" s="787" t="str">
        <f>Datos!M600</f>
        <v/>
      </c>
      <c r="P127" s="787" t="str">
        <f>Datos!N600</f>
        <v/>
      </c>
      <c r="Q127" s="787" t="str">
        <f>Datos!O600</f>
        <v/>
      </c>
      <c r="R127" s="585" t="str">
        <f>Datos!P600</f>
        <v/>
      </c>
      <c r="S127" s="217"/>
      <c r="W127" s="223"/>
    </row>
    <row r="128" spans="1:23" s="222" customFormat="1" ht="15" customHeight="1" x14ac:dyDescent="0.3">
      <c r="A128" s="214"/>
      <c r="B128" s="11"/>
      <c r="C128" s="29"/>
      <c r="D128" s="32"/>
      <c r="E128" s="527"/>
      <c r="F128" s="768"/>
      <c r="G128" s="219"/>
      <c r="H128" s="224"/>
      <c r="I128" s="221" t="str">
        <f>Datos!G601</f>
        <v/>
      </c>
      <c r="J128" s="221" t="str">
        <f>Datos!H601</f>
        <v/>
      </c>
      <c r="K128" s="221" t="str">
        <f>Datos!I601</f>
        <v/>
      </c>
      <c r="L128" s="152"/>
      <c r="M128" s="152"/>
      <c r="N128" s="152"/>
      <c r="O128" s="787" t="str">
        <f>Datos!M601</f>
        <v/>
      </c>
      <c r="P128" s="787" t="str">
        <f>Datos!N601</f>
        <v/>
      </c>
      <c r="Q128" s="787" t="str">
        <f>Datos!O601</f>
        <v/>
      </c>
      <c r="R128" s="585" t="str">
        <f>Datos!P601</f>
        <v/>
      </c>
      <c r="S128" s="217"/>
      <c r="W128" s="223"/>
    </row>
    <row r="129" spans="1:23" s="222" customFormat="1" ht="15" customHeight="1" x14ac:dyDescent="0.3">
      <c r="A129" s="214"/>
      <c r="B129" s="11"/>
      <c r="C129" s="29"/>
      <c r="D129" s="32"/>
      <c r="E129" s="527"/>
      <c r="F129" s="768"/>
      <c r="G129" s="219"/>
      <c r="H129" s="224"/>
      <c r="I129" s="221" t="str">
        <f>Datos!G602</f>
        <v/>
      </c>
      <c r="J129" s="221" t="str">
        <f>Datos!H602</f>
        <v/>
      </c>
      <c r="K129" s="221" t="str">
        <f>Datos!I602</f>
        <v/>
      </c>
      <c r="L129" s="152"/>
      <c r="M129" s="152"/>
      <c r="N129" s="152"/>
      <c r="O129" s="787" t="str">
        <f>Datos!M602</f>
        <v/>
      </c>
      <c r="P129" s="787" t="str">
        <f>Datos!N602</f>
        <v/>
      </c>
      <c r="Q129" s="787" t="str">
        <f>Datos!O602</f>
        <v/>
      </c>
      <c r="R129" s="585" t="str">
        <f>Datos!P602</f>
        <v/>
      </c>
      <c r="S129" s="217"/>
      <c r="W129" s="223"/>
    </row>
    <row r="130" spans="1:23" s="222" customFormat="1" ht="15" customHeight="1" x14ac:dyDescent="0.3">
      <c r="A130" s="214"/>
      <c r="B130" s="11"/>
      <c r="C130" s="29"/>
      <c r="D130" s="32"/>
      <c r="E130" s="527"/>
      <c r="F130" s="768"/>
      <c r="G130" s="219"/>
      <c r="H130" s="224"/>
      <c r="I130" s="221" t="str">
        <f>Datos!G603</f>
        <v/>
      </c>
      <c r="J130" s="221" t="str">
        <f>Datos!H603</f>
        <v/>
      </c>
      <c r="K130" s="221" t="str">
        <f>Datos!I603</f>
        <v/>
      </c>
      <c r="L130" s="152"/>
      <c r="M130" s="152"/>
      <c r="N130" s="152"/>
      <c r="O130" s="787" t="str">
        <f>Datos!M603</f>
        <v/>
      </c>
      <c r="P130" s="787" t="str">
        <f>Datos!N603</f>
        <v/>
      </c>
      <c r="Q130" s="787" t="str">
        <f>Datos!O603</f>
        <v/>
      </c>
      <c r="R130" s="585" t="str">
        <f>Datos!P603</f>
        <v/>
      </c>
      <c r="S130" s="217"/>
      <c r="W130" s="223"/>
    </row>
    <row r="131" spans="1:23" s="222" customFormat="1" ht="15" customHeight="1" x14ac:dyDescent="0.3">
      <c r="A131" s="214"/>
      <c r="B131" s="11"/>
      <c r="C131" s="29"/>
      <c r="D131" s="32"/>
      <c r="E131" s="527"/>
      <c r="F131" s="768"/>
      <c r="G131" s="219"/>
      <c r="H131" s="224"/>
      <c r="I131" s="221" t="str">
        <f>Datos!G604</f>
        <v/>
      </c>
      <c r="J131" s="221" t="str">
        <f>Datos!H604</f>
        <v/>
      </c>
      <c r="K131" s="221" t="str">
        <f>Datos!I604</f>
        <v/>
      </c>
      <c r="L131" s="152"/>
      <c r="M131" s="152"/>
      <c r="N131" s="152"/>
      <c r="O131" s="787" t="str">
        <f>Datos!M604</f>
        <v/>
      </c>
      <c r="P131" s="787" t="str">
        <f>Datos!N604</f>
        <v/>
      </c>
      <c r="Q131" s="787" t="str">
        <f>Datos!O604</f>
        <v/>
      </c>
      <c r="R131" s="585" t="str">
        <f>Datos!P604</f>
        <v/>
      </c>
      <c r="S131" s="217"/>
      <c r="W131" s="223"/>
    </row>
    <row r="132" spans="1:23" s="222" customFormat="1" ht="15" customHeight="1" x14ac:dyDescent="0.3">
      <c r="A132" s="214"/>
      <c r="B132" s="11"/>
      <c r="C132" s="29"/>
      <c r="D132" s="32"/>
      <c r="E132" s="527"/>
      <c r="F132" s="768"/>
      <c r="G132" s="219"/>
      <c r="H132" s="224"/>
      <c r="I132" s="221" t="str">
        <f>Datos!G605</f>
        <v/>
      </c>
      <c r="J132" s="221" t="str">
        <f>Datos!H605</f>
        <v/>
      </c>
      <c r="K132" s="221" t="str">
        <f>Datos!I605</f>
        <v/>
      </c>
      <c r="L132" s="152"/>
      <c r="M132" s="152"/>
      <c r="N132" s="152"/>
      <c r="O132" s="787" t="str">
        <f>Datos!M605</f>
        <v/>
      </c>
      <c r="P132" s="787" t="str">
        <f>Datos!N605</f>
        <v/>
      </c>
      <c r="Q132" s="787" t="str">
        <f>Datos!O605</f>
        <v/>
      </c>
      <c r="R132" s="585" t="str">
        <f>Datos!P605</f>
        <v/>
      </c>
      <c r="S132" s="217"/>
      <c r="W132" s="223"/>
    </row>
    <row r="133" spans="1:23" s="222" customFormat="1" ht="15" customHeight="1" x14ac:dyDescent="0.3">
      <c r="A133" s="214"/>
      <c r="B133" s="11"/>
      <c r="C133" s="29"/>
      <c r="D133" s="32"/>
      <c r="E133" s="527"/>
      <c r="F133" s="768"/>
      <c r="G133" s="219"/>
      <c r="H133" s="224"/>
      <c r="I133" s="221" t="str">
        <f>Datos!G606</f>
        <v/>
      </c>
      <c r="J133" s="221" t="str">
        <f>Datos!H606</f>
        <v/>
      </c>
      <c r="K133" s="221" t="str">
        <f>Datos!I606</f>
        <v/>
      </c>
      <c r="L133" s="152"/>
      <c r="M133" s="152"/>
      <c r="N133" s="152"/>
      <c r="O133" s="787" t="str">
        <f>Datos!M606</f>
        <v/>
      </c>
      <c r="P133" s="787" t="str">
        <f>Datos!N606</f>
        <v/>
      </c>
      <c r="Q133" s="787" t="str">
        <f>Datos!O606</f>
        <v/>
      </c>
      <c r="R133" s="585" t="str">
        <f>Datos!P606</f>
        <v/>
      </c>
      <c r="S133" s="217"/>
      <c r="W133" s="223"/>
    </row>
    <row r="134" spans="1:23" s="222" customFormat="1" ht="15" customHeight="1" x14ac:dyDescent="0.3">
      <c r="A134" s="214"/>
      <c r="B134" s="11"/>
      <c r="C134" s="29"/>
      <c r="D134" s="32"/>
      <c r="E134" s="527"/>
      <c r="F134" s="768"/>
      <c r="G134" s="219"/>
      <c r="H134" s="224"/>
      <c r="I134" s="221" t="str">
        <f>Datos!G607</f>
        <v/>
      </c>
      <c r="J134" s="221" t="str">
        <f>Datos!H607</f>
        <v/>
      </c>
      <c r="K134" s="221" t="str">
        <f>Datos!I607</f>
        <v/>
      </c>
      <c r="L134" s="152"/>
      <c r="M134" s="152"/>
      <c r="N134" s="152"/>
      <c r="O134" s="787" t="str">
        <f>Datos!M607</f>
        <v/>
      </c>
      <c r="P134" s="787" t="str">
        <f>Datos!N607</f>
        <v/>
      </c>
      <c r="Q134" s="787" t="str">
        <f>Datos!O607</f>
        <v/>
      </c>
      <c r="R134" s="585" t="str">
        <f>Datos!P607</f>
        <v/>
      </c>
      <c r="S134" s="217"/>
      <c r="W134" s="223"/>
    </row>
    <row r="135" spans="1:23" s="222" customFormat="1" ht="15" customHeight="1" x14ac:dyDescent="0.3">
      <c r="A135" s="214"/>
      <c r="B135" s="11"/>
      <c r="C135" s="29"/>
      <c r="D135" s="32"/>
      <c r="E135" s="527"/>
      <c r="F135" s="768"/>
      <c r="G135" s="219"/>
      <c r="H135" s="224"/>
      <c r="I135" s="221" t="str">
        <f>Datos!G608</f>
        <v/>
      </c>
      <c r="J135" s="221" t="str">
        <f>Datos!H608</f>
        <v/>
      </c>
      <c r="K135" s="221" t="str">
        <f>Datos!I608</f>
        <v/>
      </c>
      <c r="L135" s="152"/>
      <c r="M135" s="152"/>
      <c r="N135" s="152"/>
      <c r="O135" s="787" t="str">
        <f>Datos!M608</f>
        <v/>
      </c>
      <c r="P135" s="787" t="str">
        <f>Datos!N608</f>
        <v/>
      </c>
      <c r="Q135" s="787" t="str">
        <f>Datos!O608</f>
        <v/>
      </c>
      <c r="R135" s="585" t="str">
        <f>Datos!P608</f>
        <v/>
      </c>
      <c r="S135" s="217"/>
      <c r="W135" s="223"/>
    </row>
    <row r="136" spans="1:23" s="222" customFormat="1" ht="15" customHeight="1" x14ac:dyDescent="0.3">
      <c r="A136" s="214"/>
      <c r="B136" s="11"/>
      <c r="C136" s="29"/>
      <c r="D136" s="32"/>
      <c r="E136" s="527"/>
      <c r="F136" s="768"/>
      <c r="G136" s="219"/>
      <c r="H136" s="224"/>
      <c r="I136" s="221" t="str">
        <f>Datos!G609</f>
        <v/>
      </c>
      <c r="J136" s="221" t="str">
        <f>Datos!H609</f>
        <v/>
      </c>
      <c r="K136" s="221" t="str">
        <f>Datos!I609</f>
        <v/>
      </c>
      <c r="L136" s="152"/>
      <c r="M136" s="152"/>
      <c r="N136" s="152"/>
      <c r="O136" s="787" t="str">
        <f>Datos!M609</f>
        <v/>
      </c>
      <c r="P136" s="787" t="str">
        <f>Datos!N609</f>
        <v/>
      </c>
      <c r="Q136" s="787" t="str">
        <f>Datos!O609</f>
        <v/>
      </c>
      <c r="R136" s="585" t="str">
        <f>Datos!P609</f>
        <v/>
      </c>
      <c r="S136" s="217"/>
      <c r="W136" s="223"/>
    </row>
    <row r="137" spans="1:23" s="222" customFormat="1" ht="15" customHeight="1" x14ac:dyDescent="0.3">
      <c r="A137" s="214"/>
      <c r="B137" s="11"/>
      <c r="C137" s="29"/>
      <c r="D137" s="32"/>
      <c r="E137" s="527"/>
      <c r="F137" s="768"/>
      <c r="G137" s="219"/>
      <c r="H137" s="224"/>
      <c r="I137" s="221" t="str">
        <f>Datos!G610</f>
        <v/>
      </c>
      <c r="J137" s="221" t="str">
        <f>Datos!H610</f>
        <v/>
      </c>
      <c r="K137" s="221" t="str">
        <f>Datos!I610</f>
        <v/>
      </c>
      <c r="L137" s="152"/>
      <c r="M137" s="152"/>
      <c r="N137" s="152"/>
      <c r="O137" s="787" t="str">
        <f>Datos!M610</f>
        <v/>
      </c>
      <c r="P137" s="787" t="str">
        <f>Datos!N610</f>
        <v/>
      </c>
      <c r="Q137" s="787" t="str">
        <f>Datos!O610</f>
        <v/>
      </c>
      <c r="R137" s="585" t="str">
        <f>Datos!P610</f>
        <v/>
      </c>
      <c r="S137" s="217"/>
      <c r="W137" s="223"/>
    </row>
    <row r="138" spans="1:23" s="222" customFormat="1" ht="15" customHeight="1" x14ac:dyDescent="0.3">
      <c r="A138" s="214"/>
      <c r="B138" s="11"/>
      <c r="C138" s="29"/>
      <c r="D138" s="32"/>
      <c r="E138" s="527"/>
      <c r="F138" s="768"/>
      <c r="G138" s="219"/>
      <c r="H138" s="224"/>
      <c r="I138" s="221" t="str">
        <f>Datos!G611</f>
        <v/>
      </c>
      <c r="J138" s="221" t="str">
        <f>Datos!H611</f>
        <v/>
      </c>
      <c r="K138" s="221" t="str">
        <f>Datos!I611</f>
        <v/>
      </c>
      <c r="L138" s="152"/>
      <c r="M138" s="152"/>
      <c r="N138" s="152"/>
      <c r="O138" s="787" t="str">
        <f>Datos!M611</f>
        <v/>
      </c>
      <c r="P138" s="787" t="str">
        <f>Datos!N611</f>
        <v/>
      </c>
      <c r="Q138" s="787" t="str">
        <f>Datos!O611</f>
        <v/>
      </c>
      <c r="R138" s="585" t="str">
        <f>Datos!P611</f>
        <v/>
      </c>
      <c r="S138" s="217"/>
      <c r="W138" s="223"/>
    </row>
    <row r="139" spans="1:23" s="222" customFormat="1" ht="15" customHeight="1" x14ac:dyDescent="0.3">
      <c r="A139" s="214"/>
      <c r="B139" s="11"/>
      <c r="C139" s="29"/>
      <c r="D139" s="32"/>
      <c r="E139" s="527"/>
      <c r="F139" s="768"/>
      <c r="G139" s="219"/>
      <c r="H139" s="224"/>
      <c r="I139" s="221" t="str">
        <f>Datos!G612</f>
        <v/>
      </c>
      <c r="J139" s="221" t="str">
        <f>Datos!H612</f>
        <v/>
      </c>
      <c r="K139" s="221" t="str">
        <f>Datos!I612</f>
        <v/>
      </c>
      <c r="L139" s="152"/>
      <c r="M139" s="152"/>
      <c r="N139" s="152"/>
      <c r="O139" s="787" t="str">
        <f>Datos!M612</f>
        <v/>
      </c>
      <c r="P139" s="787" t="str">
        <f>Datos!N612</f>
        <v/>
      </c>
      <c r="Q139" s="787" t="str">
        <f>Datos!O612</f>
        <v/>
      </c>
      <c r="R139" s="585" t="str">
        <f>Datos!P612</f>
        <v/>
      </c>
      <c r="S139" s="217"/>
      <c r="W139" s="223"/>
    </row>
    <row r="140" spans="1:23" s="222" customFormat="1" ht="15" customHeight="1" x14ac:dyDescent="0.3">
      <c r="A140" s="214"/>
      <c r="B140" s="11"/>
      <c r="C140" s="29"/>
      <c r="D140" s="32"/>
      <c r="E140" s="527"/>
      <c r="F140" s="768"/>
      <c r="G140" s="219"/>
      <c r="H140" s="224"/>
      <c r="I140" s="221" t="str">
        <f>Datos!G613</f>
        <v/>
      </c>
      <c r="J140" s="221" t="str">
        <f>Datos!H613</f>
        <v/>
      </c>
      <c r="K140" s="221" t="str">
        <f>Datos!I613</f>
        <v/>
      </c>
      <c r="L140" s="152"/>
      <c r="M140" s="152"/>
      <c r="N140" s="152"/>
      <c r="O140" s="787" t="str">
        <f>Datos!M613</f>
        <v/>
      </c>
      <c r="P140" s="787" t="str">
        <f>Datos!N613</f>
        <v/>
      </c>
      <c r="Q140" s="787" t="str">
        <f>Datos!O613</f>
        <v/>
      </c>
      <c r="R140" s="585" t="str">
        <f>Datos!P613</f>
        <v/>
      </c>
      <c r="S140" s="217"/>
      <c r="W140" s="223"/>
    </row>
    <row r="141" spans="1:23" s="222" customFormat="1" ht="15" customHeight="1" x14ac:dyDescent="0.3">
      <c r="A141" s="214"/>
      <c r="B141" s="11"/>
      <c r="C141" s="29"/>
      <c r="D141" s="32"/>
      <c r="E141" s="527"/>
      <c r="F141" s="768"/>
      <c r="G141" s="219"/>
      <c r="H141" s="224"/>
      <c r="I141" s="221" t="str">
        <f>Datos!G614</f>
        <v/>
      </c>
      <c r="J141" s="221" t="str">
        <f>Datos!H614</f>
        <v/>
      </c>
      <c r="K141" s="221" t="str">
        <f>Datos!I614</f>
        <v/>
      </c>
      <c r="L141" s="152"/>
      <c r="M141" s="152"/>
      <c r="N141" s="152"/>
      <c r="O141" s="787" t="str">
        <f>Datos!M614</f>
        <v/>
      </c>
      <c r="P141" s="787" t="str">
        <f>Datos!N614</f>
        <v/>
      </c>
      <c r="Q141" s="787" t="str">
        <f>Datos!O614</f>
        <v/>
      </c>
      <c r="R141" s="585" t="str">
        <f>Datos!P614</f>
        <v/>
      </c>
      <c r="S141" s="217"/>
      <c r="W141" s="223"/>
    </row>
    <row r="142" spans="1:23" s="222" customFormat="1" ht="15" customHeight="1" x14ac:dyDescent="0.3">
      <c r="A142" s="214"/>
      <c r="B142" s="11"/>
      <c r="C142" s="29"/>
      <c r="D142" s="32"/>
      <c r="E142" s="527"/>
      <c r="F142" s="768"/>
      <c r="G142" s="219"/>
      <c r="H142" s="224"/>
      <c r="I142" s="221" t="str">
        <f>Datos!G615</f>
        <v/>
      </c>
      <c r="J142" s="221" t="str">
        <f>Datos!H615</f>
        <v/>
      </c>
      <c r="K142" s="221" t="str">
        <f>Datos!I615</f>
        <v/>
      </c>
      <c r="L142" s="152"/>
      <c r="M142" s="152"/>
      <c r="N142" s="152"/>
      <c r="O142" s="787" t="str">
        <f>Datos!M615</f>
        <v/>
      </c>
      <c r="P142" s="787" t="str">
        <f>Datos!N615</f>
        <v/>
      </c>
      <c r="Q142" s="787" t="str">
        <f>Datos!O615</f>
        <v/>
      </c>
      <c r="R142" s="585" t="str">
        <f>Datos!P615</f>
        <v/>
      </c>
      <c r="S142" s="217"/>
      <c r="W142" s="223"/>
    </row>
    <row r="143" spans="1:23" s="222" customFormat="1" ht="15" customHeight="1" x14ac:dyDescent="0.3">
      <c r="A143" s="214"/>
      <c r="B143" s="11"/>
      <c r="C143" s="29"/>
      <c r="D143" s="32"/>
      <c r="E143" s="527"/>
      <c r="F143" s="768"/>
      <c r="G143" s="219"/>
      <c r="H143" s="224"/>
      <c r="I143" s="221" t="str">
        <f>Datos!G616</f>
        <v/>
      </c>
      <c r="J143" s="221" t="str">
        <f>Datos!H616</f>
        <v/>
      </c>
      <c r="K143" s="221" t="str">
        <f>Datos!I616</f>
        <v/>
      </c>
      <c r="L143" s="152"/>
      <c r="M143" s="152"/>
      <c r="N143" s="152"/>
      <c r="O143" s="787" t="str">
        <f>Datos!M616</f>
        <v/>
      </c>
      <c r="P143" s="787" t="str">
        <f>Datos!N616</f>
        <v/>
      </c>
      <c r="Q143" s="787" t="str">
        <f>Datos!O616</f>
        <v/>
      </c>
      <c r="R143" s="585" t="str">
        <f>Datos!P616</f>
        <v/>
      </c>
      <c r="S143" s="217"/>
      <c r="W143" s="223"/>
    </row>
    <row r="144" spans="1:23" s="222" customFormat="1" ht="15" customHeight="1" x14ac:dyDescent="0.3">
      <c r="A144" s="214"/>
      <c r="B144" s="11"/>
      <c r="C144" s="29"/>
      <c r="D144" s="32"/>
      <c r="E144" s="527"/>
      <c r="F144" s="768"/>
      <c r="G144" s="219"/>
      <c r="H144" s="224"/>
      <c r="I144" s="221" t="str">
        <f>Datos!G617</f>
        <v/>
      </c>
      <c r="J144" s="221" t="str">
        <f>Datos!H617</f>
        <v/>
      </c>
      <c r="K144" s="221" t="str">
        <f>Datos!I617</f>
        <v/>
      </c>
      <c r="L144" s="152"/>
      <c r="M144" s="152"/>
      <c r="N144" s="152"/>
      <c r="O144" s="787" t="str">
        <f>Datos!M617</f>
        <v/>
      </c>
      <c r="P144" s="787" t="str">
        <f>Datos!N617</f>
        <v/>
      </c>
      <c r="Q144" s="787" t="str">
        <f>Datos!O617</f>
        <v/>
      </c>
      <c r="R144" s="585" t="str">
        <f>Datos!P617</f>
        <v/>
      </c>
      <c r="S144" s="217"/>
      <c r="W144" s="223"/>
    </row>
    <row r="145" spans="1:23" s="222" customFormat="1" ht="15" customHeight="1" x14ac:dyDescent="0.3">
      <c r="A145" s="214"/>
      <c r="B145" s="11"/>
      <c r="C145" s="29"/>
      <c r="D145" s="32"/>
      <c r="E145" s="527"/>
      <c r="F145" s="768"/>
      <c r="G145" s="219"/>
      <c r="H145" s="224"/>
      <c r="I145" s="221" t="str">
        <f>Datos!G618</f>
        <v/>
      </c>
      <c r="J145" s="221" t="str">
        <f>Datos!H618</f>
        <v/>
      </c>
      <c r="K145" s="221" t="str">
        <f>Datos!I618</f>
        <v/>
      </c>
      <c r="L145" s="152"/>
      <c r="M145" s="152"/>
      <c r="N145" s="152"/>
      <c r="O145" s="787" t="str">
        <f>Datos!M618</f>
        <v/>
      </c>
      <c r="P145" s="787" t="str">
        <f>Datos!N618</f>
        <v/>
      </c>
      <c r="Q145" s="787" t="str">
        <f>Datos!O618</f>
        <v/>
      </c>
      <c r="R145" s="585" t="str">
        <f>Datos!P618</f>
        <v/>
      </c>
      <c r="S145" s="217"/>
      <c r="W145" s="223"/>
    </row>
    <row r="146" spans="1:23" s="222" customFormat="1" ht="15" customHeight="1" x14ac:dyDescent="0.3">
      <c r="A146" s="214"/>
      <c r="B146" s="11"/>
      <c r="C146" s="29"/>
      <c r="D146" s="32"/>
      <c r="E146" s="527"/>
      <c r="F146" s="768"/>
      <c r="G146" s="219"/>
      <c r="H146" s="224"/>
      <c r="I146" s="221" t="str">
        <f>Datos!G619</f>
        <v/>
      </c>
      <c r="J146" s="221" t="str">
        <f>Datos!H619</f>
        <v/>
      </c>
      <c r="K146" s="221" t="str">
        <f>Datos!I619</f>
        <v/>
      </c>
      <c r="L146" s="152"/>
      <c r="M146" s="152"/>
      <c r="N146" s="152"/>
      <c r="O146" s="787" t="str">
        <f>Datos!M619</f>
        <v/>
      </c>
      <c r="P146" s="787" t="str">
        <f>Datos!N619</f>
        <v/>
      </c>
      <c r="Q146" s="787" t="str">
        <f>Datos!O619</f>
        <v/>
      </c>
      <c r="R146" s="585" t="str">
        <f>Datos!P619</f>
        <v/>
      </c>
      <c r="S146" s="217"/>
      <c r="W146" s="223"/>
    </row>
    <row r="147" spans="1:23" s="222" customFormat="1" ht="15" customHeight="1" x14ac:dyDescent="0.3">
      <c r="A147" s="214"/>
      <c r="B147" s="11"/>
      <c r="C147" s="29"/>
      <c r="D147" s="32"/>
      <c r="E147" s="527"/>
      <c r="F147" s="768"/>
      <c r="G147" s="219"/>
      <c r="H147" s="224"/>
      <c r="I147" s="221" t="str">
        <f>Datos!G620</f>
        <v/>
      </c>
      <c r="J147" s="221" t="str">
        <f>Datos!H620</f>
        <v/>
      </c>
      <c r="K147" s="221" t="str">
        <f>Datos!I620</f>
        <v/>
      </c>
      <c r="L147" s="152"/>
      <c r="M147" s="152"/>
      <c r="N147" s="152"/>
      <c r="O147" s="787" t="str">
        <f>Datos!M620</f>
        <v/>
      </c>
      <c r="P147" s="787" t="str">
        <f>Datos!N620</f>
        <v/>
      </c>
      <c r="Q147" s="787" t="str">
        <f>Datos!O620</f>
        <v/>
      </c>
      <c r="R147" s="585" t="str">
        <f>Datos!P620</f>
        <v/>
      </c>
      <c r="S147" s="217"/>
      <c r="W147" s="223"/>
    </row>
    <row r="148" spans="1:23" s="222" customFormat="1" ht="15" customHeight="1" x14ac:dyDescent="0.3">
      <c r="A148" s="214"/>
      <c r="B148" s="11"/>
      <c r="C148" s="29"/>
      <c r="D148" s="32"/>
      <c r="E148" s="527"/>
      <c r="F148" s="768"/>
      <c r="G148" s="219"/>
      <c r="H148" s="224"/>
      <c r="I148" s="221" t="str">
        <f>Datos!G621</f>
        <v/>
      </c>
      <c r="J148" s="221" t="str">
        <f>Datos!H621</f>
        <v/>
      </c>
      <c r="K148" s="221" t="str">
        <f>Datos!I621</f>
        <v/>
      </c>
      <c r="L148" s="152"/>
      <c r="M148" s="152"/>
      <c r="N148" s="152"/>
      <c r="O148" s="787" t="str">
        <f>Datos!M621</f>
        <v/>
      </c>
      <c r="P148" s="787" t="str">
        <f>Datos!N621</f>
        <v/>
      </c>
      <c r="Q148" s="787" t="str">
        <f>Datos!O621</f>
        <v/>
      </c>
      <c r="R148" s="585" t="str">
        <f>Datos!P621</f>
        <v/>
      </c>
      <c r="S148" s="217"/>
      <c r="W148" s="223"/>
    </row>
    <row r="149" spans="1:23" s="222" customFormat="1" ht="15" customHeight="1" x14ac:dyDescent="0.3">
      <c r="A149" s="214"/>
      <c r="B149" s="11"/>
      <c r="C149" s="29"/>
      <c r="D149" s="32"/>
      <c r="E149" s="527"/>
      <c r="F149" s="768"/>
      <c r="G149" s="219"/>
      <c r="H149" s="224"/>
      <c r="I149" s="221" t="str">
        <f>Datos!G622</f>
        <v/>
      </c>
      <c r="J149" s="221" t="str">
        <f>Datos!H622</f>
        <v/>
      </c>
      <c r="K149" s="221" t="str">
        <f>Datos!I622</f>
        <v/>
      </c>
      <c r="L149" s="152"/>
      <c r="M149" s="152"/>
      <c r="N149" s="152"/>
      <c r="O149" s="787" t="str">
        <f>Datos!M622</f>
        <v/>
      </c>
      <c r="P149" s="787" t="str">
        <f>Datos!N622</f>
        <v/>
      </c>
      <c r="Q149" s="787" t="str">
        <f>Datos!O622</f>
        <v/>
      </c>
      <c r="R149" s="585" t="str">
        <f>Datos!P622</f>
        <v/>
      </c>
      <c r="S149" s="217"/>
      <c r="W149" s="223"/>
    </row>
    <row r="150" spans="1:23" s="222" customFormat="1" ht="15" customHeight="1" x14ac:dyDescent="0.3">
      <c r="A150" s="214"/>
      <c r="B150" s="11"/>
      <c r="C150" s="29"/>
      <c r="D150" s="32"/>
      <c r="E150" s="527"/>
      <c r="F150" s="768"/>
      <c r="G150" s="219"/>
      <c r="H150" s="224"/>
      <c r="I150" s="221" t="str">
        <f>Datos!G623</f>
        <v/>
      </c>
      <c r="J150" s="221" t="str">
        <f>Datos!H623</f>
        <v/>
      </c>
      <c r="K150" s="221" t="str">
        <f>Datos!I623</f>
        <v/>
      </c>
      <c r="L150" s="152"/>
      <c r="M150" s="152"/>
      <c r="N150" s="152"/>
      <c r="O150" s="787" t="str">
        <f>Datos!M623</f>
        <v/>
      </c>
      <c r="P150" s="787" t="str">
        <f>Datos!N623</f>
        <v/>
      </c>
      <c r="Q150" s="787" t="str">
        <f>Datos!O623</f>
        <v/>
      </c>
      <c r="R150" s="585" t="str">
        <f>Datos!P623</f>
        <v/>
      </c>
      <c r="S150" s="217"/>
      <c r="W150" s="223"/>
    </row>
    <row r="151" spans="1:23" s="222" customFormat="1" ht="15" customHeight="1" x14ac:dyDescent="0.3">
      <c r="A151" s="214"/>
      <c r="B151" s="11"/>
      <c r="C151" s="29"/>
      <c r="D151" s="32"/>
      <c r="E151" s="527"/>
      <c r="F151" s="768"/>
      <c r="G151" s="219"/>
      <c r="H151" s="224"/>
      <c r="I151" s="221" t="str">
        <f>Datos!G624</f>
        <v/>
      </c>
      <c r="J151" s="221" t="str">
        <f>Datos!H624</f>
        <v/>
      </c>
      <c r="K151" s="221" t="str">
        <f>Datos!I624</f>
        <v/>
      </c>
      <c r="L151" s="152"/>
      <c r="M151" s="152"/>
      <c r="N151" s="152"/>
      <c r="O151" s="787" t="str">
        <f>Datos!M624</f>
        <v/>
      </c>
      <c r="P151" s="787" t="str">
        <f>Datos!N624</f>
        <v/>
      </c>
      <c r="Q151" s="787" t="str">
        <f>Datos!O624</f>
        <v/>
      </c>
      <c r="R151" s="585" t="str">
        <f>Datos!P624</f>
        <v/>
      </c>
      <c r="S151" s="217"/>
      <c r="W151" s="223"/>
    </row>
    <row r="152" spans="1:23" s="222" customFormat="1" ht="15" customHeight="1" x14ac:dyDescent="0.3">
      <c r="A152" s="214"/>
      <c r="B152" s="11"/>
      <c r="C152" s="29"/>
      <c r="D152" s="32"/>
      <c r="E152" s="527"/>
      <c r="F152" s="768"/>
      <c r="G152" s="219"/>
      <c r="H152" s="224"/>
      <c r="I152" s="221" t="str">
        <f>Datos!G625</f>
        <v/>
      </c>
      <c r="J152" s="221" t="str">
        <f>Datos!H625</f>
        <v/>
      </c>
      <c r="K152" s="221" t="str">
        <f>Datos!I625</f>
        <v/>
      </c>
      <c r="L152" s="152"/>
      <c r="M152" s="152"/>
      <c r="N152" s="152"/>
      <c r="O152" s="787" t="str">
        <f>Datos!M625</f>
        <v/>
      </c>
      <c r="P152" s="787" t="str">
        <f>Datos!N625</f>
        <v/>
      </c>
      <c r="Q152" s="787" t="str">
        <f>Datos!O625</f>
        <v/>
      </c>
      <c r="R152" s="585" t="str">
        <f>Datos!P625</f>
        <v/>
      </c>
      <c r="S152" s="217"/>
      <c r="W152" s="223"/>
    </row>
    <row r="153" spans="1:23" s="222" customFormat="1" ht="15" customHeight="1" x14ac:dyDescent="0.3">
      <c r="A153" s="214"/>
      <c r="B153" s="11"/>
      <c r="C153" s="29"/>
      <c r="D153" s="32"/>
      <c r="E153" s="527"/>
      <c r="F153" s="768"/>
      <c r="G153" s="219"/>
      <c r="H153" s="224"/>
      <c r="I153" s="221" t="str">
        <f>Datos!G626</f>
        <v/>
      </c>
      <c r="J153" s="221" t="str">
        <f>Datos!H626</f>
        <v/>
      </c>
      <c r="K153" s="221" t="str">
        <f>Datos!I626</f>
        <v/>
      </c>
      <c r="L153" s="152"/>
      <c r="M153" s="152"/>
      <c r="N153" s="152"/>
      <c r="O153" s="787" t="str">
        <f>Datos!M626</f>
        <v/>
      </c>
      <c r="P153" s="787" t="str">
        <f>Datos!N626</f>
        <v/>
      </c>
      <c r="Q153" s="787" t="str">
        <f>Datos!O626</f>
        <v/>
      </c>
      <c r="R153" s="585" t="str">
        <f>Datos!P626</f>
        <v/>
      </c>
      <c r="S153" s="217"/>
      <c r="W153" s="223"/>
    </row>
    <row r="154" spans="1:23" s="222" customFormat="1" ht="15" customHeight="1" x14ac:dyDescent="0.3">
      <c r="A154" s="214"/>
      <c r="B154" s="11"/>
      <c r="C154" s="29"/>
      <c r="D154" s="32"/>
      <c r="E154" s="527"/>
      <c r="F154" s="768"/>
      <c r="G154" s="219"/>
      <c r="H154" s="224"/>
      <c r="I154" s="221" t="str">
        <f>Datos!G627</f>
        <v/>
      </c>
      <c r="J154" s="221" t="str">
        <f>Datos!H627</f>
        <v/>
      </c>
      <c r="K154" s="221" t="str">
        <f>Datos!I627</f>
        <v/>
      </c>
      <c r="L154" s="152"/>
      <c r="M154" s="152"/>
      <c r="N154" s="152"/>
      <c r="O154" s="787" t="str">
        <f>Datos!M627</f>
        <v/>
      </c>
      <c r="P154" s="787" t="str">
        <f>Datos!N627</f>
        <v/>
      </c>
      <c r="Q154" s="787" t="str">
        <f>Datos!O627</f>
        <v/>
      </c>
      <c r="R154" s="585" t="str">
        <f>Datos!P627</f>
        <v/>
      </c>
      <c r="S154" s="217"/>
      <c r="W154" s="223"/>
    </row>
    <row r="155" spans="1:23" s="222" customFormat="1" ht="15" customHeight="1" x14ac:dyDescent="0.3">
      <c r="A155" s="214"/>
      <c r="B155" s="11"/>
      <c r="C155" s="29"/>
      <c r="D155" s="32"/>
      <c r="E155" s="527"/>
      <c r="F155" s="768"/>
      <c r="G155" s="219"/>
      <c r="H155" s="224"/>
      <c r="I155" s="221" t="str">
        <f>Datos!G628</f>
        <v/>
      </c>
      <c r="J155" s="221" t="str">
        <f>Datos!H628</f>
        <v/>
      </c>
      <c r="K155" s="221" t="str">
        <f>Datos!I628</f>
        <v/>
      </c>
      <c r="L155" s="152"/>
      <c r="M155" s="152"/>
      <c r="N155" s="152"/>
      <c r="O155" s="787" t="str">
        <f>Datos!M628</f>
        <v/>
      </c>
      <c r="P155" s="787" t="str">
        <f>Datos!N628</f>
        <v/>
      </c>
      <c r="Q155" s="787" t="str">
        <f>Datos!O628</f>
        <v/>
      </c>
      <c r="R155" s="585" t="str">
        <f>Datos!P628</f>
        <v/>
      </c>
      <c r="S155" s="217"/>
      <c r="W155" s="223"/>
    </row>
    <row r="156" spans="1:23" s="222" customFormat="1" ht="15" customHeight="1" x14ac:dyDescent="0.3">
      <c r="A156" s="214"/>
      <c r="B156" s="11"/>
      <c r="C156" s="29"/>
      <c r="D156" s="32"/>
      <c r="E156" s="527"/>
      <c r="F156" s="768"/>
      <c r="G156" s="219"/>
      <c r="H156" s="224"/>
      <c r="I156" s="221" t="str">
        <f>Datos!G629</f>
        <v/>
      </c>
      <c r="J156" s="221" t="str">
        <f>Datos!H629</f>
        <v/>
      </c>
      <c r="K156" s="221" t="str">
        <f>Datos!I629</f>
        <v/>
      </c>
      <c r="L156" s="152"/>
      <c r="M156" s="152"/>
      <c r="N156" s="152"/>
      <c r="O156" s="787" t="str">
        <f>Datos!M629</f>
        <v/>
      </c>
      <c r="P156" s="787" t="str">
        <f>Datos!N629</f>
        <v/>
      </c>
      <c r="Q156" s="787" t="str">
        <f>Datos!O629</f>
        <v/>
      </c>
      <c r="R156" s="585" t="str">
        <f>Datos!P629</f>
        <v/>
      </c>
      <c r="S156" s="217"/>
      <c r="W156" s="223"/>
    </row>
    <row r="157" spans="1:23" s="222" customFormat="1" ht="15" customHeight="1" x14ac:dyDescent="0.3">
      <c r="A157" s="214"/>
      <c r="B157" s="11"/>
      <c r="C157" s="29"/>
      <c r="D157" s="32"/>
      <c r="E157" s="527"/>
      <c r="F157" s="768"/>
      <c r="G157" s="219"/>
      <c r="H157" s="224"/>
      <c r="I157" s="221" t="str">
        <f>Datos!G630</f>
        <v/>
      </c>
      <c r="J157" s="221" t="str">
        <f>Datos!H630</f>
        <v/>
      </c>
      <c r="K157" s="221" t="str">
        <f>Datos!I630</f>
        <v/>
      </c>
      <c r="L157" s="152"/>
      <c r="M157" s="152"/>
      <c r="N157" s="152"/>
      <c r="O157" s="787" t="str">
        <f>Datos!M630</f>
        <v/>
      </c>
      <c r="P157" s="787" t="str">
        <f>Datos!N630</f>
        <v/>
      </c>
      <c r="Q157" s="787" t="str">
        <f>Datos!O630</f>
        <v/>
      </c>
      <c r="R157" s="585" t="str">
        <f>Datos!P630</f>
        <v/>
      </c>
      <c r="S157" s="217"/>
      <c r="W157" s="223"/>
    </row>
    <row r="158" spans="1:23" s="222" customFormat="1" ht="15" customHeight="1" x14ac:dyDescent="0.3">
      <c r="A158" s="214"/>
      <c r="B158" s="11"/>
      <c r="C158" s="29"/>
      <c r="D158" s="32"/>
      <c r="E158" s="527"/>
      <c r="F158" s="768"/>
      <c r="G158" s="219"/>
      <c r="H158" s="224"/>
      <c r="I158" s="221" t="str">
        <f>Datos!G631</f>
        <v/>
      </c>
      <c r="J158" s="221" t="str">
        <f>Datos!H631</f>
        <v/>
      </c>
      <c r="K158" s="221" t="str">
        <f>Datos!I631</f>
        <v/>
      </c>
      <c r="L158" s="152"/>
      <c r="M158" s="152"/>
      <c r="N158" s="152"/>
      <c r="O158" s="787" t="str">
        <f>Datos!M631</f>
        <v/>
      </c>
      <c r="P158" s="787" t="str">
        <f>Datos!N631</f>
        <v/>
      </c>
      <c r="Q158" s="787" t="str">
        <f>Datos!O631</f>
        <v/>
      </c>
      <c r="R158" s="585" t="str">
        <f>Datos!P631</f>
        <v/>
      </c>
      <c r="S158" s="217"/>
      <c r="W158" s="223"/>
    </row>
    <row r="159" spans="1:23" s="222" customFormat="1" ht="15" customHeight="1" x14ac:dyDescent="0.3">
      <c r="A159" s="214"/>
      <c r="B159" s="11"/>
      <c r="C159" s="29"/>
      <c r="D159" s="32"/>
      <c r="E159" s="527"/>
      <c r="F159" s="768"/>
      <c r="G159" s="219"/>
      <c r="H159" s="224"/>
      <c r="I159" s="221" t="str">
        <f>Datos!G632</f>
        <v/>
      </c>
      <c r="J159" s="221" t="str">
        <f>Datos!H632</f>
        <v/>
      </c>
      <c r="K159" s="221" t="str">
        <f>Datos!I632</f>
        <v/>
      </c>
      <c r="L159" s="152"/>
      <c r="M159" s="152"/>
      <c r="N159" s="152"/>
      <c r="O159" s="787" t="str">
        <f>Datos!M632</f>
        <v/>
      </c>
      <c r="P159" s="787" t="str">
        <f>Datos!N632</f>
        <v/>
      </c>
      <c r="Q159" s="787" t="str">
        <f>Datos!O632</f>
        <v/>
      </c>
      <c r="R159" s="585" t="str">
        <f>Datos!P632</f>
        <v/>
      </c>
      <c r="S159" s="217"/>
      <c r="W159" s="223"/>
    </row>
    <row r="160" spans="1:23" s="222" customFormat="1" ht="15" customHeight="1" x14ac:dyDescent="0.3">
      <c r="A160" s="214"/>
      <c r="B160" s="11"/>
      <c r="C160" s="29"/>
      <c r="D160" s="32"/>
      <c r="E160" s="527"/>
      <c r="F160" s="768"/>
      <c r="G160" s="219"/>
      <c r="H160" s="224"/>
      <c r="I160" s="221" t="str">
        <f>Datos!G633</f>
        <v/>
      </c>
      <c r="J160" s="221" t="str">
        <f>Datos!H633</f>
        <v/>
      </c>
      <c r="K160" s="221" t="str">
        <f>Datos!I633</f>
        <v/>
      </c>
      <c r="L160" s="152"/>
      <c r="M160" s="152"/>
      <c r="N160" s="152"/>
      <c r="O160" s="787" t="str">
        <f>Datos!M633</f>
        <v/>
      </c>
      <c r="P160" s="787" t="str">
        <f>Datos!N633</f>
        <v/>
      </c>
      <c r="Q160" s="787" t="str">
        <f>Datos!O633</f>
        <v/>
      </c>
      <c r="R160" s="585" t="str">
        <f>Datos!P633</f>
        <v/>
      </c>
      <c r="S160" s="217"/>
      <c r="W160" s="223"/>
    </row>
    <row r="161" spans="1:28" s="222" customFormat="1" ht="15" customHeight="1" x14ac:dyDescent="0.3">
      <c r="A161" s="214"/>
      <c r="B161" s="11"/>
      <c r="C161" s="29"/>
      <c r="D161" s="32"/>
      <c r="E161" s="527"/>
      <c r="F161" s="768"/>
      <c r="G161" s="219"/>
      <c r="H161" s="224"/>
      <c r="I161" s="221" t="str">
        <f>Datos!G634</f>
        <v/>
      </c>
      <c r="J161" s="221" t="str">
        <f>Datos!H634</f>
        <v/>
      </c>
      <c r="K161" s="221" t="str">
        <f>Datos!I634</f>
        <v/>
      </c>
      <c r="L161" s="152"/>
      <c r="M161" s="152"/>
      <c r="N161" s="152"/>
      <c r="O161" s="787" t="str">
        <f>Datos!M634</f>
        <v/>
      </c>
      <c r="P161" s="787" t="str">
        <f>Datos!N634</f>
        <v/>
      </c>
      <c r="Q161" s="787" t="str">
        <f>Datos!O634</f>
        <v/>
      </c>
      <c r="R161" s="585" t="str">
        <f>Datos!P634</f>
        <v/>
      </c>
      <c r="S161" s="217"/>
      <c r="W161" s="223"/>
    </row>
    <row r="162" spans="1:28" s="222" customFormat="1" ht="15" customHeight="1" x14ac:dyDescent="0.3">
      <c r="A162" s="214"/>
      <c r="B162" s="11"/>
      <c r="C162" s="29"/>
      <c r="D162" s="32"/>
      <c r="E162" s="527"/>
      <c r="F162" s="768"/>
      <c r="G162" s="219"/>
      <c r="H162" s="224"/>
      <c r="I162" s="221" t="str">
        <f>Datos!G635</f>
        <v/>
      </c>
      <c r="J162" s="221" t="str">
        <f>Datos!H635</f>
        <v/>
      </c>
      <c r="K162" s="221" t="str">
        <f>Datos!I635</f>
        <v/>
      </c>
      <c r="L162" s="152"/>
      <c r="M162" s="152"/>
      <c r="N162" s="152"/>
      <c r="O162" s="787" t="str">
        <f>Datos!M635</f>
        <v/>
      </c>
      <c r="P162" s="787" t="str">
        <f>Datos!N635</f>
        <v/>
      </c>
      <c r="Q162" s="787" t="str">
        <f>Datos!O635</f>
        <v/>
      </c>
      <c r="R162" s="585" t="str">
        <f>Datos!P635</f>
        <v/>
      </c>
      <c r="S162" s="217"/>
      <c r="W162" s="223"/>
    </row>
    <row r="163" spans="1:28" s="222" customFormat="1" ht="15" customHeight="1" x14ac:dyDescent="0.3">
      <c r="A163" s="214"/>
      <c r="B163" s="11"/>
      <c r="C163" s="29"/>
      <c r="D163" s="32"/>
      <c r="E163" s="527"/>
      <c r="F163" s="768"/>
      <c r="G163" s="219"/>
      <c r="H163" s="224"/>
      <c r="I163" s="221" t="str">
        <f>Datos!G636</f>
        <v/>
      </c>
      <c r="J163" s="221" t="str">
        <f>Datos!H636</f>
        <v/>
      </c>
      <c r="K163" s="221" t="str">
        <f>Datos!I636</f>
        <v/>
      </c>
      <c r="L163" s="152"/>
      <c r="M163" s="152"/>
      <c r="N163" s="152"/>
      <c r="O163" s="787" t="str">
        <f>Datos!M636</f>
        <v/>
      </c>
      <c r="P163" s="787" t="str">
        <f>Datos!N636</f>
        <v/>
      </c>
      <c r="Q163" s="787" t="str">
        <f>Datos!O636</f>
        <v/>
      </c>
      <c r="R163" s="585" t="str">
        <f>Datos!P636</f>
        <v/>
      </c>
      <c r="S163" s="217"/>
      <c r="W163" s="223"/>
    </row>
    <row r="164" spans="1:28" s="222" customFormat="1" ht="15" customHeight="1" x14ac:dyDescent="0.3">
      <c r="A164" s="214"/>
      <c r="B164" s="11"/>
      <c r="C164" s="29"/>
      <c r="D164" s="32"/>
      <c r="E164" s="527"/>
      <c r="F164" s="768"/>
      <c r="G164" s="219"/>
      <c r="H164" s="224"/>
      <c r="I164" s="221" t="str">
        <f>Datos!G637</f>
        <v/>
      </c>
      <c r="J164" s="221" t="str">
        <f>Datos!H637</f>
        <v/>
      </c>
      <c r="K164" s="221" t="str">
        <f>Datos!I637</f>
        <v/>
      </c>
      <c r="L164" s="152"/>
      <c r="M164" s="152"/>
      <c r="N164" s="152"/>
      <c r="O164" s="787" t="str">
        <f>Datos!M637</f>
        <v/>
      </c>
      <c r="P164" s="787" t="str">
        <f>Datos!N637</f>
        <v/>
      </c>
      <c r="Q164" s="787" t="str">
        <f>Datos!O637</f>
        <v/>
      </c>
      <c r="R164" s="585" t="str">
        <f>Datos!P637</f>
        <v/>
      </c>
      <c r="S164" s="217"/>
      <c r="W164" s="223"/>
    </row>
    <row r="165" spans="1:28" s="222" customFormat="1" ht="15" customHeight="1" x14ac:dyDescent="0.3">
      <c r="A165" s="214"/>
      <c r="B165" s="11"/>
      <c r="C165" s="29"/>
      <c r="D165" s="32"/>
      <c r="E165" s="527"/>
      <c r="F165" s="768"/>
      <c r="G165" s="219"/>
      <c r="H165" s="224"/>
      <c r="I165" s="221" t="str">
        <f>Datos!G638</f>
        <v/>
      </c>
      <c r="J165" s="221" t="str">
        <f>Datos!H638</f>
        <v/>
      </c>
      <c r="K165" s="221" t="str">
        <f>Datos!I638</f>
        <v/>
      </c>
      <c r="L165" s="152"/>
      <c r="M165" s="152"/>
      <c r="N165" s="152"/>
      <c r="O165" s="787" t="str">
        <f>Datos!M638</f>
        <v/>
      </c>
      <c r="P165" s="787" t="str">
        <f>Datos!N638</f>
        <v/>
      </c>
      <c r="Q165" s="787" t="str">
        <f>Datos!O638</f>
        <v/>
      </c>
      <c r="R165" s="585" t="str">
        <f>Datos!P638</f>
        <v/>
      </c>
      <c r="S165" s="217"/>
      <c r="W165" s="223"/>
    </row>
    <row r="166" spans="1:28" s="222" customFormat="1" ht="15" customHeight="1" x14ac:dyDescent="0.3">
      <c r="A166" s="214"/>
      <c r="B166" s="11"/>
      <c r="C166" s="29"/>
      <c r="D166" s="32"/>
      <c r="E166" s="527"/>
      <c r="F166" s="768"/>
      <c r="G166" s="219"/>
      <c r="H166" s="224"/>
      <c r="I166" s="221" t="str">
        <f>Datos!G639</f>
        <v/>
      </c>
      <c r="J166" s="221" t="str">
        <f>Datos!H639</f>
        <v/>
      </c>
      <c r="K166" s="221" t="str">
        <f>Datos!I639</f>
        <v/>
      </c>
      <c r="L166" s="152"/>
      <c r="M166" s="152"/>
      <c r="N166" s="152"/>
      <c r="O166" s="787" t="str">
        <f>Datos!M639</f>
        <v/>
      </c>
      <c r="P166" s="787" t="str">
        <f>Datos!N639</f>
        <v/>
      </c>
      <c r="Q166" s="787" t="str">
        <f>Datos!O639</f>
        <v/>
      </c>
      <c r="R166" s="585" t="str">
        <f>Datos!P639</f>
        <v/>
      </c>
      <c r="S166" s="217"/>
      <c r="W166" s="223"/>
    </row>
    <row r="167" spans="1:28" s="222" customFormat="1" ht="15" customHeight="1" x14ac:dyDescent="0.3">
      <c r="A167" s="214"/>
      <c r="B167" s="11"/>
      <c r="C167" s="29"/>
      <c r="D167" s="32"/>
      <c r="E167" s="527"/>
      <c r="F167" s="768"/>
      <c r="G167" s="219"/>
      <c r="H167" s="224"/>
      <c r="I167" s="221" t="str">
        <f>Datos!G640</f>
        <v/>
      </c>
      <c r="J167" s="221" t="str">
        <f>Datos!H640</f>
        <v/>
      </c>
      <c r="K167" s="221" t="str">
        <f>Datos!I640</f>
        <v/>
      </c>
      <c r="L167" s="152"/>
      <c r="M167" s="152"/>
      <c r="N167" s="152"/>
      <c r="O167" s="787" t="str">
        <f>Datos!M640</f>
        <v/>
      </c>
      <c r="P167" s="787" t="str">
        <f>Datos!N640</f>
        <v/>
      </c>
      <c r="Q167" s="787" t="str">
        <f>Datos!O640</f>
        <v/>
      </c>
      <c r="R167" s="585" t="str">
        <f>Datos!P640</f>
        <v/>
      </c>
      <c r="S167" s="217"/>
      <c r="W167" s="223"/>
    </row>
    <row r="168" spans="1:28" ht="15" customHeight="1" x14ac:dyDescent="0.3">
      <c r="D168" s="32"/>
      <c r="E168" s="32"/>
      <c r="F168" s="32"/>
      <c r="G168" s="226"/>
      <c r="O168" s="586">
        <f>Datos!D491</f>
        <v>0</v>
      </c>
      <c r="P168" s="586">
        <f>Datos!E491</f>
        <v>0</v>
      </c>
      <c r="Q168" s="586">
        <f>Datos!F491</f>
        <v>0</v>
      </c>
      <c r="R168" s="587">
        <f>Datos!G491</f>
        <v>0</v>
      </c>
      <c r="S168" s="217"/>
      <c r="T168" s="222"/>
    </row>
    <row r="169" spans="1:28" ht="15" customHeight="1" x14ac:dyDescent="0.25">
      <c r="D169" s="32"/>
      <c r="E169" s="32"/>
      <c r="F169" s="32"/>
      <c r="G169" s="226"/>
      <c r="O169" s="921"/>
      <c r="P169" s="921"/>
      <c r="Q169" s="921"/>
      <c r="R169" s="921"/>
      <c r="S169" s="217"/>
      <c r="T169" s="921"/>
      <c r="U169" s="921"/>
      <c r="V169" s="921"/>
      <c r="W169" s="921"/>
      <c r="X169" s="921"/>
      <c r="Y169" s="921"/>
      <c r="Z169" s="921"/>
      <c r="AA169" s="921"/>
      <c r="AB169" s="921"/>
    </row>
    <row r="170" spans="1:28" ht="15" customHeight="1" x14ac:dyDescent="0.25">
      <c r="A170" s="19"/>
      <c r="C170" s="14"/>
      <c r="E170" s="1210" t="s">
        <v>1475</v>
      </c>
      <c r="F170" s="1210"/>
      <c r="G170" s="1210"/>
      <c r="H170" s="1210"/>
      <c r="I170" s="1210"/>
      <c r="J170" s="1210"/>
      <c r="K170" s="1210"/>
      <c r="L170" s="1210"/>
      <c r="M170" s="1210"/>
      <c r="N170" s="1210"/>
      <c r="O170" s="1210"/>
      <c r="P170" s="1210"/>
      <c r="Q170" s="1210"/>
      <c r="R170" s="1210"/>
      <c r="S170" s="786" t="s">
        <v>954</v>
      </c>
    </row>
    <row r="171" spans="1:28" ht="15" customHeight="1" x14ac:dyDescent="0.25">
      <c r="A171" s="19"/>
      <c r="C171" s="14"/>
      <c r="E171" s="1228" t="s">
        <v>1381</v>
      </c>
      <c r="F171" s="1228"/>
      <c r="G171" s="1228"/>
      <c r="H171" s="1228"/>
      <c r="I171" s="1228"/>
      <c r="J171" s="1228"/>
      <c r="K171" s="1228"/>
      <c r="L171" s="1228"/>
      <c r="M171" s="1228"/>
      <c r="N171" s="1228"/>
      <c r="O171" s="1228"/>
      <c r="P171" s="1228"/>
      <c r="Q171" s="1228"/>
      <c r="R171" s="1228"/>
      <c r="S171" s="1228"/>
    </row>
    <row r="172" spans="1:28" ht="15" customHeight="1" x14ac:dyDescent="0.25">
      <c r="A172" s="19"/>
      <c r="C172" s="14"/>
      <c r="E172" s="1228" t="s">
        <v>1367</v>
      </c>
      <c r="F172" s="1228"/>
      <c r="G172" s="1228"/>
      <c r="H172" s="1228"/>
      <c r="I172" s="1228"/>
      <c r="J172" s="1228"/>
      <c r="K172" s="1228"/>
      <c r="L172" s="1228"/>
      <c r="M172" s="1228"/>
      <c r="N172" s="1228"/>
      <c r="O172" s="1228"/>
      <c r="P172" s="1228"/>
      <c r="Q172" s="1228"/>
      <c r="R172" s="1228"/>
      <c r="S172" s="1228"/>
    </row>
    <row r="173" spans="1:28" ht="15" customHeight="1" x14ac:dyDescent="0.25">
      <c r="A173" s="19"/>
      <c r="C173" s="14"/>
      <c r="E173" s="1228" t="s">
        <v>1555</v>
      </c>
      <c r="F173" s="1228"/>
      <c r="G173" s="1228"/>
      <c r="H173" s="1228"/>
      <c r="I173" s="1228"/>
      <c r="J173" s="1228"/>
      <c r="K173" s="1228"/>
      <c r="L173" s="1228"/>
      <c r="M173" s="1228"/>
      <c r="N173" s="1228"/>
      <c r="O173" s="1228"/>
      <c r="P173" s="1228"/>
      <c r="Q173" s="1228"/>
      <c r="R173" s="1228"/>
      <c r="S173" s="1228"/>
    </row>
    <row r="174" spans="1:28" x14ac:dyDescent="0.25">
      <c r="A174" s="19"/>
      <c r="C174" s="14"/>
      <c r="E174" s="1228" t="s">
        <v>1558</v>
      </c>
      <c r="F174" s="1228"/>
      <c r="G174" s="1228"/>
      <c r="H174" s="1228"/>
      <c r="I174" s="1228"/>
      <c r="J174" s="1228"/>
      <c r="K174" s="1228"/>
      <c r="L174" s="1228"/>
      <c r="M174" s="1228"/>
      <c r="N174" s="1228"/>
      <c r="O174" s="1228"/>
      <c r="P174" s="1228"/>
      <c r="Q174" s="1228"/>
      <c r="R174" s="1228"/>
      <c r="S174" s="1228"/>
    </row>
    <row r="175" spans="1:28" x14ac:dyDescent="0.25">
      <c r="A175" s="19"/>
      <c r="C175" s="14"/>
      <c r="E175" s="1228" t="s">
        <v>1556</v>
      </c>
      <c r="F175" s="1228"/>
      <c r="G175" s="1228"/>
      <c r="H175" s="1228"/>
      <c r="I175" s="1228"/>
      <c r="J175" s="1228"/>
      <c r="K175" s="1228"/>
      <c r="L175" s="1228"/>
      <c r="M175" s="1228"/>
      <c r="N175" s="1228"/>
      <c r="O175" s="1228"/>
      <c r="P175" s="1228"/>
      <c r="Q175" s="1228"/>
      <c r="R175" s="1228"/>
      <c r="S175" s="1228"/>
    </row>
    <row r="176" spans="1:28" ht="15" customHeight="1" x14ac:dyDescent="0.25">
      <c r="A176" s="19"/>
      <c r="C176" s="14"/>
      <c r="E176" s="1228" t="s">
        <v>1557</v>
      </c>
      <c r="F176" s="1228"/>
      <c r="G176" s="1228"/>
      <c r="H176" s="1228"/>
      <c r="I176" s="1228"/>
      <c r="J176" s="1228"/>
      <c r="K176" s="1228"/>
      <c r="L176" s="1228"/>
      <c r="M176" s="1228"/>
      <c r="N176" s="1228"/>
      <c r="O176" s="1228"/>
      <c r="P176" s="1228"/>
      <c r="Q176" s="1228"/>
      <c r="R176" s="1228"/>
      <c r="S176" s="1228"/>
    </row>
    <row r="177" spans="1:23" ht="17.25" customHeight="1" x14ac:dyDescent="0.25">
      <c r="A177" s="19"/>
      <c r="C177" s="14"/>
      <c r="E177" s="1233" t="s">
        <v>1568</v>
      </c>
      <c r="F177" s="1233"/>
      <c r="G177" s="1233"/>
      <c r="H177" s="1233"/>
      <c r="I177" s="1233"/>
      <c r="J177" s="1233"/>
      <c r="K177" s="1233"/>
      <c r="L177" s="1233"/>
      <c r="M177" s="1233"/>
      <c r="N177" s="1233"/>
      <c r="O177" s="1233"/>
      <c r="P177" s="1233"/>
      <c r="Q177" s="1233"/>
      <c r="R177" s="1233"/>
      <c r="S177" s="288"/>
    </row>
    <row r="178" spans="1:23" ht="17.25" customHeight="1" x14ac:dyDescent="0.25">
      <c r="A178" s="19"/>
      <c r="C178" s="14"/>
      <c r="E178" s="920" t="s">
        <v>1590</v>
      </c>
      <c r="F178" s="913"/>
      <c r="G178" s="913"/>
      <c r="H178" s="913"/>
      <c r="I178" s="913"/>
      <c r="J178" s="913"/>
      <c r="K178" s="913"/>
      <c r="L178" s="913"/>
      <c r="M178" s="913"/>
      <c r="N178" s="913"/>
      <c r="O178" s="913"/>
      <c r="P178" s="913"/>
      <c r="Q178" s="913"/>
      <c r="R178" s="913"/>
      <c r="S178" s="288"/>
    </row>
    <row r="179" spans="1:23" ht="17.25" customHeight="1" x14ac:dyDescent="0.25">
      <c r="A179" s="19"/>
      <c r="C179" s="14"/>
      <c r="E179" s="1025" t="s">
        <v>1683</v>
      </c>
      <c r="F179" s="916"/>
      <c r="G179" s="916"/>
      <c r="H179" s="916"/>
      <c r="I179" s="916"/>
      <c r="J179" s="916"/>
      <c r="K179" s="916"/>
      <c r="L179" s="916"/>
      <c r="M179" s="916"/>
      <c r="N179" s="916"/>
      <c r="O179" s="916"/>
      <c r="P179" s="916"/>
      <c r="Q179" s="916"/>
      <c r="R179" s="916"/>
      <c r="S179" s="288"/>
    </row>
    <row r="180" spans="1:23" ht="15" customHeight="1" x14ac:dyDescent="0.25">
      <c r="A180" s="19"/>
      <c r="C180" s="14"/>
      <c r="E180" s="1196" t="s">
        <v>1684</v>
      </c>
      <c r="F180" s="1196"/>
      <c r="G180" s="1196"/>
      <c r="H180" s="1196"/>
      <c r="I180" s="1196"/>
      <c r="J180" s="1196"/>
      <c r="K180" s="1196"/>
      <c r="L180" s="1196"/>
      <c r="M180" s="1196"/>
      <c r="N180" s="1196"/>
      <c r="O180" s="1196"/>
      <c r="P180" s="1196"/>
      <c r="Q180" s="1196"/>
      <c r="R180" s="1196"/>
      <c r="S180" s="288"/>
    </row>
    <row r="181" spans="1:23" ht="15" customHeight="1" x14ac:dyDescent="0.25">
      <c r="A181" s="19"/>
      <c r="C181" s="14"/>
      <c r="E181" s="1196"/>
      <c r="F181" s="1196"/>
      <c r="G181" s="1196"/>
      <c r="H181" s="1196"/>
      <c r="I181" s="1196"/>
      <c r="J181" s="1196"/>
      <c r="K181" s="1196"/>
      <c r="L181" s="1196"/>
      <c r="M181" s="1196"/>
      <c r="N181" s="1196"/>
      <c r="O181" s="1196"/>
      <c r="P181" s="1196"/>
      <c r="Q181" s="1196"/>
      <c r="R181" s="1196"/>
      <c r="S181" s="288"/>
    </row>
    <row r="182" spans="1:23" ht="15" customHeight="1" x14ac:dyDescent="0.25">
      <c r="A182" s="19"/>
      <c r="C182" s="14"/>
      <c r="E182" s="1196"/>
      <c r="F182" s="1196"/>
      <c r="G182" s="1196"/>
      <c r="H182" s="1196"/>
      <c r="I182" s="1196"/>
      <c r="J182" s="1196"/>
      <c r="K182" s="1196"/>
      <c r="L182" s="1196"/>
      <c r="M182" s="1196"/>
      <c r="N182" s="1196"/>
      <c r="O182" s="1196"/>
      <c r="P182" s="1196"/>
      <c r="Q182" s="1196"/>
      <c r="R182" s="1196"/>
      <c r="S182" s="288"/>
    </row>
    <row r="183" spans="1:23" ht="15" customHeight="1" x14ac:dyDescent="0.25">
      <c r="D183" s="284" t="s">
        <v>1350</v>
      </c>
      <c r="E183" s="284"/>
      <c r="F183" s="284"/>
      <c r="G183" s="654"/>
      <c r="H183" s="654"/>
      <c r="I183" s="654"/>
      <c r="J183" s="654"/>
      <c r="K183" s="654"/>
      <c r="L183" s="654"/>
      <c r="M183" s="284"/>
      <c r="N183" s="284"/>
      <c r="O183" s="284"/>
      <c r="P183" s="284"/>
      <c r="Q183" s="284"/>
      <c r="R183" s="284"/>
      <c r="S183" s="284"/>
    </row>
    <row r="184" spans="1:23" ht="15" customHeight="1" x14ac:dyDescent="0.25">
      <c r="D184" s="29"/>
      <c r="E184" s="29"/>
      <c r="F184" s="29"/>
      <c r="G184" s="29"/>
      <c r="H184" s="29"/>
      <c r="I184" s="29"/>
      <c r="J184" s="29"/>
      <c r="K184" s="29"/>
      <c r="L184" s="29"/>
      <c r="M184" s="29"/>
      <c r="N184" s="29"/>
      <c r="O184" s="29"/>
      <c r="P184" s="29"/>
      <c r="Q184" s="29"/>
      <c r="R184" s="29"/>
      <c r="S184" s="29"/>
      <c r="T184" s="29"/>
    </row>
    <row r="185" spans="1:23" ht="15" customHeight="1" x14ac:dyDescent="0.25">
      <c r="D185" s="29"/>
      <c r="E185" s="596" t="s">
        <v>1354</v>
      </c>
      <c r="F185" s="804"/>
      <c r="G185" s="804"/>
      <c r="H185" s="804"/>
      <c r="I185" s="804"/>
      <c r="J185" s="804"/>
      <c r="K185" s="804"/>
      <c r="L185" s="804"/>
      <c r="M185" s="804"/>
      <c r="N185" s="804"/>
      <c r="O185" s="804"/>
      <c r="P185" s="804"/>
      <c r="Q185" s="804"/>
      <c r="R185" s="804"/>
      <c r="S185" s="804"/>
      <c r="T185" s="29"/>
    </row>
    <row r="186" spans="1:23" ht="15" customHeight="1" x14ac:dyDescent="0.25">
      <c r="D186" s="29"/>
      <c r="E186" s="1168" t="s">
        <v>1352</v>
      </c>
      <c r="F186" s="1168"/>
      <c r="G186" s="1168"/>
      <c r="H186" s="1168"/>
      <c r="I186" s="1168"/>
      <c r="J186" s="1168"/>
      <c r="K186" s="1168"/>
      <c r="L186" s="1168"/>
      <c r="M186" s="1168"/>
      <c r="N186" s="1168"/>
      <c r="O186" s="1168"/>
      <c r="P186" s="1168"/>
      <c r="Q186" s="1168"/>
      <c r="R186" s="1168"/>
      <c r="S186" s="1168"/>
      <c r="T186" s="29"/>
    </row>
    <row r="187" spans="1:23" ht="15" customHeight="1" x14ac:dyDescent="0.25">
      <c r="D187" s="29"/>
      <c r="E187" s="700"/>
      <c r="F187" s="700"/>
      <c r="G187" s="700"/>
      <c r="H187" s="700"/>
      <c r="I187" s="700"/>
      <c r="J187" s="700"/>
      <c r="K187" s="700"/>
      <c r="L187" s="700"/>
      <c r="M187" s="700"/>
      <c r="N187" s="700"/>
      <c r="O187" s="700"/>
      <c r="P187" s="700"/>
      <c r="Q187" s="700"/>
      <c r="R187" s="700"/>
      <c r="S187" s="700"/>
      <c r="T187" s="29"/>
    </row>
    <row r="188" spans="1:23" ht="15" customHeight="1" x14ac:dyDescent="0.25">
      <c r="D188" s="29"/>
      <c r="E188" s="1168" t="s">
        <v>1362</v>
      </c>
      <c r="F188" s="1168"/>
      <c r="G188" s="1168"/>
      <c r="H188" s="1168"/>
      <c r="I188" s="1168"/>
      <c r="J188" s="1168"/>
      <c r="K188" s="1168"/>
      <c r="L188" s="1168"/>
      <c r="M188" s="1168"/>
      <c r="N188" s="1168"/>
      <c r="O188" s="1168"/>
      <c r="P188" s="1168"/>
      <c r="Q188" s="1168"/>
      <c r="R188" s="1168"/>
      <c r="S188" s="1168"/>
      <c r="T188" s="29"/>
    </row>
    <row r="189" spans="1:23" ht="15" customHeight="1" x14ac:dyDescent="0.25">
      <c r="D189" s="29"/>
      <c r="E189" s="226"/>
      <c r="F189" s="29"/>
      <c r="G189" s="29"/>
      <c r="H189" s="242"/>
      <c r="I189" s="29"/>
      <c r="J189" s="29"/>
      <c r="K189" s="29"/>
      <c r="L189" s="29"/>
      <c r="M189" s="29"/>
      <c r="N189" s="29"/>
      <c r="O189" s="29"/>
      <c r="P189" s="29"/>
      <c r="Q189" s="29"/>
      <c r="R189" s="29"/>
      <c r="S189" s="29"/>
    </row>
    <row r="190" spans="1:23" s="217" customFormat="1" ht="15" customHeight="1" x14ac:dyDescent="0.25">
      <c r="A190" s="214"/>
      <c r="B190" s="11"/>
      <c r="C190" s="29"/>
      <c r="D190" s="32"/>
      <c r="E190" s="1212" t="s">
        <v>972</v>
      </c>
      <c r="F190" s="1217" t="s">
        <v>749</v>
      </c>
      <c r="G190" s="1217" t="s">
        <v>699</v>
      </c>
      <c r="H190" s="1215" t="s">
        <v>700</v>
      </c>
      <c r="I190" s="1215" t="s">
        <v>1124</v>
      </c>
      <c r="J190" s="1215"/>
      <c r="K190" s="1215"/>
      <c r="L190" s="1215"/>
      <c r="M190" s="1215"/>
      <c r="N190" s="1215"/>
      <c r="O190" s="1222" t="s">
        <v>750</v>
      </c>
      <c r="P190" s="1223"/>
      <c r="Q190" s="1224"/>
      <c r="R190" s="1241" t="s">
        <v>1013</v>
      </c>
      <c r="S190" s="223"/>
      <c r="T190" s="223"/>
      <c r="U190" s="223"/>
      <c r="V190" s="223"/>
      <c r="W190" s="223"/>
    </row>
    <row r="191" spans="1:23" s="217" customFormat="1" ht="15" customHeight="1" x14ac:dyDescent="0.25">
      <c r="A191" s="214"/>
      <c r="B191" s="11"/>
      <c r="C191" s="29"/>
      <c r="D191" s="32"/>
      <c r="E191" s="1213"/>
      <c r="F191" s="1218"/>
      <c r="G191" s="1218"/>
      <c r="H191" s="1220"/>
      <c r="I191" s="1220" t="s">
        <v>70</v>
      </c>
      <c r="J191" s="1220"/>
      <c r="K191" s="1220"/>
      <c r="L191" s="1220" t="s">
        <v>1126</v>
      </c>
      <c r="M191" s="1220"/>
      <c r="N191" s="1220"/>
      <c r="O191" s="1225"/>
      <c r="P191" s="1226"/>
      <c r="Q191" s="1227"/>
      <c r="R191" s="1242"/>
      <c r="W191" s="223"/>
    </row>
    <row r="192" spans="1:23" s="217" customFormat="1" ht="15" customHeight="1" x14ac:dyDescent="0.25">
      <c r="A192" s="214"/>
      <c r="B192" s="11"/>
      <c r="C192" s="29"/>
      <c r="D192" s="32"/>
      <c r="E192" s="1214"/>
      <c r="F192" s="1219"/>
      <c r="G192" s="1219"/>
      <c r="H192" s="1221"/>
      <c r="I192" s="569" t="s">
        <v>742</v>
      </c>
      <c r="J192" s="569" t="s">
        <v>743</v>
      </c>
      <c r="K192" s="569" t="s">
        <v>744</v>
      </c>
      <c r="L192" s="569" t="s">
        <v>742</v>
      </c>
      <c r="M192" s="569" t="s">
        <v>743</v>
      </c>
      <c r="N192" s="569" t="s">
        <v>744</v>
      </c>
      <c r="O192" s="569" t="s">
        <v>745</v>
      </c>
      <c r="P192" s="569" t="s">
        <v>746</v>
      </c>
      <c r="Q192" s="569" t="s">
        <v>747</v>
      </c>
      <c r="R192" s="1242"/>
      <c r="W192" s="223"/>
    </row>
    <row r="193" spans="1:23" s="222" customFormat="1" ht="15" customHeight="1" x14ac:dyDescent="0.3">
      <c r="A193" s="214"/>
      <c r="B193" s="11"/>
      <c r="C193" s="29"/>
      <c r="D193" s="32"/>
      <c r="E193" s="525"/>
      <c r="F193" s="768"/>
      <c r="G193" s="687"/>
      <c r="H193" s="224"/>
      <c r="I193" s="221" t="str">
        <f>Datos!G827</f>
        <v/>
      </c>
      <c r="J193" s="221" t="str">
        <f>Datos!H827</f>
        <v/>
      </c>
      <c r="K193" s="221" t="str">
        <f>Datos!I827</f>
        <v/>
      </c>
      <c r="L193" s="152"/>
      <c r="M193" s="152"/>
      <c r="N193" s="152"/>
      <c r="O193" s="225" t="str">
        <f>Datos!M827</f>
        <v/>
      </c>
      <c r="P193" s="570" t="str">
        <f>Datos!N827</f>
        <v/>
      </c>
      <c r="Q193" s="570" t="str">
        <f>Datos!O827</f>
        <v/>
      </c>
      <c r="R193" s="588" t="str">
        <f>Datos!P827</f>
        <v/>
      </c>
      <c r="S193" s="217"/>
      <c r="W193" s="223"/>
    </row>
    <row r="194" spans="1:23" s="222" customFormat="1" ht="15" customHeight="1" x14ac:dyDescent="0.3">
      <c r="A194" s="214"/>
      <c r="B194" s="11"/>
      <c r="C194" s="29"/>
      <c r="D194" s="32"/>
      <c r="E194" s="525"/>
      <c r="F194" s="768"/>
      <c r="G194" s="687"/>
      <c r="H194" s="224"/>
      <c r="I194" s="221" t="str">
        <f>Datos!G828</f>
        <v/>
      </c>
      <c r="J194" s="221" t="str">
        <f>Datos!H828</f>
        <v/>
      </c>
      <c r="K194" s="221" t="str">
        <f>Datos!I828</f>
        <v/>
      </c>
      <c r="L194" s="152"/>
      <c r="M194" s="152"/>
      <c r="N194" s="152"/>
      <c r="O194" s="570" t="str">
        <f>Datos!M828</f>
        <v/>
      </c>
      <c r="P194" s="570" t="str">
        <f>Datos!N828</f>
        <v/>
      </c>
      <c r="Q194" s="570" t="str">
        <f>Datos!O828</f>
        <v/>
      </c>
      <c r="R194" s="588" t="str">
        <f>Datos!P828</f>
        <v/>
      </c>
      <c r="S194" s="217"/>
      <c r="W194" s="223"/>
    </row>
    <row r="195" spans="1:23" s="222" customFormat="1" ht="15" customHeight="1" x14ac:dyDescent="0.3">
      <c r="A195" s="214"/>
      <c r="B195" s="11"/>
      <c r="C195" s="29"/>
      <c r="D195" s="32"/>
      <c r="E195" s="525"/>
      <c r="F195" s="768"/>
      <c r="G195" s="687"/>
      <c r="H195" s="224"/>
      <c r="I195" s="221" t="str">
        <f>Datos!G829</f>
        <v/>
      </c>
      <c r="J195" s="221" t="str">
        <f>Datos!H829</f>
        <v/>
      </c>
      <c r="K195" s="221" t="str">
        <f>Datos!I829</f>
        <v/>
      </c>
      <c r="L195" s="152"/>
      <c r="M195" s="152"/>
      <c r="N195" s="152"/>
      <c r="O195" s="570" t="str">
        <f>Datos!M829</f>
        <v/>
      </c>
      <c r="P195" s="570" t="str">
        <f>Datos!N829</f>
        <v/>
      </c>
      <c r="Q195" s="570" t="str">
        <f>Datos!O829</f>
        <v/>
      </c>
      <c r="R195" s="588" t="str">
        <f>Datos!P829</f>
        <v/>
      </c>
      <c r="S195" s="217"/>
      <c r="W195" s="223"/>
    </row>
    <row r="196" spans="1:23" s="222" customFormat="1" ht="15" customHeight="1" x14ac:dyDescent="0.3">
      <c r="A196" s="214"/>
      <c r="B196" s="11"/>
      <c r="C196" s="29"/>
      <c r="D196" s="32"/>
      <c r="E196" s="525"/>
      <c r="F196" s="768"/>
      <c r="G196" s="687"/>
      <c r="H196" s="224"/>
      <c r="I196" s="221" t="str">
        <f>Datos!G830</f>
        <v/>
      </c>
      <c r="J196" s="221" t="str">
        <f>Datos!H830</f>
        <v/>
      </c>
      <c r="K196" s="221" t="str">
        <f>Datos!I830</f>
        <v/>
      </c>
      <c r="L196" s="152"/>
      <c r="M196" s="152"/>
      <c r="N196" s="152"/>
      <c r="O196" s="570" t="str">
        <f>Datos!M830</f>
        <v/>
      </c>
      <c r="P196" s="570" t="str">
        <f>Datos!N830</f>
        <v/>
      </c>
      <c r="Q196" s="570" t="str">
        <f>Datos!O830</f>
        <v/>
      </c>
      <c r="R196" s="588" t="str">
        <f>Datos!P830</f>
        <v/>
      </c>
      <c r="S196" s="217"/>
      <c r="W196" s="223"/>
    </row>
    <row r="197" spans="1:23" s="222" customFormat="1" ht="15" customHeight="1" x14ac:dyDescent="0.3">
      <c r="A197" s="214"/>
      <c r="B197" s="11"/>
      <c r="C197" s="29"/>
      <c r="D197" s="32"/>
      <c r="E197" s="525"/>
      <c r="F197" s="768"/>
      <c r="G197" s="687"/>
      <c r="H197" s="224"/>
      <c r="I197" s="221" t="str">
        <f>Datos!G831</f>
        <v/>
      </c>
      <c r="J197" s="221" t="str">
        <f>Datos!H831</f>
        <v/>
      </c>
      <c r="K197" s="221" t="str">
        <f>Datos!I831</f>
        <v/>
      </c>
      <c r="L197" s="152"/>
      <c r="M197" s="152"/>
      <c r="N197" s="152"/>
      <c r="O197" s="787" t="str">
        <f>Datos!M831</f>
        <v/>
      </c>
      <c r="P197" s="787" t="str">
        <f>Datos!N831</f>
        <v/>
      </c>
      <c r="Q197" s="787" t="str">
        <f>Datos!O831</f>
        <v/>
      </c>
      <c r="R197" s="588" t="str">
        <f>Datos!P831</f>
        <v/>
      </c>
      <c r="S197" s="217"/>
      <c r="W197" s="223"/>
    </row>
    <row r="198" spans="1:23" s="222" customFormat="1" ht="15" customHeight="1" x14ac:dyDescent="0.3">
      <c r="A198" s="214"/>
      <c r="B198" s="11"/>
      <c r="C198" s="29"/>
      <c r="D198" s="32"/>
      <c r="E198" s="525"/>
      <c r="F198" s="768"/>
      <c r="G198" s="687"/>
      <c r="H198" s="224"/>
      <c r="I198" s="221" t="str">
        <f>Datos!G832</f>
        <v/>
      </c>
      <c r="J198" s="221" t="str">
        <f>Datos!H832</f>
        <v/>
      </c>
      <c r="K198" s="221" t="str">
        <f>Datos!I832</f>
        <v/>
      </c>
      <c r="L198" s="152"/>
      <c r="M198" s="152"/>
      <c r="N198" s="152"/>
      <c r="O198" s="787" t="str">
        <f>Datos!M832</f>
        <v/>
      </c>
      <c r="P198" s="787" t="str">
        <f>Datos!N832</f>
        <v/>
      </c>
      <c r="Q198" s="787" t="str">
        <f>Datos!O832</f>
        <v/>
      </c>
      <c r="R198" s="588" t="str">
        <f>Datos!P832</f>
        <v/>
      </c>
      <c r="S198" s="217"/>
      <c r="W198" s="223"/>
    </row>
    <row r="199" spans="1:23" s="222" customFormat="1" ht="15" customHeight="1" x14ac:dyDescent="0.3">
      <c r="A199" s="214"/>
      <c r="B199" s="11"/>
      <c r="C199" s="29"/>
      <c r="D199" s="32"/>
      <c r="E199" s="525"/>
      <c r="F199" s="768"/>
      <c r="G199" s="687"/>
      <c r="H199" s="224"/>
      <c r="I199" s="221" t="str">
        <f>Datos!G833</f>
        <v/>
      </c>
      <c r="J199" s="221" t="str">
        <f>Datos!H833</f>
        <v/>
      </c>
      <c r="K199" s="221" t="str">
        <f>Datos!I833</f>
        <v/>
      </c>
      <c r="L199" s="152"/>
      <c r="M199" s="152"/>
      <c r="N199" s="152"/>
      <c r="O199" s="787" t="str">
        <f>Datos!M833</f>
        <v/>
      </c>
      <c r="P199" s="787" t="str">
        <f>Datos!N833</f>
        <v/>
      </c>
      <c r="Q199" s="787" t="str">
        <f>Datos!O833</f>
        <v/>
      </c>
      <c r="R199" s="588" t="str">
        <f>Datos!P833</f>
        <v/>
      </c>
      <c r="S199" s="217"/>
      <c r="W199" s="223"/>
    </row>
    <row r="200" spans="1:23" s="222" customFormat="1" ht="15" customHeight="1" x14ac:dyDescent="0.3">
      <c r="A200" s="214"/>
      <c r="B200" s="11"/>
      <c r="C200" s="29"/>
      <c r="D200" s="32"/>
      <c r="E200" s="525"/>
      <c r="F200" s="768"/>
      <c r="G200" s="687"/>
      <c r="H200" s="224"/>
      <c r="I200" s="221" t="str">
        <f>Datos!G834</f>
        <v/>
      </c>
      <c r="J200" s="221" t="str">
        <f>Datos!H834</f>
        <v/>
      </c>
      <c r="K200" s="221" t="str">
        <f>Datos!I834</f>
        <v/>
      </c>
      <c r="L200" s="152"/>
      <c r="M200" s="152"/>
      <c r="N200" s="152"/>
      <c r="O200" s="787" t="str">
        <f>Datos!M834</f>
        <v/>
      </c>
      <c r="P200" s="787" t="str">
        <f>Datos!N834</f>
        <v/>
      </c>
      <c r="Q200" s="787" t="str">
        <f>Datos!O834</f>
        <v/>
      </c>
      <c r="R200" s="588" t="str">
        <f>Datos!P834</f>
        <v/>
      </c>
      <c r="S200" s="217"/>
      <c r="W200" s="223"/>
    </row>
    <row r="201" spans="1:23" s="222" customFormat="1" ht="15" customHeight="1" x14ac:dyDescent="0.3">
      <c r="A201" s="214"/>
      <c r="B201" s="11"/>
      <c r="C201" s="29"/>
      <c r="D201" s="32"/>
      <c r="E201" s="525"/>
      <c r="F201" s="768"/>
      <c r="G201" s="687"/>
      <c r="H201" s="224"/>
      <c r="I201" s="221" t="str">
        <f>Datos!G835</f>
        <v/>
      </c>
      <c r="J201" s="221" t="str">
        <f>Datos!H835</f>
        <v/>
      </c>
      <c r="K201" s="221" t="str">
        <f>Datos!I835</f>
        <v/>
      </c>
      <c r="L201" s="152"/>
      <c r="M201" s="152"/>
      <c r="N201" s="152"/>
      <c r="O201" s="787" t="str">
        <f>Datos!M835</f>
        <v/>
      </c>
      <c r="P201" s="787" t="str">
        <f>Datos!N835</f>
        <v/>
      </c>
      <c r="Q201" s="787" t="str">
        <f>Datos!O835</f>
        <v/>
      </c>
      <c r="R201" s="588" t="str">
        <f>Datos!P835</f>
        <v/>
      </c>
      <c r="S201" s="217"/>
      <c r="W201" s="223"/>
    </row>
    <row r="202" spans="1:23" s="222" customFormat="1" ht="15" customHeight="1" x14ac:dyDescent="0.3">
      <c r="A202" s="214"/>
      <c r="B202" s="11"/>
      <c r="C202" s="29"/>
      <c r="D202" s="32"/>
      <c r="E202" s="525"/>
      <c r="F202" s="768"/>
      <c r="G202" s="687"/>
      <c r="H202" s="224"/>
      <c r="I202" s="221" t="str">
        <f>Datos!G836</f>
        <v/>
      </c>
      <c r="J202" s="221" t="str">
        <f>Datos!H836</f>
        <v/>
      </c>
      <c r="K202" s="221" t="str">
        <f>Datos!I836</f>
        <v/>
      </c>
      <c r="L202" s="152"/>
      <c r="M202" s="152"/>
      <c r="N202" s="152"/>
      <c r="O202" s="787" t="str">
        <f>Datos!M836</f>
        <v/>
      </c>
      <c r="P202" s="787" t="str">
        <f>Datos!N836</f>
        <v/>
      </c>
      <c r="Q202" s="787" t="str">
        <f>Datos!O836</f>
        <v/>
      </c>
      <c r="R202" s="588" t="str">
        <f>Datos!P836</f>
        <v/>
      </c>
      <c r="S202" s="217"/>
      <c r="W202" s="223"/>
    </row>
    <row r="203" spans="1:23" s="222" customFormat="1" ht="15" customHeight="1" x14ac:dyDescent="0.3">
      <c r="A203" s="214"/>
      <c r="B203" s="11"/>
      <c r="C203" s="29"/>
      <c r="D203" s="32"/>
      <c r="E203" s="525"/>
      <c r="F203" s="768"/>
      <c r="G203" s="687"/>
      <c r="H203" s="224"/>
      <c r="I203" s="221" t="str">
        <f>Datos!G837</f>
        <v/>
      </c>
      <c r="J203" s="221" t="str">
        <f>Datos!H837</f>
        <v/>
      </c>
      <c r="K203" s="221" t="str">
        <f>Datos!I837</f>
        <v/>
      </c>
      <c r="L203" s="152"/>
      <c r="M203" s="152"/>
      <c r="N203" s="152"/>
      <c r="O203" s="787" t="str">
        <f>Datos!M837</f>
        <v/>
      </c>
      <c r="P203" s="787" t="str">
        <f>Datos!N837</f>
        <v/>
      </c>
      <c r="Q203" s="787" t="str">
        <f>Datos!O837</f>
        <v/>
      </c>
      <c r="R203" s="588" t="str">
        <f>Datos!P837</f>
        <v/>
      </c>
      <c r="S203" s="217"/>
      <c r="W203" s="223"/>
    </row>
    <row r="204" spans="1:23" s="222" customFormat="1" ht="15" customHeight="1" x14ac:dyDescent="0.3">
      <c r="A204" s="214"/>
      <c r="B204" s="11"/>
      <c r="C204" s="29"/>
      <c r="D204" s="32"/>
      <c r="E204" s="525"/>
      <c r="F204" s="768"/>
      <c r="G204" s="687"/>
      <c r="H204" s="224"/>
      <c r="I204" s="221" t="str">
        <f>Datos!G838</f>
        <v/>
      </c>
      <c r="J204" s="221" t="str">
        <f>Datos!H838</f>
        <v/>
      </c>
      <c r="K204" s="221" t="str">
        <f>Datos!I838</f>
        <v/>
      </c>
      <c r="L204" s="152"/>
      <c r="M204" s="152"/>
      <c r="N204" s="152"/>
      <c r="O204" s="787" t="str">
        <f>Datos!M838</f>
        <v/>
      </c>
      <c r="P204" s="787" t="str">
        <f>Datos!N838</f>
        <v/>
      </c>
      <c r="Q204" s="787" t="str">
        <f>Datos!O838</f>
        <v/>
      </c>
      <c r="R204" s="588" t="str">
        <f>Datos!P838</f>
        <v/>
      </c>
      <c r="S204" s="217"/>
      <c r="W204" s="223"/>
    </row>
    <row r="205" spans="1:23" s="222" customFormat="1" ht="15" customHeight="1" x14ac:dyDescent="0.3">
      <c r="A205" s="214"/>
      <c r="B205" s="11"/>
      <c r="C205" s="29"/>
      <c r="D205" s="32"/>
      <c r="E205" s="525"/>
      <c r="F205" s="768"/>
      <c r="G205" s="687"/>
      <c r="H205" s="224"/>
      <c r="I205" s="221" t="str">
        <f>Datos!G839</f>
        <v/>
      </c>
      <c r="J205" s="221" t="str">
        <f>Datos!H839</f>
        <v/>
      </c>
      <c r="K205" s="221" t="str">
        <f>Datos!I839</f>
        <v/>
      </c>
      <c r="L205" s="152"/>
      <c r="M205" s="152"/>
      <c r="N205" s="152"/>
      <c r="O205" s="787" t="str">
        <f>Datos!M839</f>
        <v/>
      </c>
      <c r="P205" s="787" t="str">
        <f>Datos!N839</f>
        <v/>
      </c>
      <c r="Q205" s="787" t="str">
        <f>Datos!O839</f>
        <v/>
      </c>
      <c r="R205" s="588" t="str">
        <f>Datos!P839</f>
        <v/>
      </c>
      <c r="S205" s="217"/>
      <c r="W205" s="223"/>
    </row>
    <row r="206" spans="1:23" s="222" customFormat="1" ht="15" customHeight="1" x14ac:dyDescent="0.3">
      <c r="A206" s="214"/>
      <c r="B206" s="11"/>
      <c r="C206" s="29"/>
      <c r="D206" s="32"/>
      <c r="E206" s="525"/>
      <c r="F206" s="768"/>
      <c r="G206" s="687"/>
      <c r="H206" s="224"/>
      <c r="I206" s="221" t="str">
        <f>Datos!G840</f>
        <v/>
      </c>
      <c r="J206" s="221" t="str">
        <f>Datos!H840</f>
        <v/>
      </c>
      <c r="K206" s="221" t="str">
        <f>Datos!I840</f>
        <v/>
      </c>
      <c r="L206" s="152"/>
      <c r="M206" s="152"/>
      <c r="N206" s="152"/>
      <c r="O206" s="787" t="str">
        <f>Datos!M840</f>
        <v/>
      </c>
      <c r="P206" s="787" t="str">
        <f>Datos!N840</f>
        <v/>
      </c>
      <c r="Q206" s="787" t="str">
        <f>Datos!O840</f>
        <v/>
      </c>
      <c r="R206" s="588" t="str">
        <f>Datos!P840</f>
        <v/>
      </c>
      <c r="S206" s="217"/>
      <c r="W206" s="223"/>
    </row>
    <row r="207" spans="1:23" s="222" customFormat="1" ht="15" customHeight="1" x14ac:dyDescent="0.3">
      <c r="A207" s="214"/>
      <c r="B207" s="11"/>
      <c r="C207" s="29"/>
      <c r="D207" s="32"/>
      <c r="E207" s="525"/>
      <c r="F207" s="768"/>
      <c r="G207" s="687"/>
      <c r="H207" s="224"/>
      <c r="I207" s="221" t="str">
        <f>Datos!G841</f>
        <v/>
      </c>
      <c r="J207" s="221" t="str">
        <f>Datos!H841</f>
        <v/>
      </c>
      <c r="K207" s="221" t="str">
        <f>Datos!I841</f>
        <v/>
      </c>
      <c r="L207" s="152"/>
      <c r="M207" s="152"/>
      <c r="N207" s="152"/>
      <c r="O207" s="787" t="str">
        <f>Datos!M841</f>
        <v/>
      </c>
      <c r="P207" s="787" t="str">
        <f>Datos!N841</f>
        <v/>
      </c>
      <c r="Q207" s="787" t="str">
        <f>Datos!O841</f>
        <v/>
      </c>
      <c r="R207" s="588" t="str">
        <f>Datos!P841</f>
        <v/>
      </c>
      <c r="S207" s="217"/>
      <c r="W207" s="223"/>
    </row>
    <row r="208" spans="1:23" s="222" customFormat="1" ht="15" customHeight="1" x14ac:dyDescent="0.3">
      <c r="A208" s="214"/>
      <c r="B208" s="11"/>
      <c r="C208" s="29"/>
      <c r="D208" s="32"/>
      <c r="E208" s="525"/>
      <c r="F208" s="768"/>
      <c r="G208" s="687"/>
      <c r="H208" s="224"/>
      <c r="I208" s="221" t="str">
        <f>Datos!G842</f>
        <v/>
      </c>
      <c r="J208" s="221" t="str">
        <f>Datos!H842</f>
        <v/>
      </c>
      <c r="K208" s="221" t="str">
        <f>Datos!I842</f>
        <v/>
      </c>
      <c r="L208" s="152"/>
      <c r="M208" s="152"/>
      <c r="N208" s="152"/>
      <c r="O208" s="787" t="str">
        <f>Datos!M842</f>
        <v/>
      </c>
      <c r="P208" s="787" t="str">
        <f>Datos!N842</f>
        <v/>
      </c>
      <c r="Q208" s="787" t="str">
        <f>Datos!O842</f>
        <v/>
      </c>
      <c r="R208" s="588" t="str">
        <f>Datos!P842</f>
        <v/>
      </c>
      <c r="S208" s="217"/>
      <c r="W208" s="223"/>
    </row>
    <row r="209" spans="1:23" s="222" customFormat="1" ht="15" customHeight="1" x14ac:dyDescent="0.3">
      <c r="A209" s="214"/>
      <c r="B209" s="11"/>
      <c r="C209" s="29"/>
      <c r="D209" s="32"/>
      <c r="E209" s="525"/>
      <c r="F209" s="768"/>
      <c r="G209" s="687"/>
      <c r="H209" s="224"/>
      <c r="I209" s="221" t="str">
        <f>Datos!G843</f>
        <v/>
      </c>
      <c r="J209" s="221" t="str">
        <f>Datos!H843</f>
        <v/>
      </c>
      <c r="K209" s="221" t="str">
        <f>Datos!I843</f>
        <v/>
      </c>
      <c r="L209" s="152"/>
      <c r="M209" s="152"/>
      <c r="N209" s="152"/>
      <c r="O209" s="787" t="str">
        <f>Datos!M843</f>
        <v/>
      </c>
      <c r="P209" s="787" t="str">
        <f>Datos!N843</f>
        <v/>
      </c>
      <c r="Q209" s="787" t="str">
        <f>Datos!O843</f>
        <v/>
      </c>
      <c r="R209" s="588" t="str">
        <f>Datos!P843</f>
        <v/>
      </c>
      <c r="S209" s="217"/>
      <c r="W209" s="223"/>
    </row>
    <row r="210" spans="1:23" s="222" customFormat="1" ht="15" customHeight="1" x14ac:dyDescent="0.3">
      <c r="A210" s="214"/>
      <c r="B210" s="11"/>
      <c r="C210" s="29"/>
      <c r="D210" s="32"/>
      <c r="E210" s="525"/>
      <c r="F210" s="768"/>
      <c r="G210" s="687"/>
      <c r="H210" s="224"/>
      <c r="I210" s="221" t="str">
        <f>Datos!G844</f>
        <v/>
      </c>
      <c r="J210" s="221" t="str">
        <f>Datos!H844</f>
        <v/>
      </c>
      <c r="K210" s="221" t="str">
        <f>Datos!I844</f>
        <v/>
      </c>
      <c r="L210" s="152"/>
      <c r="M210" s="152"/>
      <c r="N210" s="152"/>
      <c r="O210" s="787" t="str">
        <f>Datos!M844</f>
        <v/>
      </c>
      <c r="P210" s="787" t="str">
        <f>Datos!N844</f>
        <v/>
      </c>
      <c r="Q210" s="787" t="str">
        <f>Datos!O844</f>
        <v/>
      </c>
      <c r="R210" s="588" t="str">
        <f>Datos!P844</f>
        <v/>
      </c>
      <c r="S210" s="217"/>
      <c r="W210" s="223"/>
    </row>
    <row r="211" spans="1:23" s="222" customFormat="1" ht="15" customHeight="1" x14ac:dyDescent="0.3">
      <c r="A211" s="214"/>
      <c r="B211" s="11"/>
      <c r="C211" s="29"/>
      <c r="D211" s="32"/>
      <c r="E211" s="525"/>
      <c r="F211" s="768"/>
      <c r="G211" s="687"/>
      <c r="H211" s="224"/>
      <c r="I211" s="221" t="str">
        <f>Datos!G845</f>
        <v/>
      </c>
      <c r="J211" s="221" t="str">
        <f>Datos!H845</f>
        <v/>
      </c>
      <c r="K211" s="221" t="str">
        <f>Datos!I845</f>
        <v/>
      </c>
      <c r="L211" s="152"/>
      <c r="M211" s="152"/>
      <c r="N211" s="152"/>
      <c r="O211" s="787" t="str">
        <f>Datos!M845</f>
        <v/>
      </c>
      <c r="P211" s="787" t="str">
        <f>Datos!N845</f>
        <v/>
      </c>
      <c r="Q211" s="787" t="str">
        <f>Datos!O845</f>
        <v/>
      </c>
      <c r="R211" s="588" t="str">
        <f>Datos!P845</f>
        <v/>
      </c>
      <c r="S211" s="217"/>
      <c r="W211" s="223"/>
    </row>
    <row r="212" spans="1:23" s="222" customFormat="1" ht="15" customHeight="1" x14ac:dyDescent="0.3">
      <c r="A212" s="214"/>
      <c r="B212" s="11"/>
      <c r="C212" s="29"/>
      <c r="D212" s="32"/>
      <c r="E212" s="525"/>
      <c r="F212" s="768"/>
      <c r="G212" s="687"/>
      <c r="H212" s="224"/>
      <c r="I212" s="221" t="str">
        <f>Datos!G846</f>
        <v/>
      </c>
      <c r="J212" s="221" t="str">
        <f>Datos!H846</f>
        <v/>
      </c>
      <c r="K212" s="221" t="str">
        <f>Datos!I846</f>
        <v/>
      </c>
      <c r="L212" s="152"/>
      <c r="M212" s="152"/>
      <c r="N212" s="152"/>
      <c r="O212" s="787" t="str">
        <f>Datos!M846</f>
        <v/>
      </c>
      <c r="P212" s="787" t="str">
        <f>Datos!N846</f>
        <v/>
      </c>
      <c r="Q212" s="787" t="str">
        <f>Datos!O846</f>
        <v/>
      </c>
      <c r="R212" s="588" t="str">
        <f>Datos!P846</f>
        <v/>
      </c>
      <c r="S212" s="217"/>
      <c r="W212" s="223"/>
    </row>
    <row r="213" spans="1:23" s="222" customFormat="1" ht="15" customHeight="1" x14ac:dyDescent="0.3">
      <c r="A213" s="214"/>
      <c r="B213" s="11"/>
      <c r="C213" s="29"/>
      <c r="D213" s="32"/>
      <c r="E213" s="525"/>
      <c r="F213" s="768"/>
      <c r="G213" s="687"/>
      <c r="H213" s="224"/>
      <c r="I213" s="221" t="str">
        <f>Datos!G847</f>
        <v/>
      </c>
      <c r="J213" s="221" t="str">
        <f>Datos!H847</f>
        <v/>
      </c>
      <c r="K213" s="221" t="str">
        <f>Datos!I847</f>
        <v/>
      </c>
      <c r="L213" s="152"/>
      <c r="M213" s="152"/>
      <c r="N213" s="152"/>
      <c r="O213" s="787" t="str">
        <f>Datos!M847</f>
        <v/>
      </c>
      <c r="P213" s="787" t="str">
        <f>Datos!N847</f>
        <v/>
      </c>
      <c r="Q213" s="787" t="str">
        <f>Datos!O847</f>
        <v/>
      </c>
      <c r="R213" s="588" t="str">
        <f>Datos!P847</f>
        <v/>
      </c>
      <c r="S213" s="217"/>
      <c r="W213" s="223"/>
    </row>
    <row r="214" spans="1:23" s="222" customFormat="1" ht="15" customHeight="1" x14ac:dyDescent="0.3">
      <c r="A214" s="214"/>
      <c r="B214" s="11"/>
      <c r="C214" s="29"/>
      <c r="D214" s="32"/>
      <c r="E214" s="525"/>
      <c r="F214" s="768"/>
      <c r="G214" s="687"/>
      <c r="H214" s="224"/>
      <c r="I214" s="221" t="str">
        <f>Datos!G848</f>
        <v/>
      </c>
      <c r="J214" s="221" t="str">
        <f>Datos!H848</f>
        <v/>
      </c>
      <c r="K214" s="221" t="str">
        <f>Datos!I848</f>
        <v/>
      </c>
      <c r="L214" s="152"/>
      <c r="M214" s="152"/>
      <c r="N214" s="152"/>
      <c r="O214" s="787" t="str">
        <f>Datos!M848</f>
        <v/>
      </c>
      <c r="P214" s="787" t="str">
        <f>Datos!N848</f>
        <v/>
      </c>
      <c r="Q214" s="787" t="str">
        <f>Datos!O848</f>
        <v/>
      </c>
      <c r="R214" s="588" t="str">
        <f>Datos!P848</f>
        <v/>
      </c>
      <c r="S214" s="217"/>
      <c r="W214" s="223"/>
    </row>
    <row r="215" spans="1:23" s="222" customFormat="1" ht="15" customHeight="1" x14ac:dyDescent="0.3">
      <c r="A215" s="214"/>
      <c r="B215" s="11"/>
      <c r="C215" s="29"/>
      <c r="D215" s="32"/>
      <c r="E215" s="525"/>
      <c r="F215" s="768"/>
      <c r="G215" s="687"/>
      <c r="H215" s="224"/>
      <c r="I215" s="221" t="str">
        <f>Datos!G849</f>
        <v/>
      </c>
      <c r="J215" s="221" t="str">
        <f>Datos!H849</f>
        <v/>
      </c>
      <c r="K215" s="221" t="str">
        <f>Datos!I849</f>
        <v/>
      </c>
      <c r="L215" s="152"/>
      <c r="M215" s="152"/>
      <c r="N215" s="152"/>
      <c r="O215" s="787" t="str">
        <f>Datos!M849</f>
        <v/>
      </c>
      <c r="P215" s="787" t="str">
        <f>Datos!N849</f>
        <v/>
      </c>
      <c r="Q215" s="787" t="str">
        <f>Datos!O849</f>
        <v/>
      </c>
      <c r="R215" s="588" t="str">
        <f>Datos!P849</f>
        <v/>
      </c>
      <c r="S215" s="217"/>
      <c r="W215" s="223"/>
    </row>
    <row r="216" spans="1:23" s="222" customFormat="1" ht="15" customHeight="1" x14ac:dyDescent="0.3">
      <c r="A216" s="214"/>
      <c r="B216" s="11"/>
      <c r="C216" s="29"/>
      <c r="D216" s="32"/>
      <c r="E216" s="525"/>
      <c r="F216" s="768"/>
      <c r="G216" s="687"/>
      <c r="H216" s="224"/>
      <c r="I216" s="221" t="str">
        <f>Datos!G850</f>
        <v/>
      </c>
      <c r="J216" s="221" t="str">
        <f>Datos!H850</f>
        <v/>
      </c>
      <c r="K216" s="221" t="str">
        <f>Datos!I850</f>
        <v/>
      </c>
      <c r="L216" s="152"/>
      <c r="M216" s="152"/>
      <c r="N216" s="152"/>
      <c r="O216" s="787" t="str">
        <f>Datos!M850</f>
        <v/>
      </c>
      <c r="P216" s="787" t="str">
        <f>Datos!N850</f>
        <v/>
      </c>
      <c r="Q216" s="787" t="str">
        <f>Datos!O850</f>
        <v/>
      </c>
      <c r="R216" s="588" t="str">
        <f>Datos!P850</f>
        <v/>
      </c>
      <c r="S216" s="217"/>
      <c r="W216" s="223"/>
    </row>
    <row r="217" spans="1:23" s="222" customFormat="1" ht="15" customHeight="1" x14ac:dyDescent="0.3">
      <c r="A217" s="214"/>
      <c r="B217" s="11"/>
      <c r="C217" s="29"/>
      <c r="D217" s="32"/>
      <c r="E217" s="525"/>
      <c r="F217" s="768"/>
      <c r="G217" s="687"/>
      <c r="H217" s="224"/>
      <c r="I217" s="221" t="str">
        <f>Datos!G851</f>
        <v/>
      </c>
      <c r="J217" s="221" t="str">
        <f>Datos!H851</f>
        <v/>
      </c>
      <c r="K217" s="221" t="str">
        <f>Datos!I851</f>
        <v/>
      </c>
      <c r="L217" s="152"/>
      <c r="M217" s="152"/>
      <c r="N217" s="152"/>
      <c r="O217" s="787" t="str">
        <f>Datos!M851</f>
        <v/>
      </c>
      <c r="P217" s="787" t="str">
        <f>Datos!N851</f>
        <v/>
      </c>
      <c r="Q217" s="787" t="str">
        <f>Datos!O851</f>
        <v/>
      </c>
      <c r="R217" s="588" t="str">
        <f>Datos!P851</f>
        <v/>
      </c>
      <c r="S217" s="217"/>
      <c r="W217" s="223"/>
    </row>
    <row r="218" spans="1:23" s="222" customFormat="1" ht="15" customHeight="1" x14ac:dyDescent="0.3">
      <c r="A218" s="214"/>
      <c r="B218" s="11"/>
      <c r="C218" s="29"/>
      <c r="D218" s="32"/>
      <c r="E218" s="525"/>
      <c r="F218" s="768"/>
      <c r="G218" s="687"/>
      <c r="H218" s="224"/>
      <c r="I218" s="221" t="str">
        <f>Datos!G852</f>
        <v/>
      </c>
      <c r="J218" s="221" t="str">
        <f>Datos!H852</f>
        <v/>
      </c>
      <c r="K218" s="221" t="str">
        <f>Datos!I852</f>
        <v/>
      </c>
      <c r="L218" s="152"/>
      <c r="M218" s="152"/>
      <c r="N218" s="152"/>
      <c r="O218" s="787" t="str">
        <f>Datos!M852</f>
        <v/>
      </c>
      <c r="P218" s="787" t="str">
        <f>Datos!N852</f>
        <v/>
      </c>
      <c r="Q218" s="787" t="str">
        <f>Datos!O852</f>
        <v/>
      </c>
      <c r="R218" s="588" t="str">
        <f>Datos!P852</f>
        <v/>
      </c>
      <c r="S218" s="217"/>
      <c r="W218" s="223"/>
    </row>
    <row r="219" spans="1:23" s="222" customFormat="1" ht="15" customHeight="1" x14ac:dyDescent="0.3">
      <c r="A219" s="214"/>
      <c r="B219" s="11"/>
      <c r="C219" s="29"/>
      <c r="D219" s="32"/>
      <c r="E219" s="525"/>
      <c r="F219" s="768"/>
      <c r="G219" s="687"/>
      <c r="H219" s="224"/>
      <c r="I219" s="221" t="str">
        <f>Datos!G853</f>
        <v/>
      </c>
      <c r="J219" s="221" t="str">
        <f>Datos!H853</f>
        <v/>
      </c>
      <c r="K219" s="221" t="str">
        <f>Datos!I853</f>
        <v/>
      </c>
      <c r="L219" s="152"/>
      <c r="M219" s="152"/>
      <c r="N219" s="152"/>
      <c r="O219" s="787" t="str">
        <f>Datos!M853</f>
        <v/>
      </c>
      <c r="P219" s="787" t="str">
        <f>Datos!N853</f>
        <v/>
      </c>
      <c r="Q219" s="787" t="str">
        <f>Datos!O853</f>
        <v/>
      </c>
      <c r="R219" s="588" t="str">
        <f>Datos!P853</f>
        <v/>
      </c>
      <c r="S219" s="217"/>
      <c r="W219" s="223"/>
    </row>
    <row r="220" spans="1:23" s="222" customFormat="1" ht="15" customHeight="1" x14ac:dyDescent="0.3">
      <c r="A220" s="214"/>
      <c r="B220" s="11"/>
      <c r="C220" s="29"/>
      <c r="D220" s="32"/>
      <c r="E220" s="525"/>
      <c r="F220" s="768"/>
      <c r="G220" s="687"/>
      <c r="H220" s="224"/>
      <c r="I220" s="221" t="str">
        <f>Datos!G854</f>
        <v/>
      </c>
      <c r="J220" s="221" t="str">
        <f>Datos!H854</f>
        <v/>
      </c>
      <c r="K220" s="221" t="str">
        <f>Datos!I854</f>
        <v/>
      </c>
      <c r="L220" s="152"/>
      <c r="M220" s="152"/>
      <c r="N220" s="152"/>
      <c r="O220" s="787" t="str">
        <f>Datos!M854</f>
        <v/>
      </c>
      <c r="P220" s="787" t="str">
        <f>Datos!N854</f>
        <v/>
      </c>
      <c r="Q220" s="787" t="str">
        <f>Datos!O854</f>
        <v/>
      </c>
      <c r="R220" s="588" t="str">
        <f>Datos!P854</f>
        <v/>
      </c>
      <c r="S220" s="217"/>
      <c r="W220" s="223"/>
    </row>
    <row r="221" spans="1:23" s="222" customFormat="1" ht="15" customHeight="1" x14ac:dyDescent="0.3">
      <c r="A221" s="214"/>
      <c r="B221" s="11"/>
      <c r="C221" s="29"/>
      <c r="D221" s="32"/>
      <c r="E221" s="525"/>
      <c r="F221" s="768"/>
      <c r="G221" s="687"/>
      <c r="H221" s="224"/>
      <c r="I221" s="221" t="str">
        <f>Datos!G855</f>
        <v/>
      </c>
      <c r="J221" s="221" t="str">
        <f>Datos!H855</f>
        <v/>
      </c>
      <c r="K221" s="221" t="str">
        <f>Datos!I855</f>
        <v/>
      </c>
      <c r="L221" s="152"/>
      <c r="M221" s="152"/>
      <c r="N221" s="152"/>
      <c r="O221" s="787" t="str">
        <f>Datos!M855</f>
        <v/>
      </c>
      <c r="P221" s="787" t="str">
        <f>Datos!N855</f>
        <v/>
      </c>
      <c r="Q221" s="787" t="str">
        <f>Datos!O855</f>
        <v/>
      </c>
      <c r="R221" s="588" t="str">
        <f>Datos!P855</f>
        <v/>
      </c>
      <c r="S221" s="217"/>
      <c r="W221" s="223"/>
    </row>
    <row r="222" spans="1:23" s="222" customFormat="1" ht="15" customHeight="1" x14ac:dyDescent="0.3">
      <c r="A222" s="214"/>
      <c r="B222" s="11"/>
      <c r="C222" s="29"/>
      <c r="D222" s="32"/>
      <c r="E222" s="525"/>
      <c r="F222" s="768"/>
      <c r="G222" s="687"/>
      <c r="H222" s="224"/>
      <c r="I222" s="221" t="str">
        <f>Datos!G856</f>
        <v/>
      </c>
      <c r="J222" s="221" t="str">
        <f>Datos!H856</f>
        <v/>
      </c>
      <c r="K222" s="221" t="str">
        <f>Datos!I856</f>
        <v/>
      </c>
      <c r="L222" s="152"/>
      <c r="M222" s="152"/>
      <c r="N222" s="152"/>
      <c r="O222" s="787" t="str">
        <f>Datos!M856</f>
        <v/>
      </c>
      <c r="P222" s="787" t="str">
        <f>Datos!N856</f>
        <v/>
      </c>
      <c r="Q222" s="787" t="str">
        <f>Datos!O856</f>
        <v/>
      </c>
      <c r="R222" s="588" t="str">
        <f>Datos!P856</f>
        <v/>
      </c>
      <c r="S222" s="217"/>
      <c r="W222" s="223"/>
    </row>
    <row r="223" spans="1:23" s="222" customFormat="1" ht="15" customHeight="1" x14ac:dyDescent="0.3">
      <c r="A223" s="214"/>
      <c r="B223" s="11"/>
      <c r="C223" s="29"/>
      <c r="D223" s="32"/>
      <c r="E223" s="525"/>
      <c r="F223" s="768"/>
      <c r="G223" s="687"/>
      <c r="H223" s="224"/>
      <c r="I223" s="221" t="str">
        <f>Datos!G857</f>
        <v/>
      </c>
      <c r="J223" s="221" t="str">
        <f>Datos!H857</f>
        <v/>
      </c>
      <c r="K223" s="221" t="str">
        <f>Datos!I857</f>
        <v/>
      </c>
      <c r="L223" s="152"/>
      <c r="M223" s="152"/>
      <c r="N223" s="152"/>
      <c r="O223" s="787" t="str">
        <f>Datos!M857</f>
        <v/>
      </c>
      <c r="P223" s="787" t="str">
        <f>Datos!N857</f>
        <v/>
      </c>
      <c r="Q223" s="787" t="str">
        <f>Datos!O857</f>
        <v/>
      </c>
      <c r="R223" s="588" t="str">
        <f>Datos!P857</f>
        <v/>
      </c>
      <c r="S223" s="217"/>
      <c r="W223" s="223"/>
    </row>
    <row r="224" spans="1:23" s="222" customFormat="1" ht="15" customHeight="1" x14ac:dyDescent="0.3">
      <c r="A224" s="214"/>
      <c r="B224" s="11"/>
      <c r="C224" s="29"/>
      <c r="D224" s="32"/>
      <c r="E224" s="525"/>
      <c r="F224" s="768"/>
      <c r="G224" s="687"/>
      <c r="H224" s="224"/>
      <c r="I224" s="221" t="str">
        <f>Datos!G858</f>
        <v/>
      </c>
      <c r="J224" s="221" t="str">
        <f>Datos!H858</f>
        <v/>
      </c>
      <c r="K224" s="221" t="str">
        <f>Datos!I858</f>
        <v/>
      </c>
      <c r="L224" s="152"/>
      <c r="M224" s="152"/>
      <c r="N224" s="152"/>
      <c r="O224" s="787" t="str">
        <f>Datos!M858</f>
        <v/>
      </c>
      <c r="P224" s="787" t="str">
        <f>Datos!N858</f>
        <v/>
      </c>
      <c r="Q224" s="787" t="str">
        <f>Datos!O858</f>
        <v/>
      </c>
      <c r="R224" s="588" t="str">
        <f>Datos!P858</f>
        <v/>
      </c>
      <c r="S224" s="217"/>
      <c r="W224" s="223"/>
    </row>
    <row r="225" spans="1:23" s="222" customFormat="1" ht="15" customHeight="1" x14ac:dyDescent="0.3">
      <c r="A225" s="214"/>
      <c r="B225" s="11"/>
      <c r="C225" s="29"/>
      <c r="D225" s="32"/>
      <c r="E225" s="525"/>
      <c r="F225" s="768"/>
      <c r="G225" s="687"/>
      <c r="H225" s="224"/>
      <c r="I225" s="221" t="str">
        <f>Datos!G859</f>
        <v/>
      </c>
      <c r="J225" s="221" t="str">
        <f>Datos!H859</f>
        <v/>
      </c>
      <c r="K225" s="221" t="str">
        <f>Datos!I859</f>
        <v/>
      </c>
      <c r="L225" s="152"/>
      <c r="M225" s="152"/>
      <c r="N225" s="152"/>
      <c r="O225" s="787" t="str">
        <f>Datos!M859</f>
        <v/>
      </c>
      <c r="P225" s="787" t="str">
        <f>Datos!N859</f>
        <v/>
      </c>
      <c r="Q225" s="787" t="str">
        <f>Datos!O859</f>
        <v/>
      </c>
      <c r="R225" s="588" t="str">
        <f>Datos!P859</f>
        <v/>
      </c>
      <c r="S225" s="217"/>
      <c r="W225" s="223"/>
    </row>
    <row r="226" spans="1:23" s="222" customFormat="1" ht="15" customHeight="1" x14ac:dyDescent="0.3">
      <c r="A226" s="214"/>
      <c r="B226" s="11"/>
      <c r="C226" s="29"/>
      <c r="D226" s="32"/>
      <c r="E226" s="525"/>
      <c r="F226" s="768"/>
      <c r="G226" s="687"/>
      <c r="H226" s="224"/>
      <c r="I226" s="221" t="str">
        <f>Datos!G860</f>
        <v/>
      </c>
      <c r="J226" s="221" t="str">
        <f>Datos!H860</f>
        <v/>
      </c>
      <c r="K226" s="221" t="str">
        <f>Datos!I860</f>
        <v/>
      </c>
      <c r="L226" s="152"/>
      <c r="M226" s="152"/>
      <c r="N226" s="152"/>
      <c r="O226" s="787" t="str">
        <f>Datos!M860</f>
        <v/>
      </c>
      <c r="P226" s="787" t="str">
        <f>Datos!N860</f>
        <v/>
      </c>
      <c r="Q226" s="787" t="str">
        <f>Datos!O860</f>
        <v/>
      </c>
      <c r="R226" s="588" t="str">
        <f>Datos!P860</f>
        <v/>
      </c>
      <c r="S226" s="217"/>
      <c r="W226" s="223"/>
    </row>
    <row r="227" spans="1:23" s="222" customFormat="1" ht="15" customHeight="1" x14ac:dyDescent="0.3">
      <c r="A227" s="214"/>
      <c r="B227" s="11"/>
      <c r="C227" s="29"/>
      <c r="D227" s="32"/>
      <c r="E227" s="525"/>
      <c r="F227" s="768"/>
      <c r="G227" s="687"/>
      <c r="H227" s="224"/>
      <c r="I227" s="221" t="str">
        <f>Datos!G861</f>
        <v/>
      </c>
      <c r="J227" s="221" t="str">
        <f>Datos!H861</f>
        <v/>
      </c>
      <c r="K227" s="221" t="str">
        <f>Datos!I861</f>
        <v/>
      </c>
      <c r="L227" s="152"/>
      <c r="M227" s="152"/>
      <c r="N227" s="152"/>
      <c r="O227" s="787" t="str">
        <f>Datos!M861</f>
        <v/>
      </c>
      <c r="P227" s="787" t="str">
        <f>Datos!N861</f>
        <v/>
      </c>
      <c r="Q227" s="787" t="str">
        <f>Datos!O861</f>
        <v/>
      </c>
      <c r="R227" s="588" t="str">
        <f>Datos!P861</f>
        <v/>
      </c>
      <c r="S227" s="217"/>
      <c r="W227" s="223"/>
    </row>
    <row r="228" spans="1:23" s="222" customFormat="1" ht="15" customHeight="1" x14ac:dyDescent="0.3">
      <c r="A228" s="214"/>
      <c r="B228" s="11"/>
      <c r="C228" s="29"/>
      <c r="D228" s="32"/>
      <c r="E228" s="525"/>
      <c r="F228" s="768"/>
      <c r="G228" s="687"/>
      <c r="H228" s="224"/>
      <c r="I228" s="221" t="str">
        <f>Datos!G862</f>
        <v/>
      </c>
      <c r="J228" s="221" t="str">
        <f>Datos!H862</f>
        <v/>
      </c>
      <c r="K228" s="221" t="str">
        <f>Datos!I862</f>
        <v/>
      </c>
      <c r="L228" s="152"/>
      <c r="M228" s="152"/>
      <c r="N228" s="152"/>
      <c r="O228" s="787" t="str">
        <f>Datos!M862</f>
        <v/>
      </c>
      <c r="P228" s="787" t="str">
        <f>Datos!N862</f>
        <v/>
      </c>
      <c r="Q228" s="787" t="str">
        <f>Datos!O862</f>
        <v/>
      </c>
      <c r="R228" s="588" t="str">
        <f>Datos!P862</f>
        <v/>
      </c>
      <c r="S228" s="217"/>
      <c r="W228" s="223"/>
    </row>
    <row r="229" spans="1:23" s="222" customFormat="1" ht="15" customHeight="1" x14ac:dyDescent="0.3">
      <c r="A229" s="214"/>
      <c r="B229" s="11"/>
      <c r="C229" s="29"/>
      <c r="D229" s="32"/>
      <c r="E229" s="525"/>
      <c r="F229" s="768"/>
      <c r="G229" s="687"/>
      <c r="H229" s="224"/>
      <c r="I229" s="221" t="str">
        <f>Datos!G863</f>
        <v/>
      </c>
      <c r="J229" s="221" t="str">
        <f>Datos!H863</f>
        <v/>
      </c>
      <c r="K229" s="221" t="str">
        <f>Datos!I863</f>
        <v/>
      </c>
      <c r="L229" s="152"/>
      <c r="M229" s="152"/>
      <c r="N229" s="152"/>
      <c r="O229" s="787" t="str">
        <f>Datos!M863</f>
        <v/>
      </c>
      <c r="P229" s="787" t="str">
        <f>Datos!N863</f>
        <v/>
      </c>
      <c r="Q229" s="787" t="str">
        <f>Datos!O863</f>
        <v/>
      </c>
      <c r="R229" s="588" t="str">
        <f>Datos!P863</f>
        <v/>
      </c>
      <c r="S229" s="217"/>
      <c r="W229" s="223"/>
    </row>
    <row r="230" spans="1:23" s="222" customFormat="1" ht="15" customHeight="1" x14ac:dyDescent="0.3">
      <c r="A230" s="214"/>
      <c r="B230" s="11"/>
      <c r="C230" s="29"/>
      <c r="D230" s="32"/>
      <c r="E230" s="525"/>
      <c r="F230" s="768"/>
      <c r="G230" s="687"/>
      <c r="H230" s="224"/>
      <c r="I230" s="221" t="str">
        <f>Datos!G864</f>
        <v/>
      </c>
      <c r="J230" s="221" t="str">
        <f>Datos!H864</f>
        <v/>
      </c>
      <c r="K230" s="221" t="str">
        <f>Datos!I864</f>
        <v/>
      </c>
      <c r="L230" s="152"/>
      <c r="M230" s="152"/>
      <c r="N230" s="152"/>
      <c r="O230" s="787" t="str">
        <f>Datos!M864</f>
        <v/>
      </c>
      <c r="P230" s="787" t="str">
        <f>Datos!N864</f>
        <v/>
      </c>
      <c r="Q230" s="787" t="str">
        <f>Datos!O864</f>
        <v/>
      </c>
      <c r="R230" s="588" t="str">
        <f>Datos!P864</f>
        <v/>
      </c>
      <c r="S230" s="217"/>
      <c r="W230" s="223"/>
    </row>
    <row r="231" spans="1:23" s="222" customFormat="1" ht="15" customHeight="1" x14ac:dyDescent="0.3">
      <c r="A231" s="214"/>
      <c r="B231" s="11"/>
      <c r="C231" s="29"/>
      <c r="D231" s="32"/>
      <c r="E231" s="525"/>
      <c r="F231" s="768"/>
      <c r="G231" s="687"/>
      <c r="H231" s="224"/>
      <c r="I231" s="221" t="str">
        <f>Datos!G865</f>
        <v/>
      </c>
      <c r="J231" s="221" t="str">
        <f>Datos!H865</f>
        <v/>
      </c>
      <c r="K231" s="221" t="str">
        <f>Datos!I865</f>
        <v/>
      </c>
      <c r="L231" s="152"/>
      <c r="M231" s="152"/>
      <c r="N231" s="152"/>
      <c r="O231" s="787" t="str">
        <f>Datos!M865</f>
        <v/>
      </c>
      <c r="P231" s="787" t="str">
        <f>Datos!N865</f>
        <v/>
      </c>
      <c r="Q231" s="787" t="str">
        <f>Datos!O865</f>
        <v/>
      </c>
      <c r="R231" s="588" t="str">
        <f>Datos!P865</f>
        <v/>
      </c>
      <c r="S231" s="217"/>
      <c r="W231" s="223"/>
    </row>
    <row r="232" spans="1:23" s="222" customFormat="1" ht="15" customHeight="1" x14ac:dyDescent="0.3">
      <c r="A232" s="214"/>
      <c r="B232" s="11"/>
      <c r="C232" s="29"/>
      <c r="D232" s="32"/>
      <c r="E232" s="525"/>
      <c r="F232" s="768"/>
      <c r="G232" s="687"/>
      <c r="H232" s="224"/>
      <c r="I232" s="221" t="str">
        <f>Datos!G866</f>
        <v/>
      </c>
      <c r="J232" s="221" t="str">
        <f>Datos!H866</f>
        <v/>
      </c>
      <c r="K232" s="221" t="str">
        <f>Datos!I866</f>
        <v/>
      </c>
      <c r="L232" s="152"/>
      <c r="M232" s="152"/>
      <c r="N232" s="152"/>
      <c r="O232" s="787" t="str">
        <f>Datos!M866</f>
        <v/>
      </c>
      <c r="P232" s="787" t="str">
        <f>Datos!N866</f>
        <v/>
      </c>
      <c r="Q232" s="787" t="str">
        <f>Datos!O866</f>
        <v/>
      </c>
      <c r="R232" s="588" t="str">
        <f>Datos!P866</f>
        <v/>
      </c>
      <c r="S232" s="217"/>
      <c r="W232" s="223"/>
    </row>
    <row r="233" spans="1:23" s="222" customFormat="1" ht="15" customHeight="1" x14ac:dyDescent="0.3">
      <c r="A233" s="214"/>
      <c r="B233" s="11"/>
      <c r="C233" s="29"/>
      <c r="D233" s="32"/>
      <c r="E233" s="525"/>
      <c r="F233" s="768"/>
      <c r="G233" s="687"/>
      <c r="H233" s="224"/>
      <c r="I233" s="221" t="str">
        <f>Datos!G867</f>
        <v/>
      </c>
      <c r="J233" s="221" t="str">
        <f>Datos!H867</f>
        <v/>
      </c>
      <c r="K233" s="221" t="str">
        <f>Datos!I867</f>
        <v/>
      </c>
      <c r="L233" s="152"/>
      <c r="M233" s="152"/>
      <c r="N233" s="152"/>
      <c r="O233" s="787" t="str">
        <f>Datos!M867</f>
        <v/>
      </c>
      <c r="P233" s="787" t="str">
        <f>Datos!N867</f>
        <v/>
      </c>
      <c r="Q233" s="787" t="str">
        <f>Datos!O867</f>
        <v/>
      </c>
      <c r="R233" s="588" t="str">
        <f>Datos!P867</f>
        <v/>
      </c>
      <c r="S233" s="217"/>
      <c r="W233" s="223"/>
    </row>
    <row r="234" spans="1:23" s="222" customFormat="1" ht="15" customHeight="1" x14ac:dyDescent="0.3">
      <c r="A234" s="214"/>
      <c r="B234" s="11"/>
      <c r="C234" s="29"/>
      <c r="D234" s="32"/>
      <c r="E234" s="525"/>
      <c r="F234" s="768"/>
      <c r="G234" s="687"/>
      <c r="H234" s="224"/>
      <c r="I234" s="221" t="str">
        <f>Datos!G868</f>
        <v/>
      </c>
      <c r="J234" s="221" t="str">
        <f>Datos!H868</f>
        <v/>
      </c>
      <c r="K234" s="221" t="str">
        <f>Datos!I868</f>
        <v/>
      </c>
      <c r="L234" s="152"/>
      <c r="M234" s="152"/>
      <c r="N234" s="152"/>
      <c r="O234" s="787" t="str">
        <f>Datos!M868</f>
        <v/>
      </c>
      <c r="P234" s="787" t="str">
        <f>Datos!N868</f>
        <v/>
      </c>
      <c r="Q234" s="787" t="str">
        <f>Datos!O868</f>
        <v/>
      </c>
      <c r="R234" s="588" t="str">
        <f>Datos!P868</f>
        <v/>
      </c>
      <c r="S234" s="217"/>
      <c r="W234" s="223"/>
    </row>
    <row r="235" spans="1:23" s="222" customFormat="1" ht="15" customHeight="1" x14ac:dyDescent="0.3">
      <c r="A235" s="214"/>
      <c r="B235" s="11"/>
      <c r="C235" s="29"/>
      <c r="D235" s="32"/>
      <c r="E235" s="525"/>
      <c r="F235" s="768"/>
      <c r="G235" s="687"/>
      <c r="H235" s="224"/>
      <c r="I235" s="221" t="str">
        <f>Datos!G869</f>
        <v/>
      </c>
      <c r="J235" s="221" t="str">
        <f>Datos!H869</f>
        <v/>
      </c>
      <c r="K235" s="221" t="str">
        <f>Datos!I869</f>
        <v/>
      </c>
      <c r="L235" s="152"/>
      <c r="M235" s="152"/>
      <c r="N235" s="152"/>
      <c r="O235" s="787" t="str">
        <f>Datos!M869</f>
        <v/>
      </c>
      <c r="P235" s="787" t="str">
        <f>Datos!N869</f>
        <v/>
      </c>
      <c r="Q235" s="787" t="str">
        <f>Datos!O869</f>
        <v/>
      </c>
      <c r="R235" s="588" t="str">
        <f>Datos!P869</f>
        <v/>
      </c>
      <c r="S235" s="217"/>
      <c r="W235" s="223"/>
    </row>
    <row r="236" spans="1:23" s="222" customFormat="1" ht="15" customHeight="1" x14ac:dyDescent="0.3">
      <c r="A236" s="214"/>
      <c r="B236" s="11"/>
      <c r="C236" s="29"/>
      <c r="D236" s="32"/>
      <c r="E236" s="525"/>
      <c r="F236" s="768"/>
      <c r="G236" s="687"/>
      <c r="H236" s="224"/>
      <c r="I236" s="221" t="str">
        <f>Datos!G870</f>
        <v/>
      </c>
      <c r="J236" s="221" t="str">
        <f>Datos!H870</f>
        <v/>
      </c>
      <c r="K236" s="221" t="str">
        <f>Datos!I870</f>
        <v/>
      </c>
      <c r="L236" s="152"/>
      <c r="M236" s="152"/>
      <c r="N236" s="152"/>
      <c r="O236" s="787" t="str">
        <f>Datos!M870</f>
        <v/>
      </c>
      <c r="P236" s="787" t="str">
        <f>Datos!N870</f>
        <v/>
      </c>
      <c r="Q236" s="787" t="str">
        <f>Datos!O870</f>
        <v/>
      </c>
      <c r="R236" s="588" t="str">
        <f>Datos!P870</f>
        <v/>
      </c>
      <c r="S236" s="217"/>
      <c r="W236" s="223"/>
    </row>
    <row r="237" spans="1:23" s="222" customFormat="1" ht="15" customHeight="1" x14ac:dyDescent="0.3">
      <c r="A237" s="214"/>
      <c r="B237" s="11"/>
      <c r="C237" s="29"/>
      <c r="D237" s="32"/>
      <c r="E237" s="525"/>
      <c r="F237" s="768"/>
      <c r="G237" s="687"/>
      <c r="H237" s="224"/>
      <c r="I237" s="221" t="str">
        <f>Datos!G871</f>
        <v/>
      </c>
      <c r="J237" s="221" t="str">
        <f>Datos!H871</f>
        <v/>
      </c>
      <c r="K237" s="221" t="str">
        <f>Datos!I871</f>
        <v/>
      </c>
      <c r="L237" s="152"/>
      <c r="M237" s="152"/>
      <c r="N237" s="152"/>
      <c r="O237" s="787" t="str">
        <f>Datos!M871</f>
        <v/>
      </c>
      <c r="P237" s="787" t="str">
        <f>Datos!N871</f>
        <v/>
      </c>
      <c r="Q237" s="787" t="str">
        <f>Datos!O871</f>
        <v/>
      </c>
      <c r="R237" s="588" t="str">
        <f>Datos!P871</f>
        <v/>
      </c>
      <c r="S237" s="217"/>
      <c r="W237" s="223"/>
    </row>
    <row r="238" spans="1:23" s="222" customFormat="1" ht="15" customHeight="1" x14ac:dyDescent="0.3">
      <c r="A238" s="214"/>
      <c r="B238" s="11"/>
      <c r="C238" s="29"/>
      <c r="D238" s="32"/>
      <c r="E238" s="525"/>
      <c r="F238" s="768"/>
      <c r="G238" s="687"/>
      <c r="H238" s="224"/>
      <c r="I238" s="221" t="str">
        <f>Datos!G872</f>
        <v/>
      </c>
      <c r="J238" s="221" t="str">
        <f>Datos!H872</f>
        <v/>
      </c>
      <c r="K238" s="221" t="str">
        <f>Datos!I872</f>
        <v/>
      </c>
      <c r="L238" s="152"/>
      <c r="M238" s="152"/>
      <c r="N238" s="152"/>
      <c r="O238" s="787" t="str">
        <f>Datos!M872</f>
        <v/>
      </c>
      <c r="P238" s="787" t="str">
        <f>Datos!N872</f>
        <v/>
      </c>
      <c r="Q238" s="787" t="str">
        <f>Datos!O872</f>
        <v/>
      </c>
      <c r="R238" s="588" t="str">
        <f>Datos!P872</f>
        <v/>
      </c>
      <c r="S238" s="217"/>
      <c r="W238" s="223"/>
    </row>
    <row r="239" spans="1:23" s="222" customFormat="1" ht="15" customHeight="1" x14ac:dyDescent="0.3">
      <c r="A239" s="214"/>
      <c r="B239" s="11"/>
      <c r="C239" s="29"/>
      <c r="D239" s="32"/>
      <c r="E239" s="525"/>
      <c r="F239" s="768"/>
      <c r="G239" s="687"/>
      <c r="H239" s="224"/>
      <c r="I239" s="221" t="str">
        <f>Datos!G873</f>
        <v/>
      </c>
      <c r="J239" s="221" t="str">
        <f>Datos!H873</f>
        <v/>
      </c>
      <c r="K239" s="221" t="str">
        <f>Datos!I873</f>
        <v/>
      </c>
      <c r="L239" s="152"/>
      <c r="M239" s="152"/>
      <c r="N239" s="152"/>
      <c r="O239" s="787" t="str">
        <f>Datos!M873</f>
        <v/>
      </c>
      <c r="P239" s="787" t="str">
        <f>Datos!N873</f>
        <v/>
      </c>
      <c r="Q239" s="787" t="str">
        <f>Datos!O873</f>
        <v/>
      </c>
      <c r="R239" s="588" t="str">
        <f>Datos!P873</f>
        <v/>
      </c>
      <c r="S239" s="217"/>
      <c r="W239" s="223"/>
    </row>
    <row r="240" spans="1:23" s="222" customFormat="1" ht="15" customHeight="1" x14ac:dyDescent="0.3">
      <c r="A240" s="214"/>
      <c r="B240" s="11"/>
      <c r="C240" s="29"/>
      <c r="D240" s="32"/>
      <c r="E240" s="525"/>
      <c r="F240" s="768"/>
      <c r="G240" s="687"/>
      <c r="H240" s="224"/>
      <c r="I240" s="221" t="str">
        <f>Datos!G874</f>
        <v/>
      </c>
      <c r="J240" s="221" t="str">
        <f>Datos!H874</f>
        <v/>
      </c>
      <c r="K240" s="221" t="str">
        <f>Datos!I874</f>
        <v/>
      </c>
      <c r="L240" s="152"/>
      <c r="M240" s="152"/>
      <c r="N240" s="152"/>
      <c r="O240" s="787" t="str">
        <f>Datos!M874</f>
        <v/>
      </c>
      <c r="P240" s="787" t="str">
        <f>Datos!N874</f>
        <v/>
      </c>
      <c r="Q240" s="787" t="str">
        <f>Datos!O874</f>
        <v/>
      </c>
      <c r="R240" s="588" t="str">
        <f>Datos!P874</f>
        <v/>
      </c>
      <c r="S240" s="217"/>
      <c r="W240" s="223"/>
    </row>
    <row r="241" spans="1:23" s="222" customFormat="1" ht="15" customHeight="1" x14ac:dyDescent="0.3">
      <c r="A241" s="214"/>
      <c r="B241" s="11"/>
      <c r="C241" s="29"/>
      <c r="D241" s="32"/>
      <c r="E241" s="525"/>
      <c r="F241" s="768"/>
      <c r="G241" s="687"/>
      <c r="H241" s="224"/>
      <c r="I241" s="221" t="str">
        <f>Datos!G875</f>
        <v/>
      </c>
      <c r="J241" s="221" t="str">
        <f>Datos!H875</f>
        <v/>
      </c>
      <c r="K241" s="221" t="str">
        <f>Datos!I875</f>
        <v/>
      </c>
      <c r="L241" s="152"/>
      <c r="M241" s="152"/>
      <c r="N241" s="152"/>
      <c r="O241" s="787" t="str">
        <f>Datos!M875</f>
        <v/>
      </c>
      <c r="P241" s="787" t="str">
        <f>Datos!N875</f>
        <v/>
      </c>
      <c r="Q241" s="787" t="str">
        <f>Datos!O875</f>
        <v/>
      </c>
      <c r="R241" s="588" t="str">
        <f>Datos!P875</f>
        <v/>
      </c>
      <c r="S241" s="217"/>
      <c r="W241" s="223"/>
    </row>
    <row r="242" spans="1:23" s="222" customFormat="1" ht="15" customHeight="1" x14ac:dyDescent="0.3">
      <c r="A242" s="214"/>
      <c r="B242" s="11"/>
      <c r="C242" s="29"/>
      <c r="D242" s="32"/>
      <c r="E242" s="525"/>
      <c r="F242" s="768"/>
      <c r="G242" s="687"/>
      <c r="H242" s="224"/>
      <c r="I242" s="221" t="str">
        <f>Datos!G876</f>
        <v/>
      </c>
      <c r="J242" s="221" t="str">
        <f>Datos!H876</f>
        <v/>
      </c>
      <c r="K242" s="221" t="str">
        <f>Datos!I876</f>
        <v/>
      </c>
      <c r="L242" s="152"/>
      <c r="M242" s="152"/>
      <c r="N242" s="152"/>
      <c r="O242" s="787" t="str">
        <f>Datos!M876</f>
        <v/>
      </c>
      <c r="P242" s="787" t="str">
        <f>Datos!N876</f>
        <v/>
      </c>
      <c r="Q242" s="787" t="str">
        <f>Datos!O876</f>
        <v/>
      </c>
      <c r="R242" s="588" t="str">
        <f>Datos!P876</f>
        <v/>
      </c>
      <c r="S242" s="217"/>
      <c r="W242" s="223"/>
    </row>
    <row r="243" spans="1:23" ht="15" customHeight="1" x14ac:dyDescent="0.25">
      <c r="E243" s="226"/>
      <c r="F243" s="226"/>
    </row>
    <row r="244" spans="1:23" ht="15" customHeight="1" x14ac:dyDescent="0.25">
      <c r="A244" s="19"/>
      <c r="C244" s="14"/>
      <c r="E244" s="1234" t="s">
        <v>1685</v>
      </c>
      <c r="F244" s="1234"/>
      <c r="G244" s="1234"/>
      <c r="H244" s="1234"/>
      <c r="I244" s="1234"/>
      <c r="J244" s="1234"/>
      <c r="K244" s="1234"/>
      <c r="L244" s="1234"/>
      <c r="M244" s="1234"/>
      <c r="N244" s="1234"/>
      <c r="O244" s="1234"/>
      <c r="P244" s="1234"/>
      <c r="Q244" s="1234"/>
      <c r="R244" s="1234"/>
      <c r="S244" s="288"/>
    </row>
    <row r="245" spans="1:23" ht="15" customHeight="1" x14ac:dyDescent="0.25">
      <c r="A245" s="19"/>
      <c r="C245" s="14"/>
      <c r="E245" s="1234"/>
      <c r="F245" s="1234"/>
      <c r="G245" s="1234"/>
      <c r="H245" s="1234"/>
      <c r="I245" s="1234"/>
      <c r="J245" s="1234"/>
      <c r="K245" s="1234"/>
      <c r="L245" s="1234"/>
      <c r="M245" s="1234"/>
      <c r="N245" s="1234"/>
      <c r="O245" s="1234"/>
      <c r="P245" s="1234"/>
      <c r="Q245" s="1234"/>
      <c r="R245" s="1234"/>
      <c r="S245" s="288"/>
    </row>
    <row r="246" spans="1:23" ht="15" customHeight="1" x14ac:dyDescent="0.25"/>
    <row r="247" spans="1:23" s="32" customFormat="1" ht="15" customHeight="1" x14ac:dyDescent="0.25">
      <c r="A247" s="214"/>
      <c r="B247" s="11"/>
      <c r="C247" s="29"/>
      <c r="D247" s="284" t="s">
        <v>741</v>
      </c>
      <c r="E247" s="284"/>
      <c r="F247" s="284"/>
      <c r="G247" s="284"/>
      <c r="H247" s="284"/>
      <c r="I247" s="284"/>
      <c r="J247" s="284"/>
      <c r="K247" s="284"/>
      <c r="L247" s="284"/>
      <c r="M247" s="284"/>
      <c r="N247" s="284"/>
      <c r="O247" s="284"/>
      <c r="P247" s="284"/>
      <c r="Q247" s="284"/>
      <c r="R247" s="284"/>
      <c r="S247" s="284"/>
      <c r="T247" s="14"/>
      <c r="U247" s="14"/>
      <c r="V247" s="14"/>
    </row>
    <row r="248" spans="1:23" ht="15" customHeight="1" x14ac:dyDescent="0.25"/>
    <row r="249" spans="1:23" s="217" customFormat="1" ht="15" customHeight="1" x14ac:dyDescent="0.25">
      <c r="A249" s="214"/>
      <c r="B249" s="11"/>
      <c r="C249" s="29"/>
      <c r="D249" s="32"/>
      <c r="E249" s="1212" t="s">
        <v>972</v>
      </c>
      <c r="F249" s="1217" t="s">
        <v>1363</v>
      </c>
      <c r="G249" s="1235" t="s">
        <v>1637</v>
      </c>
      <c r="H249" s="1215" t="s">
        <v>1569</v>
      </c>
      <c r="I249" s="1215" t="s">
        <v>1124</v>
      </c>
      <c r="J249" s="1215"/>
      <c r="K249" s="1215"/>
      <c r="L249" s="1215"/>
      <c r="M249" s="1215"/>
      <c r="N249" s="1215"/>
      <c r="O249" s="1222" t="s">
        <v>1011</v>
      </c>
      <c r="P249" s="1223"/>
      <c r="Q249" s="1224"/>
      <c r="R249" s="1173" t="s">
        <v>1012</v>
      </c>
      <c r="S249" s="223"/>
      <c r="T249" s="223"/>
      <c r="U249" s="223"/>
      <c r="V249" s="223"/>
      <c r="W249" s="223"/>
    </row>
    <row r="250" spans="1:23" s="217" customFormat="1" ht="15" customHeight="1" x14ac:dyDescent="0.25">
      <c r="A250" s="214"/>
      <c r="B250" s="11"/>
      <c r="C250" s="29"/>
      <c r="D250" s="32"/>
      <c r="E250" s="1213"/>
      <c r="F250" s="1218"/>
      <c r="G250" s="1236"/>
      <c r="H250" s="1220"/>
      <c r="I250" s="1220" t="s">
        <v>70</v>
      </c>
      <c r="J250" s="1220"/>
      <c r="K250" s="1220"/>
      <c r="L250" s="1220" t="s">
        <v>1638</v>
      </c>
      <c r="M250" s="1220"/>
      <c r="N250" s="1220"/>
      <c r="O250" s="1225"/>
      <c r="P250" s="1226"/>
      <c r="Q250" s="1227"/>
      <c r="R250" s="1174"/>
      <c r="W250" s="223"/>
    </row>
    <row r="251" spans="1:23" s="217" customFormat="1" ht="15" customHeight="1" x14ac:dyDescent="0.25">
      <c r="A251" s="214"/>
      <c r="B251" s="11"/>
      <c r="C251" s="29"/>
      <c r="D251" s="32"/>
      <c r="E251" s="1214"/>
      <c r="F251" s="1219"/>
      <c r="G251" s="1237"/>
      <c r="H251" s="1221"/>
      <c r="I251" s="569" t="s">
        <v>742</v>
      </c>
      <c r="J251" s="569" t="s">
        <v>743</v>
      </c>
      <c r="K251" s="569" t="s">
        <v>744</v>
      </c>
      <c r="L251" s="569" t="s">
        <v>742</v>
      </c>
      <c r="M251" s="569" t="s">
        <v>743</v>
      </c>
      <c r="N251" s="569" t="s">
        <v>744</v>
      </c>
      <c r="O251" s="569" t="s">
        <v>745</v>
      </c>
      <c r="P251" s="569" t="s">
        <v>746</v>
      </c>
      <c r="Q251" s="569" t="s">
        <v>747</v>
      </c>
      <c r="R251" s="1174"/>
      <c r="W251" s="223"/>
    </row>
    <row r="252" spans="1:23" s="222" customFormat="1" ht="15" customHeight="1" x14ac:dyDescent="0.3">
      <c r="A252" s="214"/>
      <c r="B252" s="11"/>
      <c r="C252" s="29"/>
      <c r="D252" s="32"/>
      <c r="E252" s="525"/>
      <c r="F252" s="784"/>
      <c r="G252" s="526"/>
      <c r="H252" s="224"/>
      <c r="I252" s="221" t="str">
        <f>Datos!G1012</f>
        <v/>
      </c>
      <c r="J252" s="221" t="str">
        <f>Datos!H1012</f>
        <v/>
      </c>
      <c r="K252" s="221" t="str">
        <f>Datos!I1012</f>
        <v/>
      </c>
      <c r="L252" s="152"/>
      <c r="M252" s="152"/>
      <c r="N252" s="152"/>
      <c r="O252" s="225" t="str">
        <f>Datos!M1012</f>
        <v/>
      </c>
      <c r="P252" s="412" t="str">
        <f>Datos!N1012</f>
        <v/>
      </c>
      <c r="Q252" s="412" t="str">
        <f>Datos!O1012</f>
        <v/>
      </c>
      <c r="R252" s="585" t="str">
        <f>Datos!P1012</f>
        <v/>
      </c>
      <c r="S252" s="217"/>
      <c r="W252" s="223"/>
    </row>
    <row r="253" spans="1:23" s="222" customFormat="1" ht="15" customHeight="1" x14ac:dyDescent="0.3">
      <c r="A253" s="214"/>
      <c r="B253" s="11"/>
      <c r="C253" s="29"/>
      <c r="D253" s="32"/>
      <c r="E253" s="525"/>
      <c r="F253" s="784"/>
      <c r="G253" s="526"/>
      <c r="H253" s="224"/>
      <c r="I253" s="221" t="str">
        <f>Datos!G1013</f>
        <v/>
      </c>
      <c r="J253" s="221" t="str">
        <f>Datos!H1013</f>
        <v/>
      </c>
      <c r="K253" s="221" t="str">
        <f>Datos!I1013</f>
        <v/>
      </c>
      <c r="L253" s="152"/>
      <c r="M253" s="152"/>
      <c r="N253" s="152"/>
      <c r="O253" s="412" t="str">
        <f>Datos!M1013</f>
        <v/>
      </c>
      <c r="P253" s="412" t="str">
        <f>Datos!N1013</f>
        <v/>
      </c>
      <c r="Q253" s="412" t="str">
        <f>Datos!O1013</f>
        <v/>
      </c>
      <c r="R253" s="585" t="str">
        <f>Datos!P1013</f>
        <v/>
      </c>
      <c r="S253" s="217"/>
      <c r="W253" s="223"/>
    </row>
    <row r="254" spans="1:23" s="222" customFormat="1" ht="15" customHeight="1" x14ac:dyDescent="0.3">
      <c r="A254" s="214"/>
      <c r="B254" s="11"/>
      <c r="C254" s="29"/>
      <c r="D254" s="32"/>
      <c r="E254" s="525"/>
      <c r="F254" s="784"/>
      <c r="G254" s="526"/>
      <c r="H254" s="224"/>
      <c r="I254" s="221" t="str">
        <f>Datos!G1014</f>
        <v/>
      </c>
      <c r="J254" s="221" t="str">
        <f>Datos!H1014</f>
        <v/>
      </c>
      <c r="K254" s="221" t="str">
        <f>Datos!I1014</f>
        <v/>
      </c>
      <c r="L254" s="152"/>
      <c r="M254" s="152"/>
      <c r="N254" s="152"/>
      <c r="O254" s="412" t="str">
        <f>Datos!M1014</f>
        <v/>
      </c>
      <c r="P254" s="412" t="str">
        <f>Datos!N1014</f>
        <v/>
      </c>
      <c r="Q254" s="412" t="str">
        <f>Datos!O1014</f>
        <v/>
      </c>
      <c r="R254" s="585" t="str">
        <f>Datos!P1014</f>
        <v/>
      </c>
      <c r="S254" s="217"/>
      <c r="W254" s="223"/>
    </row>
    <row r="255" spans="1:23" s="222" customFormat="1" ht="15" customHeight="1" x14ac:dyDescent="0.3">
      <c r="A255" s="214"/>
      <c r="B255" s="11"/>
      <c r="C255" s="29"/>
      <c r="D255" s="32"/>
      <c r="E255" s="525"/>
      <c r="F255" s="784"/>
      <c r="G255" s="526"/>
      <c r="H255" s="224"/>
      <c r="I255" s="221" t="str">
        <f>Datos!G1015</f>
        <v/>
      </c>
      <c r="J255" s="221" t="str">
        <f>Datos!H1015</f>
        <v/>
      </c>
      <c r="K255" s="221" t="str">
        <f>Datos!I1015</f>
        <v/>
      </c>
      <c r="L255" s="152"/>
      <c r="M255" s="152"/>
      <c r="N255" s="152"/>
      <c r="O255" s="412" t="str">
        <f>Datos!M1015</f>
        <v/>
      </c>
      <c r="P255" s="412" t="str">
        <f>Datos!N1015</f>
        <v/>
      </c>
      <c r="Q255" s="412" t="str">
        <f>Datos!O1015</f>
        <v/>
      </c>
      <c r="R255" s="585" t="str">
        <f>Datos!P1015</f>
        <v/>
      </c>
      <c r="S255" s="217"/>
      <c r="W255" s="223"/>
    </row>
    <row r="256" spans="1:23" s="222" customFormat="1" ht="15" customHeight="1" x14ac:dyDescent="0.3">
      <c r="A256" s="214"/>
      <c r="B256" s="11"/>
      <c r="C256" s="29"/>
      <c r="D256" s="32"/>
      <c r="E256" s="525"/>
      <c r="F256" s="784"/>
      <c r="G256" s="526"/>
      <c r="H256" s="224"/>
      <c r="I256" s="221" t="str">
        <f>Datos!G1016</f>
        <v/>
      </c>
      <c r="J256" s="221" t="str">
        <f>Datos!H1016</f>
        <v/>
      </c>
      <c r="K256" s="221" t="str">
        <f>Datos!I1016</f>
        <v/>
      </c>
      <c r="L256" s="152"/>
      <c r="M256" s="152"/>
      <c r="N256" s="152"/>
      <c r="O256" s="737" t="str">
        <f>Datos!M1016</f>
        <v/>
      </c>
      <c r="P256" s="737" t="str">
        <f>Datos!N1016</f>
        <v/>
      </c>
      <c r="Q256" s="737" t="str">
        <f>Datos!O1016</f>
        <v/>
      </c>
      <c r="R256" s="585" t="str">
        <f>Datos!P1016</f>
        <v/>
      </c>
      <c r="S256" s="217"/>
      <c r="W256" s="223"/>
    </row>
    <row r="257" spans="1:23" s="222" customFormat="1" ht="15" customHeight="1" x14ac:dyDescent="0.3">
      <c r="A257" s="214"/>
      <c r="B257" s="11"/>
      <c r="C257" s="29"/>
      <c r="D257" s="32"/>
      <c r="E257" s="525"/>
      <c r="F257" s="784"/>
      <c r="G257" s="526"/>
      <c r="H257" s="224"/>
      <c r="I257" s="221" t="str">
        <f>Datos!G1017</f>
        <v/>
      </c>
      <c r="J257" s="221" t="str">
        <f>Datos!H1017</f>
        <v/>
      </c>
      <c r="K257" s="221" t="str">
        <f>Datos!I1017</f>
        <v/>
      </c>
      <c r="L257" s="152"/>
      <c r="M257" s="152"/>
      <c r="N257" s="152"/>
      <c r="O257" s="787" t="str">
        <f>Datos!M1017</f>
        <v/>
      </c>
      <c r="P257" s="787" t="str">
        <f>Datos!N1017</f>
        <v/>
      </c>
      <c r="Q257" s="787" t="str">
        <f>Datos!O1017</f>
        <v/>
      </c>
      <c r="R257" s="585" t="str">
        <f>Datos!P1017</f>
        <v/>
      </c>
      <c r="S257" s="217"/>
      <c r="W257" s="223"/>
    </row>
    <row r="258" spans="1:23" s="222" customFormat="1" ht="15" customHeight="1" x14ac:dyDescent="0.3">
      <c r="A258" s="214"/>
      <c r="B258" s="11"/>
      <c r="C258" s="29"/>
      <c r="D258" s="32"/>
      <c r="E258" s="525"/>
      <c r="F258" s="784"/>
      <c r="G258" s="526"/>
      <c r="H258" s="224"/>
      <c r="I258" s="221" t="str">
        <f>Datos!G1018</f>
        <v/>
      </c>
      <c r="J258" s="221" t="str">
        <f>Datos!H1018</f>
        <v/>
      </c>
      <c r="K258" s="221" t="str">
        <f>Datos!I1018</f>
        <v/>
      </c>
      <c r="L258" s="152"/>
      <c r="M258" s="152"/>
      <c r="N258" s="152"/>
      <c r="O258" s="787" t="str">
        <f>Datos!M1018</f>
        <v/>
      </c>
      <c r="P258" s="787" t="str">
        <f>Datos!N1018</f>
        <v/>
      </c>
      <c r="Q258" s="787" t="str">
        <f>Datos!O1018</f>
        <v/>
      </c>
      <c r="R258" s="585" t="str">
        <f>Datos!P1018</f>
        <v/>
      </c>
      <c r="S258" s="217"/>
      <c r="W258" s="223"/>
    </row>
    <row r="259" spans="1:23" s="222" customFormat="1" ht="15" customHeight="1" x14ac:dyDescent="0.3">
      <c r="A259" s="214"/>
      <c r="B259" s="11"/>
      <c r="C259" s="29"/>
      <c r="D259" s="32"/>
      <c r="E259" s="525"/>
      <c r="F259" s="784"/>
      <c r="G259" s="526"/>
      <c r="H259" s="224"/>
      <c r="I259" s="221" t="str">
        <f>Datos!G1019</f>
        <v/>
      </c>
      <c r="J259" s="221" t="str">
        <f>Datos!H1019</f>
        <v/>
      </c>
      <c r="K259" s="221" t="str">
        <f>Datos!I1019</f>
        <v/>
      </c>
      <c r="L259" s="152"/>
      <c r="M259" s="152"/>
      <c r="N259" s="152"/>
      <c r="O259" s="787" t="str">
        <f>Datos!M1019</f>
        <v/>
      </c>
      <c r="P259" s="787" t="str">
        <f>Datos!N1019</f>
        <v/>
      </c>
      <c r="Q259" s="787" t="str">
        <f>Datos!O1019</f>
        <v/>
      </c>
      <c r="R259" s="585" t="str">
        <f>Datos!P1019</f>
        <v/>
      </c>
      <c r="S259" s="217"/>
      <c r="W259" s="223"/>
    </row>
    <row r="260" spans="1:23" s="222" customFormat="1" ht="15" customHeight="1" x14ac:dyDescent="0.3">
      <c r="A260" s="214"/>
      <c r="B260" s="11"/>
      <c r="C260" s="29"/>
      <c r="D260" s="32"/>
      <c r="E260" s="525"/>
      <c r="F260" s="784"/>
      <c r="G260" s="526"/>
      <c r="H260" s="224"/>
      <c r="I260" s="221" t="str">
        <f>Datos!G1020</f>
        <v/>
      </c>
      <c r="J260" s="221" t="str">
        <f>Datos!H1020</f>
        <v/>
      </c>
      <c r="K260" s="221" t="str">
        <f>Datos!I1020</f>
        <v/>
      </c>
      <c r="L260" s="152"/>
      <c r="M260" s="152"/>
      <c r="N260" s="152"/>
      <c r="O260" s="787" t="str">
        <f>Datos!M1020</f>
        <v/>
      </c>
      <c r="P260" s="787" t="str">
        <f>Datos!N1020</f>
        <v/>
      </c>
      <c r="Q260" s="787" t="str">
        <f>Datos!O1020</f>
        <v/>
      </c>
      <c r="R260" s="585" t="str">
        <f>Datos!P1020</f>
        <v/>
      </c>
      <c r="S260" s="217"/>
      <c r="W260" s="223"/>
    </row>
    <row r="261" spans="1:23" s="222" customFormat="1" ht="15" customHeight="1" x14ac:dyDescent="0.3">
      <c r="A261" s="214"/>
      <c r="B261" s="11"/>
      <c r="C261" s="29"/>
      <c r="D261" s="32"/>
      <c r="E261" s="525"/>
      <c r="F261" s="784"/>
      <c r="G261" s="526"/>
      <c r="H261" s="224"/>
      <c r="I261" s="221" t="str">
        <f>Datos!G1021</f>
        <v/>
      </c>
      <c r="J261" s="221" t="str">
        <f>Datos!H1021</f>
        <v/>
      </c>
      <c r="K261" s="221" t="str">
        <f>Datos!I1021</f>
        <v/>
      </c>
      <c r="L261" s="152"/>
      <c r="M261" s="152"/>
      <c r="N261" s="152"/>
      <c r="O261" s="787" t="str">
        <f>Datos!M1021</f>
        <v/>
      </c>
      <c r="P261" s="787" t="str">
        <f>Datos!N1021</f>
        <v/>
      </c>
      <c r="Q261" s="787" t="str">
        <f>Datos!O1021</f>
        <v/>
      </c>
      <c r="R261" s="585" t="str">
        <f>Datos!P1021</f>
        <v/>
      </c>
      <c r="S261" s="217"/>
      <c r="W261" s="223"/>
    </row>
    <row r="262" spans="1:23" s="222" customFormat="1" ht="15" customHeight="1" x14ac:dyDescent="0.3">
      <c r="A262" s="214"/>
      <c r="B262" s="11"/>
      <c r="C262" s="29"/>
      <c r="D262" s="32"/>
      <c r="E262" s="525"/>
      <c r="F262" s="784"/>
      <c r="G262" s="526"/>
      <c r="H262" s="224"/>
      <c r="I262" s="221" t="str">
        <f>Datos!G1022</f>
        <v/>
      </c>
      <c r="J262" s="221" t="str">
        <f>Datos!H1022</f>
        <v/>
      </c>
      <c r="K262" s="221" t="str">
        <f>Datos!I1022</f>
        <v/>
      </c>
      <c r="L262" s="152"/>
      <c r="M262" s="152"/>
      <c r="N262" s="152"/>
      <c r="O262" s="787" t="str">
        <f>Datos!M1022</f>
        <v/>
      </c>
      <c r="P262" s="787" t="str">
        <f>Datos!N1022</f>
        <v/>
      </c>
      <c r="Q262" s="787" t="str">
        <f>Datos!O1022</f>
        <v/>
      </c>
      <c r="R262" s="585" t="str">
        <f>Datos!P1022</f>
        <v/>
      </c>
      <c r="S262" s="217"/>
      <c r="W262" s="223"/>
    </row>
    <row r="263" spans="1:23" s="222" customFormat="1" ht="15" customHeight="1" x14ac:dyDescent="0.3">
      <c r="A263" s="214"/>
      <c r="B263" s="11"/>
      <c r="C263" s="29"/>
      <c r="D263" s="32"/>
      <c r="E263" s="525"/>
      <c r="F263" s="784"/>
      <c r="G263" s="526"/>
      <c r="H263" s="224"/>
      <c r="I263" s="221" t="str">
        <f>Datos!G1023</f>
        <v/>
      </c>
      <c r="J263" s="221" t="str">
        <f>Datos!H1023</f>
        <v/>
      </c>
      <c r="K263" s="221" t="str">
        <f>Datos!I1023</f>
        <v/>
      </c>
      <c r="L263" s="152"/>
      <c r="M263" s="152"/>
      <c r="N263" s="152"/>
      <c r="O263" s="787" t="str">
        <f>Datos!M1023</f>
        <v/>
      </c>
      <c r="P263" s="787" t="str">
        <f>Datos!N1023</f>
        <v/>
      </c>
      <c r="Q263" s="787" t="str">
        <f>Datos!O1023</f>
        <v/>
      </c>
      <c r="R263" s="585" t="str">
        <f>Datos!P1023</f>
        <v/>
      </c>
      <c r="S263" s="217"/>
      <c r="W263" s="223"/>
    </row>
    <row r="264" spans="1:23" s="222" customFormat="1" ht="15" customHeight="1" x14ac:dyDescent="0.3">
      <c r="A264" s="214"/>
      <c r="B264" s="11"/>
      <c r="C264" s="29"/>
      <c r="D264" s="32"/>
      <c r="E264" s="525"/>
      <c r="F264" s="784"/>
      <c r="G264" s="526"/>
      <c r="H264" s="224"/>
      <c r="I264" s="221" t="str">
        <f>Datos!G1024</f>
        <v/>
      </c>
      <c r="J264" s="221" t="str">
        <f>Datos!H1024</f>
        <v/>
      </c>
      <c r="K264" s="221" t="str">
        <f>Datos!I1024</f>
        <v/>
      </c>
      <c r="L264" s="152"/>
      <c r="M264" s="152"/>
      <c r="N264" s="152"/>
      <c r="O264" s="787" t="str">
        <f>Datos!M1024</f>
        <v/>
      </c>
      <c r="P264" s="787" t="str">
        <f>Datos!N1024</f>
        <v/>
      </c>
      <c r="Q264" s="787" t="str">
        <f>Datos!O1024</f>
        <v/>
      </c>
      <c r="R264" s="585" t="str">
        <f>Datos!P1024</f>
        <v/>
      </c>
      <c r="S264" s="217"/>
      <c r="W264" s="223"/>
    </row>
    <row r="265" spans="1:23" s="222" customFormat="1" ht="15" customHeight="1" x14ac:dyDescent="0.3">
      <c r="A265" s="214"/>
      <c r="B265" s="11"/>
      <c r="C265" s="29"/>
      <c r="D265" s="32"/>
      <c r="E265" s="525"/>
      <c r="F265" s="784"/>
      <c r="G265" s="526"/>
      <c r="H265" s="224"/>
      <c r="I265" s="221" t="str">
        <f>Datos!G1025</f>
        <v/>
      </c>
      <c r="J265" s="221" t="str">
        <f>Datos!H1025</f>
        <v/>
      </c>
      <c r="K265" s="221" t="str">
        <f>Datos!I1025</f>
        <v/>
      </c>
      <c r="L265" s="152"/>
      <c r="M265" s="152"/>
      <c r="N265" s="152"/>
      <c r="O265" s="787" t="str">
        <f>Datos!M1025</f>
        <v/>
      </c>
      <c r="P265" s="787" t="str">
        <f>Datos!N1025</f>
        <v/>
      </c>
      <c r="Q265" s="787" t="str">
        <f>Datos!O1025</f>
        <v/>
      </c>
      <c r="R265" s="585" t="str">
        <f>Datos!P1025</f>
        <v/>
      </c>
      <c r="S265" s="217"/>
      <c r="W265" s="223"/>
    </row>
    <row r="266" spans="1:23" s="222" customFormat="1" ht="15" customHeight="1" x14ac:dyDescent="0.3">
      <c r="A266" s="214"/>
      <c r="B266" s="11"/>
      <c r="C266" s="29"/>
      <c r="D266" s="32"/>
      <c r="E266" s="525"/>
      <c r="F266" s="784"/>
      <c r="G266" s="526"/>
      <c r="H266" s="224"/>
      <c r="I266" s="221" t="str">
        <f>Datos!G1026</f>
        <v/>
      </c>
      <c r="J266" s="221" t="str">
        <f>Datos!H1026</f>
        <v/>
      </c>
      <c r="K266" s="221" t="str">
        <f>Datos!I1026</f>
        <v/>
      </c>
      <c r="L266" s="152"/>
      <c r="M266" s="152"/>
      <c r="N266" s="152"/>
      <c r="O266" s="787" t="str">
        <f>Datos!M1026</f>
        <v/>
      </c>
      <c r="P266" s="787" t="str">
        <f>Datos!N1026</f>
        <v/>
      </c>
      <c r="Q266" s="787" t="str">
        <f>Datos!O1026</f>
        <v/>
      </c>
      <c r="R266" s="585" t="str">
        <f>Datos!P1026</f>
        <v/>
      </c>
      <c r="S266" s="217"/>
      <c r="W266" s="223"/>
    </row>
    <row r="267" spans="1:23" s="222" customFormat="1" ht="15" customHeight="1" x14ac:dyDescent="0.3">
      <c r="A267" s="214"/>
      <c r="B267" s="11"/>
      <c r="C267" s="29"/>
      <c r="D267" s="32"/>
      <c r="E267" s="525"/>
      <c r="F267" s="784"/>
      <c r="G267" s="526"/>
      <c r="H267" s="224"/>
      <c r="I267" s="221" t="str">
        <f>Datos!G1027</f>
        <v/>
      </c>
      <c r="J267" s="221" t="str">
        <f>Datos!H1027</f>
        <v/>
      </c>
      <c r="K267" s="221" t="str">
        <f>Datos!I1027</f>
        <v/>
      </c>
      <c r="L267" s="152"/>
      <c r="M267" s="152"/>
      <c r="N267" s="152"/>
      <c r="O267" s="787" t="str">
        <f>Datos!M1027</f>
        <v/>
      </c>
      <c r="P267" s="787" t="str">
        <f>Datos!N1027</f>
        <v/>
      </c>
      <c r="Q267" s="787" t="str">
        <f>Datos!O1027</f>
        <v/>
      </c>
      <c r="R267" s="585" t="str">
        <f>Datos!P1027</f>
        <v/>
      </c>
      <c r="S267" s="217"/>
      <c r="W267" s="223"/>
    </row>
    <row r="268" spans="1:23" s="222" customFormat="1" ht="15" customHeight="1" x14ac:dyDescent="0.3">
      <c r="A268" s="214"/>
      <c r="B268" s="11"/>
      <c r="C268" s="29"/>
      <c r="D268" s="32"/>
      <c r="E268" s="525"/>
      <c r="F268" s="784"/>
      <c r="G268" s="526"/>
      <c r="H268" s="224"/>
      <c r="I268" s="221" t="str">
        <f>Datos!G1028</f>
        <v/>
      </c>
      <c r="J268" s="221" t="str">
        <f>Datos!H1028</f>
        <v/>
      </c>
      <c r="K268" s="221" t="str">
        <f>Datos!I1028</f>
        <v/>
      </c>
      <c r="L268" s="152"/>
      <c r="M268" s="152"/>
      <c r="N268" s="152"/>
      <c r="O268" s="787" t="str">
        <f>Datos!M1028</f>
        <v/>
      </c>
      <c r="P268" s="787" t="str">
        <f>Datos!N1028</f>
        <v/>
      </c>
      <c r="Q268" s="787" t="str">
        <f>Datos!O1028</f>
        <v/>
      </c>
      <c r="R268" s="585" t="str">
        <f>Datos!P1028</f>
        <v/>
      </c>
      <c r="S268" s="217"/>
      <c r="W268" s="223"/>
    </row>
    <row r="269" spans="1:23" s="222" customFormat="1" ht="15" customHeight="1" x14ac:dyDescent="0.3">
      <c r="A269" s="214"/>
      <c r="B269" s="11"/>
      <c r="C269" s="29"/>
      <c r="D269" s="32"/>
      <c r="E269" s="525"/>
      <c r="F269" s="784"/>
      <c r="G269" s="526"/>
      <c r="H269" s="224"/>
      <c r="I269" s="221" t="str">
        <f>Datos!G1029</f>
        <v/>
      </c>
      <c r="J269" s="221" t="str">
        <f>Datos!H1029</f>
        <v/>
      </c>
      <c r="K269" s="221" t="str">
        <f>Datos!I1029</f>
        <v/>
      </c>
      <c r="L269" s="152"/>
      <c r="M269" s="152"/>
      <c r="N269" s="152"/>
      <c r="O269" s="787" t="str">
        <f>Datos!M1029</f>
        <v/>
      </c>
      <c r="P269" s="787" t="str">
        <f>Datos!N1029</f>
        <v/>
      </c>
      <c r="Q269" s="787" t="str">
        <f>Datos!O1029</f>
        <v/>
      </c>
      <c r="R269" s="585" t="str">
        <f>Datos!P1029</f>
        <v/>
      </c>
      <c r="S269" s="217"/>
      <c r="W269" s="223"/>
    </row>
    <row r="270" spans="1:23" s="222" customFormat="1" ht="15" customHeight="1" x14ac:dyDescent="0.3">
      <c r="A270" s="214"/>
      <c r="B270" s="11"/>
      <c r="C270" s="29"/>
      <c r="D270" s="32"/>
      <c r="E270" s="525"/>
      <c r="F270" s="784"/>
      <c r="G270" s="526"/>
      <c r="H270" s="224"/>
      <c r="I270" s="221" t="str">
        <f>Datos!G1030</f>
        <v/>
      </c>
      <c r="J270" s="221" t="str">
        <f>Datos!H1030</f>
        <v/>
      </c>
      <c r="K270" s="221" t="str">
        <f>Datos!I1030</f>
        <v/>
      </c>
      <c r="L270" s="152"/>
      <c r="M270" s="152"/>
      <c r="N270" s="152"/>
      <c r="O270" s="787" t="str">
        <f>Datos!M1030</f>
        <v/>
      </c>
      <c r="P270" s="787" t="str">
        <f>Datos!N1030</f>
        <v/>
      </c>
      <c r="Q270" s="787" t="str">
        <f>Datos!O1030</f>
        <v/>
      </c>
      <c r="R270" s="585" t="str">
        <f>Datos!P1030</f>
        <v/>
      </c>
      <c r="S270" s="217"/>
      <c r="W270" s="223"/>
    </row>
    <row r="271" spans="1:23" s="222" customFormat="1" ht="15" customHeight="1" x14ac:dyDescent="0.3">
      <c r="A271" s="214"/>
      <c r="B271" s="11"/>
      <c r="C271" s="29"/>
      <c r="D271" s="32"/>
      <c r="E271" s="525"/>
      <c r="F271" s="784"/>
      <c r="G271" s="526"/>
      <c r="H271" s="224"/>
      <c r="I271" s="221" t="str">
        <f>Datos!G1031</f>
        <v/>
      </c>
      <c r="J271" s="221" t="str">
        <f>Datos!H1031</f>
        <v/>
      </c>
      <c r="K271" s="221" t="str">
        <f>Datos!I1031</f>
        <v/>
      </c>
      <c r="L271" s="152"/>
      <c r="M271" s="152"/>
      <c r="N271" s="152"/>
      <c r="O271" s="787" t="str">
        <f>Datos!M1031</f>
        <v/>
      </c>
      <c r="P271" s="787" t="str">
        <f>Datos!N1031</f>
        <v/>
      </c>
      <c r="Q271" s="787" t="str">
        <f>Datos!O1031</f>
        <v/>
      </c>
      <c r="R271" s="585" t="str">
        <f>Datos!P1031</f>
        <v/>
      </c>
      <c r="S271" s="217"/>
      <c r="W271" s="223"/>
    </row>
    <row r="272" spans="1:23" s="222" customFormat="1" ht="15" customHeight="1" x14ac:dyDescent="0.3">
      <c r="A272" s="214"/>
      <c r="B272" s="11"/>
      <c r="C272" s="29"/>
      <c r="D272" s="32"/>
      <c r="E272" s="525"/>
      <c r="F272" s="784"/>
      <c r="G272" s="526"/>
      <c r="H272" s="224"/>
      <c r="I272" s="221" t="str">
        <f>Datos!G1032</f>
        <v/>
      </c>
      <c r="J272" s="221" t="str">
        <f>Datos!H1032</f>
        <v/>
      </c>
      <c r="K272" s="221" t="str">
        <f>Datos!I1032</f>
        <v/>
      </c>
      <c r="L272" s="152"/>
      <c r="M272" s="152"/>
      <c r="N272" s="152"/>
      <c r="O272" s="787" t="str">
        <f>Datos!M1032</f>
        <v/>
      </c>
      <c r="P272" s="787" t="str">
        <f>Datos!N1032</f>
        <v/>
      </c>
      <c r="Q272" s="787" t="str">
        <f>Datos!O1032</f>
        <v/>
      </c>
      <c r="R272" s="585" t="str">
        <f>Datos!P1032</f>
        <v/>
      </c>
      <c r="S272" s="217"/>
      <c r="W272" s="223"/>
    </row>
    <row r="273" spans="1:23" s="222" customFormat="1" ht="15" customHeight="1" x14ac:dyDescent="0.3">
      <c r="A273" s="214"/>
      <c r="B273" s="11"/>
      <c r="C273" s="29"/>
      <c r="D273" s="32"/>
      <c r="E273" s="525"/>
      <c r="F273" s="784"/>
      <c r="G273" s="526"/>
      <c r="H273" s="224"/>
      <c r="I273" s="221" t="str">
        <f>Datos!G1033</f>
        <v/>
      </c>
      <c r="J273" s="221" t="str">
        <f>Datos!H1033</f>
        <v/>
      </c>
      <c r="K273" s="221" t="str">
        <f>Datos!I1033</f>
        <v/>
      </c>
      <c r="L273" s="152"/>
      <c r="M273" s="152"/>
      <c r="N273" s="152"/>
      <c r="O273" s="787" t="str">
        <f>Datos!M1033</f>
        <v/>
      </c>
      <c r="P273" s="787" t="str">
        <f>Datos!N1033</f>
        <v/>
      </c>
      <c r="Q273" s="787" t="str">
        <f>Datos!O1033</f>
        <v/>
      </c>
      <c r="R273" s="585" t="str">
        <f>Datos!P1033</f>
        <v/>
      </c>
      <c r="S273" s="217"/>
      <c r="W273" s="223"/>
    </row>
    <row r="274" spans="1:23" s="222" customFormat="1" ht="15" customHeight="1" x14ac:dyDescent="0.3">
      <c r="A274" s="214"/>
      <c r="B274" s="11"/>
      <c r="C274" s="29"/>
      <c r="D274" s="32"/>
      <c r="E274" s="525"/>
      <c r="F274" s="784"/>
      <c r="G274" s="526"/>
      <c r="H274" s="224"/>
      <c r="I274" s="221" t="str">
        <f>Datos!G1034</f>
        <v/>
      </c>
      <c r="J274" s="221" t="str">
        <f>Datos!H1034</f>
        <v/>
      </c>
      <c r="K274" s="221" t="str">
        <f>Datos!I1034</f>
        <v/>
      </c>
      <c r="L274" s="152"/>
      <c r="M274" s="152"/>
      <c r="N274" s="152"/>
      <c r="O274" s="787" t="str">
        <f>Datos!M1034</f>
        <v/>
      </c>
      <c r="P274" s="787" t="str">
        <f>Datos!N1034</f>
        <v/>
      </c>
      <c r="Q274" s="787" t="str">
        <f>Datos!O1034</f>
        <v/>
      </c>
      <c r="R274" s="585" t="str">
        <f>Datos!P1034</f>
        <v/>
      </c>
      <c r="S274" s="217"/>
      <c r="W274" s="223"/>
    </row>
    <row r="275" spans="1:23" s="222" customFormat="1" ht="15" customHeight="1" x14ac:dyDescent="0.3">
      <c r="A275" s="214"/>
      <c r="B275" s="11"/>
      <c r="C275" s="29"/>
      <c r="D275" s="32"/>
      <c r="E275" s="525"/>
      <c r="F275" s="784"/>
      <c r="G275" s="526"/>
      <c r="H275" s="224"/>
      <c r="I275" s="221" t="str">
        <f>Datos!G1035</f>
        <v/>
      </c>
      <c r="J275" s="221" t="str">
        <f>Datos!H1035</f>
        <v/>
      </c>
      <c r="K275" s="221" t="str">
        <f>Datos!I1035</f>
        <v/>
      </c>
      <c r="L275" s="152"/>
      <c r="M275" s="152"/>
      <c r="N275" s="152"/>
      <c r="O275" s="787" t="str">
        <f>Datos!M1035</f>
        <v/>
      </c>
      <c r="P275" s="787" t="str">
        <f>Datos!N1035</f>
        <v/>
      </c>
      <c r="Q275" s="787" t="str">
        <f>Datos!O1035</f>
        <v/>
      </c>
      <c r="R275" s="585" t="str">
        <f>Datos!P1035</f>
        <v/>
      </c>
      <c r="S275" s="217"/>
      <c r="W275" s="223"/>
    </row>
    <row r="276" spans="1:23" s="222" customFormat="1" ht="15" customHeight="1" x14ac:dyDescent="0.3">
      <c r="A276" s="214"/>
      <c r="B276" s="11"/>
      <c r="C276" s="29"/>
      <c r="D276" s="32"/>
      <c r="E276" s="525"/>
      <c r="F276" s="784"/>
      <c r="G276" s="526"/>
      <c r="H276" s="224"/>
      <c r="I276" s="221" t="str">
        <f>Datos!G1036</f>
        <v/>
      </c>
      <c r="J276" s="221" t="str">
        <f>Datos!H1036</f>
        <v/>
      </c>
      <c r="K276" s="221" t="str">
        <f>Datos!I1036</f>
        <v/>
      </c>
      <c r="L276" s="152"/>
      <c r="M276" s="152"/>
      <c r="N276" s="152"/>
      <c r="O276" s="787" t="str">
        <f>Datos!M1036</f>
        <v/>
      </c>
      <c r="P276" s="787" t="str">
        <f>Datos!N1036</f>
        <v/>
      </c>
      <c r="Q276" s="787" t="str">
        <f>Datos!O1036</f>
        <v/>
      </c>
      <c r="R276" s="585" t="str">
        <f>Datos!P1036</f>
        <v/>
      </c>
      <c r="S276" s="217"/>
      <c r="W276" s="223"/>
    </row>
    <row r="277" spans="1:23" s="222" customFormat="1" ht="15" customHeight="1" x14ac:dyDescent="0.3">
      <c r="A277" s="214"/>
      <c r="B277" s="11"/>
      <c r="C277" s="29"/>
      <c r="D277" s="32"/>
      <c r="E277" s="525"/>
      <c r="F277" s="784"/>
      <c r="G277" s="526"/>
      <c r="H277" s="224"/>
      <c r="I277" s="221" t="str">
        <f>Datos!G1037</f>
        <v/>
      </c>
      <c r="J277" s="221" t="str">
        <f>Datos!H1037</f>
        <v/>
      </c>
      <c r="K277" s="221" t="str">
        <f>Datos!I1037</f>
        <v/>
      </c>
      <c r="L277" s="152"/>
      <c r="M277" s="152"/>
      <c r="N277" s="152"/>
      <c r="O277" s="787" t="str">
        <f>Datos!M1037</f>
        <v/>
      </c>
      <c r="P277" s="787" t="str">
        <f>Datos!N1037</f>
        <v/>
      </c>
      <c r="Q277" s="787" t="str">
        <f>Datos!O1037</f>
        <v/>
      </c>
      <c r="R277" s="585" t="str">
        <f>Datos!P1037</f>
        <v/>
      </c>
      <c r="S277" s="217"/>
      <c r="W277" s="223"/>
    </row>
    <row r="278" spans="1:23" s="222" customFormat="1" ht="15" customHeight="1" x14ac:dyDescent="0.3">
      <c r="A278" s="214"/>
      <c r="B278" s="11"/>
      <c r="C278" s="29"/>
      <c r="D278" s="32"/>
      <c r="E278" s="525"/>
      <c r="F278" s="784"/>
      <c r="G278" s="526"/>
      <c r="H278" s="224"/>
      <c r="I278" s="221" t="str">
        <f>Datos!G1038</f>
        <v/>
      </c>
      <c r="J278" s="221" t="str">
        <f>Datos!H1038</f>
        <v/>
      </c>
      <c r="K278" s="221" t="str">
        <f>Datos!I1038</f>
        <v/>
      </c>
      <c r="L278" s="152"/>
      <c r="M278" s="152"/>
      <c r="N278" s="152"/>
      <c r="O278" s="787" t="str">
        <f>Datos!M1038</f>
        <v/>
      </c>
      <c r="P278" s="787" t="str">
        <f>Datos!N1038</f>
        <v/>
      </c>
      <c r="Q278" s="787" t="str">
        <f>Datos!O1038</f>
        <v/>
      </c>
      <c r="R278" s="585" t="str">
        <f>Datos!P1038</f>
        <v/>
      </c>
      <c r="S278" s="217"/>
      <c r="W278" s="223"/>
    </row>
    <row r="279" spans="1:23" s="222" customFormat="1" ht="15" customHeight="1" x14ac:dyDescent="0.3">
      <c r="A279" s="214"/>
      <c r="B279" s="11"/>
      <c r="C279" s="29"/>
      <c r="D279" s="32"/>
      <c r="E279" s="525"/>
      <c r="F279" s="784"/>
      <c r="G279" s="526"/>
      <c r="H279" s="224"/>
      <c r="I279" s="221" t="str">
        <f>Datos!G1039</f>
        <v/>
      </c>
      <c r="J279" s="221" t="str">
        <f>Datos!H1039</f>
        <v/>
      </c>
      <c r="K279" s="221" t="str">
        <f>Datos!I1039</f>
        <v/>
      </c>
      <c r="L279" s="152"/>
      <c r="M279" s="152"/>
      <c r="N279" s="152"/>
      <c r="O279" s="787" t="str">
        <f>Datos!M1039</f>
        <v/>
      </c>
      <c r="P279" s="787" t="str">
        <f>Datos!N1039</f>
        <v/>
      </c>
      <c r="Q279" s="787" t="str">
        <f>Datos!O1039</f>
        <v/>
      </c>
      <c r="R279" s="585" t="str">
        <f>Datos!P1039</f>
        <v/>
      </c>
      <c r="S279" s="217"/>
      <c r="W279" s="223"/>
    </row>
    <row r="280" spans="1:23" s="222" customFormat="1" ht="15" customHeight="1" x14ac:dyDescent="0.3">
      <c r="A280" s="214"/>
      <c r="B280" s="11"/>
      <c r="C280" s="29"/>
      <c r="D280" s="32"/>
      <c r="E280" s="525"/>
      <c r="F280" s="784"/>
      <c r="G280" s="526"/>
      <c r="H280" s="224"/>
      <c r="I280" s="221" t="str">
        <f>Datos!G1040</f>
        <v/>
      </c>
      <c r="J280" s="221" t="str">
        <f>Datos!H1040</f>
        <v/>
      </c>
      <c r="K280" s="221" t="str">
        <f>Datos!I1040</f>
        <v/>
      </c>
      <c r="L280" s="152"/>
      <c r="M280" s="152"/>
      <c r="N280" s="152"/>
      <c r="O280" s="787" t="str">
        <f>Datos!M1040</f>
        <v/>
      </c>
      <c r="P280" s="787" t="str">
        <f>Datos!N1040</f>
        <v/>
      </c>
      <c r="Q280" s="787" t="str">
        <f>Datos!O1040</f>
        <v/>
      </c>
      <c r="R280" s="585" t="str">
        <f>Datos!P1040</f>
        <v/>
      </c>
      <c r="S280" s="217"/>
      <c r="W280" s="223"/>
    </row>
    <row r="281" spans="1:23" s="222" customFormat="1" ht="15" customHeight="1" x14ac:dyDescent="0.3">
      <c r="A281" s="214"/>
      <c r="B281" s="11"/>
      <c r="C281" s="29"/>
      <c r="D281" s="32"/>
      <c r="E281" s="525"/>
      <c r="F281" s="784"/>
      <c r="G281" s="526"/>
      <c r="H281" s="224"/>
      <c r="I281" s="221" t="str">
        <f>Datos!G1041</f>
        <v/>
      </c>
      <c r="J281" s="221" t="str">
        <f>Datos!H1041</f>
        <v/>
      </c>
      <c r="K281" s="221" t="str">
        <f>Datos!I1041</f>
        <v/>
      </c>
      <c r="L281" s="152"/>
      <c r="M281" s="152"/>
      <c r="N281" s="152"/>
      <c r="O281" s="787" t="str">
        <f>Datos!M1041</f>
        <v/>
      </c>
      <c r="P281" s="787" t="str">
        <f>Datos!N1041</f>
        <v/>
      </c>
      <c r="Q281" s="787" t="str">
        <f>Datos!O1041</f>
        <v/>
      </c>
      <c r="R281" s="585" t="str">
        <f>Datos!P1041</f>
        <v/>
      </c>
      <c r="S281" s="217"/>
      <c r="W281" s="223"/>
    </row>
    <row r="282" spans="1:23" s="222" customFormat="1" ht="15" customHeight="1" x14ac:dyDescent="0.3">
      <c r="A282" s="214"/>
      <c r="B282" s="11"/>
      <c r="C282" s="29"/>
      <c r="D282" s="32"/>
      <c r="E282" s="525"/>
      <c r="F282" s="784"/>
      <c r="G282" s="526"/>
      <c r="H282" s="224"/>
      <c r="I282" s="221" t="str">
        <f>Datos!G1042</f>
        <v/>
      </c>
      <c r="J282" s="221" t="str">
        <f>Datos!H1042</f>
        <v/>
      </c>
      <c r="K282" s="221" t="str">
        <f>Datos!I1042</f>
        <v/>
      </c>
      <c r="L282" s="152"/>
      <c r="M282" s="152"/>
      <c r="N282" s="152"/>
      <c r="O282" s="787" t="str">
        <f>Datos!M1042</f>
        <v/>
      </c>
      <c r="P282" s="787" t="str">
        <f>Datos!N1042</f>
        <v/>
      </c>
      <c r="Q282" s="787" t="str">
        <f>Datos!O1042</f>
        <v/>
      </c>
      <c r="R282" s="585" t="str">
        <f>Datos!P1042</f>
        <v/>
      </c>
      <c r="S282" s="217"/>
      <c r="W282" s="223"/>
    </row>
    <row r="283" spans="1:23" s="222" customFormat="1" ht="15" customHeight="1" x14ac:dyDescent="0.3">
      <c r="A283" s="214"/>
      <c r="B283" s="11"/>
      <c r="C283" s="29"/>
      <c r="D283" s="32"/>
      <c r="E283" s="525"/>
      <c r="F283" s="784"/>
      <c r="G283" s="526"/>
      <c r="H283" s="224"/>
      <c r="I283" s="221" t="str">
        <f>Datos!G1043</f>
        <v/>
      </c>
      <c r="J283" s="221" t="str">
        <f>Datos!H1043</f>
        <v/>
      </c>
      <c r="K283" s="221" t="str">
        <f>Datos!I1043</f>
        <v/>
      </c>
      <c r="L283" s="152"/>
      <c r="M283" s="152"/>
      <c r="N283" s="152"/>
      <c r="O283" s="787" t="str">
        <f>Datos!M1043</f>
        <v/>
      </c>
      <c r="P283" s="787" t="str">
        <f>Datos!N1043</f>
        <v/>
      </c>
      <c r="Q283" s="787" t="str">
        <f>Datos!O1043</f>
        <v/>
      </c>
      <c r="R283" s="585" t="str">
        <f>Datos!P1043</f>
        <v/>
      </c>
      <c r="S283" s="217"/>
      <c r="W283" s="223"/>
    </row>
    <row r="284" spans="1:23" s="222" customFormat="1" ht="15" customHeight="1" x14ac:dyDescent="0.3">
      <c r="A284" s="214"/>
      <c r="B284" s="11"/>
      <c r="C284" s="29"/>
      <c r="D284" s="32"/>
      <c r="E284" s="525"/>
      <c r="F284" s="784"/>
      <c r="G284" s="526"/>
      <c r="H284" s="224"/>
      <c r="I284" s="221" t="str">
        <f>Datos!G1044</f>
        <v/>
      </c>
      <c r="J284" s="221" t="str">
        <f>Datos!H1044</f>
        <v/>
      </c>
      <c r="K284" s="221" t="str">
        <f>Datos!I1044</f>
        <v/>
      </c>
      <c r="L284" s="152"/>
      <c r="M284" s="152"/>
      <c r="N284" s="152"/>
      <c r="O284" s="787" t="str">
        <f>Datos!M1044</f>
        <v/>
      </c>
      <c r="P284" s="787" t="str">
        <f>Datos!N1044</f>
        <v/>
      </c>
      <c r="Q284" s="787" t="str">
        <f>Datos!O1044</f>
        <v/>
      </c>
      <c r="R284" s="585" t="str">
        <f>Datos!P1044</f>
        <v/>
      </c>
      <c r="S284" s="217"/>
      <c r="W284" s="223"/>
    </row>
    <row r="285" spans="1:23" s="222" customFormat="1" ht="15" customHeight="1" x14ac:dyDescent="0.3">
      <c r="A285" s="214"/>
      <c r="B285" s="11"/>
      <c r="C285" s="29"/>
      <c r="D285" s="32"/>
      <c r="E285" s="525"/>
      <c r="F285" s="784"/>
      <c r="G285" s="526"/>
      <c r="H285" s="224"/>
      <c r="I285" s="221" t="str">
        <f>Datos!G1045</f>
        <v/>
      </c>
      <c r="J285" s="221" t="str">
        <f>Datos!H1045</f>
        <v/>
      </c>
      <c r="K285" s="221" t="str">
        <f>Datos!I1045</f>
        <v/>
      </c>
      <c r="L285" s="152"/>
      <c r="M285" s="152"/>
      <c r="N285" s="152"/>
      <c r="O285" s="787" t="str">
        <f>Datos!M1045</f>
        <v/>
      </c>
      <c r="P285" s="787" t="str">
        <f>Datos!N1045</f>
        <v/>
      </c>
      <c r="Q285" s="787" t="str">
        <f>Datos!O1045</f>
        <v/>
      </c>
      <c r="R285" s="585" t="str">
        <f>Datos!P1045</f>
        <v/>
      </c>
      <c r="S285" s="217"/>
      <c r="W285" s="223"/>
    </row>
    <row r="286" spans="1:23" s="222" customFormat="1" ht="15" customHeight="1" x14ac:dyDescent="0.3">
      <c r="A286" s="214"/>
      <c r="B286" s="11"/>
      <c r="C286" s="29"/>
      <c r="D286" s="32"/>
      <c r="E286" s="525"/>
      <c r="F286" s="784"/>
      <c r="G286" s="526"/>
      <c r="H286" s="224"/>
      <c r="I286" s="221" t="str">
        <f>Datos!G1046</f>
        <v/>
      </c>
      <c r="J286" s="221" t="str">
        <f>Datos!H1046</f>
        <v/>
      </c>
      <c r="K286" s="221" t="str">
        <f>Datos!I1046</f>
        <v/>
      </c>
      <c r="L286" s="152"/>
      <c r="M286" s="152"/>
      <c r="N286" s="152"/>
      <c r="O286" s="787" t="str">
        <f>Datos!M1046</f>
        <v/>
      </c>
      <c r="P286" s="787" t="str">
        <f>Datos!N1046</f>
        <v/>
      </c>
      <c r="Q286" s="787" t="str">
        <f>Datos!O1046</f>
        <v/>
      </c>
      <c r="R286" s="585" t="str">
        <f>Datos!P1046</f>
        <v/>
      </c>
      <c r="S286" s="217"/>
      <c r="W286" s="223"/>
    </row>
    <row r="287" spans="1:23" s="222" customFormat="1" ht="15" customHeight="1" x14ac:dyDescent="0.3">
      <c r="A287" s="214"/>
      <c r="B287" s="11"/>
      <c r="C287" s="29"/>
      <c r="D287" s="32"/>
      <c r="E287" s="525"/>
      <c r="F287" s="784"/>
      <c r="G287" s="526"/>
      <c r="H287" s="224"/>
      <c r="I287" s="221" t="str">
        <f>Datos!G1047</f>
        <v/>
      </c>
      <c r="J287" s="221" t="str">
        <f>Datos!H1047</f>
        <v/>
      </c>
      <c r="K287" s="221" t="str">
        <f>Datos!I1047</f>
        <v/>
      </c>
      <c r="L287" s="152"/>
      <c r="M287" s="152"/>
      <c r="N287" s="152"/>
      <c r="O287" s="787" t="str">
        <f>Datos!M1047</f>
        <v/>
      </c>
      <c r="P287" s="787" t="str">
        <f>Datos!N1047</f>
        <v/>
      </c>
      <c r="Q287" s="787" t="str">
        <f>Datos!O1047</f>
        <v/>
      </c>
      <c r="R287" s="585" t="str">
        <f>Datos!P1047</f>
        <v/>
      </c>
      <c r="S287" s="217"/>
      <c r="W287" s="223"/>
    </row>
    <row r="288" spans="1:23" s="222" customFormat="1" ht="15" customHeight="1" x14ac:dyDescent="0.3">
      <c r="A288" s="214"/>
      <c r="B288" s="11"/>
      <c r="C288" s="29"/>
      <c r="D288" s="32"/>
      <c r="E288" s="525"/>
      <c r="F288" s="784"/>
      <c r="G288" s="526"/>
      <c r="H288" s="224"/>
      <c r="I288" s="221" t="str">
        <f>Datos!G1048</f>
        <v/>
      </c>
      <c r="J288" s="221" t="str">
        <f>Datos!H1048</f>
        <v/>
      </c>
      <c r="K288" s="221" t="str">
        <f>Datos!I1048</f>
        <v/>
      </c>
      <c r="L288" s="152"/>
      <c r="M288" s="152"/>
      <c r="N288" s="152"/>
      <c r="O288" s="787" t="str">
        <f>Datos!M1048</f>
        <v/>
      </c>
      <c r="P288" s="787" t="str">
        <f>Datos!N1048</f>
        <v/>
      </c>
      <c r="Q288" s="787" t="str">
        <f>Datos!O1048</f>
        <v/>
      </c>
      <c r="R288" s="585" t="str">
        <f>Datos!P1048</f>
        <v/>
      </c>
      <c r="S288" s="217"/>
      <c r="W288" s="223"/>
    </row>
    <row r="289" spans="1:23" s="222" customFormat="1" ht="15" customHeight="1" x14ac:dyDescent="0.3">
      <c r="A289" s="214"/>
      <c r="B289" s="11"/>
      <c r="C289" s="29"/>
      <c r="D289" s="32"/>
      <c r="E289" s="525"/>
      <c r="F289" s="784"/>
      <c r="G289" s="526"/>
      <c r="H289" s="224"/>
      <c r="I289" s="221" t="str">
        <f>Datos!G1049</f>
        <v/>
      </c>
      <c r="J289" s="221" t="str">
        <f>Datos!H1049</f>
        <v/>
      </c>
      <c r="K289" s="221" t="str">
        <f>Datos!I1049</f>
        <v/>
      </c>
      <c r="L289" s="152"/>
      <c r="M289" s="152"/>
      <c r="N289" s="152"/>
      <c r="O289" s="787" t="str">
        <f>Datos!M1049</f>
        <v/>
      </c>
      <c r="P289" s="787" t="str">
        <f>Datos!N1049</f>
        <v/>
      </c>
      <c r="Q289" s="787" t="str">
        <f>Datos!O1049</f>
        <v/>
      </c>
      <c r="R289" s="585" t="str">
        <f>Datos!P1049</f>
        <v/>
      </c>
      <c r="S289" s="217"/>
      <c r="W289" s="223"/>
    </row>
    <row r="290" spans="1:23" s="222" customFormat="1" ht="15" customHeight="1" x14ac:dyDescent="0.3">
      <c r="A290" s="214"/>
      <c r="B290" s="11"/>
      <c r="C290" s="29"/>
      <c r="D290" s="32"/>
      <c r="E290" s="525"/>
      <c r="F290" s="784"/>
      <c r="G290" s="526"/>
      <c r="H290" s="224"/>
      <c r="I290" s="221" t="str">
        <f>Datos!G1050</f>
        <v/>
      </c>
      <c r="J290" s="221" t="str">
        <f>Datos!H1050</f>
        <v/>
      </c>
      <c r="K290" s="221" t="str">
        <f>Datos!I1050</f>
        <v/>
      </c>
      <c r="L290" s="152"/>
      <c r="M290" s="152"/>
      <c r="N290" s="152"/>
      <c r="O290" s="787" t="str">
        <f>Datos!M1050</f>
        <v/>
      </c>
      <c r="P290" s="787" t="str">
        <f>Datos!N1050</f>
        <v/>
      </c>
      <c r="Q290" s="787" t="str">
        <f>Datos!O1050</f>
        <v/>
      </c>
      <c r="R290" s="585" t="str">
        <f>Datos!P1050</f>
        <v/>
      </c>
      <c r="S290" s="217"/>
      <c r="W290" s="223"/>
    </row>
    <row r="291" spans="1:23" s="222" customFormat="1" ht="15" customHeight="1" x14ac:dyDescent="0.3">
      <c r="A291" s="214"/>
      <c r="B291" s="11"/>
      <c r="C291" s="29"/>
      <c r="D291" s="32"/>
      <c r="E291" s="525"/>
      <c r="F291" s="784"/>
      <c r="G291" s="526"/>
      <c r="H291" s="224"/>
      <c r="I291" s="221" t="str">
        <f>Datos!G1051</f>
        <v/>
      </c>
      <c r="J291" s="221" t="str">
        <f>Datos!H1051</f>
        <v/>
      </c>
      <c r="K291" s="221" t="str">
        <f>Datos!I1051</f>
        <v/>
      </c>
      <c r="L291" s="152"/>
      <c r="M291" s="152"/>
      <c r="N291" s="152"/>
      <c r="O291" s="787" t="str">
        <f>Datos!M1051</f>
        <v/>
      </c>
      <c r="P291" s="787" t="str">
        <f>Datos!N1051</f>
        <v/>
      </c>
      <c r="Q291" s="787" t="str">
        <f>Datos!O1051</f>
        <v/>
      </c>
      <c r="R291" s="585" t="str">
        <f>Datos!P1051</f>
        <v/>
      </c>
      <c r="S291" s="217"/>
      <c r="W291" s="223"/>
    </row>
    <row r="292" spans="1:23" s="222" customFormat="1" ht="15" customHeight="1" x14ac:dyDescent="0.3">
      <c r="A292" s="214"/>
      <c r="B292" s="11"/>
      <c r="C292" s="29"/>
      <c r="D292" s="32"/>
      <c r="E292" s="525"/>
      <c r="F292" s="784"/>
      <c r="G292" s="526"/>
      <c r="H292" s="224"/>
      <c r="I292" s="221" t="str">
        <f>Datos!G1052</f>
        <v/>
      </c>
      <c r="J292" s="221" t="str">
        <f>Datos!H1052</f>
        <v/>
      </c>
      <c r="K292" s="221" t="str">
        <f>Datos!I1052</f>
        <v/>
      </c>
      <c r="L292" s="152"/>
      <c r="M292" s="152"/>
      <c r="N292" s="152"/>
      <c r="O292" s="787" t="str">
        <f>Datos!M1052</f>
        <v/>
      </c>
      <c r="P292" s="787" t="str">
        <f>Datos!N1052</f>
        <v/>
      </c>
      <c r="Q292" s="787" t="str">
        <f>Datos!O1052</f>
        <v/>
      </c>
      <c r="R292" s="585" t="str">
        <f>Datos!P1052</f>
        <v/>
      </c>
      <c r="S292" s="217"/>
      <c r="W292" s="223"/>
    </row>
    <row r="293" spans="1:23" s="222" customFormat="1" ht="15" customHeight="1" x14ac:dyDescent="0.3">
      <c r="A293" s="214"/>
      <c r="B293" s="11"/>
      <c r="C293" s="29"/>
      <c r="D293" s="32"/>
      <c r="E293" s="525"/>
      <c r="F293" s="784"/>
      <c r="G293" s="526"/>
      <c r="H293" s="224"/>
      <c r="I293" s="221" t="str">
        <f>Datos!G1053</f>
        <v/>
      </c>
      <c r="J293" s="221" t="str">
        <f>Datos!H1053</f>
        <v/>
      </c>
      <c r="K293" s="221" t="str">
        <f>Datos!I1053</f>
        <v/>
      </c>
      <c r="L293" s="152"/>
      <c r="M293" s="152"/>
      <c r="N293" s="152"/>
      <c r="O293" s="787" t="str">
        <f>Datos!M1053</f>
        <v/>
      </c>
      <c r="P293" s="787" t="str">
        <f>Datos!N1053</f>
        <v/>
      </c>
      <c r="Q293" s="787" t="str">
        <f>Datos!O1053</f>
        <v/>
      </c>
      <c r="R293" s="585" t="str">
        <f>Datos!P1053</f>
        <v/>
      </c>
      <c r="S293" s="217"/>
      <c r="W293" s="223"/>
    </row>
    <row r="294" spans="1:23" s="222" customFormat="1" ht="15" customHeight="1" x14ac:dyDescent="0.3">
      <c r="A294" s="214"/>
      <c r="B294" s="11"/>
      <c r="C294" s="29"/>
      <c r="D294" s="32"/>
      <c r="E294" s="525"/>
      <c r="F294" s="784"/>
      <c r="G294" s="526"/>
      <c r="H294" s="224"/>
      <c r="I294" s="221" t="str">
        <f>Datos!G1054</f>
        <v/>
      </c>
      <c r="J294" s="221" t="str">
        <f>Datos!H1054</f>
        <v/>
      </c>
      <c r="K294" s="221" t="str">
        <f>Datos!I1054</f>
        <v/>
      </c>
      <c r="L294" s="152"/>
      <c r="M294" s="152"/>
      <c r="N294" s="152"/>
      <c r="O294" s="787" t="str">
        <f>Datos!M1054</f>
        <v/>
      </c>
      <c r="P294" s="787" t="str">
        <f>Datos!N1054</f>
        <v/>
      </c>
      <c r="Q294" s="787" t="str">
        <f>Datos!O1054</f>
        <v/>
      </c>
      <c r="R294" s="585" t="str">
        <f>Datos!P1054</f>
        <v/>
      </c>
      <c r="S294" s="217"/>
      <c r="W294" s="223"/>
    </row>
    <row r="295" spans="1:23" s="222" customFormat="1" ht="15" customHeight="1" x14ac:dyDescent="0.3">
      <c r="A295" s="214"/>
      <c r="B295" s="11"/>
      <c r="C295" s="29"/>
      <c r="D295" s="32"/>
      <c r="E295" s="525"/>
      <c r="F295" s="784"/>
      <c r="G295" s="526"/>
      <c r="H295" s="224"/>
      <c r="I295" s="221" t="str">
        <f>Datos!G1055</f>
        <v/>
      </c>
      <c r="J295" s="221" t="str">
        <f>Datos!H1055</f>
        <v/>
      </c>
      <c r="K295" s="221" t="str">
        <f>Datos!I1055</f>
        <v/>
      </c>
      <c r="L295" s="152"/>
      <c r="M295" s="152"/>
      <c r="N295" s="152"/>
      <c r="O295" s="787" t="str">
        <f>Datos!M1055</f>
        <v/>
      </c>
      <c r="P295" s="787" t="str">
        <f>Datos!N1055</f>
        <v/>
      </c>
      <c r="Q295" s="787" t="str">
        <f>Datos!O1055</f>
        <v/>
      </c>
      <c r="R295" s="585" t="str">
        <f>Datos!P1055</f>
        <v/>
      </c>
      <c r="S295" s="217"/>
      <c r="W295" s="223"/>
    </row>
    <row r="296" spans="1:23" s="222" customFormat="1" ht="15" customHeight="1" x14ac:dyDescent="0.3">
      <c r="A296" s="214"/>
      <c r="B296" s="11"/>
      <c r="C296" s="29"/>
      <c r="D296" s="32"/>
      <c r="E296" s="525"/>
      <c r="F296" s="784"/>
      <c r="G296" s="526"/>
      <c r="H296" s="224"/>
      <c r="I296" s="221" t="str">
        <f>Datos!G1056</f>
        <v/>
      </c>
      <c r="J296" s="221" t="str">
        <f>Datos!H1056</f>
        <v/>
      </c>
      <c r="K296" s="221" t="str">
        <f>Datos!I1056</f>
        <v/>
      </c>
      <c r="L296" s="152"/>
      <c r="M296" s="152"/>
      <c r="N296" s="152"/>
      <c r="O296" s="787" t="str">
        <f>Datos!M1056</f>
        <v/>
      </c>
      <c r="P296" s="787" t="str">
        <f>Datos!N1056</f>
        <v/>
      </c>
      <c r="Q296" s="787" t="str">
        <f>Datos!O1056</f>
        <v/>
      </c>
      <c r="R296" s="585" t="str">
        <f>Datos!P1056</f>
        <v/>
      </c>
      <c r="S296" s="217"/>
      <c r="W296" s="223"/>
    </row>
    <row r="297" spans="1:23" s="222" customFormat="1" ht="15" customHeight="1" x14ac:dyDescent="0.3">
      <c r="A297" s="214"/>
      <c r="B297" s="11"/>
      <c r="C297" s="29"/>
      <c r="D297" s="32"/>
      <c r="E297" s="525"/>
      <c r="F297" s="784"/>
      <c r="G297" s="526"/>
      <c r="H297" s="224"/>
      <c r="I297" s="221" t="str">
        <f>Datos!G1057</f>
        <v/>
      </c>
      <c r="J297" s="221" t="str">
        <f>Datos!H1057</f>
        <v/>
      </c>
      <c r="K297" s="221" t="str">
        <f>Datos!I1057</f>
        <v/>
      </c>
      <c r="L297" s="152"/>
      <c r="M297" s="152"/>
      <c r="N297" s="152"/>
      <c r="O297" s="787" t="str">
        <f>Datos!M1057</f>
        <v/>
      </c>
      <c r="P297" s="787" t="str">
        <f>Datos!N1057</f>
        <v/>
      </c>
      <c r="Q297" s="787" t="str">
        <f>Datos!O1057</f>
        <v/>
      </c>
      <c r="R297" s="585" t="str">
        <f>Datos!P1057</f>
        <v/>
      </c>
      <c r="S297" s="217"/>
      <c r="W297" s="223"/>
    </row>
    <row r="298" spans="1:23" s="222" customFormat="1" ht="15" customHeight="1" x14ac:dyDescent="0.3">
      <c r="A298" s="214"/>
      <c r="B298" s="11"/>
      <c r="C298" s="29"/>
      <c r="D298" s="32"/>
      <c r="E298" s="525"/>
      <c r="F298" s="784"/>
      <c r="G298" s="526"/>
      <c r="H298" s="224"/>
      <c r="I298" s="221" t="str">
        <f>Datos!G1058</f>
        <v/>
      </c>
      <c r="J298" s="221" t="str">
        <f>Datos!H1058</f>
        <v/>
      </c>
      <c r="K298" s="221" t="str">
        <f>Datos!I1058</f>
        <v/>
      </c>
      <c r="L298" s="152"/>
      <c r="M298" s="152"/>
      <c r="N298" s="152"/>
      <c r="O298" s="787" t="str">
        <f>Datos!M1058</f>
        <v/>
      </c>
      <c r="P298" s="787" t="str">
        <f>Datos!N1058</f>
        <v/>
      </c>
      <c r="Q298" s="787" t="str">
        <f>Datos!O1058</f>
        <v/>
      </c>
      <c r="R298" s="585" t="str">
        <f>Datos!P1058</f>
        <v/>
      </c>
      <c r="S298" s="217"/>
      <c r="W298" s="223"/>
    </row>
    <row r="299" spans="1:23" s="222" customFormat="1" ht="15" customHeight="1" x14ac:dyDescent="0.3">
      <c r="A299" s="214"/>
      <c r="B299" s="11"/>
      <c r="C299" s="29"/>
      <c r="D299" s="32"/>
      <c r="E299" s="525"/>
      <c r="F299" s="784"/>
      <c r="G299" s="526"/>
      <c r="H299" s="224"/>
      <c r="I299" s="221" t="str">
        <f>Datos!G1059</f>
        <v/>
      </c>
      <c r="J299" s="221" t="str">
        <f>Datos!H1059</f>
        <v/>
      </c>
      <c r="K299" s="221" t="str">
        <f>Datos!I1059</f>
        <v/>
      </c>
      <c r="L299" s="152"/>
      <c r="M299" s="152"/>
      <c r="N299" s="152"/>
      <c r="O299" s="787" t="str">
        <f>Datos!M1059</f>
        <v/>
      </c>
      <c r="P299" s="787" t="str">
        <f>Datos!N1059</f>
        <v/>
      </c>
      <c r="Q299" s="787" t="str">
        <f>Datos!O1059</f>
        <v/>
      </c>
      <c r="R299" s="585" t="str">
        <f>Datos!P1059</f>
        <v/>
      </c>
      <c r="S299" s="217"/>
      <c r="W299" s="223"/>
    </row>
    <row r="300" spans="1:23" s="222" customFormat="1" ht="15" customHeight="1" x14ac:dyDescent="0.3">
      <c r="A300" s="214"/>
      <c r="B300" s="11"/>
      <c r="C300" s="29"/>
      <c r="D300" s="32"/>
      <c r="E300" s="525"/>
      <c r="F300" s="784"/>
      <c r="G300" s="526"/>
      <c r="H300" s="224"/>
      <c r="I300" s="221" t="str">
        <f>Datos!G1060</f>
        <v/>
      </c>
      <c r="J300" s="221" t="str">
        <f>Datos!H1060</f>
        <v/>
      </c>
      <c r="K300" s="221" t="str">
        <f>Datos!I1060</f>
        <v/>
      </c>
      <c r="L300" s="152"/>
      <c r="M300" s="152"/>
      <c r="N300" s="152"/>
      <c r="O300" s="787" t="str">
        <f>Datos!M1060</f>
        <v/>
      </c>
      <c r="P300" s="787" t="str">
        <f>Datos!N1060</f>
        <v/>
      </c>
      <c r="Q300" s="787" t="str">
        <f>Datos!O1060</f>
        <v/>
      </c>
      <c r="R300" s="585" t="str">
        <f>Datos!P1060</f>
        <v/>
      </c>
      <c r="S300" s="217"/>
      <c r="W300" s="223"/>
    </row>
    <row r="301" spans="1:23" s="222" customFormat="1" ht="15" customHeight="1" x14ac:dyDescent="0.3">
      <c r="A301" s="214"/>
      <c r="B301" s="11"/>
      <c r="C301" s="29"/>
      <c r="D301" s="32"/>
      <c r="E301" s="525"/>
      <c r="F301" s="784"/>
      <c r="G301" s="526"/>
      <c r="H301" s="224"/>
      <c r="I301" s="221" t="str">
        <f>Datos!G1061</f>
        <v/>
      </c>
      <c r="J301" s="221" t="str">
        <f>Datos!H1061</f>
        <v/>
      </c>
      <c r="K301" s="221" t="str">
        <f>Datos!I1061</f>
        <v/>
      </c>
      <c r="L301" s="152"/>
      <c r="M301" s="152"/>
      <c r="N301" s="152"/>
      <c r="O301" s="787" t="str">
        <f>Datos!M1061</f>
        <v/>
      </c>
      <c r="P301" s="787" t="str">
        <f>Datos!N1061</f>
        <v/>
      </c>
      <c r="Q301" s="787" t="str">
        <f>Datos!O1061</f>
        <v/>
      </c>
      <c r="R301" s="585" t="str">
        <f>Datos!P1061</f>
        <v/>
      </c>
      <c r="S301" s="217"/>
      <c r="W301" s="223"/>
    </row>
    <row r="302" spans="1:23" s="222" customFormat="1" ht="15" customHeight="1" x14ac:dyDescent="0.3">
      <c r="A302" s="214"/>
      <c r="B302" s="11"/>
      <c r="C302" s="29"/>
      <c r="D302" s="32"/>
      <c r="E302" s="226"/>
      <c r="F302" s="226"/>
      <c r="G302" s="226"/>
      <c r="H302" s="226"/>
      <c r="I302" s="226"/>
      <c r="J302" s="226"/>
      <c r="K302" s="226"/>
      <c r="L302" s="226"/>
      <c r="M302" s="226"/>
      <c r="N302" s="226"/>
      <c r="O302" s="586">
        <f>Datos!D883</f>
        <v>0</v>
      </c>
      <c r="P302" s="586">
        <f>Datos!E883</f>
        <v>0</v>
      </c>
      <c r="Q302" s="586">
        <f>Datos!F883</f>
        <v>0</v>
      </c>
      <c r="R302" s="587">
        <f>Datos!G883</f>
        <v>0</v>
      </c>
      <c r="S302" s="217"/>
      <c r="T302" s="226"/>
      <c r="U302" s="226"/>
      <c r="V302" s="226"/>
      <c r="W302" s="226"/>
    </row>
    <row r="303" spans="1:23" ht="15" customHeight="1" x14ac:dyDescent="0.25">
      <c r="E303" s="226"/>
      <c r="F303" s="226"/>
    </row>
    <row r="304" spans="1:23" ht="15" customHeight="1" x14ac:dyDescent="0.25">
      <c r="E304" s="1211" t="s">
        <v>1474</v>
      </c>
      <c r="F304" s="1211"/>
      <c r="G304" s="1211"/>
      <c r="H304" s="1211"/>
      <c r="I304" s="1211"/>
      <c r="J304" s="1211"/>
      <c r="K304" s="1211"/>
      <c r="L304" s="1211"/>
      <c r="M304" s="1211"/>
      <c r="N304" s="1211"/>
      <c r="O304" s="1211"/>
      <c r="P304" s="1211"/>
      <c r="Q304" s="1211"/>
      <c r="R304" s="1211"/>
    </row>
    <row r="305" spans="1:21" ht="15" customHeight="1" x14ac:dyDescent="0.25">
      <c r="E305" s="1238" t="s">
        <v>1574</v>
      </c>
      <c r="F305" s="1238"/>
      <c r="G305" s="1238"/>
      <c r="H305" s="1238"/>
      <c r="I305" s="1238"/>
      <c r="J305" s="1238"/>
      <c r="K305" s="1238"/>
      <c r="L305" s="1238"/>
      <c r="M305" s="1238"/>
      <c r="N305" s="1238"/>
      <c r="O305" s="1238"/>
      <c r="P305" s="1238"/>
      <c r="Q305" s="1238"/>
      <c r="R305" s="1238"/>
      <c r="S305" s="1238"/>
    </row>
    <row r="306" spans="1:21" ht="13.5" customHeight="1" x14ac:dyDescent="0.25">
      <c r="E306" s="1238"/>
      <c r="F306" s="1238"/>
      <c r="G306" s="1238"/>
      <c r="H306" s="1238"/>
      <c r="I306" s="1238"/>
      <c r="J306" s="1238"/>
      <c r="K306" s="1238"/>
      <c r="L306" s="1238"/>
      <c r="M306" s="1238"/>
      <c r="N306" s="1238"/>
      <c r="O306" s="1238"/>
      <c r="P306" s="1238"/>
      <c r="Q306" s="1238"/>
      <c r="R306" s="1238"/>
      <c r="S306" s="1238"/>
    </row>
    <row r="307" spans="1:21" ht="15" customHeight="1" x14ac:dyDescent="0.25">
      <c r="E307" s="834" t="s">
        <v>1364</v>
      </c>
      <c r="F307" s="703"/>
      <c r="G307" s="703"/>
      <c r="H307" s="703"/>
      <c r="I307" s="703"/>
      <c r="J307" s="703"/>
      <c r="K307" s="703"/>
      <c r="L307" s="703"/>
      <c r="M307" s="703"/>
      <c r="N307" s="703"/>
      <c r="O307" s="703"/>
      <c r="P307" s="703"/>
      <c r="Q307" s="703"/>
      <c r="R307" s="703"/>
      <c r="S307" s="592"/>
    </row>
    <row r="308" spans="1:21" ht="15" customHeight="1" x14ac:dyDescent="0.25">
      <c r="E308" s="1238" t="s">
        <v>1382</v>
      </c>
      <c r="F308" s="1238"/>
      <c r="G308" s="1238"/>
      <c r="H308" s="1238"/>
      <c r="I308" s="1238"/>
      <c r="J308" s="1238"/>
      <c r="K308" s="1238"/>
      <c r="L308" s="1238"/>
      <c r="M308" s="1238"/>
      <c r="N308" s="1238"/>
      <c r="O308" s="1238"/>
      <c r="P308" s="1238"/>
      <c r="Q308" s="1238"/>
      <c r="R308" s="1238"/>
      <c r="S308" s="1238"/>
    </row>
    <row r="309" spans="1:21" ht="15" customHeight="1" x14ac:dyDescent="0.25">
      <c r="E309" s="1238"/>
      <c r="F309" s="1238"/>
      <c r="G309" s="1238"/>
      <c r="H309" s="1238"/>
      <c r="I309" s="1238"/>
      <c r="J309" s="1238"/>
      <c r="K309" s="1238"/>
      <c r="L309" s="1238"/>
      <c r="M309" s="1238"/>
      <c r="N309" s="1238"/>
      <c r="O309" s="1238"/>
      <c r="P309" s="1238"/>
      <c r="Q309" s="1238"/>
      <c r="R309" s="1238"/>
      <c r="S309" s="1238"/>
    </row>
    <row r="310" spans="1:21" ht="30" customHeight="1" x14ac:dyDescent="0.25">
      <c r="E310" s="1239" t="s">
        <v>1634</v>
      </c>
      <c r="F310" s="1240"/>
      <c r="G310" s="1240"/>
      <c r="H310" s="1240"/>
      <c r="I310" s="1240"/>
      <c r="J310" s="1240"/>
      <c r="K310" s="1240"/>
      <c r="L310" s="1240"/>
      <c r="M310" s="1240"/>
      <c r="N310" s="1240"/>
      <c r="O310" s="1240"/>
      <c r="P310" s="1240"/>
      <c r="Q310" s="1240"/>
      <c r="R310" s="1240"/>
      <c r="S310" s="1240"/>
    </row>
    <row r="311" spans="1:21" ht="15" customHeight="1" x14ac:dyDescent="0.25">
      <c r="E311" s="712" t="s">
        <v>1686</v>
      </c>
      <c r="F311" s="967"/>
      <c r="G311" s="967"/>
      <c r="H311" s="967"/>
      <c r="I311" s="967"/>
      <c r="J311" s="967"/>
      <c r="K311" s="967"/>
      <c r="L311" s="967"/>
      <c r="M311" s="967"/>
      <c r="N311" s="967"/>
      <c r="O311" s="967"/>
      <c r="P311" s="967"/>
      <c r="Q311" s="967"/>
      <c r="R311" s="967"/>
      <c r="S311" s="967"/>
      <c r="T311" s="967"/>
      <c r="U311" s="967"/>
    </row>
    <row r="312" spans="1:21" ht="15" customHeight="1" x14ac:dyDescent="0.25">
      <c r="A312" s="19"/>
      <c r="C312" s="14"/>
      <c r="E312" s="1196" t="s">
        <v>1687</v>
      </c>
      <c r="F312" s="1196"/>
      <c r="G312" s="1196"/>
      <c r="H312" s="1196"/>
      <c r="I312" s="1196"/>
      <c r="J312" s="1196"/>
      <c r="K312" s="1196"/>
      <c r="L312" s="1196"/>
      <c r="M312" s="1196"/>
      <c r="N312" s="1196"/>
      <c r="O312" s="1196"/>
      <c r="P312" s="1196"/>
      <c r="Q312" s="1196"/>
      <c r="R312" s="1196"/>
      <c r="S312" s="288"/>
    </row>
    <row r="313" spans="1:21" ht="15" customHeight="1" x14ac:dyDescent="0.25">
      <c r="A313" s="19"/>
      <c r="C313" s="14"/>
      <c r="E313" s="1196"/>
      <c r="F313" s="1196"/>
      <c r="G313" s="1196"/>
      <c r="H313" s="1196"/>
      <c r="I313" s="1196"/>
      <c r="J313" s="1196"/>
      <c r="K313" s="1196"/>
      <c r="L313" s="1196"/>
      <c r="M313" s="1196"/>
      <c r="N313" s="1196"/>
      <c r="O313" s="1196"/>
      <c r="P313" s="1196"/>
      <c r="Q313" s="1196"/>
      <c r="R313" s="1196"/>
      <c r="S313" s="288"/>
    </row>
    <row r="314" spans="1:21" ht="15" customHeight="1" x14ac:dyDescent="0.25">
      <c r="A314" s="19"/>
      <c r="C314" s="14"/>
      <c r="E314" s="1196"/>
      <c r="F314" s="1196"/>
      <c r="G314" s="1196"/>
      <c r="H314" s="1196"/>
      <c r="I314" s="1196"/>
      <c r="J314" s="1196"/>
      <c r="K314" s="1196"/>
      <c r="L314" s="1196"/>
      <c r="M314" s="1196"/>
      <c r="N314" s="1196"/>
      <c r="O314" s="1196"/>
      <c r="P314" s="1196"/>
      <c r="Q314" s="1196"/>
      <c r="R314" s="1196"/>
      <c r="S314" s="288"/>
    </row>
    <row r="315" spans="1:21" ht="15" customHeight="1" x14ac:dyDescent="0.25"/>
    <row r="316" spans="1:21" ht="15" customHeight="1" x14ac:dyDescent="0.25">
      <c r="F316" s="703"/>
      <c r="G316" s="703"/>
      <c r="H316" s="703"/>
      <c r="I316" s="703"/>
      <c r="J316" s="703"/>
      <c r="K316" s="703"/>
      <c r="L316" s="703"/>
      <c r="M316" s="703"/>
      <c r="N316" s="703"/>
      <c r="O316" s="703"/>
      <c r="P316" s="703"/>
      <c r="Q316" s="703"/>
      <c r="R316" s="703"/>
    </row>
    <row r="317" spans="1:21" ht="15" customHeight="1" x14ac:dyDescent="0.25"/>
    <row r="318" spans="1:21" ht="15" customHeight="1" x14ac:dyDescent="0.25"/>
    <row r="319" spans="1:21" ht="15" customHeight="1" x14ac:dyDescent="0.25"/>
    <row r="320" spans="1:21" ht="15" customHeight="1" x14ac:dyDescent="0.25">
      <c r="E320" s="703"/>
    </row>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spans="7:21" ht="15" customHeight="1" x14ac:dyDescent="0.25"/>
    <row r="370" spans="7:21" ht="15" customHeight="1" x14ac:dyDescent="0.25"/>
    <row r="371" spans="7:21" ht="15" customHeight="1" x14ac:dyDescent="0.25"/>
    <row r="372" spans="7:21" ht="15" customHeight="1" x14ac:dyDescent="0.25"/>
    <row r="373" spans="7:21" ht="15" customHeight="1" x14ac:dyDescent="0.25"/>
    <row r="375" spans="7:21" ht="16.5" x14ac:dyDescent="0.25">
      <c r="G375" s="227"/>
      <c r="H375" s="227"/>
      <c r="I375" s="227"/>
      <c r="J375" s="227"/>
      <c r="K375" s="227"/>
      <c r="L375" s="227"/>
      <c r="M375" s="227"/>
      <c r="N375" s="227"/>
      <c r="O375" s="227"/>
      <c r="P375" s="227"/>
      <c r="Q375" s="227"/>
      <c r="R375" s="227"/>
      <c r="S375" s="227"/>
      <c r="T375" s="227"/>
      <c r="U375" s="227"/>
    </row>
    <row r="376" spans="7:21" ht="16.5" x14ac:dyDescent="0.25">
      <c r="G376" s="227"/>
      <c r="H376" s="227"/>
      <c r="I376" s="227"/>
      <c r="J376" s="227"/>
      <c r="K376" s="227"/>
      <c r="L376" s="227"/>
      <c r="M376" s="227"/>
      <c r="N376" s="227"/>
      <c r="O376" s="227"/>
      <c r="P376" s="227"/>
      <c r="Q376" s="227"/>
      <c r="R376" s="227"/>
      <c r="S376" s="227"/>
      <c r="T376" s="227"/>
      <c r="U376" s="227"/>
    </row>
  </sheetData>
  <sheetProtection algorithmName="SHA-512" hashValue="mnTLM4CusRYvie1OL7XOcXjQmWOdFHzs8F55RANaoY8O8DKpWl3HbthUhlSLPBChdZWqp7CaTKAOTZGl2o+Ssg==" saltValue="ivk7Uauz4tUItyoka+GUuw==" spinCount="100000" sheet="1" objects="1" scenarios="1"/>
  <protectedRanges>
    <protectedRange sqref="L252:N301 E252:H301" name="Rango4"/>
    <protectedRange sqref="L40:N89 E40:H89 E118:H167 L118:N167" name="Rango1"/>
    <protectedRange sqref="L193:N242 E193:H242" name="Rango3"/>
  </protectedRanges>
  <mergeCells count="77">
    <mergeCell ref="E109:R109"/>
    <mergeCell ref="E33:R35"/>
    <mergeCell ref="E24:R24"/>
    <mergeCell ref="E28:R28"/>
    <mergeCell ref="E113:R113"/>
    <mergeCell ref="E104:R105"/>
    <mergeCell ref="E31:S31"/>
    <mergeCell ref="O37:Q38"/>
    <mergeCell ref="L38:N38"/>
    <mergeCell ref="F37:F39"/>
    <mergeCell ref="G37:G39"/>
    <mergeCell ref="H37:H39"/>
    <mergeCell ref="I38:K38"/>
    <mergeCell ref="E97:S97"/>
    <mergeCell ref="E91:R91"/>
    <mergeCell ref="E92:S92"/>
    <mergeCell ref="H190:H192"/>
    <mergeCell ref="E186:S186"/>
    <mergeCell ref="I191:K191"/>
    <mergeCell ref="E188:S188"/>
    <mergeCell ref="R190:R192"/>
    <mergeCell ref="O190:Q191"/>
    <mergeCell ref="E244:R245"/>
    <mergeCell ref="E312:R314"/>
    <mergeCell ref="F249:F251"/>
    <mergeCell ref="G249:G251"/>
    <mergeCell ref="H249:H251"/>
    <mergeCell ref="I249:N249"/>
    <mergeCell ref="I250:K250"/>
    <mergeCell ref="L250:N250"/>
    <mergeCell ref="E305:S306"/>
    <mergeCell ref="E308:S309"/>
    <mergeCell ref="E249:E251"/>
    <mergeCell ref="R249:R251"/>
    <mergeCell ref="O249:Q250"/>
    <mergeCell ref="E304:R304"/>
    <mergeCell ref="E310:S310"/>
    <mergeCell ref="E177:R177"/>
    <mergeCell ref="I190:N190"/>
    <mergeCell ref="E190:E192"/>
    <mergeCell ref="L191:N191"/>
    <mergeCell ref="E112:S112"/>
    <mergeCell ref="E171:S171"/>
    <mergeCell ref="I116:K116"/>
    <mergeCell ref="L116:N116"/>
    <mergeCell ref="E176:S176"/>
    <mergeCell ref="E180:R182"/>
    <mergeCell ref="E175:S175"/>
    <mergeCell ref="E174:S174"/>
    <mergeCell ref="E172:S172"/>
    <mergeCell ref="E173:S173"/>
    <mergeCell ref="F190:F192"/>
    <mergeCell ref="G190:G192"/>
    <mergeCell ref="E95:S95"/>
    <mergeCell ref="R37:R39"/>
    <mergeCell ref="E96:S96"/>
    <mergeCell ref="E3:S5"/>
    <mergeCell ref="E6:S7"/>
    <mergeCell ref="E20:S23"/>
    <mergeCell ref="E17:S19"/>
    <mergeCell ref="E30:S30"/>
    <mergeCell ref="E98:R98"/>
    <mergeCell ref="E170:R170"/>
    <mergeCell ref="E101:R102"/>
    <mergeCell ref="E37:E39"/>
    <mergeCell ref="I37:N37"/>
    <mergeCell ref="E100:R100"/>
    <mergeCell ref="E111:S111"/>
    <mergeCell ref="E115:E117"/>
    <mergeCell ref="F115:F117"/>
    <mergeCell ref="G115:G117"/>
    <mergeCell ref="H115:H117"/>
    <mergeCell ref="I115:N115"/>
    <mergeCell ref="O115:Q116"/>
    <mergeCell ref="R115:R117"/>
    <mergeCell ref="E93:S93"/>
    <mergeCell ref="E94:S94"/>
  </mergeCells>
  <conditionalFormatting sqref="G40:G89 G118:G167">
    <cfRule type="expression" dxfId="2719" priority="94" stopIfTrue="1">
      <formula>AND((F40&lt;&gt;""),ISNONTEXT(G40))</formula>
    </cfRule>
  </conditionalFormatting>
  <conditionalFormatting sqref="O40:R89">
    <cfRule type="expression" dxfId="2718" priority="93" stopIfTrue="1">
      <formula>ISNUMBER(O40)</formula>
    </cfRule>
  </conditionalFormatting>
  <conditionalFormatting sqref="H40:H89 H118:H167 H193:H242 H252:H301">
    <cfRule type="expression" dxfId="2717" priority="95" stopIfTrue="1">
      <formula>AND(OR(ISTEXT(F40),ISTEXT(G40)),ISBLANK(H40))</formula>
    </cfRule>
  </conditionalFormatting>
  <conditionalFormatting sqref="I40:K89 I118:K167 I193:K242 I252:K301">
    <cfRule type="expression" dxfId="2716" priority="90" stopIfTrue="1">
      <formula>ISNUMBER(I40)</formula>
    </cfRule>
    <cfRule type="expression" dxfId="2715" priority="91" stopIfTrue="1">
      <formula>ISTEXT($G40)</formula>
    </cfRule>
  </conditionalFormatting>
  <conditionalFormatting sqref="L41:L89">
    <cfRule type="expression" dxfId="2714" priority="99" stopIfTrue="1">
      <formula>ISNUMBER(L41)</formula>
    </cfRule>
  </conditionalFormatting>
  <conditionalFormatting sqref="L40:N89 L118:N167 L193:N242 L252:N301">
    <cfRule type="expression" dxfId="2713" priority="102">
      <formula>ISNUMBER(L40)</formula>
    </cfRule>
    <cfRule type="expression" dxfId="2712" priority="103">
      <formula>$G40="Otro (ud)"</formula>
    </cfRule>
  </conditionalFormatting>
  <conditionalFormatting sqref="L194:L242">
    <cfRule type="expression" dxfId="2711" priority="54" stopIfTrue="1">
      <formula>ISNUMBER(L194)</formula>
    </cfRule>
  </conditionalFormatting>
  <conditionalFormatting sqref="M41:M89">
    <cfRule type="expression" dxfId="2710" priority="79" stopIfTrue="1">
      <formula>ISNUMBER(M41)</formula>
    </cfRule>
  </conditionalFormatting>
  <conditionalFormatting sqref="N41:N89">
    <cfRule type="expression" dxfId="2709" priority="76" stopIfTrue="1">
      <formula>ISNUMBER(N41)</formula>
    </cfRule>
  </conditionalFormatting>
  <conditionalFormatting sqref="O193:R242">
    <cfRule type="expression" dxfId="2708" priority="51" stopIfTrue="1">
      <formula>ISNUMBER(O193)</formula>
    </cfRule>
  </conditionalFormatting>
  <conditionalFormatting sqref="M194:M242">
    <cfRule type="expression" dxfId="2707" priority="45" stopIfTrue="1">
      <formula>ISNUMBER(M194)</formula>
    </cfRule>
  </conditionalFormatting>
  <conditionalFormatting sqref="N194:N242">
    <cfRule type="expression" dxfId="2706" priority="42" stopIfTrue="1">
      <formula>ISNUMBER(N194)</formula>
    </cfRule>
  </conditionalFormatting>
  <conditionalFormatting sqref="L253:L301">
    <cfRule type="expression" dxfId="2705" priority="35" stopIfTrue="1">
      <formula>ISNUMBER(L253)</formula>
    </cfRule>
  </conditionalFormatting>
  <conditionalFormatting sqref="O252:R301">
    <cfRule type="expression" dxfId="2704" priority="34" stopIfTrue="1">
      <formula>ISNUMBER(O252)</formula>
    </cfRule>
  </conditionalFormatting>
  <conditionalFormatting sqref="M253:M301">
    <cfRule type="expression" dxfId="2703" priority="33" stopIfTrue="1">
      <formula>ISNUMBER(M253)</formula>
    </cfRule>
  </conditionalFormatting>
  <conditionalFormatting sqref="N253:N301">
    <cfRule type="expression" dxfId="2702" priority="32" stopIfTrue="1">
      <formula>ISNUMBER(N253)</formula>
    </cfRule>
  </conditionalFormatting>
  <conditionalFormatting sqref="E40:E89">
    <cfRule type="expression" dxfId="2701" priority="29" stopIfTrue="1">
      <formula>E40=""</formula>
    </cfRule>
  </conditionalFormatting>
  <conditionalFormatting sqref="E193:E242">
    <cfRule type="expression" dxfId="2700" priority="28" stopIfTrue="1">
      <formula>E193=""</formula>
    </cfRule>
  </conditionalFormatting>
  <conditionalFormatting sqref="E252:E301">
    <cfRule type="expression" dxfId="2699" priority="27" stopIfTrue="1">
      <formula>E252=""</formula>
    </cfRule>
  </conditionalFormatting>
  <conditionalFormatting sqref="G252:G301">
    <cfRule type="expression" dxfId="2698" priority="21">
      <formula>G252&lt;&gt;""</formula>
    </cfRule>
    <cfRule type="expression" dxfId="2697" priority="22">
      <formula>ISTEXT(F252)</formula>
    </cfRule>
  </conditionalFormatting>
  <conditionalFormatting sqref="G193:G242">
    <cfRule type="expression" dxfId="2696" priority="20" stopIfTrue="1">
      <formula>AND(OR(ISTEXT(E193),ISTEXT(F193)),ISBLANK(G193))</formula>
    </cfRule>
  </conditionalFormatting>
  <conditionalFormatting sqref="F40:F89">
    <cfRule type="expression" dxfId="2695" priority="19">
      <formula>ISTEXT(F40)</formula>
    </cfRule>
  </conditionalFormatting>
  <conditionalFormatting sqref="F193:F242">
    <cfRule type="expression" dxfId="2694" priority="18">
      <formula>ISTEXT(F193)</formula>
    </cfRule>
  </conditionalFormatting>
  <conditionalFormatting sqref="F252:F301">
    <cfRule type="expression" dxfId="2693" priority="17">
      <formula>ISTEXT(F252)</formula>
    </cfRule>
  </conditionalFormatting>
  <conditionalFormatting sqref="O118:R167">
    <cfRule type="expression" dxfId="2692" priority="11" stopIfTrue="1">
      <formula>ISNUMBER(O118)</formula>
    </cfRule>
  </conditionalFormatting>
  <conditionalFormatting sqref="E118:E167">
    <cfRule type="expression" dxfId="2691" priority="2" stopIfTrue="1">
      <formula>E118=""</formula>
    </cfRule>
  </conditionalFormatting>
  <conditionalFormatting sqref="F118:F167">
    <cfRule type="expression" dxfId="2690" priority="1">
      <formula>ISTEXT(F118)</formula>
    </cfRule>
  </conditionalFormatting>
  <dataValidations count="5">
    <dataValidation type="decimal" allowBlank="1" showInputMessage="1" showErrorMessage="1" sqref="L193:N242 L118:N167 L40:N89 L252:N301" xr:uid="{4E877049-DD8A-41E7-88FF-35A3D5315BB0}">
      <formula1>0</formula1>
      <formula2>10</formula2>
    </dataValidation>
    <dataValidation type="decimal" operator="greaterThan" allowBlank="1" showInputMessage="1" showErrorMessage="1" sqref="H193:H242 H118:H167 H40:H89 H252:H301" xr:uid="{C454D07B-6A16-4283-9796-4CFE85BE5C82}">
      <formula1>0</formula1>
    </dataValidation>
    <dataValidation type="list" allowBlank="1" showInputMessage="1" showErrorMessage="1" sqref="F193:F242" xr:uid="{1D9A475E-82B6-4BB3-B6F2-44D9ADF9FA01}">
      <formula1>Tipo_transporte</formula1>
    </dataValidation>
    <dataValidation type="list" allowBlank="1" showInputMessage="1" showErrorMessage="1" sqref="F252:F301" xr:uid="{604F117E-8CFD-47F0-A2AD-CAE709E78B60}">
      <formula1>Tipo_Maquinaria</formula1>
    </dataValidation>
    <dataValidation type="list" allowBlank="1" showInputMessage="1" showErrorMessage="1" sqref="F40:F89 F118:F167" xr:uid="{C5758ECB-C92E-44D0-9839-271C3BAFC6D3}">
      <formula1>Categoría_Veh</formula1>
    </dataValidation>
  </dataValidations>
  <hyperlinks>
    <hyperlink ref="A4" location="'2. Hoja de trabajo. Consumos'!A1" display="2. Hoja de trabajo. Consumos" xr:uid="{00000000-0004-0000-0400-000000000000}"/>
    <hyperlink ref="A5" location="'3. Instalaciones fijas'!A1" display="3. Instalaciones fijas" xr:uid="{00000000-0004-0000-0400-000001000000}"/>
    <hyperlink ref="A7" location="'5. Emisiones Fugitivas'!A1" display="5. Emisiones fugitivas" xr:uid="{00000000-0004-0000-0400-000002000000}"/>
    <hyperlink ref="A8" location="'6. Emisiones de proceso'!A1" display="6. Emisiones de proceso" xr:uid="{00000000-0004-0000-0400-000003000000}"/>
    <hyperlink ref="A9" location="'7. Información adicional'!A1" display="7. Información adicional" xr:uid="{00000000-0004-0000-0400-000004000000}"/>
    <hyperlink ref="A13" location="'11. Revisiones calculadora'!A1" display="11. Revisiones de la calculadora" xr:uid="{00000000-0004-0000-0400-000005000000}"/>
    <hyperlink ref="A3" location="'1.Datos generales organización '!A1" display="1. Datos de la organización" xr:uid="{00000000-0004-0000-0400-000006000000}"/>
    <hyperlink ref="A11" location="'9. Informe final. Resultados'!A1" display="9. Informe final: Resultados" xr:uid="{00000000-0004-0000-0400-000007000000}"/>
    <hyperlink ref="A10" location="'8.Electricidad y otras energías'!A1" display="8. Indirectas por energía comprada" xr:uid="{00000000-0004-0000-0400-000008000000}"/>
    <hyperlink ref="E91:R91" r:id="rId1" display="(1)Categoría de vehículo según la clasificación de vehículos la UNECE (United Nations Economic Commission for Europe): https://unece.org/classification-and-definition-vehicles" xr:uid="{00000000-0004-0000-0400-000009000000}"/>
    <hyperlink ref="A12" location="'10. Factores de emisión'!A1" display="10. Factores de emisión" xr:uid="{00000000-0004-0000-0400-00000A000000}"/>
    <hyperlink ref="E101:R102" r:id="rId2" display="(3) Cantidad de combustible expresada en las unidades indicadas en la columna “Tipo de combustible”. Si solo dispone del dato en euros gastados en combustible en ese periodo, se recomienda realizar la conversión a litros consumidos a partir de los precios" xr:uid="{00000000-0004-0000-0400-00000B000000}"/>
    <hyperlink ref="E304:R304" r:id="rId3" display="https://www.miteco.gob.es/es/calidad-y-evaluacion-ambiental/temas/sistema-espanol-de-inventario-sei-/08060708-maquinaria-movil_tcm30-456063.pdf" xr:uid="{00000000-0004-0000-0400-00000C000000}"/>
    <hyperlink ref="E170:R170" r:id="rId4" display="(1)Categoría de vehículo según la clasificación de vehículos la UNECE (United Nations Economic Commission for Europe): https://unece.org/classification-and-definition-vehicles" xr:uid="{00000000-0004-0000-0400-00000D000000}"/>
  </hyperlinks>
  <pageMargins left="0.74803149606299213" right="0.74803149606299213" top="0.98425196850393704" bottom="0.98425196850393704" header="0" footer="0"/>
  <pageSetup paperSize="256" scale="47" orientation="portrait" r:id="rId5"/>
  <headerFooter alignWithMargins="0"/>
  <drawing r:id="rId6"/>
  <extLst>
    <ext xmlns:x14="http://schemas.microsoft.com/office/spreadsheetml/2009/9/main" uri="{CCE6A557-97BC-4b89-ADB6-D9C93CAAB3DF}">
      <x14:dataValidations xmlns:xm="http://schemas.microsoft.com/office/excel/2006/main" count="4">
        <x14:dataValidation type="list" allowBlank="1" showInputMessage="1" showErrorMessage="1" xr:uid="{56859B42-FD06-4822-9DF5-5C98A93AEBB9}">
          <x14:formula1>
            <xm:f>INDIRECT("Comb_Maq_"&amp;Datos!$E937&amp;"_"&amp;Datos!$D$6)</xm:f>
          </x14:formula1>
          <xm:sqref>G252:G301</xm:sqref>
        </x14:dataValidation>
        <x14:dataValidation type="list" allowBlank="1" showInputMessage="1" showErrorMessage="1" xr:uid="{F250CA5B-BB98-4082-89E5-B7616B29EC84}">
          <x14:formula1>
            <xm:f>INDIRECT("Combustible_No_Carr_"&amp;Datos!$E772)</xm:f>
          </x14:formula1>
          <xm:sqref>G193:G242</xm:sqref>
        </x14:dataValidation>
        <x14:dataValidation type="list" allowBlank="1" showInputMessage="1" showErrorMessage="1" xr:uid="{D428D254-2A1B-45DC-A5C6-A23EC941121C}">
          <x14:formula1>
            <xm:f>INDIRECT("Comb_VehA2_"&amp;Datos!E519&amp;"_"&amp;Datos!$D$6)</xm:f>
          </x14:formula1>
          <xm:sqref>G118:G167</xm:sqref>
        </x14:dataValidation>
        <x14:dataValidation type="list" allowBlank="1" showInputMessage="1" showErrorMessage="1" xr:uid="{5A4FE855-2718-4201-B7EE-7FF5A80BFFEA}">
          <x14:formula1>
            <xm:f>INDIRECT("Comb_VehA1_"&amp;Datos!E360&amp;"_"&amp;Datos!$D$6)</xm:f>
          </x14:formula1>
          <xm:sqref>G40:G89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C173"/>
  <sheetViews>
    <sheetView showGridLines="0" showRowColHeaders="0" zoomScaleNormal="100" zoomScaleSheetLayoutView="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6.5" x14ac:dyDescent="0.3"/>
  <cols>
    <col min="1" max="1" width="26.7109375" style="30" customWidth="1"/>
    <col min="2" max="2" width="0.5703125" style="11" customWidth="1"/>
    <col min="3" max="3" width="1" style="29" customWidth="1"/>
    <col min="4" max="4" width="1.5703125" style="12" customWidth="1"/>
    <col min="5" max="5" width="24.7109375" style="12" customWidth="1"/>
    <col min="6" max="6" width="14.7109375" style="12" customWidth="1"/>
    <col min="7" max="7" width="19.85546875" style="12" customWidth="1"/>
    <col min="8" max="8" width="8.28515625" style="12" customWidth="1"/>
    <col min="9" max="9" width="14.7109375" style="12" customWidth="1"/>
    <col min="10" max="10" width="11.7109375" style="53" customWidth="1"/>
    <col min="11" max="11" width="17.28515625" style="12" customWidth="1"/>
    <col min="12" max="12" width="12.28515625" style="12" customWidth="1"/>
    <col min="13" max="13" width="11.7109375" style="12" customWidth="1"/>
    <col min="14" max="14" width="12" style="12" customWidth="1"/>
    <col min="15" max="15" width="12.7109375" style="12" customWidth="1"/>
    <col min="16" max="16" width="3.5703125" style="12" customWidth="1"/>
    <col min="17" max="17" width="11.85546875" style="12" customWidth="1"/>
    <col min="18" max="20" width="11.42578125" style="12" customWidth="1"/>
    <col min="21" max="16384" width="11.42578125" style="12"/>
  </cols>
  <sheetData>
    <row r="1" spans="1:22" ht="36" customHeight="1" x14ac:dyDescent="0.3">
      <c r="A1" s="28"/>
      <c r="C1" s="1147" t="s">
        <v>868</v>
      </c>
      <c r="D1" s="1148"/>
      <c r="E1" s="1148"/>
      <c r="F1" s="1148"/>
      <c r="G1" s="1148"/>
      <c r="H1" s="1148"/>
      <c r="I1" s="1148"/>
      <c r="J1" s="1148"/>
      <c r="K1" s="1148"/>
      <c r="L1" s="1148"/>
      <c r="M1" s="1148"/>
      <c r="N1" s="1148"/>
      <c r="O1" s="1148"/>
      <c r="P1" s="1148"/>
      <c r="Q1" s="14"/>
    </row>
    <row r="2" spans="1:22" s="14" customFormat="1" ht="36" customHeight="1" x14ac:dyDescent="0.25">
      <c r="A2" s="30"/>
      <c r="B2" s="5"/>
      <c r="C2" s="29"/>
      <c r="D2" s="29"/>
      <c r="E2" s="996" t="str">
        <f>IF(ISNUMBER(Datos!D6),"","Para que la calculadora funcione correctamente, debe introducir el AÑO DE CÁLCULO en la pestaña 1_Datos generales de la organización.")</f>
        <v>Para que la calculadora funcione correctamente, debe introducir el AÑO DE CÁLCULO en la pestaña 1_Datos generales de la organización.</v>
      </c>
      <c r="F2" s="29"/>
      <c r="G2" s="267"/>
      <c r="J2" s="15"/>
      <c r="K2" s="15"/>
      <c r="L2" s="15"/>
      <c r="M2" s="15"/>
      <c r="N2" s="15"/>
      <c r="O2" s="15"/>
      <c r="P2" s="15"/>
      <c r="Q2" s="15"/>
    </row>
    <row r="3" spans="1:22" s="14" customFormat="1" ht="15" customHeight="1" x14ac:dyDescent="0.25">
      <c r="A3" s="17" t="s">
        <v>49</v>
      </c>
      <c r="B3" s="76"/>
      <c r="C3" s="29"/>
      <c r="E3" s="1168" t="s">
        <v>775</v>
      </c>
      <c r="F3" s="1168"/>
      <c r="G3" s="1168"/>
      <c r="H3" s="1168"/>
      <c r="I3" s="1168"/>
      <c r="J3" s="1168"/>
      <c r="K3" s="1168"/>
      <c r="L3" s="1168"/>
      <c r="M3" s="1168"/>
      <c r="N3" s="1168"/>
      <c r="O3" s="1168"/>
      <c r="P3" s="280"/>
      <c r="Q3" s="280"/>
      <c r="R3" s="280"/>
      <c r="S3" s="280"/>
      <c r="T3" s="226"/>
      <c r="U3" s="226"/>
      <c r="V3" s="215"/>
    </row>
    <row r="4" spans="1:22" s="14" customFormat="1" ht="15" customHeight="1" x14ac:dyDescent="0.25">
      <c r="A4" s="17" t="s">
        <v>1149</v>
      </c>
      <c r="B4" s="76"/>
      <c r="C4" s="29"/>
      <c r="E4" s="1168"/>
      <c r="F4" s="1168"/>
      <c r="G4" s="1168"/>
      <c r="H4" s="1168"/>
      <c r="I4" s="1168"/>
      <c r="J4" s="1168"/>
      <c r="K4" s="1168"/>
      <c r="L4" s="1168"/>
      <c r="M4" s="1168"/>
      <c r="N4" s="1168"/>
      <c r="O4" s="1168"/>
      <c r="P4" s="280"/>
      <c r="Q4" s="280"/>
      <c r="R4" s="280"/>
      <c r="S4" s="280"/>
      <c r="T4" s="226"/>
      <c r="U4" s="226"/>
      <c r="V4" s="215"/>
    </row>
    <row r="5" spans="1:22" s="14" customFormat="1" ht="15" customHeight="1" x14ac:dyDescent="0.25">
      <c r="A5" s="17" t="s">
        <v>1150</v>
      </c>
      <c r="B5" s="76"/>
      <c r="C5" s="29"/>
      <c r="E5" s="277"/>
      <c r="F5" s="277"/>
      <c r="G5" s="277"/>
      <c r="H5" s="277"/>
      <c r="I5" s="277"/>
      <c r="J5" s="277"/>
      <c r="K5" s="277"/>
      <c r="L5" s="277"/>
      <c r="M5" s="277"/>
      <c r="N5" s="277"/>
      <c r="O5" s="226"/>
      <c r="P5" s="226"/>
      <c r="Q5" s="226"/>
      <c r="R5" s="226"/>
      <c r="S5" s="226"/>
      <c r="T5" s="226"/>
      <c r="U5" s="226"/>
      <c r="V5" s="215"/>
    </row>
    <row r="6" spans="1:22" s="14" customFormat="1" ht="15" customHeight="1" x14ac:dyDescent="0.25">
      <c r="A6" s="17" t="s">
        <v>1151</v>
      </c>
      <c r="B6" s="76"/>
      <c r="C6" s="29"/>
      <c r="E6" s="1172" t="s">
        <v>1386</v>
      </c>
      <c r="F6" s="1172"/>
      <c r="G6" s="1172"/>
      <c r="H6" s="1172"/>
      <c r="I6" s="1172"/>
      <c r="J6" s="1172"/>
      <c r="K6" s="1172"/>
      <c r="L6" s="1172"/>
      <c r="M6" s="1172"/>
      <c r="N6" s="1172"/>
      <c r="O6" s="1172"/>
      <c r="P6" s="277"/>
      <c r="Q6" s="277"/>
      <c r="R6" s="277"/>
      <c r="S6" s="277"/>
      <c r="T6" s="226"/>
      <c r="U6" s="226"/>
      <c r="V6" s="215"/>
    </row>
    <row r="7" spans="1:22" s="14" customFormat="1" ht="16.5" customHeight="1" x14ac:dyDescent="0.25">
      <c r="A7" s="4" t="s">
        <v>1152</v>
      </c>
      <c r="B7" s="76"/>
      <c r="C7" s="29"/>
      <c r="E7" s="1172"/>
      <c r="F7" s="1172"/>
      <c r="G7" s="1172"/>
      <c r="H7" s="1172"/>
      <c r="I7" s="1172"/>
      <c r="J7" s="1172"/>
      <c r="K7" s="1172"/>
      <c r="L7" s="1172"/>
      <c r="M7" s="1172"/>
      <c r="N7" s="1172"/>
      <c r="O7" s="1172"/>
      <c r="P7" s="226"/>
      <c r="Q7" s="226"/>
      <c r="R7" s="226"/>
      <c r="S7" s="226"/>
      <c r="T7" s="226"/>
      <c r="U7" s="226"/>
      <c r="V7" s="215"/>
    </row>
    <row r="8" spans="1:22" s="14" customFormat="1" ht="15" customHeight="1" x14ac:dyDescent="0.25">
      <c r="A8" s="17" t="s">
        <v>1153</v>
      </c>
      <c r="B8" s="76"/>
      <c r="C8" s="29"/>
      <c r="P8" s="226"/>
      <c r="Q8" s="226"/>
      <c r="R8" s="226"/>
      <c r="S8" s="226"/>
      <c r="T8" s="226"/>
      <c r="U8" s="226"/>
      <c r="V8" s="215"/>
    </row>
    <row r="9" spans="1:22" s="14" customFormat="1" ht="15" customHeight="1" x14ac:dyDescent="0.25">
      <c r="A9" s="17" t="s">
        <v>1154</v>
      </c>
      <c r="B9" s="76"/>
      <c r="C9" s="29"/>
      <c r="E9" s="281" t="s">
        <v>772</v>
      </c>
      <c r="F9" s="226"/>
      <c r="G9" s="226"/>
      <c r="H9" s="226"/>
      <c r="I9" s="226"/>
      <c r="J9" s="226"/>
      <c r="K9" s="226"/>
      <c r="L9" s="236"/>
      <c r="M9" s="226"/>
      <c r="N9" s="226"/>
      <c r="O9" s="226"/>
      <c r="P9" s="226"/>
      <c r="Q9" s="226"/>
      <c r="R9" s="226"/>
      <c r="S9" s="226"/>
      <c r="T9" s="226"/>
      <c r="U9" s="226"/>
    </row>
    <row r="10" spans="1:22" s="14" customFormat="1" ht="15" customHeight="1" x14ac:dyDescent="0.25">
      <c r="A10" s="17" t="s">
        <v>1357</v>
      </c>
      <c r="B10" s="76"/>
      <c r="C10" s="29"/>
      <c r="E10" s="659" t="s">
        <v>777</v>
      </c>
      <c r="F10" s="280"/>
      <c r="G10" s="280"/>
      <c r="H10" s="280"/>
      <c r="I10" s="280"/>
      <c r="J10" s="280"/>
      <c r="K10" s="280"/>
      <c r="L10" s="280"/>
      <c r="M10" s="280"/>
      <c r="N10" s="280"/>
      <c r="O10" s="280"/>
      <c r="P10" s="237"/>
      <c r="Q10" s="237"/>
      <c r="R10" s="237"/>
      <c r="S10" s="237"/>
      <c r="T10" s="216"/>
      <c r="U10" s="237"/>
    </row>
    <row r="11" spans="1:22" s="14" customFormat="1" ht="15" customHeight="1" x14ac:dyDescent="0.25">
      <c r="A11" s="17" t="s">
        <v>1155</v>
      </c>
      <c r="B11" s="76"/>
      <c r="C11" s="29"/>
      <c r="E11" s="281" t="s">
        <v>773</v>
      </c>
      <c r="F11" s="280"/>
      <c r="G11" s="280"/>
      <c r="H11" s="280"/>
      <c r="I11" s="280"/>
      <c r="J11" s="280"/>
      <c r="K11" s="280"/>
      <c r="L11" s="280"/>
      <c r="M11" s="280"/>
      <c r="N11" s="280"/>
      <c r="O11" s="280"/>
      <c r="P11" s="237"/>
      <c r="Q11" s="237"/>
      <c r="R11" s="237"/>
      <c r="S11" s="237"/>
      <c r="T11" s="216"/>
      <c r="U11" s="237"/>
    </row>
    <row r="12" spans="1:22" s="14" customFormat="1" ht="15" customHeight="1" x14ac:dyDescent="0.25">
      <c r="A12" s="17" t="s">
        <v>1156</v>
      </c>
      <c r="B12" s="76"/>
      <c r="C12" s="29"/>
      <c r="E12" s="659" t="s">
        <v>774</v>
      </c>
      <c r="F12" s="283"/>
      <c r="G12" s="283"/>
      <c r="H12" s="283"/>
      <c r="I12" s="283"/>
      <c r="J12" s="283"/>
      <c r="K12" s="283"/>
      <c r="L12" s="283"/>
      <c r="M12" s="283"/>
      <c r="N12" s="283"/>
      <c r="O12" s="280"/>
      <c r="P12" s="237"/>
      <c r="Q12" s="237"/>
      <c r="R12" s="237"/>
      <c r="S12" s="237"/>
      <c r="T12" s="216"/>
      <c r="U12" s="237"/>
    </row>
    <row r="13" spans="1:22" s="14" customFormat="1" ht="15" customHeight="1" x14ac:dyDescent="0.25">
      <c r="A13" s="17" t="s">
        <v>1157</v>
      </c>
      <c r="B13" s="6"/>
      <c r="C13" s="29"/>
      <c r="P13" s="237"/>
      <c r="Q13" s="237"/>
      <c r="R13" s="237"/>
      <c r="S13" s="237"/>
      <c r="T13" s="216"/>
    </row>
    <row r="14" spans="1:22" s="14" customFormat="1" ht="15" customHeight="1" x14ac:dyDescent="0.25">
      <c r="A14" s="66"/>
      <c r="B14" s="76"/>
      <c r="C14" s="29"/>
      <c r="E14" s="284" t="s">
        <v>776</v>
      </c>
      <c r="F14" s="284"/>
      <c r="G14" s="284"/>
      <c r="H14" s="284"/>
      <c r="I14" s="284"/>
      <c r="J14" s="284"/>
      <c r="K14" s="284"/>
      <c r="L14" s="284"/>
      <c r="M14" s="284"/>
      <c r="N14" s="284"/>
      <c r="O14" s="284"/>
      <c r="P14" s="237"/>
      <c r="Q14" s="237"/>
      <c r="R14" s="237"/>
      <c r="S14" s="237"/>
      <c r="T14" s="216"/>
      <c r="U14" s="237"/>
    </row>
    <row r="15" spans="1:22" s="14" customFormat="1" ht="15" customHeight="1" x14ac:dyDescent="0.25">
      <c r="A15" s="66"/>
      <c r="B15" s="76"/>
      <c r="C15" s="29"/>
      <c r="E15" s="281"/>
      <c r="F15" s="657"/>
      <c r="G15" s="657"/>
      <c r="H15" s="657"/>
      <c r="I15" s="657"/>
      <c r="J15" s="657"/>
      <c r="K15" s="657"/>
      <c r="L15" s="657"/>
      <c r="M15" s="657"/>
      <c r="N15" s="657"/>
      <c r="O15" s="657"/>
      <c r="P15" s="237"/>
      <c r="Q15" s="237"/>
      <c r="R15" s="237"/>
      <c r="S15" s="237"/>
      <c r="T15" s="216"/>
      <c r="U15" s="237"/>
    </row>
    <row r="16" spans="1:22" s="14" customFormat="1" ht="15" customHeight="1" x14ac:dyDescent="0.25">
      <c r="A16" s="66"/>
      <c r="B16" s="76"/>
      <c r="C16" s="29"/>
      <c r="E16" s="660" t="s">
        <v>996</v>
      </c>
      <c r="F16" s="567"/>
      <c r="G16" s="567"/>
      <c r="H16" s="567"/>
      <c r="I16" s="567"/>
      <c r="J16" s="567"/>
      <c r="K16" s="567"/>
      <c r="L16" s="567"/>
      <c r="M16" s="567"/>
      <c r="N16" s="567"/>
      <c r="O16" s="567"/>
      <c r="P16" s="237"/>
      <c r="Q16" s="237"/>
      <c r="R16" s="237"/>
      <c r="S16" s="237"/>
      <c r="T16" s="216"/>
      <c r="U16" s="237"/>
    </row>
    <row r="17" spans="1:29" s="14" customFormat="1" ht="15" customHeight="1" x14ac:dyDescent="0.25">
      <c r="A17" s="66"/>
      <c r="B17" s="76"/>
      <c r="C17" s="29"/>
      <c r="E17" s="661" t="s">
        <v>998</v>
      </c>
      <c r="F17" s="280"/>
      <c r="G17" s="280"/>
      <c r="H17" s="280"/>
      <c r="I17" s="280"/>
      <c r="J17" s="280"/>
      <c r="K17" s="280"/>
      <c r="L17" s="280"/>
      <c r="M17" s="280"/>
      <c r="N17" s="280"/>
      <c r="O17" s="280"/>
      <c r="P17" s="237"/>
      <c r="Q17" s="237"/>
      <c r="R17" s="237"/>
      <c r="S17" s="237"/>
      <c r="T17" s="216"/>
      <c r="U17" s="237"/>
    </row>
    <row r="18" spans="1:29" s="14" customFormat="1" ht="15" customHeight="1" x14ac:dyDescent="0.25">
      <c r="A18" s="66"/>
      <c r="B18" s="76"/>
      <c r="C18" s="29"/>
      <c r="E18" s="1026" t="s">
        <v>1690</v>
      </c>
      <c r="F18" s="567"/>
      <c r="G18" s="567"/>
      <c r="H18" s="567"/>
      <c r="I18" s="567"/>
      <c r="J18" s="567"/>
      <c r="K18" s="567"/>
      <c r="L18" s="567"/>
      <c r="M18" s="567"/>
      <c r="N18" s="567"/>
      <c r="O18" s="567"/>
      <c r="P18" s="237"/>
      <c r="Q18" s="237"/>
      <c r="R18" s="237"/>
      <c r="S18" s="237"/>
      <c r="T18" s="216"/>
      <c r="U18" s="237"/>
    </row>
    <row r="19" spans="1:29" s="32" customFormat="1" ht="15" customHeight="1" x14ac:dyDescent="0.3">
      <c r="A19" s="30"/>
      <c r="B19" s="6"/>
      <c r="C19" s="29"/>
      <c r="E19" s="281"/>
      <c r="F19" s="281"/>
      <c r="G19" s="281"/>
      <c r="H19" s="281"/>
      <c r="I19" s="994"/>
      <c r="J19" s="994"/>
      <c r="P19" s="12"/>
      <c r="R19" s="14"/>
      <c r="T19" s="14"/>
      <c r="U19" s="14"/>
      <c r="V19" s="14"/>
      <c r="W19" s="14"/>
      <c r="X19" s="14"/>
      <c r="Y19" s="14"/>
      <c r="Z19" s="14"/>
      <c r="AA19" s="14"/>
      <c r="AB19" s="14"/>
      <c r="AC19" s="14"/>
    </row>
    <row r="20" spans="1:29" s="32" customFormat="1" ht="15" customHeight="1" x14ac:dyDescent="0.3">
      <c r="A20" s="30"/>
      <c r="B20" s="11"/>
      <c r="C20" s="29"/>
      <c r="E20" s="1259" t="s">
        <v>972</v>
      </c>
      <c r="F20" s="1252" t="s">
        <v>879</v>
      </c>
      <c r="G20" s="1267" t="s">
        <v>112</v>
      </c>
      <c r="H20" s="1265" t="s">
        <v>569</v>
      </c>
      <c r="I20" s="1255" t="s">
        <v>1689</v>
      </c>
      <c r="J20" s="1256"/>
      <c r="K20" s="1257" t="s">
        <v>166</v>
      </c>
      <c r="L20" s="1257" t="s">
        <v>999</v>
      </c>
      <c r="M20" s="1261" t="s">
        <v>1130</v>
      </c>
      <c r="N20" s="1250" t="s">
        <v>1018</v>
      </c>
      <c r="P20" s="12"/>
      <c r="R20" s="14"/>
      <c r="T20" s="14"/>
      <c r="U20" s="14"/>
      <c r="V20" s="14"/>
      <c r="W20" s="14"/>
      <c r="X20" s="14"/>
      <c r="Y20" s="14"/>
      <c r="Z20" s="14"/>
      <c r="AA20" s="14"/>
      <c r="AB20" s="14"/>
      <c r="AC20" s="14"/>
    </row>
    <row r="21" spans="1:29" s="32" customFormat="1" ht="15" customHeight="1" x14ac:dyDescent="0.3">
      <c r="A21" s="30"/>
      <c r="B21" s="11"/>
      <c r="C21" s="29"/>
      <c r="E21" s="1260"/>
      <c r="F21" s="1253"/>
      <c r="G21" s="1268"/>
      <c r="H21" s="1266"/>
      <c r="I21" s="575" t="s">
        <v>158</v>
      </c>
      <c r="J21" s="575" t="s">
        <v>569</v>
      </c>
      <c r="K21" s="1258"/>
      <c r="L21" s="1258"/>
      <c r="M21" s="1262"/>
      <c r="N21" s="1251"/>
      <c r="P21" s="12"/>
      <c r="R21" s="14"/>
      <c r="T21" s="14"/>
      <c r="U21" s="14"/>
      <c r="V21" s="14"/>
      <c r="W21" s="14"/>
      <c r="X21" s="14"/>
      <c r="Y21" s="14"/>
      <c r="Z21" s="14"/>
      <c r="AA21" s="14"/>
      <c r="AB21" s="14"/>
      <c r="AC21" s="14"/>
    </row>
    <row r="22" spans="1:29" ht="15" customHeight="1" x14ac:dyDescent="0.3">
      <c r="E22" s="147"/>
      <c r="F22" s="51"/>
      <c r="G22" s="170" t="str">
        <f>Datos!E1127</f>
        <v/>
      </c>
      <c r="H22" s="942" t="str">
        <f>Datos!F1127</f>
        <v/>
      </c>
      <c r="I22" s="51"/>
      <c r="J22" s="943"/>
      <c r="K22" s="153"/>
      <c r="L22" s="943"/>
      <c r="M22" s="943"/>
      <c r="N22" s="585" t="str">
        <f>Datos!I1127</f>
        <v/>
      </c>
      <c r="O22" s="32"/>
      <c r="R22" s="14"/>
      <c r="T22" s="14"/>
      <c r="U22" s="14"/>
      <c r="V22" s="14"/>
      <c r="W22" s="14"/>
      <c r="X22" s="14"/>
      <c r="Y22" s="14"/>
      <c r="Z22" s="14"/>
      <c r="AA22" s="14"/>
      <c r="AB22" s="14"/>
      <c r="AC22" s="14"/>
    </row>
    <row r="23" spans="1:29" ht="15" customHeight="1" x14ac:dyDescent="0.3">
      <c r="E23" s="147"/>
      <c r="F23" s="51"/>
      <c r="G23" s="170" t="str">
        <f>Datos!E1128</f>
        <v/>
      </c>
      <c r="H23" s="942" t="str">
        <f>Datos!F1128</f>
        <v/>
      </c>
      <c r="I23" s="52"/>
      <c r="J23" s="943"/>
      <c r="K23" s="154"/>
      <c r="L23" s="1454"/>
      <c r="M23" s="943"/>
      <c r="N23" s="585" t="str">
        <f>Datos!I1128</f>
        <v/>
      </c>
      <c r="O23" s="32"/>
      <c r="R23" s="14"/>
      <c r="T23" s="14"/>
      <c r="U23" s="14"/>
      <c r="V23" s="14"/>
      <c r="W23" s="14"/>
      <c r="X23" s="14"/>
      <c r="Y23" s="14"/>
      <c r="Z23" s="14"/>
      <c r="AA23" s="14"/>
      <c r="AB23" s="14"/>
      <c r="AC23" s="14"/>
    </row>
    <row r="24" spans="1:29" ht="15" customHeight="1" x14ac:dyDescent="0.3">
      <c r="E24" s="147"/>
      <c r="F24" s="51"/>
      <c r="G24" s="170" t="str">
        <f>Datos!E1129</f>
        <v/>
      </c>
      <c r="H24" s="942" t="str">
        <f>Datos!F1129</f>
        <v/>
      </c>
      <c r="I24" s="52"/>
      <c r="J24" s="943"/>
      <c r="K24" s="154"/>
      <c r="L24" s="1454"/>
      <c r="M24" s="943"/>
      <c r="N24" s="585" t="str">
        <f>Datos!I1129</f>
        <v/>
      </c>
      <c r="O24" s="32"/>
      <c r="R24" s="14"/>
      <c r="T24" s="14"/>
      <c r="U24" s="14"/>
      <c r="V24" s="14"/>
      <c r="W24" s="14"/>
      <c r="X24" s="14"/>
      <c r="Y24" s="14"/>
      <c r="Z24" s="14"/>
      <c r="AA24" s="14"/>
      <c r="AB24" s="14"/>
      <c r="AC24" s="14"/>
    </row>
    <row r="25" spans="1:29" ht="15" customHeight="1" x14ac:dyDescent="0.3">
      <c r="E25" s="147"/>
      <c r="F25" s="51"/>
      <c r="G25" s="170" t="str">
        <f>Datos!E1130</f>
        <v/>
      </c>
      <c r="H25" s="942" t="str">
        <f>Datos!F1130</f>
        <v/>
      </c>
      <c r="I25" s="52"/>
      <c r="J25" s="943"/>
      <c r="K25" s="154"/>
      <c r="L25" s="1454"/>
      <c r="M25" s="943"/>
      <c r="N25" s="585" t="str">
        <f>Datos!I1130</f>
        <v/>
      </c>
      <c r="O25" s="32"/>
      <c r="R25" s="14"/>
      <c r="T25" s="14"/>
      <c r="U25" s="14"/>
      <c r="V25" s="14"/>
      <c r="W25" s="14"/>
      <c r="X25" s="14"/>
      <c r="Y25" s="14"/>
      <c r="Z25" s="14"/>
      <c r="AA25" s="14"/>
      <c r="AB25" s="14"/>
      <c r="AC25" s="14"/>
    </row>
    <row r="26" spans="1:29" ht="15" customHeight="1" x14ac:dyDescent="0.3">
      <c r="E26" s="147"/>
      <c r="F26" s="51"/>
      <c r="G26" s="170" t="str">
        <f>Datos!E1131</f>
        <v/>
      </c>
      <c r="H26" s="942" t="str">
        <f>Datos!F1131</f>
        <v/>
      </c>
      <c r="I26" s="52"/>
      <c r="J26" s="943"/>
      <c r="K26" s="154"/>
      <c r="L26" s="1454"/>
      <c r="M26" s="943"/>
      <c r="N26" s="585" t="str">
        <f>Datos!I1131</f>
        <v/>
      </c>
      <c r="O26" s="32"/>
      <c r="R26" s="14"/>
      <c r="T26" s="14"/>
      <c r="U26" s="14"/>
      <c r="V26" s="14"/>
      <c r="W26" s="14"/>
      <c r="X26" s="14"/>
      <c r="Y26" s="14"/>
      <c r="Z26" s="14"/>
      <c r="AA26" s="14"/>
      <c r="AB26" s="14"/>
      <c r="AC26" s="14"/>
    </row>
    <row r="27" spans="1:29" ht="15" customHeight="1" x14ac:dyDescent="0.3">
      <c r="E27" s="147"/>
      <c r="F27" s="51"/>
      <c r="G27" s="170" t="str">
        <f>Datos!E1132</f>
        <v/>
      </c>
      <c r="H27" s="942" t="str">
        <f>Datos!F1132</f>
        <v/>
      </c>
      <c r="I27" s="52"/>
      <c r="J27" s="943"/>
      <c r="K27" s="154"/>
      <c r="L27" s="1454"/>
      <c r="M27" s="943"/>
      <c r="N27" s="585" t="str">
        <f>Datos!I1132</f>
        <v/>
      </c>
      <c r="O27" s="32"/>
      <c r="R27" s="14"/>
      <c r="T27" s="14"/>
      <c r="U27" s="14"/>
      <c r="V27" s="14"/>
      <c r="W27" s="14"/>
      <c r="X27" s="14"/>
      <c r="Y27" s="14"/>
      <c r="Z27" s="14"/>
      <c r="AA27" s="14"/>
      <c r="AB27" s="14"/>
      <c r="AC27" s="14"/>
    </row>
    <row r="28" spans="1:29" ht="15" customHeight="1" x14ac:dyDescent="0.3">
      <c r="E28" s="147"/>
      <c r="F28" s="51"/>
      <c r="G28" s="170" t="str">
        <f>Datos!E1133</f>
        <v/>
      </c>
      <c r="H28" s="942" t="str">
        <f>Datos!F1133</f>
        <v/>
      </c>
      <c r="I28" s="52"/>
      <c r="J28" s="943"/>
      <c r="K28" s="154"/>
      <c r="L28" s="1454"/>
      <c r="M28" s="943"/>
      <c r="N28" s="585" t="str">
        <f>Datos!I1133</f>
        <v/>
      </c>
      <c r="O28" s="32"/>
      <c r="R28" s="14"/>
      <c r="T28" s="14"/>
      <c r="U28" s="14"/>
      <c r="V28" s="14"/>
      <c r="W28" s="14"/>
      <c r="X28" s="14"/>
      <c r="Y28" s="14"/>
      <c r="Z28" s="14"/>
      <c r="AA28" s="14"/>
      <c r="AB28" s="14"/>
      <c r="AC28" s="14"/>
    </row>
    <row r="29" spans="1:29" ht="15" customHeight="1" x14ac:dyDescent="0.3">
      <c r="A29" s="19"/>
      <c r="E29" s="147"/>
      <c r="F29" s="51"/>
      <c r="G29" s="170" t="str">
        <f>Datos!E1134</f>
        <v/>
      </c>
      <c r="H29" s="942" t="str">
        <f>Datos!F1134</f>
        <v/>
      </c>
      <c r="I29" s="52"/>
      <c r="J29" s="943"/>
      <c r="K29" s="154"/>
      <c r="L29" s="1454"/>
      <c r="M29" s="943"/>
      <c r="N29" s="585" t="str">
        <f>Datos!I1134</f>
        <v/>
      </c>
      <c r="O29" s="32"/>
      <c r="R29" s="14"/>
      <c r="T29" s="14"/>
      <c r="U29" s="14"/>
      <c r="V29" s="14"/>
      <c r="W29" s="14"/>
      <c r="X29" s="14"/>
      <c r="Y29" s="14"/>
      <c r="Z29" s="14"/>
      <c r="AA29" s="14"/>
      <c r="AB29" s="14"/>
      <c r="AC29" s="14"/>
    </row>
    <row r="30" spans="1:29" ht="15" customHeight="1" x14ac:dyDescent="0.3">
      <c r="A30" s="19"/>
      <c r="E30" s="147"/>
      <c r="F30" s="51"/>
      <c r="G30" s="170" t="str">
        <f>Datos!E1135</f>
        <v/>
      </c>
      <c r="H30" s="942" t="str">
        <f>Datos!F1135</f>
        <v/>
      </c>
      <c r="I30" s="52"/>
      <c r="J30" s="943"/>
      <c r="K30" s="154"/>
      <c r="L30" s="1454"/>
      <c r="M30" s="943"/>
      <c r="N30" s="585" t="str">
        <f>Datos!I1135</f>
        <v/>
      </c>
      <c r="O30" s="32"/>
      <c r="R30" s="14"/>
      <c r="T30" s="14"/>
      <c r="U30" s="14"/>
      <c r="V30" s="14"/>
      <c r="W30" s="14"/>
      <c r="X30" s="14"/>
      <c r="Y30" s="14"/>
      <c r="Z30" s="14"/>
      <c r="AA30" s="14"/>
      <c r="AB30" s="14"/>
      <c r="AC30" s="14"/>
    </row>
    <row r="31" spans="1:29" ht="15" customHeight="1" x14ac:dyDescent="0.3">
      <c r="A31" s="19"/>
      <c r="E31" s="147"/>
      <c r="F31" s="51"/>
      <c r="G31" s="170" t="str">
        <f>Datos!E1136</f>
        <v/>
      </c>
      <c r="H31" s="942" t="str">
        <f>Datos!F1136</f>
        <v/>
      </c>
      <c r="I31" s="52"/>
      <c r="J31" s="943"/>
      <c r="K31" s="154"/>
      <c r="L31" s="1454"/>
      <c r="M31" s="943"/>
      <c r="N31" s="585" t="str">
        <f>Datos!I1136</f>
        <v/>
      </c>
      <c r="O31" s="32"/>
      <c r="R31" s="14"/>
      <c r="T31" s="14"/>
      <c r="U31" s="14"/>
      <c r="V31" s="14"/>
      <c r="W31" s="14"/>
      <c r="X31" s="14"/>
      <c r="Y31" s="14"/>
      <c r="Z31" s="14"/>
      <c r="AA31" s="14"/>
      <c r="AB31" s="14"/>
      <c r="AC31" s="14"/>
    </row>
    <row r="32" spans="1:29" ht="15" customHeight="1" x14ac:dyDescent="0.3">
      <c r="A32" s="19"/>
      <c r="E32" s="147"/>
      <c r="F32" s="51"/>
      <c r="G32" s="170" t="str">
        <f>Datos!E1137</f>
        <v/>
      </c>
      <c r="H32" s="942" t="str">
        <f>Datos!F1137</f>
        <v/>
      </c>
      <c r="I32" s="52"/>
      <c r="J32" s="943"/>
      <c r="K32" s="154"/>
      <c r="L32" s="1454"/>
      <c r="M32" s="943"/>
      <c r="N32" s="585" t="str">
        <f>Datos!I1137</f>
        <v/>
      </c>
      <c r="O32" s="32"/>
      <c r="R32" s="14"/>
      <c r="T32" s="14"/>
      <c r="U32" s="14"/>
      <c r="V32" s="14"/>
      <c r="W32" s="14"/>
      <c r="X32" s="14"/>
      <c r="Y32" s="14"/>
      <c r="Z32" s="14"/>
      <c r="AA32" s="14"/>
      <c r="AB32" s="14"/>
      <c r="AC32" s="14"/>
    </row>
    <row r="33" spans="1:29" ht="15" customHeight="1" x14ac:dyDescent="0.3">
      <c r="A33" s="19"/>
      <c r="E33" s="147"/>
      <c r="F33" s="51"/>
      <c r="G33" s="170" t="str">
        <f>Datos!E1138</f>
        <v/>
      </c>
      <c r="H33" s="942" t="str">
        <f>Datos!F1138</f>
        <v/>
      </c>
      <c r="I33" s="52"/>
      <c r="J33" s="943"/>
      <c r="K33" s="52"/>
      <c r="L33" s="1454"/>
      <c r="M33" s="943"/>
      <c r="N33" s="585" t="str">
        <f>Datos!I1138</f>
        <v/>
      </c>
      <c r="O33" s="32"/>
      <c r="R33" s="14"/>
      <c r="T33" s="14"/>
      <c r="U33" s="14"/>
      <c r="V33" s="14"/>
      <c r="W33" s="14"/>
      <c r="X33" s="14"/>
      <c r="Y33" s="14"/>
      <c r="Z33" s="14"/>
      <c r="AA33" s="14"/>
      <c r="AB33" s="14"/>
      <c r="AC33" s="14"/>
    </row>
    <row r="34" spans="1:29" ht="15" customHeight="1" x14ac:dyDescent="0.3">
      <c r="A34" s="19"/>
      <c r="E34" s="147"/>
      <c r="F34" s="51"/>
      <c r="G34" s="170" t="str">
        <f>Datos!E1139</f>
        <v/>
      </c>
      <c r="H34" s="942" t="str">
        <f>Datos!F1139</f>
        <v/>
      </c>
      <c r="I34" s="52"/>
      <c r="J34" s="943"/>
      <c r="K34" s="52"/>
      <c r="L34" s="1454"/>
      <c r="M34" s="943"/>
      <c r="N34" s="585" t="str">
        <f>Datos!I1139</f>
        <v/>
      </c>
      <c r="O34" s="32"/>
      <c r="R34" s="14"/>
      <c r="T34" s="14"/>
      <c r="U34" s="14"/>
      <c r="V34" s="14"/>
      <c r="W34" s="14"/>
      <c r="X34" s="14"/>
      <c r="Y34" s="14"/>
      <c r="Z34" s="14"/>
      <c r="AA34" s="14"/>
      <c r="AB34" s="14"/>
      <c r="AC34" s="14"/>
    </row>
    <row r="35" spans="1:29" ht="15" customHeight="1" x14ac:dyDescent="0.3">
      <c r="A35" s="19"/>
      <c r="E35" s="147"/>
      <c r="F35" s="51"/>
      <c r="G35" s="170" t="str">
        <f>Datos!E1140</f>
        <v/>
      </c>
      <c r="H35" s="942" t="str">
        <f>Datos!F1140</f>
        <v/>
      </c>
      <c r="I35" s="52"/>
      <c r="J35" s="943"/>
      <c r="K35" s="52"/>
      <c r="L35" s="1454"/>
      <c r="M35" s="943"/>
      <c r="N35" s="585" t="str">
        <f>Datos!I1140</f>
        <v/>
      </c>
      <c r="O35" s="32"/>
      <c r="R35" s="14"/>
      <c r="T35" s="14"/>
      <c r="U35" s="14"/>
      <c r="V35" s="14"/>
      <c r="W35" s="14"/>
      <c r="X35" s="14"/>
      <c r="Y35" s="14"/>
      <c r="Z35" s="14"/>
      <c r="AA35" s="14"/>
      <c r="AB35" s="14"/>
      <c r="AC35" s="14"/>
    </row>
    <row r="36" spans="1:29" ht="15" customHeight="1" x14ac:dyDescent="0.3">
      <c r="A36" s="19"/>
      <c r="E36" s="147"/>
      <c r="F36" s="51"/>
      <c r="G36" s="170" t="str">
        <f>Datos!E1141</f>
        <v/>
      </c>
      <c r="H36" s="942" t="str">
        <f>Datos!F1141</f>
        <v/>
      </c>
      <c r="I36" s="52"/>
      <c r="J36" s="943"/>
      <c r="K36" s="52"/>
      <c r="L36" s="1454"/>
      <c r="M36" s="943"/>
      <c r="N36" s="585" t="str">
        <f>Datos!I1141</f>
        <v/>
      </c>
      <c r="O36" s="32"/>
      <c r="R36" s="14"/>
      <c r="T36" s="14"/>
      <c r="U36" s="14"/>
      <c r="V36" s="14"/>
      <c r="W36" s="14"/>
      <c r="X36" s="14"/>
      <c r="Y36" s="14"/>
      <c r="Z36" s="14"/>
      <c r="AA36" s="14"/>
      <c r="AB36" s="14"/>
      <c r="AC36" s="14"/>
    </row>
    <row r="37" spans="1:29" ht="15" customHeight="1" x14ac:dyDescent="0.3">
      <c r="A37" s="19"/>
      <c r="E37" s="147"/>
      <c r="F37" s="51"/>
      <c r="G37" s="170" t="str">
        <f>Datos!E1142</f>
        <v/>
      </c>
      <c r="H37" s="942" t="str">
        <f>Datos!F1142</f>
        <v/>
      </c>
      <c r="I37" s="52"/>
      <c r="J37" s="943"/>
      <c r="K37" s="52"/>
      <c r="L37" s="1454"/>
      <c r="M37" s="943"/>
      <c r="N37" s="585" t="str">
        <f>Datos!I1142</f>
        <v/>
      </c>
      <c r="O37" s="32"/>
      <c r="R37" s="14"/>
      <c r="T37" s="14"/>
      <c r="U37" s="14"/>
      <c r="V37" s="14"/>
      <c r="W37" s="14"/>
      <c r="X37" s="14"/>
      <c r="Y37" s="14"/>
      <c r="Z37" s="14"/>
      <c r="AA37" s="14"/>
      <c r="AB37" s="14"/>
      <c r="AC37" s="14"/>
    </row>
    <row r="38" spans="1:29" ht="15" customHeight="1" x14ac:dyDescent="0.3">
      <c r="A38" s="19"/>
      <c r="E38" s="147"/>
      <c r="F38" s="51"/>
      <c r="G38" s="170" t="str">
        <f>Datos!E1143</f>
        <v/>
      </c>
      <c r="H38" s="942" t="str">
        <f>Datos!F1143</f>
        <v/>
      </c>
      <c r="I38" s="52"/>
      <c r="J38" s="943"/>
      <c r="K38" s="52"/>
      <c r="L38" s="1454"/>
      <c r="M38" s="943"/>
      <c r="N38" s="585" t="str">
        <f>Datos!I1143</f>
        <v/>
      </c>
      <c r="O38" s="32"/>
      <c r="R38" s="14"/>
      <c r="T38" s="14"/>
      <c r="U38" s="14"/>
      <c r="V38" s="14"/>
      <c r="W38" s="14"/>
      <c r="X38" s="14"/>
      <c r="Y38" s="14"/>
      <c r="Z38" s="14"/>
      <c r="AA38" s="14"/>
      <c r="AB38" s="14"/>
      <c r="AC38" s="14"/>
    </row>
    <row r="39" spans="1:29" ht="15" customHeight="1" x14ac:dyDescent="0.3">
      <c r="A39" s="19"/>
      <c r="E39" s="147"/>
      <c r="F39" s="51"/>
      <c r="G39" s="170" t="str">
        <f>Datos!E1144</f>
        <v/>
      </c>
      <c r="H39" s="942" t="str">
        <f>Datos!F1144</f>
        <v/>
      </c>
      <c r="I39" s="52"/>
      <c r="J39" s="943"/>
      <c r="K39" s="52"/>
      <c r="L39" s="1454"/>
      <c r="M39" s="943"/>
      <c r="N39" s="585" t="str">
        <f>Datos!I1144</f>
        <v/>
      </c>
      <c r="O39" s="32"/>
      <c r="R39" s="14"/>
      <c r="T39" s="14"/>
      <c r="U39" s="14"/>
      <c r="V39" s="14"/>
      <c r="W39" s="14"/>
      <c r="X39" s="14"/>
      <c r="Y39" s="14"/>
      <c r="Z39" s="14"/>
      <c r="AA39" s="14"/>
      <c r="AB39" s="14"/>
      <c r="AC39" s="14"/>
    </row>
    <row r="40" spans="1:29" ht="15" customHeight="1" x14ac:dyDescent="0.3">
      <c r="A40" s="19"/>
      <c r="E40" s="147"/>
      <c r="F40" s="51"/>
      <c r="G40" s="170" t="str">
        <f>Datos!E1145</f>
        <v/>
      </c>
      <c r="H40" s="942" t="str">
        <f>Datos!F1145</f>
        <v/>
      </c>
      <c r="I40" s="52"/>
      <c r="J40" s="943"/>
      <c r="K40" s="52"/>
      <c r="L40" s="1454"/>
      <c r="M40" s="943"/>
      <c r="N40" s="585" t="str">
        <f>Datos!I1145</f>
        <v/>
      </c>
      <c r="O40" s="32"/>
      <c r="R40" s="14"/>
      <c r="T40" s="14"/>
      <c r="U40" s="14"/>
      <c r="V40" s="14"/>
      <c r="W40" s="14"/>
      <c r="X40" s="14"/>
      <c r="Y40" s="14"/>
      <c r="Z40" s="14"/>
      <c r="AA40" s="14"/>
      <c r="AB40" s="14"/>
      <c r="AC40" s="14"/>
    </row>
    <row r="41" spans="1:29" ht="15" customHeight="1" x14ac:dyDescent="0.3">
      <c r="A41" s="19"/>
      <c r="E41" s="147"/>
      <c r="F41" s="51"/>
      <c r="G41" s="170" t="str">
        <f>Datos!E1146</f>
        <v/>
      </c>
      <c r="H41" s="942" t="str">
        <f>Datos!F1146</f>
        <v/>
      </c>
      <c r="I41" s="52"/>
      <c r="J41" s="943"/>
      <c r="K41" s="52"/>
      <c r="L41" s="1454"/>
      <c r="M41" s="943"/>
      <c r="N41" s="585" t="str">
        <f>Datos!I1146</f>
        <v/>
      </c>
      <c r="O41" s="32"/>
      <c r="R41" s="14"/>
      <c r="T41" s="14"/>
      <c r="U41" s="14"/>
      <c r="V41" s="14"/>
      <c r="W41" s="14"/>
      <c r="X41" s="14"/>
      <c r="Y41" s="14"/>
      <c r="Z41" s="14"/>
      <c r="AA41" s="14"/>
      <c r="AB41" s="14"/>
      <c r="AC41" s="14"/>
    </row>
    <row r="42" spans="1:29" ht="15" customHeight="1" x14ac:dyDescent="0.3">
      <c r="A42" s="19"/>
      <c r="E42" s="147"/>
      <c r="F42" s="51"/>
      <c r="G42" s="170" t="str">
        <f>Datos!E1147</f>
        <v/>
      </c>
      <c r="H42" s="942" t="str">
        <f>Datos!F1147</f>
        <v/>
      </c>
      <c r="I42" s="52"/>
      <c r="J42" s="943"/>
      <c r="K42" s="52"/>
      <c r="L42" s="1454"/>
      <c r="M42" s="943"/>
      <c r="N42" s="585" t="str">
        <f>Datos!I1147</f>
        <v/>
      </c>
      <c r="O42" s="32"/>
      <c r="R42" s="14"/>
      <c r="T42" s="14"/>
      <c r="U42" s="14"/>
      <c r="V42" s="14"/>
      <c r="W42" s="14"/>
      <c r="X42" s="14"/>
      <c r="Y42" s="14"/>
      <c r="Z42" s="14"/>
      <c r="AA42" s="14"/>
      <c r="AB42" s="14"/>
      <c r="AC42" s="14"/>
    </row>
    <row r="43" spans="1:29" ht="15" customHeight="1" x14ac:dyDescent="0.3">
      <c r="A43" s="19"/>
      <c r="E43" s="147"/>
      <c r="F43" s="51"/>
      <c r="G43" s="170" t="str">
        <f>Datos!E1148</f>
        <v/>
      </c>
      <c r="H43" s="942" t="str">
        <f>Datos!F1148</f>
        <v/>
      </c>
      <c r="I43" s="52"/>
      <c r="J43" s="943"/>
      <c r="K43" s="52"/>
      <c r="L43" s="1454"/>
      <c r="M43" s="943"/>
      <c r="N43" s="585" t="str">
        <f>Datos!I1148</f>
        <v/>
      </c>
      <c r="O43" s="32"/>
      <c r="R43" s="14"/>
      <c r="T43" s="14"/>
      <c r="U43" s="14"/>
      <c r="V43" s="14"/>
      <c r="W43" s="14"/>
      <c r="X43" s="14"/>
      <c r="Y43" s="14"/>
      <c r="Z43" s="14"/>
      <c r="AA43" s="14"/>
      <c r="AB43" s="14"/>
      <c r="AC43" s="14"/>
    </row>
    <row r="44" spans="1:29" ht="15" customHeight="1" x14ac:dyDescent="0.3">
      <c r="A44" s="19"/>
      <c r="E44" s="147"/>
      <c r="F44" s="51"/>
      <c r="G44" s="170" t="str">
        <f>Datos!E1149</f>
        <v/>
      </c>
      <c r="H44" s="942" t="str">
        <f>Datos!F1149</f>
        <v/>
      </c>
      <c r="I44" s="52"/>
      <c r="J44" s="943"/>
      <c r="K44" s="52"/>
      <c r="L44" s="1454"/>
      <c r="M44" s="943"/>
      <c r="N44" s="585" t="str">
        <f>Datos!I1149</f>
        <v/>
      </c>
      <c r="O44" s="32"/>
      <c r="R44" s="14"/>
      <c r="T44" s="14"/>
      <c r="U44" s="14"/>
      <c r="V44" s="14"/>
      <c r="W44" s="14"/>
      <c r="X44" s="14"/>
      <c r="Y44" s="14"/>
      <c r="Z44" s="14"/>
      <c r="AA44" s="14"/>
      <c r="AB44" s="14"/>
      <c r="AC44" s="14"/>
    </row>
    <row r="45" spans="1:29" ht="15" customHeight="1" x14ac:dyDescent="0.3">
      <c r="A45" s="19"/>
      <c r="E45" s="147"/>
      <c r="F45" s="51"/>
      <c r="G45" s="170" t="str">
        <f>Datos!E1150</f>
        <v/>
      </c>
      <c r="H45" s="942" t="str">
        <f>Datos!F1150</f>
        <v/>
      </c>
      <c r="I45" s="52"/>
      <c r="J45" s="943"/>
      <c r="K45" s="52"/>
      <c r="L45" s="1454"/>
      <c r="M45" s="943"/>
      <c r="N45" s="585" t="str">
        <f>Datos!I1150</f>
        <v/>
      </c>
      <c r="O45" s="32"/>
      <c r="R45" s="14"/>
      <c r="T45" s="14"/>
      <c r="U45" s="14"/>
      <c r="V45" s="14"/>
      <c r="W45" s="14"/>
      <c r="X45" s="14"/>
      <c r="Y45" s="14"/>
      <c r="Z45" s="14"/>
      <c r="AA45" s="14"/>
      <c r="AB45" s="14"/>
      <c r="AC45" s="14"/>
    </row>
    <row r="46" spans="1:29" ht="15" customHeight="1" x14ac:dyDescent="0.3">
      <c r="A46" s="19"/>
      <c r="E46" s="147"/>
      <c r="F46" s="51"/>
      <c r="G46" s="170" t="str">
        <f>Datos!E1151</f>
        <v/>
      </c>
      <c r="H46" s="942" t="str">
        <f>Datos!F1151</f>
        <v/>
      </c>
      <c r="I46" s="52"/>
      <c r="J46" s="943"/>
      <c r="K46" s="52"/>
      <c r="L46" s="1454"/>
      <c r="M46" s="943"/>
      <c r="N46" s="585" t="str">
        <f>Datos!I1151</f>
        <v/>
      </c>
      <c r="O46" s="32"/>
      <c r="R46" s="14"/>
      <c r="T46" s="14"/>
      <c r="U46" s="14"/>
      <c r="V46" s="14"/>
      <c r="W46" s="14"/>
      <c r="X46" s="14"/>
      <c r="Y46" s="14"/>
      <c r="Z46" s="14"/>
      <c r="AA46" s="14"/>
      <c r="AB46" s="14"/>
      <c r="AC46" s="14"/>
    </row>
    <row r="47" spans="1:29" ht="15" customHeight="1" x14ac:dyDescent="0.3">
      <c r="A47" s="19"/>
      <c r="E47" s="147"/>
      <c r="F47" s="51"/>
      <c r="G47" s="170" t="str">
        <f>Datos!E1152</f>
        <v/>
      </c>
      <c r="H47" s="942" t="str">
        <f>Datos!F1152</f>
        <v/>
      </c>
      <c r="I47" s="52"/>
      <c r="J47" s="943"/>
      <c r="K47" s="52"/>
      <c r="L47" s="1454"/>
      <c r="M47" s="943"/>
      <c r="N47" s="585" t="str">
        <f>Datos!I1152</f>
        <v/>
      </c>
      <c r="O47" s="32"/>
      <c r="R47" s="14"/>
      <c r="T47" s="14"/>
      <c r="U47" s="14"/>
      <c r="V47" s="14"/>
      <c r="W47" s="14"/>
      <c r="X47" s="14"/>
      <c r="Y47" s="14"/>
      <c r="Z47" s="14"/>
      <c r="AA47" s="14"/>
      <c r="AB47" s="14"/>
      <c r="AC47" s="14"/>
    </row>
    <row r="48" spans="1:29" ht="15" customHeight="1" x14ac:dyDescent="0.3">
      <c r="A48" s="19"/>
      <c r="E48" s="147"/>
      <c r="F48" s="51"/>
      <c r="G48" s="170" t="str">
        <f>Datos!E1153</f>
        <v/>
      </c>
      <c r="H48" s="942" t="str">
        <f>Datos!F1153</f>
        <v/>
      </c>
      <c r="I48" s="52"/>
      <c r="J48" s="943"/>
      <c r="K48" s="52"/>
      <c r="L48" s="1454"/>
      <c r="M48" s="943"/>
      <c r="N48" s="585" t="str">
        <f>Datos!I1153</f>
        <v/>
      </c>
      <c r="O48" s="32"/>
      <c r="R48" s="14"/>
      <c r="T48" s="14"/>
      <c r="U48" s="14"/>
      <c r="V48" s="14"/>
      <c r="W48" s="14"/>
      <c r="X48" s="14"/>
      <c r="Y48" s="14"/>
      <c r="Z48" s="14"/>
      <c r="AA48" s="14"/>
      <c r="AB48" s="14"/>
      <c r="AC48" s="14"/>
    </row>
    <row r="49" spans="1:29" ht="15" customHeight="1" x14ac:dyDescent="0.3">
      <c r="A49" s="19"/>
      <c r="E49" s="147"/>
      <c r="F49" s="51"/>
      <c r="G49" s="170" t="str">
        <f>Datos!E1154</f>
        <v/>
      </c>
      <c r="H49" s="942" t="str">
        <f>Datos!F1154</f>
        <v/>
      </c>
      <c r="I49" s="52"/>
      <c r="J49" s="943"/>
      <c r="K49" s="52"/>
      <c r="L49" s="1454"/>
      <c r="M49" s="943"/>
      <c r="N49" s="585" t="str">
        <f>Datos!I1154</f>
        <v/>
      </c>
      <c r="O49" s="32"/>
      <c r="R49" s="14"/>
      <c r="T49" s="14"/>
      <c r="U49" s="14"/>
      <c r="V49" s="14"/>
      <c r="W49" s="14"/>
      <c r="X49" s="14"/>
      <c r="Y49" s="14"/>
      <c r="Z49" s="14"/>
      <c r="AA49" s="14"/>
      <c r="AB49" s="14"/>
      <c r="AC49" s="14"/>
    </row>
    <row r="50" spans="1:29" ht="15" customHeight="1" x14ac:dyDescent="0.3">
      <c r="A50" s="19"/>
      <c r="E50" s="147"/>
      <c r="F50" s="51"/>
      <c r="G50" s="170" t="str">
        <f>Datos!E1155</f>
        <v/>
      </c>
      <c r="H50" s="942" t="str">
        <f>Datos!F1155</f>
        <v/>
      </c>
      <c r="I50" s="52"/>
      <c r="J50" s="943"/>
      <c r="K50" s="52"/>
      <c r="L50" s="1454"/>
      <c r="M50" s="943"/>
      <c r="N50" s="585" t="str">
        <f>Datos!I1155</f>
        <v/>
      </c>
      <c r="O50" s="32"/>
      <c r="R50" s="14"/>
      <c r="T50" s="14"/>
      <c r="U50" s="14"/>
      <c r="V50" s="14"/>
      <c r="W50" s="14"/>
      <c r="X50" s="14"/>
      <c r="Y50" s="14"/>
      <c r="Z50" s="14"/>
      <c r="AA50" s="14"/>
      <c r="AB50" s="14"/>
      <c r="AC50" s="14"/>
    </row>
    <row r="51" spans="1:29" ht="15" customHeight="1" x14ac:dyDescent="0.3">
      <c r="A51" s="19"/>
      <c r="E51" s="147"/>
      <c r="F51" s="51"/>
      <c r="G51" s="170" t="str">
        <f>Datos!E1156</f>
        <v/>
      </c>
      <c r="H51" s="942" t="str">
        <f>Datos!F1156</f>
        <v/>
      </c>
      <c r="I51" s="52"/>
      <c r="J51" s="943"/>
      <c r="K51" s="52"/>
      <c r="L51" s="1454"/>
      <c r="M51" s="943"/>
      <c r="N51" s="585" t="str">
        <f>Datos!I1156</f>
        <v/>
      </c>
      <c r="O51" s="32"/>
      <c r="R51" s="14"/>
      <c r="T51" s="14"/>
      <c r="U51" s="14"/>
      <c r="V51" s="14"/>
      <c r="W51" s="14"/>
      <c r="X51" s="14"/>
      <c r="Y51" s="14"/>
      <c r="Z51" s="14"/>
      <c r="AA51" s="14"/>
      <c r="AB51" s="14"/>
      <c r="AC51" s="14"/>
    </row>
    <row r="52" spans="1:29" ht="15" customHeight="1" x14ac:dyDescent="0.3">
      <c r="A52" s="19"/>
      <c r="E52" s="147"/>
      <c r="F52" s="51"/>
      <c r="G52" s="170" t="str">
        <f>Datos!E1157</f>
        <v/>
      </c>
      <c r="H52" s="942" t="str">
        <f>Datos!F1157</f>
        <v/>
      </c>
      <c r="I52" s="52"/>
      <c r="J52" s="943"/>
      <c r="K52" s="52"/>
      <c r="L52" s="1454"/>
      <c r="M52" s="943"/>
      <c r="N52" s="585" t="str">
        <f>Datos!I1157</f>
        <v/>
      </c>
      <c r="O52" s="32"/>
      <c r="R52" s="14"/>
      <c r="T52" s="14"/>
      <c r="U52" s="14"/>
      <c r="V52" s="14"/>
      <c r="W52" s="14"/>
      <c r="X52" s="14"/>
      <c r="Y52" s="14"/>
      <c r="Z52" s="14"/>
      <c r="AA52" s="14"/>
      <c r="AB52" s="14"/>
      <c r="AC52" s="14"/>
    </row>
    <row r="53" spans="1:29" ht="15" customHeight="1" x14ac:dyDescent="0.3">
      <c r="A53" s="19"/>
      <c r="E53" s="147"/>
      <c r="F53" s="51"/>
      <c r="G53" s="170" t="str">
        <f>Datos!E1158</f>
        <v/>
      </c>
      <c r="H53" s="942" t="str">
        <f>Datos!F1158</f>
        <v/>
      </c>
      <c r="I53" s="52"/>
      <c r="J53" s="943"/>
      <c r="K53" s="52"/>
      <c r="L53" s="1454"/>
      <c r="M53" s="943"/>
      <c r="N53" s="585" t="str">
        <f>Datos!I1158</f>
        <v/>
      </c>
      <c r="O53" s="32"/>
      <c r="R53" s="14"/>
      <c r="T53" s="14"/>
      <c r="U53" s="14"/>
      <c r="V53" s="14"/>
      <c r="W53" s="14"/>
      <c r="X53" s="14"/>
      <c r="Y53" s="14"/>
      <c r="Z53" s="14"/>
      <c r="AA53" s="14"/>
      <c r="AB53" s="14"/>
      <c r="AC53" s="14"/>
    </row>
    <row r="54" spans="1:29" ht="15" customHeight="1" x14ac:dyDescent="0.3">
      <c r="A54" s="19"/>
      <c r="E54" s="147"/>
      <c r="F54" s="51"/>
      <c r="G54" s="170" t="str">
        <f>Datos!E1159</f>
        <v/>
      </c>
      <c r="H54" s="942" t="str">
        <f>Datos!F1159</f>
        <v/>
      </c>
      <c r="I54" s="52"/>
      <c r="J54" s="943"/>
      <c r="K54" s="52"/>
      <c r="L54" s="1454"/>
      <c r="M54" s="943"/>
      <c r="N54" s="585" t="str">
        <f>Datos!I1159</f>
        <v/>
      </c>
      <c r="O54" s="32"/>
      <c r="R54" s="14"/>
      <c r="T54" s="14"/>
      <c r="U54" s="14"/>
      <c r="V54" s="14"/>
      <c r="W54" s="14"/>
      <c r="X54" s="14"/>
      <c r="Y54" s="14"/>
      <c r="Z54" s="14"/>
      <c r="AA54" s="14"/>
      <c r="AB54" s="14"/>
      <c r="AC54" s="14"/>
    </row>
    <row r="55" spans="1:29" ht="15" customHeight="1" x14ac:dyDescent="0.3">
      <c r="A55" s="19"/>
      <c r="E55" s="147"/>
      <c r="F55" s="51"/>
      <c r="G55" s="170" t="str">
        <f>Datos!E1160</f>
        <v/>
      </c>
      <c r="H55" s="942" t="str">
        <f>Datos!F1160</f>
        <v/>
      </c>
      <c r="I55" s="52"/>
      <c r="J55" s="943"/>
      <c r="K55" s="52"/>
      <c r="L55" s="1454"/>
      <c r="M55" s="943"/>
      <c r="N55" s="585" t="str">
        <f>Datos!I1160</f>
        <v/>
      </c>
      <c r="O55" s="32"/>
      <c r="R55" s="14"/>
      <c r="T55" s="14"/>
      <c r="U55" s="14"/>
      <c r="V55" s="14"/>
      <c r="W55" s="14"/>
      <c r="X55" s="14"/>
      <c r="Y55" s="14"/>
      <c r="Z55" s="14"/>
      <c r="AA55" s="14"/>
      <c r="AB55" s="14"/>
      <c r="AC55" s="14"/>
    </row>
    <row r="56" spans="1:29" ht="15" customHeight="1" x14ac:dyDescent="0.3">
      <c r="A56" s="19"/>
      <c r="E56" s="147"/>
      <c r="F56" s="51"/>
      <c r="G56" s="170" t="str">
        <f>Datos!E1161</f>
        <v/>
      </c>
      <c r="H56" s="942" t="str">
        <f>Datos!F1161</f>
        <v/>
      </c>
      <c r="I56" s="52"/>
      <c r="J56" s="943"/>
      <c r="K56" s="52"/>
      <c r="L56" s="1454"/>
      <c r="M56" s="943"/>
      <c r="N56" s="585" t="str">
        <f>Datos!I1161</f>
        <v/>
      </c>
      <c r="O56" s="32"/>
      <c r="R56" s="14"/>
      <c r="T56" s="14"/>
      <c r="U56" s="14"/>
      <c r="V56" s="14"/>
      <c r="W56" s="14"/>
      <c r="X56" s="14"/>
      <c r="Y56" s="14"/>
      <c r="Z56" s="14"/>
      <c r="AA56" s="14"/>
      <c r="AB56" s="14"/>
      <c r="AC56" s="14"/>
    </row>
    <row r="57" spans="1:29" ht="15" customHeight="1" x14ac:dyDescent="0.3">
      <c r="A57" s="19"/>
      <c r="E57" s="147"/>
      <c r="F57" s="51"/>
      <c r="G57" s="170" t="str">
        <f>Datos!E1162</f>
        <v/>
      </c>
      <c r="H57" s="942" t="str">
        <f>Datos!F1162</f>
        <v/>
      </c>
      <c r="I57" s="52"/>
      <c r="J57" s="943"/>
      <c r="K57" s="52"/>
      <c r="L57" s="1454"/>
      <c r="M57" s="943"/>
      <c r="N57" s="585" t="str">
        <f>Datos!I1162</f>
        <v/>
      </c>
      <c r="O57" s="32"/>
      <c r="R57" s="14"/>
      <c r="T57" s="14"/>
      <c r="U57" s="14"/>
      <c r="V57" s="14"/>
      <c r="W57" s="14"/>
      <c r="X57" s="14"/>
      <c r="Y57" s="14"/>
      <c r="Z57" s="14"/>
      <c r="AA57" s="14"/>
      <c r="AB57" s="14"/>
      <c r="AC57" s="14"/>
    </row>
    <row r="58" spans="1:29" ht="15" customHeight="1" x14ac:dyDescent="0.3">
      <c r="A58" s="19"/>
      <c r="E58" s="147"/>
      <c r="F58" s="51"/>
      <c r="G58" s="170" t="str">
        <f>Datos!E1163</f>
        <v/>
      </c>
      <c r="H58" s="942" t="str">
        <f>Datos!F1163</f>
        <v/>
      </c>
      <c r="I58" s="52"/>
      <c r="J58" s="943"/>
      <c r="K58" s="52"/>
      <c r="L58" s="1454"/>
      <c r="M58" s="943"/>
      <c r="N58" s="585" t="str">
        <f>Datos!I1163</f>
        <v/>
      </c>
      <c r="O58" s="32"/>
      <c r="R58" s="14"/>
      <c r="T58" s="14"/>
      <c r="U58" s="14"/>
      <c r="V58" s="14"/>
      <c r="W58" s="14"/>
      <c r="X58" s="14"/>
      <c r="Y58" s="14"/>
      <c r="Z58" s="14"/>
      <c r="AA58" s="14"/>
      <c r="AB58" s="14"/>
      <c r="AC58" s="14"/>
    </row>
    <row r="59" spans="1:29" ht="15" customHeight="1" x14ac:dyDescent="0.3">
      <c r="A59" s="19"/>
      <c r="E59" s="147"/>
      <c r="F59" s="51"/>
      <c r="G59" s="170" t="str">
        <f>Datos!E1164</f>
        <v/>
      </c>
      <c r="H59" s="942" t="str">
        <f>Datos!F1164</f>
        <v/>
      </c>
      <c r="I59" s="52"/>
      <c r="J59" s="943"/>
      <c r="K59" s="52"/>
      <c r="L59" s="1454"/>
      <c r="M59" s="943"/>
      <c r="N59" s="585" t="str">
        <f>Datos!I1164</f>
        <v/>
      </c>
      <c r="O59" s="32"/>
      <c r="R59" s="14"/>
      <c r="T59" s="14"/>
      <c r="U59" s="14"/>
      <c r="V59" s="14"/>
      <c r="W59" s="14"/>
      <c r="X59" s="14"/>
      <c r="Y59" s="14"/>
      <c r="Z59" s="14"/>
      <c r="AA59" s="14"/>
      <c r="AB59" s="14"/>
      <c r="AC59" s="14"/>
    </row>
    <row r="60" spans="1:29" ht="15" customHeight="1" x14ac:dyDescent="0.3">
      <c r="A60" s="19"/>
      <c r="E60" s="147"/>
      <c r="F60" s="51"/>
      <c r="G60" s="170" t="str">
        <f>Datos!E1165</f>
        <v/>
      </c>
      <c r="H60" s="942" t="str">
        <f>Datos!F1165</f>
        <v/>
      </c>
      <c r="I60" s="52"/>
      <c r="J60" s="943"/>
      <c r="K60" s="52"/>
      <c r="L60" s="1454"/>
      <c r="M60" s="943"/>
      <c r="N60" s="585" t="str">
        <f>Datos!I1165</f>
        <v/>
      </c>
      <c r="O60" s="32"/>
      <c r="R60" s="14"/>
      <c r="T60" s="14"/>
      <c r="U60" s="14"/>
      <c r="V60" s="14"/>
      <c r="W60" s="14"/>
      <c r="X60" s="14"/>
      <c r="Y60" s="14"/>
      <c r="Z60" s="14"/>
      <c r="AA60" s="14"/>
      <c r="AB60" s="14"/>
      <c r="AC60" s="14"/>
    </row>
    <row r="61" spans="1:29" ht="15" customHeight="1" x14ac:dyDescent="0.3">
      <c r="A61" s="19"/>
      <c r="E61" s="147"/>
      <c r="F61" s="51"/>
      <c r="G61" s="170" t="str">
        <f>Datos!E1166</f>
        <v/>
      </c>
      <c r="H61" s="942" t="str">
        <f>Datos!F1166</f>
        <v/>
      </c>
      <c r="I61" s="52"/>
      <c r="J61" s="943"/>
      <c r="K61" s="52"/>
      <c r="L61" s="1454"/>
      <c r="M61" s="943"/>
      <c r="N61" s="585" t="str">
        <f>Datos!I1166</f>
        <v/>
      </c>
      <c r="O61" s="32"/>
      <c r="R61" s="14"/>
      <c r="T61" s="14"/>
      <c r="U61" s="14"/>
      <c r="V61" s="14"/>
      <c r="W61" s="14"/>
      <c r="X61" s="14"/>
      <c r="Y61" s="14"/>
      <c r="Z61" s="14"/>
      <c r="AA61" s="14"/>
      <c r="AB61" s="14"/>
      <c r="AC61" s="14"/>
    </row>
    <row r="62" spans="1:29" ht="15" customHeight="1" x14ac:dyDescent="0.3">
      <c r="A62" s="19"/>
      <c r="E62" s="147"/>
      <c r="F62" s="51"/>
      <c r="G62" s="170" t="str">
        <f>Datos!E1167</f>
        <v/>
      </c>
      <c r="H62" s="942" t="str">
        <f>Datos!F1167</f>
        <v/>
      </c>
      <c r="I62" s="52"/>
      <c r="J62" s="943"/>
      <c r="K62" s="52"/>
      <c r="L62" s="1454"/>
      <c r="M62" s="943"/>
      <c r="N62" s="585" t="str">
        <f>Datos!I1167</f>
        <v/>
      </c>
      <c r="O62" s="32"/>
      <c r="R62" s="14"/>
      <c r="T62" s="14"/>
      <c r="U62" s="14"/>
      <c r="V62" s="14"/>
      <c r="W62" s="14"/>
      <c r="X62" s="14"/>
      <c r="Y62" s="14"/>
      <c r="Z62" s="14"/>
      <c r="AA62" s="14"/>
      <c r="AB62" s="14"/>
      <c r="AC62" s="14"/>
    </row>
    <row r="63" spans="1:29" ht="15" customHeight="1" x14ac:dyDescent="0.3">
      <c r="A63" s="19"/>
      <c r="E63" s="147"/>
      <c r="F63" s="51"/>
      <c r="G63" s="170" t="str">
        <f>Datos!E1168</f>
        <v/>
      </c>
      <c r="H63" s="942" t="str">
        <f>Datos!F1168</f>
        <v/>
      </c>
      <c r="I63" s="52"/>
      <c r="J63" s="943"/>
      <c r="K63" s="52"/>
      <c r="L63" s="1454"/>
      <c r="M63" s="943"/>
      <c r="N63" s="585" t="str">
        <f>Datos!I1168</f>
        <v/>
      </c>
      <c r="O63" s="32"/>
      <c r="R63" s="14"/>
      <c r="T63" s="14"/>
      <c r="U63" s="14"/>
      <c r="V63" s="14"/>
      <c r="W63" s="14"/>
      <c r="X63" s="14"/>
      <c r="Y63" s="14"/>
      <c r="Z63" s="14"/>
      <c r="AA63" s="14"/>
      <c r="AB63" s="14"/>
      <c r="AC63" s="14"/>
    </row>
    <row r="64" spans="1:29" ht="15" customHeight="1" x14ac:dyDescent="0.3">
      <c r="A64" s="19"/>
      <c r="E64" s="147"/>
      <c r="F64" s="51"/>
      <c r="G64" s="170" t="str">
        <f>Datos!E1169</f>
        <v/>
      </c>
      <c r="H64" s="942" t="str">
        <f>Datos!F1169</f>
        <v/>
      </c>
      <c r="I64" s="52"/>
      <c r="J64" s="943"/>
      <c r="K64" s="52"/>
      <c r="L64" s="1454"/>
      <c r="M64" s="943"/>
      <c r="N64" s="585" t="str">
        <f>Datos!I1169</f>
        <v/>
      </c>
      <c r="O64" s="32"/>
      <c r="R64" s="14"/>
      <c r="T64" s="14"/>
      <c r="U64" s="14"/>
      <c r="V64" s="14"/>
      <c r="W64" s="14"/>
      <c r="X64" s="14"/>
      <c r="Y64" s="14"/>
      <c r="Z64" s="14"/>
      <c r="AA64" s="14"/>
      <c r="AB64" s="14"/>
      <c r="AC64" s="14"/>
    </row>
    <row r="65" spans="1:29" ht="15" customHeight="1" x14ac:dyDescent="0.3">
      <c r="A65" s="19"/>
      <c r="E65" s="147"/>
      <c r="F65" s="51"/>
      <c r="G65" s="170" t="str">
        <f>Datos!E1170</f>
        <v/>
      </c>
      <c r="H65" s="942" t="str">
        <f>Datos!F1170</f>
        <v/>
      </c>
      <c r="I65" s="52"/>
      <c r="J65" s="943"/>
      <c r="K65" s="52"/>
      <c r="L65" s="1454"/>
      <c r="M65" s="943"/>
      <c r="N65" s="585" t="str">
        <f>Datos!I1170</f>
        <v/>
      </c>
      <c r="O65" s="32"/>
      <c r="R65" s="14"/>
      <c r="T65" s="14"/>
      <c r="U65" s="14"/>
      <c r="V65" s="14"/>
      <c r="W65" s="14"/>
      <c r="X65" s="14"/>
      <c r="Y65" s="14"/>
      <c r="Z65" s="14"/>
      <c r="AA65" s="14"/>
      <c r="AB65" s="14"/>
      <c r="AC65" s="14"/>
    </row>
    <row r="66" spans="1:29" ht="15" customHeight="1" x14ac:dyDescent="0.3">
      <c r="A66" s="19"/>
      <c r="E66" s="147"/>
      <c r="F66" s="51"/>
      <c r="G66" s="170" t="str">
        <f>Datos!E1171</f>
        <v/>
      </c>
      <c r="H66" s="942" t="str">
        <f>Datos!F1171</f>
        <v/>
      </c>
      <c r="I66" s="52"/>
      <c r="J66" s="943"/>
      <c r="K66" s="52"/>
      <c r="L66" s="1454"/>
      <c r="M66" s="943"/>
      <c r="N66" s="585" t="str">
        <f>Datos!I1171</f>
        <v/>
      </c>
      <c r="O66" s="32"/>
      <c r="R66" s="14"/>
      <c r="T66" s="14"/>
      <c r="U66" s="14"/>
      <c r="V66" s="14"/>
      <c r="W66" s="14"/>
      <c r="X66" s="14"/>
      <c r="Y66" s="14"/>
      <c r="Z66" s="14"/>
      <c r="AA66" s="14"/>
      <c r="AB66" s="14"/>
      <c r="AC66" s="14"/>
    </row>
    <row r="67" spans="1:29" ht="15" customHeight="1" x14ac:dyDescent="0.3">
      <c r="A67" s="19"/>
      <c r="E67" s="147"/>
      <c r="F67" s="51"/>
      <c r="G67" s="170" t="str">
        <f>Datos!E1172</f>
        <v/>
      </c>
      <c r="H67" s="942" t="str">
        <f>Datos!F1172</f>
        <v/>
      </c>
      <c r="I67" s="52"/>
      <c r="J67" s="943"/>
      <c r="K67" s="52"/>
      <c r="L67" s="1454"/>
      <c r="M67" s="943"/>
      <c r="N67" s="585" t="str">
        <f>Datos!I1172</f>
        <v/>
      </c>
      <c r="O67" s="32"/>
      <c r="R67" s="14"/>
      <c r="T67" s="14"/>
      <c r="U67" s="14"/>
      <c r="V67" s="14"/>
      <c r="W67" s="14"/>
      <c r="X67" s="14"/>
      <c r="Y67" s="14"/>
      <c r="Z67" s="14"/>
      <c r="AA67" s="14"/>
      <c r="AB67" s="14"/>
      <c r="AC67" s="14"/>
    </row>
    <row r="68" spans="1:29" ht="15" customHeight="1" x14ac:dyDescent="0.3">
      <c r="A68" s="19"/>
      <c r="E68" s="147"/>
      <c r="F68" s="51"/>
      <c r="G68" s="170" t="str">
        <f>Datos!E1173</f>
        <v/>
      </c>
      <c r="H68" s="942" t="str">
        <f>Datos!F1173</f>
        <v/>
      </c>
      <c r="I68" s="52"/>
      <c r="J68" s="943"/>
      <c r="K68" s="52"/>
      <c r="L68" s="1454"/>
      <c r="M68" s="943"/>
      <c r="N68" s="585" t="str">
        <f>Datos!I1173</f>
        <v/>
      </c>
      <c r="O68" s="32"/>
      <c r="R68" s="14"/>
      <c r="T68" s="14"/>
      <c r="U68" s="14"/>
      <c r="V68" s="14"/>
      <c r="W68" s="14"/>
      <c r="X68" s="14"/>
      <c r="Y68" s="14"/>
      <c r="Z68" s="14"/>
      <c r="AA68" s="14"/>
      <c r="AB68" s="14"/>
      <c r="AC68" s="14"/>
    </row>
    <row r="69" spans="1:29" ht="15" customHeight="1" x14ac:dyDescent="0.3">
      <c r="A69" s="19"/>
      <c r="E69" s="147"/>
      <c r="F69" s="51"/>
      <c r="G69" s="170" t="str">
        <f>Datos!E1174</f>
        <v/>
      </c>
      <c r="H69" s="942" t="str">
        <f>Datos!F1174</f>
        <v/>
      </c>
      <c r="I69" s="52"/>
      <c r="J69" s="943"/>
      <c r="K69" s="52"/>
      <c r="L69" s="1454"/>
      <c r="M69" s="943"/>
      <c r="N69" s="585" t="str">
        <f>Datos!I1174</f>
        <v/>
      </c>
      <c r="O69" s="32"/>
      <c r="R69" s="14"/>
      <c r="T69" s="14"/>
      <c r="U69" s="14"/>
      <c r="V69" s="14"/>
      <c r="W69" s="14"/>
      <c r="X69" s="14"/>
      <c r="Y69" s="14"/>
      <c r="Z69" s="14"/>
      <c r="AA69" s="14"/>
      <c r="AB69" s="14"/>
      <c r="AC69" s="14"/>
    </row>
    <row r="70" spans="1:29" ht="15" customHeight="1" x14ac:dyDescent="0.3">
      <c r="A70" s="19"/>
      <c r="E70" s="147"/>
      <c r="F70" s="51"/>
      <c r="G70" s="170" t="str">
        <f>Datos!E1175</f>
        <v/>
      </c>
      <c r="H70" s="942" t="str">
        <f>Datos!F1175</f>
        <v/>
      </c>
      <c r="I70" s="52"/>
      <c r="J70" s="943"/>
      <c r="K70" s="52"/>
      <c r="L70" s="1454"/>
      <c r="M70" s="943"/>
      <c r="N70" s="585" t="str">
        <f>Datos!I1175</f>
        <v/>
      </c>
      <c r="O70" s="32"/>
      <c r="R70" s="14"/>
      <c r="T70" s="14"/>
      <c r="U70" s="14"/>
      <c r="V70" s="14"/>
      <c r="W70" s="14"/>
      <c r="X70" s="14"/>
      <c r="Y70" s="14"/>
      <c r="Z70" s="14"/>
      <c r="AA70" s="14"/>
      <c r="AB70" s="14"/>
      <c r="AC70" s="14"/>
    </row>
    <row r="71" spans="1:29" ht="15" customHeight="1" x14ac:dyDescent="0.3">
      <c r="A71" s="19"/>
      <c r="E71" s="147"/>
      <c r="F71" s="51"/>
      <c r="G71" s="170" t="str">
        <f>Datos!E1176</f>
        <v/>
      </c>
      <c r="H71" s="942" t="str">
        <f>Datos!F1176</f>
        <v/>
      </c>
      <c r="I71" s="52"/>
      <c r="J71" s="943"/>
      <c r="K71" s="52"/>
      <c r="L71" s="1454"/>
      <c r="M71" s="943"/>
      <c r="N71" s="585" t="str">
        <f>Datos!I1176</f>
        <v/>
      </c>
      <c r="O71" s="32"/>
      <c r="R71" s="14"/>
      <c r="T71" s="14"/>
      <c r="U71" s="14"/>
      <c r="V71" s="14"/>
      <c r="W71" s="14"/>
      <c r="X71" s="14"/>
      <c r="Y71" s="14"/>
      <c r="Z71" s="14"/>
      <c r="AA71" s="14"/>
      <c r="AB71" s="14"/>
      <c r="AC71" s="14"/>
    </row>
    <row r="72" spans="1:29" ht="15" customHeight="1" x14ac:dyDescent="0.3">
      <c r="A72" s="19"/>
      <c r="J72" s="12"/>
      <c r="N72" s="287">
        <f>Datos!G1071</f>
        <v>0</v>
      </c>
      <c r="R72" s="14"/>
      <c r="T72" s="14"/>
      <c r="U72" s="14"/>
      <c r="V72" s="14"/>
      <c r="W72" s="14"/>
      <c r="X72" s="14"/>
      <c r="Y72" s="14"/>
      <c r="Z72" s="14"/>
      <c r="AA72" s="14"/>
      <c r="AB72" s="14"/>
      <c r="AC72" s="14"/>
    </row>
    <row r="73" spans="1:29" ht="15" customHeight="1" x14ac:dyDescent="0.3">
      <c r="A73" s="19"/>
      <c r="E73" s="32"/>
      <c r="F73" s="32"/>
      <c r="G73" s="32"/>
      <c r="H73" s="32"/>
      <c r="I73" s="32"/>
      <c r="J73" s="32"/>
      <c r="K73" s="32"/>
      <c r="L73" s="32"/>
      <c r="M73" s="32"/>
      <c r="N73" s="32"/>
      <c r="O73" s="32"/>
      <c r="R73" s="14"/>
    </row>
    <row r="74" spans="1:29" ht="30" customHeight="1" x14ac:dyDescent="0.3">
      <c r="A74" s="19"/>
      <c r="E74" s="1246" t="s">
        <v>1659</v>
      </c>
      <c r="F74" s="1246"/>
      <c r="G74" s="1246"/>
      <c r="H74" s="1246"/>
      <c r="I74" s="1246"/>
      <c r="J74" s="1246"/>
      <c r="K74" s="1246"/>
      <c r="L74" s="1246"/>
      <c r="M74" s="1246"/>
      <c r="N74" s="1246"/>
      <c r="O74" s="1246"/>
      <c r="P74" s="1001"/>
      <c r="R74" s="14"/>
      <c r="T74" s="14"/>
      <c r="U74" s="14"/>
      <c r="V74" s="14"/>
      <c r="W74" s="14"/>
      <c r="X74" s="14"/>
      <c r="Y74" s="14"/>
      <c r="Z74" s="14"/>
      <c r="AA74" s="14"/>
      <c r="AB74" s="14"/>
      <c r="AC74" s="14"/>
    </row>
    <row r="75" spans="1:29" ht="26.25" customHeight="1" x14ac:dyDescent="0.3">
      <c r="E75" s="1247" t="s">
        <v>1688</v>
      </c>
      <c r="F75" s="1247"/>
      <c r="G75" s="1247"/>
      <c r="H75" s="1247"/>
      <c r="I75" s="1247"/>
      <c r="J75" s="1247"/>
      <c r="K75" s="1247"/>
      <c r="L75" s="1247"/>
      <c r="M75" s="1247"/>
      <c r="N75" s="1247"/>
      <c r="O75" s="1247"/>
      <c r="P75" s="1002"/>
      <c r="R75" s="14"/>
    </row>
    <row r="76" spans="1:29" ht="15" customHeight="1" x14ac:dyDescent="0.3">
      <c r="E76" s="1248" t="s">
        <v>1656</v>
      </c>
      <c r="F76" s="1248"/>
      <c r="G76" s="1248"/>
      <c r="H76" s="1248"/>
      <c r="I76" s="1248"/>
      <c r="J76" s="1248"/>
      <c r="K76" s="1248"/>
      <c r="L76" s="1248"/>
      <c r="M76" s="1248"/>
      <c r="N76" s="1248"/>
      <c r="O76" s="1248"/>
      <c r="P76" s="1003"/>
      <c r="R76" s="14"/>
    </row>
    <row r="77" spans="1:29" ht="33" customHeight="1" x14ac:dyDescent="0.3">
      <c r="E77" s="1249" t="s">
        <v>1653</v>
      </c>
      <c r="F77" s="1249"/>
      <c r="G77" s="1249"/>
      <c r="H77" s="1249"/>
      <c r="I77" s="1249"/>
      <c r="J77" s="1249"/>
      <c r="K77" s="1249"/>
      <c r="L77" s="1249"/>
      <c r="M77" s="1249"/>
      <c r="N77" s="1249"/>
      <c r="O77" s="1249"/>
      <c r="P77" s="993"/>
      <c r="R77" s="14"/>
    </row>
    <row r="78" spans="1:29" ht="18" customHeight="1" x14ac:dyDescent="0.3">
      <c r="E78" s="1263" t="s">
        <v>1145</v>
      </c>
      <c r="F78" s="1263"/>
      <c r="G78" s="1263"/>
      <c r="H78" s="1263"/>
      <c r="I78" s="1263"/>
      <c r="J78" s="1263"/>
      <c r="K78" s="1263"/>
      <c r="L78" s="1263"/>
      <c r="M78" s="1263"/>
      <c r="N78" s="1263"/>
      <c r="O78" s="1263"/>
      <c r="P78" s="27"/>
    </row>
    <row r="79" spans="1:29" ht="15" customHeight="1" x14ac:dyDescent="0.3">
      <c r="E79" s="655"/>
      <c r="F79" s="655"/>
      <c r="G79" s="655"/>
      <c r="H79" s="655"/>
      <c r="I79" s="655"/>
      <c r="J79" s="655"/>
      <c r="K79" s="655"/>
      <c r="L79" s="655"/>
      <c r="M79" s="655"/>
      <c r="N79" s="655"/>
      <c r="O79" s="655"/>
      <c r="R79" s="14"/>
    </row>
    <row r="80" spans="1:29" s="14" customFormat="1" ht="15" customHeight="1" x14ac:dyDescent="0.25">
      <c r="A80" s="30"/>
      <c r="B80" s="6"/>
      <c r="C80" s="29"/>
      <c r="E80" s="284" t="s">
        <v>778</v>
      </c>
      <c r="F80" s="284"/>
      <c r="G80" s="284"/>
      <c r="H80" s="284"/>
      <c r="I80" s="284"/>
      <c r="J80" s="284"/>
      <c r="K80" s="284"/>
      <c r="L80" s="284"/>
      <c r="M80" s="284"/>
      <c r="N80" s="284"/>
      <c r="O80" s="284"/>
      <c r="P80" s="237"/>
      <c r="Q80" s="237"/>
      <c r="R80" s="237"/>
      <c r="S80" s="237"/>
      <c r="T80" s="216"/>
    </row>
    <row r="81" spans="1:29" s="14" customFormat="1" ht="15" customHeight="1" x14ac:dyDescent="0.25">
      <c r="A81" s="66"/>
      <c r="B81" s="76"/>
      <c r="C81" s="29"/>
      <c r="E81" s="281"/>
      <c r="F81" s="280"/>
      <c r="G81" s="280"/>
      <c r="H81" s="280"/>
      <c r="I81" s="280"/>
      <c r="J81" s="280"/>
      <c r="K81" s="280"/>
      <c r="L81" s="280"/>
      <c r="M81" s="280"/>
      <c r="N81" s="280"/>
      <c r="O81" s="280"/>
      <c r="P81" s="237"/>
      <c r="Q81" s="237"/>
      <c r="R81" s="237"/>
      <c r="S81" s="237"/>
      <c r="T81" s="216"/>
      <c r="U81" s="237"/>
    </row>
    <row r="82" spans="1:29" s="14" customFormat="1" ht="15" customHeight="1" x14ac:dyDescent="0.25">
      <c r="A82" s="66"/>
      <c r="B82" s="76"/>
      <c r="C82" s="29"/>
      <c r="E82" s="707" t="s">
        <v>774</v>
      </c>
      <c r="F82" s="657"/>
      <c r="G82" s="657"/>
      <c r="H82" s="657"/>
      <c r="I82" s="657"/>
      <c r="J82" s="657"/>
      <c r="K82" s="657"/>
      <c r="L82" s="657"/>
      <c r="M82" s="657"/>
      <c r="N82" s="657"/>
      <c r="O82" s="657"/>
      <c r="P82" s="237"/>
      <c r="Q82" s="237"/>
      <c r="R82" s="237"/>
      <c r="S82" s="237"/>
      <c r="T82" s="216"/>
      <c r="U82" s="237"/>
    </row>
    <row r="83" spans="1:29" s="14" customFormat="1" ht="15" customHeight="1" x14ac:dyDescent="0.25">
      <c r="A83" s="66"/>
      <c r="B83" s="76"/>
      <c r="C83" s="29"/>
      <c r="E83" s="281"/>
      <c r="F83" s="657"/>
      <c r="G83" s="657"/>
      <c r="H83" s="657"/>
      <c r="I83" s="657"/>
      <c r="J83" s="657"/>
      <c r="K83" s="657"/>
      <c r="L83" s="657"/>
      <c r="M83" s="657"/>
      <c r="N83" s="657"/>
      <c r="O83" s="657"/>
      <c r="P83" s="237"/>
      <c r="Q83" s="237"/>
      <c r="R83" s="237"/>
      <c r="S83" s="237"/>
      <c r="T83" s="216"/>
      <c r="U83" s="237"/>
    </row>
    <row r="84" spans="1:29" s="14" customFormat="1" ht="15" customHeight="1" x14ac:dyDescent="0.25">
      <c r="A84" s="66"/>
      <c r="B84" s="76"/>
      <c r="C84" s="29"/>
      <c r="E84" s="1168" t="s">
        <v>1617</v>
      </c>
      <c r="F84" s="1168"/>
      <c r="G84" s="1168"/>
      <c r="H84" s="1168"/>
      <c r="I84" s="1168"/>
      <c r="J84" s="1168"/>
      <c r="K84" s="1168"/>
      <c r="L84" s="1168"/>
      <c r="M84" s="1168"/>
      <c r="N84" s="1168"/>
      <c r="O84" s="1168"/>
      <c r="P84" s="237"/>
      <c r="Q84" s="237"/>
      <c r="R84" s="237"/>
      <c r="S84" s="237"/>
      <c r="T84" s="216"/>
      <c r="U84" s="237"/>
    </row>
    <row r="85" spans="1:29" s="14" customFormat="1" ht="19.5" customHeight="1" x14ac:dyDescent="0.25">
      <c r="A85" s="66"/>
      <c r="B85" s="76"/>
      <c r="C85" s="29"/>
      <c r="E85" s="1168"/>
      <c r="F85" s="1168"/>
      <c r="G85" s="1168"/>
      <c r="H85" s="1168"/>
      <c r="I85" s="1168"/>
      <c r="J85" s="1168"/>
      <c r="K85" s="1168"/>
      <c r="L85" s="1168"/>
      <c r="M85" s="1168"/>
      <c r="N85" s="1168"/>
      <c r="O85" s="1168"/>
      <c r="P85" s="237"/>
      <c r="Q85" s="237"/>
      <c r="R85" s="237"/>
      <c r="S85" s="237"/>
      <c r="T85" s="216"/>
      <c r="U85" s="237"/>
    </row>
    <row r="86" spans="1:29" s="14" customFormat="1" ht="15" customHeight="1" x14ac:dyDescent="0.25">
      <c r="A86" s="66"/>
      <c r="B86" s="76"/>
      <c r="C86" s="29"/>
      <c r="E86" s="1168"/>
      <c r="F86" s="1168"/>
      <c r="G86" s="1168"/>
      <c r="H86" s="1168"/>
      <c r="I86" s="1168"/>
      <c r="J86" s="1168"/>
      <c r="K86" s="1168"/>
      <c r="L86" s="1168"/>
      <c r="M86" s="1168"/>
      <c r="N86" s="1168"/>
      <c r="O86" s="1168"/>
      <c r="P86" s="237"/>
      <c r="Q86" s="237"/>
      <c r="R86" s="237"/>
      <c r="S86" s="237"/>
      <c r="T86" s="216"/>
      <c r="U86" s="237"/>
    </row>
    <row r="87" spans="1:29" s="32" customFormat="1" ht="15" customHeight="1" x14ac:dyDescent="0.3">
      <c r="A87" s="30"/>
      <c r="B87" s="6"/>
      <c r="C87" s="29"/>
      <c r="F87" s="281"/>
      <c r="G87" s="281"/>
      <c r="H87" s="281"/>
      <c r="I87" s="281"/>
      <c r="J87" s="281"/>
      <c r="P87" s="12"/>
      <c r="R87" s="14"/>
      <c r="T87" s="14"/>
      <c r="U87" s="14"/>
      <c r="V87" s="14"/>
      <c r="W87" s="14"/>
      <c r="X87" s="14"/>
      <c r="Y87" s="14"/>
      <c r="Z87" s="14"/>
      <c r="AA87" s="14"/>
      <c r="AB87" s="14"/>
      <c r="AC87" s="14"/>
    </row>
    <row r="88" spans="1:29" s="32" customFormat="1" ht="15" customHeight="1" x14ac:dyDescent="0.3">
      <c r="A88" s="30"/>
      <c r="B88" s="11"/>
      <c r="C88" s="29"/>
      <c r="E88" s="1259" t="s">
        <v>972</v>
      </c>
      <c r="F88" s="1252" t="s">
        <v>159</v>
      </c>
      <c r="G88" s="1252" t="s">
        <v>879</v>
      </c>
      <c r="H88" s="1254" t="s">
        <v>569</v>
      </c>
      <c r="I88" s="1255" t="s">
        <v>1689</v>
      </c>
      <c r="J88" s="1256"/>
      <c r="K88" s="1257" t="s">
        <v>166</v>
      </c>
      <c r="L88" s="1261" t="s">
        <v>1129</v>
      </c>
      <c r="M88" s="1250" t="s">
        <v>1017</v>
      </c>
      <c r="P88" s="12"/>
      <c r="R88" s="14"/>
      <c r="T88" s="14"/>
      <c r="U88" s="14"/>
      <c r="V88" s="14"/>
      <c r="W88" s="14"/>
      <c r="X88" s="14"/>
      <c r="Y88" s="14"/>
      <c r="Z88" s="14"/>
      <c r="AA88" s="14"/>
      <c r="AB88" s="14"/>
      <c r="AC88" s="14"/>
    </row>
    <row r="89" spans="1:29" s="32" customFormat="1" ht="15" customHeight="1" x14ac:dyDescent="0.3">
      <c r="A89" s="30"/>
      <c r="B89" s="11"/>
      <c r="C89" s="29"/>
      <c r="E89" s="1260"/>
      <c r="F89" s="1253"/>
      <c r="G89" s="1253"/>
      <c r="H89" s="1253"/>
      <c r="I89" s="575" t="s">
        <v>158</v>
      </c>
      <c r="J89" s="575" t="s">
        <v>569</v>
      </c>
      <c r="K89" s="1258"/>
      <c r="L89" s="1262"/>
      <c r="M89" s="1251"/>
      <c r="P89" s="12"/>
      <c r="R89" s="14"/>
      <c r="T89" s="14"/>
      <c r="U89" s="14"/>
      <c r="V89" s="14"/>
      <c r="W89" s="14"/>
      <c r="X89" s="14"/>
      <c r="Y89" s="14"/>
      <c r="Z89" s="14"/>
      <c r="AA89" s="14"/>
      <c r="AB89" s="14"/>
      <c r="AC89" s="14"/>
    </row>
    <row r="90" spans="1:29" ht="15" customHeight="1" x14ac:dyDescent="0.3">
      <c r="E90" s="147"/>
      <c r="F90" s="51"/>
      <c r="G90" s="944" t="str">
        <f>Datos!E1205</f>
        <v/>
      </c>
      <c r="H90" s="942" t="str">
        <f>Datos!F1205</f>
        <v/>
      </c>
      <c r="I90" s="51"/>
      <c r="J90" s="943"/>
      <c r="K90" s="153"/>
      <c r="L90" s="943"/>
      <c r="M90" s="585" t="str">
        <f>Datos!I1205</f>
        <v/>
      </c>
      <c r="N90" s="32"/>
      <c r="R90" s="14"/>
      <c r="T90" s="14"/>
      <c r="U90" s="14"/>
      <c r="V90" s="14"/>
      <c r="W90" s="14"/>
      <c r="X90" s="14"/>
      <c r="Y90" s="14"/>
      <c r="Z90" s="14"/>
      <c r="AA90" s="14"/>
      <c r="AB90" s="14"/>
      <c r="AC90" s="14"/>
    </row>
    <row r="91" spans="1:29" ht="15" customHeight="1" x14ac:dyDescent="0.3">
      <c r="E91" s="147"/>
      <c r="F91" s="51"/>
      <c r="G91" s="944" t="str">
        <f>Datos!E1206</f>
        <v/>
      </c>
      <c r="H91" s="942" t="str">
        <f>Datos!F1206</f>
        <v/>
      </c>
      <c r="I91" s="52"/>
      <c r="J91" s="943"/>
      <c r="K91" s="154"/>
      <c r="L91" s="943"/>
      <c r="M91" s="585" t="str">
        <f>Datos!I1206</f>
        <v/>
      </c>
      <c r="N91" s="32"/>
      <c r="R91" s="14"/>
      <c r="T91" s="14"/>
      <c r="U91" s="14"/>
      <c r="V91" s="14"/>
      <c r="W91" s="14"/>
      <c r="X91" s="14"/>
      <c r="Y91" s="14"/>
      <c r="Z91" s="14"/>
      <c r="AA91" s="14"/>
      <c r="AB91" s="14"/>
      <c r="AC91" s="14"/>
    </row>
    <row r="92" spans="1:29" ht="15" customHeight="1" x14ac:dyDescent="0.3">
      <c r="E92" s="147"/>
      <c r="F92" s="51"/>
      <c r="G92" s="944" t="str">
        <f>Datos!E1207</f>
        <v/>
      </c>
      <c r="H92" s="942" t="str">
        <f>Datos!F1207</f>
        <v/>
      </c>
      <c r="I92" s="52"/>
      <c r="J92" s="943"/>
      <c r="K92" s="154"/>
      <c r="L92" s="943"/>
      <c r="M92" s="585" t="str">
        <f>Datos!I1207</f>
        <v/>
      </c>
      <c r="N92" s="32"/>
      <c r="R92" s="14"/>
      <c r="T92" s="14"/>
      <c r="U92" s="14"/>
      <c r="V92" s="14"/>
      <c r="W92" s="14"/>
      <c r="X92" s="14"/>
      <c r="Y92" s="14"/>
      <c r="Z92" s="14"/>
      <c r="AA92" s="14"/>
      <c r="AB92" s="14"/>
      <c r="AC92" s="14"/>
    </row>
    <row r="93" spans="1:29" ht="15" customHeight="1" x14ac:dyDescent="0.3">
      <c r="E93" s="147"/>
      <c r="F93" s="51"/>
      <c r="G93" s="944" t="str">
        <f>Datos!E1208</f>
        <v/>
      </c>
      <c r="H93" s="942" t="str">
        <f>Datos!F1208</f>
        <v/>
      </c>
      <c r="I93" s="52"/>
      <c r="J93" s="943"/>
      <c r="K93" s="154"/>
      <c r="L93" s="943"/>
      <c r="M93" s="585" t="str">
        <f>Datos!I1208</f>
        <v/>
      </c>
      <c r="N93" s="32"/>
      <c r="R93" s="14"/>
      <c r="T93" s="14"/>
      <c r="U93" s="14"/>
      <c r="V93" s="14"/>
      <c r="W93" s="14"/>
      <c r="X93" s="14"/>
      <c r="Y93" s="14"/>
      <c r="Z93" s="14"/>
      <c r="AA93" s="14"/>
      <c r="AB93" s="14"/>
      <c r="AC93" s="14"/>
    </row>
    <row r="94" spans="1:29" ht="15" customHeight="1" x14ac:dyDescent="0.3">
      <c r="E94" s="147"/>
      <c r="F94" s="51"/>
      <c r="G94" s="944" t="str">
        <f>Datos!E1209</f>
        <v/>
      </c>
      <c r="H94" s="942" t="str">
        <f>Datos!F1209</f>
        <v/>
      </c>
      <c r="I94" s="52"/>
      <c r="J94" s="943"/>
      <c r="K94" s="154"/>
      <c r="L94" s="943"/>
      <c r="M94" s="585" t="str">
        <f>Datos!I1209</f>
        <v/>
      </c>
      <c r="N94" s="32"/>
      <c r="R94" s="14"/>
      <c r="T94" s="14"/>
      <c r="U94" s="14"/>
      <c r="V94" s="14"/>
      <c r="W94" s="14"/>
      <c r="X94" s="14"/>
      <c r="Y94" s="14"/>
      <c r="Z94" s="14"/>
      <c r="AA94" s="14"/>
      <c r="AB94" s="14"/>
      <c r="AC94" s="14"/>
    </row>
    <row r="95" spans="1:29" ht="15" customHeight="1" x14ac:dyDescent="0.3">
      <c r="E95" s="147"/>
      <c r="F95" s="51"/>
      <c r="G95" s="944" t="str">
        <f>Datos!E1210</f>
        <v/>
      </c>
      <c r="H95" s="942" t="str">
        <f>Datos!F1210</f>
        <v/>
      </c>
      <c r="I95" s="52"/>
      <c r="J95" s="943"/>
      <c r="K95" s="154"/>
      <c r="L95" s="943"/>
      <c r="M95" s="585" t="str">
        <f>Datos!I1210</f>
        <v/>
      </c>
      <c r="N95" s="32"/>
      <c r="R95" s="14"/>
      <c r="T95" s="14"/>
      <c r="U95" s="14"/>
      <c r="V95" s="14"/>
      <c r="W95" s="14"/>
      <c r="X95" s="14"/>
      <c r="Y95" s="14"/>
      <c r="Z95" s="14"/>
      <c r="AA95" s="14"/>
      <c r="AB95" s="14"/>
      <c r="AC95" s="14"/>
    </row>
    <row r="96" spans="1:29" ht="15" customHeight="1" x14ac:dyDescent="0.3">
      <c r="E96" s="147"/>
      <c r="F96" s="51"/>
      <c r="G96" s="944" t="str">
        <f>Datos!E1211</f>
        <v/>
      </c>
      <c r="H96" s="942" t="str">
        <f>Datos!F1211</f>
        <v/>
      </c>
      <c r="I96" s="52"/>
      <c r="J96" s="943"/>
      <c r="K96" s="154"/>
      <c r="L96" s="943"/>
      <c r="M96" s="585" t="str">
        <f>Datos!I1211</f>
        <v/>
      </c>
      <c r="N96" s="32"/>
      <c r="R96" s="14"/>
      <c r="T96" s="14"/>
      <c r="U96" s="14"/>
      <c r="V96" s="14"/>
      <c r="W96" s="14"/>
      <c r="X96" s="14"/>
      <c r="Y96" s="14"/>
      <c r="Z96" s="14"/>
      <c r="AA96" s="14"/>
      <c r="AB96" s="14"/>
      <c r="AC96" s="14"/>
    </row>
    <row r="97" spans="1:29" ht="15" customHeight="1" x14ac:dyDescent="0.3">
      <c r="A97" s="19"/>
      <c r="E97" s="147"/>
      <c r="F97" s="51"/>
      <c r="G97" s="944" t="str">
        <f>Datos!E1212</f>
        <v/>
      </c>
      <c r="H97" s="942" t="str">
        <f>Datos!F1212</f>
        <v/>
      </c>
      <c r="I97" s="52"/>
      <c r="J97" s="943"/>
      <c r="K97" s="154"/>
      <c r="L97" s="943"/>
      <c r="M97" s="585" t="str">
        <f>Datos!I1212</f>
        <v/>
      </c>
      <c r="N97" s="32"/>
      <c r="R97" s="14"/>
      <c r="T97" s="14"/>
      <c r="U97" s="14"/>
      <c r="V97" s="14"/>
      <c r="W97" s="14"/>
      <c r="X97" s="14"/>
      <c r="Y97" s="14"/>
      <c r="Z97" s="14"/>
      <c r="AA97" s="14"/>
      <c r="AB97" s="14"/>
      <c r="AC97" s="14"/>
    </row>
    <row r="98" spans="1:29" ht="15" customHeight="1" x14ac:dyDescent="0.3">
      <c r="A98" s="19"/>
      <c r="E98" s="147"/>
      <c r="F98" s="51"/>
      <c r="G98" s="944" t="str">
        <f>Datos!E1213</f>
        <v/>
      </c>
      <c r="H98" s="942" t="str">
        <f>Datos!F1213</f>
        <v/>
      </c>
      <c r="I98" s="52"/>
      <c r="J98" s="943"/>
      <c r="K98" s="154"/>
      <c r="L98" s="943"/>
      <c r="M98" s="585" t="str">
        <f>Datos!I1213</f>
        <v/>
      </c>
      <c r="N98" s="32"/>
      <c r="R98" s="14"/>
      <c r="T98" s="14"/>
      <c r="U98" s="14"/>
      <c r="V98" s="14"/>
      <c r="W98" s="14"/>
      <c r="X98" s="14"/>
      <c r="Y98" s="14"/>
      <c r="Z98" s="14"/>
      <c r="AA98" s="14"/>
      <c r="AB98" s="14"/>
      <c r="AC98" s="14"/>
    </row>
    <row r="99" spans="1:29" ht="15" customHeight="1" x14ac:dyDescent="0.3">
      <c r="A99" s="19"/>
      <c r="E99" s="147"/>
      <c r="F99" s="51"/>
      <c r="G99" s="944" t="str">
        <f>Datos!E1214</f>
        <v/>
      </c>
      <c r="H99" s="942" t="str">
        <f>Datos!F1214</f>
        <v/>
      </c>
      <c r="I99" s="52"/>
      <c r="J99" s="943"/>
      <c r="K99" s="154"/>
      <c r="L99" s="943"/>
      <c r="M99" s="585" t="str">
        <f>Datos!I1214</f>
        <v/>
      </c>
      <c r="N99" s="32"/>
      <c r="R99" s="14"/>
      <c r="T99" s="14"/>
      <c r="U99" s="14"/>
      <c r="V99" s="14"/>
      <c r="W99" s="14"/>
      <c r="X99" s="14"/>
      <c r="Y99" s="14"/>
      <c r="Z99" s="14"/>
      <c r="AA99" s="14"/>
      <c r="AB99" s="14"/>
      <c r="AC99" s="14"/>
    </row>
    <row r="100" spans="1:29" ht="15" customHeight="1" x14ac:dyDescent="0.3">
      <c r="A100" s="19"/>
      <c r="E100" s="147"/>
      <c r="F100" s="51"/>
      <c r="G100" s="944" t="str">
        <f>Datos!E1215</f>
        <v/>
      </c>
      <c r="H100" s="942" t="str">
        <f>Datos!F1215</f>
        <v/>
      </c>
      <c r="I100" s="52"/>
      <c r="J100" s="943"/>
      <c r="K100" s="154"/>
      <c r="L100" s="943"/>
      <c r="M100" s="585" t="str">
        <f>Datos!I1215</f>
        <v/>
      </c>
      <c r="N100" s="32"/>
      <c r="R100" s="14"/>
      <c r="T100" s="14"/>
      <c r="U100" s="14"/>
      <c r="V100" s="14"/>
      <c r="W100" s="14"/>
      <c r="X100" s="14"/>
      <c r="Y100" s="14"/>
      <c r="Z100" s="14"/>
      <c r="AA100" s="14"/>
      <c r="AB100" s="14"/>
      <c r="AC100" s="14"/>
    </row>
    <row r="101" spans="1:29" ht="15" customHeight="1" x14ac:dyDescent="0.3">
      <c r="A101" s="19"/>
      <c r="E101" s="147"/>
      <c r="F101" s="51"/>
      <c r="G101" s="944" t="str">
        <f>Datos!E1216</f>
        <v/>
      </c>
      <c r="H101" s="942" t="str">
        <f>Datos!F1216</f>
        <v/>
      </c>
      <c r="I101" s="52"/>
      <c r="J101" s="943"/>
      <c r="K101" s="154"/>
      <c r="L101" s="943"/>
      <c r="M101" s="585" t="str">
        <f>Datos!I1216</f>
        <v/>
      </c>
      <c r="N101" s="32"/>
      <c r="R101" s="14"/>
      <c r="T101" s="14"/>
      <c r="U101" s="14"/>
      <c r="V101" s="14"/>
      <c r="W101" s="14"/>
      <c r="X101" s="14"/>
      <c r="Y101" s="14"/>
      <c r="Z101" s="14"/>
      <c r="AA101" s="14"/>
      <c r="AB101" s="14"/>
      <c r="AC101" s="14"/>
    </row>
    <row r="102" spans="1:29" ht="15" customHeight="1" x14ac:dyDescent="0.3">
      <c r="A102" s="19"/>
      <c r="E102" s="147"/>
      <c r="F102" s="51"/>
      <c r="G102" s="944" t="str">
        <f>Datos!E1217</f>
        <v/>
      </c>
      <c r="H102" s="942" t="str">
        <f>Datos!F1217</f>
        <v/>
      </c>
      <c r="I102" s="52"/>
      <c r="J102" s="943"/>
      <c r="K102" s="154"/>
      <c r="L102" s="943"/>
      <c r="M102" s="585" t="str">
        <f>Datos!I1217</f>
        <v/>
      </c>
      <c r="N102" s="32"/>
      <c r="R102" s="14"/>
      <c r="T102" s="14"/>
      <c r="U102" s="14"/>
      <c r="V102" s="14"/>
      <c r="W102" s="14"/>
      <c r="X102" s="14"/>
      <c r="Y102" s="14"/>
      <c r="Z102" s="14"/>
      <c r="AA102" s="14"/>
      <c r="AB102" s="14"/>
      <c r="AC102" s="14"/>
    </row>
    <row r="103" spans="1:29" ht="15" customHeight="1" x14ac:dyDescent="0.3">
      <c r="A103" s="19"/>
      <c r="E103" s="147"/>
      <c r="F103" s="51"/>
      <c r="G103" s="944" t="str">
        <f>Datos!E1218</f>
        <v/>
      </c>
      <c r="H103" s="942" t="str">
        <f>Datos!F1218</f>
        <v/>
      </c>
      <c r="I103" s="52"/>
      <c r="J103" s="943"/>
      <c r="K103" s="154"/>
      <c r="L103" s="943"/>
      <c r="M103" s="585" t="str">
        <f>Datos!I1218</f>
        <v/>
      </c>
      <c r="N103" s="32"/>
      <c r="R103" s="14"/>
      <c r="T103" s="14"/>
      <c r="U103" s="14"/>
      <c r="V103" s="14"/>
      <c r="W103" s="14"/>
      <c r="X103" s="14"/>
      <c r="Y103" s="14"/>
      <c r="Z103" s="14"/>
      <c r="AA103" s="14"/>
      <c r="AB103" s="14"/>
      <c r="AC103" s="14"/>
    </row>
    <row r="104" spans="1:29" ht="15" customHeight="1" x14ac:dyDescent="0.3">
      <c r="A104" s="19"/>
      <c r="E104" s="147"/>
      <c r="F104" s="51"/>
      <c r="G104" s="944" t="str">
        <f>Datos!E1219</f>
        <v/>
      </c>
      <c r="H104" s="942" t="str">
        <f>Datos!F1219</f>
        <v/>
      </c>
      <c r="I104" s="52"/>
      <c r="J104" s="943"/>
      <c r="K104" s="154"/>
      <c r="L104" s="943"/>
      <c r="M104" s="585" t="str">
        <f>Datos!I1219</f>
        <v/>
      </c>
      <c r="N104" s="32"/>
      <c r="R104" s="14"/>
      <c r="T104" s="14"/>
      <c r="U104" s="14"/>
      <c r="V104" s="14"/>
      <c r="W104" s="14"/>
      <c r="X104" s="14"/>
      <c r="Y104" s="14"/>
      <c r="Z104" s="14"/>
      <c r="AA104" s="14"/>
      <c r="AB104" s="14"/>
      <c r="AC104" s="14"/>
    </row>
    <row r="105" spans="1:29" ht="15" customHeight="1" x14ac:dyDescent="0.3">
      <c r="A105" s="19"/>
      <c r="E105" s="147"/>
      <c r="F105" s="51"/>
      <c r="G105" s="944" t="str">
        <f>Datos!E1220</f>
        <v/>
      </c>
      <c r="H105" s="942" t="str">
        <f>Datos!F1220</f>
        <v/>
      </c>
      <c r="I105" s="52"/>
      <c r="J105" s="943"/>
      <c r="K105" s="154"/>
      <c r="L105" s="943"/>
      <c r="M105" s="585" t="str">
        <f>Datos!I1220</f>
        <v/>
      </c>
      <c r="N105" s="32"/>
      <c r="R105" s="14"/>
      <c r="T105" s="14"/>
      <c r="U105" s="14"/>
      <c r="V105" s="14"/>
      <c r="W105" s="14"/>
      <c r="X105" s="14"/>
      <c r="Y105" s="14"/>
      <c r="Z105" s="14"/>
      <c r="AA105" s="14"/>
      <c r="AB105" s="14"/>
      <c r="AC105" s="14"/>
    </row>
    <row r="106" spans="1:29" ht="15" customHeight="1" x14ac:dyDescent="0.3">
      <c r="A106" s="19"/>
      <c r="E106" s="147"/>
      <c r="F106" s="51"/>
      <c r="G106" s="944" t="str">
        <f>Datos!E1221</f>
        <v/>
      </c>
      <c r="H106" s="942" t="str">
        <f>Datos!F1221</f>
        <v/>
      </c>
      <c r="I106" s="52"/>
      <c r="J106" s="943"/>
      <c r="K106" s="154"/>
      <c r="L106" s="943"/>
      <c r="M106" s="585" t="str">
        <f>Datos!I1221</f>
        <v/>
      </c>
      <c r="N106" s="32"/>
      <c r="R106" s="14"/>
      <c r="T106" s="14"/>
      <c r="U106" s="14"/>
      <c r="V106" s="14"/>
      <c r="W106" s="14"/>
      <c r="X106" s="14"/>
      <c r="Y106" s="14"/>
      <c r="Z106" s="14"/>
      <c r="AA106" s="14"/>
      <c r="AB106" s="14"/>
      <c r="AC106" s="14"/>
    </row>
    <row r="107" spans="1:29" ht="15" customHeight="1" x14ac:dyDescent="0.3">
      <c r="A107" s="19"/>
      <c r="E107" s="147"/>
      <c r="F107" s="51"/>
      <c r="G107" s="944" t="str">
        <f>Datos!E1222</f>
        <v/>
      </c>
      <c r="H107" s="942" t="str">
        <f>Datos!F1222</f>
        <v/>
      </c>
      <c r="I107" s="52"/>
      <c r="J107" s="943"/>
      <c r="K107" s="154"/>
      <c r="L107" s="943"/>
      <c r="M107" s="585" t="str">
        <f>Datos!I1222</f>
        <v/>
      </c>
      <c r="N107" s="32"/>
      <c r="R107" s="14"/>
      <c r="T107" s="14"/>
      <c r="U107" s="14"/>
      <c r="V107" s="14"/>
      <c r="W107" s="14"/>
      <c r="X107" s="14"/>
      <c r="Y107" s="14"/>
      <c r="Z107" s="14"/>
      <c r="AA107" s="14"/>
      <c r="AB107" s="14"/>
      <c r="AC107" s="14"/>
    </row>
    <row r="108" spans="1:29" ht="15" customHeight="1" x14ac:dyDescent="0.3">
      <c r="A108" s="19"/>
      <c r="E108" s="147"/>
      <c r="F108" s="51"/>
      <c r="G108" s="944" t="str">
        <f>Datos!E1223</f>
        <v/>
      </c>
      <c r="H108" s="942" t="str">
        <f>Datos!F1223</f>
        <v/>
      </c>
      <c r="I108" s="52"/>
      <c r="J108" s="943"/>
      <c r="K108" s="154"/>
      <c r="L108" s="943"/>
      <c r="M108" s="585" t="str">
        <f>Datos!I1223</f>
        <v/>
      </c>
      <c r="N108" s="32"/>
      <c r="R108" s="14"/>
      <c r="T108" s="14"/>
      <c r="U108" s="14"/>
      <c r="V108" s="14"/>
      <c r="W108" s="14"/>
      <c r="X108" s="14"/>
      <c r="Y108" s="14"/>
      <c r="Z108" s="14"/>
      <c r="AA108" s="14"/>
      <c r="AB108" s="14"/>
      <c r="AC108" s="14"/>
    </row>
    <row r="109" spans="1:29" ht="15" customHeight="1" x14ac:dyDescent="0.3">
      <c r="A109" s="19"/>
      <c r="E109" s="147"/>
      <c r="F109" s="51"/>
      <c r="G109" s="944" t="str">
        <f>Datos!E1224</f>
        <v/>
      </c>
      <c r="H109" s="942" t="str">
        <f>Datos!F1224</f>
        <v/>
      </c>
      <c r="I109" s="52"/>
      <c r="J109" s="943"/>
      <c r="K109" s="154"/>
      <c r="L109" s="943"/>
      <c r="M109" s="585" t="str">
        <f>Datos!I1224</f>
        <v/>
      </c>
      <c r="N109" s="32"/>
      <c r="R109" s="14"/>
      <c r="T109" s="14"/>
      <c r="U109" s="14"/>
      <c r="V109" s="14"/>
      <c r="W109" s="14"/>
      <c r="X109" s="14"/>
      <c r="Y109" s="14"/>
      <c r="Z109" s="14"/>
      <c r="AA109" s="14"/>
      <c r="AB109" s="14"/>
      <c r="AC109" s="14"/>
    </row>
    <row r="110" spans="1:29" ht="15" customHeight="1" x14ac:dyDescent="0.3">
      <c r="A110" s="19"/>
      <c r="E110" s="147"/>
      <c r="F110" s="51"/>
      <c r="G110" s="944" t="str">
        <f>Datos!E1225</f>
        <v/>
      </c>
      <c r="H110" s="942" t="str">
        <f>Datos!F1225</f>
        <v/>
      </c>
      <c r="I110" s="52"/>
      <c r="J110" s="943"/>
      <c r="K110" s="154"/>
      <c r="L110" s="943"/>
      <c r="M110" s="585" t="str">
        <f>Datos!I1225</f>
        <v/>
      </c>
      <c r="N110" s="32"/>
      <c r="R110" s="14"/>
      <c r="T110" s="14"/>
      <c r="U110" s="14"/>
      <c r="V110" s="14"/>
      <c r="W110" s="14"/>
      <c r="X110" s="14"/>
      <c r="Y110" s="14"/>
      <c r="Z110" s="14"/>
      <c r="AA110" s="14"/>
      <c r="AB110" s="14"/>
      <c r="AC110" s="14"/>
    </row>
    <row r="111" spans="1:29" ht="15" customHeight="1" x14ac:dyDescent="0.3">
      <c r="A111" s="19"/>
      <c r="E111" s="147"/>
      <c r="F111" s="51"/>
      <c r="G111" s="944" t="str">
        <f>Datos!E1226</f>
        <v/>
      </c>
      <c r="H111" s="942" t="str">
        <f>Datos!F1226</f>
        <v/>
      </c>
      <c r="I111" s="52"/>
      <c r="J111" s="943"/>
      <c r="K111" s="154"/>
      <c r="L111" s="943"/>
      <c r="M111" s="585" t="str">
        <f>Datos!I1226</f>
        <v/>
      </c>
      <c r="N111" s="32"/>
      <c r="R111" s="14"/>
      <c r="T111" s="14"/>
      <c r="U111" s="14"/>
      <c r="V111" s="14"/>
      <c r="W111" s="14"/>
      <c r="X111" s="14"/>
      <c r="Y111" s="14"/>
      <c r="Z111" s="14"/>
      <c r="AA111" s="14"/>
      <c r="AB111" s="14"/>
      <c r="AC111" s="14"/>
    </row>
    <row r="112" spans="1:29" ht="15" customHeight="1" x14ac:dyDescent="0.3">
      <c r="A112" s="19"/>
      <c r="E112" s="147"/>
      <c r="F112" s="51"/>
      <c r="G112" s="944" t="str">
        <f>Datos!E1227</f>
        <v/>
      </c>
      <c r="H112" s="942" t="str">
        <f>Datos!F1227</f>
        <v/>
      </c>
      <c r="I112" s="52"/>
      <c r="J112" s="943"/>
      <c r="K112" s="154"/>
      <c r="L112" s="943"/>
      <c r="M112" s="585" t="str">
        <f>Datos!I1227</f>
        <v/>
      </c>
      <c r="N112" s="32"/>
      <c r="R112" s="14"/>
      <c r="T112" s="14"/>
      <c r="U112" s="14"/>
      <c r="V112" s="14"/>
      <c r="W112" s="14"/>
      <c r="X112" s="14"/>
      <c r="Y112" s="14"/>
      <c r="Z112" s="14"/>
      <c r="AA112" s="14"/>
      <c r="AB112" s="14"/>
      <c r="AC112" s="14"/>
    </row>
    <row r="113" spans="1:29" ht="15" customHeight="1" x14ac:dyDescent="0.3">
      <c r="A113" s="19"/>
      <c r="E113" s="147"/>
      <c r="F113" s="51"/>
      <c r="G113" s="944" t="str">
        <f>Datos!E1228</f>
        <v/>
      </c>
      <c r="H113" s="942" t="str">
        <f>Datos!F1228</f>
        <v/>
      </c>
      <c r="I113" s="52"/>
      <c r="J113" s="943"/>
      <c r="K113" s="154"/>
      <c r="L113" s="943"/>
      <c r="M113" s="585" t="str">
        <f>Datos!I1228</f>
        <v/>
      </c>
      <c r="N113" s="32"/>
      <c r="R113" s="14"/>
      <c r="T113" s="14"/>
      <c r="U113" s="14"/>
      <c r="V113" s="14"/>
      <c r="W113" s="14"/>
      <c r="X113" s="14"/>
      <c r="Y113" s="14"/>
      <c r="Z113" s="14"/>
      <c r="AA113" s="14"/>
      <c r="AB113" s="14"/>
      <c r="AC113" s="14"/>
    </row>
    <row r="114" spans="1:29" ht="15" customHeight="1" x14ac:dyDescent="0.3">
      <c r="A114" s="19"/>
      <c r="E114" s="147"/>
      <c r="F114" s="51"/>
      <c r="G114" s="944" t="str">
        <f>Datos!E1229</f>
        <v/>
      </c>
      <c r="H114" s="942" t="str">
        <f>Datos!F1229</f>
        <v/>
      </c>
      <c r="I114" s="52"/>
      <c r="J114" s="943"/>
      <c r="K114" s="154"/>
      <c r="L114" s="943"/>
      <c r="M114" s="585" t="str">
        <f>Datos!I1229</f>
        <v/>
      </c>
      <c r="N114" s="32"/>
      <c r="R114" s="14"/>
      <c r="T114" s="14"/>
      <c r="U114" s="14"/>
      <c r="V114" s="14"/>
      <c r="W114" s="14"/>
      <c r="X114" s="14"/>
      <c r="Y114" s="14"/>
      <c r="Z114" s="14"/>
      <c r="AA114" s="14"/>
      <c r="AB114" s="14"/>
      <c r="AC114" s="14"/>
    </row>
    <row r="115" spans="1:29" ht="15" customHeight="1" x14ac:dyDescent="0.3">
      <c r="A115" s="19"/>
      <c r="E115" s="147"/>
      <c r="F115" s="51"/>
      <c r="G115" s="944" t="str">
        <f>Datos!E1230</f>
        <v/>
      </c>
      <c r="H115" s="942" t="str">
        <f>Datos!F1230</f>
        <v/>
      </c>
      <c r="I115" s="52"/>
      <c r="J115" s="943"/>
      <c r="K115" s="154"/>
      <c r="L115" s="943"/>
      <c r="M115" s="585" t="str">
        <f>Datos!I1230</f>
        <v/>
      </c>
      <c r="N115" s="32"/>
      <c r="R115" s="14"/>
      <c r="T115" s="14"/>
      <c r="U115" s="14"/>
      <c r="V115" s="14"/>
      <c r="W115" s="14"/>
      <c r="X115" s="14"/>
      <c r="Y115" s="14"/>
      <c r="Z115" s="14"/>
      <c r="AA115" s="14"/>
      <c r="AB115" s="14"/>
      <c r="AC115" s="14"/>
    </row>
    <row r="116" spans="1:29" ht="15" customHeight="1" x14ac:dyDescent="0.3">
      <c r="A116" s="19"/>
      <c r="E116" s="147"/>
      <c r="F116" s="51"/>
      <c r="G116" s="944" t="str">
        <f>Datos!E1231</f>
        <v/>
      </c>
      <c r="H116" s="942" t="str">
        <f>Datos!F1231</f>
        <v/>
      </c>
      <c r="I116" s="52"/>
      <c r="J116" s="943"/>
      <c r="K116" s="154"/>
      <c r="L116" s="943"/>
      <c r="M116" s="585" t="str">
        <f>Datos!I1231</f>
        <v/>
      </c>
      <c r="N116" s="32"/>
      <c r="R116" s="14"/>
      <c r="T116" s="14"/>
      <c r="U116" s="14"/>
      <c r="V116" s="14"/>
      <c r="W116" s="14"/>
      <c r="X116" s="14"/>
      <c r="Y116" s="14"/>
      <c r="Z116" s="14"/>
      <c r="AA116" s="14"/>
      <c r="AB116" s="14"/>
      <c r="AC116" s="14"/>
    </row>
    <row r="117" spans="1:29" ht="15" customHeight="1" x14ac:dyDescent="0.3">
      <c r="A117" s="19"/>
      <c r="E117" s="147"/>
      <c r="F117" s="51"/>
      <c r="G117" s="944" t="str">
        <f>Datos!E1232</f>
        <v/>
      </c>
      <c r="H117" s="942" t="str">
        <f>Datos!F1232</f>
        <v/>
      </c>
      <c r="I117" s="52"/>
      <c r="J117" s="943"/>
      <c r="K117" s="154"/>
      <c r="L117" s="943"/>
      <c r="M117" s="585" t="str">
        <f>Datos!I1232</f>
        <v/>
      </c>
      <c r="N117" s="32"/>
      <c r="R117" s="14"/>
      <c r="T117" s="14"/>
      <c r="U117" s="14"/>
      <c r="V117" s="14"/>
      <c r="W117" s="14"/>
      <c r="X117" s="14"/>
      <c r="Y117" s="14"/>
      <c r="Z117" s="14"/>
      <c r="AA117" s="14"/>
      <c r="AB117" s="14"/>
      <c r="AC117" s="14"/>
    </row>
    <row r="118" spans="1:29" ht="15" customHeight="1" x14ac:dyDescent="0.3">
      <c r="A118" s="19"/>
      <c r="E118" s="147"/>
      <c r="F118" s="51"/>
      <c r="G118" s="944" t="str">
        <f>Datos!E1233</f>
        <v/>
      </c>
      <c r="H118" s="942" t="str">
        <f>Datos!F1233</f>
        <v/>
      </c>
      <c r="I118" s="52"/>
      <c r="J118" s="943"/>
      <c r="K118" s="154"/>
      <c r="L118" s="943"/>
      <c r="M118" s="585" t="str">
        <f>Datos!I1233</f>
        <v/>
      </c>
      <c r="N118" s="32"/>
      <c r="R118" s="14"/>
      <c r="T118" s="14"/>
      <c r="U118" s="14"/>
      <c r="V118" s="14"/>
      <c r="W118" s="14"/>
      <c r="X118" s="14"/>
      <c r="Y118" s="14"/>
      <c r="Z118" s="14"/>
      <c r="AA118" s="14"/>
      <c r="AB118" s="14"/>
      <c r="AC118" s="14"/>
    </row>
    <row r="119" spans="1:29" ht="15" customHeight="1" x14ac:dyDescent="0.3">
      <c r="A119" s="19"/>
      <c r="E119" s="147"/>
      <c r="F119" s="51"/>
      <c r="G119" s="944" t="str">
        <f>Datos!E1234</f>
        <v/>
      </c>
      <c r="H119" s="942" t="str">
        <f>Datos!F1234</f>
        <v/>
      </c>
      <c r="I119" s="52"/>
      <c r="J119" s="943"/>
      <c r="K119" s="154"/>
      <c r="L119" s="943"/>
      <c r="M119" s="585" t="str">
        <f>Datos!I1234</f>
        <v/>
      </c>
      <c r="N119" s="32"/>
      <c r="R119" s="14"/>
      <c r="T119" s="14"/>
      <c r="U119" s="14"/>
      <c r="V119" s="14"/>
      <c r="W119" s="14"/>
      <c r="X119" s="14"/>
      <c r="Y119" s="14"/>
      <c r="Z119" s="14"/>
      <c r="AA119" s="14"/>
      <c r="AB119" s="14"/>
      <c r="AC119" s="14"/>
    </row>
    <row r="120" spans="1:29" ht="15" customHeight="1" x14ac:dyDescent="0.3">
      <c r="A120" s="19"/>
      <c r="E120" s="147"/>
      <c r="F120" s="51"/>
      <c r="G120" s="944" t="str">
        <f>Datos!E1235</f>
        <v/>
      </c>
      <c r="H120" s="942" t="str">
        <f>Datos!F1235</f>
        <v/>
      </c>
      <c r="I120" s="52"/>
      <c r="J120" s="943"/>
      <c r="K120" s="154"/>
      <c r="L120" s="943"/>
      <c r="M120" s="585" t="str">
        <f>Datos!I1235</f>
        <v/>
      </c>
      <c r="N120" s="32"/>
      <c r="R120" s="14"/>
      <c r="T120" s="14"/>
      <c r="U120" s="14"/>
      <c r="V120" s="14"/>
      <c r="W120" s="14"/>
      <c r="X120" s="14"/>
      <c r="Y120" s="14"/>
      <c r="Z120" s="14"/>
      <c r="AA120" s="14"/>
      <c r="AB120" s="14"/>
      <c r="AC120" s="14"/>
    </row>
    <row r="121" spans="1:29" ht="15" customHeight="1" x14ac:dyDescent="0.3">
      <c r="A121" s="19"/>
      <c r="E121" s="147"/>
      <c r="F121" s="51"/>
      <c r="G121" s="944" t="str">
        <f>Datos!E1236</f>
        <v/>
      </c>
      <c r="H121" s="942" t="str">
        <f>Datos!F1236</f>
        <v/>
      </c>
      <c r="I121" s="52"/>
      <c r="J121" s="943"/>
      <c r="K121" s="154"/>
      <c r="L121" s="943"/>
      <c r="M121" s="585" t="str">
        <f>Datos!I1236</f>
        <v/>
      </c>
      <c r="N121" s="32"/>
      <c r="R121" s="14"/>
      <c r="T121" s="14"/>
      <c r="U121" s="14"/>
      <c r="V121" s="14"/>
      <c r="W121" s="14"/>
      <c r="X121" s="14"/>
      <c r="Y121" s="14"/>
      <c r="Z121" s="14"/>
      <c r="AA121" s="14"/>
      <c r="AB121" s="14"/>
      <c r="AC121" s="14"/>
    </row>
    <row r="122" spans="1:29" ht="15" customHeight="1" x14ac:dyDescent="0.3">
      <c r="A122" s="19"/>
      <c r="E122" s="147"/>
      <c r="F122" s="51"/>
      <c r="G122" s="944" t="str">
        <f>Datos!E1237</f>
        <v/>
      </c>
      <c r="H122" s="942" t="str">
        <f>Datos!F1237</f>
        <v/>
      </c>
      <c r="I122" s="52"/>
      <c r="J122" s="943"/>
      <c r="K122" s="154"/>
      <c r="L122" s="943"/>
      <c r="M122" s="585" t="str">
        <f>Datos!I1237</f>
        <v/>
      </c>
      <c r="N122" s="32"/>
      <c r="R122" s="14"/>
      <c r="T122" s="14"/>
      <c r="U122" s="14"/>
      <c r="V122" s="14"/>
      <c r="W122" s="14"/>
      <c r="X122" s="14"/>
      <c r="Y122" s="14"/>
      <c r="Z122" s="14"/>
      <c r="AA122" s="14"/>
      <c r="AB122" s="14"/>
      <c r="AC122" s="14"/>
    </row>
    <row r="123" spans="1:29" ht="15" customHeight="1" x14ac:dyDescent="0.3">
      <c r="A123" s="19"/>
      <c r="E123" s="147"/>
      <c r="F123" s="51"/>
      <c r="G123" s="944" t="str">
        <f>Datos!E1238</f>
        <v/>
      </c>
      <c r="H123" s="942" t="str">
        <f>Datos!F1238</f>
        <v/>
      </c>
      <c r="I123" s="52"/>
      <c r="J123" s="943"/>
      <c r="K123" s="154"/>
      <c r="L123" s="943"/>
      <c r="M123" s="585" t="str">
        <f>Datos!I1238</f>
        <v/>
      </c>
      <c r="N123" s="32"/>
      <c r="R123" s="14"/>
      <c r="T123" s="14"/>
      <c r="U123" s="14"/>
      <c r="V123" s="14"/>
      <c r="W123" s="14"/>
      <c r="X123" s="14"/>
      <c r="Y123" s="14"/>
      <c r="Z123" s="14"/>
      <c r="AA123" s="14"/>
      <c r="AB123" s="14"/>
      <c r="AC123" s="14"/>
    </row>
    <row r="124" spans="1:29" ht="15" customHeight="1" x14ac:dyDescent="0.3">
      <c r="A124" s="19"/>
      <c r="E124" s="147"/>
      <c r="F124" s="51"/>
      <c r="G124" s="944" t="str">
        <f>Datos!E1239</f>
        <v/>
      </c>
      <c r="H124" s="942" t="str">
        <f>Datos!F1239</f>
        <v/>
      </c>
      <c r="I124" s="52"/>
      <c r="J124" s="943"/>
      <c r="K124" s="154"/>
      <c r="L124" s="943"/>
      <c r="M124" s="585" t="str">
        <f>Datos!I1239</f>
        <v/>
      </c>
      <c r="N124" s="32"/>
      <c r="R124" s="14"/>
      <c r="T124" s="14"/>
      <c r="U124" s="14"/>
      <c r="V124" s="14"/>
      <c r="W124" s="14"/>
      <c r="X124" s="14"/>
      <c r="Y124" s="14"/>
      <c r="Z124" s="14"/>
      <c r="AA124" s="14"/>
      <c r="AB124" s="14"/>
      <c r="AC124" s="14"/>
    </row>
    <row r="125" spans="1:29" ht="15" customHeight="1" x14ac:dyDescent="0.3">
      <c r="A125" s="19"/>
      <c r="E125" s="147"/>
      <c r="F125" s="51"/>
      <c r="G125" s="944" t="str">
        <f>Datos!E1240</f>
        <v/>
      </c>
      <c r="H125" s="942" t="str">
        <f>Datos!F1240</f>
        <v/>
      </c>
      <c r="I125" s="52"/>
      <c r="J125" s="943"/>
      <c r="K125" s="154"/>
      <c r="L125" s="943"/>
      <c r="M125" s="585" t="str">
        <f>Datos!I1240</f>
        <v/>
      </c>
      <c r="N125" s="32"/>
      <c r="R125" s="14"/>
      <c r="T125" s="14"/>
      <c r="U125" s="14"/>
      <c r="V125" s="14"/>
      <c r="W125" s="14"/>
      <c r="X125" s="14"/>
      <c r="Y125" s="14"/>
      <c r="Z125" s="14"/>
      <c r="AA125" s="14"/>
      <c r="AB125" s="14"/>
      <c r="AC125" s="14"/>
    </row>
    <row r="126" spans="1:29" ht="15" customHeight="1" x14ac:dyDescent="0.3">
      <c r="A126" s="19"/>
      <c r="E126" s="147"/>
      <c r="F126" s="51"/>
      <c r="G126" s="944" t="str">
        <f>Datos!E1241</f>
        <v/>
      </c>
      <c r="H126" s="942" t="str">
        <f>Datos!F1241</f>
        <v/>
      </c>
      <c r="I126" s="52"/>
      <c r="J126" s="943"/>
      <c r="K126" s="154"/>
      <c r="L126" s="943"/>
      <c r="M126" s="585" t="str">
        <f>Datos!I1241</f>
        <v/>
      </c>
      <c r="N126" s="32"/>
      <c r="R126" s="14"/>
      <c r="T126" s="14"/>
      <c r="U126" s="14"/>
      <c r="V126" s="14"/>
      <c r="W126" s="14"/>
      <c r="X126" s="14"/>
      <c r="Y126" s="14"/>
      <c r="Z126" s="14"/>
      <c r="AA126" s="14"/>
      <c r="AB126" s="14"/>
      <c r="AC126" s="14"/>
    </row>
    <row r="127" spans="1:29" ht="15" customHeight="1" x14ac:dyDescent="0.3">
      <c r="A127" s="19"/>
      <c r="E127" s="147"/>
      <c r="F127" s="51"/>
      <c r="G127" s="944" t="str">
        <f>Datos!E1242</f>
        <v/>
      </c>
      <c r="H127" s="942" t="str">
        <f>Datos!F1242</f>
        <v/>
      </c>
      <c r="I127" s="52"/>
      <c r="J127" s="943"/>
      <c r="K127" s="154"/>
      <c r="L127" s="943"/>
      <c r="M127" s="585" t="str">
        <f>Datos!I1242</f>
        <v/>
      </c>
      <c r="N127" s="32"/>
      <c r="R127" s="14"/>
      <c r="T127" s="14"/>
      <c r="U127" s="14"/>
      <c r="V127" s="14"/>
      <c r="W127" s="14"/>
      <c r="X127" s="14"/>
      <c r="Y127" s="14"/>
      <c r="Z127" s="14"/>
      <c r="AA127" s="14"/>
      <c r="AB127" s="14"/>
      <c r="AC127" s="14"/>
    </row>
    <row r="128" spans="1:29" ht="15" customHeight="1" x14ac:dyDescent="0.3">
      <c r="A128" s="19"/>
      <c r="E128" s="147"/>
      <c r="F128" s="51"/>
      <c r="G128" s="944" t="str">
        <f>Datos!E1243</f>
        <v/>
      </c>
      <c r="H128" s="942" t="str">
        <f>Datos!F1243</f>
        <v/>
      </c>
      <c r="I128" s="52"/>
      <c r="J128" s="943"/>
      <c r="K128" s="154"/>
      <c r="L128" s="943"/>
      <c r="M128" s="585" t="str">
        <f>Datos!I1243</f>
        <v/>
      </c>
      <c r="N128" s="32"/>
      <c r="R128" s="14"/>
      <c r="T128" s="14"/>
      <c r="U128" s="14"/>
      <c r="V128" s="14"/>
      <c r="W128" s="14"/>
      <c r="X128" s="14"/>
      <c r="Y128" s="14"/>
      <c r="Z128" s="14"/>
      <c r="AA128" s="14"/>
      <c r="AB128" s="14"/>
      <c r="AC128" s="14"/>
    </row>
    <row r="129" spans="1:29" ht="15" customHeight="1" x14ac:dyDescent="0.3">
      <c r="A129" s="19"/>
      <c r="E129" s="147"/>
      <c r="F129" s="51"/>
      <c r="G129" s="944" t="str">
        <f>Datos!E1244</f>
        <v/>
      </c>
      <c r="H129" s="942" t="str">
        <f>Datos!F1244</f>
        <v/>
      </c>
      <c r="I129" s="52"/>
      <c r="J129" s="943"/>
      <c r="K129" s="154"/>
      <c r="L129" s="943"/>
      <c r="M129" s="585" t="str">
        <f>Datos!I1244</f>
        <v/>
      </c>
      <c r="N129" s="32"/>
      <c r="R129" s="14"/>
      <c r="T129" s="14"/>
      <c r="U129" s="14"/>
      <c r="V129" s="14"/>
      <c r="W129" s="14"/>
      <c r="X129" s="14"/>
      <c r="Y129" s="14"/>
      <c r="Z129" s="14"/>
      <c r="AA129" s="14"/>
      <c r="AB129" s="14"/>
      <c r="AC129" s="14"/>
    </row>
    <row r="130" spans="1:29" ht="15" customHeight="1" x14ac:dyDescent="0.3">
      <c r="A130" s="19"/>
      <c r="E130" s="147"/>
      <c r="F130" s="51"/>
      <c r="G130" s="944" t="str">
        <f>Datos!E1245</f>
        <v/>
      </c>
      <c r="H130" s="942" t="str">
        <f>Datos!F1245</f>
        <v/>
      </c>
      <c r="I130" s="52"/>
      <c r="J130" s="943"/>
      <c r="K130" s="154"/>
      <c r="L130" s="943"/>
      <c r="M130" s="585" t="str">
        <f>Datos!I1245</f>
        <v/>
      </c>
      <c r="N130" s="32"/>
      <c r="R130" s="14"/>
      <c r="T130" s="14"/>
      <c r="U130" s="14"/>
      <c r="V130" s="14"/>
      <c r="W130" s="14"/>
      <c r="X130" s="14"/>
      <c r="Y130" s="14"/>
      <c r="Z130" s="14"/>
      <c r="AA130" s="14"/>
      <c r="AB130" s="14"/>
      <c r="AC130" s="14"/>
    </row>
    <row r="131" spans="1:29" ht="15" customHeight="1" x14ac:dyDescent="0.3">
      <c r="A131" s="19"/>
      <c r="E131" s="147"/>
      <c r="F131" s="51"/>
      <c r="G131" s="944" t="str">
        <f>Datos!E1246</f>
        <v/>
      </c>
      <c r="H131" s="942" t="str">
        <f>Datos!F1246</f>
        <v/>
      </c>
      <c r="I131" s="52"/>
      <c r="J131" s="943"/>
      <c r="K131" s="154"/>
      <c r="L131" s="943"/>
      <c r="M131" s="585" t="str">
        <f>Datos!I1246</f>
        <v/>
      </c>
      <c r="N131" s="32"/>
      <c r="R131" s="14"/>
      <c r="T131" s="14"/>
      <c r="U131" s="14"/>
      <c r="V131" s="14"/>
      <c r="W131" s="14"/>
      <c r="X131" s="14"/>
      <c r="Y131" s="14"/>
      <c r="Z131" s="14"/>
      <c r="AA131" s="14"/>
      <c r="AB131" s="14"/>
      <c r="AC131" s="14"/>
    </row>
    <row r="132" spans="1:29" ht="15" customHeight="1" x14ac:dyDescent="0.3">
      <c r="A132" s="19"/>
      <c r="E132" s="147"/>
      <c r="F132" s="51"/>
      <c r="G132" s="944" t="str">
        <f>Datos!E1247</f>
        <v/>
      </c>
      <c r="H132" s="942" t="str">
        <f>Datos!F1247</f>
        <v/>
      </c>
      <c r="I132" s="52"/>
      <c r="J132" s="943"/>
      <c r="K132" s="154"/>
      <c r="L132" s="943"/>
      <c r="M132" s="585" t="str">
        <f>Datos!I1247</f>
        <v/>
      </c>
      <c r="N132" s="32"/>
      <c r="R132" s="14"/>
      <c r="T132" s="14"/>
      <c r="U132" s="14"/>
      <c r="V132" s="14"/>
      <c r="W132" s="14"/>
      <c r="X132" s="14"/>
      <c r="Y132" s="14"/>
      <c r="Z132" s="14"/>
      <c r="AA132" s="14"/>
      <c r="AB132" s="14"/>
      <c r="AC132" s="14"/>
    </row>
    <row r="133" spans="1:29" ht="15" customHeight="1" x14ac:dyDescent="0.3">
      <c r="A133" s="19"/>
      <c r="E133" s="147"/>
      <c r="F133" s="51"/>
      <c r="G133" s="944" t="str">
        <f>Datos!E1248</f>
        <v/>
      </c>
      <c r="H133" s="942" t="str">
        <f>Datos!F1248</f>
        <v/>
      </c>
      <c r="I133" s="52"/>
      <c r="J133" s="943"/>
      <c r="K133" s="154"/>
      <c r="L133" s="943"/>
      <c r="M133" s="585" t="str">
        <f>Datos!I1248</f>
        <v/>
      </c>
      <c r="N133" s="32"/>
      <c r="R133" s="14"/>
      <c r="T133" s="14"/>
      <c r="U133" s="14"/>
      <c r="V133" s="14"/>
      <c r="W133" s="14"/>
      <c r="X133" s="14"/>
      <c r="Y133" s="14"/>
      <c r="Z133" s="14"/>
      <c r="AA133" s="14"/>
      <c r="AB133" s="14"/>
      <c r="AC133" s="14"/>
    </row>
    <row r="134" spans="1:29" ht="15" customHeight="1" x14ac:dyDescent="0.3">
      <c r="A134" s="19"/>
      <c r="E134" s="147"/>
      <c r="F134" s="51"/>
      <c r="G134" s="944" t="str">
        <f>Datos!E1249</f>
        <v/>
      </c>
      <c r="H134" s="942" t="str">
        <f>Datos!F1249</f>
        <v/>
      </c>
      <c r="I134" s="52"/>
      <c r="J134" s="943"/>
      <c r="K134" s="154"/>
      <c r="L134" s="943"/>
      <c r="M134" s="585" t="str">
        <f>Datos!I1249</f>
        <v/>
      </c>
      <c r="N134" s="32"/>
      <c r="R134" s="14"/>
      <c r="T134" s="14"/>
      <c r="U134" s="14"/>
      <c r="V134" s="14"/>
      <c r="W134" s="14"/>
      <c r="X134" s="14"/>
      <c r="Y134" s="14"/>
      <c r="Z134" s="14"/>
      <c r="AA134" s="14"/>
      <c r="AB134" s="14"/>
      <c r="AC134" s="14"/>
    </row>
    <row r="135" spans="1:29" ht="15" customHeight="1" x14ac:dyDescent="0.3">
      <c r="A135" s="19"/>
      <c r="E135" s="147"/>
      <c r="F135" s="51"/>
      <c r="G135" s="944" t="str">
        <f>Datos!E1250</f>
        <v/>
      </c>
      <c r="H135" s="942" t="str">
        <f>Datos!F1250</f>
        <v/>
      </c>
      <c r="I135" s="52"/>
      <c r="J135" s="943"/>
      <c r="K135" s="154"/>
      <c r="L135" s="943"/>
      <c r="M135" s="585" t="str">
        <f>Datos!I1250</f>
        <v/>
      </c>
      <c r="N135" s="32"/>
      <c r="R135" s="14"/>
      <c r="T135" s="14"/>
      <c r="U135" s="14"/>
      <c r="V135" s="14"/>
      <c r="W135" s="14"/>
      <c r="X135" s="14"/>
      <c r="Y135" s="14"/>
      <c r="Z135" s="14"/>
      <c r="AA135" s="14"/>
      <c r="AB135" s="14"/>
      <c r="AC135" s="14"/>
    </row>
    <row r="136" spans="1:29" ht="15" customHeight="1" x14ac:dyDescent="0.3">
      <c r="A136" s="19"/>
      <c r="E136" s="147"/>
      <c r="F136" s="51"/>
      <c r="G136" s="944" t="str">
        <f>Datos!E1251</f>
        <v/>
      </c>
      <c r="H136" s="942" t="str">
        <f>Datos!F1251</f>
        <v/>
      </c>
      <c r="I136" s="52"/>
      <c r="J136" s="943"/>
      <c r="K136" s="154"/>
      <c r="L136" s="943"/>
      <c r="M136" s="585" t="str">
        <f>Datos!I1251</f>
        <v/>
      </c>
      <c r="N136" s="32"/>
      <c r="R136" s="14"/>
      <c r="T136" s="14"/>
      <c r="U136" s="14"/>
      <c r="V136" s="14"/>
      <c r="W136" s="14"/>
      <c r="X136" s="14"/>
      <c r="Y136" s="14"/>
      <c r="Z136" s="14"/>
      <c r="AA136" s="14"/>
      <c r="AB136" s="14"/>
      <c r="AC136" s="14"/>
    </row>
    <row r="137" spans="1:29" ht="15" customHeight="1" x14ac:dyDescent="0.3">
      <c r="A137" s="19"/>
      <c r="E137" s="147"/>
      <c r="F137" s="51"/>
      <c r="G137" s="944" t="str">
        <f>Datos!E1252</f>
        <v/>
      </c>
      <c r="H137" s="942" t="str">
        <f>Datos!F1252</f>
        <v/>
      </c>
      <c r="I137" s="52"/>
      <c r="J137" s="943"/>
      <c r="K137" s="154"/>
      <c r="L137" s="943"/>
      <c r="M137" s="585" t="str">
        <f>Datos!I1252</f>
        <v/>
      </c>
      <c r="N137" s="32"/>
      <c r="R137" s="14"/>
      <c r="T137" s="14"/>
      <c r="U137" s="14"/>
      <c r="V137" s="14"/>
      <c r="W137" s="14"/>
      <c r="X137" s="14"/>
      <c r="Y137" s="14"/>
      <c r="Z137" s="14"/>
      <c r="AA137" s="14"/>
      <c r="AB137" s="14"/>
      <c r="AC137" s="14"/>
    </row>
    <row r="138" spans="1:29" ht="15" customHeight="1" x14ac:dyDescent="0.3">
      <c r="A138" s="19"/>
      <c r="E138" s="147"/>
      <c r="F138" s="51"/>
      <c r="G138" s="944" t="str">
        <f>Datos!E1253</f>
        <v/>
      </c>
      <c r="H138" s="942" t="str">
        <f>Datos!F1253</f>
        <v/>
      </c>
      <c r="I138" s="52"/>
      <c r="J138" s="943"/>
      <c r="K138" s="154"/>
      <c r="L138" s="943"/>
      <c r="M138" s="585" t="str">
        <f>Datos!I1253</f>
        <v/>
      </c>
      <c r="N138" s="32"/>
      <c r="R138" s="14"/>
      <c r="T138" s="14"/>
      <c r="U138" s="14"/>
      <c r="V138" s="14"/>
      <c r="W138" s="14"/>
      <c r="X138" s="14"/>
      <c r="Y138" s="14"/>
      <c r="Z138" s="14"/>
      <c r="AA138" s="14"/>
      <c r="AB138" s="14"/>
      <c r="AC138" s="14"/>
    </row>
    <row r="139" spans="1:29" ht="15" customHeight="1" x14ac:dyDescent="0.3">
      <c r="A139" s="19"/>
      <c r="E139" s="147"/>
      <c r="F139" s="51"/>
      <c r="G139" s="944" t="str">
        <f>Datos!E1254</f>
        <v/>
      </c>
      <c r="H139" s="942" t="str">
        <f>Datos!F1254</f>
        <v/>
      </c>
      <c r="I139" s="52"/>
      <c r="J139" s="943"/>
      <c r="K139" s="154"/>
      <c r="L139" s="943"/>
      <c r="M139" s="585" t="str">
        <f>Datos!I1254</f>
        <v/>
      </c>
      <c r="N139" s="32"/>
      <c r="R139" s="14"/>
      <c r="T139" s="14"/>
      <c r="U139" s="14"/>
      <c r="V139" s="14"/>
      <c r="W139" s="14"/>
      <c r="X139" s="14"/>
      <c r="Y139" s="14"/>
      <c r="Z139" s="14"/>
      <c r="AA139" s="14"/>
      <c r="AB139" s="14"/>
      <c r="AC139" s="14"/>
    </row>
    <row r="140" spans="1:29" ht="15" customHeight="1" x14ac:dyDescent="0.3">
      <c r="G140" s="54"/>
      <c r="H140" s="54"/>
      <c r="I140" s="54"/>
      <c r="J140" s="54"/>
      <c r="M140" s="287">
        <f>Datos!G1183</f>
        <v>0</v>
      </c>
    </row>
    <row r="141" spans="1:29" ht="30" customHeight="1" x14ac:dyDescent="0.3">
      <c r="E141" s="1246" t="s">
        <v>1659</v>
      </c>
      <c r="F141" s="1246"/>
      <c r="G141" s="1246"/>
      <c r="H141" s="1246"/>
      <c r="I141" s="1246"/>
      <c r="J141" s="1246"/>
      <c r="K141" s="1246"/>
      <c r="L141" s="1246"/>
      <c r="M141" s="1246"/>
      <c r="N141" s="1246"/>
      <c r="O141" s="1246"/>
      <c r="P141" s="1001"/>
    </row>
    <row r="142" spans="1:29" ht="27" customHeight="1" x14ac:dyDescent="0.3">
      <c r="E142" s="1247" t="s">
        <v>1688</v>
      </c>
      <c r="F142" s="1247"/>
      <c r="G142" s="1247"/>
      <c r="H142" s="1247"/>
      <c r="I142" s="1247"/>
      <c r="J142" s="1247"/>
      <c r="K142" s="1247"/>
      <c r="L142" s="1247"/>
      <c r="M142" s="1247"/>
      <c r="N142" s="1247"/>
      <c r="O142" s="1247"/>
      <c r="P142" s="1002"/>
    </row>
    <row r="143" spans="1:29" ht="15" customHeight="1" x14ac:dyDescent="0.3">
      <c r="E143" s="1248" t="s">
        <v>1656</v>
      </c>
      <c r="F143" s="1248"/>
      <c r="G143" s="1248"/>
      <c r="H143" s="1248"/>
      <c r="I143" s="1248"/>
      <c r="J143" s="1248"/>
      <c r="K143" s="1248"/>
      <c r="L143" s="1248"/>
      <c r="M143" s="1248"/>
      <c r="N143" s="1248"/>
      <c r="O143" s="1248"/>
      <c r="P143" s="1003"/>
      <c r="R143" s="14"/>
    </row>
    <row r="144" spans="1:29" ht="30" customHeight="1" x14ac:dyDescent="0.3">
      <c r="E144" s="1249" t="s">
        <v>1653</v>
      </c>
      <c r="F144" s="1249"/>
      <c r="G144" s="1249"/>
      <c r="H144" s="1249"/>
      <c r="I144" s="1249"/>
      <c r="J144" s="1249"/>
      <c r="K144" s="1249"/>
      <c r="L144" s="1249"/>
      <c r="M144" s="1249"/>
      <c r="N144" s="1249"/>
      <c r="O144" s="1249"/>
      <c r="P144" s="993"/>
    </row>
    <row r="145" spans="5:16" ht="15" customHeight="1" x14ac:dyDescent="0.3">
      <c r="E145" s="1264" t="s">
        <v>1173</v>
      </c>
      <c r="F145" s="1264"/>
      <c r="G145" s="1264"/>
      <c r="H145" s="1264"/>
      <c r="I145" s="1264"/>
      <c r="J145" s="1264"/>
      <c r="K145" s="1264"/>
      <c r="L145" s="1264"/>
      <c r="M145" s="1264"/>
      <c r="N145" s="1264"/>
      <c r="O145" s="1264"/>
      <c r="P145" s="27"/>
    </row>
    <row r="146" spans="5:16" ht="15" customHeight="1" x14ac:dyDescent="0.3">
      <c r="G146" s="54"/>
      <c r="H146" s="54"/>
    </row>
    <row r="147" spans="5:16" ht="15" customHeight="1" x14ac:dyDescent="0.3">
      <c r="G147" s="54"/>
      <c r="H147" s="54"/>
    </row>
    <row r="148" spans="5:16" ht="15" customHeight="1" x14ac:dyDescent="0.3">
      <c r="G148" s="54"/>
      <c r="H148" s="54"/>
    </row>
    <row r="149" spans="5:16" ht="15" customHeight="1" x14ac:dyDescent="0.3">
      <c r="G149" s="54"/>
      <c r="H149" s="54"/>
    </row>
    <row r="150" spans="5:16" ht="15" customHeight="1" x14ac:dyDescent="0.3"/>
    <row r="151" spans="5:16" ht="15" customHeight="1" x14ac:dyDescent="0.3"/>
    <row r="152" spans="5:16" ht="15" customHeight="1" x14ac:dyDescent="0.3"/>
    <row r="153" spans="5:16" ht="15" customHeight="1" x14ac:dyDescent="0.3"/>
    <row r="154" spans="5:16" ht="15" customHeight="1" x14ac:dyDescent="0.3"/>
    <row r="155" spans="5:16" ht="15" customHeight="1" x14ac:dyDescent="0.3"/>
    <row r="156" spans="5:16" ht="15" customHeight="1" x14ac:dyDescent="0.3"/>
    <row r="157" spans="5:16" ht="15" customHeight="1" x14ac:dyDescent="0.3"/>
    <row r="158" spans="5:16" ht="15" customHeight="1" x14ac:dyDescent="0.3"/>
    <row r="159" spans="5:16" ht="15" customHeight="1" x14ac:dyDescent="0.3"/>
    <row r="160" spans="5:16" ht="15" customHeight="1" x14ac:dyDescent="0.3"/>
    <row r="161" ht="15" customHeight="1" x14ac:dyDescent="0.3"/>
    <row r="162" ht="15" customHeight="1" x14ac:dyDescent="0.3"/>
    <row r="163" ht="15" customHeight="1" x14ac:dyDescent="0.3"/>
    <row r="164" ht="15" customHeight="1" x14ac:dyDescent="0.3"/>
    <row r="165" ht="15" customHeight="1" x14ac:dyDescent="0.3"/>
    <row r="172" hidden="1" x14ac:dyDescent="0.3"/>
    <row r="173" hidden="1" x14ac:dyDescent="0.3"/>
  </sheetData>
  <sheetProtection algorithmName="SHA-512" hashValue="2IchrSsPS0ennMcF64waLowpYIRKLUvOwD5EvAj85MbxsQ40M9K3bsSh3WsmiyFKUPDPm6UtoGRSexEI6AIisA==" saltValue="PM5Ney6qW0axdCUPX5mGeQ==" spinCount="100000" sheet="1" objects="1" scenarios="1"/>
  <protectedRanges>
    <protectedRange sqref="I90:L139 E90:F139" name="Rango2"/>
    <protectedRange sqref="I22:M71 E22:F71" name="Rango1"/>
  </protectedRanges>
  <dataConsolidate/>
  <mergeCells count="31">
    <mergeCell ref="E145:O145"/>
    <mergeCell ref="E74:O74"/>
    <mergeCell ref="E75:O75"/>
    <mergeCell ref="E76:O76"/>
    <mergeCell ref="C1:P1"/>
    <mergeCell ref="F20:F21"/>
    <mergeCell ref="E20:E21"/>
    <mergeCell ref="H20:H21"/>
    <mergeCell ref="E3:O4"/>
    <mergeCell ref="K20:K21"/>
    <mergeCell ref="L20:L21"/>
    <mergeCell ref="M20:M21"/>
    <mergeCell ref="N20:N21"/>
    <mergeCell ref="G20:G21"/>
    <mergeCell ref="I20:J20"/>
    <mergeCell ref="E6:O7"/>
    <mergeCell ref="E141:O141"/>
    <mergeCell ref="E142:O142"/>
    <mergeCell ref="E143:O143"/>
    <mergeCell ref="E144:O144"/>
    <mergeCell ref="E77:O77"/>
    <mergeCell ref="M88:M89"/>
    <mergeCell ref="F88:F89"/>
    <mergeCell ref="H88:H89"/>
    <mergeCell ref="I88:J88"/>
    <mergeCell ref="G88:G89"/>
    <mergeCell ref="K88:K89"/>
    <mergeCell ref="E84:O86"/>
    <mergeCell ref="E88:E89"/>
    <mergeCell ref="L88:L89"/>
    <mergeCell ref="E78:O78"/>
  </mergeCells>
  <phoneticPr fontId="3" type="noConversion"/>
  <conditionalFormatting sqref="L33:L71">
    <cfRule type="expression" dxfId="2689" priority="53" stopIfTrue="1">
      <formula>AND(ISTEXT(F33),L33="")</formula>
    </cfRule>
  </conditionalFormatting>
  <conditionalFormatting sqref="G22:H71">
    <cfRule type="expression" dxfId="2688" priority="55" stopIfTrue="1">
      <formula>G22=""</formula>
    </cfRule>
  </conditionalFormatting>
  <conditionalFormatting sqref="F22:F71 F90:F139">
    <cfRule type="expression" dxfId="2687" priority="56" stopIfTrue="1">
      <formula>AND((E22&lt;&gt;""),ISNONTEXT(F22))</formula>
    </cfRule>
  </conditionalFormatting>
  <conditionalFormatting sqref="M33:M71">
    <cfRule type="expression" dxfId="2686" priority="194" stopIfTrue="1">
      <formula>AND(ISTEXT(F33),M33="")</formula>
    </cfRule>
  </conditionalFormatting>
  <conditionalFormatting sqref="J23:J71 J91:J139">
    <cfRule type="expression" dxfId="2685" priority="29" stopIfTrue="1">
      <formula>AND(I23="Preparado",J23="")</formula>
    </cfRule>
  </conditionalFormatting>
  <conditionalFormatting sqref="N22:N72">
    <cfRule type="expression" dxfId="2684" priority="23" stopIfTrue="1">
      <formula>ISNUMBER(N22)</formula>
    </cfRule>
  </conditionalFormatting>
  <conditionalFormatting sqref="M22:M71">
    <cfRule type="expression" dxfId="2683" priority="19" stopIfTrue="1">
      <formula>AND(OR(E22&lt;&gt;"",ISTEXT(F22)),M22="")</formula>
    </cfRule>
  </conditionalFormatting>
  <conditionalFormatting sqref="K22:K71 K90:K139">
    <cfRule type="expression" dxfId="2682" priority="15" stopIfTrue="1">
      <formula>ISTEXT(K22)</formula>
    </cfRule>
    <cfRule type="expression" dxfId="2681" priority="16" stopIfTrue="1">
      <formula>OR((E22&lt;&gt;""),ISTEXT(F22))</formula>
    </cfRule>
  </conditionalFormatting>
  <conditionalFormatting sqref="L22:L71">
    <cfRule type="expression" dxfId="2680" priority="14" stopIfTrue="1">
      <formula>AND(OR(E22&lt;&gt;"",ISTEXT(F22)),L22="")</formula>
    </cfRule>
  </conditionalFormatting>
  <conditionalFormatting sqref="E22:E71">
    <cfRule type="expression" dxfId="2679" priority="13" stopIfTrue="1">
      <formula>E22=""</formula>
    </cfRule>
  </conditionalFormatting>
  <conditionalFormatting sqref="I22:I71 I90:I139">
    <cfRule type="expression" dxfId="2678" priority="536" stopIfTrue="1">
      <formula>AND(F22="Otro",ISBLANK(I22))</formula>
    </cfRule>
  </conditionalFormatting>
  <conditionalFormatting sqref="J22:J71 J90:J139">
    <cfRule type="expression" dxfId="2677" priority="537" stopIfTrue="1">
      <formula>AND($F22="Otro",ISBLANK(J22))</formula>
    </cfRule>
  </conditionalFormatting>
  <conditionalFormatting sqref="G90:H139">
    <cfRule type="expression" dxfId="2676" priority="9" stopIfTrue="1">
      <formula>G90=""</formula>
    </cfRule>
  </conditionalFormatting>
  <conditionalFormatting sqref="M90:M139">
    <cfRule type="expression" dxfId="2675" priority="7" stopIfTrue="1">
      <formula>ISNUMBER(M90)</formula>
    </cfRule>
  </conditionalFormatting>
  <conditionalFormatting sqref="L90:L139">
    <cfRule type="expression" dxfId="2674" priority="6" stopIfTrue="1">
      <formula>AND(OR(E90&lt;&gt;"",ISTEXT(F90)),L90="")</formula>
    </cfRule>
  </conditionalFormatting>
  <conditionalFormatting sqref="E90:E139">
    <cfRule type="expression" dxfId="2673" priority="2" stopIfTrue="1">
      <formula>E90=""</formula>
    </cfRule>
  </conditionalFormatting>
  <conditionalFormatting sqref="M140">
    <cfRule type="expression" dxfId="2672" priority="1" stopIfTrue="1">
      <formula>ISNUMBER(M140)</formula>
    </cfRule>
  </conditionalFormatting>
  <dataValidations count="8">
    <dataValidation type="decimal" operator="greaterThanOrEqual" allowBlank="1" showInputMessage="1" showErrorMessage="1" sqref="L73 J22:J71 J90:J139" xr:uid="{00000000-0002-0000-0500-000000000000}">
      <formula1>0</formula1>
    </dataValidation>
    <dataValidation type="decimal" allowBlank="1" showInputMessage="1" showErrorMessage="1" error="El valor ha de estar entre 0% y 100%" sqref="I140" xr:uid="{00000000-0002-0000-0500-000001000000}">
      <formula1>#REF!</formula1>
      <formula2>#REF!</formula2>
    </dataValidation>
    <dataValidation type="whole" operator="greaterThan" allowBlank="1" showInputMessage="1" showErrorMessage="1" sqref="I73" xr:uid="{00000000-0002-0000-0500-000002000000}">
      <formula1>0</formula1>
    </dataValidation>
    <dataValidation type="decimal" operator="greaterThan" allowBlank="1" showInputMessage="1" showErrorMessage="1" error="Este valor ha de ser igual o inferior al de la carga inicial del equipo." sqref="M73" xr:uid="{00000000-0002-0000-0500-000003000000}">
      <formula1>0</formula1>
    </dataValidation>
    <dataValidation type="list" allowBlank="1" showInputMessage="1" showErrorMessage="1" sqref="F22:F71" xr:uid="{00000000-0002-0000-0500-000005000000}">
      <formula1>Refrigerante</formula1>
    </dataValidation>
    <dataValidation type="list" allowBlank="1" showInputMessage="1" showErrorMessage="1" sqref="F90:F139" xr:uid="{00000000-0002-0000-0500-000006000000}">
      <formula1>Fugitivas_otros</formula1>
    </dataValidation>
    <dataValidation type="decimal" operator="greaterThan" allowBlank="1" showInputMessage="1" showErrorMessage="1" sqref="L22:L71 L90:L139" xr:uid="{00000000-0002-0000-0500-000007000000}">
      <formula1>0</formula1>
    </dataValidation>
    <dataValidation type="decimal" allowBlank="1" showInputMessage="1" showErrorMessage="1" error="Este valor ha de ser igual o inferior al de la carga inicial del equipo." sqref="M22:M71" xr:uid="{00000000-0002-0000-0500-000004000000}">
      <formula1>-0.1</formula1>
      <formula2>L22</formula2>
    </dataValidation>
  </dataValidations>
  <hyperlinks>
    <hyperlink ref="A4" location="'2. Hoja de trabajo. Consumos'!A1" display="2. Hoja de trabajo. Consumos" xr:uid="{00000000-0004-0000-0500-000000000000}"/>
    <hyperlink ref="A5" location="'3. Instalaciones fijas'!A1" display="3. Instalaciones fijas" xr:uid="{00000000-0004-0000-0500-000001000000}"/>
    <hyperlink ref="A6" location="'4. Vehículos y maquinaria'!A1" display="4. Vehículos y maquinaria" xr:uid="{00000000-0004-0000-0500-000002000000}"/>
    <hyperlink ref="A7" location="'5. Emisiones Fugitivas'!A1" display="5. Emisiones fugitivas" xr:uid="{00000000-0004-0000-0500-000003000000}"/>
    <hyperlink ref="A8" location="'6. Emisiones de proceso'!A1" display="6. Emisiones de proceso" xr:uid="{00000000-0004-0000-0500-000004000000}"/>
    <hyperlink ref="A9" location="'7. Información adicional'!A1" display="7. Información adicional" xr:uid="{00000000-0004-0000-0500-000005000000}"/>
    <hyperlink ref="A13" location="'11. Revisiones calculadora'!A1" display="11. Revisiones de la calculadora" xr:uid="{00000000-0004-0000-0500-000006000000}"/>
    <hyperlink ref="A3" location="'1.Datos generales organización '!A1" display="1. Datos de la organización" xr:uid="{00000000-0004-0000-0500-000007000000}"/>
    <hyperlink ref="A11" location="'9. Informe final. Resultados'!A1" display="9. Informe final: Resultados" xr:uid="{00000000-0004-0000-0500-000008000000}"/>
    <hyperlink ref="A10" location="'8.Electricidad y otras energías'!A1" display="8. Indirectas por energía comprada" xr:uid="{00000000-0004-0000-0500-000009000000}"/>
    <hyperlink ref="A12" location="'10. Factores de emisión'!A1" display="10. Factores de emisión" xr:uid="{00000000-0004-0000-0500-00000A000000}"/>
    <hyperlink ref="E76" r:id="rId1" xr:uid="{00000000-0004-0000-0500-00000B000000}"/>
    <hyperlink ref="E141:P141" r:id="rId2" display="https://www.ipcc.ch/report/ar6/wg1/downloads/report/IPCC_AR6_WGI_Chapter07_SM.pdf" xr:uid="{00000000-0004-0000-0500-00000C000000}"/>
    <hyperlink ref="E143:P143" r:id="rId3" display="https://www.ipcc.ch/report/ar6/wg1/downloads/report/IPCC_AR6_WGI_Chapter07_SM.pdf" xr:uid="{00000000-0004-0000-0500-00000D000000}"/>
    <hyperlink ref="E143" r:id="rId4" xr:uid="{00000000-0004-0000-0500-00000E000000}"/>
  </hyperlinks>
  <pageMargins left="0.75" right="0.75" top="1" bottom="1" header="0" footer="0"/>
  <pageSetup paperSize="256" scale="32" orientation="portrait" r:id="rId5"/>
  <headerFooter alignWithMargins="0"/>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17"/>
  <sheetViews>
    <sheetView showGridLines="0"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5" x14ac:dyDescent="0.25"/>
  <cols>
    <col min="1" max="1" width="26.85546875" style="214" customWidth="1"/>
    <col min="2" max="2" width="0.5703125" style="11" customWidth="1"/>
    <col min="3" max="3" width="1" style="29" customWidth="1"/>
    <col min="4" max="4" width="1.42578125" style="14" customWidth="1"/>
    <col min="5" max="5" width="24.7109375" style="14" customWidth="1"/>
    <col min="6" max="6" width="36.42578125" style="14" customWidth="1"/>
    <col min="7" max="7" width="13.42578125" style="14" customWidth="1"/>
    <col min="8" max="8" width="25.140625" style="14" customWidth="1"/>
    <col min="9" max="9" width="16.85546875" style="14" customWidth="1"/>
    <col min="10" max="11" width="15.28515625" style="14" customWidth="1"/>
    <col min="12" max="12" width="16.5703125" style="14" customWidth="1"/>
    <col min="13" max="13" width="12.28515625" style="14" customWidth="1"/>
    <col min="14" max="14" width="3.42578125" style="14" customWidth="1"/>
    <col min="15" max="16384" width="11.42578125" style="14"/>
  </cols>
  <sheetData>
    <row r="1" spans="1:18" s="29" customFormat="1" ht="36" customHeight="1" x14ac:dyDescent="0.25">
      <c r="A1" s="213"/>
      <c r="B1" s="11"/>
      <c r="C1" s="1148" t="s">
        <v>779</v>
      </c>
      <c r="D1" s="1148"/>
      <c r="E1" s="1148"/>
      <c r="F1" s="1148"/>
      <c r="G1" s="1148"/>
      <c r="H1" s="1148"/>
      <c r="I1" s="1148"/>
      <c r="J1" s="1148"/>
      <c r="K1" s="1148"/>
      <c r="L1" s="1148"/>
      <c r="M1" s="1148"/>
      <c r="N1" s="1148"/>
    </row>
    <row r="2" spans="1:18" ht="36" customHeight="1" x14ac:dyDescent="0.25">
      <c r="A2" s="66"/>
      <c r="B2" s="5"/>
      <c r="E2" s="996" t="str">
        <f>IF(ISNUMBER(Datos!D6),"","Para que la calculadora funcione correctamente, debe introducir el AÑO DE CÁLCULO en la pestaña 1_Datos generales de la organización.")</f>
        <v>Para que la calculadora funcione correctamente, debe introducir el AÑO DE CÁLCULO en la pestaña 1_Datos generales de la organización.</v>
      </c>
    </row>
    <row r="3" spans="1:18" ht="15" customHeight="1" x14ac:dyDescent="0.25">
      <c r="A3" s="17" t="s">
        <v>49</v>
      </c>
      <c r="B3" s="76"/>
      <c r="E3" s="1232" t="s">
        <v>1146</v>
      </c>
      <c r="F3" s="1232"/>
      <c r="G3" s="1232"/>
      <c r="H3" s="1232"/>
      <c r="I3" s="1232"/>
      <c r="J3" s="1232"/>
      <c r="K3" s="1232"/>
      <c r="L3" s="1232"/>
      <c r="M3" s="1232"/>
      <c r="N3" s="215"/>
    </row>
    <row r="4" spans="1:18" ht="15" customHeight="1" x14ac:dyDescent="0.25">
      <c r="A4" s="17" t="s">
        <v>1149</v>
      </c>
      <c r="B4" s="76"/>
      <c r="E4" s="1232"/>
      <c r="F4" s="1232"/>
      <c r="G4" s="1232"/>
      <c r="H4" s="1232"/>
      <c r="I4" s="1232"/>
      <c r="J4" s="1232"/>
      <c r="K4" s="1232"/>
      <c r="L4" s="1232"/>
      <c r="M4" s="1232"/>
      <c r="N4" s="215"/>
    </row>
    <row r="5" spans="1:18" ht="15" customHeight="1" x14ac:dyDescent="0.25">
      <c r="A5" s="17" t="s">
        <v>1150</v>
      </c>
      <c r="B5" s="76"/>
      <c r="E5" s="1232"/>
      <c r="F5" s="1232"/>
      <c r="G5" s="1232"/>
      <c r="H5" s="1232"/>
      <c r="I5" s="1232"/>
      <c r="J5" s="1232"/>
      <c r="K5" s="1232"/>
      <c r="L5" s="1232"/>
      <c r="M5" s="1232"/>
      <c r="N5" s="215"/>
    </row>
    <row r="6" spans="1:18" ht="15" customHeight="1" x14ac:dyDescent="0.25">
      <c r="A6" s="17" t="s">
        <v>1151</v>
      </c>
      <c r="B6" s="76"/>
      <c r="E6" s="1232"/>
      <c r="F6" s="1232"/>
      <c r="G6" s="1232"/>
      <c r="H6" s="1232"/>
      <c r="I6" s="1232"/>
      <c r="J6" s="1232"/>
      <c r="K6" s="1232"/>
      <c r="L6" s="1232"/>
      <c r="M6" s="1232"/>
      <c r="N6" s="215"/>
    </row>
    <row r="7" spans="1:18" ht="15" customHeight="1" x14ac:dyDescent="0.25">
      <c r="A7" s="17" t="s">
        <v>1152</v>
      </c>
      <c r="B7" s="76"/>
      <c r="E7" s="1232"/>
      <c r="F7" s="1232"/>
      <c r="G7" s="1232"/>
      <c r="H7" s="1232"/>
      <c r="I7" s="1232"/>
      <c r="J7" s="1232"/>
      <c r="K7" s="1232"/>
      <c r="L7" s="1232"/>
      <c r="M7" s="1232"/>
      <c r="N7" s="215"/>
    </row>
    <row r="8" spans="1:18" ht="15" customHeight="1" x14ac:dyDescent="0.25">
      <c r="A8" s="4" t="s">
        <v>1153</v>
      </c>
      <c r="B8" s="76"/>
      <c r="E8" s="1232"/>
      <c r="F8" s="1232"/>
      <c r="G8" s="1232"/>
      <c r="H8" s="1232"/>
      <c r="I8" s="1232"/>
      <c r="J8" s="1232"/>
      <c r="K8" s="1232"/>
      <c r="L8" s="1232"/>
      <c r="M8" s="1232"/>
      <c r="N8" s="215"/>
    </row>
    <row r="9" spans="1:18" ht="15" customHeight="1" x14ac:dyDescent="0.3">
      <c r="A9" s="17" t="s">
        <v>1154</v>
      </c>
      <c r="B9" s="76"/>
      <c r="E9" s="662"/>
      <c r="F9" s="663"/>
      <c r="G9" s="663"/>
      <c r="H9" s="663"/>
      <c r="I9" s="663"/>
      <c r="J9" s="663"/>
      <c r="K9" s="663"/>
      <c r="L9" s="663"/>
      <c r="M9" s="663"/>
      <c r="N9" s="215"/>
    </row>
    <row r="10" spans="1:18" ht="16.5" x14ac:dyDescent="0.25">
      <c r="A10" s="17" t="s">
        <v>1357</v>
      </c>
      <c r="B10" s="76"/>
      <c r="E10" s="1232" t="s">
        <v>781</v>
      </c>
      <c r="F10" s="1232"/>
      <c r="G10" s="1232"/>
      <c r="H10" s="1232"/>
      <c r="I10" s="1232"/>
      <c r="J10" s="1232"/>
      <c r="K10" s="1232"/>
      <c r="L10" s="1232"/>
      <c r="M10" s="1232"/>
      <c r="N10" s="215"/>
    </row>
    <row r="11" spans="1:18" ht="15" customHeight="1" x14ac:dyDescent="0.3">
      <c r="A11" s="17" t="s">
        <v>1155</v>
      </c>
      <c r="B11" s="76"/>
      <c r="E11" s="660"/>
      <c r="F11" s="663"/>
      <c r="G11" s="663"/>
      <c r="H11" s="663"/>
      <c r="I11" s="663"/>
      <c r="J11" s="663"/>
      <c r="K11" s="663"/>
      <c r="L11" s="663"/>
      <c r="M11" s="663"/>
      <c r="N11" s="215"/>
    </row>
    <row r="12" spans="1:18" ht="15" customHeight="1" x14ac:dyDescent="0.25">
      <c r="A12" s="17" t="s">
        <v>1156</v>
      </c>
      <c r="E12" s="658" t="s">
        <v>1147</v>
      </c>
      <c r="F12" s="656"/>
      <c r="G12" s="656"/>
      <c r="H12" s="656"/>
      <c r="I12" s="656"/>
      <c r="J12" s="656"/>
      <c r="K12" s="656"/>
      <c r="L12" s="656"/>
      <c r="M12" s="656"/>
      <c r="N12" s="277"/>
      <c r="O12" s="277"/>
      <c r="P12" s="277"/>
      <c r="Q12" s="277"/>
      <c r="R12" s="277"/>
    </row>
    <row r="13" spans="1:18" ht="15" customHeight="1" x14ac:dyDescent="0.25">
      <c r="A13" s="17" t="s">
        <v>1157</v>
      </c>
      <c r="J13" s="277"/>
      <c r="K13" s="277"/>
      <c r="L13" s="277"/>
      <c r="M13" s="277"/>
      <c r="N13" s="277"/>
      <c r="O13" s="277"/>
    </row>
    <row r="14" spans="1:18" ht="15" customHeight="1" x14ac:dyDescent="0.25">
      <c r="A14" s="66"/>
      <c r="E14" s="1186" t="s">
        <v>783</v>
      </c>
      <c r="F14" s="1270" t="s">
        <v>780</v>
      </c>
      <c r="G14" s="1235" t="s">
        <v>784</v>
      </c>
      <c r="H14" s="1235"/>
      <c r="I14" s="1272" t="s">
        <v>693</v>
      </c>
      <c r="J14" s="1273"/>
      <c r="K14" s="1273"/>
      <c r="L14" s="1274" t="s">
        <v>1019</v>
      </c>
      <c r="M14" s="277"/>
    </row>
    <row r="15" spans="1:18" ht="15" customHeight="1" x14ac:dyDescent="0.25">
      <c r="A15" s="66"/>
      <c r="E15" s="1269"/>
      <c r="F15" s="1271"/>
      <c r="G15" s="290" t="s">
        <v>785</v>
      </c>
      <c r="H15" s="290" t="s">
        <v>786</v>
      </c>
      <c r="I15" s="291" t="s">
        <v>745</v>
      </c>
      <c r="J15" s="291" t="s">
        <v>746</v>
      </c>
      <c r="K15" s="837" t="s">
        <v>747</v>
      </c>
      <c r="L15" s="1275"/>
      <c r="M15" s="277"/>
    </row>
    <row r="16" spans="1:18" ht="15" customHeight="1" x14ac:dyDescent="0.25">
      <c r="A16" s="66"/>
      <c r="E16" s="218"/>
      <c r="F16" s="289"/>
      <c r="G16" s="1096"/>
      <c r="H16" s="577"/>
      <c r="I16" s="667"/>
      <c r="J16" s="667"/>
      <c r="K16" s="667"/>
      <c r="L16" s="668" t="str">
        <f>Datos!J1389</f>
        <v/>
      </c>
      <c r="M16" s="277"/>
    </row>
    <row r="17" spans="1:13" ht="15" customHeight="1" x14ac:dyDescent="0.25">
      <c r="A17" s="66"/>
      <c r="E17" s="218"/>
      <c r="F17" s="289"/>
      <c r="G17" s="1096"/>
      <c r="H17" s="577"/>
      <c r="I17" s="669"/>
      <c r="J17" s="669"/>
      <c r="K17" s="669"/>
      <c r="L17" s="668" t="str">
        <f>Datos!J1390</f>
        <v/>
      </c>
      <c r="M17" s="277"/>
    </row>
    <row r="18" spans="1:13" ht="15" customHeight="1" x14ac:dyDescent="0.25">
      <c r="A18" s="66"/>
      <c r="E18" s="218"/>
      <c r="F18" s="289"/>
      <c r="G18" s="1096"/>
      <c r="H18" s="577"/>
      <c r="I18" s="669"/>
      <c r="J18" s="669"/>
      <c r="K18" s="669"/>
      <c r="L18" s="668" t="str">
        <f>Datos!J1391</f>
        <v/>
      </c>
      <c r="M18" s="277"/>
    </row>
    <row r="19" spans="1:13" ht="15" customHeight="1" x14ac:dyDescent="0.25">
      <c r="A19" s="66"/>
      <c r="E19" s="218"/>
      <c r="F19" s="289"/>
      <c r="G19" s="1096"/>
      <c r="H19" s="577"/>
      <c r="I19" s="669"/>
      <c r="J19" s="669"/>
      <c r="K19" s="669"/>
      <c r="L19" s="668" t="str">
        <f>Datos!J1392</f>
        <v/>
      </c>
      <c r="M19" s="277"/>
    </row>
    <row r="20" spans="1:13" ht="15" customHeight="1" x14ac:dyDescent="0.25">
      <c r="A20" s="66"/>
      <c r="E20" s="218"/>
      <c r="F20" s="289"/>
      <c r="G20" s="1096"/>
      <c r="H20" s="577"/>
      <c r="I20" s="669"/>
      <c r="J20" s="669"/>
      <c r="K20" s="669"/>
      <c r="L20" s="668" t="str">
        <f>Datos!J1393</f>
        <v/>
      </c>
      <c r="M20" s="277"/>
    </row>
    <row r="21" spans="1:13" ht="15" customHeight="1" x14ac:dyDescent="0.25">
      <c r="A21" s="19"/>
      <c r="E21" s="218"/>
      <c r="F21" s="289"/>
      <c r="G21" s="1096"/>
      <c r="H21" s="577"/>
      <c r="I21" s="669"/>
      <c r="J21" s="669"/>
      <c r="K21" s="669"/>
      <c r="L21" s="668" t="str">
        <f>Datos!J1394</f>
        <v/>
      </c>
      <c r="M21" s="277"/>
    </row>
    <row r="22" spans="1:13" ht="15" customHeight="1" x14ac:dyDescent="0.25">
      <c r="A22" s="19"/>
      <c r="E22" s="218"/>
      <c r="F22" s="289"/>
      <c r="G22" s="1096"/>
      <c r="H22" s="577"/>
      <c r="I22" s="669"/>
      <c r="J22" s="669"/>
      <c r="K22" s="669"/>
      <c r="L22" s="668" t="str">
        <f>Datos!J1395</f>
        <v/>
      </c>
      <c r="M22" s="277"/>
    </row>
    <row r="23" spans="1:13" ht="15" customHeight="1" x14ac:dyDescent="0.25">
      <c r="A23" s="19"/>
      <c r="E23" s="218"/>
      <c r="F23" s="289"/>
      <c r="G23" s="1096"/>
      <c r="H23" s="577"/>
      <c r="I23" s="669"/>
      <c r="J23" s="669"/>
      <c r="K23" s="669"/>
      <c r="L23" s="668" t="str">
        <f>Datos!J1396</f>
        <v/>
      </c>
      <c r="M23" s="277"/>
    </row>
    <row r="24" spans="1:13" ht="15" customHeight="1" x14ac:dyDescent="0.25">
      <c r="A24" s="19"/>
      <c r="E24" s="218"/>
      <c r="F24" s="289"/>
      <c r="G24" s="1096"/>
      <c r="H24" s="577"/>
      <c r="I24" s="669"/>
      <c r="J24" s="669"/>
      <c r="K24" s="669"/>
      <c r="L24" s="668" t="str">
        <f>Datos!J1397</f>
        <v/>
      </c>
      <c r="M24" s="277"/>
    </row>
    <row r="25" spans="1:13" ht="15" customHeight="1" x14ac:dyDescent="0.25">
      <c r="A25" s="19"/>
      <c r="E25" s="218"/>
      <c r="F25" s="289"/>
      <c r="G25" s="1096"/>
      <c r="H25" s="577"/>
      <c r="I25" s="669"/>
      <c r="J25" s="669"/>
      <c r="K25" s="669"/>
      <c r="L25" s="668" t="str">
        <f>Datos!J1398</f>
        <v/>
      </c>
      <c r="M25" s="277"/>
    </row>
    <row r="26" spans="1:13" ht="15" customHeight="1" x14ac:dyDescent="0.25">
      <c r="A26" s="19"/>
      <c r="E26" s="218"/>
      <c r="F26" s="289"/>
      <c r="G26" s="1096"/>
      <c r="H26" s="577"/>
      <c r="I26" s="669"/>
      <c r="J26" s="669"/>
      <c r="K26" s="669"/>
      <c r="L26" s="668" t="str">
        <f>Datos!J1399</f>
        <v/>
      </c>
      <c r="M26" s="277"/>
    </row>
    <row r="27" spans="1:13" ht="15" customHeight="1" x14ac:dyDescent="0.25">
      <c r="A27" s="19"/>
      <c r="E27" s="218"/>
      <c r="F27" s="289"/>
      <c r="G27" s="1096"/>
      <c r="H27" s="577"/>
      <c r="I27" s="669"/>
      <c r="J27" s="669"/>
      <c r="K27" s="669"/>
      <c r="L27" s="668" t="str">
        <f>Datos!J1400</f>
        <v/>
      </c>
      <c r="M27" s="277"/>
    </row>
    <row r="28" spans="1:13" ht="15" customHeight="1" x14ac:dyDescent="0.25">
      <c r="A28" s="19"/>
      <c r="E28" s="218"/>
      <c r="F28" s="289"/>
      <c r="G28" s="1096"/>
      <c r="H28" s="577"/>
      <c r="I28" s="669"/>
      <c r="J28" s="669"/>
      <c r="K28" s="669"/>
      <c r="L28" s="668" t="str">
        <f>Datos!J1401</f>
        <v/>
      </c>
      <c r="M28" s="277"/>
    </row>
    <row r="29" spans="1:13" ht="15" customHeight="1" x14ac:dyDescent="0.25">
      <c r="A29" s="19"/>
      <c r="E29" s="218"/>
      <c r="F29" s="289"/>
      <c r="G29" s="1096"/>
      <c r="H29" s="577"/>
      <c r="I29" s="669"/>
      <c r="J29" s="669"/>
      <c r="K29" s="669"/>
      <c r="L29" s="668" t="str">
        <f>Datos!J1402</f>
        <v/>
      </c>
      <c r="M29" s="277"/>
    </row>
    <row r="30" spans="1:13" ht="15" customHeight="1" x14ac:dyDescent="0.25">
      <c r="A30" s="19"/>
      <c r="E30" s="218"/>
      <c r="F30" s="289"/>
      <c r="G30" s="1096"/>
      <c r="H30" s="577"/>
      <c r="I30" s="669"/>
      <c r="J30" s="669"/>
      <c r="K30" s="669"/>
      <c r="L30" s="668" t="str">
        <f>Datos!J1403</f>
        <v/>
      </c>
      <c r="M30" s="277"/>
    </row>
    <row r="31" spans="1:13" ht="15" customHeight="1" x14ac:dyDescent="0.25">
      <c r="A31" s="19"/>
      <c r="E31" s="218"/>
      <c r="F31" s="289"/>
      <c r="G31" s="1096"/>
      <c r="H31" s="577"/>
      <c r="I31" s="669"/>
      <c r="J31" s="669"/>
      <c r="K31" s="669"/>
      <c r="L31" s="668" t="str">
        <f>Datos!J1404</f>
        <v/>
      </c>
      <c r="M31" s="277"/>
    </row>
    <row r="32" spans="1:13" ht="15" customHeight="1" x14ac:dyDescent="0.25">
      <c r="A32" s="19"/>
      <c r="E32" s="218"/>
      <c r="F32" s="289"/>
      <c r="G32" s="1096"/>
      <c r="H32" s="577"/>
      <c r="I32" s="669"/>
      <c r="J32" s="669"/>
      <c r="K32" s="669"/>
      <c r="L32" s="668" t="str">
        <f>Datos!J1405</f>
        <v/>
      </c>
      <c r="M32" s="277"/>
    </row>
    <row r="33" spans="1:13" ht="15" customHeight="1" x14ac:dyDescent="0.25">
      <c r="A33" s="19"/>
      <c r="E33" s="218"/>
      <c r="F33" s="289"/>
      <c r="G33" s="1096"/>
      <c r="H33" s="577"/>
      <c r="I33" s="669"/>
      <c r="J33" s="669"/>
      <c r="K33" s="669"/>
      <c r="L33" s="668" t="str">
        <f>Datos!J1406</f>
        <v/>
      </c>
      <c r="M33" s="277"/>
    </row>
    <row r="34" spans="1:13" ht="15" customHeight="1" x14ac:dyDescent="0.25">
      <c r="A34" s="19"/>
      <c r="E34" s="218"/>
      <c r="F34" s="289"/>
      <c r="G34" s="1096"/>
      <c r="H34" s="577"/>
      <c r="I34" s="669"/>
      <c r="J34" s="669"/>
      <c r="K34" s="669"/>
      <c r="L34" s="668" t="str">
        <f>Datos!J1407</f>
        <v/>
      </c>
      <c r="M34" s="277"/>
    </row>
    <row r="35" spans="1:13" ht="15" customHeight="1" x14ac:dyDescent="0.25">
      <c r="A35" s="19"/>
      <c r="E35" s="218"/>
      <c r="F35" s="289"/>
      <c r="G35" s="1096"/>
      <c r="H35" s="577"/>
      <c r="I35" s="669"/>
      <c r="J35" s="669"/>
      <c r="K35" s="669"/>
      <c r="L35" s="668" t="str">
        <f>Datos!J1408</f>
        <v/>
      </c>
      <c r="M35" s="277"/>
    </row>
    <row r="36" spans="1:13" ht="15" customHeight="1" x14ac:dyDescent="0.25">
      <c r="A36" s="19"/>
      <c r="E36" s="218"/>
      <c r="F36" s="289"/>
      <c r="G36" s="1096"/>
      <c r="H36" s="577"/>
      <c r="I36" s="669"/>
      <c r="J36" s="669"/>
      <c r="K36" s="669"/>
      <c r="L36" s="668" t="str">
        <f>Datos!J1409</f>
        <v/>
      </c>
      <c r="M36" s="277"/>
    </row>
    <row r="37" spans="1:13" ht="15" customHeight="1" x14ac:dyDescent="0.25">
      <c r="A37" s="19"/>
      <c r="E37" s="218"/>
      <c r="F37" s="289"/>
      <c r="G37" s="1096"/>
      <c r="H37" s="577"/>
      <c r="I37" s="669"/>
      <c r="J37" s="669"/>
      <c r="K37" s="669"/>
      <c r="L37" s="668" t="str">
        <f>Datos!J1410</f>
        <v/>
      </c>
      <c r="M37" s="277"/>
    </row>
    <row r="38" spans="1:13" ht="15" customHeight="1" x14ac:dyDescent="0.25">
      <c r="A38" s="19"/>
      <c r="E38" s="218"/>
      <c r="F38" s="289"/>
      <c r="G38" s="1096"/>
      <c r="H38" s="577"/>
      <c r="I38" s="669"/>
      <c r="J38" s="669"/>
      <c r="K38" s="669"/>
      <c r="L38" s="668" t="str">
        <f>Datos!J1411</f>
        <v/>
      </c>
      <c r="M38" s="277"/>
    </row>
    <row r="39" spans="1:13" ht="15" customHeight="1" x14ac:dyDescent="0.25">
      <c r="A39" s="19"/>
      <c r="E39" s="218"/>
      <c r="F39" s="289"/>
      <c r="G39" s="1096"/>
      <c r="H39" s="577"/>
      <c r="I39" s="669"/>
      <c r="J39" s="669"/>
      <c r="K39" s="669"/>
      <c r="L39" s="668" t="str">
        <f>Datos!J1412</f>
        <v/>
      </c>
      <c r="M39" s="277"/>
    </row>
    <row r="40" spans="1:13" ht="15" customHeight="1" x14ac:dyDescent="0.25">
      <c r="A40" s="19"/>
      <c r="E40" s="218"/>
      <c r="F40" s="289"/>
      <c r="G40" s="1096"/>
      <c r="H40" s="577"/>
      <c r="I40" s="669"/>
      <c r="J40" s="669"/>
      <c r="K40" s="669"/>
      <c r="L40" s="668" t="str">
        <f>Datos!J1413</f>
        <v/>
      </c>
      <c r="M40" s="277"/>
    </row>
    <row r="41" spans="1:13" ht="15" customHeight="1" x14ac:dyDescent="0.25">
      <c r="A41" s="19"/>
      <c r="E41" s="218"/>
      <c r="F41" s="289"/>
      <c r="G41" s="1096"/>
      <c r="H41" s="577"/>
      <c r="I41" s="669"/>
      <c r="J41" s="669"/>
      <c r="K41" s="669"/>
      <c r="L41" s="668" t="str">
        <f>Datos!J1414</f>
        <v/>
      </c>
      <c r="M41" s="277"/>
    </row>
    <row r="42" spans="1:13" ht="15" customHeight="1" x14ac:dyDescent="0.25">
      <c r="A42" s="19"/>
      <c r="E42" s="218"/>
      <c r="F42" s="289"/>
      <c r="G42" s="1096"/>
      <c r="H42" s="577"/>
      <c r="I42" s="669"/>
      <c r="J42" s="669"/>
      <c r="K42" s="669"/>
      <c r="L42" s="668" t="str">
        <f>Datos!J1415</f>
        <v/>
      </c>
      <c r="M42" s="277"/>
    </row>
    <row r="43" spans="1:13" ht="15" customHeight="1" x14ac:dyDescent="0.25">
      <c r="A43" s="19"/>
      <c r="E43" s="218"/>
      <c r="F43" s="289"/>
      <c r="G43" s="1096"/>
      <c r="H43" s="577"/>
      <c r="I43" s="669"/>
      <c r="J43" s="669"/>
      <c r="K43" s="669"/>
      <c r="L43" s="668" t="str">
        <f>Datos!J1416</f>
        <v/>
      </c>
      <c r="M43" s="277"/>
    </row>
    <row r="44" spans="1:13" ht="15" customHeight="1" x14ac:dyDescent="0.25">
      <c r="A44" s="19"/>
      <c r="E44" s="218"/>
      <c r="F44" s="289"/>
      <c r="G44" s="1096"/>
      <c r="H44" s="577"/>
      <c r="I44" s="669"/>
      <c r="J44" s="669"/>
      <c r="K44" s="669"/>
      <c r="L44" s="668" t="str">
        <f>Datos!J1417</f>
        <v/>
      </c>
      <c r="M44" s="277"/>
    </row>
    <row r="45" spans="1:13" ht="15" customHeight="1" x14ac:dyDescent="0.25">
      <c r="A45" s="19"/>
      <c r="E45" s="218"/>
      <c r="F45" s="289"/>
      <c r="G45" s="1096"/>
      <c r="H45" s="577"/>
      <c r="I45" s="669"/>
      <c r="J45" s="669"/>
      <c r="K45" s="669"/>
      <c r="L45" s="668" t="str">
        <f>Datos!J1418</f>
        <v/>
      </c>
      <c r="M45" s="277"/>
    </row>
    <row r="46" spans="1:13" ht="15" customHeight="1" x14ac:dyDescent="0.25">
      <c r="A46" s="19"/>
      <c r="E46" s="218"/>
      <c r="F46" s="289"/>
      <c r="G46" s="1096"/>
      <c r="H46" s="577"/>
      <c r="I46" s="669"/>
      <c r="J46" s="669"/>
      <c r="K46" s="669"/>
      <c r="L46" s="668" t="str">
        <f>Datos!J1419</f>
        <v/>
      </c>
      <c r="M46" s="277"/>
    </row>
    <row r="47" spans="1:13" ht="15" customHeight="1" x14ac:dyDescent="0.25">
      <c r="A47" s="19"/>
      <c r="E47" s="218"/>
      <c r="F47" s="289"/>
      <c r="G47" s="1096"/>
      <c r="H47" s="577"/>
      <c r="I47" s="669"/>
      <c r="J47" s="669"/>
      <c r="K47" s="669"/>
      <c r="L47" s="668" t="str">
        <f>Datos!J1420</f>
        <v/>
      </c>
      <c r="M47" s="277"/>
    </row>
    <row r="48" spans="1:13" ht="15" customHeight="1" x14ac:dyDescent="0.25">
      <c r="A48" s="19"/>
      <c r="E48" s="218"/>
      <c r="F48" s="289"/>
      <c r="G48" s="1096"/>
      <c r="H48" s="577"/>
      <c r="I48" s="669"/>
      <c r="J48" s="669"/>
      <c r="K48" s="669"/>
      <c r="L48" s="668" t="str">
        <f>Datos!J1421</f>
        <v/>
      </c>
      <c r="M48" s="277"/>
    </row>
    <row r="49" spans="1:13" ht="15" customHeight="1" x14ac:dyDescent="0.25">
      <c r="A49" s="19"/>
      <c r="E49" s="218"/>
      <c r="F49" s="289"/>
      <c r="G49" s="1096"/>
      <c r="H49" s="577"/>
      <c r="I49" s="669"/>
      <c r="J49" s="669"/>
      <c r="K49" s="669"/>
      <c r="L49" s="668" t="str">
        <f>Datos!J1422</f>
        <v/>
      </c>
      <c r="M49" s="277"/>
    </row>
    <row r="50" spans="1:13" ht="15" customHeight="1" x14ac:dyDescent="0.25">
      <c r="A50" s="19"/>
      <c r="E50" s="218"/>
      <c r="F50" s="289"/>
      <c r="G50" s="1096"/>
      <c r="H50" s="577"/>
      <c r="I50" s="669"/>
      <c r="J50" s="669"/>
      <c r="K50" s="669"/>
      <c r="L50" s="668" t="str">
        <f>Datos!J1423</f>
        <v/>
      </c>
      <c r="M50" s="277"/>
    </row>
    <row r="51" spans="1:13" ht="15" customHeight="1" x14ac:dyDescent="0.25">
      <c r="A51" s="19"/>
      <c r="E51" s="218"/>
      <c r="F51" s="289"/>
      <c r="G51" s="1096"/>
      <c r="H51" s="577"/>
      <c r="I51" s="669"/>
      <c r="J51" s="669"/>
      <c r="K51" s="669"/>
      <c r="L51" s="668" t="str">
        <f>Datos!J1424</f>
        <v/>
      </c>
      <c r="M51" s="277"/>
    </row>
    <row r="52" spans="1:13" ht="15" customHeight="1" x14ac:dyDescent="0.25">
      <c r="A52" s="19"/>
      <c r="E52" s="218"/>
      <c r="F52" s="289"/>
      <c r="G52" s="1096"/>
      <c r="H52" s="577"/>
      <c r="I52" s="669"/>
      <c r="J52" s="669"/>
      <c r="K52" s="669"/>
      <c r="L52" s="668" t="str">
        <f>Datos!J1425</f>
        <v/>
      </c>
      <c r="M52" s="277"/>
    </row>
    <row r="53" spans="1:13" ht="15" customHeight="1" x14ac:dyDescent="0.25">
      <c r="A53" s="19"/>
      <c r="E53" s="218"/>
      <c r="F53" s="289"/>
      <c r="G53" s="1096"/>
      <c r="H53" s="577"/>
      <c r="I53" s="669"/>
      <c r="J53" s="669"/>
      <c r="K53" s="669"/>
      <c r="L53" s="668" t="str">
        <f>Datos!J1426</f>
        <v/>
      </c>
      <c r="M53" s="277"/>
    </row>
    <row r="54" spans="1:13" ht="15" customHeight="1" x14ac:dyDescent="0.25">
      <c r="A54" s="19"/>
      <c r="E54" s="218"/>
      <c r="F54" s="289"/>
      <c r="G54" s="1096"/>
      <c r="H54" s="577"/>
      <c r="I54" s="669"/>
      <c r="J54" s="669"/>
      <c r="K54" s="669"/>
      <c r="L54" s="668" t="str">
        <f>Datos!J1427</f>
        <v/>
      </c>
      <c r="M54" s="277"/>
    </row>
    <row r="55" spans="1:13" ht="15" customHeight="1" x14ac:dyDescent="0.25">
      <c r="A55" s="19"/>
      <c r="E55" s="218"/>
      <c r="F55" s="289"/>
      <c r="G55" s="1096"/>
      <c r="H55" s="577"/>
      <c r="I55" s="669"/>
      <c r="J55" s="669"/>
      <c r="K55" s="669"/>
      <c r="L55" s="668" t="str">
        <f>Datos!J1428</f>
        <v/>
      </c>
      <c r="M55" s="277"/>
    </row>
    <row r="56" spans="1:13" ht="15" customHeight="1" x14ac:dyDescent="0.25">
      <c r="A56" s="19"/>
      <c r="E56" s="218"/>
      <c r="F56" s="289"/>
      <c r="G56" s="1096"/>
      <c r="H56" s="577"/>
      <c r="I56" s="669"/>
      <c r="J56" s="669"/>
      <c r="K56" s="669"/>
      <c r="L56" s="668" t="str">
        <f>Datos!J1429</f>
        <v/>
      </c>
      <c r="M56" s="277"/>
    </row>
    <row r="57" spans="1:13" ht="15" customHeight="1" x14ac:dyDescent="0.25">
      <c r="A57" s="19"/>
      <c r="E57" s="218"/>
      <c r="F57" s="289"/>
      <c r="G57" s="1096"/>
      <c r="H57" s="577"/>
      <c r="I57" s="669"/>
      <c r="J57" s="669"/>
      <c r="K57" s="669"/>
      <c r="L57" s="668" t="str">
        <f>Datos!J1430</f>
        <v/>
      </c>
      <c r="M57" s="277"/>
    </row>
    <row r="58" spans="1:13" ht="15" customHeight="1" x14ac:dyDescent="0.25">
      <c r="A58" s="19"/>
      <c r="E58" s="218"/>
      <c r="F58" s="289"/>
      <c r="G58" s="1096"/>
      <c r="H58" s="577"/>
      <c r="I58" s="669"/>
      <c r="J58" s="669"/>
      <c r="K58" s="669"/>
      <c r="L58" s="668" t="str">
        <f>Datos!J1431</f>
        <v/>
      </c>
      <c r="M58" s="277"/>
    </row>
    <row r="59" spans="1:13" ht="15" customHeight="1" x14ac:dyDescent="0.25">
      <c r="A59" s="19"/>
      <c r="E59" s="218"/>
      <c r="F59" s="289"/>
      <c r="G59" s="1096"/>
      <c r="H59" s="577"/>
      <c r="I59" s="669"/>
      <c r="J59" s="669"/>
      <c r="K59" s="669"/>
      <c r="L59" s="668" t="str">
        <f>Datos!J1432</f>
        <v/>
      </c>
      <c r="M59" s="277"/>
    </row>
    <row r="60" spans="1:13" ht="15" customHeight="1" x14ac:dyDescent="0.25">
      <c r="A60" s="19"/>
      <c r="E60" s="218"/>
      <c r="F60" s="289"/>
      <c r="G60" s="1096"/>
      <c r="H60" s="577"/>
      <c r="I60" s="669"/>
      <c r="J60" s="669"/>
      <c r="K60" s="669"/>
      <c r="L60" s="668" t="str">
        <f>Datos!J1433</f>
        <v/>
      </c>
      <c r="M60" s="277"/>
    </row>
    <row r="61" spans="1:13" ht="15" customHeight="1" x14ac:dyDescent="0.25">
      <c r="A61" s="19"/>
      <c r="E61" s="218"/>
      <c r="F61" s="289"/>
      <c r="G61" s="1096"/>
      <c r="H61" s="577"/>
      <c r="I61" s="669"/>
      <c r="J61" s="669"/>
      <c r="K61" s="669"/>
      <c r="L61" s="668" t="str">
        <f>Datos!J1434</f>
        <v/>
      </c>
      <c r="M61" s="277"/>
    </row>
    <row r="62" spans="1:13" ht="15" customHeight="1" x14ac:dyDescent="0.25">
      <c r="A62" s="19"/>
      <c r="E62" s="218"/>
      <c r="F62" s="289"/>
      <c r="G62" s="1096"/>
      <c r="H62" s="577"/>
      <c r="I62" s="669"/>
      <c r="J62" s="669"/>
      <c r="K62" s="669"/>
      <c r="L62" s="668" t="str">
        <f>Datos!J1435</f>
        <v/>
      </c>
      <c r="M62" s="277"/>
    </row>
    <row r="63" spans="1:13" ht="15" customHeight="1" x14ac:dyDescent="0.25">
      <c r="A63" s="19"/>
      <c r="E63" s="218"/>
      <c r="F63" s="289"/>
      <c r="G63" s="1096"/>
      <c r="H63" s="577"/>
      <c r="I63" s="669"/>
      <c r="J63" s="669"/>
      <c r="K63" s="669"/>
      <c r="L63" s="668" t="str">
        <f>Datos!J1436</f>
        <v/>
      </c>
      <c r="M63" s="277"/>
    </row>
    <row r="64" spans="1:13" ht="15" customHeight="1" x14ac:dyDescent="0.25">
      <c r="A64" s="19"/>
      <c r="E64" s="218"/>
      <c r="F64" s="289"/>
      <c r="G64" s="1096"/>
      <c r="H64" s="577"/>
      <c r="I64" s="669"/>
      <c r="J64" s="669"/>
      <c r="K64" s="669"/>
      <c r="L64" s="668" t="str">
        <f>Datos!J1437</f>
        <v/>
      </c>
      <c r="M64" s="277"/>
    </row>
    <row r="65" spans="1:15" ht="15" customHeight="1" x14ac:dyDescent="0.25">
      <c r="A65" s="19"/>
      <c r="E65" s="218"/>
      <c r="F65" s="289"/>
      <c r="G65" s="1096"/>
      <c r="H65" s="577"/>
      <c r="I65" s="669"/>
      <c r="J65" s="669"/>
      <c r="K65" s="669"/>
      <c r="L65" s="668" t="str">
        <f>Datos!J1438</f>
        <v/>
      </c>
      <c r="M65" s="277"/>
    </row>
    <row r="66" spans="1:15" ht="15" customHeight="1" x14ac:dyDescent="0.25">
      <c r="A66" s="19"/>
      <c r="C66" s="14"/>
      <c r="E66" s="288"/>
      <c r="F66" s="288"/>
      <c r="G66" s="288"/>
      <c r="H66" s="288"/>
      <c r="I66" s="669">
        <f>Datos!D1366</f>
        <v>0</v>
      </c>
      <c r="J66" s="669">
        <f>Datos!E1366</f>
        <v>0</v>
      </c>
      <c r="K66" s="669">
        <f>Datos!F1366</f>
        <v>0</v>
      </c>
      <c r="L66" s="670">
        <f>Datos!G1366</f>
        <v>0</v>
      </c>
      <c r="M66" s="288"/>
    </row>
    <row r="67" spans="1:15" ht="15" customHeight="1" x14ac:dyDescent="0.25">
      <c r="A67" s="19"/>
      <c r="C67" s="14"/>
      <c r="E67" s="275"/>
      <c r="F67" s="275"/>
      <c r="G67" s="275"/>
      <c r="H67" s="275"/>
      <c r="I67" s="275"/>
      <c r="J67" s="275"/>
      <c r="K67" s="275"/>
      <c r="L67" s="275"/>
      <c r="M67" s="275"/>
    </row>
    <row r="68" spans="1:15" s="593" customFormat="1" ht="15" customHeight="1" x14ac:dyDescent="0.25">
      <c r="A68" s="19"/>
      <c r="B68" s="11"/>
      <c r="C68" s="592"/>
      <c r="D68" s="592"/>
      <c r="E68" s="592"/>
      <c r="F68" s="592"/>
      <c r="G68" s="592"/>
      <c r="H68" s="592"/>
      <c r="I68" s="592"/>
      <c r="J68" s="592"/>
      <c r="K68" s="592"/>
      <c r="L68" s="592"/>
      <c r="M68" s="592"/>
      <c r="N68" s="592"/>
      <c r="O68" s="592"/>
    </row>
    <row r="69" spans="1:15" s="593" customFormat="1" ht="15" customHeight="1" x14ac:dyDescent="0.25">
      <c r="A69" s="19"/>
      <c r="B69" s="11"/>
      <c r="C69" s="592"/>
      <c r="D69" s="592"/>
      <c r="E69" s="592"/>
      <c r="F69" s="592"/>
      <c r="G69" s="592"/>
      <c r="H69" s="592"/>
      <c r="I69" s="592"/>
      <c r="J69" s="592"/>
      <c r="K69" s="592"/>
      <c r="L69" s="592"/>
      <c r="M69" s="592"/>
      <c r="N69" s="592"/>
      <c r="O69" s="592"/>
    </row>
    <row r="70" spans="1:15" s="593" customFormat="1" ht="15" customHeight="1" x14ac:dyDescent="0.25">
      <c r="A70" s="19"/>
      <c r="B70" s="11"/>
      <c r="C70" s="592"/>
      <c r="D70" s="592"/>
      <c r="E70" s="592"/>
      <c r="F70" s="592"/>
      <c r="G70" s="592"/>
      <c r="H70" s="592"/>
      <c r="I70" s="592"/>
      <c r="J70" s="592"/>
      <c r="K70" s="592"/>
      <c r="L70" s="592"/>
      <c r="M70" s="592"/>
      <c r="N70" s="592"/>
      <c r="O70" s="592"/>
    </row>
    <row r="71" spans="1:15" s="593" customFormat="1" ht="15" customHeight="1" x14ac:dyDescent="0.25">
      <c r="A71" s="19"/>
      <c r="B71" s="11"/>
      <c r="C71" s="592"/>
      <c r="D71" s="592"/>
      <c r="E71" s="592"/>
      <c r="F71" s="592"/>
      <c r="G71" s="592"/>
      <c r="H71" s="592"/>
      <c r="I71" s="592"/>
      <c r="J71" s="592"/>
      <c r="K71" s="592"/>
      <c r="L71" s="592"/>
      <c r="M71" s="592"/>
      <c r="N71" s="592"/>
      <c r="O71" s="592"/>
    </row>
    <row r="72" spans="1:15" s="593" customFormat="1" ht="15" customHeight="1" x14ac:dyDescent="0.25">
      <c r="A72" s="19"/>
      <c r="B72" s="11"/>
      <c r="C72" s="592"/>
      <c r="D72" s="592"/>
      <c r="E72" s="592"/>
      <c r="F72" s="592"/>
      <c r="G72" s="592"/>
      <c r="H72" s="592"/>
      <c r="I72" s="592"/>
      <c r="J72" s="592"/>
      <c r="K72" s="592"/>
      <c r="L72" s="592"/>
      <c r="M72" s="592"/>
      <c r="N72" s="592"/>
      <c r="O72" s="592"/>
    </row>
    <row r="73" spans="1:15" s="593" customFormat="1" ht="15" customHeight="1" x14ac:dyDescent="0.25">
      <c r="A73" s="19"/>
      <c r="B73" s="11"/>
      <c r="C73" s="592"/>
      <c r="D73" s="592"/>
      <c r="E73" s="592"/>
      <c r="F73" s="592"/>
      <c r="G73" s="592"/>
      <c r="H73" s="592"/>
      <c r="I73" s="592"/>
      <c r="J73" s="592"/>
      <c r="K73" s="592"/>
      <c r="L73" s="592"/>
      <c r="M73" s="592"/>
      <c r="N73" s="592"/>
      <c r="O73" s="592"/>
    </row>
    <row r="74" spans="1:15" s="593" customFormat="1" ht="15" customHeight="1" x14ac:dyDescent="0.25">
      <c r="A74" s="19"/>
      <c r="B74" s="11"/>
      <c r="C74" s="592"/>
      <c r="D74" s="592"/>
      <c r="E74" s="592"/>
      <c r="F74" s="592"/>
      <c r="G74" s="592"/>
      <c r="H74" s="592"/>
      <c r="I74" s="592"/>
      <c r="J74" s="592"/>
      <c r="K74" s="592"/>
      <c r="L74" s="592"/>
      <c r="M74" s="592"/>
      <c r="N74" s="592"/>
      <c r="O74" s="592"/>
    </row>
    <row r="75" spans="1:15" s="593" customFormat="1" ht="15" customHeight="1" x14ac:dyDescent="0.25">
      <c r="A75" s="19"/>
      <c r="B75" s="11"/>
      <c r="C75" s="592"/>
      <c r="D75" s="592"/>
      <c r="E75" s="592"/>
      <c r="F75" s="592"/>
      <c r="G75" s="592"/>
      <c r="H75" s="592"/>
      <c r="I75" s="592"/>
      <c r="J75" s="592"/>
      <c r="K75" s="592"/>
      <c r="L75" s="592"/>
      <c r="M75" s="592"/>
      <c r="N75" s="592"/>
      <c r="O75" s="592"/>
    </row>
    <row r="76" spans="1:15" s="593" customFormat="1" ht="15" customHeight="1" x14ac:dyDescent="0.25">
      <c r="A76" s="19"/>
      <c r="B76" s="11"/>
      <c r="C76" s="592"/>
      <c r="D76" s="592"/>
      <c r="E76" s="592"/>
      <c r="F76" s="592"/>
      <c r="G76" s="592"/>
      <c r="H76" s="592"/>
      <c r="I76" s="592"/>
      <c r="J76" s="592"/>
      <c r="K76" s="592"/>
      <c r="L76" s="592"/>
      <c r="M76" s="592"/>
      <c r="N76" s="592"/>
      <c r="O76" s="592"/>
    </row>
    <row r="77" spans="1:15" s="593" customFormat="1" ht="15" customHeight="1" x14ac:dyDescent="0.25">
      <c r="A77" s="19"/>
      <c r="B77" s="11"/>
      <c r="C77" s="592"/>
      <c r="D77" s="592"/>
      <c r="E77" s="592"/>
      <c r="F77" s="592"/>
      <c r="G77" s="592"/>
      <c r="H77" s="592"/>
      <c r="I77" s="592"/>
      <c r="J77" s="592"/>
      <c r="K77" s="592"/>
      <c r="L77" s="592"/>
      <c r="M77" s="592"/>
      <c r="N77" s="592"/>
      <c r="O77" s="592"/>
    </row>
    <row r="78" spans="1:15" s="593" customFormat="1" ht="15" customHeight="1" x14ac:dyDescent="0.25">
      <c r="A78" s="19"/>
      <c r="B78" s="11"/>
      <c r="C78" s="592"/>
      <c r="D78" s="592"/>
      <c r="E78" s="592"/>
      <c r="F78" s="592"/>
      <c r="G78" s="592"/>
      <c r="H78" s="592"/>
      <c r="I78" s="592"/>
      <c r="J78" s="592"/>
      <c r="K78" s="592"/>
      <c r="L78" s="592"/>
      <c r="M78" s="592"/>
      <c r="N78" s="592"/>
      <c r="O78" s="592"/>
    </row>
    <row r="79" spans="1:15" s="593" customFormat="1" ht="15" customHeight="1" x14ac:dyDescent="0.25">
      <c r="A79" s="19"/>
      <c r="B79" s="11"/>
      <c r="C79" s="592"/>
      <c r="D79" s="592"/>
      <c r="E79" s="592"/>
      <c r="F79" s="592"/>
      <c r="G79" s="592"/>
      <c r="H79" s="592"/>
      <c r="I79" s="592"/>
      <c r="J79" s="592"/>
      <c r="K79" s="592"/>
      <c r="L79" s="592"/>
      <c r="M79" s="592"/>
      <c r="N79" s="592"/>
      <c r="O79" s="592"/>
    </row>
    <row r="80" spans="1:15" s="593" customFormat="1" ht="15" customHeight="1" x14ac:dyDescent="0.25">
      <c r="A80" s="19"/>
      <c r="B80" s="11"/>
      <c r="C80" s="592"/>
      <c r="D80" s="592"/>
      <c r="E80" s="592"/>
      <c r="F80" s="592"/>
      <c r="G80" s="592"/>
      <c r="H80" s="592"/>
      <c r="I80" s="592"/>
      <c r="J80" s="592"/>
      <c r="K80" s="592"/>
      <c r="L80" s="592"/>
      <c r="M80" s="592"/>
      <c r="N80" s="592"/>
      <c r="O80" s="592"/>
    </row>
    <row r="81" spans="1:15" s="593" customFormat="1" ht="15" customHeight="1" x14ac:dyDescent="0.25">
      <c r="A81" s="19"/>
      <c r="B81" s="11"/>
      <c r="C81" s="592"/>
      <c r="D81" s="592"/>
      <c r="E81" s="592"/>
      <c r="F81" s="592"/>
      <c r="G81" s="592"/>
      <c r="H81" s="592"/>
      <c r="I81" s="592"/>
      <c r="J81" s="592"/>
      <c r="K81" s="592"/>
      <c r="L81" s="592"/>
      <c r="M81" s="592"/>
      <c r="N81" s="592"/>
      <c r="O81" s="592"/>
    </row>
    <row r="82" spans="1:15" s="593" customFormat="1" ht="15" customHeight="1" x14ac:dyDescent="0.25">
      <c r="A82" s="19"/>
      <c r="B82" s="11"/>
      <c r="C82" s="592"/>
      <c r="D82" s="592"/>
      <c r="E82" s="592"/>
      <c r="F82" s="592"/>
      <c r="G82" s="592"/>
      <c r="H82" s="592"/>
      <c r="I82" s="592"/>
      <c r="J82" s="592"/>
      <c r="K82" s="592"/>
      <c r="L82" s="592"/>
      <c r="M82" s="592"/>
      <c r="N82" s="592"/>
      <c r="O82" s="592"/>
    </row>
    <row r="83" spans="1:15" s="593" customFormat="1" ht="15" customHeight="1" x14ac:dyDescent="0.25">
      <c r="A83" s="19"/>
      <c r="B83" s="11"/>
      <c r="C83" s="592"/>
      <c r="D83" s="592"/>
      <c r="E83" s="592"/>
      <c r="F83" s="592"/>
      <c r="G83" s="592"/>
      <c r="H83" s="592"/>
      <c r="I83" s="592"/>
      <c r="J83" s="592"/>
      <c r="K83" s="592"/>
      <c r="L83" s="592"/>
      <c r="M83" s="592"/>
      <c r="N83" s="592"/>
      <c r="O83" s="592"/>
    </row>
    <row r="84" spans="1:15" s="593" customFormat="1" ht="15" customHeight="1" x14ac:dyDescent="0.25">
      <c r="A84" s="19"/>
      <c r="B84" s="11"/>
      <c r="C84" s="592"/>
      <c r="D84" s="592"/>
      <c r="E84" s="592"/>
      <c r="F84" s="592"/>
      <c r="G84" s="592"/>
      <c r="H84" s="592"/>
      <c r="I84" s="592"/>
      <c r="J84" s="592"/>
      <c r="K84" s="592"/>
      <c r="L84" s="592"/>
      <c r="M84" s="592"/>
      <c r="N84" s="592"/>
      <c r="O84" s="592"/>
    </row>
    <row r="85" spans="1:15" s="593" customFormat="1" ht="15" customHeight="1" x14ac:dyDescent="0.25">
      <c r="A85" s="19"/>
      <c r="B85" s="11"/>
      <c r="C85" s="592"/>
      <c r="D85" s="592"/>
      <c r="E85" s="592"/>
      <c r="F85" s="592"/>
      <c r="G85" s="592"/>
      <c r="H85" s="592"/>
      <c r="I85" s="592"/>
      <c r="J85" s="592"/>
      <c r="K85" s="592"/>
      <c r="L85" s="592"/>
      <c r="M85" s="592"/>
      <c r="N85" s="592"/>
      <c r="O85" s="592"/>
    </row>
    <row r="86" spans="1:15" s="593" customFormat="1" ht="15" customHeight="1" x14ac:dyDescent="0.25">
      <c r="A86" s="19"/>
      <c r="B86" s="11"/>
      <c r="C86" s="592"/>
      <c r="D86" s="592"/>
      <c r="E86" s="592"/>
      <c r="F86" s="592"/>
      <c r="G86" s="592"/>
      <c r="H86" s="592"/>
      <c r="I86" s="592"/>
      <c r="J86" s="592"/>
      <c r="K86" s="592"/>
      <c r="L86" s="592"/>
      <c r="M86" s="592"/>
      <c r="N86" s="592"/>
      <c r="O86" s="592"/>
    </row>
    <row r="87" spans="1:15" s="593" customFormat="1" ht="15" customHeight="1" x14ac:dyDescent="0.25">
      <c r="A87" s="19"/>
      <c r="B87" s="11"/>
      <c r="C87" s="592"/>
      <c r="D87" s="592"/>
      <c r="E87" s="592"/>
      <c r="F87" s="592"/>
      <c r="G87" s="592"/>
      <c r="H87" s="592"/>
      <c r="I87" s="592"/>
      <c r="J87" s="592"/>
      <c r="K87" s="592"/>
      <c r="L87" s="592"/>
      <c r="M87" s="592"/>
      <c r="N87" s="592"/>
      <c r="O87" s="592"/>
    </row>
    <row r="88" spans="1:15" s="593" customFormat="1" ht="15" customHeight="1" x14ac:dyDescent="0.25">
      <c r="A88" s="19"/>
      <c r="B88" s="11"/>
      <c r="C88" s="592"/>
      <c r="D88" s="592"/>
      <c r="E88" s="592"/>
      <c r="F88" s="592"/>
      <c r="G88" s="592"/>
      <c r="H88" s="592"/>
      <c r="I88" s="592"/>
      <c r="J88" s="592"/>
      <c r="K88" s="592"/>
      <c r="L88" s="592"/>
      <c r="M88" s="592"/>
      <c r="N88" s="592"/>
      <c r="O88" s="592"/>
    </row>
    <row r="89" spans="1:15" s="593" customFormat="1" ht="15" customHeight="1" x14ac:dyDescent="0.25">
      <c r="A89" s="19"/>
      <c r="B89" s="11"/>
      <c r="C89" s="592"/>
      <c r="D89" s="592"/>
      <c r="E89" s="592"/>
      <c r="F89" s="592"/>
      <c r="G89" s="592"/>
      <c r="H89" s="592"/>
      <c r="I89" s="592"/>
      <c r="J89" s="592"/>
      <c r="K89" s="592"/>
      <c r="L89" s="592"/>
      <c r="M89" s="592"/>
      <c r="N89" s="592"/>
      <c r="O89" s="592"/>
    </row>
    <row r="90" spans="1:15" s="593" customFormat="1" ht="15" customHeight="1" x14ac:dyDescent="0.25">
      <c r="A90" s="19"/>
      <c r="B90" s="11"/>
      <c r="C90" s="592"/>
      <c r="D90" s="592"/>
      <c r="E90" s="592"/>
      <c r="F90" s="592"/>
      <c r="G90" s="592"/>
      <c r="H90" s="592"/>
      <c r="I90" s="592"/>
      <c r="J90" s="592"/>
      <c r="K90" s="592"/>
      <c r="L90" s="592"/>
      <c r="M90" s="592"/>
      <c r="N90" s="592"/>
      <c r="O90" s="592"/>
    </row>
    <row r="91" spans="1:15" s="593" customFormat="1" ht="15" customHeight="1" x14ac:dyDescent="0.25">
      <c r="A91" s="19"/>
      <c r="B91" s="11"/>
      <c r="C91" s="592"/>
      <c r="D91" s="592"/>
      <c r="E91" s="592"/>
      <c r="F91" s="592"/>
      <c r="G91" s="592"/>
      <c r="H91" s="592"/>
      <c r="I91" s="592"/>
      <c r="J91" s="592"/>
      <c r="K91" s="592"/>
      <c r="L91" s="592"/>
      <c r="M91" s="592"/>
      <c r="N91" s="592"/>
      <c r="O91" s="592"/>
    </row>
    <row r="92" spans="1:15" s="593" customFormat="1" ht="15" customHeight="1" x14ac:dyDescent="0.25">
      <c r="A92" s="19"/>
      <c r="B92" s="11"/>
      <c r="C92" s="592"/>
      <c r="D92" s="592"/>
      <c r="E92" s="592"/>
      <c r="F92" s="592"/>
      <c r="G92" s="592"/>
      <c r="H92" s="592"/>
      <c r="I92" s="592"/>
      <c r="J92" s="592"/>
      <c r="K92" s="592"/>
      <c r="L92" s="592"/>
      <c r="M92" s="592"/>
      <c r="N92" s="592"/>
      <c r="O92" s="592"/>
    </row>
    <row r="93" spans="1:15" s="593" customFormat="1" ht="15" customHeight="1" x14ac:dyDescent="0.25">
      <c r="A93" s="19"/>
      <c r="B93" s="11"/>
      <c r="C93" s="592"/>
      <c r="D93" s="592"/>
      <c r="E93" s="592"/>
      <c r="F93" s="592"/>
      <c r="G93" s="592"/>
      <c r="H93" s="592"/>
      <c r="I93" s="592"/>
      <c r="J93" s="592"/>
      <c r="K93" s="592"/>
      <c r="L93" s="592"/>
      <c r="M93" s="592"/>
      <c r="N93" s="592"/>
      <c r="O93" s="592"/>
    </row>
    <row r="94" spans="1:15" s="593" customFormat="1" ht="15" customHeight="1" x14ac:dyDescent="0.25">
      <c r="A94" s="19"/>
      <c r="B94" s="11"/>
      <c r="C94" s="592"/>
      <c r="D94" s="592"/>
      <c r="E94" s="592"/>
      <c r="F94" s="592"/>
      <c r="G94" s="592"/>
      <c r="H94" s="592"/>
      <c r="I94" s="592"/>
      <c r="J94" s="592"/>
      <c r="K94" s="592"/>
      <c r="L94" s="592"/>
      <c r="M94" s="592"/>
      <c r="N94" s="592"/>
      <c r="O94" s="592"/>
    </row>
    <row r="95" spans="1:15" s="593" customFormat="1" ht="15" customHeight="1" x14ac:dyDescent="0.25">
      <c r="A95" s="19"/>
      <c r="B95" s="11"/>
      <c r="C95" s="592"/>
      <c r="D95" s="592"/>
      <c r="E95" s="592"/>
      <c r="F95" s="592"/>
      <c r="G95" s="592"/>
      <c r="H95" s="592"/>
      <c r="I95" s="592"/>
      <c r="J95" s="592"/>
      <c r="K95" s="592"/>
      <c r="L95" s="592"/>
      <c r="M95" s="592"/>
      <c r="N95" s="592"/>
      <c r="O95" s="592"/>
    </row>
    <row r="96" spans="1:15" s="593" customFormat="1" ht="15" customHeight="1" x14ac:dyDescent="0.25">
      <c r="A96" s="19"/>
      <c r="B96" s="11"/>
      <c r="C96" s="592"/>
      <c r="D96" s="592"/>
      <c r="E96" s="592"/>
      <c r="F96" s="592"/>
      <c r="G96" s="592"/>
      <c r="H96" s="592"/>
      <c r="I96" s="592"/>
      <c r="J96" s="592"/>
      <c r="K96" s="592"/>
      <c r="L96" s="592"/>
      <c r="M96" s="592"/>
      <c r="N96" s="592"/>
      <c r="O96" s="592"/>
    </row>
    <row r="97" spans="1:15" s="593" customFormat="1" ht="15" customHeight="1" x14ac:dyDescent="0.25">
      <c r="A97" s="19"/>
      <c r="B97" s="11"/>
      <c r="C97" s="592"/>
      <c r="D97" s="592"/>
      <c r="E97" s="592"/>
      <c r="F97" s="592"/>
      <c r="G97" s="592"/>
      <c r="H97" s="592"/>
      <c r="I97" s="592"/>
      <c r="J97" s="592"/>
      <c r="K97" s="592"/>
      <c r="L97" s="592"/>
      <c r="M97" s="592"/>
      <c r="N97" s="592"/>
      <c r="O97" s="592"/>
    </row>
    <row r="98" spans="1:15" s="593" customFormat="1" ht="15" customHeight="1" x14ac:dyDescent="0.25">
      <c r="A98" s="19"/>
      <c r="B98" s="11"/>
      <c r="C98" s="592"/>
      <c r="D98" s="592"/>
      <c r="E98" s="592"/>
      <c r="F98" s="592"/>
      <c r="G98" s="592"/>
      <c r="H98" s="592"/>
      <c r="I98" s="592"/>
      <c r="J98" s="592"/>
      <c r="K98" s="592"/>
      <c r="L98" s="592"/>
      <c r="M98" s="592"/>
      <c r="N98" s="592"/>
      <c r="O98" s="592"/>
    </row>
    <row r="99" spans="1:15" s="593" customFormat="1" ht="15" customHeight="1" x14ac:dyDescent="0.25">
      <c r="A99" s="19"/>
      <c r="B99" s="11"/>
      <c r="C99" s="592"/>
      <c r="D99" s="592"/>
      <c r="E99" s="592"/>
      <c r="F99" s="592"/>
      <c r="G99" s="592"/>
      <c r="H99" s="592"/>
      <c r="I99" s="592"/>
      <c r="J99" s="592"/>
      <c r="K99" s="592"/>
      <c r="L99" s="592"/>
      <c r="M99" s="592"/>
      <c r="N99" s="592"/>
      <c r="O99" s="592"/>
    </row>
    <row r="100" spans="1:15" s="593" customFormat="1" ht="15" customHeight="1" x14ac:dyDescent="0.25">
      <c r="A100" s="19"/>
      <c r="B100" s="11"/>
      <c r="C100" s="592"/>
      <c r="D100" s="592"/>
      <c r="E100" s="592"/>
      <c r="F100" s="592"/>
      <c r="G100" s="592"/>
      <c r="H100" s="592"/>
      <c r="I100" s="592"/>
      <c r="J100" s="592"/>
      <c r="K100" s="592"/>
      <c r="L100" s="592"/>
      <c r="M100" s="592"/>
      <c r="N100" s="592"/>
      <c r="O100" s="592"/>
    </row>
    <row r="101" spans="1:15" s="593" customFormat="1" ht="15" customHeight="1" x14ac:dyDescent="0.25">
      <c r="A101" s="19"/>
      <c r="B101" s="11"/>
      <c r="C101" s="592"/>
      <c r="D101" s="592"/>
      <c r="E101" s="592"/>
      <c r="F101" s="592"/>
      <c r="G101" s="592"/>
      <c r="H101" s="592"/>
      <c r="I101" s="592"/>
      <c r="J101" s="592"/>
      <c r="K101" s="592"/>
      <c r="L101" s="592"/>
      <c r="M101" s="592"/>
      <c r="N101" s="592"/>
      <c r="O101" s="592"/>
    </row>
    <row r="102" spans="1:15" s="593" customFormat="1" ht="15" customHeight="1" x14ac:dyDescent="0.25">
      <c r="A102" s="19"/>
      <c r="B102" s="11"/>
      <c r="C102" s="592"/>
      <c r="D102" s="592"/>
      <c r="E102" s="592"/>
      <c r="F102" s="592"/>
      <c r="G102" s="592"/>
      <c r="H102" s="592"/>
      <c r="I102" s="592"/>
      <c r="J102" s="592"/>
      <c r="K102" s="592"/>
      <c r="L102" s="592"/>
      <c r="M102" s="592"/>
      <c r="N102" s="592"/>
      <c r="O102" s="592"/>
    </row>
    <row r="103" spans="1:15" s="593" customFormat="1" ht="15" customHeight="1" x14ac:dyDescent="0.25">
      <c r="A103" s="19"/>
      <c r="B103" s="11"/>
      <c r="C103" s="592"/>
      <c r="D103" s="592"/>
      <c r="E103" s="592"/>
      <c r="F103" s="592"/>
      <c r="G103" s="592"/>
      <c r="H103" s="592"/>
      <c r="I103" s="592"/>
      <c r="J103" s="592"/>
      <c r="K103" s="592"/>
      <c r="L103" s="592"/>
      <c r="M103" s="592"/>
      <c r="N103" s="592"/>
      <c r="O103" s="592"/>
    </row>
    <row r="104" spans="1:15" s="593" customFormat="1" ht="15" customHeight="1" x14ac:dyDescent="0.25">
      <c r="A104" s="19"/>
      <c r="B104" s="11"/>
      <c r="C104" s="592"/>
      <c r="D104" s="592"/>
      <c r="E104" s="592"/>
      <c r="F104" s="592"/>
      <c r="G104" s="592"/>
      <c r="H104" s="592"/>
      <c r="I104" s="592"/>
      <c r="J104" s="592"/>
      <c r="K104" s="592"/>
      <c r="L104" s="592"/>
      <c r="M104" s="592"/>
      <c r="N104" s="592"/>
      <c r="O104" s="592"/>
    </row>
    <row r="105" spans="1:15" s="593" customFormat="1" ht="15" customHeight="1" x14ac:dyDescent="0.25">
      <c r="A105" s="19"/>
      <c r="B105" s="11"/>
      <c r="C105" s="592"/>
      <c r="D105" s="592"/>
      <c r="E105" s="592"/>
      <c r="F105" s="592"/>
      <c r="G105" s="592"/>
      <c r="H105" s="592"/>
      <c r="I105" s="592"/>
      <c r="J105" s="592"/>
      <c r="K105" s="592"/>
      <c r="L105" s="592"/>
      <c r="M105" s="592"/>
      <c r="N105" s="592"/>
      <c r="O105" s="592"/>
    </row>
    <row r="106" spans="1:15" s="593" customFormat="1" ht="15" customHeight="1" x14ac:dyDescent="0.25">
      <c r="A106" s="19"/>
      <c r="B106" s="11"/>
      <c r="C106" s="592"/>
      <c r="D106" s="592"/>
      <c r="E106" s="592"/>
      <c r="F106" s="592"/>
      <c r="G106" s="592"/>
      <c r="H106" s="592"/>
      <c r="I106" s="592"/>
      <c r="J106" s="592"/>
      <c r="K106" s="592"/>
      <c r="L106" s="592"/>
      <c r="M106" s="592"/>
      <c r="N106" s="592"/>
      <c r="O106" s="592"/>
    </row>
    <row r="107" spans="1:15" s="593" customFormat="1" ht="15" customHeight="1" x14ac:dyDescent="0.25">
      <c r="A107" s="19"/>
      <c r="B107" s="11"/>
      <c r="C107" s="592"/>
      <c r="D107" s="592"/>
      <c r="E107" s="592"/>
      <c r="F107" s="592"/>
      <c r="G107" s="592"/>
      <c r="H107" s="592"/>
      <c r="I107" s="592"/>
      <c r="J107" s="592"/>
      <c r="K107" s="592"/>
      <c r="L107" s="592"/>
      <c r="M107" s="592"/>
      <c r="N107" s="592"/>
      <c r="O107" s="592"/>
    </row>
    <row r="108" spans="1:15" s="593" customFormat="1" ht="15" customHeight="1" x14ac:dyDescent="0.25">
      <c r="A108" s="19"/>
      <c r="B108" s="11"/>
      <c r="C108" s="592"/>
      <c r="D108" s="592"/>
      <c r="E108" s="592"/>
      <c r="F108" s="592"/>
      <c r="G108" s="592"/>
      <c r="H108" s="592"/>
      <c r="I108" s="592"/>
      <c r="J108" s="592"/>
      <c r="K108" s="592"/>
      <c r="L108" s="592"/>
      <c r="M108" s="592"/>
      <c r="N108" s="592"/>
      <c r="O108" s="592"/>
    </row>
    <row r="109" spans="1:15" s="593" customFormat="1" ht="15" customHeight="1" x14ac:dyDescent="0.25">
      <c r="A109" s="19"/>
      <c r="B109" s="11"/>
      <c r="C109" s="592"/>
      <c r="D109" s="592"/>
      <c r="E109" s="592"/>
      <c r="F109" s="592"/>
      <c r="G109" s="592"/>
      <c r="H109" s="592"/>
      <c r="I109" s="592"/>
      <c r="J109" s="592"/>
      <c r="K109" s="592"/>
      <c r="L109" s="592"/>
      <c r="M109" s="592"/>
      <c r="N109" s="592"/>
      <c r="O109" s="592"/>
    </row>
    <row r="110" spans="1:15" s="593" customFormat="1" ht="15" customHeight="1" x14ac:dyDescent="0.25">
      <c r="A110" s="19"/>
      <c r="B110" s="11"/>
      <c r="C110" s="592"/>
      <c r="D110" s="592"/>
      <c r="E110" s="592"/>
      <c r="F110" s="592"/>
      <c r="G110" s="592"/>
      <c r="H110" s="592"/>
      <c r="I110" s="592"/>
      <c r="J110" s="592"/>
      <c r="K110" s="592"/>
      <c r="L110" s="592"/>
      <c r="M110" s="592"/>
      <c r="N110" s="592"/>
      <c r="O110" s="592"/>
    </row>
    <row r="111" spans="1:15" s="593" customFormat="1" ht="15" customHeight="1" x14ac:dyDescent="0.25">
      <c r="A111" s="19"/>
      <c r="B111" s="11"/>
      <c r="C111" s="592"/>
      <c r="D111" s="592"/>
      <c r="E111" s="592"/>
      <c r="F111" s="592"/>
      <c r="G111" s="592"/>
      <c r="H111" s="592"/>
      <c r="I111" s="592"/>
      <c r="J111" s="592"/>
      <c r="K111" s="592"/>
      <c r="L111" s="592"/>
      <c r="M111" s="592"/>
      <c r="N111" s="592"/>
      <c r="O111" s="592"/>
    </row>
    <row r="112" spans="1:15" s="593" customFormat="1" ht="15" customHeight="1" x14ac:dyDescent="0.25">
      <c r="A112" s="19"/>
      <c r="B112" s="11"/>
      <c r="C112" s="592"/>
      <c r="D112" s="592"/>
      <c r="E112" s="592"/>
      <c r="F112" s="592"/>
      <c r="G112" s="592"/>
      <c r="H112" s="592"/>
      <c r="I112" s="592"/>
      <c r="J112" s="592"/>
      <c r="K112" s="592"/>
      <c r="L112" s="592"/>
      <c r="M112" s="592"/>
      <c r="N112" s="592"/>
      <c r="O112" s="592"/>
    </row>
    <row r="113" spans="1:15" s="593" customFormat="1" ht="15" customHeight="1" x14ac:dyDescent="0.25">
      <c r="A113" s="19"/>
      <c r="B113" s="11"/>
      <c r="C113" s="592"/>
      <c r="D113" s="592"/>
      <c r="E113" s="592"/>
      <c r="F113" s="592"/>
      <c r="G113" s="592"/>
      <c r="H113" s="592"/>
      <c r="I113" s="592"/>
      <c r="J113" s="592"/>
      <c r="K113" s="592"/>
      <c r="L113" s="592"/>
      <c r="M113" s="592"/>
      <c r="N113" s="592"/>
      <c r="O113" s="592"/>
    </row>
    <row r="114" spans="1:15" s="593" customFormat="1" ht="15" customHeight="1" x14ac:dyDescent="0.25">
      <c r="A114" s="19"/>
      <c r="B114" s="11"/>
      <c r="C114" s="592"/>
      <c r="D114" s="592"/>
      <c r="E114" s="592"/>
      <c r="F114" s="592"/>
      <c r="G114" s="592"/>
      <c r="H114" s="592"/>
      <c r="I114" s="592"/>
      <c r="J114" s="592"/>
      <c r="K114" s="592"/>
      <c r="L114" s="592"/>
      <c r="M114" s="592"/>
      <c r="N114" s="592"/>
      <c r="O114" s="592"/>
    </row>
    <row r="115" spans="1:15" s="593" customFormat="1" ht="15" customHeight="1" x14ac:dyDescent="0.25">
      <c r="A115" s="19"/>
      <c r="B115" s="11"/>
      <c r="C115" s="592"/>
      <c r="D115" s="592"/>
      <c r="E115" s="592"/>
      <c r="F115" s="592"/>
      <c r="G115" s="592"/>
      <c r="H115" s="592"/>
      <c r="I115" s="592"/>
      <c r="J115" s="592"/>
      <c r="K115" s="592"/>
      <c r="L115" s="592"/>
      <c r="M115" s="592"/>
      <c r="N115" s="592"/>
      <c r="O115" s="592"/>
    </row>
    <row r="116" spans="1:15" s="593" customFormat="1" ht="15" customHeight="1" x14ac:dyDescent="0.25">
      <c r="A116" s="19"/>
      <c r="B116" s="11"/>
      <c r="C116" s="592"/>
      <c r="D116" s="592"/>
      <c r="E116" s="592"/>
      <c r="F116" s="592"/>
      <c r="G116" s="592"/>
      <c r="H116" s="592"/>
      <c r="I116" s="592"/>
      <c r="J116" s="592"/>
      <c r="K116" s="592"/>
      <c r="L116" s="592"/>
      <c r="M116" s="592"/>
      <c r="N116" s="592"/>
      <c r="O116" s="592"/>
    </row>
    <row r="117" spans="1:15" s="593" customFormat="1" ht="15" customHeight="1" x14ac:dyDescent="0.25">
      <c r="A117" s="19"/>
      <c r="B117" s="11"/>
      <c r="C117" s="592"/>
      <c r="D117" s="592"/>
      <c r="E117" s="592"/>
      <c r="F117" s="592"/>
      <c r="G117" s="592"/>
      <c r="H117" s="592"/>
      <c r="I117" s="592"/>
      <c r="J117" s="592"/>
      <c r="K117" s="592"/>
      <c r="L117" s="592"/>
      <c r="M117" s="592"/>
      <c r="N117" s="592"/>
      <c r="O117" s="592"/>
    </row>
    <row r="118" spans="1:15" s="593" customFormat="1" ht="15" customHeight="1" x14ac:dyDescent="0.25">
      <c r="A118" s="19"/>
      <c r="B118" s="11"/>
      <c r="C118" s="592"/>
      <c r="D118" s="592"/>
      <c r="E118" s="592"/>
      <c r="F118" s="592"/>
      <c r="G118" s="592"/>
      <c r="H118" s="592"/>
      <c r="I118" s="592"/>
      <c r="J118" s="592"/>
      <c r="K118" s="592"/>
      <c r="L118" s="592"/>
      <c r="M118" s="592"/>
      <c r="N118" s="592"/>
      <c r="O118" s="592"/>
    </row>
    <row r="119" spans="1:15" s="593" customFormat="1" ht="15" customHeight="1" x14ac:dyDescent="0.25">
      <c r="A119" s="19"/>
      <c r="B119" s="11"/>
      <c r="C119" s="592"/>
      <c r="D119" s="592"/>
      <c r="E119" s="592"/>
      <c r="F119" s="592"/>
      <c r="G119" s="592"/>
      <c r="H119" s="592"/>
      <c r="I119" s="592"/>
      <c r="J119" s="592"/>
      <c r="K119" s="592"/>
      <c r="L119" s="592"/>
      <c r="M119" s="592"/>
      <c r="N119" s="592"/>
      <c r="O119" s="592"/>
    </row>
    <row r="120" spans="1:15" s="593" customFormat="1" ht="15" customHeight="1" x14ac:dyDescent="0.25">
      <c r="A120" s="19"/>
      <c r="B120" s="11"/>
      <c r="C120" s="592"/>
      <c r="D120" s="592"/>
      <c r="E120" s="592"/>
      <c r="F120" s="592"/>
      <c r="G120" s="592"/>
      <c r="H120" s="592"/>
      <c r="I120" s="592"/>
      <c r="J120" s="592"/>
      <c r="K120" s="592"/>
      <c r="L120" s="592"/>
      <c r="M120" s="592"/>
      <c r="N120" s="592"/>
      <c r="O120" s="592"/>
    </row>
    <row r="121" spans="1:15" s="593" customFormat="1" ht="15" customHeight="1" x14ac:dyDescent="0.25">
      <c r="A121" s="19"/>
      <c r="B121" s="11"/>
      <c r="C121" s="592"/>
      <c r="D121" s="592"/>
      <c r="E121" s="592"/>
      <c r="F121" s="592"/>
      <c r="G121" s="592"/>
      <c r="H121" s="592"/>
      <c r="I121" s="592"/>
      <c r="J121" s="592"/>
      <c r="K121" s="592"/>
      <c r="L121" s="592"/>
      <c r="M121" s="592"/>
      <c r="N121" s="592"/>
      <c r="O121" s="592"/>
    </row>
    <row r="122" spans="1:15" s="593" customFormat="1" ht="15" customHeight="1" x14ac:dyDescent="0.25">
      <c r="A122" s="19"/>
      <c r="B122" s="11"/>
      <c r="C122" s="592"/>
      <c r="D122" s="592"/>
      <c r="E122" s="592"/>
      <c r="F122" s="592"/>
      <c r="G122" s="592"/>
      <c r="H122" s="592"/>
      <c r="I122" s="592"/>
      <c r="J122" s="592"/>
      <c r="K122" s="592"/>
      <c r="L122" s="592"/>
      <c r="M122" s="592"/>
      <c r="N122" s="592"/>
      <c r="O122" s="592"/>
    </row>
    <row r="123" spans="1:15" s="593" customFormat="1" ht="15" customHeight="1" x14ac:dyDescent="0.25">
      <c r="A123" s="19"/>
      <c r="B123" s="11"/>
      <c r="C123" s="592"/>
      <c r="D123" s="592"/>
      <c r="E123" s="592"/>
      <c r="F123" s="592"/>
      <c r="G123" s="592"/>
      <c r="H123" s="592"/>
      <c r="I123" s="592"/>
      <c r="J123" s="592"/>
      <c r="K123" s="592"/>
      <c r="L123" s="592"/>
      <c r="M123" s="592"/>
      <c r="N123" s="592"/>
      <c r="O123" s="592"/>
    </row>
    <row r="124" spans="1:15" s="593" customFormat="1" ht="15" customHeight="1" x14ac:dyDescent="0.25">
      <c r="A124" s="19"/>
      <c r="B124" s="11"/>
      <c r="C124" s="592"/>
      <c r="D124" s="592"/>
      <c r="E124" s="592"/>
      <c r="F124" s="592"/>
      <c r="G124" s="592"/>
      <c r="H124" s="592"/>
      <c r="I124" s="592"/>
      <c r="J124" s="592"/>
      <c r="K124" s="592"/>
      <c r="L124" s="592"/>
      <c r="M124" s="592"/>
      <c r="N124" s="592"/>
      <c r="O124" s="592"/>
    </row>
    <row r="125" spans="1:15" s="593" customFormat="1" ht="15" customHeight="1" x14ac:dyDescent="0.25">
      <c r="A125" s="19"/>
      <c r="B125" s="11"/>
      <c r="C125" s="592"/>
      <c r="D125" s="592"/>
      <c r="E125" s="592"/>
      <c r="F125" s="592"/>
      <c r="G125" s="592"/>
      <c r="H125" s="592"/>
      <c r="I125" s="592"/>
      <c r="J125" s="592"/>
      <c r="K125" s="592"/>
      <c r="L125" s="592"/>
      <c r="M125" s="592"/>
      <c r="N125" s="592"/>
      <c r="O125" s="592"/>
    </row>
    <row r="126" spans="1:15" s="593" customFormat="1" ht="15" customHeight="1" x14ac:dyDescent="0.25">
      <c r="A126" s="19"/>
      <c r="B126" s="11"/>
      <c r="C126" s="592"/>
      <c r="D126" s="592"/>
      <c r="E126" s="592"/>
      <c r="F126" s="592"/>
      <c r="G126" s="592"/>
      <c r="H126" s="592"/>
      <c r="I126" s="592"/>
      <c r="J126" s="592"/>
      <c r="K126" s="592"/>
      <c r="L126" s="592"/>
      <c r="M126" s="592"/>
      <c r="N126" s="592"/>
      <c r="O126" s="592"/>
    </row>
    <row r="127" spans="1:15" s="593" customFormat="1" ht="15" customHeight="1" x14ac:dyDescent="0.25">
      <c r="A127" s="19"/>
      <c r="B127" s="11"/>
      <c r="C127" s="592"/>
      <c r="D127" s="592"/>
      <c r="E127" s="592"/>
      <c r="F127" s="592"/>
      <c r="G127" s="592"/>
      <c r="H127" s="592"/>
      <c r="I127" s="592"/>
      <c r="J127" s="592"/>
      <c r="K127" s="592"/>
      <c r="L127" s="592"/>
      <c r="M127" s="592"/>
      <c r="N127" s="592"/>
      <c r="O127" s="592"/>
    </row>
    <row r="128" spans="1:15" s="593" customFormat="1" ht="15" customHeight="1" x14ac:dyDescent="0.25">
      <c r="A128" s="19"/>
      <c r="B128" s="11"/>
      <c r="C128" s="592"/>
      <c r="D128" s="592"/>
      <c r="E128" s="592"/>
      <c r="F128" s="592"/>
      <c r="G128" s="592"/>
      <c r="H128" s="592"/>
      <c r="I128" s="592"/>
      <c r="J128" s="592"/>
      <c r="K128" s="592"/>
      <c r="L128" s="592"/>
      <c r="M128" s="592"/>
      <c r="N128" s="592"/>
      <c r="O128" s="592"/>
    </row>
    <row r="129" spans="1:15" s="593" customFormat="1" ht="15" customHeight="1" x14ac:dyDescent="0.25">
      <c r="A129" s="19"/>
      <c r="B129" s="11"/>
      <c r="C129" s="592"/>
      <c r="D129" s="592"/>
      <c r="E129" s="592"/>
      <c r="F129" s="592"/>
      <c r="G129" s="592"/>
      <c r="H129" s="592"/>
      <c r="I129" s="592"/>
      <c r="J129" s="592"/>
      <c r="K129" s="592"/>
      <c r="L129" s="592"/>
      <c r="M129" s="592"/>
      <c r="N129" s="592"/>
      <c r="O129" s="592"/>
    </row>
    <row r="130" spans="1:15" s="593" customFormat="1" ht="15" customHeight="1" x14ac:dyDescent="0.25">
      <c r="A130" s="19"/>
      <c r="B130" s="11"/>
      <c r="C130" s="592"/>
      <c r="D130" s="592"/>
      <c r="E130" s="592"/>
      <c r="F130" s="592"/>
      <c r="G130" s="592"/>
      <c r="H130" s="592"/>
      <c r="I130" s="592"/>
      <c r="J130" s="592"/>
      <c r="K130" s="592"/>
      <c r="L130" s="592"/>
      <c r="M130" s="592"/>
      <c r="N130" s="592"/>
      <c r="O130" s="592"/>
    </row>
    <row r="131" spans="1:15" s="593" customFormat="1" ht="15" customHeight="1" x14ac:dyDescent="0.25">
      <c r="A131" s="19"/>
      <c r="B131" s="11"/>
      <c r="C131" s="592"/>
      <c r="D131" s="592"/>
      <c r="E131" s="592"/>
      <c r="F131" s="592"/>
      <c r="G131" s="592"/>
      <c r="H131" s="592"/>
      <c r="I131" s="592"/>
      <c r="J131" s="592"/>
      <c r="K131" s="592"/>
      <c r="L131" s="592"/>
      <c r="M131" s="592"/>
      <c r="N131" s="592"/>
      <c r="O131" s="592"/>
    </row>
    <row r="132" spans="1:15" s="593" customFormat="1" ht="15" customHeight="1" x14ac:dyDescent="0.25">
      <c r="A132" s="19"/>
      <c r="B132" s="11"/>
      <c r="C132" s="592"/>
      <c r="D132" s="592"/>
      <c r="E132" s="592"/>
      <c r="F132" s="592"/>
      <c r="G132" s="592"/>
      <c r="H132" s="592"/>
      <c r="I132" s="592"/>
      <c r="J132" s="592"/>
      <c r="K132" s="592"/>
      <c r="L132" s="592"/>
      <c r="M132" s="592"/>
      <c r="N132" s="592"/>
      <c r="O132" s="592"/>
    </row>
    <row r="133" spans="1:15" s="593" customFormat="1" ht="15" customHeight="1" x14ac:dyDescent="0.25">
      <c r="A133" s="19"/>
      <c r="B133" s="11"/>
      <c r="C133" s="592"/>
      <c r="D133" s="592"/>
      <c r="E133" s="592"/>
      <c r="F133" s="592"/>
      <c r="G133" s="592"/>
      <c r="H133" s="592"/>
      <c r="I133" s="592"/>
      <c r="J133" s="592"/>
      <c r="K133" s="592"/>
      <c r="L133" s="592"/>
      <c r="M133" s="592"/>
      <c r="N133" s="592"/>
      <c r="O133" s="592"/>
    </row>
    <row r="134" spans="1:15" s="593" customFormat="1" ht="15" customHeight="1" x14ac:dyDescent="0.25">
      <c r="A134" s="19"/>
      <c r="B134" s="11"/>
      <c r="C134" s="592"/>
      <c r="D134" s="592"/>
      <c r="E134" s="592"/>
      <c r="F134" s="592"/>
      <c r="G134" s="592"/>
      <c r="H134" s="592"/>
      <c r="I134" s="592"/>
      <c r="J134" s="592"/>
      <c r="K134" s="592"/>
      <c r="L134" s="592"/>
      <c r="M134" s="592"/>
      <c r="N134" s="592"/>
      <c r="O134" s="592"/>
    </row>
    <row r="135" spans="1:15" s="593" customFormat="1" ht="15" customHeight="1" x14ac:dyDescent="0.25">
      <c r="A135" s="19"/>
      <c r="B135" s="11"/>
      <c r="C135" s="592"/>
      <c r="D135" s="592"/>
      <c r="E135" s="592"/>
      <c r="F135" s="592"/>
      <c r="G135" s="592"/>
      <c r="H135" s="592"/>
      <c r="I135" s="592"/>
      <c r="J135" s="592"/>
      <c r="K135" s="592"/>
      <c r="L135" s="592"/>
      <c r="M135" s="592"/>
      <c r="N135" s="592"/>
      <c r="O135" s="592"/>
    </row>
    <row r="136" spans="1:15" s="593" customFormat="1" ht="15" customHeight="1" x14ac:dyDescent="0.25">
      <c r="A136" s="19"/>
      <c r="B136" s="11"/>
      <c r="C136" s="592"/>
      <c r="D136" s="592"/>
      <c r="E136" s="592"/>
      <c r="F136" s="592"/>
      <c r="G136" s="592"/>
      <c r="H136" s="592"/>
      <c r="I136" s="592"/>
      <c r="J136" s="592"/>
      <c r="K136" s="592"/>
      <c r="L136" s="592"/>
      <c r="M136" s="592"/>
      <c r="N136" s="592"/>
      <c r="O136" s="592"/>
    </row>
    <row r="137" spans="1:15" s="593" customFormat="1" ht="15" customHeight="1" x14ac:dyDescent="0.25">
      <c r="A137" s="19"/>
      <c r="B137" s="11"/>
      <c r="C137" s="592"/>
      <c r="D137" s="592"/>
      <c r="E137" s="592"/>
      <c r="F137" s="592"/>
      <c r="G137" s="592"/>
      <c r="H137" s="592"/>
      <c r="I137" s="592"/>
      <c r="J137" s="592"/>
      <c r="K137" s="592"/>
      <c r="L137" s="592"/>
      <c r="M137" s="592"/>
      <c r="N137" s="592"/>
      <c r="O137" s="592"/>
    </row>
    <row r="138" spans="1:15" s="593" customFormat="1" ht="15" customHeight="1" x14ac:dyDescent="0.25">
      <c r="A138" s="19"/>
      <c r="B138" s="11"/>
      <c r="C138" s="592"/>
      <c r="D138" s="592"/>
      <c r="E138" s="592"/>
      <c r="F138" s="592"/>
      <c r="G138" s="592"/>
      <c r="H138" s="592"/>
      <c r="I138" s="592"/>
      <c r="J138" s="592"/>
      <c r="K138" s="592"/>
      <c r="L138" s="592"/>
      <c r="M138" s="592"/>
      <c r="N138" s="592"/>
      <c r="O138" s="592"/>
    </row>
    <row r="139" spans="1:15" s="593" customFormat="1" ht="15" customHeight="1" x14ac:dyDescent="0.25">
      <c r="A139" s="19"/>
      <c r="B139" s="11"/>
      <c r="C139" s="592"/>
      <c r="D139" s="592"/>
      <c r="E139" s="592"/>
      <c r="F139" s="592"/>
      <c r="G139" s="592"/>
      <c r="H139" s="592"/>
      <c r="I139" s="592"/>
      <c r="J139" s="592"/>
      <c r="K139" s="592"/>
      <c r="L139" s="592"/>
      <c r="M139" s="592"/>
      <c r="N139" s="592"/>
      <c r="O139" s="592"/>
    </row>
    <row r="140" spans="1:15" s="593" customFormat="1" ht="15" customHeight="1" x14ac:dyDescent="0.25">
      <c r="A140" s="19"/>
      <c r="B140" s="11"/>
      <c r="C140" s="592"/>
      <c r="D140" s="592"/>
      <c r="E140" s="592"/>
      <c r="F140" s="592"/>
      <c r="G140" s="592"/>
      <c r="H140" s="592"/>
      <c r="I140" s="592"/>
      <c r="J140" s="592"/>
      <c r="K140" s="592"/>
      <c r="L140" s="592"/>
      <c r="M140" s="592"/>
      <c r="N140" s="592"/>
      <c r="O140" s="592"/>
    </row>
    <row r="141" spans="1:15" s="593" customFormat="1" ht="15.75" customHeight="1" x14ac:dyDescent="0.25">
      <c r="A141" s="19"/>
      <c r="B141" s="11"/>
      <c r="C141" s="592"/>
      <c r="D141" s="592"/>
      <c r="E141" s="592"/>
      <c r="F141" s="592"/>
      <c r="G141" s="592"/>
      <c r="H141" s="592"/>
      <c r="I141" s="592"/>
      <c r="J141" s="592"/>
      <c r="K141" s="592"/>
      <c r="L141" s="592"/>
      <c r="M141" s="592"/>
      <c r="N141" s="592"/>
      <c r="O141" s="592"/>
    </row>
    <row r="142" spans="1:15" s="593" customFormat="1" ht="15.75" customHeight="1" x14ac:dyDescent="0.25">
      <c r="A142" s="19"/>
      <c r="B142" s="11"/>
      <c r="C142" s="592"/>
      <c r="D142" s="592"/>
      <c r="E142" s="592"/>
      <c r="F142" s="592"/>
      <c r="G142" s="592"/>
      <c r="H142" s="592"/>
      <c r="I142" s="592"/>
      <c r="J142" s="592"/>
      <c r="K142" s="592"/>
      <c r="L142" s="592"/>
      <c r="M142" s="592"/>
      <c r="N142" s="592"/>
      <c r="O142" s="592"/>
    </row>
    <row r="143" spans="1:15" s="593" customFormat="1" ht="15.75" customHeight="1" x14ac:dyDescent="0.25">
      <c r="A143" s="19"/>
      <c r="B143" s="11"/>
      <c r="C143" s="592"/>
      <c r="D143" s="592"/>
      <c r="E143" s="592"/>
      <c r="F143" s="592"/>
      <c r="G143" s="592"/>
      <c r="H143" s="592"/>
      <c r="I143" s="592"/>
      <c r="J143" s="592"/>
      <c r="K143" s="592"/>
      <c r="L143" s="592"/>
      <c r="M143" s="592"/>
      <c r="N143" s="592"/>
      <c r="O143" s="592"/>
    </row>
    <row r="144" spans="1:15" s="593" customFormat="1" ht="15.75" customHeight="1" x14ac:dyDescent="0.25">
      <c r="A144" s="19"/>
      <c r="B144" s="11"/>
      <c r="C144" s="592"/>
      <c r="D144" s="592"/>
      <c r="E144" s="592"/>
      <c r="F144" s="592"/>
      <c r="G144" s="592"/>
      <c r="H144" s="592"/>
      <c r="I144" s="592"/>
      <c r="J144" s="592"/>
      <c r="K144" s="592"/>
      <c r="L144" s="592"/>
      <c r="M144" s="592"/>
      <c r="N144" s="592"/>
      <c r="O144" s="592"/>
    </row>
    <row r="145" spans="1:15" s="593" customFormat="1" ht="15.75" customHeight="1" x14ac:dyDescent="0.25">
      <c r="A145" s="19"/>
      <c r="B145" s="11"/>
      <c r="C145" s="592"/>
      <c r="D145" s="592"/>
      <c r="E145" s="592"/>
      <c r="F145" s="592"/>
      <c r="G145" s="592"/>
      <c r="H145" s="592"/>
      <c r="I145" s="592"/>
      <c r="J145" s="592"/>
      <c r="K145" s="592"/>
      <c r="L145" s="592"/>
      <c r="M145" s="592"/>
      <c r="N145" s="592"/>
      <c r="O145" s="592"/>
    </row>
    <row r="146" spans="1:15" s="593" customFormat="1" ht="15.75" customHeight="1" x14ac:dyDescent="0.25">
      <c r="A146" s="19"/>
      <c r="B146" s="11"/>
      <c r="C146" s="592"/>
      <c r="D146" s="592"/>
      <c r="E146" s="592"/>
      <c r="F146" s="592"/>
      <c r="G146" s="592"/>
      <c r="H146" s="592"/>
      <c r="I146" s="592"/>
      <c r="J146" s="592"/>
      <c r="K146" s="592"/>
      <c r="L146" s="592"/>
      <c r="M146" s="592"/>
      <c r="N146" s="592"/>
      <c r="O146" s="592"/>
    </row>
    <row r="147" spans="1:15" s="592" customFormat="1" x14ac:dyDescent="0.25">
      <c r="A147" s="19"/>
      <c r="B147" s="11"/>
      <c r="C147" s="594"/>
    </row>
    <row r="148" spans="1:15" s="592" customFormat="1" x14ac:dyDescent="0.25">
      <c r="A148" s="19"/>
      <c r="B148" s="11"/>
      <c r="C148" s="594"/>
    </row>
    <row r="149" spans="1:15" s="592" customFormat="1" x14ac:dyDescent="0.25">
      <c r="A149" s="19"/>
      <c r="B149" s="11"/>
      <c r="C149" s="594"/>
    </row>
    <row r="150" spans="1:15" s="592" customFormat="1" x14ac:dyDescent="0.25">
      <c r="A150" s="19"/>
      <c r="B150" s="11"/>
      <c r="C150" s="594"/>
    </row>
    <row r="151" spans="1:15" s="592" customFormat="1" x14ac:dyDescent="0.25">
      <c r="A151" s="19"/>
      <c r="B151" s="11"/>
      <c r="C151" s="594"/>
    </row>
    <row r="152" spans="1:15" s="592" customFormat="1" x14ac:dyDescent="0.25">
      <c r="A152" s="19"/>
      <c r="B152" s="11"/>
      <c r="C152" s="594"/>
    </row>
    <row r="153" spans="1:15" s="592" customFormat="1" x14ac:dyDescent="0.25">
      <c r="A153" s="19"/>
      <c r="B153" s="11"/>
      <c r="C153" s="594"/>
    </row>
    <row r="154" spans="1:15" s="592" customFormat="1" x14ac:dyDescent="0.25">
      <c r="A154" s="19"/>
      <c r="B154" s="11"/>
      <c r="C154" s="594"/>
    </row>
    <row r="155" spans="1:15" s="592" customFormat="1" x14ac:dyDescent="0.25">
      <c r="A155" s="19"/>
      <c r="B155" s="11"/>
      <c r="C155" s="594"/>
    </row>
    <row r="156" spans="1:15" s="592" customFormat="1" x14ac:dyDescent="0.25">
      <c r="A156" s="19"/>
      <c r="B156" s="11"/>
      <c r="C156" s="594"/>
    </row>
    <row r="157" spans="1:15" s="592" customFormat="1" x14ac:dyDescent="0.25">
      <c r="A157" s="19"/>
      <c r="B157" s="11"/>
      <c r="C157" s="594"/>
    </row>
    <row r="158" spans="1:15" s="592" customFormat="1" x14ac:dyDescent="0.25">
      <c r="A158" s="19"/>
      <c r="B158" s="11"/>
      <c r="C158" s="594"/>
    </row>
    <row r="159" spans="1:15" s="592" customFormat="1" x14ac:dyDescent="0.25">
      <c r="A159" s="19"/>
      <c r="B159" s="11"/>
      <c r="C159" s="594"/>
    </row>
    <row r="160" spans="1:15" s="592" customFormat="1" x14ac:dyDescent="0.25">
      <c r="A160" s="19"/>
      <c r="B160" s="11"/>
      <c r="C160" s="594"/>
    </row>
    <row r="161" spans="1:3" s="592" customFormat="1" x14ac:dyDescent="0.25">
      <c r="A161" s="19"/>
      <c r="B161" s="11"/>
      <c r="C161" s="594"/>
    </row>
    <row r="162" spans="1:3" s="592" customFormat="1" x14ac:dyDescent="0.25">
      <c r="A162" s="19"/>
      <c r="B162" s="11"/>
      <c r="C162" s="594"/>
    </row>
    <row r="163" spans="1:3" s="592" customFormat="1" x14ac:dyDescent="0.25">
      <c r="A163" s="19"/>
      <c r="B163" s="11"/>
      <c r="C163" s="594"/>
    </row>
    <row r="164" spans="1:3" s="592" customFormat="1" x14ac:dyDescent="0.25">
      <c r="A164" s="19"/>
      <c r="B164" s="11"/>
      <c r="C164" s="594"/>
    </row>
    <row r="165" spans="1:3" s="592" customFormat="1" x14ac:dyDescent="0.25">
      <c r="A165" s="19"/>
      <c r="B165" s="11"/>
      <c r="C165" s="594"/>
    </row>
    <row r="166" spans="1:3" s="592" customFormat="1" x14ac:dyDescent="0.25">
      <c r="A166" s="19"/>
      <c r="B166" s="11"/>
      <c r="C166" s="594"/>
    </row>
    <row r="167" spans="1:3" s="592" customFormat="1" x14ac:dyDescent="0.25">
      <c r="A167" s="19"/>
      <c r="B167" s="11"/>
      <c r="C167" s="594"/>
    </row>
    <row r="168" spans="1:3" s="592" customFormat="1" x14ac:dyDescent="0.25">
      <c r="A168" s="19"/>
      <c r="B168" s="11"/>
      <c r="C168" s="594"/>
    </row>
    <row r="169" spans="1:3" s="592" customFormat="1" x14ac:dyDescent="0.25">
      <c r="A169" s="19"/>
      <c r="B169" s="11"/>
      <c r="C169" s="594"/>
    </row>
    <row r="170" spans="1:3" s="592" customFormat="1" x14ac:dyDescent="0.25">
      <c r="A170" s="19"/>
      <c r="B170" s="11"/>
      <c r="C170" s="594"/>
    </row>
    <row r="171" spans="1:3" s="592" customFormat="1" x14ac:dyDescent="0.25">
      <c r="A171" s="19"/>
      <c r="B171" s="11"/>
      <c r="C171" s="594"/>
    </row>
    <row r="172" spans="1:3" s="592" customFormat="1" x14ac:dyDescent="0.25">
      <c r="A172" s="19"/>
      <c r="B172" s="11"/>
      <c r="C172" s="594"/>
    </row>
    <row r="173" spans="1:3" s="592" customFormat="1" x14ac:dyDescent="0.25">
      <c r="A173" s="19"/>
      <c r="B173" s="11"/>
      <c r="C173" s="594"/>
    </row>
    <row r="174" spans="1:3" s="592" customFormat="1" x14ac:dyDescent="0.25">
      <c r="A174" s="19"/>
      <c r="B174" s="11"/>
      <c r="C174" s="594"/>
    </row>
    <row r="175" spans="1:3" s="592" customFormat="1" x14ac:dyDescent="0.25">
      <c r="A175" s="19"/>
      <c r="B175" s="11"/>
      <c r="C175" s="594"/>
    </row>
    <row r="176" spans="1:3" s="592" customFormat="1" x14ac:dyDescent="0.25">
      <c r="A176" s="19"/>
      <c r="B176" s="11"/>
      <c r="C176" s="594"/>
    </row>
    <row r="177" spans="1:3" s="592" customFormat="1" x14ac:dyDescent="0.25">
      <c r="A177" s="19"/>
      <c r="B177" s="11"/>
      <c r="C177" s="594"/>
    </row>
    <row r="178" spans="1:3" s="592" customFormat="1" x14ac:dyDescent="0.25">
      <c r="A178" s="19"/>
      <c r="B178" s="11"/>
      <c r="C178" s="594"/>
    </row>
    <row r="179" spans="1:3" s="592" customFormat="1" x14ac:dyDescent="0.25">
      <c r="A179" s="19"/>
      <c r="B179" s="11"/>
      <c r="C179" s="594"/>
    </row>
    <row r="180" spans="1:3" s="592" customFormat="1" x14ac:dyDescent="0.25">
      <c r="A180" s="19"/>
      <c r="B180" s="11"/>
      <c r="C180" s="594"/>
    </row>
    <row r="181" spans="1:3" s="592" customFormat="1" x14ac:dyDescent="0.25">
      <c r="A181" s="19"/>
      <c r="B181" s="11"/>
      <c r="C181" s="594"/>
    </row>
    <row r="182" spans="1:3" s="592" customFormat="1" x14ac:dyDescent="0.25">
      <c r="A182" s="19"/>
      <c r="B182" s="11"/>
      <c r="C182" s="594"/>
    </row>
    <row r="183" spans="1:3" s="592" customFormat="1" x14ac:dyDescent="0.25">
      <c r="A183" s="19"/>
      <c r="B183" s="11"/>
      <c r="C183" s="594"/>
    </row>
    <row r="184" spans="1:3" s="592" customFormat="1" x14ac:dyDescent="0.25">
      <c r="A184" s="19"/>
      <c r="B184" s="11"/>
      <c r="C184" s="594"/>
    </row>
    <row r="185" spans="1:3" s="592" customFormat="1" x14ac:dyDescent="0.25">
      <c r="A185" s="19"/>
      <c r="B185" s="11"/>
      <c r="C185" s="594"/>
    </row>
    <row r="186" spans="1:3" s="592" customFormat="1" x14ac:dyDescent="0.25">
      <c r="A186" s="19"/>
      <c r="B186" s="11"/>
      <c r="C186" s="594"/>
    </row>
    <row r="187" spans="1:3" s="592" customFormat="1" x14ac:dyDescent="0.25">
      <c r="A187" s="19"/>
      <c r="B187" s="11"/>
      <c r="C187" s="594"/>
    </row>
    <row r="188" spans="1:3" s="592" customFormat="1" x14ac:dyDescent="0.25">
      <c r="A188" s="19"/>
      <c r="B188" s="11"/>
      <c r="C188" s="594"/>
    </row>
    <row r="189" spans="1:3" s="592" customFormat="1" x14ac:dyDescent="0.25">
      <c r="A189" s="19"/>
      <c r="B189" s="11"/>
      <c r="C189" s="594"/>
    </row>
    <row r="190" spans="1:3" s="592" customFormat="1" x14ac:dyDescent="0.25">
      <c r="A190" s="19"/>
      <c r="B190" s="11"/>
      <c r="C190" s="594"/>
    </row>
    <row r="191" spans="1:3" s="592" customFormat="1" x14ac:dyDescent="0.25">
      <c r="A191" s="19"/>
      <c r="B191" s="11"/>
      <c r="C191" s="594"/>
    </row>
    <row r="192" spans="1:3" s="592" customFormat="1" x14ac:dyDescent="0.25">
      <c r="A192" s="19"/>
      <c r="B192" s="11"/>
      <c r="C192" s="594"/>
    </row>
    <row r="193" spans="1:3" s="592" customFormat="1" x14ac:dyDescent="0.25">
      <c r="A193" s="19"/>
      <c r="B193" s="11"/>
      <c r="C193" s="594"/>
    </row>
    <row r="194" spans="1:3" s="592" customFormat="1" x14ac:dyDescent="0.25">
      <c r="A194" s="19"/>
      <c r="B194" s="11"/>
      <c r="C194" s="594"/>
    </row>
    <row r="195" spans="1:3" s="592" customFormat="1" x14ac:dyDescent="0.25">
      <c r="A195" s="19"/>
      <c r="B195" s="11"/>
      <c r="C195" s="594"/>
    </row>
    <row r="196" spans="1:3" s="592" customFormat="1" x14ac:dyDescent="0.25">
      <c r="A196" s="19"/>
      <c r="B196" s="11"/>
      <c r="C196" s="594"/>
    </row>
    <row r="197" spans="1:3" s="592" customFormat="1" x14ac:dyDescent="0.25">
      <c r="A197" s="19"/>
      <c r="B197" s="11"/>
      <c r="C197" s="594"/>
    </row>
    <row r="198" spans="1:3" s="592" customFormat="1" x14ac:dyDescent="0.25">
      <c r="A198" s="19"/>
      <c r="B198" s="11"/>
      <c r="C198" s="594"/>
    </row>
    <row r="199" spans="1:3" s="592" customFormat="1" x14ac:dyDescent="0.25">
      <c r="A199" s="19"/>
      <c r="B199" s="11"/>
      <c r="C199" s="594"/>
    </row>
    <row r="200" spans="1:3" x14ac:dyDescent="0.25">
      <c r="A200" s="19"/>
    </row>
    <row r="201" spans="1:3" x14ac:dyDescent="0.25">
      <c r="A201" s="19"/>
    </row>
    <row r="202" spans="1:3" x14ac:dyDescent="0.25">
      <c r="A202" s="19"/>
    </row>
    <row r="203" spans="1:3" x14ac:dyDescent="0.25">
      <c r="A203" s="19"/>
    </row>
    <row r="204" spans="1:3" x14ac:dyDescent="0.25">
      <c r="A204" s="19"/>
    </row>
    <row r="205" spans="1:3" x14ac:dyDescent="0.25">
      <c r="A205" s="19"/>
    </row>
    <row r="206" spans="1:3" x14ac:dyDescent="0.25">
      <c r="A206" s="19"/>
    </row>
    <row r="207" spans="1:3" x14ac:dyDescent="0.25">
      <c r="A207" s="19"/>
    </row>
    <row r="208" spans="1:3" x14ac:dyDescent="0.25">
      <c r="A208" s="19"/>
    </row>
    <row r="209" spans="1:1" x14ac:dyDescent="0.25">
      <c r="A209" s="19"/>
    </row>
    <row r="210" spans="1:1" x14ac:dyDescent="0.25">
      <c r="A210" s="19"/>
    </row>
    <row r="211" spans="1:1" x14ac:dyDescent="0.25">
      <c r="A211" s="19"/>
    </row>
    <row r="212" spans="1:1" x14ac:dyDescent="0.25">
      <c r="A212" s="19"/>
    </row>
    <row r="213" spans="1:1" x14ac:dyDescent="0.25">
      <c r="A213" s="19"/>
    </row>
    <row r="214" spans="1:1" x14ac:dyDescent="0.25">
      <c r="A214" s="19"/>
    </row>
    <row r="215" spans="1:1" x14ac:dyDescent="0.25">
      <c r="A215" s="19"/>
    </row>
    <row r="216" spans="1:1" x14ac:dyDescent="0.25">
      <c r="A216" s="19"/>
    </row>
    <row r="217" spans="1:1" x14ac:dyDescent="0.25">
      <c r="A217" s="19"/>
    </row>
  </sheetData>
  <sheetProtection algorithmName="SHA-512" hashValue="OovvHLqLutvduMcbp19iBmNE5nYOKx25aIWgzsSjgi3WKoVI6Vd3616ti5/Xc5DLgTqbmHUh/VrIUCIyOVrzVA==" saltValue="3mOJnGQEchANex1UJwR4xA==" spinCount="100000" sheet="1" objects="1" scenarios="1"/>
  <protectedRanges>
    <protectedRange sqref="E16:K65" name="Rango1"/>
  </protectedRanges>
  <mergeCells count="8">
    <mergeCell ref="C1:N1"/>
    <mergeCell ref="E14:E15"/>
    <mergeCell ref="F14:F15"/>
    <mergeCell ref="G14:H14"/>
    <mergeCell ref="E3:M8"/>
    <mergeCell ref="E10:M10"/>
    <mergeCell ref="I14:K14"/>
    <mergeCell ref="L14:L15"/>
  </mergeCells>
  <conditionalFormatting sqref="G16:G65">
    <cfRule type="expression" dxfId="2671" priority="55" stopIfTrue="1">
      <formula>AND(($F16&lt;&gt;""),$G16="")</formula>
    </cfRule>
  </conditionalFormatting>
  <conditionalFormatting sqref="E16:E65">
    <cfRule type="expression" dxfId="2670" priority="53" stopIfTrue="1">
      <formula>E16=""</formula>
    </cfRule>
  </conditionalFormatting>
  <conditionalFormatting sqref="F16:F65">
    <cfRule type="expression" dxfId="2669" priority="10" stopIfTrue="1">
      <formula>AND(($E16&lt;&gt;""),ISNONTEXT(F16))</formula>
    </cfRule>
  </conditionalFormatting>
  <conditionalFormatting sqref="H16:H65">
    <cfRule type="expression" dxfId="2668" priority="6" stopIfTrue="1">
      <formula>AND(($F16&lt;&gt;""),$H16="")</formula>
    </cfRule>
  </conditionalFormatting>
  <conditionalFormatting sqref="I16:K66">
    <cfRule type="expression" dxfId="2667" priority="2" stopIfTrue="1">
      <formula>ISNUMBER(I16)</formula>
    </cfRule>
  </conditionalFormatting>
  <conditionalFormatting sqref="L16:L65">
    <cfRule type="expression" dxfId="2666" priority="1" stopIfTrue="1">
      <formula>ISNUMBER(L16)</formula>
    </cfRule>
  </conditionalFormatting>
  <dataValidations count="2">
    <dataValidation type="list" allowBlank="1" showInputMessage="1" showErrorMessage="1" sqref="F16:F65" xr:uid="{00000000-0002-0000-0600-000000000000}">
      <formula1>Sector_Industrial</formula1>
    </dataValidation>
    <dataValidation type="decimal" operator="greaterThanOrEqual" allowBlank="1" showInputMessage="1" showErrorMessage="1" sqref="I16:K65" xr:uid="{00000000-0002-0000-0600-000001000000}">
      <formula1>0</formula1>
    </dataValidation>
  </dataValidations>
  <hyperlinks>
    <hyperlink ref="A4" location="'2. Hoja de trabajo. Consumos'!A1" display="2. Hoja de trabajo. Consumos" xr:uid="{00000000-0004-0000-0600-000000000000}"/>
    <hyperlink ref="A5" location="'3. Instalaciones fijas'!A1" display="3. Instalaciones fijas" xr:uid="{00000000-0004-0000-0600-000001000000}"/>
    <hyperlink ref="A7" location="'5. Emisiones Fugitivas'!A1" display="5. Emisiones fugitivas" xr:uid="{00000000-0004-0000-0600-000002000000}"/>
    <hyperlink ref="A8" location="'6. Emisiones de proceso'!A1" display="6. Emisiones de proceso" xr:uid="{00000000-0004-0000-0600-000003000000}"/>
    <hyperlink ref="A9" location="'7. Información adicional'!A1" display="7. Información adicional" xr:uid="{00000000-0004-0000-0600-000004000000}"/>
    <hyperlink ref="A13" location="'11. Revisiones calculadora'!A1" display="11. Revisiones de la calculadora" xr:uid="{00000000-0004-0000-0600-000005000000}"/>
    <hyperlink ref="A3" location="'1.Datos generales organización '!A1" display="1. Datos de la organización" xr:uid="{00000000-0004-0000-0600-000006000000}"/>
    <hyperlink ref="A6" location="'4. Vehículos y maquinaria'!A1" display="4. Vehículos y maquinaria" xr:uid="{00000000-0004-0000-0600-000007000000}"/>
    <hyperlink ref="A11" location="'9. Informe final. Resultados'!A1" display="9. Informe final: Resultados" xr:uid="{00000000-0004-0000-0600-000008000000}"/>
    <hyperlink ref="A10" location="'8.Electricidad y otras energías'!A1" display="8. Indirectas por energía comprada" xr:uid="{00000000-0004-0000-0600-000009000000}"/>
    <hyperlink ref="A12" location="'10. Factores de emisión'!A1" display="10. Factores de emisión" xr:uid="{00000000-0004-0000-0600-00000A000000}"/>
  </hyperlinks>
  <pageMargins left="0.74803149606299213" right="0.74803149606299213" top="0.98425196850393704" bottom="0.98425196850393704" header="0" footer="0"/>
  <pageSetup paperSize="256" scale="4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W2210"/>
  <sheetViews>
    <sheetView showGridLines="0"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6.5" x14ac:dyDescent="0.3"/>
  <cols>
    <col min="1" max="1" width="26.7109375" style="13" customWidth="1"/>
    <col min="2" max="2" width="0.5703125" style="11" customWidth="1"/>
    <col min="3" max="3" width="1.5703125" style="25" customWidth="1"/>
    <col min="4" max="4" width="5.7109375" style="25" customWidth="1"/>
    <col min="5" max="5" width="24.7109375" style="25" customWidth="1"/>
    <col min="6" max="6" width="21.42578125" style="26" bestFit="1" customWidth="1"/>
    <col min="7" max="7" width="16.85546875" style="25" customWidth="1"/>
    <col min="8" max="14" width="10.140625" style="25" customWidth="1"/>
    <col min="15" max="15" width="14.7109375" style="25" customWidth="1"/>
    <col min="16" max="16" width="3" style="25" customWidth="1"/>
    <col min="17" max="16384" width="11.42578125" style="12"/>
  </cols>
  <sheetData>
    <row r="1" spans="1:23" ht="36" customHeight="1" x14ac:dyDescent="0.3">
      <c r="A1" s="10"/>
      <c r="C1" s="1148" t="s">
        <v>212</v>
      </c>
      <c r="D1" s="1148"/>
      <c r="E1" s="1148"/>
      <c r="F1" s="1148"/>
      <c r="G1" s="1148"/>
      <c r="H1" s="1148"/>
      <c r="I1" s="1148"/>
      <c r="J1" s="1148"/>
      <c r="K1" s="1148"/>
      <c r="L1" s="1148"/>
      <c r="M1" s="1148"/>
      <c r="N1" s="1148"/>
      <c r="O1" s="1148"/>
      <c r="P1" s="1148"/>
    </row>
    <row r="2" spans="1:23" s="14" customFormat="1" ht="36" customHeight="1" x14ac:dyDescent="0.25">
      <c r="A2" s="13"/>
      <c r="B2" s="5"/>
      <c r="G2" s="15"/>
      <c r="H2" s="15"/>
      <c r="I2" s="15"/>
      <c r="J2" s="15"/>
      <c r="K2" s="15"/>
      <c r="L2" s="15"/>
      <c r="M2" s="15"/>
      <c r="N2" s="15"/>
      <c r="O2" s="15"/>
      <c r="P2" s="15"/>
      <c r="Q2" s="16"/>
      <c r="R2" s="16"/>
      <c r="S2" s="15"/>
      <c r="T2" s="15"/>
      <c r="U2" s="15"/>
      <c r="V2" s="15"/>
      <c r="W2" s="15"/>
    </row>
    <row r="3" spans="1:23" s="14" customFormat="1" ht="15" customHeight="1" x14ac:dyDescent="0.2">
      <c r="A3" s="17" t="s">
        <v>49</v>
      </c>
      <c r="B3" s="6"/>
      <c r="D3" s="1168" t="s">
        <v>1131</v>
      </c>
      <c r="E3" s="1168"/>
      <c r="F3" s="1168"/>
      <c r="G3" s="1168"/>
      <c r="H3" s="1168"/>
      <c r="I3" s="1168"/>
      <c r="J3" s="1168"/>
      <c r="K3" s="1168"/>
      <c r="L3" s="1168"/>
      <c r="M3" s="1168"/>
      <c r="N3" s="1168"/>
      <c r="O3" s="1168"/>
      <c r="P3" s="15"/>
      <c r="Q3" s="16"/>
      <c r="R3" s="16"/>
      <c r="S3" s="15"/>
      <c r="T3" s="15"/>
      <c r="U3" s="15"/>
      <c r="V3" s="15"/>
      <c r="W3" s="15"/>
    </row>
    <row r="4" spans="1:23" s="14" customFormat="1" ht="15" customHeight="1" x14ac:dyDescent="0.2">
      <c r="A4" s="17" t="s">
        <v>1149</v>
      </c>
      <c r="B4" s="6"/>
      <c r="D4" s="1168"/>
      <c r="E4" s="1168"/>
      <c r="F4" s="1168"/>
      <c r="G4" s="1168"/>
      <c r="H4" s="1168"/>
      <c r="I4" s="1168"/>
      <c r="J4" s="1168"/>
      <c r="K4" s="1168"/>
      <c r="L4" s="1168"/>
      <c r="M4" s="1168"/>
      <c r="N4" s="1168"/>
      <c r="O4" s="1168"/>
      <c r="P4" s="15"/>
      <c r="Q4" s="16"/>
      <c r="R4" s="16"/>
      <c r="S4" s="15"/>
      <c r="T4" s="15"/>
      <c r="U4" s="15"/>
      <c r="V4" s="15"/>
      <c r="W4" s="15"/>
    </row>
    <row r="5" spans="1:23" s="14" customFormat="1" ht="15" customHeight="1" x14ac:dyDescent="0.2">
      <c r="A5" s="17" t="s">
        <v>1150</v>
      </c>
      <c r="B5" s="6"/>
      <c r="D5" s="1168"/>
      <c r="E5" s="1168"/>
      <c r="F5" s="1168"/>
      <c r="G5" s="1168"/>
      <c r="H5" s="1168"/>
      <c r="I5" s="1168"/>
      <c r="J5" s="1168"/>
      <c r="K5" s="1168"/>
      <c r="L5" s="1168"/>
      <c r="M5" s="1168"/>
      <c r="N5" s="1168"/>
      <c r="O5" s="1168"/>
      <c r="P5" s="15"/>
      <c r="Q5" s="16"/>
      <c r="R5" s="16"/>
      <c r="S5" s="15"/>
      <c r="T5" s="15"/>
      <c r="U5" s="15"/>
      <c r="V5" s="15"/>
      <c r="W5" s="15"/>
    </row>
    <row r="6" spans="1:23" s="14" customFormat="1" ht="15" customHeight="1" x14ac:dyDescent="0.2">
      <c r="A6" s="17" t="s">
        <v>1151</v>
      </c>
      <c r="B6" s="6"/>
      <c r="D6" s="1168"/>
      <c r="E6" s="1168"/>
      <c r="F6" s="1168"/>
      <c r="G6" s="1168"/>
      <c r="H6" s="1168"/>
      <c r="I6" s="1168"/>
      <c r="J6" s="1168"/>
      <c r="K6" s="1168"/>
      <c r="L6" s="1168"/>
      <c r="M6" s="1168"/>
      <c r="N6" s="1168"/>
      <c r="O6" s="1168"/>
      <c r="P6" s="15"/>
      <c r="Q6" s="16"/>
      <c r="R6" s="16"/>
      <c r="S6" s="15"/>
      <c r="T6" s="15"/>
      <c r="U6" s="15"/>
      <c r="V6" s="15"/>
      <c r="W6" s="15"/>
    </row>
    <row r="7" spans="1:23" s="14" customFormat="1" ht="15" customHeight="1" x14ac:dyDescent="0.2">
      <c r="A7" s="17" t="s">
        <v>1152</v>
      </c>
      <c r="B7" s="6"/>
      <c r="D7" s="1168"/>
      <c r="E7" s="1168"/>
      <c r="F7" s="1168"/>
      <c r="G7" s="1168"/>
      <c r="H7" s="1168"/>
      <c r="I7" s="1168"/>
      <c r="J7" s="1168"/>
      <c r="K7" s="1168"/>
      <c r="L7" s="1168"/>
      <c r="M7" s="1168"/>
      <c r="N7" s="1168"/>
      <c r="O7" s="1168"/>
      <c r="P7" s="15"/>
      <c r="Q7" s="16"/>
      <c r="R7" s="16"/>
      <c r="S7" s="15"/>
      <c r="T7" s="15"/>
      <c r="U7" s="15"/>
      <c r="V7" s="15"/>
      <c r="W7" s="15"/>
    </row>
    <row r="8" spans="1:23" s="14" customFormat="1" ht="15" customHeight="1" x14ac:dyDescent="0.2">
      <c r="A8" s="17" t="s">
        <v>1153</v>
      </c>
      <c r="B8" s="6"/>
      <c r="D8" s="1232" t="s">
        <v>1383</v>
      </c>
      <c r="E8" s="1232"/>
      <c r="F8" s="1232"/>
      <c r="G8" s="1232"/>
      <c r="H8" s="1232"/>
      <c r="I8" s="1232"/>
      <c r="J8" s="1232"/>
      <c r="K8" s="1232"/>
      <c r="L8" s="1232"/>
      <c r="M8" s="1232"/>
      <c r="N8" s="1232"/>
      <c r="O8" s="1232"/>
      <c r="P8" s="15"/>
      <c r="Q8" s="16"/>
      <c r="R8" s="16"/>
      <c r="S8" s="15"/>
      <c r="T8" s="15"/>
      <c r="U8" s="15"/>
      <c r="V8" s="15"/>
      <c r="W8" s="15"/>
    </row>
    <row r="9" spans="1:23" ht="15" customHeight="1" x14ac:dyDescent="0.3">
      <c r="A9" s="4" t="s">
        <v>1154</v>
      </c>
      <c r="B9" s="6"/>
      <c r="C9" s="12"/>
      <c r="D9" s="1232"/>
      <c r="E9" s="1232"/>
      <c r="F9" s="1232"/>
      <c r="G9" s="1232"/>
      <c r="H9" s="1232"/>
      <c r="I9" s="1232"/>
      <c r="J9" s="1232"/>
      <c r="K9" s="1232"/>
      <c r="L9" s="1232"/>
      <c r="M9" s="1232"/>
      <c r="N9" s="1232"/>
      <c r="O9" s="1232"/>
      <c r="P9" s="12"/>
    </row>
    <row r="10" spans="1:23" ht="15" customHeight="1" x14ac:dyDescent="0.3">
      <c r="A10" s="17" t="s">
        <v>1357</v>
      </c>
      <c r="C10" s="12"/>
      <c r="D10" s="1232"/>
      <c r="E10" s="1232"/>
      <c r="F10" s="1232"/>
      <c r="G10" s="1232"/>
      <c r="H10" s="1232"/>
      <c r="I10" s="1232"/>
      <c r="J10" s="1232"/>
      <c r="K10" s="1232"/>
      <c r="L10" s="1232"/>
      <c r="M10" s="1232"/>
      <c r="N10" s="1232"/>
      <c r="O10" s="1232"/>
      <c r="P10" s="12"/>
    </row>
    <row r="11" spans="1:23" ht="15" customHeight="1" x14ac:dyDescent="0.3">
      <c r="A11" s="17" t="s">
        <v>1155</v>
      </c>
      <c r="C11" s="12"/>
      <c r="D11" s="1232"/>
      <c r="E11" s="1232"/>
      <c r="F11" s="1232"/>
      <c r="G11" s="1232"/>
      <c r="H11" s="1232"/>
      <c r="I11" s="1232"/>
      <c r="J11" s="1232"/>
      <c r="K11" s="1232"/>
      <c r="L11" s="1232"/>
      <c r="M11" s="1232"/>
      <c r="N11" s="1232"/>
      <c r="O11" s="1232"/>
      <c r="P11" s="12"/>
    </row>
    <row r="12" spans="1:23" ht="15" customHeight="1" x14ac:dyDescent="0.3">
      <c r="A12" s="17" t="s">
        <v>1156</v>
      </c>
      <c r="C12" s="12"/>
      <c r="D12" s="14"/>
      <c r="E12" s="14"/>
      <c r="F12" s="14"/>
      <c r="G12" s="14"/>
      <c r="H12" s="14"/>
      <c r="I12" s="14"/>
      <c r="J12" s="14"/>
      <c r="K12" s="14"/>
      <c r="L12" s="14"/>
      <c r="M12" s="14"/>
      <c r="N12" s="14"/>
      <c r="O12" s="12"/>
      <c r="P12" s="12"/>
    </row>
    <row r="13" spans="1:23" ht="15" customHeight="1" x14ac:dyDescent="0.3">
      <c r="A13" s="17" t="s">
        <v>1157</v>
      </c>
      <c r="C13" s="12"/>
      <c r="D13" s="14"/>
      <c r="E13" s="1276" t="s">
        <v>289</v>
      </c>
      <c r="F13" s="1278" t="s">
        <v>8</v>
      </c>
      <c r="G13" s="1278" t="s">
        <v>31</v>
      </c>
      <c r="H13" s="1173" t="s">
        <v>957</v>
      </c>
      <c r="I13" s="14"/>
      <c r="J13" s="14"/>
      <c r="K13" s="14"/>
      <c r="L13" s="14"/>
      <c r="M13" s="14"/>
      <c r="N13" s="14"/>
      <c r="O13" s="12"/>
      <c r="P13" s="12"/>
    </row>
    <row r="14" spans="1:23" ht="15" customHeight="1" x14ac:dyDescent="0.3">
      <c r="A14" s="19"/>
      <c r="C14" s="12"/>
      <c r="D14" s="14"/>
      <c r="E14" s="1277"/>
      <c r="F14" s="1279"/>
      <c r="G14" s="1279"/>
      <c r="H14" s="1280"/>
      <c r="I14" s="14"/>
      <c r="J14" s="14"/>
      <c r="K14" s="14"/>
      <c r="L14" s="14"/>
      <c r="M14" s="14"/>
      <c r="N14" s="14"/>
      <c r="O14" s="12"/>
      <c r="P14" s="12"/>
    </row>
    <row r="15" spans="1:23" ht="15" customHeight="1" x14ac:dyDescent="0.3">
      <c r="A15" s="19"/>
      <c r="C15" s="12"/>
      <c r="D15" s="14"/>
      <c r="E15" s="147"/>
      <c r="F15" s="60"/>
      <c r="G15" s="61"/>
      <c r="H15" s="163">
        <v>0</v>
      </c>
      <c r="I15" s="14"/>
      <c r="J15" s="14"/>
      <c r="K15" s="14"/>
      <c r="L15" s="14"/>
      <c r="M15" s="14"/>
      <c r="N15" s="14"/>
      <c r="O15" s="12"/>
      <c r="P15" s="12"/>
    </row>
    <row r="16" spans="1:23" ht="15" customHeight="1" x14ac:dyDescent="0.3">
      <c r="A16" s="19"/>
      <c r="C16" s="12"/>
      <c r="D16" s="14"/>
      <c r="E16" s="147"/>
      <c r="F16" s="60"/>
      <c r="G16" s="61"/>
      <c r="H16" s="14"/>
      <c r="I16" s="14"/>
      <c r="J16" s="14"/>
      <c r="K16" s="14"/>
      <c r="L16" s="14"/>
      <c r="M16" s="14"/>
      <c r="N16" s="14"/>
      <c r="O16" s="12"/>
      <c r="P16" s="12"/>
    </row>
    <row r="17" spans="1:16" ht="15" customHeight="1" x14ac:dyDescent="0.3">
      <c r="A17" s="19"/>
      <c r="C17" s="12"/>
      <c r="D17" s="14"/>
      <c r="E17" s="147"/>
      <c r="F17" s="60"/>
      <c r="G17" s="61"/>
      <c r="H17" s="14"/>
      <c r="I17" s="14"/>
      <c r="J17" s="14"/>
      <c r="K17" s="14"/>
      <c r="L17" s="14"/>
      <c r="M17" s="14"/>
      <c r="N17" s="14"/>
      <c r="O17" s="12"/>
      <c r="P17" s="12"/>
    </row>
    <row r="18" spans="1:16" ht="15" customHeight="1" x14ac:dyDescent="0.3">
      <c r="A18" s="19"/>
      <c r="C18" s="12"/>
      <c r="D18" s="14"/>
      <c r="E18" s="147"/>
      <c r="F18" s="60"/>
      <c r="G18" s="61"/>
      <c r="H18" s="14"/>
      <c r="I18" s="14"/>
      <c r="J18" s="14"/>
      <c r="K18" s="14"/>
      <c r="L18" s="14"/>
      <c r="M18" s="14"/>
      <c r="N18" s="14"/>
      <c r="O18" s="12"/>
      <c r="P18" s="12"/>
    </row>
    <row r="19" spans="1:16" ht="15" customHeight="1" x14ac:dyDescent="0.3">
      <c r="A19" s="19"/>
      <c r="C19" s="12"/>
      <c r="D19" s="14"/>
      <c r="E19" s="147"/>
      <c r="F19" s="60"/>
      <c r="G19" s="61"/>
      <c r="H19" s="14"/>
      <c r="I19" s="14"/>
      <c r="J19" s="14"/>
      <c r="K19" s="14"/>
      <c r="L19" s="14"/>
      <c r="M19" s="14"/>
      <c r="N19" s="14"/>
      <c r="O19" s="12"/>
      <c r="P19" s="12"/>
    </row>
    <row r="20" spans="1:16" ht="15" customHeight="1" x14ac:dyDescent="0.3">
      <c r="A20" s="19"/>
      <c r="C20" s="12"/>
      <c r="D20" s="14"/>
      <c r="E20" s="147"/>
      <c r="F20" s="60"/>
      <c r="G20" s="61"/>
      <c r="H20" s="14"/>
      <c r="I20" s="14"/>
      <c r="J20" s="14"/>
      <c r="K20" s="14"/>
      <c r="L20" s="14"/>
      <c r="M20" s="14"/>
      <c r="N20" s="14"/>
      <c r="O20" s="12"/>
      <c r="P20" s="12"/>
    </row>
    <row r="21" spans="1:16" ht="15" customHeight="1" x14ac:dyDescent="0.3">
      <c r="A21" s="19"/>
      <c r="C21" s="12"/>
      <c r="D21" s="14"/>
      <c r="E21" s="147"/>
      <c r="F21" s="60"/>
      <c r="G21" s="61"/>
      <c r="H21" s="14"/>
      <c r="I21" s="14"/>
      <c r="J21" s="14"/>
      <c r="K21" s="14"/>
      <c r="L21" s="14"/>
      <c r="M21" s="14"/>
      <c r="N21" s="14"/>
      <c r="O21" s="12"/>
      <c r="P21" s="12"/>
    </row>
    <row r="22" spans="1:16" ht="15" customHeight="1" x14ac:dyDescent="0.3">
      <c r="A22" s="19"/>
      <c r="C22" s="12"/>
      <c r="D22" s="14"/>
      <c r="E22" s="147"/>
      <c r="F22" s="60"/>
      <c r="G22" s="61"/>
      <c r="H22" s="14"/>
      <c r="I22" s="14"/>
      <c r="J22" s="14"/>
      <c r="K22" s="14"/>
      <c r="L22" s="14"/>
      <c r="M22" s="14"/>
      <c r="N22" s="14"/>
      <c r="O22" s="12"/>
      <c r="P22" s="12"/>
    </row>
    <row r="23" spans="1:16" ht="15" customHeight="1" x14ac:dyDescent="0.3">
      <c r="A23" s="19"/>
      <c r="C23" s="12"/>
      <c r="D23" s="14"/>
      <c r="E23" s="147"/>
      <c r="F23" s="60"/>
      <c r="G23" s="61"/>
      <c r="H23" s="14"/>
      <c r="I23" s="14"/>
      <c r="J23" s="14"/>
      <c r="K23" s="14"/>
      <c r="L23" s="14"/>
      <c r="M23" s="14"/>
      <c r="N23" s="14"/>
      <c r="O23" s="12"/>
      <c r="P23" s="12"/>
    </row>
    <row r="24" spans="1:16" ht="15" customHeight="1" x14ac:dyDescent="0.3">
      <c r="A24" s="19"/>
      <c r="C24" s="12"/>
      <c r="D24" s="14"/>
      <c r="E24" s="147"/>
      <c r="F24" s="60"/>
      <c r="G24" s="61"/>
      <c r="H24" s="14"/>
      <c r="I24" s="14"/>
      <c r="J24" s="14"/>
      <c r="K24" s="14"/>
      <c r="L24" s="14"/>
      <c r="M24" s="14"/>
      <c r="N24" s="14"/>
      <c r="O24" s="12"/>
      <c r="P24" s="12"/>
    </row>
    <row r="25" spans="1:16" ht="15" customHeight="1" x14ac:dyDescent="0.3">
      <c r="A25" s="19"/>
      <c r="C25" s="12"/>
      <c r="D25" s="14"/>
      <c r="E25" s="147"/>
      <c r="F25" s="60"/>
      <c r="G25" s="61"/>
      <c r="H25" s="14"/>
      <c r="I25" s="14"/>
      <c r="J25" s="14"/>
      <c r="K25" s="14"/>
      <c r="L25" s="14"/>
      <c r="M25" s="14"/>
      <c r="N25" s="14"/>
      <c r="O25" s="12"/>
      <c r="P25" s="12"/>
    </row>
    <row r="26" spans="1:16" ht="15" customHeight="1" x14ac:dyDescent="0.3">
      <c r="A26" s="19"/>
      <c r="C26" s="12"/>
      <c r="D26" s="14"/>
      <c r="E26" s="147"/>
      <c r="F26" s="60"/>
      <c r="G26" s="61"/>
      <c r="H26" s="14"/>
      <c r="I26" s="14"/>
      <c r="J26" s="14"/>
      <c r="K26" s="14"/>
      <c r="L26" s="14"/>
      <c r="M26" s="14"/>
      <c r="N26" s="14"/>
      <c r="O26" s="12"/>
      <c r="P26" s="12"/>
    </row>
    <row r="27" spans="1:16" ht="15" customHeight="1" x14ac:dyDescent="0.3">
      <c r="A27" s="19"/>
      <c r="C27" s="12"/>
      <c r="D27" s="14"/>
      <c r="E27" s="147"/>
      <c r="F27" s="60"/>
      <c r="G27" s="61"/>
      <c r="H27" s="14"/>
      <c r="I27" s="14"/>
      <c r="J27" s="14"/>
      <c r="K27" s="14"/>
      <c r="L27" s="14"/>
      <c r="M27" s="14"/>
      <c r="N27" s="14"/>
      <c r="O27" s="12"/>
      <c r="P27" s="12"/>
    </row>
    <row r="28" spans="1:16" ht="15" customHeight="1" x14ac:dyDescent="0.3">
      <c r="A28" s="19"/>
      <c r="C28" s="12"/>
      <c r="D28" s="14"/>
      <c r="E28" s="147"/>
      <c r="F28" s="60"/>
      <c r="G28" s="61"/>
      <c r="H28" s="14"/>
      <c r="I28" s="14"/>
      <c r="J28" s="14"/>
      <c r="K28" s="14"/>
      <c r="L28" s="14"/>
      <c r="M28" s="14"/>
      <c r="N28" s="14"/>
      <c r="O28" s="12"/>
      <c r="P28" s="12"/>
    </row>
    <row r="29" spans="1:16" ht="15" customHeight="1" x14ac:dyDescent="0.3">
      <c r="A29" s="19"/>
      <c r="C29" s="12"/>
      <c r="D29" s="14"/>
      <c r="E29" s="147"/>
      <c r="F29" s="60"/>
      <c r="G29" s="61"/>
      <c r="H29" s="14"/>
      <c r="I29" s="14"/>
      <c r="J29" s="14"/>
      <c r="K29" s="14"/>
      <c r="L29" s="14"/>
      <c r="M29" s="14"/>
      <c r="N29" s="14"/>
      <c r="O29" s="12"/>
      <c r="P29" s="12"/>
    </row>
    <row r="30" spans="1:16" ht="15" customHeight="1" x14ac:dyDescent="0.3">
      <c r="A30" s="19"/>
      <c r="C30" s="12"/>
      <c r="D30" s="14"/>
      <c r="E30" s="147"/>
      <c r="F30" s="60"/>
      <c r="G30" s="61"/>
      <c r="H30" s="14"/>
      <c r="I30" s="14"/>
      <c r="J30" s="14"/>
      <c r="K30" s="14"/>
      <c r="L30" s="14"/>
      <c r="M30" s="14"/>
      <c r="N30" s="14"/>
      <c r="O30" s="12"/>
      <c r="P30" s="12"/>
    </row>
    <row r="31" spans="1:16" ht="15" customHeight="1" x14ac:dyDescent="0.3">
      <c r="A31" s="19"/>
      <c r="C31" s="12"/>
      <c r="D31" s="14"/>
      <c r="E31" s="147"/>
      <c r="F31" s="60"/>
      <c r="G31" s="61"/>
      <c r="H31" s="14"/>
      <c r="I31" s="14"/>
      <c r="J31" s="14"/>
      <c r="K31" s="14"/>
      <c r="L31" s="14"/>
      <c r="M31" s="14"/>
      <c r="N31" s="14"/>
      <c r="O31" s="12"/>
      <c r="P31" s="12"/>
    </row>
    <row r="32" spans="1:16" ht="15" customHeight="1" x14ac:dyDescent="0.3">
      <c r="A32" s="19"/>
      <c r="C32" s="12"/>
      <c r="D32" s="14"/>
      <c r="E32" s="147"/>
      <c r="F32" s="60"/>
      <c r="G32" s="61"/>
      <c r="H32" s="14"/>
      <c r="I32" s="14"/>
      <c r="J32" s="14"/>
      <c r="K32" s="14"/>
      <c r="L32" s="14"/>
      <c r="M32" s="14"/>
      <c r="N32" s="14"/>
      <c r="O32" s="12"/>
      <c r="P32" s="12"/>
    </row>
    <row r="33" spans="1:16" ht="15" customHeight="1" x14ac:dyDescent="0.3">
      <c r="A33" s="19"/>
      <c r="C33" s="12"/>
      <c r="D33" s="14"/>
      <c r="E33" s="147"/>
      <c r="F33" s="60"/>
      <c r="G33" s="61"/>
      <c r="H33" s="14"/>
      <c r="I33" s="14"/>
      <c r="J33" s="14"/>
      <c r="K33" s="14"/>
      <c r="L33" s="14"/>
      <c r="M33" s="14"/>
      <c r="N33" s="14"/>
      <c r="O33" s="12"/>
      <c r="P33" s="12"/>
    </row>
    <row r="34" spans="1:16" ht="15" customHeight="1" x14ac:dyDescent="0.3">
      <c r="A34" s="19"/>
      <c r="C34" s="12"/>
      <c r="D34" s="14"/>
      <c r="E34" s="147"/>
      <c r="F34" s="60"/>
      <c r="G34" s="61"/>
      <c r="H34" s="14"/>
      <c r="I34" s="14"/>
      <c r="J34" s="14"/>
      <c r="K34" s="14"/>
      <c r="L34" s="14"/>
      <c r="M34" s="14"/>
      <c r="N34" s="14"/>
      <c r="O34" s="12"/>
      <c r="P34" s="12"/>
    </row>
    <row r="35" spans="1:16" ht="15" customHeight="1" x14ac:dyDescent="0.3">
      <c r="A35" s="19"/>
      <c r="C35" s="12"/>
      <c r="D35" s="14"/>
      <c r="E35" s="147"/>
      <c r="F35" s="60"/>
      <c r="G35" s="61"/>
      <c r="H35" s="14"/>
      <c r="I35" s="14"/>
      <c r="J35" s="14"/>
      <c r="K35" s="14"/>
      <c r="L35" s="14"/>
      <c r="M35" s="14"/>
      <c r="N35" s="14"/>
      <c r="O35" s="12"/>
      <c r="P35" s="12"/>
    </row>
    <row r="36" spans="1:16" ht="15" customHeight="1" x14ac:dyDescent="0.3">
      <c r="A36" s="19"/>
      <c r="C36" s="12"/>
      <c r="D36" s="14"/>
      <c r="E36" s="147"/>
      <c r="F36" s="60"/>
      <c r="G36" s="61"/>
      <c r="H36" s="14"/>
      <c r="I36" s="14"/>
      <c r="J36" s="14"/>
      <c r="K36" s="14"/>
      <c r="L36" s="14"/>
      <c r="M36" s="14"/>
      <c r="N36" s="14"/>
      <c r="O36" s="12"/>
      <c r="P36" s="12"/>
    </row>
    <row r="37" spans="1:16" ht="15" customHeight="1" x14ac:dyDescent="0.3">
      <c r="A37" s="19"/>
      <c r="C37" s="12"/>
      <c r="D37" s="14"/>
      <c r="E37" s="147"/>
      <c r="F37" s="60"/>
      <c r="G37" s="61"/>
      <c r="H37" s="14"/>
      <c r="I37" s="14"/>
      <c r="J37" s="14"/>
      <c r="K37" s="14"/>
      <c r="L37" s="14"/>
      <c r="M37" s="14"/>
      <c r="N37" s="14"/>
      <c r="O37" s="12"/>
      <c r="P37" s="12"/>
    </row>
    <row r="38" spans="1:16" ht="15" customHeight="1" x14ac:dyDescent="0.3">
      <c r="A38" s="19"/>
      <c r="C38" s="12"/>
      <c r="D38" s="14"/>
      <c r="E38" s="147"/>
      <c r="F38" s="60"/>
      <c r="G38" s="61"/>
      <c r="H38" s="14"/>
      <c r="I38" s="14"/>
      <c r="J38" s="14"/>
      <c r="K38" s="14"/>
      <c r="L38" s="14"/>
      <c r="M38" s="14"/>
      <c r="N38" s="14"/>
      <c r="O38" s="12"/>
      <c r="P38" s="12"/>
    </row>
    <row r="39" spans="1:16" ht="15" customHeight="1" x14ac:dyDescent="0.3">
      <c r="A39" s="19"/>
      <c r="C39" s="12"/>
      <c r="D39" s="14"/>
      <c r="E39" s="147"/>
      <c r="F39" s="60"/>
      <c r="G39" s="61"/>
      <c r="H39" s="14"/>
      <c r="I39" s="14"/>
      <c r="J39" s="14"/>
      <c r="K39" s="14"/>
      <c r="L39" s="14"/>
      <c r="M39" s="14"/>
      <c r="N39" s="14"/>
      <c r="O39" s="12"/>
      <c r="P39" s="12"/>
    </row>
    <row r="40" spans="1:16" ht="15" customHeight="1" x14ac:dyDescent="0.3">
      <c r="A40" s="19"/>
      <c r="C40" s="12"/>
      <c r="D40" s="14"/>
      <c r="E40" s="147"/>
      <c r="F40" s="60"/>
      <c r="G40" s="61"/>
      <c r="H40" s="14"/>
      <c r="I40" s="14"/>
      <c r="J40" s="14"/>
      <c r="K40" s="14"/>
      <c r="L40" s="14"/>
      <c r="M40" s="14"/>
      <c r="N40" s="14"/>
      <c r="O40" s="12"/>
      <c r="P40" s="12"/>
    </row>
    <row r="41" spans="1:16" ht="15" customHeight="1" x14ac:dyDescent="0.3">
      <c r="A41" s="19"/>
      <c r="C41" s="12"/>
      <c r="D41" s="14"/>
      <c r="E41" s="147"/>
      <c r="F41" s="60"/>
      <c r="G41" s="61"/>
      <c r="H41" s="14"/>
      <c r="I41" s="14"/>
      <c r="J41" s="14"/>
      <c r="K41" s="14"/>
      <c r="L41" s="14"/>
      <c r="M41" s="14"/>
      <c r="N41" s="14"/>
      <c r="O41" s="12"/>
      <c r="P41" s="12"/>
    </row>
    <row r="42" spans="1:16" ht="15" customHeight="1" x14ac:dyDescent="0.3">
      <c r="A42" s="19"/>
      <c r="C42" s="12"/>
      <c r="D42" s="14"/>
      <c r="E42" s="147"/>
      <c r="F42" s="60"/>
      <c r="G42" s="61"/>
      <c r="H42" s="14"/>
      <c r="I42" s="14"/>
      <c r="J42" s="14"/>
      <c r="K42" s="14"/>
      <c r="L42" s="14"/>
      <c r="M42" s="14"/>
      <c r="N42" s="14"/>
      <c r="O42" s="12"/>
      <c r="P42" s="12"/>
    </row>
    <row r="43" spans="1:16" ht="15" customHeight="1" x14ac:dyDescent="0.3">
      <c r="A43" s="19"/>
      <c r="C43" s="12"/>
      <c r="D43" s="14"/>
      <c r="E43" s="147"/>
      <c r="F43" s="60"/>
      <c r="G43" s="61"/>
      <c r="H43" s="14"/>
      <c r="I43" s="14"/>
      <c r="J43" s="14"/>
      <c r="K43" s="14"/>
      <c r="L43" s="14"/>
      <c r="M43" s="14"/>
      <c r="N43" s="14"/>
      <c r="O43" s="12"/>
      <c r="P43" s="12"/>
    </row>
    <row r="44" spans="1:16" ht="15" customHeight="1" x14ac:dyDescent="0.3">
      <c r="A44" s="19"/>
      <c r="C44" s="12"/>
      <c r="D44" s="14"/>
      <c r="E44" s="147"/>
      <c r="F44" s="60"/>
      <c r="G44" s="61"/>
      <c r="H44" s="14"/>
      <c r="I44" s="14"/>
      <c r="J44" s="14"/>
      <c r="K44" s="14"/>
      <c r="L44" s="14"/>
      <c r="M44" s="14"/>
      <c r="N44" s="14"/>
      <c r="O44" s="12"/>
      <c r="P44" s="12"/>
    </row>
    <row r="45" spans="1:16" ht="15" customHeight="1" x14ac:dyDescent="0.3">
      <c r="A45" s="19"/>
      <c r="C45" s="12"/>
      <c r="D45" s="14"/>
      <c r="E45" s="147"/>
      <c r="F45" s="60"/>
      <c r="G45" s="61"/>
      <c r="H45" s="14"/>
      <c r="I45" s="14"/>
      <c r="J45" s="14"/>
      <c r="K45" s="14"/>
      <c r="L45" s="14"/>
      <c r="M45" s="14"/>
      <c r="N45" s="14"/>
      <c r="O45" s="12"/>
      <c r="P45" s="12"/>
    </row>
    <row r="46" spans="1:16" ht="15" customHeight="1" x14ac:dyDescent="0.3">
      <c r="A46" s="19"/>
      <c r="C46" s="12"/>
      <c r="D46" s="14"/>
      <c r="E46" s="147"/>
      <c r="F46" s="60"/>
      <c r="G46" s="61"/>
      <c r="H46" s="14"/>
      <c r="I46" s="14"/>
      <c r="J46" s="14"/>
      <c r="K46" s="14"/>
      <c r="L46" s="14"/>
      <c r="M46" s="14"/>
      <c r="N46" s="14"/>
      <c r="O46" s="12"/>
      <c r="P46" s="12"/>
    </row>
    <row r="47" spans="1:16" ht="15" customHeight="1" x14ac:dyDescent="0.3">
      <c r="A47" s="19"/>
      <c r="C47" s="12"/>
      <c r="D47" s="14"/>
      <c r="E47" s="147"/>
      <c r="F47" s="60"/>
      <c r="G47" s="61"/>
      <c r="H47" s="14"/>
      <c r="I47" s="18"/>
      <c r="J47" s="14"/>
      <c r="K47" s="14"/>
      <c r="L47" s="14"/>
      <c r="M47" s="14"/>
      <c r="N47" s="14"/>
      <c r="O47" s="12"/>
      <c r="P47" s="12"/>
    </row>
    <row r="48" spans="1:16" ht="15" customHeight="1" x14ac:dyDescent="0.3">
      <c r="A48" s="19"/>
      <c r="C48" s="12"/>
      <c r="D48" s="14"/>
      <c r="E48" s="147"/>
      <c r="F48" s="60"/>
      <c r="G48" s="61"/>
      <c r="H48" s="14"/>
      <c r="I48" s="804"/>
      <c r="J48" s="14"/>
      <c r="K48" s="14"/>
      <c r="L48" s="14"/>
      <c r="M48" s="14"/>
      <c r="N48" s="14"/>
      <c r="O48" s="12"/>
      <c r="P48" s="12"/>
    </row>
    <row r="49" spans="3:16" ht="15" customHeight="1" x14ac:dyDescent="0.3">
      <c r="C49" s="12"/>
      <c r="D49" s="14"/>
      <c r="E49" s="147"/>
      <c r="F49" s="60"/>
      <c r="G49" s="61"/>
      <c r="H49" s="14"/>
      <c r="I49" s="804"/>
      <c r="J49" s="804"/>
      <c r="K49" s="804"/>
      <c r="L49" s="804"/>
      <c r="M49" s="804"/>
      <c r="N49" s="804"/>
      <c r="O49" s="804"/>
      <c r="P49" s="12"/>
    </row>
    <row r="50" spans="3:16" ht="15" customHeight="1" x14ac:dyDescent="0.3">
      <c r="C50" s="12"/>
      <c r="D50" s="14"/>
      <c r="E50" s="147"/>
      <c r="F50" s="60"/>
      <c r="G50" s="61"/>
      <c r="H50" s="14"/>
      <c r="I50" s="804"/>
      <c r="J50" s="804"/>
      <c r="K50" s="804"/>
      <c r="L50" s="804"/>
      <c r="M50" s="804"/>
      <c r="N50" s="804"/>
      <c r="O50" s="804"/>
      <c r="P50" s="12"/>
    </row>
    <row r="51" spans="3:16" ht="15" customHeight="1" x14ac:dyDescent="0.3">
      <c r="C51" s="12"/>
      <c r="D51" s="14"/>
      <c r="E51" s="147"/>
      <c r="F51" s="60"/>
      <c r="G51" s="61"/>
      <c r="H51" s="14"/>
      <c r="I51" s="804"/>
      <c r="J51" s="804"/>
      <c r="K51" s="804"/>
      <c r="L51" s="804"/>
      <c r="M51" s="804"/>
      <c r="N51" s="804"/>
      <c r="O51" s="804"/>
      <c r="P51" s="12"/>
    </row>
    <row r="52" spans="3:16" ht="15" customHeight="1" x14ac:dyDescent="0.3">
      <c r="C52" s="12"/>
      <c r="D52" s="14"/>
      <c r="E52" s="147"/>
      <c r="F52" s="60"/>
      <c r="G52" s="61"/>
      <c r="H52" s="12"/>
      <c r="I52" s="12"/>
      <c r="J52" s="804"/>
      <c r="K52" s="804"/>
      <c r="L52" s="804"/>
      <c r="M52" s="804"/>
      <c r="N52" s="804"/>
      <c r="O52" s="804"/>
      <c r="P52" s="12"/>
    </row>
    <row r="53" spans="3:16" ht="15" customHeight="1" x14ac:dyDescent="0.3">
      <c r="C53" s="12"/>
      <c r="D53" s="14"/>
      <c r="E53" s="147"/>
      <c r="F53" s="60"/>
      <c r="G53" s="61"/>
      <c r="H53" s="804"/>
      <c r="I53" s="804"/>
      <c r="J53" s="804"/>
      <c r="K53" s="804"/>
      <c r="L53" s="804"/>
      <c r="M53" s="804"/>
      <c r="N53" s="804"/>
      <c r="O53" s="804"/>
      <c r="P53" s="12"/>
    </row>
    <row r="54" spans="3:16" ht="15" customHeight="1" x14ac:dyDescent="0.3">
      <c r="C54" s="12"/>
      <c r="D54" s="14"/>
      <c r="E54" s="147"/>
      <c r="F54" s="60"/>
      <c r="G54" s="61"/>
      <c r="H54" s="12"/>
      <c r="I54" s="12"/>
      <c r="J54" s="12"/>
      <c r="K54" s="12"/>
      <c r="L54" s="12"/>
      <c r="M54" s="12"/>
      <c r="N54" s="12"/>
      <c r="O54" s="12"/>
      <c r="P54" s="12"/>
    </row>
    <row r="55" spans="3:16" x14ac:dyDescent="0.3">
      <c r="C55" s="12"/>
      <c r="D55" s="14"/>
      <c r="E55" s="147"/>
      <c r="F55" s="60"/>
      <c r="G55" s="61"/>
      <c r="H55" s="12"/>
      <c r="I55" s="12"/>
      <c r="J55" s="12"/>
      <c r="K55" s="12"/>
      <c r="L55" s="12"/>
      <c r="M55" s="12"/>
      <c r="N55" s="12"/>
      <c r="O55" s="12"/>
      <c r="P55" s="12"/>
    </row>
    <row r="56" spans="3:16" x14ac:dyDescent="0.3">
      <c r="C56" s="12"/>
      <c r="D56" s="14"/>
      <c r="E56" s="147"/>
      <c r="F56" s="60"/>
      <c r="G56" s="61"/>
      <c r="H56" s="12"/>
      <c r="I56" s="12"/>
      <c r="J56" s="12"/>
      <c r="K56" s="12"/>
      <c r="L56" s="12"/>
      <c r="M56" s="12"/>
      <c r="N56" s="12"/>
      <c r="O56" s="12"/>
      <c r="P56" s="12"/>
    </row>
    <row r="57" spans="3:16" x14ac:dyDescent="0.3">
      <c r="C57" s="12"/>
      <c r="D57" s="14"/>
      <c r="E57" s="147"/>
      <c r="F57" s="60"/>
      <c r="G57" s="61"/>
      <c r="H57" s="12"/>
      <c r="I57" s="12"/>
      <c r="J57" s="12"/>
      <c r="K57" s="12"/>
      <c r="L57" s="12"/>
      <c r="M57" s="12"/>
      <c r="N57" s="12"/>
      <c r="O57" s="12"/>
      <c r="P57" s="12"/>
    </row>
    <row r="58" spans="3:16" x14ac:dyDescent="0.3">
      <c r="C58" s="12"/>
      <c r="D58" s="14"/>
      <c r="E58" s="147"/>
      <c r="F58" s="60"/>
      <c r="G58" s="61"/>
      <c r="H58" s="12"/>
      <c r="I58" s="12"/>
      <c r="J58" s="12"/>
      <c r="K58" s="12"/>
      <c r="L58" s="12"/>
      <c r="M58" s="12"/>
      <c r="N58" s="12"/>
      <c r="O58" s="12"/>
      <c r="P58" s="12"/>
    </row>
    <row r="59" spans="3:16" x14ac:dyDescent="0.3">
      <c r="C59" s="12"/>
      <c r="D59" s="14"/>
      <c r="E59" s="147"/>
      <c r="F59" s="60"/>
      <c r="G59" s="61"/>
      <c r="H59" s="12"/>
      <c r="I59" s="12"/>
      <c r="J59" s="12"/>
      <c r="K59" s="12"/>
      <c r="L59" s="12"/>
      <c r="M59" s="12"/>
      <c r="N59" s="12"/>
      <c r="O59" s="12"/>
      <c r="P59" s="12"/>
    </row>
    <row r="60" spans="3:16" x14ac:dyDescent="0.3">
      <c r="C60" s="12"/>
      <c r="D60" s="14"/>
      <c r="E60" s="147"/>
      <c r="F60" s="60"/>
      <c r="G60" s="61"/>
      <c r="H60" s="12"/>
      <c r="I60" s="12"/>
      <c r="J60" s="12"/>
      <c r="K60" s="12"/>
      <c r="L60" s="12"/>
      <c r="M60" s="12"/>
      <c r="N60" s="12"/>
      <c r="O60" s="12"/>
      <c r="P60" s="12"/>
    </row>
    <row r="61" spans="3:16" x14ac:dyDescent="0.3">
      <c r="C61" s="12"/>
      <c r="D61" s="14"/>
      <c r="E61" s="147"/>
      <c r="F61" s="60"/>
      <c r="G61" s="61"/>
      <c r="H61" s="12"/>
      <c r="I61" s="12"/>
      <c r="J61" s="12"/>
      <c r="K61" s="12"/>
      <c r="L61" s="12"/>
      <c r="M61" s="12"/>
      <c r="N61" s="12"/>
      <c r="O61" s="12"/>
      <c r="P61" s="12"/>
    </row>
    <row r="62" spans="3:16" x14ac:dyDescent="0.3">
      <c r="C62" s="12"/>
      <c r="D62" s="14"/>
      <c r="E62" s="147"/>
      <c r="F62" s="60"/>
      <c r="G62" s="61"/>
      <c r="H62" s="12"/>
      <c r="I62" s="12"/>
      <c r="J62" s="12"/>
      <c r="K62" s="12"/>
      <c r="L62" s="12"/>
      <c r="M62" s="12"/>
      <c r="N62" s="12"/>
      <c r="O62" s="12"/>
      <c r="P62" s="12"/>
    </row>
    <row r="63" spans="3:16" x14ac:dyDescent="0.3">
      <c r="C63" s="12"/>
      <c r="D63" s="14"/>
      <c r="E63" s="147"/>
      <c r="F63" s="60"/>
      <c r="G63" s="61"/>
      <c r="H63" s="12"/>
      <c r="I63" s="12"/>
      <c r="J63" s="12"/>
      <c r="K63" s="12"/>
      <c r="L63" s="12"/>
      <c r="M63" s="12"/>
      <c r="N63" s="12"/>
      <c r="O63" s="12"/>
      <c r="P63" s="12"/>
    </row>
    <row r="64" spans="3:16" x14ac:dyDescent="0.3">
      <c r="C64" s="12"/>
      <c r="D64" s="14"/>
      <c r="E64" s="147"/>
      <c r="F64" s="60"/>
      <c r="G64" s="61"/>
      <c r="H64" s="12"/>
      <c r="I64" s="12"/>
      <c r="J64" s="12"/>
      <c r="K64" s="12"/>
      <c r="L64" s="12"/>
      <c r="M64" s="12"/>
      <c r="N64" s="12"/>
      <c r="O64" s="12"/>
      <c r="P64" s="12"/>
    </row>
    <row r="65" spans="3:16" x14ac:dyDescent="0.3">
      <c r="C65" s="12"/>
      <c r="D65" s="14"/>
      <c r="E65" s="12"/>
      <c r="F65" s="21"/>
      <c r="G65" s="12"/>
      <c r="H65" s="12"/>
      <c r="I65" s="12"/>
      <c r="J65" s="12"/>
      <c r="K65" s="12"/>
      <c r="L65" s="12"/>
      <c r="M65" s="12"/>
      <c r="N65" s="12"/>
      <c r="O65" s="12"/>
      <c r="P65" s="12"/>
    </row>
    <row r="66" spans="3:16" x14ac:dyDescent="0.3">
      <c r="C66" s="12"/>
      <c r="D66" s="12"/>
      <c r="E66" s="12"/>
      <c r="F66" s="21"/>
      <c r="G66" s="12"/>
      <c r="H66" s="12"/>
      <c r="I66" s="12"/>
      <c r="J66" s="12"/>
      <c r="K66" s="12"/>
      <c r="L66" s="12"/>
      <c r="M66" s="12"/>
      <c r="N66" s="12"/>
      <c r="O66" s="12"/>
      <c r="P66" s="12"/>
    </row>
    <row r="67" spans="3:16" x14ac:dyDescent="0.3">
      <c r="C67" s="12"/>
      <c r="D67" s="12"/>
      <c r="E67" s="12"/>
      <c r="F67" s="21"/>
      <c r="G67" s="12"/>
      <c r="H67" s="12"/>
      <c r="I67" s="12"/>
      <c r="J67" s="12"/>
      <c r="K67" s="12"/>
      <c r="L67" s="12"/>
      <c r="M67" s="12"/>
      <c r="N67" s="12"/>
      <c r="O67" s="12"/>
      <c r="P67" s="12"/>
    </row>
    <row r="68" spans="3:16" x14ac:dyDescent="0.3">
      <c r="C68" s="12"/>
      <c r="D68" s="12"/>
      <c r="E68" s="12"/>
      <c r="F68" s="21"/>
      <c r="G68" s="12"/>
      <c r="H68" s="12"/>
      <c r="I68" s="12"/>
      <c r="J68" s="12"/>
      <c r="K68" s="12"/>
      <c r="L68" s="12"/>
      <c r="M68" s="12"/>
      <c r="N68" s="12"/>
      <c r="O68" s="12"/>
      <c r="P68" s="12"/>
    </row>
    <row r="69" spans="3:16" x14ac:dyDescent="0.3">
      <c r="C69" s="12"/>
      <c r="D69" s="12"/>
      <c r="E69" s="12"/>
      <c r="F69" s="21"/>
      <c r="G69" s="12"/>
      <c r="H69" s="12"/>
      <c r="I69" s="12"/>
      <c r="J69" s="12"/>
      <c r="K69" s="12"/>
      <c r="L69" s="12"/>
      <c r="M69" s="12"/>
      <c r="N69" s="12"/>
      <c r="O69" s="12"/>
      <c r="P69" s="12"/>
    </row>
    <row r="70" spans="3:16" x14ac:dyDescent="0.3">
      <c r="C70" s="12"/>
      <c r="D70" s="12"/>
      <c r="E70" s="12"/>
      <c r="F70" s="21"/>
      <c r="G70" s="12"/>
      <c r="H70" s="12"/>
      <c r="I70" s="12"/>
      <c r="J70" s="12"/>
      <c r="K70" s="12"/>
      <c r="L70" s="12"/>
      <c r="M70" s="12"/>
      <c r="N70" s="12"/>
      <c r="O70" s="12"/>
      <c r="P70" s="12"/>
    </row>
    <row r="71" spans="3:16" x14ac:dyDescent="0.3">
      <c r="C71" s="12"/>
      <c r="D71" s="12"/>
      <c r="E71" s="12"/>
      <c r="F71" s="21"/>
      <c r="G71" s="12"/>
      <c r="H71" s="12"/>
      <c r="I71" s="12"/>
      <c r="J71" s="12"/>
      <c r="K71" s="12"/>
      <c r="L71" s="12"/>
      <c r="M71" s="12"/>
      <c r="N71" s="12"/>
      <c r="O71" s="12"/>
      <c r="P71" s="12"/>
    </row>
    <row r="72" spans="3:16" x14ac:dyDescent="0.3">
      <c r="C72" s="12"/>
      <c r="D72" s="12"/>
      <c r="E72" s="12"/>
      <c r="F72" s="21"/>
      <c r="G72" s="12"/>
      <c r="H72" s="12"/>
      <c r="I72" s="12"/>
      <c r="J72" s="12"/>
      <c r="K72" s="12"/>
      <c r="L72" s="12"/>
      <c r="M72" s="12"/>
      <c r="N72" s="12"/>
      <c r="O72" s="12"/>
      <c r="P72" s="12"/>
    </row>
    <row r="73" spans="3:16" x14ac:dyDescent="0.3">
      <c r="C73" s="12"/>
      <c r="D73" s="12"/>
      <c r="E73" s="12"/>
      <c r="F73" s="21"/>
      <c r="G73" s="12"/>
      <c r="H73" s="12"/>
      <c r="I73" s="12"/>
      <c r="J73" s="12"/>
      <c r="K73" s="12"/>
      <c r="L73" s="12"/>
      <c r="M73" s="12"/>
      <c r="N73" s="12"/>
      <c r="O73" s="12"/>
      <c r="P73" s="12"/>
    </row>
    <row r="74" spans="3:16" x14ac:dyDescent="0.3">
      <c r="C74" s="12"/>
      <c r="D74" s="12"/>
      <c r="E74" s="12"/>
      <c r="F74" s="21"/>
      <c r="G74" s="12"/>
      <c r="H74" s="12"/>
      <c r="I74" s="12"/>
      <c r="J74" s="12"/>
      <c r="K74" s="12"/>
      <c r="L74" s="12"/>
      <c r="M74" s="12"/>
      <c r="N74" s="12"/>
      <c r="O74" s="12"/>
      <c r="P74" s="12"/>
    </row>
    <row r="75" spans="3:16" x14ac:dyDescent="0.3">
      <c r="C75" s="12"/>
      <c r="D75" s="12"/>
      <c r="E75" s="12"/>
      <c r="F75" s="21"/>
      <c r="G75" s="12"/>
      <c r="H75" s="12"/>
      <c r="I75" s="12"/>
      <c r="J75" s="12"/>
      <c r="K75" s="12"/>
      <c r="L75" s="12"/>
      <c r="M75" s="12"/>
      <c r="N75" s="12"/>
      <c r="O75" s="12"/>
      <c r="P75" s="12"/>
    </row>
    <row r="76" spans="3:16" x14ac:dyDescent="0.3">
      <c r="C76" s="12"/>
      <c r="D76" s="12"/>
      <c r="E76" s="12"/>
      <c r="F76" s="21"/>
      <c r="G76" s="12"/>
      <c r="H76" s="12"/>
      <c r="I76" s="12"/>
      <c r="J76" s="12"/>
      <c r="K76" s="12"/>
      <c r="L76" s="12"/>
      <c r="M76" s="12"/>
      <c r="N76" s="12"/>
      <c r="O76" s="12"/>
      <c r="P76" s="12"/>
    </row>
    <row r="77" spans="3:16" x14ac:dyDescent="0.3">
      <c r="C77" s="12"/>
      <c r="D77" s="12"/>
      <c r="E77" s="12"/>
      <c r="F77" s="21"/>
      <c r="G77" s="12"/>
      <c r="H77" s="12"/>
      <c r="I77" s="12"/>
      <c r="J77" s="12"/>
      <c r="K77" s="12"/>
      <c r="L77" s="12"/>
      <c r="M77" s="12"/>
      <c r="N77" s="12"/>
      <c r="O77" s="12"/>
      <c r="P77" s="12"/>
    </row>
    <row r="78" spans="3:16" x14ac:dyDescent="0.3">
      <c r="C78" s="12"/>
      <c r="D78" s="12"/>
      <c r="E78" s="12"/>
      <c r="F78" s="21"/>
      <c r="G78" s="12"/>
      <c r="H78" s="12"/>
      <c r="I78" s="12"/>
      <c r="J78" s="12"/>
      <c r="K78" s="12"/>
      <c r="L78" s="12"/>
      <c r="M78" s="12"/>
      <c r="N78" s="12"/>
      <c r="O78" s="12"/>
      <c r="P78" s="12"/>
    </row>
    <row r="79" spans="3:16" x14ac:dyDescent="0.3">
      <c r="C79" s="12"/>
      <c r="D79" s="12"/>
      <c r="E79" s="12"/>
      <c r="F79" s="21"/>
      <c r="G79" s="12"/>
      <c r="H79" s="12"/>
      <c r="I79" s="12"/>
      <c r="J79" s="12"/>
      <c r="K79" s="12"/>
      <c r="L79" s="12"/>
      <c r="M79" s="12"/>
      <c r="N79" s="12"/>
      <c r="O79" s="12"/>
      <c r="P79" s="12"/>
    </row>
    <row r="80" spans="3:16" x14ac:dyDescent="0.3">
      <c r="C80" s="12"/>
      <c r="D80" s="12"/>
      <c r="E80" s="12"/>
      <c r="F80" s="21"/>
      <c r="G80" s="12"/>
      <c r="H80" s="12"/>
      <c r="I80" s="12"/>
      <c r="J80" s="12"/>
      <c r="K80" s="12"/>
      <c r="L80" s="12"/>
      <c r="M80" s="12"/>
      <c r="N80" s="12"/>
      <c r="O80" s="12"/>
      <c r="P80" s="12"/>
    </row>
    <row r="81" spans="3:16" x14ac:dyDescent="0.3">
      <c r="C81" s="12"/>
      <c r="D81" s="12"/>
      <c r="E81" s="12"/>
      <c r="F81" s="21"/>
      <c r="G81" s="12"/>
      <c r="H81" s="12"/>
      <c r="I81" s="12"/>
      <c r="J81" s="12"/>
      <c r="K81" s="12"/>
      <c r="L81" s="12"/>
      <c r="M81" s="12"/>
      <c r="N81" s="12"/>
      <c r="O81" s="12"/>
      <c r="P81" s="12"/>
    </row>
    <row r="82" spans="3:16" x14ac:dyDescent="0.3">
      <c r="C82" s="12"/>
      <c r="D82" s="12"/>
      <c r="E82" s="12"/>
      <c r="F82" s="21"/>
      <c r="G82" s="12"/>
      <c r="H82" s="12"/>
      <c r="I82" s="12"/>
      <c r="J82" s="12"/>
      <c r="K82" s="12"/>
      <c r="L82" s="12"/>
      <c r="M82" s="12"/>
      <c r="N82" s="12"/>
      <c r="O82" s="12"/>
      <c r="P82" s="12"/>
    </row>
    <row r="83" spans="3:16" x14ac:dyDescent="0.3">
      <c r="C83" s="12"/>
      <c r="D83" s="12"/>
      <c r="E83" s="12"/>
      <c r="F83" s="21"/>
      <c r="G83" s="12"/>
      <c r="H83" s="12"/>
      <c r="I83" s="12"/>
      <c r="J83" s="12"/>
      <c r="K83" s="12"/>
      <c r="L83" s="12"/>
      <c r="M83" s="12"/>
      <c r="N83" s="12"/>
      <c r="O83" s="12"/>
      <c r="P83" s="12"/>
    </row>
    <row r="84" spans="3:16" x14ac:dyDescent="0.3">
      <c r="C84" s="12"/>
      <c r="D84" s="12"/>
      <c r="E84" s="12"/>
      <c r="F84" s="21"/>
      <c r="G84" s="12"/>
      <c r="H84" s="12"/>
      <c r="I84" s="12"/>
      <c r="J84" s="12"/>
      <c r="K84" s="12"/>
      <c r="L84" s="12"/>
      <c r="M84" s="12"/>
      <c r="N84" s="12"/>
      <c r="O84" s="12"/>
      <c r="P84" s="12"/>
    </row>
    <row r="85" spans="3:16" x14ac:dyDescent="0.3">
      <c r="C85" s="12"/>
      <c r="D85" s="12"/>
      <c r="E85" s="12"/>
      <c r="F85" s="21"/>
      <c r="G85" s="12"/>
      <c r="H85" s="12"/>
      <c r="I85" s="12"/>
      <c r="J85" s="12"/>
      <c r="K85" s="12"/>
      <c r="L85" s="12"/>
      <c r="M85" s="12"/>
      <c r="N85" s="12"/>
      <c r="O85" s="12"/>
      <c r="P85" s="12"/>
    </row>
    <row r="86" spans="3:16" x14ac:dyDescent="0.3">
      <c r="C86" s="12"/>
      <c r="D86" s="12"/>
      <c r="E86" s="12"/>
      <c r="F86" s="21"/>
      <c r="G86" s="12"/>
      <c r="H86" s="12"/>
      <c r="I86" s="12"/>
      <c r="J86" s="12"/>
      <c r="K86" s="12"/>
      <c r="L86" s="12"/>
      <c r="M86" s="12"/>
      <c r="N86" s="12"/>
      <c r="O86" s="12"/>
      <c r="P86" s="12"/>
    </row>
    <row r="87" spans="3:16" x14ac:dyDescent="0.3">
      <c r="C87" s="12"/>
      <c r="D87" s="12"/>
      <c r="E87" s="12"/>
      <c r="F87" s="21"/>
      <c r="G87" s="12"/>
      <c r="H87" s="12"/>
      <c r="I87" s="12"/>
      <c r="J87" s="12"/>
      <c r="K87" s="12"/>
      <c r="L87" s="12"/>
      <c r="M87" s="12"/>
      <c r="N87" s="12"/>
      <c r="O87" s="12"/>
      <c r="P87" s="12"/>
    </row>
    <row r="88" spans="3:16" x14ac:dyDescent="0.3">
      <c r="C88" s="12"/>
      <c r="D88" s="12"/>
      <c r="E88" s="12"/>
      <c r="F88" s="21"/>
      <c r="G88" s="12"/>
      <c r="H88" s="12"/>
      <c r="I88" s="12"/>
      <c r="J88" s="12"/>
      <c r="K88" s="12"/>
      <c r="L88" s="12"/>
      <c r="M88" s="12"/>
      <c r="N88" s="12"/>
      <c r="O88" s="12"/>
      <c r="P88" s="12"/>
    </row>
    <row r="89" spans="3:16" x14ac:dyDescent="0.3">
      <c r="C89" s="12"/>
      <c r="D89" s="12"/>
      <c r="E89" s="12"/>
      <c r="F89" s="21"/>
      <c r="G89" s="12"/>
      <c r="H89" s="12"/>
      <c r="I89" s="12"/>
      <c r="J89" s="12"/>
      <c r="K89" s="12"/>
      <c r="L89" s="12"/>
      <c r="M89" s="12"/>
      <c r="N89" s="12"/>
      <c r="O89" s="12"/>
      <c r="P89" s="12"/>
    </row>
    <row r="90" spans="3:16" x14ac:dyDescent="0.3">
      <c r="C90" s="12"/>
      <c r="D90" s="12"/>
      <c r="E90" s="12"/>
      <c r="F90" s="21"/>
      <c r="G90" s="12"/>
      <c r="H90" s="12"/>
      <c r="I90" s="12"/>
      <c r="J90" s="12"/>
      <c r="K90" s="12"/>
      <c r="L90" s="12"/>
      <c r="M90" s="12"/>
      <c r="N90" s="12"/>
      <c r="O90" s="12"/>
      <c r="P90" s="12"/>
    </row>
    <row r="91" spans="3:16" x14ac:dyDescent="0.3">
      <c r="C91" s="12"/>
      <c r="D91" s="12"/>
      <c r="E91" s="12"/>
      <c r="F91" s="21"/>
      <c r="G91" s="12"/>
      <c r="H91" s="12"/>
      <c r="I91" s="12"/>
      <c r="J91" s="12"/>
      <c r="K91" s="12"/>
      <c r="L91" s="12"/>
      <c r="M91" s="12"/>
      <c r="N91" s="12"/>
      <c r="O91" s="12"/>
      <c r="P91" s="12"/>
    </row>
    <row r="92" spans="3:16" x14ac:dyDescent="0.3">
      <c r="C92" s="12"/>
      <c r="D92" s="12"/>
      <c r="E92" s="12"/>
      <c r="F92" s="21"/>
      <c r="G92" s="12"/>
      <c r="H92" s="12"/>
      <c r="I92" s="12"/>
      <c r="J92" s="12"/>
      <c r="K92" s="12"/>
      <c r="L92" s="12"/>
      <c r="M92" s="12"/>
      <c r="N92" s="12"/>
      <c r="O92" s="12"/>
      <c r="P92" s="12"/>
    </row>
    <row r="93" spans="3:16" x14ac:dyDescent="0.3">
      <c r="C93" s="12"/>
      <c r="D93" s="12"/>
      <c r="E93" s="12"/>
      <c r="F93" s="21"/>
      <c r="G93" s="12"/>
      <c r="H93" s="12"/>
      <c r="I93" s="12"/>
      <c r="J93" s="12"/>
      <c r="K93" s="12"/>
      <c r="L93" s="12"/>
      <c r="M93" s="12"/>
      <c r="N93" s="12"/>
      <c r="O93" s="12"/>
      <c r="P93" s="12"/>
    </row>
    <row r="94" spans="3:16" x14ac:dyDescent="0.3">
      <c r="C94" s="12"/>
      <c r="D94" s="12"/>
      <c r="E94" s="12"/>
      <c r="F94" s="21"/>
      <c r="G94" s="12"/>
      <c r="H94" s="12"/>
      <c r="I94" s="12"/>
      <c r="J94" s="12"/>
      <c r="K94" s="12"/>
      <c r="L94" s="12"/>
      <c r="M94" s="12"/>
      <c r="N94" s="12"/>
      <c r="O94" s="12"/>
      <c r="P94" s="12"/>
    </row>
    <row r="95" spans="3:16" x14ac:dyDescent="0.3">
      <c r="C95" s="12"/>
      <c r="D95" s="12"/>
      <c r="E95" s="12"/>
      <c r="F95" s="21"/>
      <c r="G95" s="12"/>
      <c r="H95" s="12"/>
      <c r="I95" s="12"/>
      <c r="J95" s="12"/>
      <c r="K95" s="12"/>
      <c r="L95" s="12"/>
      <c r="M95" s="12"/>
      <c r="N95" s="12"/>
      <c r="O95" s="12"/>
      <c r="P95" s="12"/>
    </row>
    <row r="96" spans="3:16" x14ac:dyDescent="0.3">
      <c r="C96" s="12"/>
      <c r="D96" s="12"/>
      <c r="E96" s="12"/>
      <c r="F96" s="21"/>
      <c r="G96" s="12"/>
      <c r="H96" s="12"/>
      <c r="I96" s="12"/>
      <c r="J96" s="12"/>
      <c r="K96" s="12"/>
      <c r="L96" s="12"/>
      <c r="M96" s="12"/>
      <c r="N96" s="12"/>
      <c r="O96" s="12"/>
      <c r="P96" s="12"/>
    </row>
    <row r="97" spans="3:16" x14ac:dyDescent="0.3">
      <c r="C97" s="12"/>
      <c r="D97" s="12"/>
      <c r="E97" s="12"/>
      <c r="F97" s="21"/>
      <c r="G97" s="12"/>
      <c r="H97" s="12"/>
      <c r="I97" s="12"/>
      <c r="J97" s="12"/>
      <c r="K97" s="12"/>
      <c r="L97" s="12"/>
      <c r="M97" s="12"/>
      <c r="N97" s="12"/>
      <c r="O97" s="12"/>
      <c r="P97" s="12"/>
    </row>
    <row r="98" spans="3:16" x14ac:dyDescent="0.3">
      <c r="C98" s="12"/>
      <c r="D98" s="12"/>
      <c r="E98" s="12"/>
      <c r="F98" s="21"/>
      <c r="G98" s="12"/>
      <c r="H98" s="12"/>
      <c r="I98" s="12"/>
      <c r="J98" s="12"/>
      <c r="K98" s="12"/>
      <c r="L98" s="12"/>
      <c r="M98" s="12"/>
      <c r="N98" s="12"/>
      <c r="O98" s="12"/>
      <c r="P98" s="12"/>
    </row>
    <row r="99" spans="3:16" x14ac:dyDescent="0.3">
      <c r="C99" s="12"/>
      <c r="D99" s="12"/>
      <c r="E99" s="12"/>
      <c r="F99" s="21"/>
      <c r="G99" s="12"/>
      <c r="H99" s="12"/>
      <c r="I99" s="12"/>
      <c r="J99" s="12"/>
      <c r="K99" s="12"/>
      <c r="L99" s="12"/>
      <c r="M99" s="12"/>
      <c r="N99" s="12"/>
      <c r="O99" s="12"/>
      <c r="P99" s="12"/>
    </row>
    <row r="100" spans="3:16" x14ac:dyDescent="0.3">
      <c r="C100" s="12"/>
      <c r="D100" s="12"/>
      <c r="E100" s="12"/>
      <c r="F100" s="21"/>
      <c r="G100" s="12"/>
      <c r="H100" s="12"/>
      <c r="I100" s="12"/>
      <c r="J100" s="12"/>
      <c r="K100" s="12"/>
      <c r="L100" s="12"/>
      <c r="M100" s="12"/>
      <c r="N100" s="12"/>
      <c r="O100" s="12"/>
      <c r="P100" s="12"/>
    </row>
    <row r="101" spans="3:16" x14ac:dyDescent="0.3">
      <c r="C101" s="12"/>
      <c r="D101" s="12"/>
      <c r="E101" s="12"/>
      <c r="F101" s="21"/>
      <c r="G101" s="12"/>
      <c r="H101" s="12"/>
      <c r="I101" s="12"/>
      <c r="J101" s="12"/>
      <c r="K101" s="12"/>
      <c r="L101" s="12"/>
      <c r="M101" s="12"/>
      <c r="N101" s="12"/>
      <c r="O101" s="12"/>
      <c r="P101" s="12"/>
    </row>
    <row r="102" spans="3:16" x14ac:dyDescent="0.3">
      <c r="C102" s="12"/>
      <c r="D102" s="12"/>
      <c r="E102" s="12"/>
      <c r="F102" s="21"/>
      <c r="G102" s="12"/>
      <c r="H102" s="12"/>
      <c r="I102" s="12"/>
      <c r="J102" s="12"/>
      <c r="K102" s="12"/>
      <c r="L102" s="12"/>
      <c r="M102" s="12"/>
      <c r="N102" s="12"/>
      <c r="O102" s="12"/>
      <c r="P102" s="12"/>
    </row>
    <row r="103" spans="3:16" x14ac:dyDescent="0.3">
      <c r="C103" s="12"/>
      <c r="D103" s="12"/>
      <c r="E103" s="12"/>
      <c r="F103" s="21"/>
      <c r="G103" s="12"/>
      <c r="H103" s="12"/>
      <c r="I103" s="12"/>
      <c r="J103" s="12"/>
      <c r="K103" s="12"/>
      <c r="L103" s="12"/>
      <c r="M103" s="12"/>
      <c r="N103" s="12"/>
      <c r="O103" s="12"/>
      <c r="P103" s="12"/>
    </row>
    <row r="104" spans="3:16" x14ac:dyDescent="0.3">
      <c r="C104" s="12"/>
      <c r="D104" s="12"/>
      <c r="E104" s="12"/>
      <c r="F104" s="21"/>
      <c r="G104" s="12"/>
      <c r="H104" s="12"/>
      <c r="I104" s="12"/>
      <c r="J104" s="12"/>
      <c r="K104" s="12"/>
      <c r="L104" s="12"/>
      <c r="M104" s="12"/>
      <c r="N104" s="12"/>
      <c r="O104" s="12"/>
      <c r="P104" s="12"/>
    </row>
    <row r="105" spans="3:16" x14ac:dyDescent="0.3">
      <c r="C105" s="12"/>
      <c r="D105" s="12"/>
      <c r="E105" s="12"/>
      <c r="F105" s="21"/>
      <c r="G105" s="12"/>
      <c r="H105" s="12"/>
      <c r="I105" s="12"/>
      <c r="J105" s="12"/>
      <c r="K105" s="12"/>
      <c r="L105" s="12"/>
      <c r="M105" s="12"/>
      <c r="N105" s="12"/>
      <c r="O105" s="12"/>
      <c r="P105" s="12"/>
    </row>
    <row r="106" spans="3:16" x14ac:dyDescent="0.3">
      <c r="C106" s="12"/>
      <c r="D106" s="12"/>
      <c r="E106" s="12"/>
      <c r="F106" s="21"/>
      <c r="G106" s="12"/>
      <c r="H106" s="12"/>
      <c r="I106" s="12"/>
      <c r="J106" s="12"/>
      <c r="K106" s="12"/>
      <c r="L106" s="12"/>
      <c r="M106" s="12"/>
      <c r="N106" s="12"/>
      <c r="O106" s="12"/>
      <c r="P106" s="12"/>
    </row>
    <row r="107" spans="3:16" x14ac:dyDescent="0.3">
      <c r="C107" s="12"/>
      <c r="D107" s="12"/>
      <c r="E107" s="12"/>
      <c r="F107" s="21"/>
      <c r="G107" s="12"/>
      <c r="H107" s="12"/>
      <c r="I107" s="12"/>
      <c r="J107" s="12"/>
      <c r="K107" s="12"/>
      <c r="L107" s="12"/>
      <c r="M107" s="12"/>
      <c r="N107" s="12"/>
      <c r="O107" s="12"/>
      <c r="P107" s="12"/>
    </row>
    <row r="108" spans="3:16" x14ac:dyDescent="0.3">
      <c r="C108" s="12"/>
      <c r="D108" s="12"/>
      <c r="E108" s="12"/>
      <c r="F108" s="21"/>
      <c r="G108" s="12"/>
      <c r="H108" s="12"/>
      <c r="I108" s="12"/>
      <c r="J108" s="12"/>
      <c r="K108" s="12"/>
      <c r="L108" s="12"/>
      <c r="M108" s="12"/>
      <c r="N108" s="12"/>
      <c r="O108" s="12"/>
      <c r="P108" s="12"/>
    </row>
    <row r="109" spans="3:16" x14ac:dyDescent="0.3">
      <c r="C109" s="12"/>
      <c r="D109" s="12"/>
      <c r="E109" s="12"/>
      <c r="F109" s="21"/>
      <c r="G109" s="12"/>
      <c r="H109" s="12"/>
      <c r="I109" s="12"/>
      <c r="J109" s="12"/>
      <c r="K109" s="12"/>
      <c r="L109" s="12"/>
      <c r="M109" s="12"/>
      <c r="N109" s="12"/>
      <c r="O109" s="12"/>
      <c r="P109" s="12"/>
    </row>
    <row r="110" spans="3:16" x14ac:dyDescent="0.3">
      <c r="C110" s="12"/>
      <c r="D110" s="12"/>
      <c r="E110" s="12"/>
      <c r="F110" s="21"/>
      <c r="G110" s="12"/>
      <c r="H110" s="12"/>
      <c r="I110" s="12"/>
      <c r="J110" s="12"/>
      <c r="K110" s="12"/>
      <c r="L110" s="12"/>
      <c r="M110" s="12"/>
      <c r="N110" s="12"/>
      <c r="O110" s="12"/>
      <c r="P110" s="12"/>
    </row>
    <row r="111" spans="3:16" x14ac:dyDescent="0.3">
      <c r="C111" s="12"/>
      <c r="D111" s="12"/>
      <c r="E111" s="12"/>
      <c r="F111" s="21"/>
      <c r="G111" s="12"/>
      <c r="H111" s="12"/>
      <c r="I111" s="12"/>
      <c r="J111" s="12"/>
      <c r="K111" s="12"/>
      <c r="L111" s="12"/>
      <c r="M111" s="12"/>
      <c r="N111" s="12"/>
      <c r="O111" s="12"/>
      <c r="P111" s="12"/>
    </row>
    <row r="112" spans="3:16" x14ac:dyDescent="0.3">
      <c r="C112" s="12"/>
      <c r="D112" s="12"/>
      <c r="E112" s="12"/>
      <c r="F112" s="21"/>
      <c r="G112" s="12"/>
      <c r="H112" s="12"/>
      <c r="I112" s="12"/>
      <c r="J112" s="12"/>
      <c r="K112" s="12"/>
      <c r="L112" s="12"/>
      <c r="M112" s="12"/>
      <c r="N112" s="12"/>
      <c r="O112" s="12"/>
      <c r="P112" s="12"/>
    </row>
    <row r="113" spans="3:16" x14ac:dyDescent="0.3">
      <c r="C113" s="12"/>
      <c r="D113" s="12"/>
      <c r="E113" s="12"/>
      <c r="F113" s="21"/>
      <c r="G113" s="12"/>
      <c r="H113" s="12"/>
      <c r="I113" s="12"/>
      <c r="J113" s="12"/>
      <c r="K113" s="12"/>
      <c r="L113" s="12"/>
      <c r="M113" s="12"/>
      <c r="N113" s="12"/>
      <c r="O113" s="12"/>
      <c r="P113" s="12"/>
    </row>
    <row r="114" spans="3:16" x14ac:dyDescent="0.3">
      <c r="C114" s="12"/>
      <c r="D114" s="12"/>
      <c r="E114" s="12"/>
      <c r="F114" s="21"/>
      <c r="G114" s="12"/>
      <c r="H114" s="12"/>
      <c r="I114" s="12"/>
      <c r="J114" s="12"/>
      <c r="K114" s="12"/>
      <c r="L114" s="12"/>
      <c r="M114" s="12"/>
      <c r="N114" s="12"/>
      <c r="O114" s="12"/>
      <c r="P114" s="12"/>
    </row>
    <row r="115" spans="3:16" x14ac:dyDescent="0.3">
      <c r="C115" s="12"/>
      <c r="D115" s="12"/>
      <c r="E115" s="12"/>
      <c r="F115" s="21"/>
      <c r="G115" s="12"/>
      <c r="H115" s="12"/>
      <c r="I115" s="12"/>
      <c r="J115" s="12"/>
      <c r="K115" s="12"/>
      <c r="L115" s="12"/>
      <c r="M115" s="12"/>
      <c r="N115" s="12"/>
      <c r="O115" s="12"/>
      <c r="P115" s="12"/>
    </row>
    <row r="116" spans="3:16" x14ac:dyDescent="0.3">
      <c r="C116" s="12"/>
      <c r="D116" s="12"/>
      <c r="E116" s="12"/>
      <c r="F116" s="21"/>
      <c r="G116" s="12"/>
      <c r="H116" s="12"/>
      <c r="I116" s="12"/>
      <c r="J116" s="12"/>
      <c r="K116" s="12"/>
      <c r="L116" s="12"/>
      <c r="M116" s="12"/>
      <c r="N116" s="12"/>
      <c r="O116" s="12"/>
      <c r="P116" s="12"/>
    </row>
    <row r="117" spans="3:16" x14ac:dyDescent="0.3">
      <c r="C117" s="12"/>
      <c r="D117" s="12"/>
      <c r="E117" s="12"/>
      <c r="F117" s="21"/>
      <c r="G117" s="12"/>
      <c r="H117" s="12"/>
      <c r="I117" s="12"/>
      <c r="J117" s="12"/>
      <c r="K117" s="12"/>
      <c r="L117" s="12"/>
      <c r="M117" s="12"/>
      <c r="N117" s="12"/>
      <c r="O117" s="12"/>
      <c r="P117" s="12"/>
    </row>
    <row r="118" spans="3:16" x14ac:dyDescent="0.3">
      <c r="C118" s="12"/>
      <c r="D118" s="12"/>
      <c r="E118" s="12"/>
      <c r="F118" s="21"/>
      <c r="G118" s="12"/>
      <c r="H118" s="12"/>
      <c r="I118" s="12"/>
      <c r="J118" s="12"/>
      <c r="K118" s="12"/>
      <c r="L118" s="12"/>
      <c r="M118" s="12"/>
      <c r="N118" s="12"/>
      <c r="O118" s="12"/>
      <c r="P118" s="12"/>
    </row>
    <row r="119" spans="3:16" x14ac:dyDescent="0.3">
      <c r="C119" s="12"/>
      <c r="D119" s="12"/>
      <c r="E119" s="12"/>
      <c r="F119" s="21"/>
      <c r="G119" s="12"/>
      <c r="H119" s="12"/>
      <c r="I119" s="12"/>
      <c r="J119" s="12"/>
      <c r="K119" s="12"/>
      <c r="L119" s="12"/>
      <c r="M119" s="12"/>
      <c r="N119" s="12"/>
      <c r="O119" s="12"/>
      <c r="P119" s="12"/>
    </row>
    <row r="120" spans="3:16" x14ac:dyDescent="0.3">
      <c r="C120" s="12"/>
      <c r="D120" s="12"/>
      <c r="E120" s="12"/>
      <c r="F120" s="21"/>
      <c r="G120" s="12"/>
      <c r="H120" s="12"/>
      <c r="I120" s="12"/>
      <c r="J120" s="12"/>
      <c r="K120" s="12"/>
      <c r="L120" s="12"/>
      <c r="M120" s="12"/>
      <c r="N120" s="12"/>
      <c r="O120" s="12"/>
      <c r="P120" s="12"/>
    </row>
    <row r="121" spans="3:16" x14ac:dyDescent="0.3">
      <c r="C121" s="12"/>
      <c r="D121" s="12"/>
      <c r="E121" s="12"/>
      <c r="F121" s="21"/>
      <c r="G121" s="12"/>
      <c r="H121" s="12"/>
      <c r="I121" s="12"/>
      <c r="J121" s="12"/>
      <c r="K121" s="12"/>
      <c r="L121" s="12"/>
      <c r="M121" s="12"/>
      <c r="N121" s="12"/>
      <c r="O121" s="12"/>
      <c r="P121" s="12"/>
    </row>
    <row r="122" spans="3:16" x14ac:dyDescent="0.3">
      <c r="C122" s="12"/>
      <c r="D122" s="12"/>
      <c r="E122" s="12"/>
      <c r="F122" s="21"/>
      <c r="G122" s="12"/>
      <c r="H122" s="12"/>
      <c r="I122" s="12"/>
      <c r="J122" s="12"/>
      <c r="K122" s="12"/>
      <c r="L122" s="12"/>
      <c r="M122" s="12"/>
      <c r="N122" s="12"/>
      <c r="O122" s="12"/>
      <c r="P122" s="12"/>
    </row>
    <row r="123" spans="3:16" x14ac:dyDescent="0.3">
      <c r="C123" s="12"/>
      <c r="D123" s="12"/>
      <c r="E123" s="12"/>
      <c r="F123" s="21"/>
      <c r="G123" s="12"/>
      <c r="H123" s="12"/>
      <c r="I123" s="12"/>
      <c r="J123" s="12"/>
      <c r="K123" s="12"/>
      <c r="L123" s="12"/>
      <c r="M123" s="12"/>
      <c r="N123" s="12"/>
      <c r="O123" s="12"/>
      <c r="P123" s="12"/>
    </row>
    <row r="124" spans="3:16" x14ac:dyDescent="0.3">
      <c r="C124" s="12"/>
      <c r="D124" s="12"/>
      <c r="E124" s="12"/>
      <c r="F124" s="21"/>
      <c r="G124" s="12"/>
      <c r="H124" s="12"/>
      <c r="I124" s="12"/>
      <c r="J124" s="12"/>
      <c r="K124" s="12"/>
      <c r="L124" s="12"/>
      <c r="M124" s="12"/>
      <c r="N124" s="12"/>
      <c r="O124" s="12"/>
      <c r="P124" s="12"/>
    </row>
    <row r="125" spans="3:16" x14ac:dyDescent="0.3">
      <c r="C125" s="12"/>
      <c r="D125" s="12"/>
      <c r="E125" s="12"/>
      <c r="F125" s="21"/>
      <c r="G125" s="12"/>
      <c r="H125" s="12"/>
      <c r="I125" s="12"/>
      <c r="J125" s="12"/>
      <c r="K125" s="12"/>
      <c r="L125" s="12"/>
      <c r="M125" s="12"/>
      <c r="N125" s="12"/>
      <c r="O125" s="12"/>
      <c r="P125" s="12"/>
    </row>
    <row r="126" spans="3:16" x14ac:dyDescent="0.3">
      <c r="C126" s="12"/>
      <c r="D126" s="12"/>
      <c r="E126" s="12"/>
      <c r="F126" s="21"/>
      <c r="G126" s="12"/>
      <c r="H126" s="12"/>
      <c r="I126" s="12"/>
      <c r="J126" s="12"/>
      <c r="K126" s="12"/>
      <c r="L126" s="12"/>
      <c r="M126" s="12"/>
      <c r="N126" s="12"/>
      <c r="O126" s="12"/>
      <c r="P126" s="12"/>
    </row>
    <row r="127" spans="3:16" x14ac:dyDescent="0.3">
      <c r="C127" s="12"/>
      <c r="D127" s="12"/>
      <c r="E127" s="12"/>
      <c r="F127" s="21"/>
      <c r="G127" s="12"/>
      <c r="H127" s="12"/>
      <c r="I127" s="12"/>
      <c r="J127" s="12"/>
      <c r="K127" s="12"/>
      <c r="L127" s="12"/>
      <c r="M127" s="12"/>
      <c r="N127" s="12"/>
      <c r="O127" s="12"/>
      <c r="P127" s="12"/>
    </row>
    <row r="128" spans="3:16" x14ac:dyDescent="0.3">
      <c r="C128" s="12"/>
      <c r="D128" s="12"/>
      <c r="E128" s="12"/>
      <c r="F128" s="21"/>
      <c r="G128" s="12"/>
      <c r="H128" s="12"/>
      <c r="I128" s="12"/>
      <c r="J128" s="12"/>
      <c r="K128" s="12"/>
      <c r="L128" s="12"/>
      <c r="M128" s="12"/>
      <c r="N128" s="12"/>
      <c r="O128" s="12"/>
      <c r="P128" s="12"/>
    </row>
    <row r="129" spans="3:16" x14ac:dyDescent="0.3">
      <c r="C129" s="12"/>
      <c r="D129" s="12"/>
      <c r="E129" s="12"/>
      <c r="F129" s="21"/>
      <c r="G129" s="12"/>
      <c r="H129" s="12"/>
      <c r="I129" s="12"/>
      <c r="J129" s="12"/>
      <c r="K129" s="12"/>
      <c r="L129" s="12"/>
      <c r="M129" s="12"/>
      <c r="N129" s="12"/>
      <c r="O129" s="12"/>
      <c r="P129" s="12"/>
    </row>
    <row r="130" spans="3:16" x14ac:dyDescent="0.3">
      <c r="C130" s="12"/>
      <c r="D130" s="12"/>
      <c r="E130" s="12"/>
      <c r="F130" s="21"/>
      <c r="G130" s="12"/>
      <c r="H130" s="12"/>
      <c r="I130" s="12"/>
      <c r="J130" s="12"/>
      <c r="K130" s="12"/>
      <c r="L130" s="12"/>
      <c r="M130" s="12"/>
      <c r="N130" s="12"/>
      <c r="O130" s="12"/>
      <c r="P130" s="12"/>
    </row>
    <row r="131" spans="3:16" x14ac:dyDescent="0.3">
      <c r="C131" s="12"/>
      <c r="D131" s="12"/>
      <c r="E131" s="12"/>
      <c r="F131" s="21"/>
      <c r="G131" s="12"/>
      <c r="H131" s="12"/>
      <c r="I131" s="12"/>
      <c r="J131" s="12"/>
      <c r="K131" s="12"/>
      <c r="L131" s="12"/>
      <c r="M131" s="12"/>
      <c r="N131" s="12"/>
      <c r="O131" s="12"/>
      <c r="P131" s="12"/>
    </row>
    <row r="132" spans="3:16" x14ac:dyDescent="0.3">
      <c r="C132" s="12"/>
      <c r="D132" s="12"/>
      <c r="E132" s="12"/>
      <c r="F132" s="21"/>
      <c r="G132" s="12"/>
      <c r="H132" s="12"/>
      <c r="I132" s="12"/>
      <c r="J132" s="12"/>
      <c r="K132" s="12"/>
      <c r="L132" s="12"/>
      <c r="M132" s="12"/>
      <c r="N132" s="12"/>
      <c r="O132" s="12"/>
      <c r="P132" s="12"/>
    </row>
    <row r="133" spans="3:16" x14ac:dyDescent="0.3">
      <c r="C133" s="12"/>
      <c r="D133" s="12"/>
      <c r="E133" s="12"/>
      <c r="F133" s="21"/>
      <c r="G133" s="12"/>
      <c r="H133" s="12"/>
      <c r="I133" s="12"/>
      <c r="J133" s="12"/>
      <c r="K133" s="12"/>
      <c r="L133" s="12"/>
      <c r="M133" s="12"/>
      <c r="N133" s="12"/>
      <c r="O133" s="12"/>
      <c r="P133" s="12"/>
    </row>
    <row r="134" spans="3:16" x14ac:dyDescent="0.3">
      <c r="C134" s="12"/>
      <c r="D134" s="12"/>
      <c r="E134" s="12"/>
      <c r="F134" s="21"/>
      <c r="G134" s="12"/>
      <c r="H134" s="12"/>
      <c r="I134" s="12"/>
      <c r="J134" s="12"/>
      <c r="K134" s="12"/>
      <c r="L134" s="12"/>
      <c r="M134" s="12"/>
      <c r="N134" s="12"/>
      <c r="O134" s="12"/>
      <c r="P134" s="12"/>
    </row>
    <row r="135" spans="3:16" x14ac:dyDescent="0.3">
      <c r="C135" s="12"/>
      <c r="D135" s="12"/>
      <c r="E135" s="12"/>
      <c r="F135" s="21"/>
      <c r="G135" s="12"/>
      <c r="H135" s="12"/>
      <c r="I135" s="12"/>
      <c r="J135" s="12"/>
      <c r="K135" s="12"/>
      <c r="L135" s="12"/>
      <c r="M135" s="12"/>
      <c r="N135" s="12"/>
      <c r="O135" s="12"/>
      <c r="P135" s="12"/>
    </row>
    <row r="136" spans="3:16" x14ac:dyDescent="0.3">
      <c r="C136" s="12"/>
      <c r="D136" s="12"/>
      <c r="E136" s="12"/>
      <c r="F136" s="21"/>
      <c r="G136" s="12"/>
      <c r="H136" s="12"/>
      <c r="I136" s="12"/>
      <c r="J136" s="12"/>
      <c r="K136" s="12"/>
      <c r="L136" s="12"/>
      <c r="M136" s="12"/>
      <c r="N136" s="12"/>
      <c r="O136" s="12"/>
      <c r="P136" s="12"/>
    </row>
    <row r="137" spans="3:16" x14ac:dyDescent="0.3">
      <c r="C137" s="12"/>
      <c r="D137" s="12"/>
      <c r="E137" s="12"/>
      <c r="F137" s="21"/>
      <c r="G137" s="12"/>
      <c r="H137" s="12"/>
      <c r="I137" s="12"/>
      <c r="J137" s="12"/>
      <c r="K137" s="12"/>
      <c r="L137" s="12"/>
      <c r="M137" s="12"/>
      <c r="N137" s="12"/>
      <c r="O137" s="12"/>
      <c r="P137" s="12"/>
    </row>
    <row r="138" spans="3:16" x14ac:dyDescent="0.3">
      <c r="C138" s="12"/>
      <c r="D138" s="12"/>
      <c r="E138" s="12"/>
      <c r="F138" s="21"/>
      <c r="G138" s="12"/>
      <c r="H138" s="12"/>
      <c r="I138" s="12"/>
      <c r="J138" s="12"/>
      <c r="K138" s="12"/>
      <c r="L138" s="12"/>
      <c r="M138" s="12"/>
      <c r="N138" s="12"/>
      <c r="O138" s="12"/>
      <c r="P138" s="12"/>
    </row>
    <row r="139" spans="3:16" x14ac:dyDescent="0.3">
      <c r="C139" s="12"/>
      <c r="D139" s="12"/>
      <c r="E139" s="12"/>
      <c r="F139" s="21"/>
      <c r="G139" s="12"/>
      <c r="H139" s="12"/>
      <c r="I139" s="12"/>
      <c r="J139" s="12"/>
      <c r="K139" s="12"/>
      <c r="L139" s="12"/>
      <c r="M139" s="12"/>
      <c r="N139" s="12"/>
      <c r="O139" s="12"/>
      <c r="P139" s="12"/>
    </row>
    <row r="140" spans="3:16" x14ac:dyDescent="0.3">
      <c r="C140" s="12"/>
      <c r="D140" s="12"/>
      <c r="E140" s="12"/>
      <c r="F140" s="21"/>
      <c r="G140" s="12"/>
      <c r="H140" s="12"/>
      <c r="I140" s="12"/>
      <c r="J140" s="12"/>
      <c r="K140" s="12"/>
      <c r="L140" s="12"/>
      <c r="M140" s="12"/>
      <c r="N140" s="12"/>
      <c r="O140" s="12"/>
      <c r="P140" s="12"/>
    </row>
    <row r="141" spans="3:16" x14ac:dyDescent="0.3">
      <c r="C141" s="12"/>
      <c r="D141" s="12"/>
      <c r="E141" s="12"/>
      <c r="F141" s="21"/>
      <c r="G141" s="12"/>
      <c r="H141" s="12"/>
      <c r="I141" s="12"/>
      <c r="J141" s="12"/>
      <c r="K141" s="12"/>
      <c r="L141" s="12"/>
      <c r="M141" s="12"/>
      <c r="N141" s="12"/>
      <c r="O141" s="12"/>
      <c r="P141" s="12"/>
    </row>
    <row r="142" spans="3:16" x14ac:dyDescent="0.3">
      <c r="C142" s="12"/>
      <c r="D142" s="12"/>
      <c r="E142" s="12"/>
      <c r="F142" s="21"/>
      <c r="G142" s="12"/>
      <c r="H142" s="12"/>
      <c r="I142" s="12"/>
      <c r="J142" s="12"/>
      <c r="K142" s="12"/>
      <c r="L142" s="12"/>
      <c r="M142" s="12"/>
      <c r="N142" s="12"/>
      <c r="O142" s="12"/>
      <c r="P142" s="12"/>
    </row>
    <row r="143" spans="3:16" x14ac:dyDescent="0.3">
      <c r="C143" s="12"/>
      <c r="D143" s="12"/>
      <c r="E143" s="12"/>
      <c r="F143" s="21"/>
      <c r="G143" s="12"/>
      <c r="H143" s="12"/>
      <c r="I143" s="12"/>
      <c r="J143" s="12"/>
      <c r="K143" s="12"/>
      <c r="L143" s="12"/>
      <c r="M143" s="12"/>
      <c r="N143" s="12"/>
      <c r="O143" s="12"/>
      <c r="P143" s="12"/>
    </row>
    <row r="144" spans="3:16" x14ac:dyDescent="0.3">
      <c r="C144" s="12"/>
      <c r="D144" s="12"/>
      <c r="E144" s="12"/>
      <c r="F144" s="21"/>
      <c r="G144" s="12"/>
      <c r="H144" s="12"/>
      <c r="I144" s="12"/>
      <c r="J144" s="12"/>
      <c r="K144" s="12"/>
      <c r="L144" s="12"/>
      <c r="M144" s="12"/>
      <c r="N144" s="12"/>
      <c r="O144" s="12"/>
      <c r="P144" s="12"/>
    </row>
    <row r="145" spans="3:16" x14ac:dyDescent="0.3">
      <c r="C145" s="12"/>
      <c r="D145" s="12"/>
      <c r="E145" s="12"/>
      <c r="F145" s="21"/>
      <c r="G145" s="12"/>
      <c r="H145" s="12"/>
      <c r="I145" s="12"/>
      <c r="J145" s="12"/>
      <c r="K145" s="12"/>
      <c r="L145" s="12"/>
      <c r="M145" s="12"/>
      <c r="N145" s="12"/>
      <c r="O145" s="12"/>
      <c r="P145" s="12"/>
    </row>
    <row r="146" spans="3:16" x14ac:dyDescent="0.3">
      <c r="C146" s="12"/>
      <c r="D146" s="12"/>
      <c r="E146" s="12"/>
      <c r="F146" s="21"/>
      <c r="G146" s="12"/>
      <c r="H146" s="12"/>
      <c r="I146" s="12"/>
      <c r="J146" s="12"/>
      <c r="K146" s="12"/>
      <c r="L146" s="12"/>
      <c r="M146" s="12"/>
      <c r="N146" s="12"/>
      <c r="O146" s="12"/>
      <c r="P146" s="12"/>
    </row>
    <row r="147" spans="3:16" x14ac:dyDescent="0.3">
      <c r="C147" s="12"/>
      <c r="D147" s="12"/>
      <c r="E147" s="12"/>
      <c r="F147" s="21"/>
      <c r="G147" s="12"/>
      <c r="H147" s="12"/>
      <c r="I147" s="12"/>
      <c r="J147" s="12"/>
      <c r="K147" s="12"/>
      <c r="L147" s="12"/>
      <c r="M147" s="12"/>
      <c r="N147" s="12"/>
      <c r="O147" s="12"/>
      <c r="P147" s="12"/>
    </row>
    <row r="148" spans="3:16" x14ac:dyDescent="0.3">
      <c r="C148" s="12"/>
      <c r="D148" s="12"/>
      <c r="E148" s="12"/>
      <c r="F148" s="21"/>
      <c r="G148" s="12"/>
      <c r="H148" s="12"/>
      <c r="I148" s="12"/>
      <c r="J148" s="12"/>
      <c r="K148" s="12"/>
      <c r="L148" s="12"/>
      <c r="M148" s="12"/>
      <c r="N148" s="12"/>
      <c r="O148" s="12"/>
      <c r="P148" s="12"/>
    </row>
    <row r="149" spans="3:16" x14ac:dyDescent="0.3">
      <c r="C149" s="12"/>
      <c r="D149" s="12"/>
      <c r="E149" s="12"/>
      <c r="F149" s="21"/>
      <c r="G149" s="12"/>
      <c r="H149" s="12"/>
      <c r="I149" s="12"/>
      <c r="J149" s="12"/>
      <c r="K149" s="12"/>
      <c r="L149" s="12"/>
      <c r="M149" s="12"/>
      <c r="N149" s="12"/>
      <c r="O149" s="12"/>
      <c r="P149" s="12"/>
    </row>
    <row r="150" spans="3:16" x14ac:dyDescent="0.3">
      <c r="C150" s="12"/>
      <c r="D150" s="12"/>
      <c r="E150" s="12"/>
      <c r="F150" s="21"/>
      <c r="G150" s="12"/>
      <c r="H150" s="12"/>
      <c r="I150" s="12"/>
      <c r="J150" s="12"/>
      <c r="K150" s="12"/>
      <c r="L150" s="12"/>
      <c r="M150" s="12"/>
      <c r="N150" s="12"/>
      <c r="O150" s="12"/>
      <c r="P150" s="12"/>
    </row>
    <row r="151" spans="3:16" x14ac:dyDescent="0.3">
      <c r="C151" s="12"/>
      <c r="D151" s="12"/>
      <c r="E151" s="12"/>
      <c r="F151" s="21"/>
      <c r="G151" s="12"/>
      <c r="H151" s="12"/>
      <c r="I151" s="12"/>
      <c r="J151" s="12"/>
      <c r="K151" s="12"/>
      <c r="L151" s="12"/>
      <c r="M151" s="12"/>
      <c r="N151" s="12"/>
      <c r="O151" s="12"/>
      <c r="P151" s="12"/>
    </row>
    <row r="152" spans="3:16" x14ac:dyDescent="0.3">
      <c r="C152" s="12"/>
      <c r="D152" s="12"/>
      <c r="E152" s="12"/>
      <c r="F152" s="21"/>
      <c r="G152" s="12"/>
      <c r="H152" s="12"/>
      <c r="I152" s="12"/>
      <c r="J152" s="12"/>
      <c r="K152" s="12"/>
      <c r="L152" s="12"/>
      <c r="M152" s="12"/>
      <c r="N152" s="12"/>
      <c r="O152" s="12"/>
      <c r="P152" s="12"/>
    </row>
    <row r="153" spans="3:16" x14ac:dyDescent="0.3">
      <c r="C153" s="12"/>
      <c r="D153" s="12"/>
      <c r="E153" s="12"/>
      <c r="F153" s="21"/>
      <c r="G153" s="12"/>
      <c r="H153" s="12"/>
      <c r="I153" s="12"/>
      <c r="J153" s="12"/>
      <c r="K153" s="12"/>
      <c r="L153" s="12"/>
      <c r="M153" s="12"/>
      <c r="N153" s="12"/>
      <c r="O153" s="12"/>
      <c r="P153" s="12"/>
    </row>
    <row r="154" spans="3:16" x14ac:dyDescent="0.3">
      <c r="C154" s="12"/>
      <c r="D154" s="12"/>
      <c r="E154" s="12"/>
      <c r="F154" s="21"/>
      <c r="G154" s="12"/>
      <c r="H154" s="12"/>
      <c r="I154" s="12"/>
      <c r="J154" s="12"/>
      <c r="K154" s="12"/>
      <c r="L154" s="12"/>
      <c r="M154" s="12"/>
      <c r="N154" s="12"/>
      <c r="O154" s="12"/>
      <c r="P154" s="12"/>
    </row>
    <row r="155" spans="3:16" x14ac:dyDescent="0.3">
      <c r="C155" s="12"/>
      <c r="D155" s="24"/>
      <c r="E155" s="24"/>
      <c r="F155" s="24"/>
      <c r="G155" s="24"/>
      <c r="H155" s="24"/>
      <c r="I155" s="24"/>
      <c r="J155" s="24"/>
      <c r="K155" s="24"/>
      <c r="L155" s="24"/>
      <c r="M155" s="24"/>
      <c r="N155" s="24"/>
      <c r="O155" s="24"/>
      <c r="P155" s="12"/>
    </row>
    <row r="156" spans="3:16" x14ac:dyDescent="0.3">
      <c r="C156" s="12"/>
      <c r="D156" s="24"/>
      <c r="E156" s="24"/>
      <c r="F156" s="24"/>
      <c r="G156" s="24"/>
      <c r="H156" s="24"/>
      <c r="I156" s="24"/>
      <c r="J156" s="24"/>
      <c r="K156" s="24"/>
      <c r="L156" s="24"/>
      <c r="M156" s="24"/>
      <c r="N156" s="24"/>
      <c r="O156" s="24"/>
      <c r="P156" s="12"/>
    </row>
    <row r="157" spans="3:16" x14ac:dyDescent="0.3">
      <c r="C157" s="12"/>
      <c r="D157" s="12"/>
      <c r="E157" s="12"/>
      <c r="F157" s="21"/>
      <c r="G157" s="12"/>
      <c r="H157" s="12"/>
      <c r="I157" s="12"/>
      <c r="J157" s="12"/>
      <c r="K157" s="12"/>
      <c r="L157" s="12"/>
      <c r="M157" s="12"/>
      <c r="N157" s="12"/>
      <c r="O157" s="12"/>
      <c r="P157" s="12"/>
    </row>
    <row r="158" spans="3:16" x14ac:dyDescent="0.3">
      <c r="C158" s="12"/>
      <c r="D158" s="12"/>
      <c r="E158" s="12"/>
      <c r="F158" s="21"/>
      <c r="G158" s="12"/>
      <c r="H158" s="12"/>
      <c r="I158" s="12"/>
      <c r="J158" s="12"/>
      <c r="K158" s="12"/>
      <c r="L158" s="12"/>
      <c r="M158" s="12"/>
      <c r="N158" s="12"/>
      <c r="O158" s="12"/>
      <c r="P158" s="12"/>
    </row>
    <row r="159" spans="3:16" x14ac:dyDescent="0.3">
      <c r="C159" s="12"/>
      <c r="D159" s="12"/>
      <c r="E159" s="12"/>
      <c r="F159" s="21"/>
      <c r="G159" s="12"/>
      <c r="H159" s="12"/>
      <c r="I159" s="12"/>
      <c r="J159" s="12"/>
      <c r="K159" s="12"/>
      <c r="L159" s="12"/>
      <c r="M159" s="12"/>
      <c r="N159" s="12"/>
      <c r="O159" s="12"/>
      <c r="P159" s="12"/>
    </row>
    <row r="160" spans="3:16" x14ac:dyDescent="0.3">
      <c r="C160" s="12"/>
      <c r="D160" s="12"/>
      <c r="E160" s="12"/>
      <c r="F160" s="21"/>
      <c r="G160" s="12"/>
      <c r="H160" s="12"/>
      <c r="I160" s="12"/>
      <c r="J160" s="12"/>
      <c r="K160" s="12"/>
      <c r="L160" s="12"/>
      <c r="M160" s="12"/>
      <c r="N160" s="12"/>
      <c r="O160" s="12"/>
      <c r="P160" s="12"/>
    </row>
    <row r="161" spans="3:16" x14ac:dyDescent="0.3">
      <c r="C161" s="12"/>
      <c r="D161" s="12"/>
      <c r="E161" s="12"/>
      <c r="F161" s="21"/>
      <c r="G161" s="12"/>
      <c r="H161" s="12"/>
      <c r="I161" s="12"/>
      <c r="J161" s="12"/>
      <c r="K161" s="12"/>
      <c r="L161" s="12"/>
      <c r="M161" s="12"/>
      <c r="N161" s="12"/>
      <c r="O161" s="12"/>
      <c r="P161" s="12"/>
    </row>
    <row r="162" spans="3:16" x14ac:dyDescent="0.3">
      <c r="C162" s="12"/>
      <c r="D162" s="12"/>
      <c r="E162" s="12"/>
      <c r="F162" s="21"/>
      <c r="G162" s="12"/>
      <c r="H162" s="12"/>
      <c r="I162" s="12"/>
      <c r="J162" s="12"/>
      <c r="K162" s="12"/>
      <c r="L162" s="12"/>
      <c r="M162" s="12"/>
      <c r="N162" s="12"/>
      <c r="O162" s="12"/>
      <c r="P162" s="12"/>
    </row>
    <row r="163" spans="3:16" x14ac:dyDescent="0.3">
      <c r="C163" s="12"/>
      <c r="D163" s="12"/>
      <c r="E163" s="12"/>
      <c r="F163" s="21"/>
      <c r="G163" s="12"/>
      <c r="H163" s="12"/>
      <c r="I163" s="12"/>
      <c r="J163" s="12"/>
      <c r="K163" s="12"/>
      <c r="L163" s="12"/>
      <c r="M163" s="12"/>
      <c r="N163" s="12"/>
      <c r="O163" s="12"/>
      <c r="P163" s="12"/>
    </row>
    <row r="164" spans="3:16" x14ac:dyDescent="0.3">
      <c r="C164" s="12"/>
      <c r="D164" s="12"/>
      <c r="E164" s="12"/>
      <c r="F164" s="21"/>
      <c r="G164" s="12"/>
      <c r="H164" s="12"/>
      <c r="I164" s="12"/>
      <c r="J164" s="12"/>
      <c r="K164" s="12"/>
      <c r="L164" s="12"/>
      <c r="M164" s="12"/>
      <c r="N164" s="12"/>
      <c r="O164" s="12"/>
      <c r="P164" s="12"/>
    </row>
    <row r="165" spans="3:16" x14ac:dyDescent="0.3">
      <c r="C165" s="12"/>
      <c r="D165" s="12"/>
      <c r="E165" s="12"/>
      <c r="F165" s="21"/>
      <c r="G165" s="12"/>
      <c r="H165" s="12"/>
      <c r="I165" s="12"/>
      <c r="J165" s="12"/>
      <c r="K165" s="12"/>
      <c r="L165" s="12"/>
      <c r="M165" s="12"/>
      <c r="N165" s="12"/>
      <c r="O165" s="12"/>
      <c r="P165" s="12"/>
    </row>
    <row r="166" spans="3:16" x14ac:dyDescent="0.3">
      <c r="C166" s="12"/>
      <c r="D166" s="12"/>
      <c r="E166" s="12"/>
      <c r="F166" s="21"/>
      <c r="G166" s="12"/>
      <c r="H166" s="12"/>
      <c r="I166" s="12"/>
      <c r="J166" s="12"/>
      <c r="K166" s="12"/>
      <c r="L166" s="12"/>
      <c r="M166" s="12"/>
      <c r="N166" s="12"/>
      <c r="O166" s="12"/>
      <c r="P166" s="12"/>
    </row>
    <row r="167" spans="3:16" x14ac:dyDescent="0.3">
      <c r="C167" s="12"/>
      <c r="D167" s="12"/>
      <c r="E167" s="12"/>
      <c r="F167" s="21"/>
      <c r="G167" s="12"/>
      <c r="H167" s="12"/>
      <c r="I167" s="12"/>
      <c r="J167" s="12"/>
      <c r="K167" s="12"/>
      <c r="L167" s="12"/>
      <c r="M167" s="12"/>
      <c r="N167" s="12"/>
      <c r="O167" s="12"/>
      <c r="P167" s="12"/>
    </row>
    <row r="168" spans="3:16" x14ac:dyDescent="0.3">
      <c r="C168" s="12"/>
      <c r="D168" s="12"/>
      <c r="E168" s="12"/>
      <c r="F168" s="21"/>
      <c r="G168" s="12"/>
      <c r="H168" s="12"/>
      <c r="I168" s="12"/>
      <c r="J168" s="12"/>
      <c r="K168" s="12"/>
      <c r="L168" s="12"/>
      <c r="M168" s="12"/>
      <c r="N168" s="12"/>
      <c r="O168" s="12"/>
      <c r="P168" s="12"/>
    </row>
    <row r="169" spans="3:16" x14ac:dyDescent="0.3">
      <c r="C169" s="12"/>
      <c r="D169" s="12"/>
      <c r="E169" s="12"/>
      <c r="F169" s="21"/>
      <c r="G169" s="12"/>
      <c r="H169" s="12"/>
      <c r="I169" s="12"/>
      <c r="J169" s="12"/>
      <c r="K169" s="12"/>
      <c r="L169" s="12"/>
      <c r="M169" s="12"/>
      <c r="N169" s="12"/>
      <c r="O169" s="12"/>
      <c r="P169" s="12"/>
    </row>
    <row r="170" spans="3:16" x14ac:dyDescent="0.3">
      <c r="C170" s="12"/>
      <c r="D170" s="12"/>
      <c r="E170" s="12"/>
      <c r="F170" s="21"/>
      <c r="G170" s="12"/>
      <c r="H170" s="12"/>
      <c r="I170" s="12"/>
      <c r="J170" s="12"/>
      <c r="K170" s="12"/>
      <c r="L170" s="12"/>
      <c r="M170" s="12"/>
      <c r="N170" s="12"/>
      <c r="O170" s="12"/>
      <c r="P170" s="12"/>
    </row>
    <row r="171" spans="3:16" x14ac:dyDescent="0.3">
      <c r="C171" s="12"/>
      <c r="D171" s="12"/>
      <c r="E171" s="12"/>
      <c r="F171" s="21"/>
      <c r="G171" s="12"/>
      <c r="H171" s="12"/>
      <c r="I171" s="12"/>
      <c r="J171" s="12"/>
      <c r="K171" s="12"/>
      <c r="L171" s="12"/>
      <c r="M171" s="12"/>
      <c r="N171" s="12"/>
      <c r="O171" s="12"/>
      <c r="P171" s="12"/>
    </row>
    <row r="172" spans="3:16" x14ac:dyDescent="0.3">
      <c r="C172" s="12"/>
      <c r="D172" s="12"/>
      <c r="E172" s="12"/>
      <c r="F172" s="21"/>
      <c r="G172" s="12"/>
      <c r="H172" s="12"/>
      <c r="I172" s="12"/>
      <c r="J172" s="12"/>
      <c r="K172" s="12"/>
      <c r="L172" s="12"/>
      <c r="M172" s="12"/>
      <c r="N172" s="12"/>
      <c r="O172" s="12"/>
      <c r="P172" s="12"/>
    </row>
    <row r="173" spans="3:16" x14ac:dyDescent="0.3">
      <c r="C173" s="12"/>
      <c r="D173" s="12"/>
      <c r="E173" s="12"/>
      <c r="F173" s="21"/>
      <c r="G173" s="12"/>
      <c r="H173" s="12"/>
      <c r="I173" s="12"/>
      <c r="J173" s="12"/>
      <c r="K173" s="12"/>
      <c r="L173" s="12"/>
      <c r="M173" s="12"/>
      <c r="N173" s="12"/>
      <c r="O173" s="12"/>
      <c r="P173" s="12"/>
    </row>
    <row r="174" spans="3:16" x14ac:dyDescent="0.3">
      <c r="C174" s="12"/>
      <c r="D174" s="12"/>
      <c r="E174" s="12"/>
      <c r="F174" s="21"/>
      <c r="G174" s="12"/>
      <c r="H174" s="12"/>
      <c r="I174" s="12"/>
      <c r="J174" s="12"/>
      <c r="K174" s="12"/>
      <c r="L174" s="12"/>
      <c r="M174" s="12"/>
      <c r="N174" s="12"/>
      <c r="O174" s="12"/>
      <c r="P174" s="12"/>
    </row>
    <row r="175" spans="3:16" x14ac:dyDescent="0.3">
      <c r="C175" s="12"/>
      <c r="D175" s="12"/>
      <c r="E175" s="12"/>
      <c r="F175" s="21"/>
      <c r="G175" s="12"/>
      <c r="H175" s="12"/>
      <c r="I175" s="12"/>
      <c r="J175" s="12"/>
      <c r="K175" s="12"/>
      <c r="L175" s="12"/>
      <c r="M175" s="12"/>
      <c r="N175" s="12"/>
      <c r="O175" s="12"/>
      <c r="P175" s="12"/>
    </row>
    <row r="176" spans="3:16" x14ac:dyDescent="0.3">
      <c r="C176" s="12"/>
      <c r="D176" s="12"/>
      <c r="E176" s="12"/>
      <c r="F176" s="21"/>
      <c r="G176" s="12"/>
      <c r="H176" s="12"/>
      <c r="I176" s="12"/>
      <c r="J176" s="12"/>
      <c r="K176" s="12"/>
      <c r="L176" s="12"/>
      <c r="M176" s="12"/>
      <c r="N176" s="12"/>
      <c r="O176" s="12"/>
      <c r="P176" s="12"/>
    </row>
    <row r="177" spans="3:16" x14ac:dyDescent="0.3">
      <c r="C177" s="12"/>
      <c r="D177" s="12"/>
      <c r="E177" s="12"/>
      <c r="F177" s="21"/>
      <c r="G177" s="12"/>
      <c r="H177" s="12"/>
      <c r="I177" s="12"/>
      <c r="J177" s="12"/>
      <c r="K177" s="12"/>
      <c r="L177" s="12"/>
      <c r="M177" s="12"/>
      <c r="N177" s="12"/>
      <c r="O177" s="12"/>
      <c r="P177" s="12"/>
    </row>
    <row r="178" spans="3:16" x14ac:dyDescent="0.3">
      <c r="C178" s="12"/>
      <c r="D178" s="12"/>
      <c r="E178" s="12"/>
      <c r="F178" s="21"/>
      <c r="G178" s="12"/>
      <c r="H178" s="12"/>
      <c r="I178" s="12"/>
      <c r="J178" s="12"/>
      <c r="K178" s="12"/>
      <c r="L178" s="12"/>
      <c r="M178" s="12"/>
      <c r="N178" s="12"/>
      <c r="O178" s="12"/>
      <c r="P178" s="12"/>
    </row>
    <row r="179" spans="3:16" x14ac:dyDescent="0.3">
      <c r="C179" s="12"/>
      <c r="D179" s="12"/>
      <c r="E179" s="12"/>
      <c r="F179" s="21"/>
      <c r="G179" s="12"/>
      <c r="H179" s="12"/>
      <c r="I179" s="12"/>
      <c r="J179" s="12"/>
      <c r="K179" s="12"/>
      <c r="L179" s="12"/>
      <c r="M179" s="12"/>
      <c r="N179" s="12"/>
      <c r="O179" s="12"/>
      <c r="P179" s="12"/>
    </row>
    <row r="180" spans="3:16" x14ac:dyDescent="0.3">
      <c r="C180" s="12"/>
      <c r="D180" s="12"/>
      <c r="E180" s="12"/>
      <c r="F180" s="21"/>
      <c r="G180" s="12"/>
      <c r="H180" s="12"/>
      <c r="I180" s="12"/>
      <c r="J180" s="12"/>
      <c r="K180" s="12"/>
      <c r="L180" s="12"/>
      <c r="M180" s="12"/>
      <c r="N180" s="12"/>
      <c r="O180" s="12"/>
      <c r="P180" s="12"/>
    </row>
    <row r="181" spans="3:16" x14ac:dyDescent="0.3">
      <c r="C181" s="12"/>
      <c r="D181" s="12"/>
      <c r="E181" s="12"/>
      <c r="F181" s="21"/>
      <c r="G181" s="12"/>
      <c r="H181" s="12"/>
      <c r="I181" s="12"/>
      <c r="J181" s="12"/>
      <c r="K181" s="12"/>
      <c r="L181" s="12"/>
      <c r="M181" s="12"/>
      <c r="N181" s="12"/>
      <c r="O181" s="12"/>
      <c r="P181" s="12"/>
    </row>
    <row r="182" spans="3:16" x14ac:dyDescent="0.3">
      <c r="C182" s="12"/>
      <c r="D182" s="12"/>
      <c r="E182" s="12"/>
      <c r="F182" s="21"/>
      <c r="G182" s="12"/>
      <c r="H182" s="12"/>
      <c r="I182" s="12"/>
      <c r="J182" s="12"/>
      <c r="K182" s="12"/>
      <c r="L182" s="12"/>
      <c r="M182" s="12"/>
      <c r="N182" s="12"/>
      <c r="O182" s="12"/>
      <c r="P182" s="12"/>
    </row>
    <row r="183" spans="3:16" x14ac:dyDescent="0.3">
      <c r="C183" s="12"/>
      <c r="D183" s="12"/>
      <c r="E183" s="12"/>
      <c r="F183" s="21"/>
      <c r="G183" s="12"/>
      <c r="H183" s="12"/>
      <c r="I183" s="12"/>
      <c r="J183" s="12"/>
      <c r="K183" s="12"/>
      <c r="L183" s="12"/>
      <c r="M183" s="12"/>
      <c r="N183" s="12"/>
      <c r="O183" s="12"/>
      <c r="P183" s="12"/>
    </row>
    <row r="184" spans="3:16" x14ac:dyDescent="0.3">
      <c r="C184" s="12"/>
      <c r="D184" s="12"/>
      <c r="E184" s="12"/>
      <c r="F184" s="21"/>
      <c r="G184" s="12"/>
      <c r="H184" s="12"/>
      <c r="I184" s="12"/>
      <c r="J184" s="12"/>
      <c r="K184" s="12"/>
      <c r="L184" s="12"/>
      <c r="M184" s="12"/>
      <c r="N184" s="12"/>
      <c r="O184" s="12"/>
      <c r="P184" s="12"/>
    </row>
    <row r="185" spans="3:16" x14ac:dyDescent="0.3">
      <c r="C185" s="12"/>
      <c r="D185" s="12"/>
      <c r="E185" s="12"/>
      <c r="F185" s="21"/>
      <c r="G185" s="12"/>
      <c r="H185" s="12"/>
      <c r="I185" s="12"/>
      <c r="J185" s="12"/>
      <c r="K185" s="12"/>
      <c r="L185" s="12"/>
      <c r="M185" s="12"/>
      <c r="N185" s="12"/>
      <c r="O185" s="12"/>
      <c r="P185" s="12"/>
    </row>
    <row r="186" spans="3:16" x14ac:dyDescent="0.3">
      <c r="C186" s="12"/>
      <c r="D186" s="12"/>
      <c r="E186" s="12"/>
      <c r="F186" s="21"/>
      <c r="G186" s="12"/>
      <c r="H186" s="12"/>
      <c r="I186" s="12"/>
      <c r="J186" s="12"/>
      <c r="K186" s="12"/>
      <c r="L186" s="12"/>
      <c r="M186" s="12"/>
      <c r="N186" s="12"/>
      <c r="O186" s="12"/>
      <c r="P186" s="12"/>
    </row>
    <row r="187" spans="3:16" x14ac:dyDescent="0.3">
      <c r="C187" s="12"/>
      <c r="D187" s="12"/>
      <c r="E187" s="12"/>
      <c r="F187" s="21"/>
      <c r="G187" s="12"/>
      <c r="H187" s="12"/>
      <c r="I187" s="12"/>
      <c r="J187" s="12"/>
      <c r="K187" s="12"/>
      <c r="L187" s="12"/>
      <c r="M187" s="12"/>
      <c r="N187" s="12"/>
      <c r="O187" s="12"/>
      <c r="P187" s="12"/>
    </row>
    <row r="188" spans="3:16" x14ac:dyDescent="0.3">
      <c r="C188" s="12"/>
      <c r="D188" s="12"/>
      <c r="E188" s="12"/>
      <c r="F188" s="21"/>
      <c r="G188" s="12"/>
      <c r="H188" s="12"/>
      <c r="I188" s="12"/>
      <c r="J188" s="12"/>
      <c r="K188" s="12"/>
      <c r="L188" s="12"/>
      <c r="M188" s="12"/>
      <c r="N188" s="12"/>
      <c r="O188" s="12"/>
      <c r="P188" s="12"/>
    </row>
    <row r="189" spans="3:16" x14ac:dyDescent="0.3">
      <c r="C189" s="12"/>
      <c r="D189" s="12"/>
      <c r="E189" s="12"/>
      <c r="F189" s="21"/>
      <c r="G189" s="12"/>
      <c r="H189" s="12"/>
      <c r="I189" s="12"/>
      <c r="J189" s="12"/>
      <c r="K189" s="12"/>
      <c r="L189" s="12"/>
      <c r="M189" s="12"/>
      <c r="N189" s="12"/>
      <c r="O189" s="12"/>
      <c r="P189" s="12"/>
    </row>
    <row r="190" spans="3:16" x14ac:dyDescent="0.3">
      <c r="C190" s="12"/>
      <c r="D190" s="12"/>
      <c r="E190" s="12"/>
      <c r="F190" s="21"/>
      <c r="G190" s="12"/>
      <c r="H190" s="12"/>
      <c r="I190" s="12"/>
      <c r="J190" s="12"/>
      <c r="K190" s="12"/>
      <c r="L190" s="12"/>
      <c r="M190" s="12"/>
      <c r="N190" s="12"/>
      <c r="O190" s="12"/>
      <c r="P190" s="12"/>
    </row>
    <row r="191" spans="3:16" x14ac:dyDescent="0.3">
      <c r="C191" s="12"/>
      <c r="D191" s="12"/>
      <c r="E191" s="12"/>
      <c r="F191" s="21"/>
      <c r="G191" s="12"/>
      <c r="H191" s="12"/>
      <c r="I191" s="12"/>
      <c r="J191" s="12"/>
      <c r="K191" s="12"/>
      <c r="L191" s="12"/>
      <c r="M191" s="12"/>
      <c r="N191" s="12"/>
      <c r="O191" s="12"/>
      <c r="P191" s="12"/>
    </row>
    <row r="192" spans="3:16" x14ac:dyDescent="0.3">
      <c r="C192" s="12"/>
      <c r="D192" s="12"/>
      <c r="E192" s="12"/>
      <c r="F192" s="21"/>
      <c r="G192" s="12"/>
      <c r="H192" s="12"/>
      <c r="I192" s="12"/>
      <c r="J192" s="12"/>
      <c r="K192" s="12"/>
      <c r="L192" s="12"/>
      <c r="M192" s="12"/>
      <c r="N192" s="12"/>
      <c r="O192" s="12"/>
      <c r="P192" s="12"/>
    </row>
    <row r="193" spans="3:16" x14ac:dyDescent="0.3">
      <c r="C193" s="12"/>
      <c r="D193" s="12"/>
      <c r="E193" s="12"/>
      <c r="F193" s="21"/>
      <c r="G193" s="12"/>
      <c r="H193" s="12"/>
      <c r="I193" s="12"/>
      <c r="J193" s="12"/>
      <c r="K193" s="12"/>
      <c r="L193" s="12"/>
      <c r="M193" s="12"/>
      <c r="N193" s="12"/>
      <c r="O193" s="12"/>
      <c r="P193" s="12"/>
    </row>
    <row r="194" spans="3:16" x14ac:dyDescent="0.3">
      <c r="C194" s="12"/>
      <c r="D194" s="12"/>
      <c r="E194" s="12"/>
      <c r="F194" s="21"/>
      <c r="G194" s="12"/>
      <c r="H194" s="12"/>
      <c r="I194" s="12"/>
      <c r="J194" s="12"/>
      <c r="K194" s="12"/>
      <c r="L194" s="12"/>
      <c r="M194" s="12"/>
      <c r="N194" s="12"/>
      <c r="O194" s="12"/>
      <c r="P194" s="12"/>
    </row>
    <row r="195" spans="3:16" x14ac:dyDescent="0.3">
      <c r="C195" s="12"/>
      <c r="D195" s="12"/>
      <c r="E195" s="12"/>
      <c r="F195" s="21"/>
      <c r="G195" s="12"/>
      <c r="H195" s="12"/>
      <c r="I195" s="12"/>
      <c r="J195" s="12"/>
      <c r="K195" s="12"/>
      <c r="L195" s="12"/>
      <c r="M195" s="12"/>
      <c r="N195" s="12"/>
      <c r="O195" s="12"/>
      <c r="P195" s="12"/>
    </row>
    <row r="196" spans="3:16" x14ac:dyDescent="0.3">
      <c r="C196" s="12"/>
      <c r="D196" s="12"/>
      <c r="E196" s="12"/>
      <c r="F196" s="21"/>
      <c r="G196" s="12"/>
      <c r="H196" s="12"/>
      <c r="I196" s="12"/>
      <c r="J196" s="12"/>
      <c r="K196" s="12"/>
      <c r="L196" s="12"/>
      <c r="M196" s="12"/>
      <c r="N196" s="12"/>
      <c r="O196" s="12"/>
      <c r="P196" s="12"/>
    </row>
    <row r="197" spans="3:16" x14ac:dyDescent="0.3">
      <c r="C197" s="12"/>
      <c r="D197" s="12"/>
      <c r="E197" s="12"/>
      <c r="F197" s="21"/>
      <c r="G197" s="12"/>
      <c r="H197" s="12"/>
      <c r="I197" s="12"/>
      <c r="J197" s="12"/>
      <c r="K197" s="12"/>
      <c r="L197" s="12"/>
      <c r="M197" s="12"/>
      <c r="N197" s="12"/>
      <c r="O197" s="12"/>
      <c r="P197" s="12"/>
    </row>
    <row r="198" spans="3:16" x14ac:dyDescent="0.3">
      <c r="C198" s="12"/>
      <c r="D198" s="12"/>
      <c r="E198" s="12"/>
      <c r="F198" s="21"/>
      <c r="G198" s="12"/>
      <c r="H198" s="12"/>
      <c r="I198" s="12"/>
      <c r="J198" s="12"/>
      <c r="K198" s="12"/>
      <c r="L198" s="12"/>
      <c r="M198" s="12"/>
      <c r="N198" s="12"/>
      <c r="O198" s="12"/>
      <c r="P198" s="12"/>
    </row>
    <row r="199" spans="3:16" x14ac:dyDescent="0.3">
      <c r="C199" s="12"/>
      <c r="D199" s="12"/>
      <c r="E199" s="12"/>
      <c r="F199" s="21"/>
      <c r="G199" s="12"/>
      <c r="H199" s="12"/>
      <c r="I199" s="12"/>
      <c r="J199" s="12"/>
      <c r="K199" s="12"/>
      <c r="L199" s="12"/>
      <c r="M199" s="12"/>
      <c r="N199" s="12"/>
      <c r="O199" s="12"/>
      <c r="P199" s="12"/>
    </row>
    <row r="200" spans="3:16" x14ac:dyDescent="0.3">
      <c r="C200" s="12"/>
      <c r="D200" s="12"/>
      <c r="E200" s="12"/>
      <c r="F200" s="21"/>
      <c r="G200" s="12"/>
      <c r="H200" s="12"/>
      <c r="I200" s="12"/>
      <c r="J200" s="12"/>
      <c r="K200" s="12"/>
      <c r="L200" s="12"/>
      <c r="M200" s="12"/>
      <c r="N200" s="12"/>
      <c r="O200" s="12"/>
      <c r="P200" s="12"/>
    </row>
    <row r="201" spans="3:16" x14ac:dyDescent="0.3">
      <c r="C201" s="12"/>
      <c r="D201" s="12"/>
      <c r="E201" s="12"/>
      <c r="F201" s="21"/>
      <c r="G201" s="12"/>
      <c r="H201" s="12"/>
      <c r="I201" s="12"/>
      <c r="J201" s="12"/>
      <c r="K201" s="12"/>
      <c r="L201" s="12"/>
      <c r="M201" s="12"/>
      <c r="N201" s="12"/>
      <c r="O201" s="12"/>
      <c r="P201" s="12"/>
    </row>
    <row r="202" spans="3:16" x14ac:dyDescent="0.3">
      <c r="C202" s="12"/>
      <c r="D202" s="12"/>
      <c r="E202" s="12"/>
      <c r="F202" s="21"/>
      <c r="G202" s="12"/>
      <c r="H202" s="12"/>
      <c r="I202" s="12"/>
      <c r="J202" s="12"/>
      <c r="K202" s="12"/>
      <c r="L202" s="12"/>
      <c r="M202" s="12"/>
      <c r="N202" s="12"/>
      <c r="O202" s="12"/>
      <c r="P202" s="12"/>
    </row>
    <row r="203" spans="3:16" x14ac:dyDescent="0.3">
      <c r="C203" s="12"/>
      <c r="D203" s="12"/>
      <c r="E203" s="12"/>
      <c r="F203" s="21"/>
      <c r="G203" s="12"/>
      <c r="H203" s="12"/>
      <c r="I203" s="12"/>
      <c r="J203" s="12"/>
      <c r="K203" s="12"/>
      <c r="L203" s="12"/>
      <c r="M203" s="12"/>
      <c r="N203" s="12"/>
      <c r="O203" s="12"/>
      <c r="P203" s="12"/>
    </row>
    <row r="204" spans="3:16" x14ac:dyDescent="0.3">
      <c r="C204" s="12"/>
      <c r="D204" s="12"/>
      <c r="E204" s="12"/>
      <c r="F204" s="21"/>
      <c r="G204" s="12"/>
      <c r="H204" s="12"/>
      <c r="I204" s="12"/>
      <c r="J204" s="12"/>
      <c r="K204" s="12"/>
      <c r="L204" s="12"/>
      <c r="M204" s="12"/>
      <c r="N204" s="12"/>
      <c r="O204" s="12"/>
      <c r="P204" s="12"/>
    </row>
    <row r="205" spans="3:16" x14ac:dyDescent="0.3">
      <c r="C205" s="12"/>
      <c r="D205" s="12"/>
      <c r="E205" s="12"/>
      <c r="F205" s="21"/>
      <c r="G205" s="12"/>
      <c r="H205" s="12"/>
      <c r="I205" s="12"/>
      <c r="J205" s="12"/>
      <c r="K205" s="12"/>
      <c r="L205" s="12"/>
      <c r="M205" s="12"/>
      <c r="N205" s="12"/>
      <c r="O205" s="12"/>
      <c r="P205" s="12"/>
    </row>
    <row r="206" spans="3:16" x14ac:dyDescent="0.3">
      <c r="C206" s="12"/>
      <c r="D206" s="12"/>
      <c r="E206" s="12"/>
      <c r="F206" s="21"/>
      <c r="G206" s="12"/>
      <c r="H206" s="12"/>
      <c r="I206" s="12"/>
      <c r="J206" s="12"/>
      <c r="K206" s="12"/>
      <c r="L206" s="12"/>
      <c r="M206" s="12"/>
      <c r="N206" s="12"/>
      <c r="O206" s="12"/>
      <c r="P206" s="12"/>
    </row>
    <row r="207" spans="3:16" x14ac:dyDescent="0.3">
      <c r="C207" s="12"/>
      <c r="D207" s="12"/>
      <c r="E207" s="12"/>
      <c r="F207" s="21"/>
      <c r="G207" s="12"/>
      <c r="H207" s="12"/>
      <c r="I207" s="12"/>
      <c r="J207" s="12"/>
      <c r="K207" s="12"/>
      <c r="L207" s="12"/>
      <c r="M207" s="12"/>
      <c r="N207" s="12"/>
      <c r="O207" s="12"/>
      <c r="P207" s="12"/>
    </row>
    <row r="208" spans="3:16" x14ac:dyDescent="0.3">
      <c r="C208" s="12"/>
      <c r="D208" s="12"/>
      <c r="E208" s="12"/>
      <c r="F208" s="21"/>
      <c r="G208" s="12"/>
      <c r="H208" s="12"/>
      <c r="I208" s="12"/>
      <c r="J208" s="12"/>
      <c r="K208" s="12"/>
      <c r="L208" s="12"/>
      <c r="M208" s="12"/>
      <c r="N208" s="12"/>
      <c r="O208" s="12"/>
      <c r="P208" s="12"/>
    </row>
    <row r="209" spans="3:16" x14ac:dyDescent="0.3">
      <c r="C209" s="12"/>
      <c r="D209" s="12"/>
      <c r="E209" s="12"/>
      <c r="F209" s="21"/>
      <c r="G209" s="12"/>
      <c r="H209" s="12"/>
      <c r="I209" s="12"/>
      <c r="J209" s="12"/>
      <c r="K209" s="12"/>
      <c r="L209" s="12"/>
      <c r="M209" s="12"/>
      <c r="N209" s="12"/>
      <c r="O209" s="12"/>
      <c r="P209" s="12"/>
    </row>
    <row r="210" spans="3:16" x14ac:dyDescent="0.3">
      <c r="C210" s="12"/>
      <c r="D210" s="12"/>
      <c r="E210" s="12"/>
      <c r="F210" s="21"/>
      <c r="G210" s="12"/>
      <c r="H210" s="12"/>
      <c r="I210" s="12"/>
      <c r="J210" s="12"/>
      <c r="K210" s="12"/>
      <c r="L210" s="12"/>
      <c r="M210" s="12"/>
      <c r="N210" s="12"/>
      <c r="O210" s="12"/>
      <c r="P210" s="12"/>
    </row>
    <row r="211" spans="3:16" x14ac:dyDescent="0.3">
      <c r="C211" s="12"/>
      <c r="D211" s="12"/>
      <c r="E211" s="12"/>
      <c r="F211" s="21"/>
      <c r="G211" s="12"/>
      <c r="H211" s="12"/>
      <c r="I211" s="12"/>
      <c r="J211" s="12"/>
      <c r="K211" s="12"/>
      <c r="L211" s="12"/>
      <c r="M211" s="12"/>
      <c r="N211" s="12"/>
      <c r="O211" s="12"/>
      <c r="P211" s="12"/>
    </row>
    <row r="212" spans="3:16" x14ac:dyDescent="0.3">
      <c r="C212" s="12"/>
      <c r="D212" s="12"/>
      <c r="E212" s="12"/>
      <c r="F212" s="21"/>
      <c r="G212" s="12"/>
      <c r="H212" s="12"/>
      <c r="I212" s="12"/>
      <c r="J212" s="12"/>
      <c r="K212" s="12"/>
      <c r="L212" s="12"/>
      <c r="M212" s="12"/>
      <c r="N212" s="12"/>
      <c r="O212" s="12"/>
      <c r="P212" s="12"/>
    </row>
    <row r="213" spans="3:16" x14ac:dyDescent="0.3">
      <c r="C213" s="12"/>
      <c r="D213" s="12"/>
      <c r="E213" s="12"/>
      <c r="F213" s="21"/>
      <c r="G213" s="12"/>
      <c r="H213" s="12"/>
      <c r="I213" s="12"/>
      <c r="J213" s="12"/>
      <c r="K213" s="12"/>
      <c r="L213" s="12"/>
      <c r="M213" s="12"/>
      <c r="N213" s="12"/>
      <c r="O213" s="12"/>
      <c r="P213" s="12"/>
    </row>
    <row r="214" spans="3:16" x14ac:dyDescent="0.3">
      <c r="C214" s="12"/>
      <c r="D214" s="12"/>
      <c r="E214" s="12"/>
      <c r="F214" s="21"/>
      <c r="G214" s="12"/>
      <c r="H214" s="12"/>
      <c r="I214" s="12"/>
      <c r="J214" s="12"/>
      <c r="K214" s="12"/>
      <c r="L214" s="12"/>
      <c r="M214" s="12"/>
      <c r="N214" s="12"/>
      <c r="O214" s="12"/>
      <c r="P214" s="12"/>
    </row>
    <row r="215" spans="3:16" x14ac:dyDescent="0.3">
      <c r="C215" s="12"/>
      <c r="D215" s="12"/>
      <c r="E215" s="12"/>
      <c r="F215" s="21"/>
      <c r="G215" s="12"/>
      <c r="H215" s="12"/>
      <c r="I215" s="12"/>
      <c r="J215" s="12"/>
      <c r="K215" s="12"/>
      <c r="L215" s="12"/>
      <c r="M215" s="12"/>
      <c r="N215" s="12"/>
      <c r="O215" s="12"/>
      <c r="P215" s="12"/>
    </row>
    <row r="216" spans="3:16" x14ac:dyDescent="0.3">
      <c r="C216" s="12"/>
      <c r="D216" s="12"/>
      <c r="E216" s="12"/>
      <c r="F216" s="21"/>
      <c r="G216" s="12"/>
      <c r="H216" s="12"/>
      <c r="I216" s="12"/>
      <c r="J216" s="12"/>
      <c r="K216" s="12"/>
      <c r="L216" s="12"/>
      <c r="M216" s="12"/>
      <c r="N216" s="12"/>
      <c r="O216" s="12"/>
      <c r="P216" s="12"/>
    </row>
    <row r="217" spans="3:16" x14ac:dyDescent="0.3">
      <c r="C217" s="12"/>
      <c r="D217" s="12"/>
      <c r="E217" s="12"/>
      <c r="F217" s="21"/>
      <c r="G217" s="12"/>
      <c r="H217" s="12"/>
      <c r="I217" s="12"/>
      <c r="J217" s="12"/>
      <c r="K217" s="12"/>
      <c r="L217" s="12"/>
      <c r="M217" s="12"/>
      <c r="N217" s="12"/>
      <c r="O217" s="12"/>
      <c r="P217" s="12"/>
    </row>
    <row r="218" spans="3:16" x14ac:dyDescent="0.3">
      <c r="C218" s="12"/>
      <c r="D218" s="12"/>
      <c r="E218" s="12"/>
      <c r="F218" s="21"/>
      <c r="G218" s="12"/>
      <c r="H218" s="12"/>
      <c r="I218" s="12"/>
      <c r="J218" s="12"/>
      <c r="K218" s="12"/>
      <c r="L218" s="12"/>
      <c r="M218" s="12"/>
      <c r="N218" s="12"/>
      <c r="O218" s="12"/>
      <c r="P218" s="12"/>
    </row>
    <row r="219" spans="3:16" x14ac:dyDescent="0.3">
      <c r="C219" s="12"/>
      <c r="D219" s="12"/>
      <c r="E219" s="12"/>
      <c r="F219" s="21"/>
      <c r="G219" s="12"/>
      <c r="H219" s="12"/>
      <c r="I219" s="12"/>
      <c r="J219" s="12"/>
      <c r="K219" s="12"/>
      <c r="L219" s="12"/>
      <c r="M219" s="12"/>
      <c r="N219" s="12"/>
      <c r="O219" s="12"/>
      <c r="P219" s="12"/>
    </row>
    <row r="220" spans="3:16" x14ac:dyDescent="0.3">
      <c r="C220" s="12"/>
      <c r="D220" s="12"/>
      <c r="E220" s="12"/>
      <c r="F220" s="21"/>
      <c r="G220" s="12"/>
      <c r="H220" s="12"/>
      <c r="I220" s="12"/>
      <c r="J220" s="12"/>
      <c r="K220" s="12"/>
      <c r="L220" s="12"/>
      <c r="M220" s="12"/>
      <c r="N220" s="12"/>
      <c r="O220" s="12"/>
      <c r="P220" s="12"/>
    </row>
    <row r="221" spans="3:16" x14ac:dyDescent="0.3">
      <c r="C221" s="12"/>
      <c r="D221" s="12"/>
      <c r="E221" s="12"/>
      <c r="F221" s="21"/>
      <c r="G221" s="12"/>
      <c r="H221" s="12"/>
      <c r="I221" s="12"/>
      <c r="J221" s="12"/>
      <c r="K221" s="12"/>
      <c r="L221" s="12"/>
      <c r="M221" s="12"/>
      <c r="N221" s="12"/>
      <c r="O221" s="12"/>
      <c r="P221" s="12"/>
    </row>
    <row r="222" spans="3:16" x14ac:dyDescent="0.3">
      <c r="C222" s="12"/>
      <c r="D222" s="12"/>
      <c r="E222" s="12"/>
      <c r="F222" s="21"/>
      <c r="G222" s="12"/>
      <c r="H222" s="12"/>
      <c r="I222" s="12"/>
      <c r="J222" s="12"/>
      <c r="K222" s="12"/>
      <c r="L222" s="12"/>
      <c r="M222" s="12"/>
      <c r="N222" s="12"/>
      <c r="O222" s="12"/>
      <c r="P222" s="12"/>
    </row>
    <row r="223" spans="3:16" x14ac:dyDescent="0.3">
      <c r="C223" s="12"/>
      <c r="D223" s="12"/>
      <c r="E223" s="12"/>
      <c r="F223" s="21"/>
      <c r="G223" s="12"/>
      <c r="H223" s="12"/>
      <c r="I223" s="12"/>
      <c r="J223" s="12"/>
      <c r="K223" s="12"/>
      <c r="L223" s="12"/>
      <c r="M223" s="12"/>
      <c r="N223" s="12"/>
      <c r="O223" s="12"/>
      <c r="P223" s="12"/>
    </row>
    <row r="224" spans="3:16" x14ac:dyDescent="0.3">
      <c r="C224" s="12"/>
      <c r="D224" s="12"/>
      <c r="E224" s="12"/>
      <c r="F224" s="21"/>
      <c r="G224" s="12"/>
      <c r="H224" s="12"/>
      <c r="I224" s="12"/>
      <c r="J224" s="12"/>
      <c r="K224" s="12"/>
      <c r="L224" s="12"/>
      <c r="M224" s="12"/>
      <c r="N224" s="12"/>
      <c r="O224" s="12"/>
      <c r="P224" s="12"/>
    </row>
    <row r="225" spans="3:16" x14ac:dyDescent="0.3">
      <c r="C225" s="12"/>
      <c r="D225" s="12"/>
      <c r="E225" s="12"/>
      <c r="F225" s="21"/>
      <c r="G225" s="12"/>
      <c r="H225" s="12"/>
      <c r="I225" s="12"/>
      <c r="J225" s="12"/>
      <c r="K225" s="12"/>
      <c r="L225" s="12"/>
      <c r="M225" s="12"/>
      <c r="N225" s="12"/>
      <c r="O225" s="12"/>
      <c r="P225" s="12"/>
    </row>
    <row r="226" spans="3:16" x14ac:dyDescent="0.3">
      <c r="C226" s="12"/>
      <c r="D226" s="12"/>
      <c r="E226" s="12"/>
      <c r="F226" s="21"/>
      <c r="G226" s="12"/>
      <c r="H226" s="12"/>
      <c r="I226" s="12"/>
      <c r="J226" s="12"/>
      <c r="K226" s="12"/>
      <c r="L226" s="12"/>
      <c r="M226" s="12"/>
      <c r="N226" s="12"/>
      <c r="O226" s="12"/>
      <c r="P226" s="12"/>
    </row>
    <row r="227" spans="3:16" x14ac:dyDescent="0.3">
      <c r="C227" s="12"/>
      <c r="D227" s="12"/>
      <c r="E227" s="12"/>
      <c r="F227" s="21"/>
      <c r="G227" s="12"/>
      <c r="H227" s="12"/>
      <c r="I227" s="12"/>
      <c r="J227" s="12"/>
      <c r="K227" s="12"/>
      <c r="L227" s="12"/>
      <c r="M227" s="12"/>
      <c r="N227" s="12"/>
      <c r="O227" s="12"/>
      <c r="P227" s="12"/>
    </row>
    <row r="228" spans="3:16" x14ac:dyDescent="0.3">
      <c r="C228" s="12"/>
      <c r="D228" s="12"/>
      <c r="E228" s="12"/>
      <c r="F228" s="21"/>
      <c r="G228" s="12"/>
      <c r="H228" s="12"/>
      <c r="I228" s="12"/>
      <c r="J228" s="12"/>
      <c r="K228" s="12"/>
      <c r="L228" s="12"/>
      <c r="M228" s="12"/>
      <c r="N228" s="12"/>
      <c r="O228" s="12"/>
      <c r="P228" s="12"/>
    </row>
    <row r="229" spans="3:16" x14ac:dyDescent="0.3">
      <c r="C229" s="12"/>
      <c r="D229" s="12"/>
      <c r="E229" s="12"/>
      <c r="F229" s="21"/>
      <c r="G229" s="12"/>
      <c r="H229" s="12"/>
      <c r="I229" s="12"/>
      <c r="J229" s="12"/>
      <c r="K229" s="12"/>
      <c r="L229" s="12"/>
      <c r="M229" s="12"/>
      <c r="N229" s="12"/>
      <c r="O229" s="12"/>
      <c r="P229" s="12"/>
    </row>
    <row r="230" spans="3:16" x14ac:dyDescent="0.3">
      <c r="C230" s="12"/>
      <c r="D230" s="12"/>
      <c r="E230" s="12"/>
      <c r="F230" s="21"/>
      <c r="G230" s="12"/>
      <c r="H230" s="12"/>
      <c r="I230" s="12"/>
      <c r="J230" s="12"/>
      <c r="K230" s="12"/>
      <c r="L230" s="12"/>
      <c r="M230" s="12"/>
      <c r="N230" s="12"/>
      <c r="O230" s="12"/>
      <c r="P230" s="12"/>
    </row>
    <row r="231" spans="3:16" x14ac:dyDescent="0.3">
      <c r="C231" s="12"/>
      <c r="D231" s="12"/>
      <c r="E231" s="12"/>
      <c r="F231" s="21"/>
      <c r="G231" s="12"/>
      <c r="H231" s="12"/>
      <c r="I231" s="12"/>
      <c r="J231" s="12"/>
      <c r="K231" s="12"/>
      <c r="L231" s="12"/>
      <c r="M231" s="12"/>
      <c r="N231" s="12"/>
      <c r="O231" s="12"/>
      <c r="P231" s="12"/>
    </row>
    <row r="232" spans="3:16" x14ac:dyDescent="0.3">
      <c r="C232" s="12"/>
      <c r="D232" s="12"/>
      <c r="E232" s="12"/>
      <c r="F232" s="21"/>
      <c r="G232" s="12"/>
      <c r="H232" s="12"/>
      <c r="I232" s="12"/>
      <c r="J232" s="12"/>
      <c r="K232" s="12"/>
      <c r="L232" s="12"/>
      <c r="M232" s="12"/>
      <c r="N232" s="12"/>
      <c r="O232" s="12"/>
      <c r="P232" s="12"/>
    </row>
    <row r="233" spans="3:16" x14ac:dyDescent="0.3">
      <c r="C233" s="12"/>
      <c r="D233" s="12"/>
      <c r="E233" s="12"/>
      <c r="F233" s="21"/>
      <c r="G233" s="12"/>
      <c r="H233" s="12"/>
      <c r="I233" s="12"/>
      <c r="J233" s="12"/>
      <c r="K233" s="12"/>
      <c r="L233" s="12"/>
      <c r="M233" s="12"/>
      <c r="N233" s="12"/>
      <c r="O233" s="12"/>
      <c r="P233" s="12"/>
    </row>
    <row r="234" spans="3:16" x14ac:dyDescent="0.3">
      <c r="C234" s="12"/>
      <c r="D234" s="12"/>
      <c r="E234" s="12"/>
      <c r="F234" s="21"/>
      <c r="G234" s="12"/>
      <c r="H234" s="12"/>
      <c r="I234" s="12"/>
      <c r="J234" s="12"/>
      <c r="K234" s="12"/>
      <c r="L234" s="12"/>
      <c r="M234" s="12"/>
      <c r="N234" s="12"/>
      <c r="O234" s="12"/>
      <c r="P234" s="12"/>
    </row>
    <row r="235" spans="3:16" x14ac:dyDescent="0.3">
      <c r="C235" s="12"/>
      <c r="D235" s="12"/>
      <c r="E235" s="12"/>
      <c r="F235" s="21"/>
      <c r="G235" s="12"/>
      <c r="H235" s="12"/>
      <c r="I235" s="12"/>
      <c r="J235" s="12"/>
      <c r="K235" s="12"/>
      <c r="L235" s="12"/>
      <c r="M235" s="12"/>
      <c r="N235" s="12"/>
      <c r="O235" s="12"/>
      <c r="P235" s="12"/>
    </row>
    <row r="236" spans="3:16" x14ac:dyDescent="0.3">
      <c r="C236" s="12"/>
      <c r="D236" s="12"/>
      <c r="E236" s="12"/>
      <c r="F236" s="21"/>
      <c r="G236" s="12"/>
      <c r="H236" s="12"/>
      <c r="I236" s="12"/>
      <c r="J236" s="12"/>
      <c r="K236" s="12"/>
      <c r="L236" s="12"/>
      <c r="M236" s="12"/>
      <c r="N236" s="12"/>
      <c r="O236" s="12"/>
      <c r="P236" s="12"/>
    </row>
    <row r="237" spans="3:16" x14ac:dyDescent="0.3">
      <c r="C237" s="12"/>
      <c r="D237" s="12"/>
      <c r="E237" s="12"/>
      <c r="F237" s="21"/>
      <c r="G237" s="12"/>
      <c r="H237" s="12"/>
      <c r="I237" s="12"/>
      <c r="J237" s="12"/>
      <c r="K237" s="12"/>
      <c r="L237" s="12"/>
      <c r="M237" s="12"/>
      <c r="N237" s="12"/>
      <c r="O237" s="12"/>
      <c r="P237" s="12"/>
    </row>
    <row r="238" spans="3:16" x14ac:dyDescent="0.3">
      <c r="C238" s="12"/>
      <c r="D238" s="12"/>
      <c r="E238" s="12"/>
      <c r="F238" s="21"/>
      <c r="G238" s="12"/>
      <c r="H238" s="12"/>
      <c r="I238" s="12"/>
      <c r="J238" s="12"/>
      <c r="K238" s="12"/>
      <c r="L238" s="12"/>
      <c r="M238" s="12"/>
      <c r="N238" s="12"/>
      <c r="O238" s="12"/>
      <c r="P238" s="12"/>
    </row>
    <row r="239" spans="3:16" x14ac:dyDescent="0.3">
      <c r="C239" s="12"/>
      <c r="D239" s="12"/>
      <c r="E239" s="12"/>
      <c r="F239" s="21"/>
      <c r="G239" s="12"/>
      <c r="H239" s="12"/>
      <c r="I239" s="12"/>
      <c r="J239" s="12"/>
      <c r="K239" s="12"/>
      <c r="L239" s="12"/>
      <c r="M239" s="12"/>
      <c r="N239" s="12"/>
      <c r="O239" s="12"/>
      <c r="P239" s="12"/>
    </row>
    <row r="240" spans="3:16" x14ac:dyDescent="0.3">
      <c r="C240" s="12"/>
      <c r="D240" s="12"/>
      <c r="E240" s="12"/>
      <c r="F240" s="21"/>
      <c r="G240" s="12"/>
      <c r="H240" s="12"/>
      <c r="I240" s="12"/>
      <c r="J240" s="12"/>
      <c r="K240" s="12"/>
      <c r="L240" s="12"/>
      <c r="M240" s="12"/>
      <c r="N240" s="12"/>
      <c r="O240" s="12"/>
      <c r="P240" s="12"/>
    </row>
    <row r="241" spans="3:16" x14ac:dyDescent="0.3">
      <c r="C241" s="12"/>
      <c r="D241" s="12"/>
      <c r="E241" s="12"/>
      <c r="F241" s="21"/>
      <c r="G241" s="12"/>
      <c r="H241" s="12"/>
      <c r="I241" s="12"/>
      <c r="J241" s="12"/>
      <c r="K241" s="12"/>
      <c r="L241" s="12"/>
      <c r="M241" s="12"/>
      <c r="N241" s="12"/>
      <c r="O241" s="12"/>
      <c r="P241" s="12"/>
    </row>
    <row r="242" spans="3:16" x14ac:dyDescent="0.3">
      <c r="C242" s="12"/>
      <c r="D242" s="12"/>
      <c r="E242" s="12"/>
      <c r="F242" s="21"/>
      <c r="G242" s="12"/>
      <c r="H242" s="12"/>
      <c r="I242" s="12"/>
      <c r="J242" s="12"/>
      <c r="K242" s="12"/>
      <c r="L242" s="12"/>
      <c r="M242" s="12"/>
      <c r="N242" s="12"/>
      <c r="O242" s="12"/>
      <c r="P242" s="12"/>
    </row>
    <row r="243" spans="3:16" x14ac:dyDescent="0.3">
      <c r="C243" s="12"/>
      <c r="D243" s="12"/>
      <c r="E243" s="12"/>
      <c r="F243" s="21"/>
      <c r="G243" s="12"/>
      <c r="H243" s="12"/>
      <c r="I243" s="12"/>
      <c r="J243" s="12"/>
      <c r="K243" s="12"/>
      <c r="L243" s="12"/>
      <c r="M243" s="12"/>
      <c r="N243" s="12"/>
      <c r="O243" s="12"/>
      <c r="P243" s="12"/>
    </row>
    <row r="244" spans="3:16" x14ac:dyDescent="0.3">
      <c r="C244" s="12"/>
      <c r="D244" s="12"/>
      <c r="E244" s="12"/>
      <c r="F244" s="21"/>
      <c r="G244" s="12"/>
      <c r="H244" s="12"/>
      <c r="I244" s="12"/>
      <c r="J244" s="12"/>
      <c r="K244" s="12"/>
      <c r="L244" s="12"/>
      <c r="M244" s="12"/>
      <c r="N244" s="12"/>
      <c r="O244" s="12"/>
      <c r="P244" s="12"/>
    </row>
    <row r="245" spans="3:16" x14ac:dyDescent="0.3">
      <c r="C245" s="12"/>
      <c r="D245" s="12"/>
      <c r="E245" s="12"/>
      <c r="F245" s="21"/>
      <c r="G245" s="12"/>
      <c r="H245" s="12"/>
      <c r="I245" s="12"/>
      <c r="J245" s="12"/>
      <c r="K245" s="12"/>
      <c r="L245" s="12"/>
      <c r="M245" s="12"/>
      <c r="N245" s="12"/>
      <c r="O245" s="12"/>
      <c r="P245" s="12"/>
    </row>
    <row r="246" spans="3:16" x14ac:dyDescent="0.3">
      <c r="C246" s="12"/>
      <c r="D246" s="12"/>
      <c r="E246" s="12"/>
      <c r="F246" s="21"/>
      <c r="G246" s="12"/>
      <c r="H246" s="12"/>
      <c r="I246" s="12"/>
      <c r="J246" s="12"/>
      <c r="K246" s="12"/>
      <c r="L246" s="12"/>
      <c r="M246" s="12"/>
      <c r="N246" s="12"/>
      <c r="O246" s="12"/>
      <c r="P246" s="12"/>
    </row>
    <row r="247" spans="3:16" x14ac:dyDescent="0.3">
      <c r="C247" s="12"/>
      <c r="D247" s="12"/>
      <c r="E247" s="12"/>
      <c r="F247" s="21"/>
      <c r="G247" s="12"/>
      <c r="H247" s="12"/>
      <c r="I247" s="12"/>
      <c r="J247" s="12"/>
      <c r="K247" s="12"/>
      <c r="L247" s="12"/>
      <c r="M247" s="12"/>
      <c r="N247" s="12"/>
      <c r="O247" s="12"/>
      <c r="P247" s="12"/>
    </row>
    <row r="248" spans="3:16" x14ac:dyDescent="0.3">
      <c r="C248" s="12"/>
      <c r="D248" s="12"/>
      <c r="E248" s="12"/>
      <c r="F248" s="21"/>
      <c r="G248" s="12"/>
      <c r="H248" s="12"/>
      <c r="I248" s="12"/>
      <c r="J248" s="12"/>
      <c r="K248" s="12"/>
      <c r="L248" s="12"/>
      <c r="M248" s="12"/>
      <c r="N248" s="12"/>
      <c r="O248" s="12"/>
      <c r="P248" s="12"/>
    </row>
    <row r="249" spans="3:16" x14ac:dyDescent="0.3">
      <c r="C249" s="12"/>
      <c r="D249" s="12"/>
      <c r="E249" s="12"/>
      <c r="F249" s="21"/>
      <c r="G249" s="12"/>
      <c r="H249" s="12"/>
      <c r="I249" s="12"/>
      <c r="J249" s="12"/>
      <c r="K249" s="12"/>
      <c r="L249" s="12"/>
      <c r="M249" s="12"/>
      <c r="N249" s="12"/>
      <c r="O249" s="12"/>
      <c r="P249" s="12"/>
    </row>
    <row r="250" spans="3:16" x14ac:dyDescent="0.3">
      <c r="C250" s="12"/>
      <c r="D250" s="12"/>
      <c r="E250" s="12"/>
      <c r="F250" s="21"/>
      <c r="G250" s="12"/>
      <c r="H250" s="12"/>
      <c r="I250" s="12"/>
      <c r="J250" s="12"/>
      <c r="K250" s="12"/>
      <c r="L250" s="12"/>
      <c r="M250" s="12"/>
      <c r="N250" s="12"/>
      <c r="O250" s="12"/>
      <c r="P250" s="12"/>
    </row>
    <row r="251" spans="3:16" x14ac:dyDescent="0.3">
      <c r="C251" s="12"/>
      <c r="D251" s="12"/>
      <c r="E251" s="12"/>
      <c r="F251" s="21"/>
      <c r="G251" s="12"/>
      <c r="H251" s="12"/>
      <c r="I251" s="12"/>
      <c r="J251" s="12"/>
      <c r="K251" s="12"/>
      <c r="L251" s="12"/>
      <c r="M251" s="12"/>
      <c r="N251" s="12"/>
      <c r="O251" s="12"/>
      <c r="P251" s="12"/>
    </row>
    <row r="252" spans="3:16" x14ac:dyDescent="0.3">
      <c r="C252" s="12"/>
      <c r="D252" s="12"/>
      <c r="E252" s="12"/>
      <c r="F252" s="21"/>
      <c r="G252" s="12"/>
      <c r="H252" s="12"/>
      <c r="I252" s="12"/>
      <c r="J252" s="12"/>
      <c r="K252" s="12"/>
      <c r="L252" s="12"/>
      <c r="M252" s="12"/>
      <c r="N252" s="12"/>
      <c r="O252" s="12"/>
      <c r="P252" s="12"/>
    </row>
    <row r="253" spans="3:16" x14ac:dyDescent="0.3">
      <c r="C253" s="12"/>
      <c r="D253" s="12"/>
      <c r="E253" s="12"/>
      <c r="F253" s="21"/>
      <c r="G253" s="12"/>
      <c r="H253" s="12"/>
      <c r="I253" s="12"/>
      <c r="J253" s="12"/>
      <c r="K253" s="12"/>
      <c r="L253" s="12"/>
      <c r="M253" s="12"/>
      <c r="N253" s="12"/>
      <c r="O253" s="12"/>
      <c r="P253" s="12"/>
    </row>
    <row r="254" spans="3:16" x14ac:dyDescent="0.3">
      <c r="C254" s="12"/>
      <c r="D254" s="12"/>
      <c r="E254" s="12"/>
      <c r="F254" s="21"/>
      <c r="G254" s="12"/>
      <c r="H254" s="12"/>
      <c r="I254" s="12"/>
      <c r="J254" s="12"/>
      <c r="K254" s="12"/>
      <c r="L254" s="12"/>
      <c r="M254" s="12"/>
      <c r="N254" s="12"/>
      <c r="O254" s="12"/>
      <c r="P254" s="12"/>
    </row>
    <row r="255" spans="3:16" x14ac:dyDescent="0.3">
      <c r="C255" s="12"/>
      <c r="D255" s="12"/>
      <c r="E255" s="12"/>
      <c r="F255" s="21"/>
      <c r="G255" s="12"/>
      <c r="H255" s="12"/>
      <c r="I255" s="12"/>
      <c r="J255" s="12"/>
      <c r="K255" s="12"/>
      <c r="L255" s="12"/>
      <c r="M255" s="12"/>
      <c r="N255" s="12"/>
      <c r="O255" s="12"/>
      <c r="P255" s="12"/>
    </row>
    <row r="256" spans="3:16" x14ac:dyDescent="0.3">
      <c r="C256" s="12"/>
      <c r="D256" s="12"/>
      <c r="E256" s="12"/>
      <c r="F256" s="21"/>
      <c r="G256" s="12"/>
      <c r="H256" s="12"/>
      <c r="I256" s="12"/>
      <c r="J256" s="12"/>
      <c r="K256" s="12"/>
      <c r="L256" s="12"/>
      <c r="M256" s="12"/>
      <c r="N256" s="12"/>
      <c r="O256" s="12"/>
      <c r="P256" s="12"/>
    </row>
    <row r="257" spans="3:16" x14ac:dyDescent="0.3">
      <c r="C257" s="12"/>
      <c r="D257" s="12"/>
      <c r="E257" s="12"/>
      <c r="F257" s="21"/>
      <c r="G257" s="12"/>
      <c r="H257" s="12"/>
      <c r="I257" s="12"/>
      <c r="J257" s="12"/>
      <c r="K257" s="12"/>
      <c r="L257" s="12"/>
      <c r="M257" s="12"/>
      <c r="N257" s="12"/>
      <c r="O257" s="12"/>
      <c r="P257" s="12"/>
    </row>
    <row r="258" spans="3:16" x14ac:dyDescent="0.3">
      <c r="C258" s="12"/>
      <c r="D258" s="12"/>
      <c r="E258" s="12"/>
      <c r="F258" s="21"/>
      <c r="G258" s="12"/>
      <c r="H258" s="12"/>
      <c r="I258" s="12"/>
      <c r="J258" s="12"/>
      <c r="K258" s="12"/>
      <c r="L258" s="12"/>
      <c r="M258" s="12"/>
      <c r="N258" s="12"/>
      <c r="O258" s="12"/>
      <c r="P258" s="12"/>
    </row>
    <row r="259" spans="3:16" x14ac:dyDescent="0.3">
      <c r="C259" s="12"/>
      <c r="D259" s="12"/>
      <c r="E259" s="12"/>
      <c r="F259" s="21"/>
      <c r="G259" s="12"/>
      <c r="H259" s="12"/>
      <c r="I259" s="12"/>
      <c r="J259" s="12"/>
      <c r="K259" s="12"/>
      <c r="L259" s="12"/>
      <c r="M259" s="12"/>
      <c r="N259" s="12"/>
      <c r="O259" s="12"/>
      <c r="P259" s="12"/>
    </row>
    <row r="260" spans="3:16" x14ac:dyDescent="0.3">
      <c r="C260" s="12"/>
      <c r="D260" s="12"/>
      <c r="E260" s="12"/>
      <c r="F260" s="21"/>
      <c r="G260" s="12"/>
      <c r="H260" s="12"/>
      <c r="I260" s="12"/>
      <c r="J260" s="12"/>
      <c r="K260" s="12"/>
      <c r="L260" s="12"/>
      <c r="M260" s="12"/>
      <c r="N260" s="12"/>
      <c r="O260" s="12"/>
      <c r="P260" s="12"/>
    </row>
    <row r="261" spans="3:16" x14ac:dyDescent="0.3">
      <c r="C261" s="12"/>
      <c r="D261" s="12"/>
      <c r="E261" s="12"/>
      <c r="F261" s="21"/>
      <c r="G261" s="12"/>
      <c r="H261" s="12"/>
      <c r="I261" s="12"/>
      <c r="J261" s="12"/>
      <c r="K261" s="12"/>
      <c r="L261" s="12"/>
      <c r="M261" s="12"/>
      <c r="N261" s="12"/>
      <c r="O261" s="12"/>
      <c r="P261" s="12"/>
    </row>
    <row r="262" spans="3:16" x14ac:dyDescent="0.3">
      <c r="C262" s="12"/>
      <c r="D262" s="12"/>
      <c r="E262" s="12"/>
      <c r="F262" s="21"/>
      <c r="G262" s="12"/>
      <c r="H262" s="12"/>
      <c r="I262" s="12"/>
      <c r="J262" s="12"/>
      <c r="K262" s="12"/>
      <c r="L262" s="12"/>
      <c r="M262" s="12"/>
      <c r="N262" s="12"/>
      <c r="O262" s="12"/>
      <c r="P262" s="12"/>
    </row>
    <row r="263" spans="3:16" x14ac:dyDescent="0.3">
      <c r="C263" s="12"/>
      <c r="D263" s="12"/>
      <c r="E263" s="12"/>
      <c r="F263" s="21"/>
      <c r="G263" s="12"/>
      <c r="H263" s="12"/>
      <c r="I263" s="12"/>
      <c r="J263" s="12"/>
      <c r="K263" s="12"/>
      <c r="L263" s="12"/>
      <c r="M263" s="12"/>
      <c r="N263" s="12"/>
      <c r="O263" s="12"/>
      <c r="P263" s="12"/>
    </row>
    <row r="264" spans="3:16" x14ac:dyDescent="0.3">
      <c r="C264" s="12"/>
      <c r="D264" s="12"/>
      <c r="E264" s="12"/>
      <c r="F264" s="21"/>
      <c r="G264" s="12"/>
      <c r="H264" s="12"/>
      <c r="I264" s="12"/>
      <c r="J264" s="12"/>
      <c r="K264" s="12"/>
      <c r="L264" s="12"/>
      <c r="M264" s="12"/>
      <c r="N264" s="12"/>
      <c r="O264" s="12"/>
      <c r="P264" s="12"/>
    </row>
    <row r="265" spans="3:16" x14ac:dyDescent="0.3">
      <c r="C265" s="12"/>
      <c r="D265" s="12"/>
      <c r="E265" s="12"/>
      <c r="F265" s="21"/>
      <c r="G265" s="12"/>
      <c r="H265" s="12"/>
      <c r="I265" s="12"/>
      <c r="J265" s="12"/>
      <c r="K265" s="12"/>
      <c r="L265" s="12"/>
      <c r="M265" s="12"/>
      <c r="N265" s="12"/>
      <c r="O265" s="12"/>
      <c r="P265" s="12"/>
    </row>
    <row r="266" spans="3:16" x14ac:dyDescent="0.3">
      <c r="C266" s="12"/>
      <c r="D266" s="12"/>
      <c r="E266" s="12"/>
      <c r="F266" s="21"/>
      <c r="G266" s="12"/>
      <c r="H266" s="12"/>
      <c r="I266" s="12"/>
      <c r="J266" s="12"/>
      <c r="K266" s="12"/>
      <c r="L266" s="12"/>
      <c r="M266" s="12"/>
      <c r="N266" s="12"/>
      <c r="O266" s="12"/>
      <c r="P266" s="12"/>
    </row>
    <row r="267" spans="3:16" x14ac:dyDescent="0.3">
      <c r="C267" s="12"/>
      <c r="D267" s="12"/>
      <c r="E267" s="12"/>
      <c r="F267" s="21"/>
      <c r="G267" s="12"/>
      <c r="H267" s="12"/>
      <c r="I267" s="12"/>
      <c r="J267" s="12"/>
      <c r="K267" s="12"/>
      <c r="L267" s="12"/>
      <c r="M267" s="12"/>
      <c r="N267" s="12"/>
      <c r="O267" s="12"/>
      <c r="P267" s="12"/>
    </row>
    <row r="268" spans="3:16" x14ac:dyDescent="0.3">
      <c r="C268" s="12"/>
      <c r="D268" s="12"/>
      <c r="E268" s="12"/>
      <c r="F268" s="21"/>
      <c r="G268" s="12"/>
      <c r="H268" s="12"/>
      <c r="I268" s="12"/>
      <c r="J268" s="12"/>
      <c r="K268" s="12"/>
      <c r="L268" s="12"/>
      <c r="M268" s="12"/>
      <c r="N268" s="12"/>
      <c r="O268" s="12"/>
      <c r="P268" s="12"/>
    </row>
    <row r="269" spans="3:16" x14ac:dyDescent="0.3">
      <c r="C269" s="12"/>
      <c r="D269" s="12"/>
      <c r="E269" s="12"/>
      <c r="F269" s="21"/>
      <c r="G269" s="12"/>
      <c r="H269" s="12"/>
      <c r="I269" s="12"/>
      <c r="J269" s="12"/>
      <c r="K269" s="12"/>
      <c r="L269" s="12"/>
      <c r="M269" s="12"/>
      <c r="N269" s="12"/>
      <c r="O269" s="12"/>
      <c r="P269" s="12"/>
    </row>
    <row r="270" spans="3:16" x14ac:dyDescent="0.3">
      <c r="C270" s="12"/>
      <c r="D270" s="12"/>
      <c r="E270" s="12"/>
      <c r="F270" s="21"/>
      <c r="G270" s="12"/>
      <c r="H270" s="12"/>
      <c r="I270" s="12"/>
      <c r="J270" s="12"/>
      <c r="K270" s="12"/>
      <c r="L270" s="12"/>
      <c r="M270" s="12"/>
      <c r="N270" s="12"/>
      <c r="O270" s="12"/>
      <c r="P270" s="12"/>
    </row>
    <row r="271" spans="3:16" x14ac:dyDescent="0.3">
      <c r="C271" s="12"/>
      <c r="D271" s="12"/>
      <c r="E271" s="12"/>
      <c r="F271" s="21"/>
      <c r="G271" s="12"/>
      <c r="H271" s="12"/>
      <c r="I271" s="12"/>
      <c r="J271" s="12"/>
      <c r="K271" s="12"/>
      <c r="L271" s="12"/>
      <c r="M271" s="12"/>
      <c r="N271" s="12"/>
      <c r="O271" s="12"/>
      <c r="P271" s="12"/>
    </row>
    <row r="272" spans="3:16" x14ac:dyDescent="0.3">
      <c r="C272" s="12"/>
      <c r="D272" s="12"/>
      <c r="E272" s="12"/>
      <c r="F272" s="21"/>
      <c r="G272" s="12"/>
      <c r="H272" s="12"/>
      <c r="I272" s="12"/>
      <c r="J272" s="12"/>
      <c r="K272" s="12"/>
      <c r="L272" s="12"/>
      <c r="M272" s="12"/>
      <c r="N272" s="12"/>
      <c r="O272" s="12"/>
      <c r="P272" s="12"/>
    </row>
    <row r="273" spans="3:16" x14ac:dyDescent="0.3">
      <c r="C273" s="12"/>
      <c r="D273" s="12"/>
      <c r="E273" s="12"/>
      <c r="F273" s="21"/>
      <c r="G273" s="12"/>
      <c r="H273" s="12"/>
      <c r="I273" s="12"/>
      <c r="J273" s="12"/>
      <c r="K273" s="12"/>
      <c r="L273" s="12"/>
      <c r="M273" s="12"/>
      <c r="N273" s="12"/>
      <c r="O273" s="12"/>
      <c r="P273" s="12"/>
    </row>
    <row r="274" spans="3:16" x14ac:dyDescent="0.3">
      <c r="C274" s="12"/>
      <c r="D274" s="12"/>
      <c r="E274" s="12"/>
      <c r="F274" s="21"/>
      <c r="G274" s="12"/>
      <c r="H274" s="12"/>
      <c r="I274" s="12"/>
      <c r="J274" s="12"/>
      <c r="K274" s="12"/>
      <c r="L274" s="12"/>
      <c r="M274" s="12"/>
      <c r="N274" s="12"/>
      <c r="O274" s="12"/>
      <c r="P274" s="12"/>
    </row>
    <row r="275" spans="3:16" x14ac:dyDescent="0.3">
      <c r="C275" s="12"/>
      <c r="D275" s="12"/>
      <c r="E275" s="12"/>
      <c r="F275" s="21"/>
      <c r="G275" s="12"/>
      <c r="H275" s="12"/>
      <c r="I275" s="12"/>
      <c r="J275" s="12"/>
      <c r="K275" s="12"/>
      <c r="L275" s="12"/>
      <c r="M275" s="12"/>
      <c r="N275" s="12"/>
      <c r="O275" s="12"/>
      <c r="P275" s="12"/>
    </row>
    <row r="276" spans="3:16" x14ac:dyDescent="0.3">
      <c r="C276" s="12"/>
      <c r="D276" s="12"/>
      <c r="E276" s="12"/>
      <c r="F276" s="21"/>
      <c r="G276" s="12"/>
      <c r="H276" s="12"/>
      <c r="I276" s="12"/>
      <c r="J276" s="12"/>
      <c r="K276" s="12"/>
      <c r="L276" s="12"/>
      <c r="M276" s="12"/>
      <c r="N276" s="12"/>
      <c r="O276" s="12"/>
      <c r="P276" s="12"/>
    </row>
    <row r="277" spans="3:16" x14ac:dyDescent="0.3">
      <c r="C277" s="12"/>
      <c r="D277" s="12"/>
      <c r="E277" s="12"/>
      <c r="F277" s="21"/>
      <c r="G277" s="12"/>
      <c r="H277" s="12"/>
      <c r="I277" s="12"/>
      <c r="J277" s="12"/>
      <c r="K277" s="12"/>
      <c r="L277" s="12"/>
      <c r="M277" s="12"/>
      <c r="N277" s="12"/>
      <c r="O277" s="12"/>
      <c r="P277" s="12"/>
    </row>
    <row r="278" spans="3:16" x14ac:dyDescent="0.3">
      <c r="C278" s="12"/>
      <c r="D278" s="12"/>
      <c r="E278" s="12"/>
      <c r="F278" s="21"/>
      <c r="G278" s="12"/>
      <c r="H278" s="12"/>
      <c r="I278" s="12"/>
      <c r="J278" s="12"/>
      <c r="K278" s="12"/>
      <c r="L278" s="12"/>
      <c r="M278" s="12"/>
      <c r="N278" s="12"/>
      <c r="O278" s="12"/>
      <c r="P278" s="12"/>
    </row>
    <row r="279" spans="3:16" x14ac:dyDescent="0.3">
      <c r="C279" s="12"/>
      <c r="D279" s="12"/>
      <c r="E279" s="12"/>
      <c r="F279" s="21"/>
      <c r="G279" s="12"/>
      <c r="H279" s="12"/>
      <c r="I279" s="12"/>
      <c r="J279" s="12"/>
      <c r="K279" s="12"/>
      <c r="L279" s="12"/>
      <c r="M279" s="12"/>
      <c r="N279" s="12"/>
      <c r="O279" s="12"/>
      <c r="P279" s="12"/>
    </row>
    <row r="280" spans="3:16" x14ac:dyDescent="0.3">
      <c r="C280" s="12"/>
      <c r="D280" s="12"/>
      <c r="E280" s="12"/>
      <c r="F280" s="21"/>
      <c r="G280" s="12"/>
      <c r="H280" s="12"/>
      <c r="I280" s="12"/>
      <c r="J280" s="12"/>
      <c r="K280" s="12"/>
      <c r="L280" s="12"/>
      <c r="M280" s="12"/>
      <c r="N280" s="12"/>
      <c r="O280" s="12"/>
      <c r="P280" s="12"/>
    </row>
    <row r="281" spans="3:16" x14ac:dyDescent="0.3">
      <c r="C281" s="12"/>
      <c r="D281" s="12"/>
      <c r="E281" s="12"/>
      <c r="F281" s="21"/>
      <c r="G281" s="12"/>
      <c r="H281" s="12"/>
      <c r="I281" s="12"/>
      <c r="J281" s="12"/>
      <c r="K281" s="12"/>
      <c r="L281" s="12"/>
      <c r="M281" s="12"/>
      <c r="N281" s="12"/>
      <c r="O281" s="12"/>
      <c r="P281" s="12"/>
    </row>
    <row r="282" spans="3:16" x14ac:dyDescent="0.3">
      <c r="C282" s="12"/>
      <c r="D282" s="12"/>
      <c r="E282" s="12"/>
      <c r="F282" s="21"/>
      <c r="G282" s="12"/>
      <c r="H282" s="12"/>
      <c r="I282" s="12"/>
      <c r="J282" s="12"/>
      <c r="K282" s="12"/>
      <c r="L282" s="12"/>
      <c r="M282" s="12"/>
      <c r="N282" s="12"/>
      <c r="O282" s="12"/>
      <c r="P282" s="12"/>
    </row>
    <row r="283" spans="3:16" x14ac:dyDescent="0.3">
      <c r="C283" s="12"/>
      <c r="D283" s="12"/>
      <c r="E283" s="12"/>
      <c r="F283" s="21"/>
      <c r="G283" s="12"/>
      <c r="H283" s="12"/>
      <c r="I283" s="12"/>
      <c r="J283" s="12"/>
      <c r="K283" s="12"/>
      <c r="L283" s="12"/>
      <c r="M283" s="12"/>
      <c r="N283" s="12"/>
      <c r="O283" s="12"/>
      <c r="P283" s="12"/>
    </row>
    <row r="284" spans="3:16" x14ac:dyDescent="0.3">
      <c r="C284" s="12"/>
      <c r="D284" s="12"/>
      <c r="E284" s="12"/>
      <c r="F284" s="21"/>
      <c r="G284" s="12"/>
      <c r="H284" s="12"/>
      <c r="I284" s="12"/>
      <c r="J284" s="12"/>
      <c r="K284" s="12"/>
      <c r="L284" s="12"/>
      <c r="M284" s="12"/>
      <c r="N284" s="12"/>
      <c r="O284" s="12"/>
      <c r="P284" s="12"/>
    </row>
    <row r="285" spans="3:16" x14ac:dyDescent="0.3">
      <c r="C285" s="12"/>
      <c r="D285" s="12"/>
      <c r="E285" s="12"/>
      <c r="F285" s="21"/>
      <c r="G285" s="12"/>
      <c r="H285" s="12"/>
      <c r="I285" s="12"/>
      <c r="J285" s="12"/>
      <c r="K285" s="12"/>
      <c r="L285" s="12"/>
      <c r="M285" s="12"/>
      <c r="N285" s="12"/>
      <c r="O285" s="12"/>
      <c r="P285" s="12"/>
    </row>
    <row r="286" spans="3:16" x14ac:dyDescent="0.3">
      <c r="C286" s="12"/>
      <c r="D286" s="12"/>
      <c r="E286" s="12"/>
      <c r="F286" s="21"/>
      <c r="G286" s="12"/>
      <c r="H286" s="12"/>
      <c r="I286" s="12"/>
      <c r="J286" s="12"/>
      <c r="K286" s="12"/>
      <c r="L286" s="12"/>
      <c r="M286" s="12"/>
      <c r="N286" s="12"/>
      <c r="O286" s="12"/>
      <c r="P286" s="12"/>
    </row>
    <row r="287" spans="3:16" x14ac:dyDescent="0.3">
      <c r="C287" s="12"/>
      <c r="D287" s="12"/>
      <c r="E287" s="12"/>
      <c r="F287" s="21"/>
      <c r="G287" s="12"/>
      <c r="H287" s="12"/>
      <c r="I287" s="12"/>
      <c r="J287" s="12"/>
      <c r="K287" s="12"/>
      <c r="L287" s="12"/>
      <c r="M287" s="12"/>
      <c r="N287" s="12"/>
      <c r="O287" s="12"/>
      <c r="P287" s="12"/>
    </row>
    <row r="288" spans="3:16" x14ac:dyDescent="0.3">
      <c r="C288" s="12"/>
      <c r="D288" s="12"/>
      <c r="E288" s="12"/>
      <c r="F288" s="21"/>
      <c r="G288" s="12"/>
      <c r="H288" s="12"/>
      <c r="I288" s="12"/>
      <c r="J288" s="12"/>
      <c r="K288" s="12"/>
      <c r="L288" s="12"/>
      <c r="M288" s="12"/>
      <c r="N288" s="12"/>
      <c r="O288" s="12"/>
      <c r="P288" s="12"/>
    </row>
    <row r="289" spans="3:16" x14ac:dyDescent="0.3">
      <c r="C289" s="12"/>
      <c r="D289" s="12"/>
      <c r="E289" s="12"/>
      <c r="F289" s="21"/>
      <c r="G289" s="12"/>
      <c r="H289" s="12"/>
      <c r="I289" s="12"/>
      <c r="J289" s="12"/>
      <c r="K289" s="12"/>
      <c r="L289" s="12"/>
      <c r="M289" s="12"/>
      <c r="N289" s="12"/>
      <c r="O289" s="12"/>
      <c r="P289" s="12"/>
    </row>
    <row r="290" spans="3:16" x14ac:dyDescent="0.3">
      <c r="C290" s="12"/>
      <c r="D290" s="12"/>
      <c r="E290" s="12"/>
      <c r="F290" s="21"/>
      <c r="G290" s="12"/>
      <c r="H290" s="12"/>
      <c r="I290" s="12"/>
      <c r="J290" s="12"/>
      <c r="K290" s="12"/>
      <c r="L290" s="12"/>
      <c r="M290" s="12"/>
      <c r="N290" s="12"/>
      <c r="O290" s="12"/>
      <c r="P290" s="12"/>
    </row>
    <row r="291" spans="3:16" x14ac:dyDescent="0.3">
      <c r="C291" s="12"/>
      <c r="D291" s="12"/>
      <c r="E291" s="12"/>
      <c r="F291" s="21"/>
      <c r="G291" s="12"/>
      <c r="H291" s="12"/>
      <c r="I291" s="12"/>
      <c r="J291" s="12"/>
      <c r="K291" s="12"/>
      <c r="L291" s="12"/>
      <c r="M291" s="12"/>
      <c r="N291" s="12"/>
      <c r="O291" s="12"/>
      <c r="P291" s="12"/>
    </row>
    <row r="292" spans="3:16" x14ac:dyDescent="0.3">
      <c r="C292" s="12"/>
      <c r="D292" s="12"/>
      <c r="E292" s="12"/>
      <c r="F292" s="21"/>
      <c r="G292" s="12"/>
      <c r="H292" s="12"/>
      <c r="I292" s="12"/>
      <c r="J292" s="12"/>
      <c r="K292" s="12"/>
      <c r="L292" s="12"/>
      <c r="M292" s="12"/>
      <c r="N292" s="12"/>
      <c r="O292" s="12"/>
      <c r="P292" s="12"/>
    </row>
    <row r="293" spans="3:16" x14ac:dyDescent="0.3">
      <c r="C293" s="12"/>
      <c r="D293" s="12"/>
      <c r="E293" s="12"/>
      <c r="F293" s="21"/>
      <c r="G293" s="12"/>
      <c r="H293" s="12"/>
      <c r="I293" s="12"/>
      <c r="J293" s="12"/>
      <c r="K293" s="12"/>
      <c r="L293" s="12"/>
      <c r="M293" s="12"/>
      <c r="N293" s="12"/>
      <c r="O293" s="12"/>
      <c r="P293" s="12"/>
    </row>
    <row r="294" spans="3:16" x14ac:dyDescent="0.3">
      <c r="C294" s="12"/>
      <c r="D294" s="12"/>
      <c r="E294" s="12"/>
      <c r="F294" s="21"/>
      <c r="G294" s="12"/>
      <c r="H294" s="12"/>
      <c r="I294" s="12"/>
      <c r="J294" s="12"/>
      <c r="K294" s="12"/>
      <c r="L294" s="12"/>
      <c r="M294" s="12"/>
      <c r="N294" s="12"/>
      <c r="O294" s="12"/>
      <c r="P294" s="12"/>
    </row>
    <row r="295" spans="3:16" x14ac:dyDescent="0.3">
      <c r="C295" s="12"/>
      <c r="D295" s="12"/>
      <c r="E295" s="12"/>
      <c r="F295" s="21"/>
      <c r="G295" s="12"/>
      <c r="H295" s="12"/>
      <c r="I295" s="12"/>
      <c r="J295" s="12"/>
      <c r="K295" s="12"/>
      <c r="L295" s="12"/>
      <c r="M295" s="12"/>
      <c r="N295" s="12"/>
      <c r="O295" s="12"/>
      <c r="P295" s="12"/>
    </row>
    <row r="296" spans="3:16" x14ac:dyDescent="0.3">
      <c r="C296" s="12"/>
      <c r="D296" s="12"/>
      <c r="E296" s="12"/>
      <c r="F296" s="21"/>
      <c r="G296" s="12"/>
      <c r="H296" s="12"/>
      <c r="I296" s="12"/>
      <c r="J296" s="12"/>
      <c r="K296" s="12"/>
      <c r="L296" s="12"/>
      <c r="M296" s="12"/>
      <c r="N296" s="12"/>
      <c r="O296" s="12"/>
      <c r="P296" s="12"/>
    </row>
    <row r="297" spans="3:16" x14ac:dyDescent="0.3">
      <c r="C297" s="12"/>
      <c r="D297" s="12"/>
      <c r="E297" s="12"/>
      <c r="F297" s="21"/>
      <c r="G297" s="12"/>
      <c r="H297" s="12"/>
      <c r="I297" s="12"/>
      <c r="J297" s="12"/>
      <c r="K297" s="12"/>
      <c r="L297" s="12"/>
      <c r="M297" s="12"/>
      <c r="N297" s="12"/>
      <c r="O297" s="12"/>
      <c r="P297" s="12"/>
    </row>
    <row r="298" spans="3:16" x14ac:dyDescent="0.3">
      <c r="C298" s="12"/>
      <c r="D298" s="12"/>
      <c r="E298" s="12"/>
      <c r="F298" s="21"/>
      <c r="G298" s="12"/>
      <c r="H298" s="12"/>
      <c r="I298" s="12"/>
      <c r="J298" s="12"/>
      <c r="K298" s="12"/>
      <c r="L298" s="12"/>
      <c r="M298" s="12"/>
      <c r="N298" s="12"/>
      <c r="O298" s="12"/>
      <c r="P298" s="12"/>
    </row>
    <row r="299" spans="3:16" x14ac:dyDescent="0.3">
      <c r="C299" s="12"/>
      <c r="D299" s="12"/>
      <c r="E299" s="12"/>
      <c r="F299" s="21"/>
      <c r="G299" s="12"/>
      <c r="H299" s="12"/>
      <c r="I299" s="12"/>
      <c r="J299" s="12"/>
      <c r="K299" s="12"/>
      <c r="L299" s="12"/>
      <c r="M299" s="12"/>
      <c r="N299" s="12"/>
      <c r="O299" s="12"/>
      <c r="P299" s="12"/>
    </row>
    <row r="300" spans="3:16" x14ac:dyDescent="0.3">
      <c r="C300" s="12"/>
      <c r="D300" s="12"/>
      <c r="E300" s="12"/>
      <c r="F300" s="21"/>
      <c r="G300" s="12"/>
      <c r="H300" s="12"/>
      <c r="I300" s="12"/>
      <c r="J300" s="12"/>
      <c r="K300" s="12"/>
      <c r="L300" s="12"/>
      <c r="M300" s="12"/>
      <c r="N300" s="12"/>
      <c r="O300" s="12"/>
      <c r="P300" s="12"/>
    </row>
    <row r="301" spans="3:16" x14ac:dyDescent="0.3">
      <c r="C301" s="12"/>
      <c r="D301" s="12"/>
      <c r="E301" s="12"/>
      <c r="F301" s="21"/>
      <c r="G301" s="12"/>
      <c r="H301" s="12"/>
      <c r="I301" s="12"/>
      <c r="J301" s="12"/>
      <c r="K301" s="12"/>
      <c r="L301" s="12"/>
      <c r="M301" s="12"/>
      <c r="N301" s="12"/>
      <c r="O301" s="12"/>
      <c r="P301" s="12"/>
    </row>
    <row r="302" spans="3:16" x14ac:dyDescent="0.3">
      <c r="C302" s="12"/>
      <c r="D302" s="12"/>
      <c r="E302" s="12"/>
      <c r="F302" s="21"/>
      <c r="G302" s="12"/>
      <c r="H302" s="12"/>
      <c r="I302" s="12"/>
      <c r="J302" s="12"/>
      <c r="K302" s="12"/>
      <c r="L302" s="12"/>
      <c r="M302" s="12"/>
      <c r="N302" s="12"/>
      <c r="O302" s="12"/>
      <c r="P302" s="12"/>
    </row>
    <row r="303" spans="3:16" x14ac:dyDescent="0.3">
      <c r="C303" s="12"/>
      <c r="D303" s="12"/>
      <c r="E303" s="12"/>
      <c r="F303" s="21"/>
      <c r="G303" s="12"/>
      <c r="H303" s="12"/>
      <c r="I303" s="12"/>
      <c r="J303" s="12"/>
      <c r="K303" s="12"/>
      <c r="L303" s="12"/>
      <c r="M303" s="12"/>
      <c r="N303" s="12"/>
      <c r="O303" s="12"/>
      <c r="P303" s="12"/>
    </row>
    <row r="304" spans="3:16" x14ac:dyDescent="0.3">
      <c r="C304" s="12"/>
      <c r="D304" s="12"/>
      <c r="E304" s="12"/>
      <c r="F304" s="21"/>
      <c r="G304" s="12"/>
      <c r="H304" s="12"/>
      <c r="I304" s="12"/>
      <c r="J304" s="12"/>
      <c r="K304" s="12"/>
      <c r="L304" s="12"/>
      <c r="M304" s="12"/>
      <c r="N304" s="12"/>
      <c r="O304" s="12"/>
      <c r="P304" s="12"/>
    </row>
    <row r="305" spans="3:16" x14ac:dyDescent="0.3">
      <c r="C305" s="12"/>
      <c r="D305" s="12"/>
      <c r="E305" s="12"/>
      <c r="F305" s="21"/>
      <c r="G305" s="12"/>
      <c r="H305" s="12"/>
      <c r="I305" s="12"/>
      <c r="J305" s="12"/>
      <c r="K305" s="12"/>
      <c r="L305" s="12"/>
      <c r="M305" s="12"/>
      <c r="N305" s="12"/>
      <c r="O305" s="12"/>
      <c r="P305" s="12"/>
    </row>
    <row r="306" spans="3:16" x14ac:dyDescent="0.3">
      <c r="C306" s="12"/>
      <c r="D306" s="12"/>
      <c r="E306" s="12"/>
      <c r="F306" s="21"/>
      <c r="G306" s="12"/>
      <c r="H306" s="12"/>
      <c r="I306" s="12"/>
      <c r="J306" s="12"/>
      <c r="K306" s="12"/>
      <c r="L306" s="12"/>
      <c r="M306" s="12"/>
      <c r="N306" s="12"/>
      <c r="O306" s="12"/>
      <c r="P306" s="12"/>
    </row>
    <row r="307" spans="3:16" x14ac:dyDescent="0.3">
      <c r="C307" s="12"/>
      <c r="D307" s="12"/>
      <c r="E307" s="12"/>
      <c r="F307" s="21"/>
      <c r="G307" s="12"/>
      <c r="H307" s="12"/>
      <c r="I307" s="12"/>
      <c r="J307" s="12"/>
      <c r="K307" s="12"/>
      <c r="L307" s="12"/>
      <c r="M307" s="12"/>
      <c r="N307" s="12"/>
      <c r="O307" s="12"/>
      <c r="P307" s="12"/>
    </row>
    <row r="308" spans="3:16" x14ac:dyDescent="0.3">
      <c r="C308" s="12"/>
      <c r="D308" s="12"/>
      <c r="E308" s="12"/>
      <c r="F308" s="21"/>
      <c r="G308" s="12"/>
      <c r="H308" s="12"/>
      <c r="I308" s="12"/>
      <c r="J308" s="12"/>
      <c r="K308" s="12"/>
      <c r="L308" s="12"/>
      <c r="M308" s="12"/>
      <c r="N308" s="12"/>
      <c r="O308" s="12"/>
      <c r="P308" s="12"/>
    </row>
    <row r="309" spans="3:16" x14ac:dyDescent="0.3">
      <c r="C309" s="12"/>
      <c r="D309" s="12"/>
      <c r="E309" s="12"/>
      <c r="F309" s="21"/>
      <c r="G309" s="12"/>
      <c r="H309" s="12"/>
      <c r="I309" s="12"/>
      <c r="J309" s="12"/>
      <c r="K309" s="12"/>
      <c r="L309" s="12"/>
      <c r="M309" s="12"/>
      <c r="N309" s="12"/>
      <c r="O309" s="12"/>
      <c r="P309" s="12"/>
    </row>
    <row r="310" spans="3:16" x14ac:dyDescent="0.3">
      <c r="C310" s="12"/>
      <c r="D310" s="12"/>
      <c r="E310" s="12"/>
      <c r="F310" s="21"/>
      <c r="G310" s="12"/>
      <c r="H310" s="12"/>
      <c r="I310" s="12"/>
      <c r="J310" s="12"/>
      <c r="K310" s="12"/>
      <c r="L310" s="12"/>
      <c r="M310" s="12"/>
      <c r="N310" s="12"/>
      <c r="O310" s="12"/>
      <c r="P310" s="12"/>
    </row>
    <row r="311" spans="3:16" x14ac:dyDescent="0.3">
      <c r="C311" s="12"/>
      <c r="D311" s="12"/>
      <c r="E311" s="12"/>
      <c r="F311" s="21"/>
      <c r="G311" s="12"/>
      <c r="H311" s="12"/>
      <c r="I311" s="12"/>
      <c r="J311" s="12"/>
      <c r="K311" s="12"/>
      <c r="L311" s="12"/>
      <c r="M311" s="12"/>
      <c r="N311" s="12"/>
      <c r="O311" s="12"/>
      <c r="P311" s="12"/>
    </row>
    <row r="312" spans="3:16" x14ac:dyDescent="0.3">
      <c r="C312" s="12"/>
      <c r="D312" s="12"/>
      <c r="E312" s="12"/>
      <c r="F312" s="21"/>
      <c r="G312" s="12"/>
      <c r="H312" s="12"/>
      <c r="I312" s="12"/>
      <c r="J312" s="12"/>
      <c r="K312" s="12"/>
      <c r="L312" s="12"/>
      <c r="M312" s="12"/>
      <c r="N312" s="12"/>
      <c r="O312" s="12"/>
      <c r="P312" s="12"/>
    </row>
    <row r="313" spans="3:16" x14ac:dyDescent="0.3">
      <c r="C313" s="12"/>
      <c r="D313" s="12"/>
      <c r="E313" s="12"/>
      <c r="F313" s="21"/>
      <c r="G313" s="12"/>
      <c r="H313" s="12"/>
      <c r="I313" s="12"/>
      <c r="J313" s="12"/>
      <c r="K313" s="12"/>
      <c r="L313" s="12"/>
      <c r="M313" s="12"/>
      <c r="N313" s="12"/>
      <c r="O313" s="12"/>
      <c r="P313" s="12"/>
    </row>
    <row r="314" spans="3:16" x14ac:dyDescent="0.3">
      <c r="C314" s="12"/>
      <c r="D314" s="12"/>
      <c r="E314" s="12"/>
      <c r="F314" s="21"/>
      <c r="G314" s="12"/>
      <c r="H314" s="12"/>
      <c r="I314" s="12"/>
      <c r="J314" s="12"/>
      <c r="K314" s="12"/>
      <c r="L314" s="12"/>
      <c r="M314" s="12"/>
      <c r="N314" s="12"/>
      <c r="O314" s="12"/>
      <c r="P314" s="12"/>
    </row>
    <row r="315" spans="3:16" x14ac:dyDescent="0.3">
      <c r="C315" s="12"/>
      <c r="D315" s="12"/>
      <c r="E315" s="12"/>
      <c r="F315" s="21"/>
      <c r="G315" s="12"/>
      <c r="H315" s="12"/>
      <c r="I315" s="12"/>
      <c r="J315" s="12"/>
      <c r="K315" s="12"/>
      <c r="L315" s="12"/>
      <c r="M315" s="12"/>
      <c r="N315" s="12"/>
      <c r="O315" s="12"/>
      <c r="P315" s="12"/>
    </row>
    <row r="316" spans="3:16" x14ac:dyDescent="0.3">
      <c r="C316" s="12"/>
      <c r="D316" s="12"/>
      <c r="E316" s="12"/>
      <c r="F316" s="21"/>
      <c r="G316" s="12"/>
      <c r="H316" s="12"/>
      <c r="I316" s="12"/>
      <c r="J316" s="12"/>
      <c r="K316" s="12"/>
      <c r="L316" s="12"/>
      <c r="M316" s="12"/>
      <c r="N316" s="12"/>
      <c r="O316" s="12"/>
      <c r="P316" s="12"/>
    </row>
    <row r="317" spans="3:16" x14ac:dyDescent="0.3">
      <c r="C317" s="12"/>
      <c r="D317" s="12"/>
      <c r="E317" s="12"/>
      <c r="F317" s="21"/>
      <c r="G317" s="12"/>
      <c r="H317" s="12"/>
      <c r="I317" s="12"/>
      <c r="J317" s="12"/>
      <c r="K317" s="12"/>
      <c r="L317" s="12"/>
      <c r="M317" s="12"/>
      <c r="N317" s="12"/>
      <c r="O317" s="12"/>
      <c r="P317" s="12"/>
    </row>
    <row r="318" spans="3:16" x14ac:dyDescent="0.3">
      <c r="C318" s="12"/>
      <c r="D318" s="12"/>
      <c r="E318" s="12"/>
      <c r="F318" s="21"/>
      <c r="G318" s="12"/>
      <c r="H318" s="12"/>
      <c r="I318" s="12"/>
      <c r="J318" s="12"/>
      <c r="K318" s="12"/>
      <c r="L318" s="12"/>
      <c r="M318" s="12"/>
      <c r="N318" s="12"/>
      <c r="O318" s="12"/>
      <c r="P318" s="12"/>
    </row>
    <row r="319" spans="3:16" x14ac:dyDescent="0.3">
      <c r="C319" s="12"/>
      <c r="D319" s="12"/>
      <c r="E319" s="12"/>
      <c r="F319" s="21"/>
      <c r="G319" s="12"/>
      <c r="H319" s="12"/>
      <c r="I319" s="12"/>
      <c r="J319" s="12"/>
      <c r="K319" s="12"/>
      <c r="L319" s="12"/>
      <c r="M319" s="12"/>
      <c r="N319" s="12"/>
      <c r="O319" s="12"/>
      <c r="P319" s="12"/>
    </row>
    <row r="320" spans="3:16" x14ac:dyDescent="0.3">
      <c r="C320" s="12"/>
      <c r="D320" s="12"/>
      <c r="E320" s="12"/>
      <c r="F320" s="21"/>
      <c r="G320" s="12"/>
      <c r="H320" s="12"/>
      <c r="I320" s="12"/>
      <c r="J320" s="12"/>
      <c r="K320" s="12"/>
      <c r="L320" s="12"/>
      <c r="M320" s="12"/>
      <c r="N320" s="12"/>
      <c r="O320" s="12"/>
      <c r="P320" s="12"/>
    </row>
    <row r="321" spans="3:16" x14ac:dyDescent="0.3">
      <c r="C321" s="12"/>
      <c r="D321" s="12"/>
      <c r="E321" s="12"/>
      <c r="F321" s="21"/>
      <c r="G321" s="12"/>
      <c r="H321" s="12"/>
      <c r="I321" s="12"/>
      <c r="J321" s="12"/>
      <c r="K321" s="12"/>
      <c r="L321" s="12"/>
      <c r="M321" s="12"/>
      <c r="N321" s="12"/>
      <c r="O321" s="12"/>
      <c r="P321" s="12"/>
    </row>
    <row r="322" spans="3:16" x14ac:dyDescent="0.3">
      <c r="C322" s="12"/>
      <c r="D322" s="12"/>
      <c r="E322" s="12"/>
      <c r="F322" s="21"/>
      <c r="G322" s="12"/>
      <c r="H322" s="12"/>
      <c r="I322" s="12"/>
      <c r="J322" s="12"/>
      <c r="K322" s="12"/>
      <c r="L322" s="12"/>
      <c r="M322" s="12"/>
      <c r="N322" s="12"/>
      <c r="O322" s="12"/>
      <c r="P322" s="12"/>
    </row>
    <row r="323" spans="3:16" x14ac:dyDescent="0.3">
      <c r="C323" s="12"/>
      <c r="D323" s="12"/>
      <c r="E323" s="12"/>
      <c r="F323" s="21"/>
      <c r="G323" s="12"/>
      <c r="H323" s="12"/>
      <c r="I323" s="12"/>
      <c r="J323" s="12"/>
      <c r="K323" s="12"/>
      <c r="L323" s="12"/>
      <c r="M323" s="12"/>
      <c r="N323" s="12"/>
      <c r="O323" s="12"/>
      <c r="P323" s="12"/>
    </row>
    <row r="324" spans="3:16" x14ac:dyDescent="0.3">
      <c r="C324" s="12"/>
      <c r="D324" s="12"/>
      <c r="E324" s="12"/>
      <c r="F324" s="21"/>
      <c r="G324" s="12"/>
      <c r="H324" s="12"/>
      <c r="I324" s="12"/>
      <c r="J324" s="12"/>
      <c r="K324" s="12"/>
      <c r="L324" s="12"/>
      <c r="M324" s="12"/>
      <c r="N324" s="12"/>
      <c r="O324" s="12"/>
      <c r="P324" s="12"/>
    </row>
    <row r="325" spans="3:16" x14ac:dyDescent="0.3">
      <c r="C325" s="12"/>
      <c r="D325" s="12"/>
      <c r="E325" s="12"/>
      <c r="F325" s="21"/>
      <c r="G325" s="12"/>
      <c r="H325" s="12"/>
      <c r="I325" s="12"/>
      <c r="J325" s="12"/>
      <c r="K325" s="12"/>
      <c r="L325" s="12"/>
      <c r="M325" s="12"/>
      <c r="N325" s="12"/>
      <c r="O325" s="12"/>
      <c r="P325" s="12"/>
    </row>
    <row r="326" spans="3:16" x14ac:dyDescent="0.3">
      <c r="C326" s="12"/>
      <c r="D326" s="12"/>
      <c r="E326" s="12"/>
      <c r="F326" s="21"/>
      <c r="G326" s="12"/>
      <c r="H326" s="12"/>
      <c r="I326" s="12"/>
      <c r="J326" s="12"/>
      <c r="K326" s="12"/>
      <c r="L326" s="12"/>
      <c r="M326" s="12"/>
      <c r="N326" s="12"/>
      <c r="O326" s="12"/>
      <c r="P326" s="12"/>
    </row>
    <row r="327" spans="3:16" x14ac:dyDescent="0.3">
      <c r="C327" s="12"/>
      <c r="D327" s="12"/>
      <c r="E327" s="12"/>
      <c r="F327" s="21"/>
      <c r="G327" s="12"/>
      <c r="H327" s="12"/>
      <c r="I327" s="12"/>
      <c r="J327" s="12"/>
      <c r="K327" s="12"/>
      <c r="L327" s="12"/>
      <c r="M327" s="12"/>
      <c r="N327" s="12"/>
      <c r="O327" s="12"/>
      <c r="P327" s="12"/>
    </row>
    <row r="328" spans="3:16" x14ac:dyDescent="0.3">
      <c r="C328" s="12"/>
      <c r="D328" s="12"/>
      <c r="E328" s="12"/>
      <c r="F328" s="21"/>
      <c r="G328" s="12"/>
      <c r="H328" s="12"/>
      <c r="I328" s="12"/>
      <c r="J328" s="12"/>
      <c r="K328" s="12"/>
      <c r="L328" s="12"/>
      <c r="M328" s="12"/>
      <c r="N328" s="12"/>
      <c r="O328" s="12"/>
      <c r="P328" s="12"/>
    </row>
    <row r="329" spans="3:16" x14ac:dyDescent="0.3">
      <c r="C329" s="12"/>
      <c r="D329" s="12"/>
      <c r="E329" s="12"/>
      <c r="F329" s="21"/>
      <c r="G329" s="12"/>
      <c r="H329" s="12"/>
      <c r="I329" s="12"/>
      <c r="J329" s="12"/>
      <c r="K329" s="12"/>
      <c r="L329" s="12"/>
      <c r="M329" s="12"/>
      <c r="N329" s="12"/>
      <c r="O329" s="12"/>
      <c r="P329" s="12"/>
    </row>
    <row r="330" spans="3:16" x14ac:dyDescent="0.3">
      <c r="C330" s="12"/>
      <c r="D330" s="12"/>
      <c r="E330" s="12"/>
      <c r="F330" s="21"/>
      <c r="G330" s="12"/>
      <c r="H330" s="12"/>
      <c r="I330" s="12"/>
      <c r="J330" s="12"/>
      <c r="K330" s="12"/>
      <c r="L330" s="12"/>
      <c r="M330" s="12"/>
      <c r="N330" s="12"/>
      <c r="O330" s="12"/>
      <c r="P330" s="12"/>
    </row>
    <row r="331" spans="3:16" x14ac:dyDescent="0.3">
      <c r="C331" s="12"/>
      <c r="D331" s="12"/>
      <c r="E331" s="12"/>
      <c r="F331" s="21"/>
      <c r="G331" s="12"/>
      <c r="H331" s="12"/>
      <c r="I331" s="12"/>
      <c r="J331" s="12"/>
      <c r="K331" s="12"/>
      <c r="L331" s="12"/>
      <c r="M331" s="12"/>
      <c r="N331" s="12"/>
      <c r="O331" s="12"/>
      <c r="P331" s="12"/>
    </row>
    <row r="332" spans="3:16" x14ac:dyDescent="0.3">
      <c r="C332" s="12"/>
      <c r="D332" s="12"/>
      <c r="E332" s="12"/>
      <c r="F332" s="21"/>
      <c r="G332" s="12"/>
      <c r="H332" s="12"/>
      <c r="I332" s="12"/>
      <c r="J332" s="12"/>
      <c r="K332" s="12"/>
      <c r="L332" s="12"/>
      <c r="M332" s="12"/>
      <c r="N332" s="12"/>
      <c r="O332" s="12"/>
      <c r="P332" s="12"/>
    </row>
    <row r="333" spans="3:16" x14ac:dyDescent="0.3">
      <c r="C333" s="12"/>
      <c r="D333" s="12"/>
      <c r="E333" s="12"/>
      <c r="F333" s="21"/>
      <c r="G333" s="12"/>
      <c r="H333" s="12"/>
      <c r="I333" s="12"/>
      <c r="J333" s="12"/>
      <c r="K333" s="12"/>
      <c r="L333" s="12"/>
      <c r="M333" s="12"/>
      <c r="N333" s="12"/>
      <c r="O333" s="12"/>
      <c r="P333" s="12"/>
    </row>
    <row r="334" spans="3:16" x14ac:dyDescent="0.3">
      <c r="C334" s="12"/>
      <c r="D334" s="12"/>
      <c r="E334" s="12"/>
      <c r="F334" s="21"/>
      <c r="G334" s="12"/>
      <c r="H334" s="12"/>
      <c r="I334" s="12"/>
      <c r="J334" s="12"/>
      <c r="K334" s="12"/>
      <c r="L334" s="12"/>
      <c r="M334" s="12"/>
      <c r="N334" s="12"/>
      <c r="O334" s="12"/>
      <c r="P334" s="12"/>
    </row>
    <row r="335" spans="3:16" x14ac:dyDescent="0.3">
      <c r="C335" s="12"/>
      <c r="D335" s="12"/>
      <c r="E335" s="12"/>
      <c r="F335" s="21"/>
      <c r="G335" s="12"/>
      <c r="H335" s="12"/>
      <c r="I335" s="12"/>
      <c r="J335" s="12"/>
      <c r="K335" s="12"/>
      <c r="L335" s="12"/>
      <c r="M335" s="12"/>
      <c r="N335" s="12"/>
      <c r="O335" s="12"/>
      <c r="P335" s="12"/>
    </row>
    <row r="336" spans="3:16" x14ac:dyDescent="0.3">
      <c r="C336" s="12"/>
      <c r="D336" s="12"/>
      <c r="E336" s="12"/>
      <c r="F336" s="21"/>
      <c r="G336" s="12"/>
      <c r="H336" s="12"/>
      <c r="I336" s="12"/>
      <c r="J336" s="12"/>
      <c r="K336" s="12"/>
      <c r="L336" s="12"/>
      <c r="M336" s="12"/>
      <c r="N336" s="12"/>
      <c r="O336" s="12"/>
      <c r="P336" s="12"/>
    </row>
    <row r="337" spans="3:16" x14ac:dyDescent="0.3">
      <c r="C337" s="12"/>
      <c r="D337" s="12"/>
      <c r="E337" s="12"/>
      <c r="F337" s="21"/>
      <c r="G337" s="12"/>
      <c r="H337" s="12"/>
      <c r="I337" s="12"/>
      <c r="J337" s="12"/>
      <c r="K337" s="12"/>
      <c r="L337" s="12"/>
      <c r="M337" s="12"/>
      <c r="N337" s="12"/>
      <c r="O337" s="12"/>
      <c r="P337" s="12"/>
    </row>
    <row r="338" spans="3:16" x14ac:dyDescent="0.3">
      <c r="C338" s="12"/>
      <c r="D338" s="12"/>
      <c r="E338" s="12"/>
      <c r="F338" s="21"/>
      <c r="G338" s="12"/>
      <c r="H338" s="12"/>
      <c r="I338" s="12"/>
      <c r="J338" s="12"/>
      <c r="K338" s="12"/>
      <c r="L338" s="12"/>
      <c r="M338" s="12"/>
      <c r="N338" s="12"/>
      <c r="O338" s="12"/>
      <c r="P338" s="12"/>
    </row>
    <row r="339" spans="3:16" x14ac:dyDescent="0.3">
      <c r="C339" s="12"/>
      <c r="D339" s="12"/>
      <c r="E339" s="12"/>
      <c r="F339" s="21"/>
      <c r="G339" s="12"/>
      <c r="H339" s="12"/>
      <c r="I339" s="12"/>
      <c r="J339" s="12"/>
      <c r="K339" s="12"/>
      <c r="L339" s="12"/>
      <c r="M339" s="12"/>
      <c r="N339" s="12"/>
      <c r="O339" s="12"/>
      <c r="P339" s="12"/>
    </row>
    <row r="340" spans="3:16" x14ac:dyDescent="0.3">
      <c r="C340" s="12"/>
      <c r="D340" s="12"/>
      <c r="E340" s="12"/>
      <c r="F340" s="21"/>
      <c r="G340" s="12"/>
      <c r="H340" s="12"/>
      <c r="I340" s="12"/>
      <c r="J340" s="12"/>
      <c r="K340" s="12"/>
      <c r="L340" s="12"/>
      <c r="M340" s="12"/>
      <c r="N340" s="12"/>
      <c r="O340" s="12"/>
      <c r="P340" s="12"/>
    </row>
    <row r="341" spans="3:16" x14ac:dyDescent="0.3">
      <c r="C341" s="12"/>
      <c r="D341" s="12"/>
      <c r="E341" s="12"/>
      <c r="F341" s="21"/>
      <c r="G341" s="12"/>
      <c r="H341" s="12"/>
      <c r="I341" s="12"/>
      <c r="J341" s="12"/>
      <c r="K341" s="12"/>
      <c r="L341" s="12"/>
      <c r="M341" s="12"/>
      <c r="N341" s="12"/>
      <c r="O341" s="12"/>
      <c r="P341" s="12"/>
    </row>
    <row r="342" spans="3:16" x14ac:dyDescent="0.3">
      <c r="C342" s="12"/>
      <c r="D342" s="12"/>
      <c r="E342" s="12"/>
      <c r="F342" s="21"/>
      <c r="G342" s="12"/>
      <c r="H342" s="12"/>
      <c r="I342" s="12"/>
      <c r="J342" s="12"/>
      <c r="K342" s="12"/>
      <c r="L342" s="12"/>
      <c r="M342" s="12"/>
      <c r="N342" s="12"/>
      <c r="O342" s="12"/>
      <c r="P342" s="12"/>
    </row>
    <row r="343" spans="3:16" x14ac:dyDescent="0.3">
      <c r="C343" s="12"/>
      <c r="D343" s="12"/>
      <c r="E343" s="12"/>
      <c r="F343" s="21"/>
      <c r="G343" s="12"/>
      <c r="H343" s="12"/>
      <c r="I343" s="12"/>
      <c r="J343" s="12"/>
      <c r="K343" s="12"/>
      <c r="L343" s="12"/>
      <c r="M343" s="12"/>
      <c r="N343" s="12"/>
      <c r="O343" s="12"/>
      <c r="P343" s="12"/>
    </row>
    <row r="344" spans="3:16" x14ac:dyDescent="0.3">
      <c r="C344" s="12"/>
      <c r="D344" s="12"/>
      <c r="E344" s="12"/>
      <c r="F344" s="21"/>
      <c r="G344" s="12"/>
      <c r="H344" s="12"/>
      <c r="I344" s="12"/>
      <c r="J344" s="12"/>
      <c r="K344" s="12"/>
      <c r="L344" s="12"/>
      <c r="M344" s="12"/>
      <c r="N344" s="12"/>
      <c r="O344" s="12"/>
      <c r="P344" s="12"/>
    </row>
    <row r="345" spans="3:16" x14ac:dyDescent="0.3">
      <c r="C345" s="12"/>
      <c r="D345" s="12"/>
      <c r="E345" s="12"/>
      <c r="F345" s="21"/>
      <c r="G345" s="12"/>
      <c r="H345" s="12"/>
      <c r="I345" s="12"/>
      <c r="J345" s="12"/>
      <c r="K345" s="12"/>
      <c r="L345" s="12"/>
      <c r="M345" s="12"/>
      <c r="N345" s="12"/>
      <c r="O345" s="12"/>
      <c r="P345" s="12"/>
    </row>
    <row r="346" spans="3:16" x14ac:dyDescent="0.3">
      <c r="C346" s="12"/>
      <c r="D346" s="12"/>
      <c r="E346" s="12"/>
      <c r="F346" s="21"/>
      <c r="G346" s="12"/>
      <c r="H346" s="12"/>
      <c r="I346" s="12"/>
      <c r="J346" s="12"/>
      <c r="K346" s="12"/>
      <c r="L346" s="12"/>
      <c r="M346" s="12"/>
      <c r="N346" s="12"/>
      <c r="O346" s="12"/>
      <c r="P346" s="12"/>
    </row>
    <row r="347" spans="3:16" x14ac:dyDescent="0.3">
      <c r="C347" s="12"/>
      <c r="D347" s="12"/>
      <c r="E347" s="12"/>
      <c r="F347" s="21"/>
      <c r="G347" s="12"/>
      <c r="H347" s="12"/>
      <c r="I347" s="12"/>
      <c r="J347" s="12"/>
      <c r="K347" s="12"/>
      <c r="L347" s="12"/>
      <c r="M347" s="12"/>
      <c r="N347" s="12"/>
      <c r="O347" s="12"/>
      <c r="P347" s="12"/>
    </row>
    <row r="348" spans="3:16" x14ac:dyDescent="0.3">
      <c r="C348" s="12"/>
      <c r="D348" s="12"/>
      <c r="E348" s="12"/>
      <c r="F348" s="21"/>
      <c r="G348" s="12"/>
      <c r="H348" s="12"/>
      <c r="I348" s="12"/>
      <c r="J348" s="12"/>
      <c r="K348" s="12"/>
      <c r="L348" s="12"/>
      <c r="M348" s="12"/>
      <c r="N348" s="12"/>
      <c r="O348" s="12"/>
      <c r="P348" s="12"/>
    </row>
    <row r="349" spans="3:16" x14ac:dyDescent="0.3">
      <c r="C349" s="12"/>
      <c r="D349" s="12"/>
      <c r="E349" s="12"/>
      <c r="F349" s="21"/>
      <c r="G349" s="12"/>
      <c r="H349" s="12"/>
      <c r="I349" s="12"/>
      <c r="J349" s="12"/>
      <c r="K349" s="12"/>
      <c r="L349" s="12"/>
      <c r="M349" s="12"/>
      <c r="N349" s="12"/>
      <c r="O349" s="12"/>
      <c r="P349" s="12"/>
    </row>
    <row r="350" spans="3:16" x14ac:dyDescent="0.3">
      <c r="C350" s="12"/>
      <c r="D350" s="12"/>
      <c r="E350" s="12"/>
      <c r="F350" s="21"/>
      <c r="G350" s="12"/>
      <c r="H350" s="12"/>
      <c r="I350" s="12"/>
      <c r="J350" s="12"/>
      <c r="K350" s="12"/>
      <c r="L350" s="12"/>
      <c r="M350" s="12"/>
      <c r="N350" s="12"/>
      <c r="O350" s="12"/>
      <c r="P350" s="12"/>
    </row>
    <row r="351" spans="3:16" x14ac:dyDescent="0.3">
      <c r="C351" s="12"/>
      <c r="D351" s="12"/>
      <c r="E351" s="12"/>
      <c r="F351" s="21"/>
      <c r="G351" s="12"/>
      <c r="H351" s="12"/>
      <c r="I351" s="12"/>
      <c r="J351" s="12"/>
      <c r="K351" s="12"/>
      <c r="L351" s="12"/>
      <c r="M351" s="12"/>
      <c r="N351" s="12"/>
      <c r="O351" s="12"/>
      <c r="P351" s="12"/>
    </row>
    <row r="352" spans="3:16" x14ac:dyDescent="0.3">
      <c r="C352" s="12"/>
      <c r="D352" s="12"/>
      <c r="E352" s="12"/>
      <c r="F352" s="21"/>
      <c r="G352" s="12"/>
      <c r="H352" s="12"/>
      <c r="I352" s="12"/>
      <c r="J352" s="12"/>
      <c r="K352" s="12"/>
      <c r="L352" s="12"/>
      <c r="M352" s="12"/>
      <c r="N352" s="12"/>
      <c r="O352" s="12"/>
      <c r="P352" s="12"/>
    </row>
    <row r="353" spans="3:16" x14ac:dyDescent="0.3">
      <c r="C353" s="12"/>
      <c r="D353" s="12"/>
      <c r="E353" s="12"/>
      <c r="F353" s="21"/>
      <c r="G353" s="12"/>
      <c r="H353" s="12"/>
      <c r="I353" s="12"/>
      <c r="J353" s="12"/>
      <c r="K353" s="12"/>
      <c r="L353" s="12"/>
      <c r="M353" s="12"/>
      <c r="N353" s="12"/>
      <c r="O353" s="12"/>
      <c r="P353" s="12"/>
    </row>
    <row r="354" spans="3:16" x14ac:dyDescent="0.3">
      <c r="C354" s="12"/>
      <c r="D354" s="12"/>
      <c r="E354" s="12"/>
      <c r="F354" s="21"/>
      <c r="G354" s="12"/>
      <c r="H354" s="12"/>
      <c r="I354" s="12"/>
      <c r="J354" s="12"/>
      <c r="K354" s="12"/>
      <c r="L354" s="12"/>
      <c r="M354" s="12"/>
      <c r="N354" s="12"/>
      <c r="O354" s="12"/>
      <c r="P354" s="12"/>
    </row>
    <row r="355" spans="3:16" x14ac:dyDescent="0.3">
      <c r="C355" s="12"/>
      <c r="D355" s="12"/>
      <c r="E355" s="12"/>
      <c r="F355" s="21"/>
      <c r="G355" s="12"/>
      <c r="H355" s="12"/>
      <c r="I355" s="12"/>
      <c r="J355" s="12"/>
      <c r="K355" s="12"/>
      <c r="L355" s="12"/>
      <c r="M355" s="12"/>
      <c r="N355" s="12"/>
      <c r="O355" s="12"/>
      <c r="P355" s="12"/>
    </row>
    <row r="356" spans="3:16" x14ac:dyDescent="0.3">
      <c r="C356" s="12"/>
      <c r="D356" s="12"/>
      <c r="E356" s="12"/>
      <c r="F356" s="21"/>
      <c r="G356" s="12"/>
      <c r="H356" s="12"/>
      <c r="I356" s="12"/>
      <c r="J356" s="12"/>
      <c r="K356" s="12"/>
      <c r="L356" s="12"/>
      <c r="M356" s="12"/>
      <c r="N356" s="12"/>
      <c r="O356" s="12"/>
      <c r="P356" s="12"/>
    </row>
    <row r="357" spans="3:16" x14ac:dyDescent="0.3">
      <c r="C357" s="12"/>
      <c r="D357" s="12"/>
      <c r="E357" s="12"/>
      <c r="F357" s="21"/>
      <c r="G357" s="12"/>
      <c r="H357" s="12"/>
      <c r="I357" s="12"/>
      <c r="J357" s="12"/>
      <c r="K357" s="12"/>
      <c r="L357" s="12"/>
      <c r="M357" s="12"/>
      <c r="N357" s="12"/>
      <c r="O357" s="12"/>
      <c r="P357" s="12"/>
    </row>
    <row r="358" spans="3:16" x14ac:dyDescent="0.3">
      <c r="C358" s="12"/>
      <c r="D358" s="12"/>
      <c r="E358" s="12"/>
      <c r="F358" s="21"/>
      <c r="G358" s="12"/>
      <c r="H358" s="12"/>
      <c r="I358" s="12"/>
      <c r="J358" s="12"/>
      <c r="K358" s="12"/>
      <c r="L358" s="12"/>
      <c r="M358" s="12"/>
      <c r="N358" s="12"/>
      <c r="O358" s="12"/>
      <c r="P358" s="12"/>
    </row>
    <row r="359" spans="3:16" x14ac:dyDescent="0.3">
      <c r="C359" s="12"/>
      <c r="D359" s="12"/>
      <c r="E359" s="12"/>
      <c r="F359" s="21"/>
      <c r="G359" s="12"/>
      <c r="H359" s="12"/>
      <c r="I359" s="12"/>
      <c r="J359" s="12"/>
      <c r="K359" s="12"/>
      <c r="L359" s="12"/>
      <c r="M359" s="12"/>
      <c r="N359" s="12"/>
      <c r="O359" s="12"/>
      <c r="P359" s="12"/>
    </row>
    <row r="360" spans="3:16" x14ac:dyDescent="0.3">
      <c r="C360" s="12"/>
      <c r="D360" s="12"/>
      <c r="E360" s="12"/>
      <c r="F360" s="21"/>
      <c r="G360" s="12"/>
      <c r="H360" s="12"/>
      <c r="I360" s="12"/>
      <c r="J360" s="12"/>
      <c r="K360" s="12"/>
      <c r="L360" s="12"/>
      <c r="M360" s="12"/>
      <c r="N360" s="12"/>
      <c r="O360" s="12"/>
      <c r="P360" s="12"/>
    </row>
    <row r="361" spans="3:16" x14ac:dyDescent="0.3">
      <c r="C361" s="12"/>
      <c r="D361" s="12"/>
      <c r="E361" s="12"/>
      <c r="F361" s="21"/>
      <c r="G361" s="12"/>
      <c r="H361" s="12"/>
      <c r="I361" s="12"/>
      <c r="J361" s="12"/>
      <c r="K361" s="12"/>
      <c r="L361" s="12"/>
      <c r="M361" s="12"/>
      <c r="N361" s="12"/>
      <c r="O361" s="12"/>
      <c r="P361" s="12"/>
    </row>
    <row r="362" spans="3:16" x14ac:dyDescent="0.3">
      <c r="C362" s="12"/>
      <c r="D362" s="12"/>
      <c r="E362" s="12"/>
      <c r="F362" s="21"/>
      <c r="G362" s="12"/>
      <c r="H362" s="12"/>
      <c r="I362" s="12"/>
      <c r="J362" s="12"/>
      <c r="K362" s="12"/>
      <c r="L362" s="12"/>
      <c r="M362" s="12"/>
      <c r="N362" s="12"/>
      <c r="O362" s="12"/>
      <c r="P362" s="12"/>
    </row>
    <row r="363" spans="3:16" x14ac:dyDescent="0.3">
      <c r="C363" s="12"/>
      <c r="D363" s="12"/>
      <c r="E363" s="12"/>
      <c r="F363" s="21"/>
      <c r="G363" s="12"/>
      <c r="H363" s="12"/>
      <c r="I363" s="12"/>
      <c r="J363" s="12"/>
      <c r="K363" s="12"/>
      <c r="L363" s="12"/>
      <c r="M363" s="12"/>
      <c r="N363" s="12"/>
      <c r="O363" s="12"/>
      <c r="P363" s="12"/>
    </row>
    <row r="364" spans="3:16" x14ac:dyDescent="0.3">
      <c r="C364" s="12"/>
      <c r="D364" s="12"/>
      <c r="E364" s="12"/>
      <c r="F364" s="21"/>
      <c r="G364" s="12"/>
      <c r="H364" s="12"/>
      <c r="I364" s="12"/>
      <c r="J364" s="12"/>
      <c r="K364" s="12"/>
      <c r="L364" s="12"/>
      <c r="M364" s="12"/>
      <c r="N364" s="12"/>
      <c r="O364" s="12"/>
      <c r="P364" s="12"/>
    </row>
    <row r="365" spans="3:16" x14ac:dyDescent="0.3">
      <c r="C365" s="12"/>
      <c r="D365" s="12"/>
      <c r="E365" s="12"/>
      <c r="F365" s="21"/>
      <c r="G365" s="12"/>
      <c r="H365" s="12"/>
      <c r="I365" s="12"/>
      <c r="J365" s="12"/>
      <c r="K365" s="12"/>
      <c r="L365" s="12"/>
      <c r="M365" s="12"/>
      <c r="N365" s="12"/>
      <c r="O365" s="12"/>
      <c r="P365" s="12"/>
    </row>
    <row r="366" spans="3:16" x14ac:dyDescent="0.3">
      <c r="C366" s="12"/>
      <c r="D366" s="12"/>
      <c r="E366" s="12"/>
      <c r="F366" s="21"/>
      <c r="G366" s="12"/>
      <c r="H366" s="12"/>
      <c r="I366" s="12"/>
      <c r="J366" s="12"/>
      <c r="K366" s="12"/>
      <c r="L366" s="12"/>
      <c r="M366" s="12"/>
      <c r="N366" s="12"/>
      <c r="O366" s="12"/>
      <c r="P366" s="12"/>
    </row>
    <row r="367" spans="3:16" x14ac:dyDescent="0.3">
      <c r="C367" s="12"/>
      <c r="D367" s="12"/>
      <c r="E367" s="12"/>
      <c r="F367" s="21"/>
      <c r="G367" s="12"/>
      <c r="H367" s="12"/>
      <c r="I367" s="12"/>
      <c r="J367" s="12"/>
      <c r="K367" s="12"/>
      <c r="L367" s="12"/>
      <c r="M367" s="12"/>
      <c r="N367" s="12"/>
      <c r="O367" s="12"/>
      <c r="P367" s="12"/>
    </row>
    <row r="368" spans="3:16" x14ac:dyDescent="0.3">
      <c r="C368" s="12"/>
      <c r="D368" s="12"/>
      <c r="E368" s="12"/>
      <c r="F368" s="21"/>
      <c r="G368" s="12"/>
      <c r="H368" s="12"/>
      <c r="I368" s="12"/>
      <c r="J368" s="12"/>
      <c r="K368" s="12"/>
      <c r="L368" s="12"/>
      <c r="M368" s="12"/>
      <c r="N368" s="12"/>
      <c r="O368" s="12"/>
      <c r="P368" s="12"/>
    </row>
    <row r="369" spans="3:16" x14ac:dyDescent="0.3">
      <c r="C369" s="12"/>
      <c r="D369" s="12"/>
      <c r="E369" s="12"/>
      <c r="F369" s="21"/>
      <c r="G369" s="12"/>
      <c r="H369" s="12"/>
      <c r="I369" s="12"/>
      <c r="J369" s="12"/>
      <c r="K369" s="12"/>
      <c r="L369" s="12"/>
      <c r="M369" s="12"/>
      <c r="N369" s="12"/>
      <c r="O369" s="12"/>
      <c r="P369" s="12"/>
    </row>
    <row r="370" spans="3:16" x14ac:dyDescent="0.3">
      <c r="C370" s="12"/>
      <c r="D370" s="12"/>
      <c r="E370" s="12"/>
      <c r="F370" s="21"/>
      <c r="G370" s="12"/>
      <c r="H370" s="12"/>
      <c r="I370" s="12"/>
      <c r="J370" s="12"/>
      <c r="K370" s="12"/>
      <c r="L370" s="12"/>
      <c r="M370" s="12"/>
      <c r="N370" s="12"/>
      <c r="O370" s="12"/>
      <c r="P370" s="12"/>
    </row>
    <row r="371" spans="3:16" x14ac:dyDescent="0.3">
      <c r="C371" s="12"/>
      <c r="D371" s="12"/>
      <c r="E371" s="12"/>
      <c r="F371" s="21"/>
      <c r="G371" s="12"/>
      <c r="H371" s="12"/>
      <c r="I371" s="12"/>
      <c r="J371" s="12"/>
      <c r="K371" s="12"/>
      <c r="L371" s="12"/>
      <c r="M371" s="12"/>
      <c r="N371" s="12"/>
      <c r="O371" s="12"/>
      <c r="P371" s="12"/>
    </row>
    <row r="372" spans="3:16" x14ac:dyDescent="0.3">
      <c r="C372" s="12"/>
      <c r="D372" s="12"/>
      <c r="E372" s="12"/>
      <c r="F372" s="21"/>
      <c r="G372" s="12"/>
      <c r="H372" s="12"/>
      <c r="I372" s="12"/>
      <c r="J372" s="12"/>
      <c r="K372" s="12"/>
      <c r="L372" s="12"/>
      <c r="M372" s="12"/>
      <c r="N372" s="12"/>
      <c r="O372" s="12"/>
      <c r="P372" s="12"/>
    </row>
    <row r="373" spans="3:16" x14ac:dyDescent="0.3">
      <c r="C373" s="12"/>
      <c r="D373" s="12"/>
      <c r="E373" s="12"/>
      <c r="F373" s="21"/>
      <c r="G373" s="12"/>
      <c r="H373" s="12"/>
      <c r="I373" s="12"/>
      <c r="J373" s="12"/>
      <c r="K373" s="12"/>
      <c r="L373" s="12"/>
      <c r="M373" s="12"/>
      <c r="N373" s="12"/>
      <c r="O373" s="12"/>
      <c r="P373" s="12"/>
    </row>
    <row r="374" spans="3:16" x14ac:dyDescent="0.3">
      <c r="C374" s="12"/>
      <c r="D374" s="12"/>
      <c r="E374" s="12"/>
      <c r="F374" s="21"/>
      <c r="G374" s="12"/>
      <c r="H374" s="12"/>
      <c r="I374" s="12"/>
      <c r="J374" s="12"/>
      <c r="K374" s="12"/>
      <c r="L374" s="12"/>
      <c r="M374" s="12"/>
      <c r="N374" s="12"/>
      <c r="O374" s="12"/>
      <c r="P374" s="12"/>
    </row>
    <row r="375" spans="3:16" x14ac:dyDescent="0.3">
      <c r="C375" s="12"/>
      <c r="D375" s="12"/>
      <c r="E375" s="12"/>
      <c r="F375" s="21"/>
      <c r="G375" s="12"/>
      <c r="H375" s="12"/>
      <c r="I375" s="12"/>
      <c r="J375" s="12"/>
      <c r="K375" s="12"/>
      <c r="L375" s="12"/>
      <c r="M375" s="12"/>
      <c r="N375" s="12"/>
      <c r="O375" s="12"/>
      <c r="P375" s="12"/>
    </row>
    <row r="376" spans="3:16" x14ac:dyDescent="0.3">
      <c r="C376" s="12"/>
      <c r="D376" s="12"/>
      <c r="E376" s="12"/>
      <c r="F376" s="21"/>
      <c r="G376" s="12"/>
      <c r="H376" s="12"/>
      <c r="I376" s="12"/>
      <c r="J376" s="12"/>
      <c r="K376" s="12"/>
      <c r="L376" s="12"/>
      <c r="M376" s="12"/>
      <c r="N376" s="12"/>
      <c r="O376" s="12"/>
      <c r="P376" s="12"/>
    </row>
    <row r="377" spans="3:16" x14ac:dyDescent="0.3">
      <c r="C377" s="12"/>
      <c r="D377" s="12"/>
      <c r="E377" s="12"/>
      <c r="F377" s="21"/>
      <c r="G377" s="12"/>
      <c r="H377" s="12"/>
      <c r="I377" s="12"/>
      <c r="J377" s="12"/>
      <c r="K377" s="12"/>
      <c r="L377" s="12"/>
      <c r="M377" s="12"/>
      <c r="N377" s="12"/>
      <c r="O377" s="12"/>
      <c r="P377" s="12"/>
    </row>
    <row r="378" spans="3:16" x14ac:dyDescent="0.3">
      <c r="C378" s="12"/>
      <c r="D378" s="12"/>
      <c r="E378" s="12"/>
      <c r="F378" s="21"/>
      <c r="G378" s="12"/>
      <c r="H378" s="12"/>
      <c r="I378" s="12"/>
      <c r="J378" s="12"/>
      <c r="K378" s="12"/>
      <c r="L378" s="12"/>
      <c r="M378" s="12"/>
      <c r="N378" s="12"/>
      <c r="O378" s="12"/>
      <c r="P378" s="12"/>
    </row>
    <row r="379" spans="3:16" x14ac:dyDescent="0.3">
      <c r="C379" s="12"/>
      <c r="D379" s="12"/>
      <c r="E379" s="12"/>
      <c r="F379" s="21"/>
      <c r="G379" s="12"/>
      <c r="H379" s="12"/>
      <c r="I379" s="12"/>
      <c r="J379" s="12"/>
      <c r="K379" s="12"/>
      <c r="L379" s="12"/>
      <c r="M379" s="12"/>
      <c r="N379" s="12"/>
      <c r="O379" s="12"/>
      <c r="P379" s="12"/>
    </row>
    <row r="380" spans="3:16" x14ac:dyDescent="0.3">
      <c r="C380" s="12"/>
      <c r="D380" s="12"/>
      <c r="E380" s="12"/>
      <c r="F380" s="21"/>
      <c r="G380" s="12"/>
      <c r="H380" s="12"/>
      <c r="I380" s="12"/>
      <c r="J380" s="12"/>
      <c r="K380" s="12"/>
      <c r="L380" s="12"/>
      <c r="M380" s="12"/>
      <c r="N380" s="12"/>
      <c r="O380" s="12"/>
      <c r="P380" s="12"/>
    </row>
    <row r="381" spans="3:16" x14ac:dyDescent="0.3">
      <c r="C381" s="12"/>
      <c r="D381" s="12"/>
      <c r="E381" s="12"/>
      <c r="F381" s="21"/>
      <c r="G381" s="12"/>
      <c r="H381" s="12"/>
      <c r="I381" s="12"/>
      <c r="J381" s="12"/>
      <c r="K381" s="12"/>
      <c r="L381" s="12"/>
      <c r="M381" s="12"/>
      <c r="N381" s="12"/>
      <c r="O381" s="12"/>
      <c r="P381" s="12"/>
    </row>
    <row r="382" spans="3:16" x14ac:dyDescent="0.3">
      <c r="C382" s="12"/>
      <c r="D382" s="12"/>
      <c r="E382" s="12"/>
      <c r="F382" s="21"/>
      <c r="G382" s="12"/>
      <c r="H382" s="12"/>
      <c r="I382" s="12"/>
      <c r="J382" s="12"/>
      <c r="K382" s="12"/>
      <c r="L382" s="12"/>
      <c r="M382" s="12"/>
      <c r="N382" s="12"/>
      <c r="O382" s="12"/>
      <c r="P382" s="12"/>
    </row>
    <row r="383" spans="3:16" x14ac:dyDescent="0.3">
      <c r="C383" s="12"/>
      <c r="D383" s="12"/>
      <c r="E383" s="12"/>
      <c r="F383" s="21"/>
      <c r="G383" s="12"/>
      <c r="H383" s="12"/>
      <c r="I383" s="12"/>
      <c r="J383" s="12"/>
      <c r="K383" s="12"/>
      <c r="L383" s="12"/>
      <c r="M383" s="12"/>
      <c r="N383" s="12"/>
      <c r="O383" s="12"/>
      <c r="P383" s="12"/>
    </row>
    <row r="384" spans="3:16" x14ac:dyDescent="0.3">
      <c r="C384" s="12"/>
      <c r="D384" s="12"/>
      <c r="E384" s="12"/>
      <c r="F384" s="21"/>
      <c r="G384" s="12"/>
      <c r="H384" s="12"/>
      <c r="I384" s="12"/>
      <c r="J384" s="12"/>
      <c r="K384" s="12"/>
      <c r="L384" s="12"/>
      <c r="M384" s="12"/>
      <c r="N384" s="12"/>
      <c r="O384" s="12"/>
      <c r="P384" s="12"/>
    </row>
    <row r="385" spans="3:16" x14ac:dyDescent="0.3">
      <c r="C385" s="12"/>
      <c r="D385" s="12"/>
      <c r="E385" s="12"/>
      <c r="F385" s="21"/>
      <c r="G385" s="12"/>
      <c r="H385" s="12"/>
      <c r="I385" s="12"/>
      <c r="J385" s="12"/>
      <c r="K385" s="12"/>
      <c r="L385" s="12"/>
      <c r="M385" s="12"/>
      <c r="N385" s="12"/>
      <c r="O385" s="12"/>
      <c r="P385" s="12"/>
    </row>
    <row r="386" spans="3:16" x14ac:dyDescent="0.3">
      <c r="C386" s="12"/>
      <c r="D386" s="12"/>
      <c r="E386" s="12"/>
      <c r="F386" s="21"/>
      <c r="G386" s="12"/>
      <c r="H386" s="12"/>
      <c r="I386" s="12"/>
      <c r="J386" s="12"/>
      <c r="K386" s="12"/>
      <c r="L386" s="12"/>
      <c r="M386" s="12"/>
      <c r="N386" s="12"/>
      <c r="O386" s="12"/>
      <c r="P386" s="12"/>
    </row>
    <row r="387" spans="3:16" x14ac:dyDescent="0.3">
      <c r="C387" s="12"/>
      <c r="D387" s="12"/>
      <c r="E387" s="12"/>
      <c r="F387" s="21"/>
      <c r="G387" s="12"/>
      <c r="H387" s="12"/>
      <c r="I387" s="12"/>
      <c r="J387" s="12"/>
      <c r="K387" s="12"/>
      <c r="L387" s="12"/>
      <c r="M387" s="12"/>
      <c r="N387" s="12"/>
      <c r="O387" s="12"/>
      <c r="P387" s="12"/>
    </row>
    <row r="388" spans="3:16" x14ac:dyDescent="0.3">
      <c r="C388" s="12"/>
      <c r="D388" s="12"/>
      <c r="E388" s="12"/>
      <c r="F388" s="21"/>
      <c r="G388" s="12"/>
      <c r="H388" s="12"/>
      <c r="I388" s="12"/>
      <c r="J388" s="12"/>
      <c r="K388" s="12"/>
      <c r="L388" s="12"/>
      <c r="M388" s="12"/>
      <c r="N388" s="12"/>
      <c r="O388" s="12"/>
      <c r="P388" s="12"/>
    </row>
    <row r="389" spans="3:16" x14ac:dyDescent="0.3">
      <c r="C389" s="12"/>
      <c r="D389" s="12"/>
      <c r="E389" s="12"/>
      <c r="F389" s="21"/>
      <c r="G389" s="12"/>
      <c r="H389" s="12"/>
      <c r="I389" s="12"/>
      <c r="J389" s="12"/>
      <c r="K389" s="12"/>
      <c r="L389" s="12"/>
      <c r="M389" s="12"/>
      <c r="N389" s="12"/>
      <c r="O389" s="12"/>
      <c r="P389" s="12"/>
    </row>
    <row r="390" spans="3:16" x14ac:dyDescent="0.3">
      <c r="C390" s="12"/>
      <c r="D390" s="12"/>
      <c r="E390" s="12"/>
      <c r="F390" s="21"/>
      <c r="G390" s="12"/>
      <c r="H390" s="12"/>
      <c r="I390" s="12"/>
      <c r="J390" s="12"/>
      <c r="K390" s="12"/>
      <c r="L390" s="12"/>
      <c r="M390" s="12"/>
      <c r="N390" s="12"/>
      <c r="O390" s="12"/>
      <c r="P390" s="12"/>
    </row>
    <row r="391" spans="3:16" x14ac:dyDescent="0.3">
      <c r="C391" s="12"/>
      <c r="D391" s="12"/>
      <c r="E391" s="12"/>
      <c r="F391" s="21"/>
      <c r="G391" s="12"/>
      <c r="H391" s="12"/>
      <c r="I391" s="12"/>
      <c r="J391" s="12"/>
      <c r="K391" s="12"/>
      <c r="L391" s="12"/>
      <c r="M391" s="12"/>
      <c r="N391" s="12"/>
      <c r="O391" s="12"/>
      <c r="P391" s="12"/>
    </row>
    <row r="392" spans="3:16" x14ac:dyDescent="0.3">
      <c r="C392" s="12"/>
      <c r="D392" s="12"/>
      <c r="E392" s="12"/>
      <c r="F392" s="21"/>
      <c r="G392" s="12"/>
      <c r="H392" s="12"/>
      <c r="I392" s="12"/>
      <c r="J392" s="12"/>
      <c r="K392" s="12"/>
      <c r="L392" s="12"/>
      <c r="M392" s="12"/>
      <c r="N392" s="12"/>
      <c r="O392" s="12"/>
      <c r="P392" s="12"/>
    </row>
    <row r="393" spans="3:16" x14ac:dyDescent="0.3">
      <c r="C393" s="12"/>
      <c r="D393" s="12"/>
      <c r="E393" s="12"/>
      <c r="F393" s="21"/>
      <c r="G393" s="12"/>
      <c r="H393" s="12"/>
      <c r="I393" s="12"/>
      <c r="J393" s="12"/>
      <c r="K393" s="12"/>
      <c r="L393" s="12"/>
      <c r="M393" s="12"/>
      <c r="N393" s="12"/>
      <c r="O393" s="12"/>
      <c r="P393" s="12"/>
    </row>
    <row r="394" spans="3:16" x14ac:dyDescent="0.3">
      <c r="C394" s="12"/>
      <c r="D394" s="12"/>
      <c r="E394" s="12"/>
      <c r="F394" s="21"/>
      <c r="G394" s="12"/>
      <c r="H394" s="12"/>
      <c r="I394" s="12"/>
      <c r="J394" s="12"/>
      <c r="K394" s="12"/>
      <c r="L394" s="12"/>
      <c r="M394" s="12"/>
      <c r="N394" s="12"/>
      <c r="O394" s="12"/>
      <c r="P394" s="12"/>
    </row>
    <row r="395" spans="3:16" x14ac:dyDescent="0.3">
      <c r="C395" s="12"/>
      <c r="D395" s="12"/>
      <c r="E395" s="12"/>
      <c r="F395" s="21"/>
      <c r="G395" s="12"/>
      <c r="H395" s="12"/>
      <c r="I395" s="12"/>
      <c r="J395" s="12"/>
      <c r="K395" s="12"/>
      <c r="L395" s="12"/>
      <c r="M395" s="12"/>
      <c r="N395" s="12"/>
      <c r="O395" s="12"/>
      <c r="P395" s="12"/>
    </row>
    <row r="396" spans="3:16" x14ac:dyDescent="0.3">
      <c r="C396" s="12"/>
      <c r="D396" s="12"/>
      <c r="E396" s="12"/>
      <c r="F396" s="21"/>
      <c r="G396" s="12"/>
      <c r="H396" s="12"/>
      <c r="I396" s="12"/>
      <c r="J396" s="12"/>
      <c r="K396" s="12"/>
      <c r="L396" s="12"/>
      <c r="M396" s="12"/>
      <c r="N396" s="12"/>
      <c r="O396" s="12"/>
      <c r="P396" s="12"/>
    </row>
    <row r="397" spans="3:16" x14ac:dyDescent="0.3">
      <c r="C397" s="12"/>
      <c r="D397" s="12"/>
      <c r="E397" s="12"/>
      <c r="F397" s="21"/>
      <c r="G397" s="12"/>
      <c r="H397" s="12"/>
      <c r="I397" s="12"/>
      <c r="J397" s="12"/>
      <c r="K397" s="12"/>
      <c r="L397" s="12"/>
      <c r="M397" s="12"/>
      <c r="N397" s="12"/>
      <c r="O397" s="12"/>
      <c r="P397" s="12"/>
    </row>
    <row r="398" spans="3:16" x14ac:dyDescent="0.3">
      <c r="C398" s="12"/>
      <c r="D398" s="12"/>
      <c r="E398" s="12"/>
      <c r="F398" s="21"/>
      <c r="G398" s="12"/>
      <c r="H398" s="12"/>
      <c r="I398" s="12"/>
      <c r="J398" s="12"/>
      <c r="K398" s="12"/>
      <c r="L398" s="12"/>
      <c r="M398" s="12"/>
      <c r="N398" s="12"/>
      <c r="O398" s="12"/>
      <c r="P398" s="12"/>
    </row>
    <row r="399" spans="3:16" x14ac:dyDescent="0.3">
      <c r="C399" s="12"/>
      <c r="D399" s="12"/>
      <c r="E399" s="12"/>
      <c r="F399" s="21"/>
      <c r="G399" s="12"/>
      <c r="H399" s="12"/>
      <c r="I399" s="12"/>
      <c r="J399" s="12"/>
      <c r="K399" s="12"/>
      <c r="L399" s="12"/>
      <c r="M399" s="12"/>
      <c r="N399" s="12"/>
      <c r="O399" s="12"/>
      <c r="P399" s="12"/>
    </row>
    <row r="400" spans="3:16" x14ac:dyDescent="0.3">
      <c r="C400" s="12"/>
      <c r="D400" s="12"/>
      <c r="E400" s="12"/>
      <c r="F400" s="21"/>
      <c r="G400" s="12"/>
      <c r="H400" s="12"/>
      <c r="I400" s="12"/>
      <c r="J400" s="12"/>
      <c r="K400" s="12"/>
      <c r="L400" s="12"/>
      <c r="M400" s="12"/>
      <c r="N400" s="12"/>
      <c r="O400" s="12"/>
      <c r="P400" s="12"/>
    </row>
    <row r="401" spans="3:16" x14ac:dyDescent="0.3">
      <c r="C401" s="12"/>
      <c r="D401" s="12"/>
      <c r="E401" s="12"/>
      <c r="F401" s="21"/>
      <c r="G401" s="12"/>
      <c r="H401" s="12"/>
      <c r="I401" s="12"/>
      <c r="J401" s="12"/>
      <c r="K401" s="12"/>
      <c r="L401" s="12"/>
      <c r="M401" s="12"/>
      <c r="N401" s="12"/>
      <c r="O401" s="12"/>
      <c r="P401" s="12"/>
    </row>
    <row r="402" spans="3:16" x14ac:dyDescent="0.3">
      <c r="C402" s="12"/>
      <c r="D402" s="12"/>
      <c r="E402" s="12"/>
      <c r="F402" s="21"/>
      <c r="G402" s="12"/>
      <c r="H402" s="12"/>
      <c r="I402" s="12"/>
      <c r="J402" s="12"/>
      <c r="K402" s="12"/>
      <c r="L402" s="12"/>
      <c r="M402" s="12"/>
      <c r="N402" s="12"/>
      <c r="O402" s="12"/>
      <c r="P402" s="12"/>
    </row>
    <row r="403" spans="3:16" x14ac:dyDescent="0.3">
      <c r="C403" s="12"/>
      <c r="D403" s="12"/>
      <c r="E403" s="12"/>
      <c r="F403" s="21"/>
      <c r="G403" s="12"/>
      <c r="H403" s="12"/>
      <c r="I403" s="12"/>
      <c r="J403" s="12"/>
      <c r="K403" s="12"/>
      <c r="L403" s="12"/>
      <c r="M403" s="12"/>
      <c r="N403" s="12"/>
      <c r="O403" s="12"/>
      <c r="P403" s="12"/>
    </row>
    <row r="404" spans="3:16" x14ac:dyDescent="0.3">
      <c r="C404" s="12"/>
      <c r="D404" s="12"/>
      <c r="E404" s="12"/>
      <c r="F404" s="21"/>
      <c r="G404" s="12"/>
      <c r="H404" s="12"/>
      <c r="I404" s="12"/>
      <c r="J404" s="12"/>
      <c r="K404" s="12"/>
      <c r="L404" s="12"/>
      <c r="M404" s="12"/>
      <c r="N404" s="12"/>
      <c r="O404" s="12"/>
      <c r="P404" s="12"/>
    </row>
    <row r="405" spans="3:16" x14ac:dyDescent="0.3">
      <c r="C405" s="12"/>
      <c r="D405" s="12"/>
      <c r="E405" s="12"/>
      <c r="F405" s="21"/>
      <c r="G405" s="12"/>
      <c r="H405" s="12"/>
      <c r="I405" s="12"/>
      <c r="J405" s="12"/>
      <c r="K405" s="12"/>
      <c r="L405" s="12"/>
      <c r="M405" s="12"/>
      <c r="N405" s="12"/>
      <c r="O405" s="12"/>
      <c r="P405" s="12"/>
    </row>
    <row r="406" spans="3:16" x14ac:dyDescent="0.3">
      <c r="C406" s="12"/>
      <c r="D406" s="12"/>
      <c r="E406" s="12"/>
      <c r="F406" s="21"/>
      <c r="G406" s="12"/>
      <c r="H406" s="12"/>
      <c r="I406" s="12"/>
      <c r="J406" s="12"/>
      <c r="K406" s="12"/>
      <c r="L406" s="12"/>
      <c r="M406" s="12"/>
      <c r="N406" s="12"/>
      <c r="O406" s="12"/>
      <c r="P406" s="12"/>
    </row>
    <row r="407" spans="3:16" x14ac:dyDescent="0.3">
      <c r="C407" s="12"/>
      <c r="D407" s="12"/>
      <c r="E407" s="12"/>
      <c r="F407" s="21"/>
      <c r="G407" s="12"/>
      <c r="H407" s="12"/>
      <c r="I407" s="12"/>
      <c r="J407" s="12"/>
      <c r="K407" s="12"/>
      <c r="L407" s="12"/>
      <c r="M407" s="12"/>
      <c r="N407" s="12"/>
      <c r="O407" s="12"/>
      <c r="P407" s="12"/>
    </row>
    <row r="408" spans="3:16" x14ac:dyDescent="0.3">
      <c r="C408" s="12"/>
      <c r="D408" s="12"/>
      <c r="E408" s="12"/>
      <c r="F408" s="21"/>
      <c r="G408" s="12"/>
      <c r="H408" s="12"/>
      <c r="I408" s="12"/>
      <c r="J408" s="12"/>
      <c r="K408" s="12"/>
      <c r="L408" s="12"/>
      <c r="M408" s="12"/>
      <c r="N408" s="12"/>
      <c r="O408" s="12"/>
      <c r="P408" s="12"/>
    </row>
    <row r="409" spans="3:16" x14ac:dyDescent="0.3">
      <c r="C409" s="12"/>
      <c r="D409" s="12"/>
      <c r="E409" s="12"/>
      <c r="F409" s="21"/>
      <c r="G409" s="12"/>
      <c r="H409" s="12"/>
      <c r="I409" s="12"/>
      <c r="J409" s="12"/>
      <c r="K409" s="12"/>
      <c r="L409" s="12"/>
      <c r="M409" s="12"/>
      <c r="N409" s="12"/>
      <c r="O409" s="12"/>
      <c r="P409" s="12"/>
    </row>
    <row r="410" spans="3:16" x14ac:dyDescent="0.3">
      <c r="C410" s="12"/>
      <c r="D410" s="12"/>
      <c r="E410" s="12"/>
      <c r="F410" s="21"/>
      <c r="G410" s="12"/>
      <c r="H410" s="12"/>
      <c r="I410" s="12"/>
      <c r="J410" s="12"/>
      <c r="K410" s="12"/>
      <c r="L410" s="12"/>
      <c r="M410" s="12"/>
      <c r="N410" s="12"/>
      <c r="O410" s="12"/>
      <c r="P410" s="12"/>
    </row>
    <row r="411" spans="3:16" x14ac:dyDescent="0.3">
      <c r="C411" s="12"/>
      <c r="D411" s="12"/>
      <c r="E411" s="12"/>
      <c r="F411" s="21"/>
      <c r="G411" s="12"/>
      <c r="H411" s="12"/>
      <c r="I411" s="12"/>
      <c r="J411" s="12"/>
      <c r="K411" s="12"/>
      <c r="L411" s="12"/>
      <c r="M411" s="12"/>
      <c r="N411" s="12"/>
      <c r="O411" s="12"/>
      <c r="P411" s="12"/>
    </row>
    <row r="412" spans="3:16" x14ac:dyDescent="0.3">
      <c r="C412" s="12"/>
      <c r="D412" s="12"/>
      <c r="E412" s="12"/>
      <c r="F412" s="21"/>
      <c r="G412" s="12"/>
      <c r="H412" s="12"/>
      <c r="I412" s="12"/>
      <c r="J412" s="12"/>
      <c r="K412" s="12"/>
      <c r="L412" s="12"/>
      <c r="M412" s="12"/>
      <c r="N412" s="12"/>
      <c r="O412" s="12"/>
      <c r="P412" s="12"/>
    </row>
    <row r="413" spans="3:16" x14ac:dyDescent="0.3">
      <c r="C413" s="12"/>
      <c r="D413" s="12"/>
      <c r="E413" s="12"/>
      <c r="F413" s="21"/>
      <c r="G413" s="12"/>
      <c r="H413" s="12"/>
      <c r="I413" s="12"/>
      <c r="J413" s="12"/>
      <c r="K413" s="12"/>
      <c r="L413" s="12"/>
      <c r="M413" s="12"/>
      <c r="N413" s="12"/>
      <c r="O413" s="12"/>
      <c r="P413" s="12"/>
    </row>
    <row r="414" spans="3:16" x14ac:dyDescent="0.3">
      <c r="C414" s="12"/>
      <c r="D414" s="12"/>
      <c r="E414" s="12"/>
      <c r="F414" s="21"/>
      <c r="G414" s="12"/>
      <c r="H414" s="12"/>
      <c r="I414" s="12"/>
      <c r="J414" s="12"/>
      <c r="K414" s="12"/>
      <c r="L414" s="12"/>
      <c r="M414" s="12"/>
      <c r="N414" s="12"/>
      <c r="O414" s="12"/>
      <c r="P414" s="12"/>
    </row>
    <row r="415" spans="3:16" x14ac:dyDescent="0.3">
      <c r="C415" s="12"/>
      <c r="D415" s="12"/>
      <c r="E415" s="12"/>
      <c r="F415" s="21"/>
      <c r="G415" s="12"/>
      <c r="H415" s="12"/>
      <c r="I415" s="12"/>
      <c r="J415" s="12"/>
      <c r="K415" s="12"/>
      <c r="L415" s="12"/>
      <c r="M415" s="12"/>
      <c r="N415" s="12"/>
      <c r="O415" s="12"/>
      <c r="P415" s="12"/>
    </row>
    <row r="416" spans="3:16" x14ac:dyDescent="0.3">
      <c r="C416" s="12"/>
      <c r="D416" s="12"/>
      <c r="E416" s="12"/>
      <c r="F416" s="21"/>
      <c r="G416" s="12"/>
      <c r="H416" s="12"/>
      <c r="I416" s="12"/>
      <c r="J416" s="12"/>
      <c r="K416" s="12"/>
      <c r="L416" s="12"/>
      <c r="M416" s="12"/>
      <c r="N416" s="12"/>
      <c r="O416" s="12"/>
      <c r="P416" s="12"/>
    </row>
    <row r="417" spans="3:16" x14ac:dyDescent="0.3">
      <c r="C417" s="12"/>
      <c r="D417" s="12"/>
      <c r="E417" s="12"/>
      <c r="F417" s="21"/>
      <c r="G417" s="12"/>
      <c r="H417" s="12"/>
      <c r="I417" s="12"/>
      <c r="J417" s="12"/>
      <c r="K417" s="12"/>
      <c r="L417" s="12"/>
      <c r="M417" s="12"/>
      <c r="N417" s="12"/>
      <c r="O417" s="12"/>
      <c r="P417" s="12"/>
    </row>
    <row r="418" spans="3:16" x14ac:dyDescent="0.3">
      <c r="C418" s="12"/>
      <c r="D418" s="12"/>
      <c r="E418" s="12"/>
      <c r="F418" s="21"/>
      <c r="G418" s="12"/>
      <c r="H418" s="12"/>
      <c r="I418" s="12"/>
      <c r="J418" s="12"/>
      <c r="K418" s="12"/>
      <c r="L418" s="12"/>
      <c r="M418" s="12"/>
      <c r="N418" s="12"/>
      <c r="O418" s="12"/>
      <c r="P418" s="12"/>
    </row>
    <row r="419" spans="3:16" x14ac:dyDescent="0.3">
      <c r="C419" s="12"/>
      <c r="D419" s="12"/>
      <c r="E419" s="12"/>
      <c r="F419" s="21"/>
      <c r="G419" s="12"/>
      <c r="H419" s="12"/>
      <c r="I419" s="12"/>
      <c r="J419" s="12"/>
      <c r="K419" s="12"/>
      <c r="L419" s="12"/>
      <c r="M419" s="12"/>
      <c r="N419" s="12"/>
      <c r="O419" s="12"/>
      <c r="P419" s="12"/>
    </row>
    <row r="420" spans="3:16" x14ac:dyDescent="0.3">
      <c r="C420" s="12"/>
      <c r="D420" s="12"/>
      <c r="E420" s="12"/>
      <c r="F420" s="21"/>
      <c r="G420" s="12"/>
      <c r="H420" s="12"/>
      <c r="I420" s="12"/>
      <c r="J420" s="12"/>
      <c r="K420" s="12"/>
      <c r="L420" s="12"/>
      <c r="M420" s="12"/>
      <c r="N420" s="12"/>
      <c r="O420" s="12"/>
      <c r="P420" s="12"/>
    </row>
    <row r="421" spans="3:16" x14ac:dyDescent="0.3">
      <c r="C421" s="12"/>
      <c r="D421" s="12"/>
      <c r="E421" s="12"/>
      <c r="F421" s="21"/>
      <c r="G421" s="12"/>
      <c r="H421" s="12"/>
      <c r="I421" s="12"/>
      <c r="J421" s="12"/>
      <c r="K421" s="12"/>
      <c r="L421" s="12"/>
      <c r="M421" s="12"/>
      <c r="N421" s="12"/>
      <c r="O421" s="12"/>
      <c r="P421" s="12"/>
    </row>
    <row r="422" spans="3:16" x14ac:dyDescent="0.3">
      <c r="C422" s="12"/>
      <c r="D422" s="12"/>
      <c r="E422" s="12"/>
      <c r="F422" s="21"/>
      <c r="G422" s="12"/>
      <c r="H422" s="12"/>
      <c r="I422" s="12"/>
      <c r="J422" s="12"/>
      <c r="K422" s="12"/>
      <c r="L422" s="12"/>
      <c r="M422" s="12"/>
      <c r="N422" s="12"/>
      <c r="O422" s="12"/>
      <c r="P422" s="12"/>
    </row>
    <row r="423" spans="3:16" x14ac:dyDescent="0.3">
      <c r="C423" s="12"/>
      <c r="D423" s="12"/>
      <c r="E423" s="12"/>
      <c r="F423" s="21"/>
      <c r="G423" s="12"/>
      <c r="H423" s="12"/>
      <c r="I423" s="12"/>
      <c r="J423" s="12"/>
      <c r="K423" s="12"/>
      <c r="L423" s="12"/>
      <c r="M423" s="12"/>
      <c r="N423" s="12"/>
      <c r="O423" s="12"/>
      <c r="P423" s="12"/>
    </row>
    <row r="424" spans="3:16" x14ac:dyDescent="0.3">
      <c r="C424" s="12"/>
      <c r="D424" s="12"/>
      <c r="E424" s="12"/>
      <c r="F424" s="21"/>
      <c r="G424" s="12"/>
      <c r="H424" s="12"/>
      <c r="I424" s="12"/>
      <c r="J424" s="12"/>
      <c r="K424" s="12"/>
      <c r="L424" s="12"/>
      <c r="M424" s="12"/>
      <c r="N424" s="12"/>
      <c r="O424" s="12"/>
      <c r="P424" s="12"/>
    </row>
    <row r="425" spans="3:16" x14ac:dyDescent="0.3">
      <c r="C425" s="12"/>
      <c r="D425" s="12"/>
      <c r="E425" s="12"/>
      <c r="F425" s="21"/>
      <c r="G425" s="12"/>
      <c r="H425" s="12"/>
      <c r="I425" s="12"/>
      <c r="J425" s="12"/>
      <c r="K425" s="12"/>
      <c r="L425" s="12"/>
      <c r="M425" s="12"/>
      <c r="N425" s="12"/>
      <c r="O425" s="12"/>
      <c r="P425" s="12"/>
    </row>
    <row r="426" spans="3:16" x14ac:dyDescent="0.3">
      <c r="C426" s="12"/>
      <c r="D426" s="12"/>
      <c r="E426" s="12"/>
      <c r="F426" s="21"/>
      <c r="G426" s="12"/>
      <c r="H426" s="12"/>
      <c r="I426" s="12"/>
      <c r="J426" s="12"/>
      <c r="K426" s="12"/>
      <c r="L426" s="12"/>
      <c r="M426" s="12"/>
      <c r="N426" s="12"/>
      <c r="O426" s="12"/>
      <c r="P426" s="12"/>
    </row>
    <row r="427" spans="3:16" x14ac:dyDescent="0.3">
      <c r="C427" s="12"/>
      <c r="D427" s="12"/>
      <c r="E427" s="12"/>
      <c r="F427" s="21"/>
      <c r="G427" s="12"/>
      <c r="H427" s="12"/>
      <c r="I427" s="12"/>
      <c r="J427" s="12"/>
      <c r="K427" s="12"/>
      <c r="L427" s="12"/>
      <c r="M427" s="12"/>
      <c r="N427" s="12"/>
      <c r="O427" s="12"/>
      <c r="P427" s="12"/>
    </row>
    <row r="428" spans="3:16" x14ac:dyDescent="0.3">
      <c r="C428" s="12"/>
      <c r="D428" s="12"/>
      <c r="E428" s="12"/>
      <c r="F428" s="21"/>
      <c r="G428" s="12"/>
      <c r="H428" s="12"/>
      <c r="I428" s="12"/>
      <c r="J428" s="12"/>
      <c r="K428" s="12"/>
      <c r="L428" s="12"/>
      <c r="M428" s="12"/>
      <c r="N428" s="12"/>
      <c r="O428" s="12"/>
      <c r="P428" s="12"/>
    </row>
    <row r="429" spans="3:16" x14ac:dyDescent="0.3">
      <c r="C429" s="12"/>
      <c r="D429" s="12"/>
      <c r="E429" s="12"/>
      <c r="F429" s="21"/>
      <c r="G429" s="12"/>
      <c r="H429" s="12"/>
      <c r="I429" s="12"/>
      <c r="J429" s="12"/>
      <c r="K429" s="12"/>
      <c r="L429" s="12"/>
      <c r="M429" s="12"/>
      <c r="N429" s="12"/>
      <c r="O429" s="12"/>
      <c r="P429" s="12"/>
    </row>
    <row r="430" spans="3:16" x14ac:dyDescent="0.3">
      <c r="C430" s="12"/>
      <c r="D430" s="12"/>
      <c r="E430" s="12"/>
      <c r="F430" s="21"/>
      <c r="G430" s="12"/>
      <c r="H430" s="12"/>
      <c r="I430" s="12"/>
      <c r="J430" s="12"/>
      <c r="K430" s="12"/>
      <c r="L430" s="12"/>
      <c r="M430" s="12"/>
      <c r="N430" s="12"/>
      <c r="O430" s="12"/>
      <c r="P430" s="12"/>
    </row>
    <row r="431" spans="3:16" x14ac:dyDescent="0.3">
      <c r="C431" s="12"/>
      <c r="D431" s="12"/>
      <c r="E431" s="12"/>
      <c r="F431" s="21"/>
      <c r="G431" s="12"/>
      <c r="H431" s="12"/>
      <c r="I431" s="12"/>
      <c r="J431" s="12"/>
      <c r="K431" s="12"/>
      <c r="L431" s="12"/>
      <c r="M431" s="12"/>
      <c r="N431" s="12"/>
      <c r="O431" s="12"/>
      <c r="P431" s="12"/>
    </row>
    <row r="432" spans="3:16" x14ac:dyDescent="0.3">
      <c r="C432" s="12"/>
      <c r="D432" s="12"/>
      <c r="E432" s="12"/>
      <c r="F432" s="21"/>
      <c r="G432" s="12"/>
      <c r="H432" s="12"/>
      <c r="I432" s="12"/>
      <c r="J432" s="12"/>
      <c r="K432" s="12"/>
      <c r="L432" s="12"/>
      <c r="M432" s="12"/>
      <c r="N432" s="12"/>
      <c r="O432" s="12"/>
      <c r="P432" s="12"/>
    </row>
    <row r="433" spans="3:16" x14ac:dyDescent="0.3">
      <c r="C433" s="12"/>
      <c r="D433" s="12"/>
      <c r="E433" s="12"/>
      <c r="F433" s="21"/>
      <c r="G433" s="12"/>
      <c r="H433" s="12"/>
      <c r="I433" s="12"/>
      <c r="J433" s="12"/>
      <c r="K433" s="12"/>
      <c r="L433" s="12"/>
      <c r="M433" s="12"/>
      <c r="N433" s="12"/>
      <c r="O433" s="12"/>
      <c r="P433" s="12"/>
    </row>
    <row r="434" spans="3:16" x14ac:dyDescent="0.3">
      <c r="C434" s="12"/>
      <c r="D434" s="12"/>
      <c r="E434" s="12"/>
      <c r="F434" s="21"/>
      <c r="G434" s="12"/>
      <c r="H434" s="12"/>
      <c r="I434" s="12"/>
      <c r="J434" s="12"/>
      <c r="K434" s="12"/>
      <c r="L434" s="12"/>
      <c r="M434" s="12"/>
      <c r="N434" s="12"/>
      <c r="O434" s="12"/>
      <c r="P434" s="12"/>
    </row>
    <row r="435" spans="3:16" x14ac:dyDescent="0.3">
      <c r="C435" s="12"/>
      <c r="D435" s="12"/>
      <c r="E435" s="12"/>
      <c r="F435" s="21"/>
      <c r="G435" s="12"/>
      <c r="H435" s="12"/>
      <c r="I435" s="12"/>
      <c r="J435" s="12"/>
      <c r="K435" s="12"/>
      <c r="L435" s="12"/>
      <c r="M435" s="12"/>
      <c r="N435" s="12"/>
      <c r="O435" s="12"/>
      <c r="P435" s="12"/>
    </row>
    <row r="436" spans="3:16" x14ac:dyDescent="0.3">
      <c r="C436" s="12"/>
      <c r="D436" s="12"/>
      <c r="E436" s="12"/>
      <c r="F436" s="21"/>
      <c r="G436" s="12"/>
      <c r="H436" s="12"/>
      <c r="I436" s="12"/>
      <c r="J436" s="12"/>
      <c r="K436" s="12"/>
      <c r="L436" s="12"/>
      <c r="M436" s="12"/>
      <c r="N436" s="12"/>
      <c r="O436" s="12"/>
      <c r="P436" s="12"/>
    </row>
    <row r="437" spans="3:16" x14ac:dyDescent="0.3">
      <c r="C437" s="12"/>
      <c r="D437" s="12"/>
      <c r="E437" s="12"/>
      <c r="F437" s="21"/>
      <c r="G437" s="12"/>
      <c r="H437" s="12"/>
      <c r="I437" s="12"/>
      <c r="J437" s="12"/>
      <c r="K437" s="12"/>
      <c r="L437" s="12"/>
      <c r="M437" s="12"/>
      <c r="N437" s="12"/>
      <c r="O437" s="12"/>
      <c r="P437" s="12"/>
    </row>
    <row r="438" spans="3:16" x14ac:dyDescent="0.3">
      <c r="C438" s="12"/>
      <c r="D438" s="12"/>
      <c r="E438" s="12"/>
      <c r="F438" s="21"/>
      <c r="G438" s="12"/>
      <c r="H438" s="12"/>
      <c r="I438" s="12"/>
      <c r="J438" s="12"/>
      <c r="K438" s="12"/>
      <c r="L438" s="12"/>
      <c r="M438" s="12"/>
      <c r="N438" s="12"/>
      <c r="O438" s="12"/>
      <c r="P438" s="12"/>
    </row>
    <row r="439" spans="3:16" x14ac:dyDescent="0.3">
      <c r="C439" s="12"/>
      <c r="D439" s="12"/>
      <c r="E439" s="12"/>
      <c r="F439" s="21"/>
      <c r="G439" s="12"/>
      <c r="H439" s="12"/>
      <c r="I439" s="12"/>
      <c r="J439" s="12"/>
      <c r="K439" s="12"/>
      <c r="L439" s="12"/>
      <c r="M439" s="12"/>
      <c r="N439" s="12"/>
      <c r="O439" s="12"/>
      <c r="P439" s="12"/>
    </row>
    <row r="440" spans="3:16" x14ac:dyDescent="0.3">
      <c r="C440" s="12"/>
      <c r="D440" s="12"/>
      <c r="E440" s="12"/>
      <c r="F440" s="21"/>
      <c r="G440" s="12"/>
      <c r="H440" s="12"/>
      <c r="I440" s="12"/>
      <c r="J440" s="12"/>
      <c r="K440" s="12"/>
      <c r="L440" s="12"/>
      <c r="M440" s="12"/>
      <c r="N440" s="12"/>
      <c r="O440" s="12"/>
      <c r="P440" s="12"/>
    </row>
    <row r="441" spans="3:16" x14ac:dyDescent="0.3">
      <c r="C441" s="12"/>
      <c r="D441" s="12"/>
      <c r="E441" s="12"/>
      <c r="F441" s="21"/>
      <c r="G441" s="12"/>
      <c r="H441" s="12"/>
      <c r="I441" s="12"/>
      <c r="J441" s="12"/>
      <c r="K441" s="12"/>
      <c r="L441" s="12"/>
      <c r="M441" s="12"/>
      <c r="N441" s="12"/>
      <c r="O441" s="12"/>
      <c r="P441" s="12"/>
    </row>
    <row r="442" spans="3:16" x14ac:dyDescent="0.3">
      <c r="C442" s="12"/>
      <c r="D442" s="12"/>
      <c r="E442" s="12"/>
      <c r="F442" s="21"/>
      <c r="G442" s="12"/>
      <c r="H442" s="12"/>
      <c r="I442" s="12"/>
      <c r="J442" s="12"/>
      <c r="K442" s="12"/>
      <c r="L442" s="12"/>
      <c r="M442" s="12"/>
      <c r="N442" s="12"/>
      <c r="O442" s="12"/>
      <c r="P442" s="12"/>
    </row>
    <row r="443" spans="3:16" x14ac:dyDescent="0.3">
      <c r="C443" s="12"/>
      <c r="D443" s="12"/>
      <c r="E443" s="12"/>
      <c r="F443" s="21"/>
      <c r="G443" s="12"/>
      <c r="H443" s="12"/>
      <c r="I443" s="12"/>
      <c r="J443" s="12"/>
      <c r="K443" s="12"/>
      <c r="L443" s="12"/>
      <c r="M443" s="12"/>
      <c r="N443" s="12"/>
      <c r="O443" s="12"/>
      <c r="P443" s="12"/>
    </row>
    <row r="444" spans="3:16" x14ac:dyDescent="0.3">
      <c r="C444" s="12"/>
      <c r="D444" s="12"/>
      <c r="E444" s="12"/>
      <c r="F444" s="21"/>
      <c r="G444" s="12"/>
      <c r="H444" s="12"/>
      <c r="I444" s="12"/>
      <c r="J444" s="12"/>
      <c r="K444" s="12"/>
      <c r="L444" s="12"/>
      <c r="M444" s="12"/>
      <c r="N444" s="12"/>
      <c r="O444" s="12"/>
      <c r="P444" s="12"/>
    </row>
    <row r="445" spans="3:16" x14ac:dyDescent="0.3">
      <c r="C445" s="12"/>
      <c r="D445" s="12"/>
      <c r="E445" s="12"/>
      <c r="F445" s="21"/>
      <c r="G445" s="12"/>
      <c r="H445" s="12"/>
      <c r="I445" s="12"/>
      <c r="J445" s="12"/>
      <c r="K445" s="12"/>
      <c r="L445" s="12"/>
      <c r="M445" s="12"/>
      <c r="N445" s="12"/>
      <c r="O445" s="12"/>
      <c r="P445" s="12"/>
    </row>
    <row r="446" spans="3:16" x14ac:dyDescent="0.3">
      <c r="C446" s="12"/>
      <c r="D446" s="12"/>
      <c r="E446" s="12"/>
      <c r="F446" s="21"/>
      <c r="G446" s="12"/>
      <c r="H446" s="12"/>
      <c r="I446" s="12"/>
      <c r="J446" s="12"/>
      <c r="K446" s="12"/>
      <c r="L446" s="12"/>
      <c r="M446" s="12"/>
      <c r="N446" s="12"/>
      <c r="O446" s="12"/>
      <c r="P446" s="12"/>
    </row>
    <row r="447" spans="3:16" x14ac:dyDescent="0.3">
      <c r="C447" s="12"/>
      <c r="D447" s="12"/>
      <c r="E447" s="12"/>
      <c r="F447" s="21"/>
      <c r="G447" s="12"/>
      <c r="H447" s="12"/>
      <c r="I447" s="12"/>
      <c r="J447" s="12"/>
      <c r="K447" s="12"/>
      <c r="L447" s="12"/>
      <c r="M447" s="12"/>
      <c r="N447" s="12"/>
      <c r="O447" s="12"/>
      <c r="P447" s="12"/>
    </row>
    <row r="448" spans="3:16" x14ac:dyDescent="0.3">
      <c r="C448" s="12"/>
      <c r="D448" s="12"/>
      <c r="E448" s="12"/>
      <c r="F448" s="21"/>
      <c r="G448" s="12"/>
      <c r="H448" s="12"/>
      <c r="I448" s="12"/>
      <c r="J448" s="12"/>
      <c r="K448" s="12"/>
      <c r="L448" s="12"/>
      <c r="M448" s="12"/>
      <c r="N448" s="12"/>
      <c r="O448" s="12"/>
      <c r="P448" s="12"/>
    </row>
    <row r="449" spans="3:16" x14ac:dyDescent="0.3">
      <c r="C449" s="12"/>
      <c r="D449" s="12"/>
      <c r="E449" s="12"/>
      <c r="F449" s="21"/>
      <c r="G449" s="12"/>
      <c r="H449" s="12"/>
      <c r="I449" s="12"/>
      <c r="J449" s="12"/>
      <c r="K449" s="12"/>
      <c r="L449" s="12"/>
      <c r="M449" s="12"/>
      <c r="N449" s="12"/>
      <c r="O449" s="12"/>
      <c r="P449" s="12"/>
    </row>
    <row r="450" spans="3:16" x14ac:dyDescent="0.3">
      <c r="C450" s="12"/>
      <c r="D450" s="12"/>
      <c r="E450" s="12"/>
      <c r="F450" s="21"/>
      <c r="G450" s="12"/>
      <c r="H450" s="12"/>
      <c r="I450" s="12"/>
      <c r="J450" s="12"/>
      <c r="K450" s="12"/>
      <c r="L450" s="12"/>
      <c r="M450" s="12"/>
      <c r="N450" s="12"/>
      <c r="O450" s="12"/>
      <c r="P450" s="12"/>
    </row>
    <row r="451" spans="3:16" x14ac:dyDescent="0.3">
      <c r="C451" s="12"/>
      <c r="D451" s="12"/>
      <c r="E451" s="12"/>
      <c r="F451" s="21"/>
      <c r="G451" s="12"/>
      <c r="H451" s="12"/>
      <c r="I451" s="12"/>
      <c r="J451" s="12"/>
      <c r="K451" s="12"/>
      <c r="L451" s="12"/>
      <c r="M451" s="12"/>
      <c r="N451" s="12"/>
      <c r="O451" s="12"/>
      <c r="P451" s="12"/>
    </row>
    <row r="452" spans="3:16" x14ac:dyDescent="0.3">
      <c r="C452" s="12"/>
      <c r="D452" s="12"/>
      <c r="E452" s="12"/>
      <c r="F452" s="21"/>
      <c r="G452" s="12"/>
      <c r="H452" s="12"/>
      <c r="I452" s="12"/>
      <c r="J452" s="12"/>
      <c r="K452" s="12"/>
      <c r="L452" s="12"/>
      <c r="M452" s="12"/>
      <c r="N452" s="12"/>
      <c r="O452" s="12"/>
      <c r="P452" s="12"/>
    </row>
    <row r="453" spans="3:16" x14ac:dyDescent="0.3">
      <c r="C453" s="12"/>
      <c r="D453" s="12"/>
      <c r="E453" s="12"/>
      <c r="F453" s="21"/>
      <c r="G453" s="12"/>
      <c r="H453" s="12"/>
      <c r="I453" s="12"/>
      <c r="J453" s="12"/>
      <c r="K453" s="12"/>
      <c r="L453" s="12"/>
      <c r="M453" s="12"/>
      <c r="N453" s="12"/>
      <c r="O453" s="12"/>
      <c r="P453" s="12"/>
    </row>
    <row r="454" spans="3:16" x14ac:dyDescent="0.3">
      <c r="C454" s="12"/>
      <c r="D454" s="12"/>
      <c r="E454" s="12"/>
      <c r="F454" s="21"/>
      <c r="G454" s="12"/>
      <c r="H454" s="12"/>
      <c r="I454" s="12"/>
      <c r="J454" s="12"/>
      <c r="K454" s="12"/>
      <c r="L454" s="12"/>
      <c r="M454" s="12"/>
      <c r="N454" s="12"/>
      <c r="O454" s="12"/>
      <c r="P454" s="12"/>
    </row>
    <row r="455" spans="3:16" x14ac:dyDescent="0.3">
      <c r="C455" s="12"/>
      <c r="D455" s="12"/>
      <c r="E455" s="12"/>
      <c r="F455" s="21"/>
      <c r="G455" s="12"/>
      <c r="H455" s="12"/>
      <c r="I455" s="12"/>
      <c r="J455" s="12"/>
      <c r="K455" s="12"/>
      <c r="L455" s="12"/>
      <c r="M455" s="12"/>
      <c r="N455" s="12"/>
      <c r="O455" s="12"/>
      <c r="P455" s="12"/>
    </row>
    <row r="456" spans="3:16" x14ac:dyDescent="0.3">
      <c r="C456" s="12"/>
      <c r="D456" s="12"/>
      <c r="E456" s="12"/>
      <c r="F456" s="21"/>
      <c r="G456" s="12"/>
      <c r="H456" s="12"/>
      <c r="I456" s="12"/>
      <c r="J456" s="12"/>
      <c r="K456" s="12"/>
      <c r="L456" s="12"/>
      <c r="M456" s="12"/>
      <c r="N456" s="12"/>
      <c r="O456" s="12"/>
      <c r="P456" s="12"/>
    </row>
    <row r="457" spans="3:16" x14ac:dyDescent="0.3">
      <c r="C457" s="12"/>
      <c r="D457" s="12"/>
      <c r="E457" s="12"/>
      <c r="F457" s="21"/>
      <c r="G457" s="12"/>
      <c r="H457" s="12"/>
      <c r="I457" s="12"/>
      <c r="J457" s="12"/>
      <c r="K457" s="12"/>
      <c r="L457" s="12"/>
      <c r="M457" s="12"/>
      <c r="N457" s="12"/>
      <c r="O457" s="12"/>
      <c r="P457" s="12"/>
    </row>
    <row r="458" spans="3:16" x14ac:dyDescent="0.3">
      <c r="C458" s="12"/>
      <c r="D458" s="12"/>
      <c r="E458" s="12"/>
      <c r="F458" s="21"/>
      <c r="G458" s="12"/>
      <c r="H458" s="12"/>
      <c r="I458" s="12"/>
      <c r="J458" s="12"/>
      <c r="K458" s="12"/>
      <c r="L458" s="12"/>
      <c r="M458" s="12"/>
      <c r="N458" s="12"/>
      <c r="O458" s="12"/>
      <c r="P458" s="12"/>
    </row>
    <row r="459" spans="3:16" x14ac:dyDescent="0.3">
      <c r="C459" s="12"/>
      <c r="D459" s="12"/>
      <c r="E459" s="12"/>
      <c r="F459" s="21"/>
      <c r="G459" s="12"/>
      <c r="H459" s="12"/>
      <c r="I459" s="12"/>
      <c r="J459" s="12"/>
      <c r="K459" s="12"/>
      <c r="L459" s="12"/>
      <c r="M459" s="12"/>
      <c r="N459" s="12"/>
      <c r="O459" s="12"/>
      <c r="P459" s="12"/>
    </row>
    <row r="460" spans="3:16" x14ac:dyDescent="0.3">
      <c r="C460" s="12"/>
      <c r="D460" s="12"/>
      <c r="E460" s="12"/>
      <c r="F460" s="21"/>
      <c r="G460" s="12"/>
      <c r="H460" s="12"/>
      <c r="I460" s="12"/>
      <c r="J460" s="12"/>
      <c r="K460" s="12"/>
      <c r="L460" s="12"/>
      <c r="M460" s="12"/>
      <c r="N460" s="12"/>
      <c r="O460" s="12"/>
      <c r="P460" s="12"/>
    </row>
    <row r="461" spans="3:16" x14ac:dyDescent="0.3">
      <c r="C461" s="12"/>
      <c r="D461" s="12"/>
      <c r="E461" s="12"/>
      <c r="F461" s="21"/>
      <c r="G461" s="12"/>
      <c r="H461" s="12"/>
      <c r="I461" s="12"/>
      <c r="J461" s="12"/>
      <c r="K461" s="12"/>
      <c r="L461" s="12"/>
      <c r="M461" s="12"/>
      <c r="N461" s="12"/>
      <c r="O461" s="12"/>
      <c r="P461" s="12"/>
    </row>
    <row r="462" spans="3:16" x14ac:dyDescent="0.3">
      <c r="C462" s="12"/>
      <c r="D462" s="12"/>
      <c r="E462" s="12"/>
      <c r="F462" s="21"/>
      <c r="G462" s="12"/>
      <c r="H462" s="12"/>
      <c r="I462" s="12"/>
      <c r="J462" s="12"/>
      <c r="K462" s="12"/>
      <c r="L462" s="12"/>
      <c r="M462" s="12"/>
      <c r="N462" s="12"/>
      <c r="O462" s="12"/>
      <c r="P462" s="12"/>
    </row>
    <row r="463" spans="3:16" x14ac:dyDescent="0.3">
      <c r="C463" s="12"/>
      <c r="D463" s="12"/>
      <c r="E463" s="12"/>
      <c r="F463" s="21"/>
      <c r="G463" s="12"/>
      <c r="H463" s="12"/>
      <c r="I463" s="12"/>
      <c r="J463" s="12"/>
      <c r="K463" s="12"/>
      <c r="L463" s="12"/>
      <c r="M463" s="12"/>
      <c r="N463" s="12"/>
      <c r="O463" s="12"/>
      <c r="P463" s="12"/>
    </row>
    <row r="464" spans="3:16" x14ac:dyDescent="0.3">
      <c r="C464" s="12"/>
      <c r="D464" s="12"/>
      <c r="E464" s="12"/>
      <c r="F464" s="21"/>
      <c r="G464" s="12"/>
      <c r="H464" s="12"/>
      <c r="I464" s="12"/>
      <c r="J464" s="12"/>
      <c r="K464" s="12"/>
      <c r="L464" s="12"/>
      <c r="M464" s="12"/>
      <c r="N464" s="12"/>
      <c r="O464" s="12"/>
      <c r="P464" s="12"/>
    </row>
    <row r="465" spans="3:16" x14ac:dyDescent="0.3">
      <c r="C465" s="12"/>
      <c r="D465" s="12"/>
      <c r="E465" s="12"/>
      <c r="F465" s="21"/>
      <c r="G465" s="12"/>
      <c r="H465" s="12"/>
      <c r="I465" s="12"/>
      <c r="J465" s="12"/>
      <c r="K465" s="12"/>
      <c r="L465" s="12"/>
      <c r="M465" s="12"/>
      <c r="N465" s="12"/>
      <c r="O465" s="12"/>
      <c r="P465" s="12"/>
    </row>
    <row r="466" spans="3:16" x14ac:dyDescent="0.3">
      <c r="C466" s="12"/>
      <c r="D466" s="12"/>
      <c r="E466" s="12"/>
      <c r="F466" s="21"/>
      <c r="G466" s="12"/>
      <c r="H466" s="12"/>
      <c r="I466" s="12"/>
      <c r="J466" s="12"/>
      <c r="K466" s="12"/>
      <c r="L466" s="12"/>
      <c r="M466" s="12"/>
      <c r="N466" s="12"/>
      <c r="O466" s="12"/>
      <c r="P466" s="12"/>
    </row>
    <row r="467" spans="3:16" x14ac:dyDescent="0.3">
      <c r="C467" s="12"/>
      <c r="D467" s="12"/>
      <c r="E467" s="12"/>
      <c r="F467" s="21"/>
      <c r="G467" s="12"/>
      <c r="H467" s="12"/>
      <c r="I467" s="12"/>
      <c r="J467" s="12"/>
      <c r="K467" s="12"/>
      <c r="L467" s="12"/>
      <c r="M467" s="12"/>
      <c r="N467" s="12"/>
      <c r="O467" s="12"/>
      <c r="P467" s="12"/>
    </row>
    <row r="468" spans="3:16" x14ac:dyDescent="0.3">
      <c r="C468" s="12"/>
      <c r="D468" s="12"/>
      <c r="E468" s="12"/>
      <c r="F468" s="21"/>
      <c r="G468" s="12"/>
      <c r="H468" s="12"/>
      <c r="I468" s="12"/>
      <c r="J468" s="12"/>
      <c r="K468" s="12"/>
      <c r="L468" s="12"/>
      <c r="M468" s="12"/>
      <c r="N468" s="12"/>
      <c r="O468" s="12"/>
      <c r="P468" s="12"/>
    </row>
    <row r="469" spans="3:16" x14ac:dyDescent="0.3">
      <c r="C469" s="12"/>
      <c r="D469" s="12"/>
      <c r="E469" s="12"/>
      <c r="F469" s="21"/>
      <c r="G469" s="12"/>
      <c r="H469" s="12"/>
      <c r="I469" s="12"/>
      <c r="J469" s="12"/>
      <c r="K469" s="12"/>
      <c r="L469" s="12"/>
      <c r="M469" s="12"/>
      <c r="N469" s="12"/>
      <c r="O469" s="12"/>
      <c r="P469" s="12"/>
    </row>
    <row r="470" spans="3:16" x14ac:dyDescent="0.3">
      <c r="C470" s="12"/>
      <c r="D470" s="12"/>
      <c r="E470" s="12"/>
      <c r="F470" s="21"/>
      <c r="G470" s="12"/>
      <c r="H470" s="12"/>
      <c r="I470" s="12"/>
      <c r="J470" s="12"/>
      <c r="K470" s="12"/>
      <c r="L470" s="12"/>
      <c r="M470" s="12"/>
      <c r="N470" s="12"/>
      <c r="O470" s="12"/>
      <c r="P470" s="12"/>
    </row>
    <row r="471" spans="3:16" x14ac:dyDescent="0.3">
      <c r="C471" s="12"/>
      <c r="D471" s="12"/>
      <c r="E471" s="12"/>
      <c r="F471" s="21"/>
      <c r="G471" s="12"/>
      <c r="H471" s="12"/>
      <c r="I471" s="12"/>
      <c r="J471" s="12"/>
      <c r="K471" s="12"/>
      <c r="L471" s="12"/>
      <c r="M471" s="12"/>
      <c r="N471" s="12"/>
      <c r="O471" s="12"/>
      <c r="P471" s="12"/>
    </row>
    <row r="472" spans="3:16" x14ac:dyDescent="0.3">
      <c r="C472" s="12"/>
      <c r="D472" s="12"/>
      <c r="E472" s="12"/>
      <c r="F472" s="21"/>
      <c r="G472" s="12"/>
      <c r="H472" s="12"/>
      <c r="I472" s="12"/>
      <c r="J472" s="12"/>
      <c r="K472" s="12"/>
      <c r="L472" s="12"/>
      <c r="M472" s="12"/>
      <c r="N472" s="12"/>
      <c r="O472" s="12"/>
      <c r="P472" s="12"/>
    </row>
    <row r="473" spans="3:16" x14ac:dyDescent="0.3">
      <c r="C473" s="12"/>
      <c r="D473" s="12"/>
      <c r="E473" s="12"/>
      <c r="F473" s="21"/>
      <c r="G473" s="12"/>
      <c r="H473" s="12"/>
      <c r="I473" s="12"/>
      <c r="J473" s="12"/>
      <c r="K473" s="12"/>
      <c r="L473" s="12"/>
      <c r="M473" s="12"/>
      <c r="N473" s="12"/>
      <c r="O473" s="12"/>
      <c r="P473" s="12"/>
    </row>
    <row r="474" spans="3:16" x14ac:dyDescent="0.3">
      <c r="C474" s="12"/>
      <c r="D474" s="12"/>
      <c r="E474" s="12"/>
      <c r="F474" s="21"/>
      <c r="G474" s="12"/>
      <c r="H474" s="12"/>
      <c r="I474" s="12"/>
      <c r="J474" s="12"/>
      <c r="K474" s="12"/>
      <c r="L474" s="12"/>
      <c r="M474" s="12"/>
      <c r="N474" s="12"/>
      <c r="O474" s="12"/>
      <c r="P474" s="12"/>
    </row>
    <row r="475" spans="3:16" x14ac:dyDescent="0.3">
      <c r="C475" s="12"/>
      <c r="D475" s="12"/>
      <c r="E475" s="12"/>
      <c r="F475" s="21"/>
      <c r="G475" s="12"/>
      <c r="H475" s="12"/>
      <c r="I475" s="12"/>
      <c r="J475" s="12"/>
      <c r="K475" s="12"/>
      <c r="L475" s="12"/>
      <c r="M475" s="12"/>
      <c r="N475" s="12"/>
      <c r="O475" s="12"/>
      <c r="P475" s="12"/>
    </row>
    <row r="476" spans="3:16" x14ac:dyDescent="0.3">
      <c r="C476" s="12"/>
      <c r="D476" s="12"/>
      <c r="E476" s="12"/>
      <c r="F476" s="21"/>
      <c r="G476" s="12"/>
      <c r="H476" s="12"/>
      <c r="I476" s="12"/>
      <c r="J476" s="12"/>
      <c r="K476" s="12"/>
      <c r="L476" s="12"/>
      <c r="M476" s="12"/>
      <c r="N476" s="12"/>
      <c r="O476" s="12"/>
      <c r="P476" s="12"/>
    </row>
    <row r="477" spans="3:16" x14ac:dyDescent="0.3">
      <c r="C477" s="12"/>
      <c r="D477" s="12"/>
      <c r="E477" s="12"/>
      <c r="F477" s="21"/>
      <c r="G477" s="12"/>
      <c r="H477" s="12"/>
      <c r="I477" s="12"/>
      <c r="J477" s="12"/>
      <c r="K477" s="12"/>
      <c r="L477" s="12"/>
      <c r="M477" s="12"/>
      <c r="N477" s="12"/>
      <c r="O477" s="12"/>
      <c r="P477" s="12"/>
    </row>
    <row r="478" spans="3:16" x14ac:dyDescent="0.3">
      <c r="C478" s="12"/>
      <c r="D478" s="12"/>
      <c r="E478" s="12"/>
      <c r="F478" s="21"/>
      <c r="G478" s="12"/>
      <c r="H478" s="12"/>
      <c r="I478" s="12"/>
      <c r="J478" s="12"/>
      <c r="K478" s="12"/>
      <c r="L478" s="12"/>
      <c r="M478" s="12"/>
      <c r="N478" s="12"/>
      <c r="O478" s="12"/>
      <c r="P478" s="12"/>
    </row>
    <row r="479" spans="3:16" x14ac:dyDescent="0.3">
      <c r="C479" s="12"/>
      <c r="D479" s="12"/>
      <c r="E479" s="12"/>
      <c r="F479" s="21"/>
      <c r="G479" s="12"/>
      <c r="H479" s="12"/>
      <c r="I479" s="12"/>
      <c r="J479" s="12"/>
      <c r="K479" s="12"/>
      <c r="L479" s="12"/>
      <c r="M479" s="12"/>
      <c r="N479" s="12"/>
      <c r="O479" s="12"/>
      <c r="P479" s="12"/>
    </row>
    <row r="480" spans="3:16" x14ac:dyDescent="0.3">
      <c r="C480" s="12"/>
      <c r="D480" s="12"/>
      <c r="E480" s="12"/>
      <c r="F480" s="21"/>
      <c r="G480" s="12"/>
      <c r="H480" s="12"/>
      <c r="I480" s="12"/>
      <c r="J480" s="12"/>
      <c r="K480" s="12"/>
      <c r="L480" s="12"/>
      <c r="M480" s="12"/>
      <c r="N480" s="12"/>
      <c r="O480" s="12"/>
      <c r="P480" s="12"/>
    </row>
    <row r="481" spans="3:16" x14ac:dyDescent="0.3">
      <c r="C481" s="12"/>
      <c r="D481" s="12"/>
      <c r="E481" s="12"/>
      <c r="F481" s="21"/>
      <c r="G481" s="12"/>
      <c r="H481" s="12"/>
      <c r="I481" s="12"/>
      <c r="J481" s="12"/>
      <c r="K481" s="12"/>
      <c r="L481" s="12"/>
      <c r="M481" s="12"/>
      <c r="N481" s="12"/>
      <c r="O481" s="12"/>
      <c r="P481" s="12"/>
    </row>
    <row r="482" spans="3:16" x14ac:dyDescent="0.3">
      <c r="C482" s="12"/>
      <c r="D482" s="12"/>
      <c r="E482" s="12"/>
      <c r="F482" s="21"/>
      <c r="G482" s="12"/>
      <c r="H482" s="12"/>
      <c r="I482" s="12"/>
      <c r="J482" s="12"/>
      <c r="K482" s="12"/>
      <c r="L482" s="12"/>
      <c r="M482" s="12"/>
      <c r="N482" s="12"/>
      <c r="O482" s="12"/>
      <c r="P482" s="12"/>
    </row>
    <row r="483" spans="3:16" x14ac:dyDescent="0.3">
      <c r="C483" s="12"/>
      <c r="D483" s="12"/>
      <c r="E483" s="12"/>
      <c r="F483" s="21"/>
      <c r="G483" s="12"/>
      <c r="H483" s="12"/>
      <c r="I483" s="12"/>
      <c r="J483" s="12"/>
      <c r="K483" s="12"/>
      <c r="L483" s="12"/>
      <c r="M483" s="12"/>
      <c r="N483" s="12"/>
      <c r="O483" s="12"/>
      <c r="P483" s="12"/>
    </row>
    <row r="484" spans="3:16" x14ac:dyDescent="0.3">
      <c r="C484" s="12"/>
      <c r="D484" s="12"/>
      <c r="E484" s="12"/>
      <c r="F484" s="21"/>
      <c r="G484" s="12"/>
      <c r="H484" s="12"/>
      <c r="I484" s="12"/>
      <c r="J484" s="12"/>
      <c r="K484" s="12"/>
      <c r="L484" s="12"/>
      <c r="M484" s="12"/>
      <c r="N484" s="12"/>
      <c r="O484" s="12"/>
      <c r="P484" s="12"/>
    </row>
    <row r="485" spans="3:16" x14ac:dyDescent="0.3">
      <c r="C485" s="12"/>
      <c r="D485" s="12"/>
      <c r="E485" s="12"/>
      <c r="F485" s="21"/>
      <c r="G485" s="12"/>
      <c r="H485" s="12"/>
      <c r="I485" s="12"/>
      <c r="J485" s="12"/>
      <c r="K485" s="12"/>
      <c r="L485" s="12"/>
      <c r="M485" s="12"/>
      <c r="N485" s="12"/>
      <c r="O485" s="12"/>
      <c r="P485" s="12"/>
    </row>
    <row r="486" spans="3:16" x14ac:dyDescent="0.3">
      <c r="C486" s="12"/>
      <c r="D486" s="12"/>
      <c r="E486" s="12"/>
      <c r="F486" s="21"/>
      <c r="G486" s="12"/>
      <c r="H486" s="12"/>
      <c r="I486" s="12"/>
      <c r="J486" s="12"/>
      <c r="K486" s="12"/>
      <c r="L486" s="12"/>
      <c r="M486" s="12"/>
      <c r="N486" s="12"/>
      <c r="O486" s="12"/>
      <c r="P486" s="12"/>
    </row>
    <row r="487" spans="3:16" x14ac:dyDescent="0.3">
      <c r="C487" s="12"/>
      <c r="D487" s="12"/>
      <c r="E487" s="12"/>
      <c r="F487" s="21"/>
      <c r="G487" s="12"/>
      <c r="H487" s="12"/>
      <c r="I487" s="12"/>
      <c r="J487" s="12"/>
      <c r="K487" s="12"/>
      <c r="L487" s="12"/>
      <c r="M487" s="12"/>
      <c r="N487" s="12"/>
      <c r="O487" s="12"/>
      <c r="P487" s="12"/>
    </row>
    <row r="488" spans="3:16" x14ac:dyDescent="0.3">
      <c r="C488" s="12"/>
      <c r="D488" s="12"/>
      <c r="E488" s="12"/>
      <c r="F488" s="21"/>
      <c r="G488" s="12"/>
      <c r="H488" s="12"/>
      <c r="I488" s="12"/>
      <c r="J488" s="12"/>
      <c r="K488" s="12"/>
      <c r="L488" s="12"/>
      <c r="M488" s="12"/>
      <c r="N488" s="12"/>
      <c r="O488" s="12"/>
      <c r="P488" s="12"/>
    </row>
    <row r="489" spans="3:16" x14ac:dyDescent="0.3">
      <c r="C489" s="12"/>
      <c r="D489" s="12"/>
      <c r="E489" s="12"/>
      <c r="F489" s="21"/>
      <c r="G489" s="12"/>
      <c r="H489" s="12"/>
      <c r="I489" s="12"/>
      <c r="J489" s="12"/>
      <c r="K489" s="12"/>
      <c r="L489" s="12"/>
      <c r="M489" s="12"/>
      <c r="N489" s="12"/>
      <c r="O489" s="12"/>
      <c r="P489" s="12"/>
    </row>
    <row r="490" spans="3:16" x14ac:dyDescent="0.3">
      <c r="C490" s="12"/>
      <c r="D490" s="12"/>
      <c r="E490" s="12"/>
      <c r="F490" s="21"/>
      <c r="G490" s="12"/>
      <c r="H490" s="12"/>
      <c r="I490" s="12"/>
      <c r="J490" s="12"/>
      <c r="K490" s="12"/>
      <c r="L490" s="12"/>
      <c r="M490" s="12"/>
      <c r="N490" s="12"/>
      <c r="O490" s="12"/>
      <c r="P490" s="12"/>
    </row>
    <row r="491" spans="3:16" x14ac:dyDescent="0.3">
      <c r="C491" s="12"/>
      <c r="D491" s="12"/>
      <c r="E491" s="12"/>
      <c r="F491" s="21"/>
      <c r="G491" s="12"/>
      <c r="H491" s="12"/>
      <c r="I491" s="12"/>
      <c r="J491" s="12"/>
      <c r="K491" s="12"/>
      <c r="L491" s="12"/>
      <c r="M491" s="12"/>
      <c r="N491" s="12"/>
      <c r="O491" s="12"/>
      <c r="P491" s="12"/>
    </row>
    <row r="492" spans="3:16" x14ac:dyDescent="0.3">
      <c r="C492" s="12"/>
      <c r="D492" s="12"/>
      <c r="E492" s="12"/>
      <c r="F492" s="21"/>
      <c r="G492" s="12"/>
      <c r="H492" s="12"/>
      <c r="I492" s="12"/>
      <c r="J492" s="12"/>
      <c r="K492" s="12"/>
      <c r="L492" s="12"/>
      <c r="M492" s="12"/>
      <c r="N492" s="12"/>
      <c r="O492" s="12"/>
      <c r="P492" s="12"/>
    </row>
    <row r="493" spans="3:16" x14ac:dyDescent="0.3">
      <c r="C493" s="12"/>
      <c r="D493" s="12"/>
      <c r="E493" s="12"/>
      <c r="F493" s="21"/>
      <c r="G493" s="12"/>
      <c r="H493" s="12"/>
      <c r="I493" s="12"/>
      <c r="J493" s="12"/>
      <c r="K493" s="12"/>
      <c r="L493" s="12"/>
      <c r="M493" s="12"/>
      <c r="N493" s="12"/>
      <c r="O493" s="12"/>
      <c r="P493" s="12"/>
    </row>
    <row r="494" spans="3:16" x14ac:dyDescent="0.3">
      <c r="C494" s="12"/>
      <c r="D494" s="12"/>
      <c r="E494" s="12"/>
      <c r="F494" s="21"/>
      <c r="G494" s="12"/>
      <c r="H494" s="12"/>
      <c r="I494" s="12"/>
      <c r="J494" s="12"/>
      <c r="K494" s="12"/>
      <c r="L494" s="12"/>
      <c r="M494" s="12"/>
      <c r="N494" s="12"/>
      <c r="O494" s="12"/>
      <c r="P494" s="12"/>
    </row>
    <row r="495" spans="3:16" x14ac:dyDescent="0.3">
      <c r="C495" s="12"/>
      <c r="D495" s="12"/>
      <c r="E495" s="12"/>
      <c r="F495" s="21"/>
      <c r="G495" s="12"/>
      <c r="H495" s="12"/>
      <c r="I495" s="12"/>
      <c r="J495" s="12"/>
      <c r="K495" s="12"/>
      <c r="L495" s="12"/>
      <c r="M495" s="12"/>
      <c r="N495" s="12"/>
      <c r="O495" s="12"/>
      <c r="P495" s="12"/>
    </row>
    <row r="496" spans="3:16" x14ac:dyDescent="0.3">
      <c r="C496" s="12"/>
      <c r="D496" s="12"/>
      <c r="E496" s="12"/>
      <c r="F496" s="21"/>
      <c r="G496" s="12"/>
      <c r="H496" s="12"/>
      <c r="I496" s="12"/>
      <c r="J496" s="12"/>
      <c r="K496" s="12"/>
      <c r="L496" s="12"/>
      <c r="M496" s="12"/>
      <c r="N496" s="12"/>
      <c r="O496" s="12"/>
      <c r="P496" s="12"/>
    </row>
    <row r="497" spans="3:16" x14ac:dyDescent="0.3">
      <c r="C497" s="12"/>
      <c r="D497" s="12"/>
      <c r="E497" s="12"/>
      <c r="F497" s="21"/>
      <c r="G497" s="12"/>
      <c r="H497" s="12"/>
      <c r="I497" s="12"/>
      <c r="J497" s="12"/>
      <c r="K497" s="12"/>
      <c r="L497" s="12"/>
      <c r="M497" s="12"/>
      <c r="N497" s="12"/>
      <c r="O497" s="12"/>
      <c r="P497" s="12"/>
    </row>
    <row r="498" spans="3:16" x14ac:dyDescent="0.3">
      <c r="C498" s="12"/>
      <c r="D498" s="12"/>
      <c r="E498" s="12"/>
      <c r="F498" s="21"/>
      <c r="G498" s="12"/>
      <c r="H498" s="12"/>
      <c r="I498" s="12"/>
      <c r="J498" s="12"/>
      <c r="K498" s="12"/>
      <c r="L498" s="12"/>
      <c r="M498" s="12"/>
      <c r="N498" s="12"/>
      <c r="O498" s="12"/>
      <c r="P498" s="12"/>
    </row>
    <row r="499" spans="3:16" x14ac:dyDescent="0.3">
      <c r="C499" s="12"/>
      <c r="D499" s="12"/>
      <c r="E499" s="12"/>
      <c r="F499" s="21"/>
      <c r="G499" s="12"/>
      <c r="H499" s="12"/>
      <c r="I499" s="12"/>
      <c r="J499" s="12"/>
      <c r="K499" s="12"/>
      <c r="L499" s="12"/>
      <c r="M499" s="12"/>
      <c r="N499" s="12"/>
      <c r="O499" s="12"/>
      <c r="P499" s="12"/>
    </row>
    <row r="500" spans="3:16" x14ac:dyDescent="0.3">
      <c r="C500" s="12"/>
      <c r="D500" s="12"/>
      <c r="E500" s="12"/>
      <c r="F500" s="21"/>
      <c r="G500" s="12"/>
      <c r="H500" s="12"/>
      <c r="I500" s="12"/>
      <c r="J500" s="12"/>
      <c r="K500" s="12"/>
      <c r="L500" s="12"/>
      <c r="M500" s="12"/>
      <c r="N500" s="12"/>
      <c r="O500" s="12"/>
      <c r="P500" s="12"/>
    </row>
    <row r="501" spans="3:16" x14ac:dyDescent="0.3">
      <c r="C501" s="12"/>
      <c r="D501" s="12"/>
      <c r="E501" s="12"/>
      <c r="F501" s="21"/>
      <c r="G501" s="12"/>
      <c r="H501" s="12"/>
      <c r="I501" s="12"/>
      <c r="J501" s="12"/>
      <c r="K501" s="12"/>
      <c r="L501" s="12"/>
      <c r="M501" s="12"/>
      <c r="N501" s="12"/>
      <c r="O501" s="12"/>
      <c r="P501" s="12"/>
    </row>
    <row r="502" spans="3:16" x14ac:dyDescent="0.3">
      <c r="C502" s="12"/>
      <c r="D502" s="12"/>
      <c r="E502" s="12"/>
      <c r="F502" s="21"/>
      <c r="G502" s="12"/>
      <c r="H502" s="12"/>
      <c r="I502" s="12"/>
      <c r="J502" s="12"/>
      <c r="K502" s="12"/>
      <c r="L502" s="12"/>
      <c r="M502" s="12"/>
      <c r="N502" s="12"/>
      <c r="O502" s="12"/>
      <c r="P502" s="12"/>
    </row>
    <row r="503" spans="3:16" x14ac:dyDescent="0.3">
      <c r="C503" s="12"/>
      <c r="D503" s="12"/>
      <c r="E503" s="12"/>
      <c r="F503" s="21"/>
      <c r="G503" s="12"/>
      <c r="H503" s="12"/>
      <c r="I503" s="12"/>
      <c r="J503" s="12"/>
      <c r="K503" s="12"/>
      <c r="L503" s="12"/>
      <c r="M503" s="12"/>
      <c r="N503" s="12"/>
      <c r="O503" s="12"/>
      <c r="P503" s="12"/>
    </row>
    <row r="504" spans="3:16" x14ac:dyDescent="0.3">
      <c r="C504" s="12"/>
      <c r="D504" s="12"/>
      <c r="E504" s="12"/>
      <c r="F504" s="21"/>
      <c r="G504" s="12"/>
      <c r="H504" s="12"/>
      <c r="I504" s="12"/>
      <c r="J504" s="12"/>
      <c r="K504" s="12"/>
      <c r="L504" s="12"/>
      <c r="M504" s="12"/>
      <c r="N504" s="12"/>
      <c r="O504" s="12"/>
      <c r="P504" s="12"/>
    </row>
    <row r="505" spans="3:16" x14ac:dyDescent="0.3">
      <c r="C505" s="12"/>
      <c r="D505" s="12"/>
      <c r="E505" s="12"/>
      <c r="F505" s="21"/>
      <c r="G505" s="12"/>
      <c r="H505" s="12"/>
      <c r="I505" s="12"/>
      <c r="J505" s="12"/>
      <c r="K505" s="12"/>
      <c r="L505" s="12"/>
      <c r="M505" s="12"/>
      <c r="N505" s="12"/>
      <c r="O505" s="12"/>
      <c r="P505" s="12"/>
    </row>
    <row r="506" spans="3:16" x14ac:dyDescent="0.3">
      <c r="C506" s="12"/>
      <c r="D506" s="12"/>
      <c r="E506" s="12"/>
      <c r="F506" s="21"/>
      <c r="G506" s="12"/>
      <c r="H506" s="12"/>
      <c r="I506" s="12"/>
      <c r="J506" s="12"/>
      <c r="K506" s="12"/>
      <c r="L506" s="12"/>
      <c r="M506" s="12"/>
      <c r="N506" s="12"/>
      <c r="O506" s="12"/>
      <c r="P506" s="12"/>
    </row>
    <row r="507" spans="3:16" x14ac:dyDescent="0.3">
      <c r="C507" s="12"/>
      <c r="D507" s="12"/>
      <c r="E507" s="12"/>
      <c r="F507" s="21"/>
      <c r="G507" s="12"/>
      <c r="H507" s="12"/>
      <c r="I507" s="12"/>
      <c r="J507" s="12"/>
      <c r="K507" s="12"/>
      <c r="L507" s="12"/>
      <c r="M507" s="12"/>
      <c r="N507" s="12"/>
      <c r="O507" s="12"/>
      <c r="P507" s="12"/>
    </row>
    <row r="508" spans="3:16" x14ac:dyDescent="0.3">
      <c r="C508" s="12"/>
      <c r="D508" s="12"/>
      <c r="E508" s="12"/>
      <c r="F508" s="21"/>
      <c r="G508" s="12"/>
      <c r="H508" s="12"/>
      <c r="I508" s="12"/>
      <c r="J508" s="12"/>
      <c r="K508" s="12"/>
      <c r="L508" s="12"/>
      <c r="M508" s="12"/>
      <c r="N508" s="12"/>
      <c r="O508" s="12"/>
      <c r="P508" s="12"/>
    </row>
    <row r="509" spans="3:16" x14ac:dyDescent="0.3">
      <c r="C509" s="12"/>
      <c r="D509" s="12"/>
      <c r="E509" s="12"/>
      <c r="F509" s="21"/>
      <c r="G509" s="12"/>
      <c r="H509" s="12"/>
      <c r="I509" s="12"/>
      <c r="J509" s="12"/>
      <c r="K509" s="12"/>
      <c r="L509" s="12"/>
      <c r="M509" s="12"/>
      <c r="N509" s="12"/>
      <c r="O509" s="12"/>
      <c r="P509" s="12"/>
    </row>
    <row r="510" spans="3:16" x14ac:dyDescent="0.3">
      <c r="C510" s="12"/>
      <c r="D510" s="12"/>
      <c r="E510" s="12"/>
      <c r="F510" s="21"/>
      <c r="G510" s="12"/>
      <c r="H510" s="12"/>
      <c r="I510" s="12"/>
      <c r="J510" s="12"/>
      <c r="K510" s="12"/>
      <c r="L510" s="12"/>
      <c r="M510" s="12"/>
      <c r="N510" s="12"/>
      <c r="O510" s="12"/>
      <c r="P510" s="12"/>
    </row>
    <row r="511" spans="3:16" x14ac:dyDescent="0.3">
      <c r="C511" s="12"/>
      <c r="D511" s="12"/>
      <c r="E511" s="12"/>
      <c r="F511" s="21"/>
      <c r="G511" s="12"/>
      <c r="H511" s="12"/>
      <c r="I511" s="12"/>
      <c r="J511" s="12"/>
      <c r="K511" s="12"/>
      <c r="L511" s="12"/>
      <c r="M511" s="12"/>
      <c r="N511" s="12"/>
      <c r="O511" s="12"/>
      <c r="P511" s="12"/>
    </row>
    <row r="512" spans="3:16" x14ac:dyDescent="0.3">
      <c r="C512" s="12"/>
      <c r="D512" s="12"/>
      <c r="E512" s="12"/>
      <c r="F512" s="21"/>
      <c r="G512" s="12"/>
      <c r="H512" s="12"/>
      <c r="I512" s="12"/>
      <c r="J512" s="12"/>
      <c r="K512" s="12"/>
      <c r="L512" s="12"/>
      <c r="M512" s="12"/>
      <c r="N512" s="12"/>
      <c r="O512" s="12"/>
      <c r="P512" s="12"/>
    </row>
    <row r="513" spans="3:16" x14ac:dyDescent="0.3">
      <c r="C513" s="12"/>
      <c r="D513" s="12"/>
      <c r="E513" s="12"/>
      <c r="F513" s="21"/>
      <c r="G513" s="12"/>
      <c r="H513" s="12"/>
      <c r="I513" s="12"/>
      <c r="J513" s="12"/>
      <c r="K513" s="12"/>
      <c r="L513" s="12"/>
      <c r="M513" s="12"/>
      <c r="N513" s="12"/>
      <c r="O513" s="12"/>
      <c r="P513" s="12"/>
    </row>
    <row r="514" spans="3:16" x14ac:dyDescent="0.3">
      <c r="C514" s="12"/>
      <c r="D514" s="12"/>
      <c r="E514" s="12"/>
      <c r="F514" s="21"/>
      <c r="G514" s="12"/>
      <c r="H514" s="12"/>
      <c r="I514" s="12"/>
      <c r="J514" s="12"/>
      <c r="K514" s="12"/>
      <c r="L514" s="12"/>
      <c r="M514" s="12"/>
      <c r="N514" s="12"/>
      <c r="O514" s="12"/>
      <c r="P514" s="12"/>
    </row>
    <row r="515" spans="3:16" x14ac:dyDescent="0.3">
      <c r="C515" s="12"/>
      <c r="D515" s="12"/>
      <c r="E515" s="12"/>
      <c r="F515" s="21"/>
      <c r="G515" s="12"/>
      <c r="H515" s="12"/>
      <c r="I515" s="12"/>
      <c r="J515" s="12"/>
      <c r="K515" s="12"/>
      <c r="L515" s="12"/>
      <c r="M515" s="12"/>
      <c r="N515" s="12"/>
      <c r="O515" s="12"/>
      <c r="P515" s="12"/>
    </row>
    <row r="516" spans="3:16" x14ac:dyDescent="0.3">
      <c r="C516" s="12"/>
      <c r="D516" s="12"/>
      <c r="E516" s="12"/>
      <c r="F516" s="21"/>
      <c r="G516" s="12"/>
      <c r="H516" s="12"/>
      <c r="I516" s="12"/>
      <c r="J516" s="12"/>
      <c r="K516" s="12"/>
      <c r="L516" s="12"/>
      <c r="M516" s="12"/>
      <c r="N516" s="12"/>
      <c r="O516" s="12"/>
      <c r="P516" s="12"/>
    </row>
    <row r="517" spans="3:16" x14ac:dyDescent="0.3">
      <c r="C517" s="12"/>
      <c r="D517" s="12"/>
      <c r="E517" s="12"/>
      <c r="F517" s="21"/>
      <c r="G517" s="12"/>
      <c r="H517" s="12"/>
      <c r="I517" s="12"/>
      <c r="J517" s="12"/>
      <c r="K517" s="12"/>
      <c r="L517" s="12"/>
      <c r="M517" s="12"/>
      <c r="N517" s="12"/>
      <c r="O517" s="12"/>
      <c r="P517" s="12"/>
    </row>
    <row r="518" spans="3:16" x14ac:dyDescent="0.3">
      <c r="C518" s="12"/>
      <c r="D518" s="12"/>
      <c r="E518" s="12"/>
      <c r="F518" s="21"/>
      <c r="G518" s="12"/>
      <c r="H518" s="12"/>
      <c r="I518" s="12"/>
      <c r="J518" s="12"/>
      <c r="K518" s="12"/>
      <c r="L518" s="12"/>
      <c r="M518" s="12"/>
      <c r="N518" s="12"/>
      <c r="O518" s="12"/>
      <c r="P518" s="12"/>
    </row>
    <row r="519" spans="3:16" x14ac:dyDescent="0.3">
      <c r="C519" s="12"/>
      <c r="D519" s="12"/>
      <c r="E519" s="12"/>
      <c r="F519" s="21"/>
      <c r="G519" s="12"/>
      <c r="H519" s="12"/>
      <c r="I519" s="12"/>
      <c r="J519" s="12"/>
      <c r="K519" s="12"/>
      <c r="L519" s="12"/>
      <c r="M519" s="12"/>
      <c r="N519" s="12"/>
      <c r="O519" s="12"/>
      <c r="P519" s="12"/>
    </row>
    <row r="520" spans="3:16" x14ac:dyDescent="0.3">
      <c r="C520" s="12"/>
      <c r="D520" s="12"/>
      <c r="E520" s="12"/>
      <c r="F520" s="21"/>
      <c r="G520" s="12"/>
      <c r="H520" s="12"/>
      <c r="I520" s="12"/>
      <c r="J520" s="12"/>
      <c r="K520" s="12"/>
      <c r="L520" s="12"/>
      <c r="M520" s="12"/>
      <c r="N520" s="12"/>
      <c r="O520" s="12"/>
      <c r="P520" s="12"/>
    </row>
    <row r="521" spans="3:16" x14ac:dyDescent="0.3">
      <c r="C521" s="12"/>
      <c r="D521" s="12"/>
      <c r="E521" s="12"/>
      <c r="F521" s="21"/>
      <c r="G521" s="12"/>
      <c r="H521" s="12"/>
      <c r="I521" s="12"/>
      <c r="J521" s="12"/>
      <c r="K521" s="12"/>
      <c r="L521" s="12"/>
      <c r="M521" s="12"/>
      <c r="N521" s="12"/>
      <c r="O521" s="12"/>
      <c r="P521" s="12"/>
    </row>
    <row r="522" spans="3:16" x14ac:dyDescent="0.3">
      <c r="C522" s="12"/>
      <c r="D522" s="12"/>
      <c r="E522" s="12"/>
      <c r="F522" s="21"/>
      <c r="G522" s="12"/>
      <c r="H522" s="12"/>
      <c r="I522" s="12"/>
      <c r="J522" s="12"/>
      <c r="K522" s="12"/>
      <c r="L522" s="12"/>
      <c r="M522" s="12"/>
      <c r="N522" s="12"/>
      <c r="O522" s="12"/>
      <c r="P522" s="12"/>
    </row>
    <row r="523" spans="3:16" x14ac:dyDescent="0.3">
      <c r="C523" s="12"/>
      <c r="D523" s="12"/>
      <c r="E523" s="12"/>
      <c r="F523" s="21"/>
      <c r="G523" s="12"/>
      <c r="H523" s="12"/>
      <c r="I523" s="12"/>
      <c r="J523" s="12"/>
      <c r="K523" s="12"/>
      <c r="L523" s="12"/>
      <c r="M523" s="12"/>
      <c r="N523" s="12"/>
      <c r="O523" s="12"/>
      <c r="P523" s="12"/>
    </row>
    <row r="524" spans="3:16" x14ac:dyDescent="0.3">
      <c r="C524" s="12"/>
      <c r="D524" s="12"/>
      <c r="E524" s="12"/>
      <c r="F524" s="21"/>
      <c r="G524" s="12"/>
      <c r="H524" s="12"/>
      <c r="I524" s="12"/>
      <c r="J524" s="12"/>
      <c r="K524" s="12"/>
      <c r="L524" s="12"/>
      <c r="M524" s="12"/>
      <c r="N524" s="12"/>
      <c r="O524" s="12"/>
      <c r="P524" s="12"/>
    </row>
    <row r="525" spans="3:16" x14ac:dyDescent="0.3">
      <c r="C525" s="12"/>
      <c r="D525" s="12"/>
      <c r="E525" s="12"/>
      <c r="F525" s="21"/>
      <c r="G525" s="12"/>
      <c r="H525" s="12"/>
      <c r="I525" s="12"/>
      <c r="J525" s="12"/>
      <c r="K525" s="12"/>
      <c r="L525" s="12"/>
      <c r="M525" s="12"/>
      <c r="N525" s="12"/>
      <c r="O525" s="12"/>
      <c r="P525" s="12"/>
    </row>
    <row r="526" spans="3:16" x14ac:dyDescent="0.3">
      <c r="C526" s="12"/>
      <c r="D526" s="12"/>
      <c r="E526" s="12"/>
      <c r="F526" s="21"/>
      <c r="G526" s="12"/>
      <c r="H526" s="12"/>
      <c r="I526" s="12"/>
      <c r="J526" s="12"/>
      <c r="K526" s="12"/>
      <c r="L526" s="12"/>
      <c r="M526" s="12"/>
      <c r="N526" s="12"/>
      <c r="O526" s="12"/>
      <c r="P526" s="12"/>
    </row>
    <row r="527" spans="3:16" x14ac:dyDescent="0.3">
      <c r="C527" s="12"/>
      <c r="D527" s="12"/>
      <c r="E527" s="12"/>
      <c r="F527" s="21"/>
      <c r="G527" s="12"/>
      <c r="H527" s="12"/>
      <c r="I527" s="12"/>
      <c r="J527" s="12"/>
      <c r="K527" s="12"/>
      <c r="L527" s="12"/>
      <c r="M527" s="12"/>
      <c r="N527" s="12"/>
      <c r="O527" s="12"/>
      <c r="P527" s="12"/>
    </row>
    <row r="528" spans="3:16" x14ac:dyDescent="0.3">
      <c r="C528" s="12"/>
      <c r="D528" s="12"/>
      <c r="E528" s="12"/>
      <c r="F528" s="21"/>
      <c r="G528" s="12"/>
      <c r="H528" s="12"/>
      <c r="I528" s="12"/>
      <c r="J528" s="12"/>
      <c r="K528" s="12"/>
      <c r="L528" s="12"/>
      <c r="M528" s="12"/>
      <c r="N528" s="12"/>
      <c r="O528" s="12"/>
      <c r="P528" s="12"/>
    </row>
    <row r="529" spans="3:16" x14ac:dyDescent="0.3">
      <c r="C529" s="12"/>
      <c r="D529" s="12"/>
      <c r="E529" s="12"/>
      <c r="F529" s="21"/>
      <c r="G529" s="12"/>
      <c r="H529" s="12"/>
      <c r="I529" s="12"/>
      <c r="J529" s="12"/>
      <c r="K529" s="12"/>
      <c r="L529" s="12"/>
      <c r="M529" s="12"/>
      <c r="N529" s="12"/>
      <c r="O529" s="12"/>
      <c r="P529" s="12"/>
    </row>
    <row r="530" spans="3:16" x14ac:dyDescent="0.3">
      <c r="C530" s="12"/>
      <c r="D530" s="12"/>
      <c r="E530" s="12"/>
      <c r="F530" s="21"/>
      <c r="G530" s="12"/>
      <c r="H530" s="12"/>
      <c r="I530" s="12"/>
      <c r="J530" s="12"/>
      <c r="K530" s="12"/>
      <c r="L530" s="12"/>
      <c r="M530" s="12"/>
      <c r="N530" s="12"/>
      <c r="O530" s="12"/>
      <c r="P530" s="12"/>
    </row>
    <row r="531" spans="3:16" x14ac:dyDescent="0.3">
      <c r="C531" s="12"/>
      <c r="D531" s="12"/>
      <c r="E531" s="12"/>
      <c r="F531" s="21"/>
      <c r="G531" s="12"/>
      <c r="H531" s="12"/>
      <c r="I531" s="12"/>
      <c r="J531" s="12"/>
      <c r="K531" s="12"/>
      <c r="L531" s="12"/>
      <c r="M531" s="12"/>
      <c r="N531" s="12"/>
      <c r="O531" s="12"/>
      <c r="P531" s="12"/>
    </row>
    <row r="532" spans="3:16" x14ac:dyDescent="0.3">
      <c r="C532" s="12"/>
      <c r="D532" s="12"/>
      <c r="E532" s="12"/>
      <c r="F532" s="21"/>
      <c r="G532" s="12"/>
      <c r="H532" s="12"/>
      <c r="I532" s="12"/>
      <c r="J532" s="12"/>
      <c r="K532" s="12"/>
      <c r="L532" s="12"/>
      <c r="M532" s="12"/>
      <c r="N532" s="12"/>
      <c r="O532" s="12"/>
      <c r="P532" s="12"/>
    </row>
    <row r="533" spans="3:16" x14ac:dyDescent="0.3">
      <c r="C533" s="12"/>
      <c r="D533" s="12"/>
      <c r="E533" s="12"/>
      <c r="F533" s="21"/>
      <c r="G533" s="12"/>
      <c r="H533" s="12"/>
      <c r="I533" s="12"/>
      <c r="J533" s="12"/>
      <c r="K533" s="12"/>
      <c r="L533" s="12"/>
      <c r="M533" s="12"/>
      <c r="N533" s="12"/>
      <c r="O533" s="12"/>
      <c r="P533" s="12"/>
    </row>
    <row r="534" spans="3:16" x14ac:dyDescent="0.3">
      <c r="C534" s="12"/>
      <c r="D534" s="12"/>
      <c r="E534" s="12"/>
      <c r="F534" s="21"/>
      <c r="G534" s="12"/>
      <c r="H534" s="12"/>
      <c r="I534" s="12"/>
      <c r="J534" s="12"/>
      <c r="K534" s="12"/>
      <c r="L534" s="12"/>
      <c r="M534" s="12"/>
      <c r="N534" s="12"/>
      <c r="O534" s="12"/>
      <c r="P534" s="12"/>
    </row>
    <row r="535" spans="3:16" x14ac:dyDescent="0.3">
      <c r="C535" s="12"/>
      <c r="D535" s="12"/>
      <c r="E535" s="12"/>
      <c r="F535" s="21"/>
      <c r="G535" s="12"/>
      <c r="H535" s="12"/>
      <c r="I535" s="12"/>
      <c r="J535" s="12"/>
      <c r="K535" s="12"/>
      <c r="L535" s="12"/>
      <c r="M535" s="12"/>
      <c r="N535" s="12"/>
      <c r="O535" s="12"/>
      <c r="P535" s="12"/>
    </row>
    <row r="536" spans="3:16" x14ac:dyDescent="0.3">
      <c r="C536" s="12"/>
      <c r="D536" s="12"/>
      <c r="E536" s="12"/>
      <c r="F536" s="21"/>
      <c r="G536" s="12"/>
      <c r="H536" s="12"/>
      <c r="I536" s="12"/>
      <c r="J536" s="12"/>
      <c r="K536" s="12"/>
      <c r="L536" s="12"/>
      <c r="M536" s="12"/>
      <c r="N536" s="12"/>
      <c r="O536" s="12"/>
      <c r="P536" s="12"/>
    </row>
    <row r="537" spans="3:16" x14ac:dyDescent="0.3">
      <c r="C537" s="12"/>
      <c r="D537" s="12"/>
      <c r="E537" s="12"/>
      <c r="F537" s="21"/>
      <c r="G537" s="12"/>
      <c r="H537" s="12"/>
      <c r="I537" s="12"/>
      <c r="J537" s="12"/>
      <c r="K537" s="12"/>
      <c r="L537" s="12"/>
      <c r="M537" s="12"/>
      <c r="N537" s="12"/>
      <c r="O537" s="12"/>
      <c r="P537" s="12"/>
    </row>
    <row r="538" spans="3:16" x14ac:dyDescent="0.3">
      <c r="C538" s="12"/>
      <c r="D538" s="12"/>
      <c r="E538" s="12"/>
      <c r="F538" s="21"/>
      <c r="G538" s="12"/>
      <c r="H538" s="12"/>
      <c r="I538" s="12"/>
      <c r="J538" s="12"/>
      <c r="K538" s="12"/>
      <c r="L538" s="12"/>
      <c r="M538" s="12"/>
      <c r="N538" s="12"/>
      <c r="O538" s="12"/>
      <c r="P538" s="12"/>
    </row>
    <row r="539" spans="3:16" x14ac:dyDescent="0.3">
      <c r="C539" s="12"/>
      <c r="D539" s="12"/>
      <c r="E539" s="12"/>
      <c r="F539" s="21"/>
      <c r="G539" s="12"/>
      <c r="H539" s="12"/>
      <c r="I539" s="12"/>
      <c r="J539" s="12"/>
      <c r="K539" s="12"/>
      <c r="L539" s="12"/>
      <c r="M539" s="12"/>
      <c r="N539" s="12"/>
      <c r="O539" s="12"/>
      <c r="P539" s="12"/>
    </row>
    <row r="540" spans="3:16" x14ac:dyDescent="0.3">
      <c r="C540" s="12"/>
      <c r="D540" s="12"/>
      <c r="E540" s="12"/>
      <c r="F540" s="21"/>
      <c r="G540" s="12"/>
      <c r="H540" s="12"/>
      <c r="I540" s="12"/>
      <c r="J540" s="12"/>
      <c r="K540" s="12"/>
      <c r="L540" s="12"/>
      <c r="M540" s="12"/>
      <c r="N540" s="12"/>
      <c r="O540" s="12"/>
      <c r="P540" s="12"/>
    </row>
    <row r="541" spans="3:16" x14ac:dyDescent="0.3">
      <c r="C541" s="12"/>
      <c r="D541" s="12"/>
      <c r="E541" s="12"/>
      <c r="F541" s="21"/>
      <c r="G541" s="12"/>
      <c r="H541" s="12"/>
      <c r="I541" s="12"/>
      <c r="J541" s="12"/>
      <c r="K541" s="12"/>
      <c r="L541" s="12"/>
      <c r="M541" s="12"/>
      <c r="N541" s="12"/>
      <c r="O541" s="12"/>
      <c r="P541" s="12"/>
    </row>
    <row r="542" spans="3:16" x14ac:dyDescent="0.3">
      <c r="C542" s="12"/>
      <c r="D542" s="12"/>
      <c r="E542" s="12"/>
      <c r="F542" s="21"/>
      <c r="G542" s="12"/>
      <c r="H542" s="12"/>
      <c r="I542" s="12"/>
      <c r="J542" s="12"/>
      <c r="K542" s="12"/>
      <c r="L542" s="12"/>
      <c r="M542" s="12"/>
      <c r="N542" s="12"/>
      <c r="O542" s="12"/>
      <c r="P542" s="12"/>
    </row>
    <row r="543" spans="3:16" x14ac:dyDescent="0.3">
      <c r="C543" s="12"/>
      <c r="D543" s="12"/>
      <c r="E543" s="12"/>
      <c r="F543" s="21"/>
      <c r="G543" s="12"/>
      <c r="H543" s="12"/>
      <c r="I543" s="12"/>
      <c r="J543" s="12"/>
      <c r="K543" s="12"/>
      <c r="L543" s="12"/>
      <c r="M543" s="12"/>
      <c r="N543" s="12"/>
      <c r="O543" s="12"/>
      <c r="P543" s="12"/>
    </row>
    <row r="544" spans="3:16" x14ac:dyDescent="0.3">
      <c r="C544" s="12"/>
      <c r="D544" s="12"/>
      <c r="E544" s="12"/>
      <c r="F544" s="21"/>
      <c r="G544" s="12"/>
      <c r="H544" s="12"/>
      <c r="I544" s="12"/>
      <c r="J544" s="12"/>
      <c r="K544" s="12"/>
      <c r="L544" s="12"/>
      <c r="M544" s="12"/>
      <c r="N544" s="12"/>
      <c r="O544" s="12"/>
      <c r="P544" s="12"/>
    </row>
    <row r="545" spans="3:16" x14ac:dyDescent="0.3">
      <c r="C545" s="12"/>
      <c r="D545" s="12"/>
      <c r="E545" s="12"/>
      <c r="F545" s="21"/>
      <c r="G545" s="12"/>
      <c r="H545" s="12"/>
      <c r="I545" s="12"/>
      <c r="J545" s="12"/>
      <c r="K545" s="12"/>
      <c r="L545" s="12"/>
      <c r="M545" s="12"/>
      <c r="N545" s="12"/>
      <c r="O545" s="12"/>
      <c r="P545" s="12"/>
    </row>
    <row r="546" spans="3:16" x14ac:dyDescent="0.3">
      <c r="C546" s="12"/>
      <c r="D546" s="12"/>
      <c r="E546" s="12"/>
      <c r="F546" s="21"/>
      <c r="G546" s="12"/>
      <c r="H546" s="12"/>
      <c r="I546" s="12"/>
      <c r="J546" s="12"/>
      <c r="K546" s="12"/>
      <c r="L546" s="12"/>
      <c r="M546" s="12"/>
      <c r="N546" s="12"/>
      <c r="O546" s="12"/>
      <c r="P546" s="12"/>
    </row>
    <row r="547" spans="3:16" x14ac:dyDescent="0.3">
      <c r="C547" s="12"/>
      <c r="D547" s="12"/>
      <c r="E547" s="12"/>
      <c r="F547" s="21"/>
      <c r="G547" s="12"/>
      <c r="H547" s="12"/>
      <c r="I547" s="12"/>
      <c r="J547" s="12"/>
      <c r="K547" s="12"/>
      <c r="L547" s="12"/>
      <c r="M547" s="12"/>
      <c r="N547" s="12"/>
      <c r="O547" s="12"/>
      <c r="P547" s="12"/>
    </row>
    <row r="548" spans="3:16" x14ac:dyDescent="0.3">
      <c r="C548" s="12"/>
      <c r="D548" s="12"/>
      <c r="E548" s="12"/>
      <c r="F548" s="21"/>
      <c r="G548" s="12"/>
      <c r="H548" s="12"/>
      <c r="I548" s="12"/>
      <c r="J548" s="12"/>
      <c r="K548" s="12"/>
      <c r="L548" s="12"/>
      <c r="M548" s="12"/>
      <c r="N548" s="12"/>
      <c r="O548" s="12"/>
      <c r="P548" s="12"/>
    </row>
    <row r="549" spans="3:16" x14ac:dyDescent="0.3">
      <c r="C549" s="12"/>
      <c r="D549" s="12"/>
      <c r="E549" s="12"/>
      <c r="F549" s="21"/>
      <c r="G549" s="12"/>
      <c r="H549" s="12"/>
      <c r="I549" s="12"/>
      <c r="J549" s="12"/>
      <c r="K549" s="12"/>
      <c r="L549" s="12"/>
      <c r="M549" s="12"/>
      <c r="N549" s="12"/>
      <c r="O549" s="12"/>
      <c r="P549" s="12"/>
    </row>
    <row r="550" spans="3:16" x14ac:dyDescent="0.3">
      <c r="C550" s="12"/>
      <c r="D550" s="12"/>
      <c r="E550" s="12"/>
      <c r="F550" s="21"/>
      <c r="G550" s="12"/>
      <c r="H550" s="12"/>
      <c r="I550" s="12"/>
      <c r="J550" s="12"/>
      <c r="K550" s="12"/>
      <c r="L550" s="12"/>
      <c r="M550" s="12"/>
      <c r="N550" s="12"/>
      <c r="O550" s="12"/>
      <c r="P550" s="12"/>
    </row>
    <row r="551" spans="3:16" x14ac:dyDescent="0.3">
      <c r="C551" s="12"/>
      <c r="D551" s="12"/>
      <c r="E551" s="12"/>
      <c r="F551" s="21"/>
      <c r="G551" s="12"/>
      <c r="H551" s="12"/>
      <c r="I551" s="12"/>
      <c r="J551" s="12"/>
      <c r="K551" s="12"/>
      <c r="L551" s="12"/>
      <c r="M551" s="12"/>
      <c r="N551" s="12"/>
      <c r="O551" s="12"/>
      <c r="P551" s="12"/>
    </row>
    <row r="552" spans="3:16" x14ac:dyDescent="0.3">
      <c r="C552" s="12"/>
      <c r="D552" s="12"/>
      <c r="E552" s="12"/>
      <c r="F552" s="21"/>
      <c r="G552" s="12"/>
      <c r="H552" s="12"/>
      <c r="I552" s="12"/>
      <c r="J552" s="12"/>
      <c r="K552" s="12"/>
      <c r="L552" s="12"/>
      <c r="M552" s="12"/>
      <c r="N552" s="12"/>
      <c r="O552" s="12"/>
      <c r="P552" s="12"/>
    </row>
    <row r="553" spans="3:16" x14ac:dyDescent="0.3">
      <c r="C553" s="12"/>
      <c r="D553" s="12"/>
      <c r="E553" s="12"/>
      <c r="F553" s="21"/>
      <c r="G553" s="12"/>
      <c r="H553" s="12"/>
      <c r="I553" s="12"/>
      <c r="J553" s="12"/>
      <c r="K553" s="12"/>
      <c r="L553" s="12"/>
      <c r="M553" s="12"/>
      <c r="N553" s="12"/>
      <c r="O553" s="12"/>
      <c r="P553" s="12"/>
    </row>
    <row r="554" spans="3:16" x14ac:dyDescent="0.3">
      <c r="C554" s="12"/>
      <c r="D554" s="12"/>
      <c r="E554" s="12"/>
      <c r="F554" s="21"/>
      <c r="G554" s="12"/>
      <c r="H554" s="12"/>
      <c r="I554" s="12"/>
      <c r="J554" s="12"/>
      <c r="K554" s="12"/>
      <c r="L554" s="12"/>
      <c r="M554" s="12"/>
      <c r="N554" s="12"/>
      <c r="O554" s="12"/>
      <c r="P554" s="12"/>
    </row>
    <row r="555" spans="3:16" x14ac:dyDescent="0.3">
      <c r="C555" s="12"/>
      <c r="D555" s="12"/>
      <c r="E555" s="12"/>
      <c r="F555" s="21"/>
      <c r="G555" s="12"/>
      <c r="H555" s="12"/>
      <c r="I555" s="12"/>
      <c r="J555" s="12"/>
      <c r="K555" s="12"/>
      <c r="L555" s="12"/>
      <c r="M555" s="12"/>
      <c r="N555" s="12"/>
      <c r="O555" s="12"/>
      <c r="P555" s="12"/>
    </row>
    <row r="556" spans="3:16" x14ac:dyDescent="0.3">
      <c r="C556" s="12"/>
      <c r="D556" s="12"/>
      <c r="E556" s="12"/>
      <c r="F556" s="21"/>
      <c r="G556" s="12"/>
      <c r="H556" s="12"/>
      <c r="I556" s="12"/>
      <c r="J556" s="12"/>
      <c r="K556" s="12"/>
      <c r="L556" s="12"/>
      <c r="M556" s="12"/>
      <c r="N556" s="12"/>
      <c r="O556" s="12"/>
      <c r="P556" s="12"/>
    </row>
    <row r="557" spans="3:16" x14ac:dyDescent="0.3">
      <c r="C557" s="12"/>
      <c r="D557" s="12"/>
      <c r="E557" s="12"/>
      <c r="F557" s="21"/>
      <c r="G557" s="12"/>
      <c r="H557" s="12"/>
      <c r="I557" s="12"/>
      <c r="J557" s="12"/>
      <c r="K557" s="12"/>
      <c r="L557" s="12"/>
      <c r="M557" s="12"/>
      <c r="N557" s="12"/>
      <c r="O557" s="12"/>
      <c r="P557" s="12"/>
    </row>
    <row r="558" spans="3:16" x14ac:dyDescent="0.3">
      <c r="C558" s="12"/>
      <c r="D558" s="12"/>
      <c r="E558" s="12"/>
      <c r="F558" s="21"/>
      <c r="G558" s="12"/>
      <c r="H558" s="12"/>
      <c r="I558" s="12"/>
      <c r="J558" s="12"/>
      <c r="K558" s="12"/>
      <c r="L558" s="12"/>
      <c r="M558" s="12"/>
      <c r="N558" s="12"/>
      <c r="O558" s="12"/>
      <c r="P558" s="12"/>
    </row>
    <row r="559" spans="3:16" x14ac:dyDescent="0.3">
      <c r="C559" s="12"/>
      <c r="D559" s="12"/>
      <c r="E559" s="12"/>
      <c r="F559" s="21"/>
      <c r="G559" s="12"/>
      <c r="H559" s="12"/>
      <c r="I559" s="12"/>
      <c r="J559" s="12"/>
      <c r="K559" s="12"/>
      <c r="L559" s="12"/>
      <c r="M559" s="12"/>
      <c r="N559" s="12"/>
      <c r="O559" s="12"/>
      <c r="P559" s="12"/>
    </row>
    <row r="560" spans="3:16" x14ac:dyDescent="0.3">
      <c r="C560" s="12"/>
      <c r="D560" s="12"/>
      <c r="E560" s="12"/>
      <c r="F560" s="21"/>
      <c r="G560" s="12"/>
      <c r="H560" s="12"/>
      <c r="I560" s="12"/>
      <c r="J560" s="12"/>
      <c r="K560" s="12"/>
      <c r="L560" s="12"/>
      <c r="M560" s="12"/>
      <c r="N560" s="12"/>
      <c r="O560" s="12"/>
      <c r="P560" s="12"/>
    </row>
    <row r="561" spans="3:16" x14ac:dyDescent="0.3">
      <c r="C561" s="12"/>
      <c r="D561" s="12"/>
      <c r="E561" s="12"/>
      <c r="F561" s="21"/>
      <c r="G561" s="12"/>
      <c r="H561" s="12"/>
      <c r="I561" s="12"/>
      <c r="J561" s="12"/>
      <c r="K561" s="12"/>
      <c r="L561" s="12"/>
      <c r="M561" s="12"/>
      <c r="N561" s="12"/>
      <c r="O561" s="12"/>
      <c r="P561" s="12"/>
    </row>
    <row r="562" spans="3:16" x14ac:dyDescent="0.3">
      <c r="C562" s="12"/>
      <c r="D562" s="12"/>
      <c r="E562" s="12"/>
      <c r="F562" s="21"/>
      <c r="G562" s="12"/>
      <c r="H562" s="12"/>
      <c r="I562" s="12"/>
      <c r="J562" s="12"/>
      <c r="K562" s="12"/>
      <c r="L562" s="12"/>
      <c r="M562" s="12"/>
      <c r="N562" s="12"/>
      <c r="O562" s="12"/>
      <c r="P562" s="12"/>
    </row>
    <row r="563" spans="3:16" x14ac:dyDescent="0.3">
      <c r="C563" s="12"/>
      <c r="D563" s="12"/>
      <c r="E563" s="12"/>
      <c r="F563" s="21"/>
      <c r="G563" s="12"/>
      <c r="H563" s="12"/>
      <c r="I563" s="12"/>
      <c r="J563" s="12"/>
      <c r="K563" s="12"/>
      <c r="L563" s="12"/>
      <c r="M563" s="12"/>
      <c r="N563" s="12"/>
      <c r="O563" s="12"/>
      <c r="P563" s="12"/>
    </row>
    <row r="564" spans="3:16" x14ac:dyDescent="0.3">
      <c r="C564" s="12"/>
      <c r="D564" s="12"/>
      <c r="E564" s="12"/>
      <c r="F564" s="21"/>
      <c r="G564" s="12"/>
      <c r="H564" s="12"/>
      <c r="I564" s="12"/>
      <c r="J564" s="12"/>
      <c r="K564" s="12"/>
      <c r="L564" s="12"/>
      <c r="M564" s="12"/>
      <c r="N564" s="12"/>
      <c r="O564" s="12"/>
      <c r="P564" s="12"/>
    </row>
    <row r="565" spans="3:16" x14ac:dyDescent="0.3">
      <c r="C565" s="12"/>
      <c r="D565" s="12"/>
      <c r="E565" s="12"/>
      <c r="F565" s="21"/>
      <c r="G565" s="12"/>
      <c r="H565" s="12"/>
      <c r="I565" s="12"/>
      <c r="J565" s="12"/>
      <c r="K565" s="12"/>
      <c r="L565" s="12"/>
      <c r="M565" s="12"/>
      <c r="N565" s="12"/>
      <c r="O565" s="12"/>
      <c r="P565" s="12"/>
    </row>
    <row r="566" spans="3:16" x14ac:dyDescent="0.3">
      <c r="C566" s="12"/>
      <c r="D566" s="12"/>
      <c r="E566" s="12"/>
      <c r="F566" s="21"/>
      <c r="G566" s="12"/>
      <c r="H566" s="12"/>
      <c r="I566" s="12"/>
      <c r="J566" s="12"/>
      <c r="K566" s="12"/>
      <c r="L566" s="12"/>
      <c r="M566" s="12"/>
      <c r="N566" s="12"/>
      <c r="O566" s="12"/>
      <c r="P566" s="12"/>
    </row>
    <row r="567" spans="3:16" x14ac:dyDescent="0.3">
      <c r="C567" s="12"/>
      <c r="D567" s="12"/>
      <c r="E567" s="12"/>
      <c r="F567" s="21"/>
      <c r="G567" s="12"/>
      <c r="H567" s="12"/>
      <c r="I567" s="12"/>
      <c r="J567" s="12"/>
      <c r="K567" s="12"/>
      <c r="L567" s="12"/>
      <c r="M567" s="12"/>
      <c r="N567" s="12"/>
      <c r="O567" s="12"/>
      <c r="P567" s="12"/>
    </row>
    <row r="568" spans="3:16" x14ac:dyDescent="0.3">
      <c r="C568" s="12"/>
      <c r="D568" s="12"/>
      <c r="E568" s="12"/>
      <c r="F568" s="21"/>
      <c r="G568" s="12"/>
      <c r="H568" s="12"/>
      <c r="I568" s="12"/>
      <c r="J568" s="12"/>
      <c r="K568" s="12"/>
      <c r="L568" s="12"/>
      <c r="M568" s="12"/>
      <c r="N568" s="12"/>
      <c r="O568" s="12"/>
      <c r="P568" s="12"/>
    </row>
    <row r="569" spans="3:16" x14ac:dyDescent="0.3">
      <c r="C569" s="12"/>
      <c r="D569" s="12"/>
      <c r="E569" s="12"/>
      <c r="F569" s="21"/>
      <c r="G569" s="12"/>
      <c r="H569" s="12"/>
      <c r="I569" s="12"/>
      <c r="J569" s="12"/>
      <c r="K569" s="12"/>
      <c r="L569" s="12"/>
      <c r="M569" s="12"/>
      <c r="N569" s="12"/>
      <c r="O569" s="12"/>
      <c r="P569" s="12"/>
    </row>
    <row r="570" spans="3:16" x14ac:dyDescent="0.3">
      <c r="C570" s="12"/>
      <c r="D570" s="12"/>
      <c r="E570" s="12"/>
      <c r="F570" s="21"/>
      <c r="G570" s="12"/>
      <c r="H570" s="12"/>
      <c r="I570" s="12"/>
      <c r="J570" s="12"/>
      <c r="K570" s="12"/>
      <c r="L570" s="12"/>
      <c r="M570" s="12"/>
      <c r="N570" s="12"/>
      <c r="O570" s="12"/>
      <c r="P570" s="12"/>
    </row>
    <row r="571" spans="3:16" x14ac:dyDescent="0.3">
      <c r="C571" s="12"/>
      <c r="D571" s="12"/>
      <c r="E571" s="12"/>
      <c r="F571" s="21"/>
      <c r="G571" s="12"/>
      <c r="H571" s="12"/>
      <c r="I571" s="12"/>
      <c r="J571" s="12"/>
      <c r="K571" s="12"/>
      <c r="L571" s="12"/>
      <c r="M571" s="12"/>
      <c r="N571" s="12"/>
      <c r="O571" s="12"/>
      <c r="P571" s="12"/>
    </row>
    <row r="572" spans="3:16" x14ac:dyDescent="0.3">
      <c r="C572" s="12"/>
      <c r="D572" s="12"/>
      <c r="E572" s="12"/>
      <c r="F572" s="21"/>
      <c r="G572" s="12"/>
      <c r="H572" s="12"/>
      <c r="I572" s="12"/>
      <c r="J572" s="12"/>
      <c r="K572" s="12"/>
      <c r="L572" s="12"/>
      <c r="M572" s="12"/>
      <c r="N572" s="12"/>
      <c r="O572" s="12"/>
      <c r="P572" s="12"/>
    </row>
    <row r="573" spans="3:16" x14ac:dyDescent="0.3">
      <c r="C573" s="12"/>
      <c r="D573" s="12"/>
      <c r="E573" s="12"/>
      <c r="F573" s="21"/>
      <c r="G573" s="12"/>
      <c r="H573" s="12"/>
      <c r="I573" s="12"/>
      <c r="J573" s="12"/>
      <c r="K573" s="12"/>
      <c r="L573" s="12"/>
      <c r="M573" s="12"/>
      <c r="N573" s="12"/>
      <c r="O573" s="12"/>
      <c r="P573" s="12"/>
    </row>
    <row r="574" spans="3:16" x14ac:dyDescent="0.3">
      <c r="C574" s="12"/>
      <c r="D574" s="12"/>
      <c r="E574" s="12"/>
      <c r="F574" s="21"/>
      <c r="G574" s="12"/>
      <c r="H574" s="12"/>
      <c r="I574" s="12"/>
      <c r="J574" s="12"/>
      <c r="K574" s="12"/>
      <c r="L574" s="12"/>
      <c r="M574" s="12"/>
      <c r="N574" s="12"/>
      <c r="O574" s="12"/>
      <c r="P574" s="12"/>
    </row>
    <row r="575" spans="3:16" x14ac:dyDescent="0.3">
      <c r="C575" s="12"/>
      <c r="D575" s="12"/>
      <c r="E575" s="12"/>
      <c r="F575" s="21"/>
      <c r="G575" s="12"/>
      <c r="H575" s="12"/>
      <c r="I575" s="12"/>
      <c r="J575" s="12"/>
      <c r="K575" s="12"/>
      <c r="L575" s="12"/>
      <c r="M575" s="12"/>
      <c r="N575" s="12"/>
      <c r="O575" s="12"/>
      <c r="P575" s="12"/>
    </row>
    <row r="576" spans="3:16" x14ac:dyDescent="0.3">
      <c r="C576" s="12"/>
      <c r="D576" s="12"/>
      <c r="E576" s="12"/>
      <c r="F576" s="21"/>
      <c r="G576" s="12"/>
      <c r="H576" s="12"/>
      <c r="I576" s="12"/>
      <c r="J576" s="12"/>
      <c r="K576" s="12"/>
      <c r="L576" s="12"/>
      <c r="M576" s="12"/>
      <c r="N576" s="12"/>
      <c r="O576" s="12"/>
      <c r="P576" s="12"/>
    </row>
    <row r="577" spans="3:16" x14ac:dyDescent="0.3">
      <c r="C577" s="12"/>
      <c r="D577" s="12"/>
      <c r="E577" s="12"/>
      <c r="F577" s="21"/>
      <c r="G577" s="12"/>
      <c r="H577" s="12"/>
      <c r="I577" s="12"/>
      <c r="J577" s="12"/>
      <c r="K577" s="12"/>
      <c r="L577" s="12"/>
      <c r="M577" s="12"/>
      <c r="N577" s="12"/>
      <c r="O577" s="12"/>
      <c r="P577" s="12"/>
    </row>
    <row r="578" spans="3:16" x14ac:dyDescent="0.3">
      <c r="C578" s="12"/>
      <c r="D578" s="12"/>
      <c r="E578" s="12"/>
      <c r="F578" s="21"/>
      <c r="G578" s="12"/>
      <c r="H578" s="12"/>
      <c r="I578" s="12"/>
      <c r="J578" s="12"/>
      <c r="K578" s="12"/>
      <c r="L578" s="12"/>
      <c r="M578" s="12"/>
      <c r="N578" s="12"/>
      <c r="O578" s="12"/>
      <c r="P578" s="12"/>
    </row>
    <row r="579" spans="3:16" x14ac:dyDescent="0.3">
      <c r="C579" s="12"/>
      <c r="D579" s="12"/>
      <c r="E579" s="12"/>
      <c r="F579" s="21"/>
      <c r="G579" s="12"/>
      <c r="H579" s="12"/>
      <c r="I579" s="12"/>
      <c r="J579" s="12"/>
      <c r="K579" s="12"/>
      <c r="L579" s="12"/>
      <c r="M579" s="12"/>
      <c r="N579" s="12"/>
      <c r="O579" s="12"/>
      <c r="P579" s="12"/>
    </row>
    <row r="580" spans="3:16" x14ac:dyDescent="0.3">
      <c r="C580" s="12"/>
      <c r="D580" s="12"/>
      <c r="E580" s="12"/>
      <c r="F580" s="21"/>
      <c r="G580" s="12"/>
      <c r="H580" s="12"/>
      <c r="I580" s="12"/>
      <c r="J580" s="12"/>
      <c r="K580" s="12"/>
      <c r="L580" s="12"/>
      <c r="M580" s="12"/>
      <c r="N580" s="12"/>
      <c r="O580" s="12"/>
      <c r="P580" s="12"/>
    </row>
    <row r="581" spans="3:16" x14ac:dyDescent="0.3">
      <c r="C581" s="12"/>
      <c r="D581" s="12"/>
      <c r="E581" s="12"/>
      <c r="F581" s="21"/>
      <c r="G581" s="12"/>
      <c r="H581" s="12"/>
      <c r="I581" s="12"/>
      <c r="J581" s="12"/>
      <c r="K581" s="12"/>
      <c r="L581" s="12"/>
      <c r="M581" s="12"/>
      <c r="N581" s="12"/>
      <c r="O581" s="12"/>
      <c r="P581" s="12"/>
    </row>
    <row r="582" spans="3:16" x14ac:dyDescent="0.3">
      <c r="C582" s="12"/>
      <c r="D582" s="12"/>
      <c r="E582" s="12"/>
      <c r="F582" s="21"/>
      <c r="G582" s="12"/>
      <c r="H582" s="12"/>
      <c r="I582" s="12"/>
      <c r="J582" s="12"/>
      <c r="K582" s="12"/>
      <c r="L582" s="12"/>
      <c r="M582" s="12"/>
      <c r="N582" s="12"/>
      <c r="O582" s="12"/>
      <c r="P582" s="12"/>
    </row>
    <row r="583" spans="3:16" x14ac:dyDescent="0.3">
      <c r="C583" s="12"/>
      <c r="D583" s="12"/>
      <c r="E583" s="12"/>
      <c r="F583" s="21"/>
      <c r="G583" s="12"/>
      <c r="H583" s="12"/>
      <c r="I583" s="12"/>
      <c r="J583" s="12"/>
      <c r="K583" s="12"/>
      <c r="L583" s="12"/>
      <c r="M583" s="12"/>
      <c r="N583" s="12"/>
      <c r="O583" s="12"/>
      <c r="P583" s="12"/>
    </row>
    <row r="584" spans="3:16" x14ac:dyDescent="0.3">
      <c r="C584" s="12"/>
      <c r="D584" s="12"/>
      <c r="E584" s="12"/>
      <c r="F584" s="21"/>
      <c r="G584" s="12"/>
      <c r="H584" s="12"/>
      <c r="I584" s="12"/>
      <c r="J584" s="12"/>
      <c r="K584" s="12"/>
      <c r="L584" s="12"/>
      <c r="M584" s="12"/>
      <c r="N584" s="12"/>
      <c r="O584" s="12"/>
      <c r="P584" s="12"/>
    </row>
    <row r="585" spans="3:16" x14ac:dyDescent="0.3">
      <c r="C585" s="12"/>
      <c r="D585" s="12"/>
      <c r="E585" s="12"/>
      <c r="F585" s="21"/>
      <c r="G585" s="12"/>
      <c r="H585" s="12"/>
      <c r="I585" s="12"/>
      <c r="J585" s="12"/>
      <c r="K585" s="12"/>
      <c r="L585" s="12"/>
      <c r="M585" s="12"/>
      <c r="N585" s="12"/>
      <c r="O585" s="12"/>
      <c r="P585" s="12"/>
    </row>
    <row r="586" spans="3:16" x14ac:dyDescent="0.3">
      <c r="C586" s="12"/>
      <c r="D586" s="12"/>
      <c r="E586" s="12"/>
      <c r="F586" s="21"/>
      <c r="G586" s="12"/>
      <c r="H586" s="12"/>
      <c r="I586" s="12"/>
      <c r="J586" s="12"/>
      <c r="K586" s="12"/>
      <c r="L586" s="12"/>
      <c r="M586" s="12"/>
      <c r="N586" s="12"/>
      <c r="O586" s="12"/>
      <c r="P586" s="12"/>
    </row>
    <row r="587" spans="3:16" x14ac:dyDescent="0.3">
      <c r="C587" s="12"/>
      <c r="D587" s="12"/>
      <c r="E587" s="12"/>
      <c r="F587" s="21"/>
      <c r="G587" s="12"/>
      <c r="H587" s="12"/>
      <c r="I587" s="12"/>
      <c r="J587" s="12"/>
      <c r="K587" s="12"/>
      <c r="L587" s="12"/>
      <c r="M587" s="12"/>
      <c r="N587" s="12"/>
      <c r="O587" s="12"/>
      <c r="P587" s="12"/>
    </row>
    <row r="588" spans="3:16" x14ac:dyDescent="0.3">
      <c r="C588" s="12"/>
      <c r="D588" s="12"/>
      <c r="E588" s="12"/>
      <c r="F588" s="21"/>
      <c r="G588" s="12"/>
      <c r="H588" s="12"/>
      <c r="I588" s="12"/>
      <c r="J588" s="12"/>
      <c r="K588" s="12"/>
      <c r="L588" s="12"/>
      <c r="M588" s="12"/>
      <c r="N588" s="12"/>
      <c r="O588" s="12"/>
      <c r="P588" s="12"/>
    </row>
    <row r="589" spans="3:16" x14ac:dyDescent="0.3">
      <c r="C589" s="12"/>
      <c r="D589" s="12"/>
      <c r="E589" s="12"/>
      <c r="F589" s="21"/>
      <c r="G589" s="12"/>
      <c r="H589" s="12"/>
      <c r="I589" s="12"/>
      <c r="J589" s="12"/>
      <c r="K589" s="12"/>
      <c r="L589" s="12"/>
      <c r="M589" s="12"/>
      <c r="N589" s="12"/>
      <c r="O589" s="12"/>
      <c r="P589" s="12"/>
    </row>
    <row r="590" spans="3:16" x14ac:dyDescent="0.3">
      <c r="C590" s="12"/>
      <c r="D590" s="12"/>
      <c r="E590" s="12"/>
      <c r="F590" s="21"/>
      <c r="G590" s="12"/>
      <c r="H590" s="12"/>
      <c r="I590" s="12"/>
      <c r="J590" s="12"/>
      <c r="K590" s="12"/>
      <c r="L590" s="12"/>
      <c r="M590" s="12"/>
      <c r="N590" s="12"/>
      <c r="O590" s="12"/>
      <c r="P590" s="12"/>
    </row>
    <row r="591" spans="3:16" x14ac:dyDescent="0.3">
      <c r="C591" s="12"/>
      <c r="D591" s="12"/>
      <c r="E591" s="12"/>
      <c r="F591" s="21"/>
      <c r="G591" s="12"/>
      <c r="H591" s="12"/>
      <c r="I591" s="12"/>
      <c r="J591" s="12"/>
      <c r="K591" s="12"/>
      <c r="L591" s="12"/>
      <c r="M591" s="12"/>
      <c r="N591" s="12"/>
      <c r="O591" s="12"/>
      <c r="P591" s="12"/>
    </row>
    <row r="592" spans="3:16" x14ac:dyDescent="0.3">
      <c r="C592" s="12"/>
      <c r="D592" s="12"/>
      <c r="E592" s="12"/>
      <c r="F592" s="21"/>
      <c r="G592" s="12"/>
      <c r="H592" s="12"/>
      <c r="I592" s="12"/>
      <c r="J592" s="12"/>
      <c r="K592" s="12"/>
      <c r="L592" s="12"/>
      <c r="M592" s="12"/>
      <c r="N592" s="12"/>
      <c r="O592" s="12"/>
      <c r="P592" s="12"/>
    </row>
    <row r="593" spans="3:16" x14ac:dyDescent="0.3">
      <c r="C593" s="12"/>
      <c r="D593" s="12"/>
      <c r="E593" s="12"/>
      <c r="F593" s="21"/>
      <c r="G593" s="12"/>
      <c r="H593" s="12"/>
      <c r="I593" s="12"/>
      <c r="J593" s="12"/>
      <c r="K593" s="12"/>
      <c r="L593" s="12"/>
      <c r="M593" s="12"/>
      <c r="N593" s="12"/>
      <c r="O593" s="12"/>
      <c r="P593" s="12"/>
    </row>
    <row r="594" spans="3:16" x14ac:dyDescent="0.3">
      <c r="C594" s="12"/>
      <c r="D594" s="12"/>
      <c r="E594" s="12"/>
      <c r="F594" s="21"/>
      <c r="G594" s="12"/>
      <c r="H594" s="12"/>
      <c r="I594" s="12"/>
      <c r="J594" s="12"/>
      <c r="K594" s="12"/>
      <c r="L594" s="12"/>
      <c r="M594" s="12"/>
      <c r="N594" s="12"/>
      <c r="O594" s="12"/>
      <c r="P594" s="12"/>
    </row>
    <row r="595" spans="3:16" x14ac:dyDescent="0.3">
      <c r="C595" s="12"/>
      <c r="D595" s="12"/>
      <c r="E595" s="12"/>
      <c r="F595" s="21"/>
      <c r="G595" s="12"/>
      <c r="H595" s="12"/>
      <c r="I595" s="12"/>
      <c r="J595" s="12"/>
      <c r="K595" s="12"/>
      <c r="L595" s="12"/>
      <c r="M595" s="12"/>
      <c r="N595" s="12"/>
      <c r="O595" s="12"/>
      <c r="P595" s="12"/>
    </row>
    <row r="596" spans="3:16" x14ac:dyDescent="0.3">
      <c r="C596" s="12"/>
      <c r="D596" s="12"/>
      <c r="E596" s="12"/>
      <c r="F596" s="21"/>
      <c r="G596" s="12"/>
      <c r="H596" s="12"/>
      <c r="I596" s="12"/>
      <c r="J596" s="12"/>
      <c r="K596" s="12"/>
      <c r="L596" s="12"/>
      <c r="M596" s="12"/>
      <c r="N596" s="12"/>
      <c r="O596" s="12"/>
      <c r="P596" s="12"/>
    </row>
    <row r="597" spans="3:16" x14ac:dyDescent="0.3">
      <c r="C597" s="12"/>
      <c r="D597" s="12"/>
      <c r="E597" s="12"/>
      <c r="F597" s="21"/>
      <c r="G597" s="12"/>
      <c r="H597" s="12"/>
      <c r="I597" s="12"/>
      <c r="J597" s="12"/>
      <c r="K597" s="12"/>
      <c r="L597" s="12"/>
      <c r="M597" s="12"/>
      <c r="N597" s="12"/>
      <c r="O597" s="12"/>
      <c r="P597" s="12"/>
    </row>
    <row r="598" spans="3:16" x14ac:dyDescent="0.3">
      <c r="C598" s="12"/>
      <c r="D598" s="12"/>
      <c r="E598" s="12"/>
      <c r="F598" s="21"/>
      <c r="G598" s="12"/>
      <c r="H598" s="12"/>
      <c r="I598" s="12"/>
      <c r="J598" s="12"/>
      <c r="K598" s="12"/>
      <c r="L598" s="12"/>
      <c r="M598" s="12"/>
      <c r="N598" s="12"/>
      <c r="O598" s="12"/>
      <c r="P598" s="12"/>
    </row>
    <row r="599" spans="3:16" x14ac:dyDescent="0.3">
      <c r="C599" s="12"/>
      <c r="D599" s="12"/>
      <c r="E599" s="12"/>
      <c r="F599" s="21"/>
      <c r="G599" s="12"/>
      <c r="H599" s="12"/>
      <c r="I599" s="12"/>
      <c r="J599" s="12"/>
      <c r="K599" s="12"/>
      <c r="L599" s="12"/>
      <c r="M599" s="12"/>
      <c r="N599" s="12"/>
      <c r="O599" s="12"/>
      <c r="P599" s="12"/>
    </row>
    <row r="600" spans="3:16" x14ac:dyDescent="0.3">
      <c r="C600" s="12"/>
      <c r="D600" s="12"/>
      <c r="E600" s="12"/>
      <c r="F600" s="21"/>
      <c r="G600" s="12"/>
      <c r="H600" s="12"/>
      <c r="I600" s="12"/>
      <c r="J600" s="12"/>
      <c r="K600" s="12"/>
      <c r="L600" s="12"/>
      <c r="M600" s="12"/>
      <c r="N600" s="12"/>
      <c r="O600" s="12"/>
      <c r="P600" s="12"/>
    </row>
    <row r="601" spans="3:16" x14ac:dyDescent="0.3">
      <c r="C601" s="12"/>
      <c r="D601" s="12"/>
      <c r="E601" s="12"/>
      <c r="F601" s="21"/>
      <c r="G601" s="12"/>
      <c r="H601" s="12"/>
      <c r="I601" s="12"/>
      <c r="J601" s="12"/>
      <c r="K601" s="12"/>
      <c r="L601" s="12"/>
      <c r="M601" s="12"/>
      <c r="N601" s="12"/>
      <c r="O601" s="12"/>
      <c r="P601" s="12"/>
    </row>
    <row r="602" spans="3:16" x14ac:dyDescent="0.3">
      <c r="C602" s="12"/>
      <c r="D602" s="12"/>
      <c r="E602" s="12"/>
      <c r="F602" s="21"/>
      <c r="G602" s="12"/>
      <c r="H602" s="12"/>
      <c r="I602" s="12"/>
      <c r="J602" s="12"/>
      <c r="K602" s="12"/>
      <c r="L602" s="12"/>
      <c r="M602" s="12"/>
      <c r="N602" s="12"/>
      <c r="O602" s="12"/>
      <c r="P602" s="12"/>
    </row>
    <row r="603" spans="3:16" x14ac:dyDescent="0.3">
      <c r="C603" s="12"/>
      <c r="D603" s="12"/>
      <c r="E603" s="12"/>
      <c r="F603" s="21"/>
      <c r="G603" s="12"/>
      <c r="H603" s="12"/>
      <c r="I603" s="12"/>
      <c r="J603" s="12"/>
      <c r="K603" s="12"/>
      <c r="L603" s="12"/>
      <c r="M603" s="12"/>
      <c r="N603" s="12"/>
      <c r="O603" s="12"/>
      <c r="P603" s="12"/>
    </row>
    <row r="604" spans="3:16" x14ac:dyDescent="0.3">
      <c r="C604" s="12"/>
      <c r="D604" s="12"/>
      <c r="E604" s="12"/>
      <c r="F604" s="21"/>
      <c r="G604" s="12"/>
      <c r="H604" s="12"/>
      <c r="I604" s="12"/>
      <c r="J604" s="12"/>
      <c r="K604" s="12"/>
      <c r="L604" s="12"/>
      <c r="M604" s="12"/>
      <c r="N604" s="12"/>
      <c r="O604" s="12"/>
      <c r="P604" s="12"/>
    </row>
    <row r="605" spans="3:16" x14ac:dyDescent="0.3">
      <c r="C605" s="12"/>
      <c r="D605" s="12"/>
      <c r="E605" s="12"/>
      <c r="F605" s="21"/>
      <c r="G605" s="12"/>
      <c r="H605" s="12"/>
      <c r="I605" s="12"/>
      <c r="J605" s="12"/>
      <c r="K605" s="12"/>
      <c r="L605" s="12"/>
      <c r="M605" s="12"/>
      <c r="N605" s="12"/>
      <c r="O605" s="12"/>
      <c r="P605" s="12"/>
    </row>
    <row r="606" spans="3:16" x14ac:dyDescent="0.3">
      <c r="C606" s="12"/>
      <c r="D606" s="12"/>
      <c r="E606" s="12"/>
      <c r="F606" s="21"/>
      <c r="G606" s="12"/>
      <c r="H606" s="12"/>
      <c r="I606" s="12"/>
      <c r="J606" s="12"/>
      <c r="K606" s="12"/>
      <c r="L606" s="12"/>
      <c r="M606" s="12"/>
      <c r="N606" s="12"/>
      <c r="O606" s="12"/>
      <c r="P606" s="12"/>
    </row>
    <row r="607" spans="3:16" x14ac:dyDescent="0.3">
      <c r="C607" s="12"/>
      <c r="D607" s="12"/>
      <c r="E607" s="12"/>
      <c r="F607" s="21"/>
      <c r="G607" s="12"/>
      <c r="H607" s="12"/>
      <c r="I607" s="12"/>
      <c r="J607" s="12"/>
      <c r="K607" s="12"/>
      <c r="L607" s="12"/>
      <c r="M607" s="12"/>
      <c r="N607" s="12"/>
      <c r="O607" s="12"/>
      <c r="P607" s="12"/>
    </row>
    <row r="608" spans="3:16" x14ac:dyDescent="0.3">
      <c r="C608" s="12"/>
      <c r="D608" s="12"/>
      <c r="E608" s="12"/>
      <c r="F608" s="21"/>
      <c r="G608" s="12"/>
      <c r="H608" s="12"/>
      <c r="I608" s="12"/>
      <c r="J608" s="12"/>
      <c r="K608" s="12"/>
      <c r="L608" s="12"/>
      <c r="M608" s="12"/>
      <c r="N608" s="12"/>
      <c r="O608" s="12"/>
      <c r="P608" s="12"/>
    </row>
    <row r="609" spans="3:16" x14ac:dyDescent="0.3">
      <c r="C609" s="12"/>
      <c r="D609" s="12"/>
      <c r="E609" s="12"/>
      <c r="F609" s="21"/>
      <c r="G609" s="12"/>
      <c r="H609" s="12"/>
      <c r="I609" s="12"/>
      <c r="J609" s="12"/>
      <c r="K609" s="12"/>
      <c r="L609" s="12"/>
      <c r="M609" s="12"/>
      <c r="N609" s="12"/>
      <c r="O609" s="12"/>
      <c r="P609" s="12"/>
    </row>
    <row r="610" spans="3:16" x14ac:dyDescent="0.3">
      <c r="C610" s="12"/>
      <c r="D610" s="12"/>
      <c r="E610" s="12"/>
      <c r="F610" s="21"/>
      <c r="G610" s="12"/>
      <c r="H610" s="12"/>
      <c r="I610" s="12"/>
      <c r="J610" s="12"/>
      <c r="K610" s="12"/>
      <c r="L610" s="12"/>
      <c r="M610" s="12"/>
      <c r="N610" s="12"/>
      <c r="O610" s="12"/>
      <c r="P610" s="12"/>
    </row>
    <row r="611" spans="3:16" x14ac:dyDescent="0.3">
      <c r="C611" s="12"/>
      <c r="D611" s="12"/>
      <c r="E611" s="12"/>
      <c r="F611" s="21"/>
      <c r="G611" s="12"/>
      <c r="H611" s="12"/>
      <c r="I611" s="12"/>
      <c r="J611" s="12"/>
      <c r="K611" s="12"/>
      <c r="L611" s="12"/>
      <c r="M611" s="12"/>
      <c r="N611" s="12"/>
      <c r="O611" s="12"/>
      <c r="P611" s="12"/>
    </row>
    <row r="612" spans="3:16" x14ac:dyDescent="0.3">
      <c r="C612" s="12"/>
      <c r="D612" s="12"/>
      <c r="E612" s="12"/>
      <c r="F612" s="21"/>
      <c r="G612" s="12"/>
      <c r="H612" s="12"/>
      <c r="I612" s="12"/>
      <c r="J612" s="12"/>
      <c r="K612" s="12"/>
      <c r="L612" s="12"/>
      <c r="M612" s="12"/>
      <c r="N612" s="12"/>
      <c r="O612" s="12"/>
      <c r="P612" s="12"/>
    </row>
    <row r="613" spans="3:16" x14ac:dyDescent="0.3">
      <c r="C613" s="12"/>
      <c r="D613" s="12"/>
      <c r="E613" s="12"/>
      <c r="F613" s="21"/>
      <c r="G613" s="12"/>
      <c r="H613" s="12"/>
      <c r="I613" s="12"/>
      <c r="J613" s="12"/>
      <c r="K613" s="12"/>
      <c r="L613" s="12"/>
      <c r="M613" s="12"/>
      <c r="N613" s="12"/>
      <c r="O613" s="12"/>
      <c r="P613" s="12"/>
    </row>
    <row r="614" spans="3:16" x14ac:dyDescent="0.3">
      <c r="C614" s="12"/>
      <c r="D614" s="12"/>
      <c r="E614" s="12"/>
      <c r="F614" s="21"/>
      <c r="G614" s="12"/>
      <c r="H614" s="12"/>
      <c r="I614" s="12"/>
      <c r="J614" s="12"/>
      <c r="K614" s="12"/>
      <c r="L614" s="12"/>
      <c r="M614" s="12"/>
      <c r="N614" s="12"/>
      <c r="O614" s="12"/>
      <c r="P614" s="12"/>
    </row>
    <row r="615" spans="3:16" x14ac:dyDescent="0.3">
      <c r="C615" s="12"/>
      <c r="D615" s="12"/>
      <c r="E615" s="12"/>
      <c r="F615" s="21"/>
      <c r="G615" s="12"/>
      <c r="H615" s="12"/>
      <c r="I615" s="12"/>
      <c r="J615" s="12"/>
      <c r="K615" s="12"/>
      <c r="L615" s="12"/>
      <c r="M615" s="12"/>
      <c r="N615" s="12"/>
      <c r="O615" s="12"/>
      <c r="P615" s="12"/>
    </row>
    <row r="616" spans="3:16" x14ac:dyDescent="0.3">
      <c r="C616" s="12"/>
      <c r="D616" s="12"/>
      <c r="E616" s="12"/>
      <c r="F616" s="21"/>
      <c r="G616" s="12"/>
      <c r="H616" s="12"/>
      <c r="I616" s="12"/>
      <c r="J616" s="12"/>
      <c r="K616" s="12"/>
      <c r="L616" s="12"/>
      <c r="M616" s="12"/>
      <c r="N616" s="12"/>
      <c r="O616" s="12"/>
      <c r="P616" s="12"/>
    </row>
    <row r="617" spans="3:16" x14ac:dyDescent="0.3">
      <c r="C617" s="12"/>
      <c r="D617" s="12"/>
      <c r="E617" s="12"/>
      <c r="F617" s="21"/>
      <c r="G617" s="12"/>
      <c r="H617" s="12"/>
      <c r="I617" s="12"/>
      <c r="J617" s="12"/>
      <c r="K617" s="12"/>
      <c r="L617" s="12"/>
      <c r="M617" s="12"/>
      <c r="N617" s="12"/>
      <c r="O617" s="12"/>
      <c r="P617" s="12"/>
    </row>
    <row r="618" spans="3:16" x14ac:dyDescent="0.3">
      <c r="C618" s="12"/>
      <c r="D618" s="12"/>
      <c r="E618" s="12"/>
      <c r="F618" s="21"/>
      <c r="G618" s="12"/>
      <c r="H618" s="12"/>
      <c r="I618" s="12"/>
      <c r="J618" s="12"/>
      <c r="K618" s="12"/>
      <c r="L618" s="12"/>
      <c r="M618" s="12"/>
      <c r="N618" s="12"/>
      <c r="O618" s="12"/>
      <c r="P618" s="12"/>
    </row>
    <row r="619" spans="3:16" x14ac:dyDescent="0.3">
      <c r="C619" s="12"/>
      <c r="D619" s="12"/>
      <c r="E619" s="12"/>
      <c r="F619" s="21"/>
      <c r="G619" s="12"/>
      <c r="H619" s="12"/>
      <c r="I619" s="12"/>
      <c r="J619" s="12"/>
      <c r="K619" s="12"/>
      <c r="L619" s="12"/>
      <c r="M619" s="12"/>
      <c r="N619" s="12"/>
      <c r="O619" s="12"/>
      <c r="P619" s="12"/>
    </row>
    <row r="620" spans="3:16" x14ac:dyDescent="0.3">
      <c r="C620" s="12"/>
      <c r="D620" s="12"/>
      <c r="E620" s="12"/>
      <c r="F620" s="21"/>
      <c r="G620" s="12"/>
      <c r="H620" s="12"/>
      <c r="I620" s="12"/>
      <c r="J620" s="12"/>
      <c r="K620" s="12"/>
      <c r="L620" s="12"/>
      <c r="M620" s="12"/>
      <c r="N620" s="12"/>
      <c r="O620" s="12"/>
      <c r="P620" s="12"/>
    </row>
    <row r="621" spans="3:16" x14ac:dyDescent="0.3">
      <c r="C621" s="12"/>
      <c r="D621" s="12"/>
      <c r="E621" s="12"/>
      <c r="F621" s="21"/>
      <c r="G621" s="12"/>
      <c r="H621" s="12"/>
      <c r="I621" s="12"/>
      <c r="J621" s="12"/>
      <c r="K621" s="12"/>
      <c r="L621" s="12"/>
      <c r="M621" s="12"/>
      <c r="N621" s="12"/>
      <c r="O621" s="12"/>
      <c r="P621" s="12"/>
    </row>
    <row r="622" spans="3:16" x14ac:dyDescent="0.3">
      <c r="C622" s="12"/>
      <c r="D622" s="12"/>
      <c r="E622" s="12"/>
      <c r="F622" s="21"/>
      <c r="G622" s="12"/>
      <c r="H622" s="12"/>
      <c r="I622" s="12"/>
      <c r="J622" s="12"/>
      <c r="K622" s="12"/>
      <c r="L622" s="12"/>
      <c r="M622" s="12"/>
      <c r="N622" s="12"/>
      <c r="O622" s="12"/>
      <c r="P622" s="12"/>
    </row>
    <row r="623" spans="3:16" x14ac:dyDescent="0.3">
      <c r="C623" s="12"/>
      <c r="D623" s="12"/>
      <c r="E623" s="12"/>
      <c r="F623" s="21"/>
      <c r="G623" s="12"/>
      <c r="H623" s="12"/>
      <c r="I623" s="12"/>
      <c r="J623" s="12"/>
      <c r="K623" s="12"/>
      <c r="L623" s="12"/>
      <c r="M623" s="12"/>
      <c r="N623" s="12"/>
      <c r="O623" s="12"/>
      <c r="P623" s="12"/>
    </row>
    <row r="624" spans="3:16" x14ac:dyDescent="0.3">
      <c r="C624" s="12"/>
      <c r="D624" s="12"/>
      <c r="E624" s="12"/>
      <c r="F624" s="21"/>
      <c r="G624" s="12"/>
      <c r="H624" s="12"/>
      <c r="I624" s="12"/>
      <c r="J624" s="12"/>
      <c r="K624" s="12"/>
      <c r="L624" s="12"/>
      <c r="M624" s="12"/>
      <c r="N624" s="12"/>
      <c r="O624" s="12"/>
      <c r="P624" s="12"/>
    </row>
    <row r="625" spans="3:16" x14ac:dyDescent="0.3">
      <c r="C625" s="12"/>
      <c r="D625" s="12"/>
      <c r="E625" s="12"/>
      <c r="F625" s="21"/>
      <c r="G625" s="12"/>
      <c r="H625" s="12"/>
      <c r="I625" s="12"/>
      <c r="J625" s="12"/>
      <c r="K625" s="12"/>
      <c r="L625" s="12"/>
      <c r="M625" s="12"/>
      <c r="N625" s="12"/>
      <c r="O625" s="12"/>
      <c r="P625" s="12"/>
    </row>
    <row r="626" spans="3:16" x14ac:dyDescent="0.3">
      <c r="C626" s="12"/>
      <c r="D626" s="12"/>
      <c r="E626" s="12"/>
      <c r="F626" s="21"/>
      <c r="G626" s="12"/>
      <c r="H626" s="12"/>
      <c r="I626" s="12"/>
      <c r="J626" s="12"/>
      <c r="K626" s="12"/>
      <c r="L626" s="12"/>
      <c r="M626" s="12"/>
      <c r="N626" s="12"/>
      <c r="O626" s="12"/>
      <c r="P626" s="12"/>
    </row>
    <row r="627" spans="3:16" x14ac:dyDescent="0.3">
      <c r="C627" s="12"/>
      <c r="D627" s="12"/>
      <c r="E627" s="12"/>
      <c r="F627" s="21"/>
      <c r="G627" s="12"/>
      <c r="H627" s="12"/>
      <c r="I627" s="12"/>
      <c r="J627" s="12"/>
      <c r="K627" s="12"/>
      <c r="L627" s="12"/>
      <c r="M627" s="12"/>
      <c r="N627" s="12"/>
      <c r="O627" s="12"/>
      <c r="P627" s="12"/>
    </row>
    <row r="628" spans="3:16" x14ac:dyDescent="0.3">
      <c r="C628" s="12"/>
      <c r="D628" s="12"/>
      <c r="E628" s="12"/>
      <c r="F628" s="21"/>
      <c r="G628" s="12"/>
      <c r="H628" s="12"/>
      <c r="I628" s="12"/>
      <c r="J628" s="12"/>
      <c r="K628" s="12"/>
      <c r="L628" s="12"/>
      <c r="M628" s="12"/>
      <c r="N628" s="12"/>
      <c r="O628" s="12"/>
      <c r="P628" s="12"/>
    </row>
    <row r="629" spans="3:16" x14ac:dyDescent="0.3">
      <c r="C629" s="12"/>
      <c r="D629" s="12"/>
      <c r="E629" s="12"/>
      <c r="F629" s="21"/>
      <c r="G629" s="12"/>
      <c r="H629" s="12"/>
      <c r="I629" s="12"/>
      <c r="J629" s="12"/>
      <c r="K629" s="12"/>
      <c r="L629" s="12"/>
      <c r="M629" s="12"/>
      <c r="N629" s="12"/>
      <c r="O629" s="12"/>
      <c r="P629" s="12"/>
    </row>
    <row r="630" spans="3:16" x14ac:dyDescent="0.3">
      <c r="C630" s="12"/>
      <c r="D630" s="12"/>
      <c r="E630" s="12"/>
      <c r="F630" s="21"/>
      <c r="G630" s="12"/>
      <c r="H630" s="12"/>
      <c r="I630" s="12"/>
      <c r="J630" s="12"/>
      <c r="K630" s="12"/>
      <c r="L630" s="12"/>
      <c r="M630" s="12"/>
      <c r="N630" s="12"/>
      <c r="O630" s="12"/>
      <c r="P630" s="12"/>
    </row>
    <row r="631" spans="3:16" x14ac:dyDescent="0.3">
      <c r="C631" s="12"/>
      <c r="D631" s="12"/>
      <c r="E631" s="12"/>
      <c r="F631" s="21"/>
      <c r="G631" s="12"/>
      <c r="H631" s="12"/>
      <c r="I631" s="12"/>
      <c r="J631" s="12"/>
      <c r="K631" s="12"/>
      <c r="L631" s="12"/>
      <c r="M631" s="12"/>
      <c r="N631" s="12"/>
      <c r="O631" s="12"/>
      <c r="P631" s="12"/>
    </row>
    <row r="632" spans="3:16" x14ac:dyDescent="0.3">
      <c r="C632" s="12"/>
      <c r="D632" s="12"/>
      <c r="E632" s="12"/>
      <c r="F632" s="21"/>
      <c r="G632" s="12"/>
      <c r="H632" s="12"/>
      <c r="I632" s="12"/>
      <c r="J632" s="12"/>
      <c r="K632" s="12"/>
      <c r="L632" s="12"/>
      <c r="M632" s="12"/>
      <c r="N632" s="12"/>
      <c r="O632" s="12"/>
      <c r="P632" s="12"/>
    </row>
    <row r="633" spans="3:16" x14ac:dyDescent="0.3">
      <c r="C633" s="12"/>
      <c r="D633" s="12"/>
      <c r="E633" s="12"/>
      <c r="F633" s="21"/>
      <c r="G633" s="12"/>
      <c r="H633" s="12"/>
      <c r="I633" s="12"/>
      <c r="J633" s="12"/>
      <c r="K633" s="12"/>
      <c r="L633" s="12"/>
      <c r="M633" s="12"/>
      <c r="N633" s="12"/>
      <c r="O633" s="12"/>
      <c r="P633" s="12"/>
    </row>
    <row r="634" spans="3:16" x14ac:dyDescent="0.3">
      <c r="C634" s="12"/>
      <c r="D634" s="12"/>
      <c r="E634" s="12"/>
      <c r="F634" s="21"/>
      <c r="G634" s="12"/>
      <c r="H634" s="12"/>
      <c r="I634" s="12"/>
      <c r="J634" s="12"/>
      <c r="K634" s="12"/>
      <c r="L634" s="12"/>
      <c r="M634" s="12"/>
      <c r="N634" s="12"/>
      <c r="O634" s="12"/>
      <c r="P634" s="12"/>
    </row>
    <row r="635" spans="3:16" x14ac:dyDescent="0.3">
      <c r="C635" s="12"/>
      <c r="D635" s="12"/>
      <c r="E635" s="12"/>
      <c r="F635" s="21"/>
      <c r="G635" s="12"/>
      <c r="H635" s="12"/>
      <c r="I635" s="12"/>
      <c r="J635" s="12"/>
      <c r="K635" s="12"/>
      <c r="L635" s="12"/>
      <c r="M635" s="12"/>
      <c r="N635" s="12"/>
      <c r="O635" s="12"/>
      <c r="P635" s="12"/>
    </row>
    <row r="636" spans="3:16" x14ac:dyDescent="0.3">
      <c r="C636" s="12"/>
      <c r="D636" s="12"/>
      <c r="E636" s="12"/>
      <c r="F636" s="21"/>
      <c r="G636" s="12"/>
      <c r="H636" s="12"/>
      <c r="I636" s="12"/>
      <c r="J636" s="12"/>
      <c r="K636" s="12"/>
      <c r="L636" s="12"/>
      <c r="M636" s="12"/>
      <c r="N636" s="12"/>
      <c r="O636" s="12"/>
      <c r="P636" s="12"/>
    </row>
    <row r="637" spans="3:16" x14ac:dyDescent="0.3">
      <c r="C637" s="12"/>
      <c r="D637" s="12"/>
      <c r="E637" s="12"/>
      <c r="F637" s="21"/>
      <c r="G637" s="12"/>
      <c r="H637" s="12"/>
      <c r="I637" s="12"/>
      <c r="J637" s="12"/>
      <c r="K637" s="12"/>
      <c r="L637" s="12"/>
      <c r="M637" s="12"/>
      <c r="N637" s="12"/>
      <c r="O637" s="12"/>
      <c r="P637" s="12"/>
    </row>
    <row r="638" spans="3:16" x14ac:dyDescent="0.3">
      <c r="C638" s="12"/>
      <c r="D638" s="12"/>
      <c r="E638" s="12"/>
      <c r="F638" s="21"/>
      <c r="G638" s="12"/>
      <c r="H638" s="12"/>
      <c r="I638" s="12"/>
      <c r="J638" s="12"/>
      <c r="K638" s="12"/>
      <c r="L638" s="12"/>
      <c r="M638" s="12"/>
      <c r="N638" s="12"/>
      <c r="O638" s="12"/>
      <c r="P638" s="12"/>
    </row>
    <row r="639" spans="3:16" x14ac:dyDescent="0.3">
      <c r="C639" s="12"/>
      <c r="D639" s="12"/>
      <c r="E639" s="12"/>
      <c r="F639" s="21"/>
      <c r="G639" s="12"/>
      <c r="H639" s="12"/>
      <c r="I639" s="12"/>
      <c r="J639" s="12"/>
      <c r="K639" s="12"/>
      <c r="L639" s="12"/>
      <c r="M639" s="12"/>
      <c r="N639" s="12"/>
      <c r="O639" s="12"/>
      <c r="P639" s="12"/>
    </row>
    <row r="640" spans="3:16" x14ac:dyDescent="0.3">
      <c r="C640" s="12"/>
      <c r="D640" s="12"/>
      <c r="E640" s="12"/>
      <c r="F640" s="21"/>
      <c r="G640" s="12"/>
      <c r="H640" s="12"/>
      <c r="I640" s="12"/>
      <c r="J640" s="12"/>
      <c r="K640" s="12"/>
      <c r="L640" s="12"/>
      <c r="M640" s="12"/>
      <c r="N640" s="12"/>
      <c r="O640" s="12"/>
      <c r="P640" s="12"/>
    </row>
    <row r="641" spans="3:16" x14ac:dyDescent="0.3">
      <c r="C641" s="12"/>
      <c r="D641" s="12"/>
      <c r="E641" s="12"/>
      <c r="F641" s="21"/>
      <c r="G641" s="12"/>
      <c r="H641" s="12"/>
      <c r="I641" s="12"/>
      <c r="J641" s="12"/>
      <c r="K641" s="12"/>
      <c r="L641" s="12"/>
      <c r="M641" s="12"/>
      <c r="N641" s="12"/>
      <c r="O641" s="12"/>
      <c r="P641" s="12"/>
    </row>
    <row r="642" spans="3:16" x14ac:dyDescent="0.3">
      <c r="C642" s="12"/>
      <c r="D642" s="12"/>
      <c r="E642" s="12"/>
      <c r="F642" s="21"/>
      <c r="G642" s="12"/>
      <c r="H642" s="12"/>
      <c r="I642" s="12"/>
      <c r="J642" s="12"/>
      <c r="K642" s="12"/>
      <c r="L642" s="12"/>
      <c r="M642" s="12"/>
      <c r="N642" s="12"/>
      <c r="O642" s="12"/>
      <c r="P642" s="12"/>
    </row>
    <row r="643" spans="3:16" x14ac:dyDescent="0.3">
      <c r="C643" s="12"/>
      <c r="D643" s="12"/>
      <c r="E643" s="12"/>
      <c r="F643" s="21"/>
      <c r="G643" s="12"/>
      <c r="H643" s="12"/>
      <c r="I643" s="12"/>
      <c r="J643" s="12"/>
      <c r="K643" s="12"/>
      <c r="L643" s="12"/>
      <c r="M643" s="12"/>
      <c r="N643" s="12"/>
      <c r="O643" s="12"/>
      <c r="P643" s="12"/>
    </row>
    <row r="644" spans="3:16" x14ac:dyDescent="0.3">
      <c r="C644" s="12"/>
      <c r="D644" s="12"/>
      <c r="E644" s="12"/>
      <c r="F644" s="21"/>
      <c r="G644" s="12"/>
      <c r="H644" s="12"/>
      <c r="I644" s="12"/>
      <c r="J644" s="12"/>
      <c r="K644" s="12"/>
      <c r="L644" s="12"/>
      <c r="M644" s="12"/>
      <c r="N644" s="12"/>
      <c r="O644" s="12"/>
      <c r="P644" s="12"/>
    </row>
    <row r="645" spans="3:16" x14ac:dyDescent="0.3">
      <c r="C645" s="12"/>
      <c r="D645" s="12"/>
      <c r="E645" s="12"/>
      <c r="F645" s="21"/>
      <c r="G645" s="12"/>
      <c r="H645" s="12"/>
      <c r="I645" s="12"/>
      <c r="J645" s="12"/>
      <c r="K645" s="12"/>
      <c r="L645" s="12"/>
      <c r="M645" s="12"/>
      <c r="N645" s="12"/>
      <c r="O645" s="12"/>
      <c r="P645" s="12"/>
    </row>
    <row r="646" spans="3:16" x14ac:dyDescent="0.3">
      <c r="C646" s="12"/>
      <c r="D646" s="12"/>
      <c r="E646" s="12"/>
      <c r="F646" s="21"/>
      <c r="G646" s="12"/>
      <c r="H646" s="12"/>
      <c r="I646" s="12"/>
      <c r="J646" s="12"/>
      <c r="K646" s="12"/>
      <c r="L646" s="12"/>
      <c r="M646" s="12"/>
      <c r="N646" s="12"/>
      <c r="O646" s="12"/>
      <c r="P646" s="12"/>
    </row>
    <row r="647" spans="3:16" x14ac:dyDescent="0.3">
      <c r="C647" s="12"/>
      <c r="D647" s="12"/>
      <c r="E647" s="12"/>
      <c r="F647" s="21"/>
      <c r="G647" s="12"/>
      <c r="H647" s="12"/>
      <c r="I647" s="12"/>
      <c r="J647" s="12"/>
      <c r="K647" s="12"/>
      <c r="L647" s="12"/>
      <c r="M647" s="12"/>
      <c r="N647" s="12"/>
      <c r="O647" s="12"/>
      <c r="P647" s="12"/>
    </row>
    <row r="648" spans="3:16" x14ac:dyDescent="0.3">
      <c r="C648" s="12"/>
      <c r="D648" s="12"/>
      <c r="E648" s="12"/>
      <c r="F648" s="21"/>
      <c r="G648" s="12"/>
      <c r="H648" s="12"/>
      <c r="I648" s="12"/>
      <c r="J648" s="12"/>
      <c r="K648" s="12"/>
      <c r="L648" s="12"/>
      <c r="M648" s="12"/>
      <c r="N648" s="12"/>
      <c r="O648" s="12"/>
      <c r="P648" s="12"/>
    </row>
    <row r="649" spans="3:16" x14ac:dyDescent="0.3">
      <c r="C649" s="12"/>
      <c r="D649" s="12"/>
      <c r="E649" s="12"/>
      <c r="F649" s="21"/>
      <c r="G649" s="12"/>
      <c r="H649" s="12"/>
      <c r="I649" s="12"/>
      <c r="J649" s="12"/>
      <c r="K649" s="12"/>
      <c r="L649" s="12"/>
      <c r="M649" s="12"/>
      <c r="N649" s="12"/>
      <c r="O649" s="12"/>
      <c r="P649" s="12"/>
    </row>
    <row r="650" spans="3:16" x14ac:dyDescent="0.3">
      <c r="C650" s="12"/>
      <c r="D650" s="12"/>
      <c r="E650" s="12"/>
      <c r="F650" s="21"/>
      <c r="G650" s="12"/>
      <c r="H650" s="12"/>
      <c r="I650" s="12"/>
      <c r="J650" s="12"/>
      <c r="K650" s="12"/>
      <c r="L650" s="12"/>
      <c r="M650" s="12"/>
      <c r="N650" s="12"/>
      <c r="O650" s="12"/>
      <c r="P650" s="12"/>
    </row>
    <row r="651" spans="3:16" x14ac:dyDescent="0.3">
      <c r="C651" s="12"/>
      <c r="D651" s="12"/>
      <c r="E651" s="12"/>
      <c r="F651" s="21"/>
      <c r="G651" s="12"/>
      <c r="H651" s="12"/>
      <c r="I651" s="12"/>
      <c r="J651" s="12"/>
      <c r="K651" s="12"/>
      <c r="L651" s="12"/>
      <c r="M651" s="12"/>
      <c r="N651" s="12"/>
      <c r="O651" s="12"/>
      <c r="P651" s="12"/>
    </row>
    <row r="652" spans="3:16" x14ac:dyDescent="0.3">
      <c r="C652" s="12"/>
      <c r="D652" s="12"/>
      <c r="E652" s="12"/>
      <c r="F652" s="21"/>
      <c r="G652" s="12"/>
      <c r="H652" s="12"/>
      <c r="I652" s="12"/>
      <c r="J652" s="12"/>
      <c r="K652" s="12"/>
      <c r="L652" s="12"/>
      <c r="M652" s="12"/>
      <c r="N652" s="12"/>
      <c r="O652" s="12"/>
      <c r="P652" s="12"/>
    </row>
    <row r="653" spans="3:16" x14ac:dyDescent="0.3">
      <c r="C653" s="12"/>
      <c r="D653" s="12"/>
      <c r="E653" s="12"/>
      <c r="F653" s="21"/>
      <c r="G653" s="12"/>
      <c r="H653" s="12"/>
      <c r="I653" s="12"/>
      <c r="J653" s="12"/>
      <c r="K653" s="12"/>
      <c r="L653" s="12"/>
      <c r="M653" s="12"/>
      <c r="N653" s="12"/>
      <c r="O653" s="12"/>
      <c r="P653" s="12"/>
    </row>
    <row r="654" spans="3:16" x14ac:dyDescent="0.3">
      <c r="C654" s="12"/>
      <c r="D654" s="12"/>
      <c r="E654" s="12"/>
      <c r="F654" s="21"/>
      <c r="G654" s="12"/>
      <c r="H654" s="12"/>
      <c r="I654" s="12"/>
      <c r="J654" s="12"/>
      <c r="K654" s="12"/>
      <c r="L654" s="12"/>
      <c r="M654" s="12"/>
      <c r="N654" s="12"/>
      <c r="O654" s="12"/>
      <c r="P654" s="12"/>
    </row>
    <row r="655" spans="3:16" x14ac:dyDescent="0.3">
      <c r="C655" s="12"/>
      <c r="D655" s="12"/>
      <c r="E655" s="12"/>
      <c r="F655" s="21"/>
      <c r="G655" s="12"/>
      <c r="H655" s="12"/>
      <c r="I655" s="12"/>
      <c r="J655" s="12"/>
      <c r="K655" s="12"/>
      <c r="L655" s="12"/>
      <c r="M655" s="12"/>
      <c r="N655" s="12"/>
      <c r="O655" s="12"/>
      <c r="P655" s="12"/>
    </row>
    <row r="656" spans="3:16" x14ac:dyDescent="0.3">
      <c r="C656" s="12"/>
      <c r="D656" s="12"/>
      <c r="E656" s="12"/>
      <c r="F656" s="21"/>
      <c r="G656" s="12"/>
      <c r="H656" s="12"/>
      <c r="I656" s="12"/>
      <c r="J656" s="12"/>
      <c r="K656" s="12"/>
      <c r="L656" s="12"/>
      <c r="M656" s="12"/>
      <c r="N656" s="12"/>
      <c r="O656" s="12"/>
      <c r="P656" s="12"/>
    </row>
    <row r="657" spans="3:16" x14ac:dyDescent="0.3">
      <c r="C657" s="12"/>
      <c r="D657" s="12"/>
      <c r="E657" s="12"/>
      <c r="F657" s="21"/>
      <c r="G657" s="12"/>
      <c r="H657" s="12"/>
      <c r="I657" s="12"/>
      <c r="J657" s="12"/>
      <c r="K657" s="12"/>
      <c r="L657" s="12"/>
      <c r="M657" s="12"/>
      <c r="N657" s="12"/>
      <c r="O657" s="12"/>
      <c r="P657" s="12"/>
    </row>
    <row r="658" spans="3:16" x14ac:dyDescent="0.3">
      <c r="C658" s="12"/>
      <c r="D658" s="12"/>
      <c r="E658" s="12"/>
      <c r="F658" s="21"/>
      <c r="G658" s="12"/>
      <c r="H658" s="12"/>
      <c r="I658" s="12"/>
      <c r="J658" s="12"/>
      <c r="K658" s="12"/>
      <c r="L658" s="12"/>
      <c r="M658" s="12"/>
      <c r="N658" s="12"/>
      <c r="O658" s="12"/>
      <c r="P658" s="12"/>
    </row>
    <row r="659" spans="3:16" x14ac:dyDescent="0.3">
      <c r="C659" s="12"/>
      <c r="D659" s="12"/>
      <c r="E659" s="12"/>
      <c r="F659" s="21"/>
      <c r="G659" s="12"/>
      <c r="H659" s="12"/>
      <c r="I659" s="12"/>
      <c r="J659" s="12"/>
      <c r="K659" s="12"/>
      <c r="L659" s="12"/>
      <c r="M659" s="12"/>
      <c r="N659" s="12"/>
      <c r="O659" s="12"/>
      <c r="P659" s="12"/>
    </row>
    <row r="660" spans="3:16" x14ac:dyDescent="0.3">
      <c r="C660" s="12"/>
      <c r="D660" s="12"/>
      <c r="E660" s="12"/>
      <c r="F660" s="21"/>
      <c r="G660" s="12"/>
      <c r="H660" s="12"/>
      <c r="I660" s="12"/>
      <c r="J660" s="12"/>
      <c r="K660" s="12"/>
      <c r="L660" s="12"/>
      <c r="M660" s="12"/>
      <c r="N660" s="12"/>
      <c r="O660" s="12"/>
      <c r="P660" s="12"/>
    </row>
    <row r="661" spans="3:16" x14ac:dyDescent="0.3">
      <c r="C661" s="12"/>
      <c r="D661" s="12"/>
      <c r="E661" s="12"/>
      <c r="F661" s="21"/>
      <c r="G661" s="12"/>
      <c r="H661" s="12"/>
      <c r="I661" s="12"/>
      <c r="J661" s="12"/>
      <c r="K661" s="12"/>
      <c r="L661" s="12"/>
      <c r="M661" s="12"/>
      <c r="N661" s="12"/>
      <c r="O661" s="12"/>
      <c r="P661" s="12"/>
    </row>
    <row r="662" spans="3:16" x14ac:dyDescent="0.3">
      <c r="C662" s="12"/>
      <c r="D662" s="12"/>
      <c r="E662" s="12"/>
      <c r="F662" s="21"/>
      <c r="G662" s="12"/>
      <c r="H662" s="12"/>
      <c r="I662" s="12"/>
      <c r="J662" s="12"/>
      <c r="K662" s="12"/>
      <c r="L662" s="12"/>
      <c r="M662" s="12"/>
      <c r="N662" s="12"/>
      <c r="O662" s="12"/>
      <c r="P662" s="12"/>
    </row>
    <row r="663" spans="3:16" x14ac:dyDescent="0.3">
      <c r="C663" s="12"/>
      <c r="D663" s="12"/>
      <c r="E663" s="12"/>
      <c r="F663" s="21"/>
      <c r="G663" s="12"/>
      <c r="H663" s="12"/>
      <c r="I663" s="12"/>
      <c r="J663" s="12"/>
      <c r="K663" s="12"/>
      <c r="L663" s="12"/>
      <c r="M663" s="12"/>
      <c r="N663" s="12"/>
      <c r="O663" s="12"/>
      <c r="P663" s="12"/>
    </row>
    <row r="664" spans="3:16" x14ac:dyDescent="0.3">
      <c r="C664" s="12"/>
      <c r="D664" s="12"/>
      <c r="E664" s="12"/>
      <c r="F664" s="21"/>
      <c r="G664" s="12"/>
      <c r="H664" s="12"/>
      <c r="I664" s="12"/>
      <c r="J664" s="12"/>
      <c r="K664" s="12"/>
      <c r="L664" s="12"/>
      <c r="M664" s="12"/>
      <c r="N664" s="12"/>
      <c r="O664" s="12"/>
      <c r="P664" s="12"/>
    </row>
    <row r="665" spans="3:16" x14ac:dyDescent="0.3">
      <c r="C665" s="12"/>
      <c r="D665" s="12"/>
      <c r="E665" s="12"/>
      <c r="F665" s="21"/>
      <c r="G665" s="12"/>
      <c r="H665" s="12"/>
      <c r="I665" s="12"/>
      <c r="J665" s="12"/>
      <c r="K665" s="12"/>
      <c r="L665" s="12"/>
      <c r="M665" s="12"/>
      <c r="N665" s="12"/>
      <c r="O665" s="12"/>
      <c r="P665" s="12"/>
    </row>
    <row r="666" spans="3:16" x14ac:dyDescent="0.3">
      <c r="C666" s="12"/>
      <c r="D666" s="12"/>
      <c r="E666" s="12"/>
      <c r="F666" s="21"/>
      <c r="G666" s="12"/>
      <c r="H666" s="12"/>
      <c r="I666" s="12"/>
      <c r="J666" s="12"/>
      <c r="K666" s="12"/>
      <c r="L666" s="12"/>
      <c r="M666" s="12"/>
      <c r="N666" s="12"/>
      <c r="O666" s="12"/>
      <c r="P666" s="12"/>
    </row>
    <row r="667" spans="3:16" x14ac:dyDescent="0.3">
      <c r="C667" s="12"/>
      <c r="D667" s="12"/>
      <c r="E667" s="12"/>
      <c r="F667" s="21"/>
      <c r="G667" s="12"/>
      <c r="H667" s="12"/>
      <c r="I667" s="12"/>
      <c r="J667" s="12"/>
      <c r="K667" s="12"/>
      <c r="L667" s="12"/>
      <c r="M667" s="12"/>
      <c r="N667" s="12"/>
      <c r="O667" s="12"/>
      <c r="P667" s="12"/>
    </row>
    <row r="668" spans="3:16" x14ac:dyDescent="0.3">
      <c r="C668" s="12"/>
      <c r="D668" s="12"/>
      <c r="E668" s="12"/>
      <c r="F668" s="21"/>
      <c r="G668" s="12"/>
      <c r="H668" s="12"/>
      <c r="I668" s="12"/>
      <c r="J668" s="12"/>
      <c r="K668" s="12"/>
      <c r="L668" s="12"/>
      <c r="M668" s="12"/>
      <c r="N668" s="12"/>
      <c r="O668" s="12"/>
      <c r="P668" s="12"/>
    </row>
    <row r="669" spans="3:16" x14ac:dyDescent="0.3">
      <c r="C669" s="12"/>
      <c r="D669" s="12"/>
      <c r="E669" s="12"/>
      <c r="F669" s="21"/>
      <c r="G669" s="12"/>
      <c r="H669" s="12"/>
      <c r="I669" s="12"/>
      <c r="J669" s="12"/>
      <c r="K669" s="12"/>
      <c r="L669" s="12"/>
      <c r="M669" s="12"/>
      <c r="N669" s="12"/>
      <c r="O669" s="12"/>
      <c r="P669" s="12"/>
    </row>
    <row r="670" spans="3:16" x14ac:dyDescent="0.3">
      <c r="C670" s="12"/>
      <c r="D670" s="12"/>
      <c r="E670" s="12"/>
      <c r="F670" s="21"/>
      <c r="G670" s="12"/>
      <c r="H670" s="12"/>
      <c r="I670" s="12"/>
      <c r="J670" s="12"/>
      <c r="K670" s="12"/>
      <c r="L670" s="12"/>
      <c r="M670" s="12"/>
      <c r="N670" s="12"/>
      <c r="O670" s="12"/>
      <c r="P670" s="12"/>
    </row>
    <row r="671" spans="3:16" x14ac:dyDescent="0.3">
      <c r="C671" s="12"/>
      <c r="D671" s="12"/>
      <c r="E671" s="12"/>
      <c r="F671" s="21"/>
      <c r="G671" s="12"/>
      <c r="H671" s="12"/>
      <c r="I671" s="12"/>
      <c r="J671" s="12"/>
      <c r="K671" s="12"/>
      <c r="L671" s="12"/>
      <c r="M671" s="12"/>
      <c r="N671" s="12"/>
      <c r="O671" s="12"/>
      <c r="P671" s="12"/>
    </row>
    <row r="672" spans="3:16" x14ac:dyDescent="0.3">
      <c r="C672" s="12"/>
      <c r="D672" s="12"/>
      <c r="E672" s="12"/>
      <c r="F672" s="21"/>
      <c r="G672" s="12"/>
      <c r="H672" s="12"/>
      <c r="I672" s="12"/>
      <c r="J672" s="12"/>
      <c r="K672" s="12"/>
      <c r="L672" s="12"/>
      <c r="M672" s="12"/>
      <c r="N672" s="12"/>
      <c r="O672" s="12"/>
      <c r="P672" s="12"/>
    </row>
    <row r="673" spans="3:16" x14ac:dyDescent="0.3">
      <c r="C673" s="12"/>
      <c r="D673" s="12"/>
      <c r="E673" s="12"/>
      <c r="F673" s="21"/>
      <c r="G673" s="12"/>
      <c r="H673" s="12"/>
      <c r="I673" s="12"/>
      <c r="J673" s="12"/>
      <c r="K673" s="12"/>
      <c r="L673" s="12"/>
      <c r="M673" s="12"/>
      <c r="N673" s="12"/>
      <c r="O673" s="12"/>
      <c r="P673" s="12"/>
    </row>
    <row r="674" spans="3:16" x14ac:dyDescent="0.3">
      <c r="C674" s="12"/>
      <c r="D674" s="12"/>
      <c r="E674" s="12"/>
      <c r="F674" s="21"/>
      <c r="G674" s="12"/>
      <c r="H674" s="12"/>
      <c r="I674" s="12"/>
      <c r="J674" s="12"/>
      <c r="K674" s="12"/>
      <c r="L674" s="12"/>
      <c r="M674" s="12"/>
      <c r="N674" s="12"/>
      <c r="O674" s="12"/>
      <c r="P674" s="12"/>
    </row>
    <row r="675" spans="3:16" x14ac:dyDescent="0.3">
      <c r="C675" s="12"/>
      <c r="D675" s="12"/>
      <c r="E675" s="12"/>
      <c r="F675" s="21"/>
      <c r="G675" s="12"/>
      <c r="H675" s="12"/>
      <c r="I675" s="12"/>
      <c r="J675" s="12"/>
      <c r="K675" s="12"/>
      <c r="L675" s="12"/>
      <c r="M675" s="12"/>
      <c r="N675" s="12"/>
      <c r="O675" s="12"/>
      <c r="P675" s="12"/>
    </row>
    <row r="676" spans="3:16" x14ac:dyDescent="0.3">
      <c r="C676" s="12"/>
      <c r="D676" s="12"/>
      <c r="E676" s="12"/>
      <c r="F676" s="21"/>
      <c r="G676" s="12"/>
      <c r="H676" s="12"/>
      <c r="I676" s="12"/>
      <c r="J676" s="12"/>
      <c r="K676" s="12"/>
      <c r="L676" s="12"/>
      <c r="M676" s="12"/>
      <c r="N676" s="12"/>
      <c r="O676" s="12"/>
      <c r="P676" s="12"/>
    </row>
    <row r="677" spans="3:16" x14ac:dyDescent="0.3">
      <c r="C677" s="12"/>
      <c r="D677" s="12"/>
      <c r="E677" s="12"/>
      <c r="F677" s="21"/>
      <c r="G677" s="12"/>
      <c r="H677" s="12"/>
      <c r="I677" s="12"/>
      <c r="J677" s="12"/>
      <c r="K677" s="12"/>
      <c r="L677" s="12"/>
      <c r="M677" s="12"/>
      <c r="N677" s="12"/>
      <c r="O677" s="12"/>
      <c r="P677" s="12"/>
    </row>
    <row r="678" spans="3:16" x14ac:dyDescent="0.3">
      <c r="C678" s="12"/>
      <c r="D678" s="12"/>
      <c r="E678" s="12"/>
      <c r="F678" s="21"/>
      <c r="G678" s="12"/>
      <c r="H678" s="12"/>
      <c r="I678" s="12"/>
      <c r="J678" s="12"/>
      <c r="K678" s="12"/>
      <c r="L678" s="12"/>
      <c r="M678" s="12"/>
      <c r="N678" s="12"/>
      <c r="O678" s="12"/>
      <c r="P678" s="12"/>
    </row>
    <row r="679" spans="3:16" x14ac:dyDescent="0.3">
      <c r="C679" s="12"/>
      <c r="D679" s="12"/>
      <c r="E679" s="12"/>
      <c r="F679" s="21"/>
      <c r="G679" s="12"/>
      <c r="H679" s="12"/>
      <c r="I679" s="12"/>
      <c r="J679" s="12"/>
      <c r="K679" s="12"/>
      <c r="L679" s="12"/>
      <c r="M679" s="12"/>
      <c r="N679" s="12"/>
      <c r="O679" s="12"/>
      <c r="P679" s="12"/>
    </row>
    <row r="680" spans="3:16" x14ac:dyDescent="0.3">
      <c r="C680" s="12"/>
      <c r="D680" s="12"/>
      <c r="E680" s="12"/>
      <c r="F680" s="21"/>
      <c r="G680" s="12"/>
      <c r="H680" s="12"/>
      <c r="I680" s="12"/>
      <c r="J680" s="12"/>
      <c r="K680" s="12"/>
      <c r="L680" s="12"/>
      <c r="M680" s="12"/>
      <c r="N680" s="12"/>
      <c r="O680" s="12"/>
      <c r="P680" s="12"/>
    </row>
    <row r="681" spans="3:16" x14ac:dyDescent="0.3">
      <c r="C681" s="12"/>
      <c r="D681" s="12"/>
      <c r="E681" s="12"/>
      <c r="F681" s="21"/>
      <c r="G681" s="12"/>
      <c r="H681" s="12"/>
      <c r="I681" s="12"/>
      <c r="J681" s="12"/>
      <c r="K681" s="12"/>
      <c r="L681" s="12"/>
      <c r="M681" s="12"/>
      <c r="N681" s="12"/>
      <c r="O681" s="12"/>
      <c r="P681" s="12"/>
    </row>
    <row r="682" spans="3:16" x14ac:dyDescent="0.3">
      <c r="C682" s="12"/>
      <c r="D682" s="12"/>
      <c r="E682" s="12"/>
      <c r="F682" s="21"/>
      <c r="G682" s="12"/>
      <c r="H682" s="12"/>
      <c r="I682" s="12"/>
      <c r="J682" s="12"/>
      <c r="K682" s="12"/>
      <c r="L682" s="12"/>
      <c r="M682" s="12"/>
      <c r="N682" s="12"/>
      <c r="O682" s="12"/>
      <c r="P682" s="12"/>
    </row>
    <row r="683" spans="3:16" x14ac:dyDescent="0.3">
      <c r="C683" s="12"/>
      <c r="D683" s="12"/>
      <c r="E683" s="12"/>
      <c r="F683" s="21"/>
      <c r="G683" s="12"/>
      <c r="H683" s="12"/>
      <c r="I683" s="12"/>
      <c r="J683" s="12"/>
      <c r="K683" s="12"/>
      <c r="L683" s="12"/>
      <c r="M683" s="12"/>
      <c r="N683" s="12"/>
      <c r="O683" s="12"/>
      <c r="P683" s="12"/>
    </row>
    <row r="684" spans="3:16" x14ac:dyDescent="0.3">
      <c r="C684" s="12"/>
      <c r="D684" s="12"/>
      <c r="E684" s="12"/>
      <c r="F684" s="21"/>
      <c r="G684" s="12"/>
      <c r="H684" s="12"/>
      <c r="I684" s="12"/>
      <c r="J684" s="12"/>
      <c r="K684" s="12"/>
      <c r="L684" s="12"/>
      <c r="M684" s="12"/>
      <c r="N684" s="12"/>
      <c r="O684" s="12"/>
      <c r="P684" s="12"/>
    </row>
    <row r="685" spans="3:16" x14ac:dyDescent="0.3">
      <c r="C685" s="12"/>
      <c r="D685" s="12"/>
      <c r="E685" s="12"/>
      <c r="F685" s="21"/>
      <c r="G685" s="12"/>
      <c r="H685" s="12"/>
      <c r="I685" s="12"/>
      <c r="J685" s="12"/>
      <c r="K685" s="12"/>
      <c r="L685" s="12"/>
      <c r="M685" s="12"/>
      <c r="N685" s="12"/>
      <c r="O685" s="12"/>
      <c r="P685" s="12"/>
    </row>
    <row r="686" spans="3:16" x14ac:dyDescent="0.3">
      <c r="C686" s="12"/>
      <c r="D686" s="12"/>
      <c r="E686" s="12"/>
      <c r="F686" s="21"/>
      <c r="G686" s="12"/>
      <c r="H686" s="12"/>
      <c r="I686" s="12"/>
      <c r="J686" s="12"/>
      <c r="K686" s="12"/>
      <c r="L686" s="12"/>
      <c r="M686" s="12"/>
      <c r="N686" s="12"/>
      <c r="O686" s="12"/>
      <c r="P686" s="12"/>
    </row>
    <row r="687" spans="3:16" x14ac:dyDescent="0.3">
      <c r="C687" s="12"/>
      <c r="D687" s="12"/>
      <c r="E687" s="12"/>
      <c r="F687" s="21"/>
      <c r="G687" s="12"/>
      <c r="H687" s="12"/>
      <c r="I687" s="12"/>
      <c r="J687" s="12"/>
      <c r="K687" s="12"/>
      <c r="L687" s="12"/>
      <c r="M687" s="12"/>
      <c r="N687" s="12"/>
      <c r="O687" s="12"/>
      <c r="P687" s="12"/>
    </row>
    <row r="688" spans="3:16" x14ac:dyDescent="0.3">
      <c r="C688" s="12"/>
      <c r="D688" s="12"/>
      <c r="E688" s="12"/>
      <c r="F688" s="21"/>
      <c r="G688" s="12"/>
      <c r="H688" s="12"/>
      <c r="I688" s="12"/>
      <c r="J688" s="12"/>
      <c r="K688" s="12"/>
      <c r="L688" s="12"/>
      <c r="M688" s="12"/>
      <c r="N688" s="12"/>
      <c r="O688" s="12"/>
      <c r="P688" s="12"/>
    </row>
    <row r="689" spans="3:16" x14ac:dyDescent="0.3">
      <c r="C689" s="12"/>
      <c r="D689" s="12"/>
      <c r="E689" s="12"/>
      <c r="F689" s="21"/>
      <c r="G689" s="12"/>
      <c r="H689" s="12"/>
      <c r="I689" s="12"/>
      <c r="J689" s="12"/>
      <c r="K689" s="12"/>
      <c r="L689" s="12"/>
      <c r="M689" s="12"/>
      <c r="N689" s="12"/>
      <c r="O689" s="12"/>
      <c r="P689" s="12"/>
    </row>
    <row r="690" spans="3:16" x14ac:dyDescent="0.3">
      <c r="C690" s="12"/>
      <c r="D690" s="12"/>
      <c r="E690" s="12"/>
      <c r="F690" s="21"/>
      <c r="G690" s="12"/>
      <c r="H690" s="12"/>
      <c r="I690" s="12"/>
      <c r="J690" s="12"/>
      <c r="K690" s="12"/>
      <c r="L690" s="12"/>
      <c r="M690" s="12"/>
      <c r="N690" s="12"/>
      <c r="O690" s="12"/>
      <c r="P690" s="12"/>
    </row>
    <row r="691" spans="3:16" x14ac:dyDescent="0.3">
      <c r="C691" s="12"/>
      <c r="D691" s="12"/>
      <c r="E691" s="12"/>
      <c r="F691" s="21"/>
      <c r="G691" s="12"/>
      <c r="H691" s="12"/>
      <c r="I691" s="12"/>
      <c r="J691" s="12"/>
      <c r="K691" s="12"/>
      <c r="L691" s="12"/>
      <c r="M691" s="12"/>
      <c r="N691" s="12"/>
      <c r="O691" s="12"/>
      <c r="P691" s="12"/>
    </row>
    <row r="692" spans="3:16" x14ac:dyDescent="0.3">
      <c r="C692" s="12"/>
      <c r="D692" s="12"/>
      <c r="E692" s="12"/>
      <c r="F692" s="21"/>
      <c r="G692" s="12"/>
      <c r="H692" s="12"/>
      <c r="I692" s="12"/>
      <c r="J692" s="12"/>
      <c r="K692" s="12"/>
      <c r="L692" s="12"/>
      <c r="M692" s="12"/>
      <c r="N692" s="12"/>
      <c r="O692" s="12"/>
      <c r="P692" s="12"/>
    </row>
    <row r="693" spans="3:16" x14ac:dyDescent="0.3">
      <c r="C693" s="12"/>
      <c r="D693" s="12"/>
      <c r="E693" s="12"/>
      <c r="F693" s="21"/>
      <c r="G693" s="12"/>
      <c r="H693" s="12"/>
      <c r="I693" s="12"/>
      <c r="J693" s="12"/>
      <c r="K693" s="12"/>
      <c r="L693" s="12"/>
      <c r="M693" s="12"/>
      <c r="N693" s="12"/>
      <c r="O693" s="12"/>
      <c r="P693" s="12"/>
    </row>
    <row r="694" spans="3:16" x14ac:dyDescent="0.3">
      <c r="C694" s="12"/>
      <c r="D694" s="12"/>
      <c r="E694" s="12"/>
      <c r="F694" s="21"/>
      <c r="G694" s="12"/>
      <c r="H694" s="12"/>
      <c r="I694" s="12"/>
      <c r="J694" s="12"/>
      <c r="K694" s="12"/>
      <c r="L694" s="12"/>
      <c r="M694" s="12"/>
      <c r="N694" s="12"/>
      <c r="O694" s="12"/>
      <c r="P694" s="12"/>
    </row>
    <row r="695" spans="3:16" x14ac:dyDescent="0.3">
      <c r="C695" s="12"/>
      <c r="D695" s="12"/>
      <c r="E695" s="12"/>
      <c r="F695" s="21"/>
      <c r="G695" s="12"/>
      <c r="H695" s="12"/>
      <c r="I695" s="12"/>
      <c r="J695" s="12"/>
      <c r="K695" s="12"/>
      <c r="L695" s="12"/>
      <c r="M695" s="12"/>
      <c r="N695" s="12"/>
      <c r="O695" s="12"/>
      <c r="P695" s="12"/>
    </row>
    <row r="696" spans="3:16" x14ac:dyDescent="0.3">
      <c r="C696" s="12"/>
      <c r="D696" s="12"/>
      <c r="E696" s="12"/>
      <c r="F696" s="21"/>
      <c r="G696" s="12"/>
      <c r="H696" s="12"/>
      <c r="I696" s="12"/>
      <c r="J696" s="12"/>
      <c r="K696" s="12"/>
      <c r="L696" s="12"/>
      <c r="M696" s="12"/>
      <c r="N696" s="12"/>
      <c r="O696" s="12"/>
      <c r="P696" s="12"/>
    </row>
    <row r="697" spans="3:16" x14ac:dyDescent="0.3">
      <c r="C697" s="12"/>
      <c r="D697" s="12"/>
      <c r="E697" s="12"/>
      <c r="F697" s="21"/>
      <c r="G697" s="12"/>
      <c r="H697" s="12"/>
      <c r="I697" s="12"/>
      <c r="J697" s="12"/>
      <c r="K697" s="12"/>
      <c r="L697" s="12"/>
      <c r="M697" s="12"/>
      <c r="N697" s="12"/>
      <c r="O697" s="12"/>
      <c r="P697" s="12"/>
    </row>
    <row r="698" spans="3:16" x14ac:dyDescent="0.3">
      <c r="C698" s="12"/>
      <c r="D698" s="12"/>
      <c r="E698" s="12"/>
      <c r="F698" s="21"/>
      <c r="G698" s="12"/>
      <c r="H698" s="12"/>
      <c r="I698" s="12"/>
      <c r="J698" s="12"/>
      <c r="K698" s="12"/>
      <c r="L698" s="12"/>
      <c r="M698" s="12"/>
      <c r="N698" s="12"/>
      <c r="O698" s="12"/>
      <c r="P698" s="12"/>
    </row>
    <row r="699" spans="3:16" x14ac:dyDescent="0.3">
      <c r="C699" s="12"/>
      <c r="D699" s="12"/>
      <c r="E699" s="12"/>
      <c r="F699" s="21"/>
      <c r="G699" s="12"/>
      <c r="H699" s="12"/>
      <c r="I699" s="12"/>
      <c r="J699" s="12"/>
      <c r="K699" s="12"/>
      <c r="L699" s="12"/>
      <c r="M699" s="12"/>
      <c r="N699" s="12"/>
      <c r="O699" s="12"/>
      <c r="P699" s="12"/>
    </row>
    <row r="700" spans="3:16" x14ac:dyDescent="0.3">
      <c r="C700" s="12"/>
      <c r="D700" s="12"/>
      <c r="E700" s="12"/>
      <c r="F700" s="21"/>
      <c r="G700" s="12"/>
      <c r="H700" s="12"/>
      <c r="I700" s="12"/>
      <c r="J700" s="12"/>
      <c r="K700" s="12"/>
      <c r="L700" s="12"/>
      <c r="M700" s="12"/>
      <c r="N700" s="12"/>
      <c r="O700" s="12"/>
      <c r="P700" s="12"/>
    </row>
    <row r="701" spans="3:16" x14ac:dyDescent="0.3">
      <c r="C701" s="12"/>
      <c r="D701" s="12"/>
      <c r="E701" s="12"/>
      <c r="F701" s="21"/>
      <c r="G701" s="12"/>
      <c r="H701" s="12"/>
      <c r="I701" s="12"/>
      <c r="J701" s="12"/>
      <c r="K701" s="12"/>
      <c r="L701" s="12"/>
      <c r="M701" s="12"/>
      <c r="N701" s="12"/>
      <c r="O701" s="12"/>
      <c r="P701" s="12"/>
    </row>
    <row r="702" spans="3:16" x14ac:dyDescent="0.3">
      <c r="C702" s="12"/>
      <c r="D702" s="12"/>
      <c r="E702" s="12"/>
      <c r="F702" s="21"/>
      <c r="G702" s="12"/>
      <c r="H702" s="12"/>
      <c r="I702" s="12"/>
      <c r="J702" s="12"/>
      <c r="K702" s="12"/>
      <c r="L702" s="12"/>
      <c r="M702" s="12"/>
      <c r="N702" s="12"/>
      <c r="O702" s="12"/>
      <c r="P702" s="12"/>
    </row>
    <row r="703" spans="3:16" x14ac:dyDescent="0.3">
      <c r="C703" s="12"/>
      <c r="D703" s="12"/>
      <c r="E703" s="12"/>
      <c r="F703" s="21"/>
      <c r="G703" s="12"/>
      <c r="H703" s="12"/>
      <c r="I703" s="12"/>
      <c r="J703" s="12"/>
      <c r="K703" s="12"/>
      <c r="L703" s="12"/>
      <c r="M703" s="12"/>
      <c r="N703" s="12"/>
      <c r="O703" s="12"/>
      <c r="P703" s="12"/>
    </row>
    <row r="704" spans="3:16" x14ac:dyDescent="0.3">
      <c r="C704" s="12"/>
      <c r="D704" s="12"/>
      <c r="E704" s="12"/>
      <c r="F704" s="21"/>
      <c r="G704" s="12"/>
      <c r="H704" s="12"/>
      <c r="I704" s="12"/>
      <c r="J704" s="12"/>
      <c r="K704" s="12"/>
      <c r="L704" s="12"/>
      <c r="M704" s="12"/>
      <c r="N704" s="12"/>
      <c r="O704" s="12"/>
      <c r="P704" s="12"/>
    </row>
    <row r="705" spans="3:16" x14ac:dyDescent="0.3">
      <c r="C705" s="12"/>
      <c r="D705" s="12"/>
      <c r="E705" s="12"/>
      <c r="F705" s="21"/>
      <c r="G705" s="12"/>
      <c r="H705" s="12"/>
      <c r="I705" s="12"/>
      <c r="J705" s="12"/>
      <c r="K705" s="12"/>
      <c r="L705" s="12"/>
      <c r="M705" s="12"/>
      <c r="N705" s="12"/>
      <c r="O705" s="12"/>
      <c r="P705" s="12"/>
    </row>
    <row r="706" spans="3:16" x14ac:dyDescent="0.3">
      <c r="C706" s="12"/>
      <c r="D706" s="12"/>
      <c r="E706" s="12"/>
      <c r="F706" s="21"/>
      <c r="G706" s="12"/>
      <c r="H706" s="12"/>
      <c r="I706" s="12"/>
      <c r="J706" s="12"/>
      <c r="K706" s="12"/>
      <c r="L706" s="12"/>
      <c r="M706" s="12"/>
      <c r="N706" s="12"/>
      <c r="O706" s="12"/>
      <c r="P706" s="12"/>
    </row>
    <row r="707" spans="3:16" x14ac:dyDescent="0.3">
      <c r="C707" s="12"/>
      <c r="D707" s="12"/>
      <c r="E707" s="12"/>
      <c r="F707" s="21"/>
      <c r="G707" s="12"/>
      <c r="H707" s="12"/>
      <c r="I707" s="12"/>
      <c r="J707" s="12"/>
      <c r="K707" s="12"/>
      <c r="L707" s="12"/>
      <c r="M707" s="12"/>
      <c r="N707" s="12"/>
      <c r="O707" s="12"/>
      <c r="P707" s="12"/>
    </row>
    <row r="708" spans="3:16" x14ac:dyDescent="0.3">
      <c r="C708" s="12"/>
      <c r="D708" s="12"/>
      <c r="E708" s="12"/>
      <c r="F708" s="21"/>
      <c r="G708" s="12"/>
      <c r="H708" s="12"/>
      <c r="I708" s="12"/>
      <c r="J708" s="12"/>
      <c r="K708" s="12"/>
      <c r="L708" s="12"/>
      <c r="M708" s="12"/>
      <c r="N708" s="12"/>
      <c r="O708" s="12"/>
      <c r="P708" s="12"/>
    </row>
    <row r="709" spans="3:16" x14ac:dyDescent="0.3">
      <c r="C709" s="12"/>
      <c r="D709" s="12"/>
      <c r="E709" s="12"/>
      <c r="F709" s="21"/>
      <c r="G709" s="12"/>
      <c r="H709" s="12"/>
      <c r="I709" s="12"/>
      <c r="J709" s="12"/>
      <c r="K709" s="12"/>
      <c r="L709" s="12"/>
      <c r="M709" s="12"/>
      <c r="N709" s="12"/>
      <c r="O709" s="12"/>
      <c r="P709" s="12"/>
    </row>
    <row r="710" spans="3:16" x14ac:dyDescent="0.3">
      <c r="C710" s="12"/>
      <c r="D710" s="12"/>
      <c r="E710" s="12"/>
      <c r="F710" s="21"/>
      <c r="G710" s="12"/>
      <c r="H710" s="12"/>
      <c r="I710" s="12"/>
      <c r="J710" s="12"/>
      <c r="K710" s="12"/>
      <c r="L710" s="12"/>
      <c r="M710" s="12"/>
      <c r="N710" s="12"/>
      <c r="O710" s="12"/>
      <c r="P710" s="12"/>
    </row>
    <row r="711" spans="3:16" x14ac:dyDescent="0.3">
      <c r="C711" s="12"/>
      <c r="D711" s="12"/>
      <c r="E711" s="12"/>
      <c r="F711" s="21"/>
      <c r="G711" s="12"/>
      <c r="H711" s="12"/>
      <c r="I711" s="12"/>
      <c r="J711" s="12"/>
      <c r="K711" s="12"/>
      <c r="L711" s="12"/>
      <c r="M711" s="12"/>
      <c r="N711" s="12"/>
      <c r="O711" s="12"/>
      <c r="P711" s="12"/>
    </row>
    <row r="712" spans="3:16" x14ac:dyDescent="0.3">
      <c r="C712" s="12"/>
      <c r="D712" s="12"/>
      <c r="E712" s="12"/>
      <c r="F712" s="21"/>
      <c r="G712" s="12"/>
      <c r="H712" s="12"/>
      <c r="I712" s="12"/>
      <c r="J712" s="12"/>
      <c r="K712" s="12"/>
      <c r="L712" s="12"/>
      <c r="M712" s="12"/>
      <c r="N712" s="12"/>
      <c r="O712" s="12"/>
      <c r="P712" s="12"/>
    </row>
    <row r="713" spans="3:16" x14ac:dyDescent="0.3">
      <c r="C713" s="12"/>
      <c r="D713" s="12"/>
      <c r="E713" s="12"/>
      <c r="F713" s="21"/>
      <c r="G713" s="12"/>
      <c r="H713" s="12"/>
      <c r="I713" s="12"/>
      <c r="J713" s="12"/>
      <c r="K713" s="12"/>
      <c r="L713" s="12"/>
      <c r="M713" s="12"/>
      <c r="N713" s="12"/>
      <c r="O713" s="12"/>
      <c r="P713" s="12"/>
    </row>
    <row r="714" spans="3:16" x14ac:dyDescent="0.3">
      <c r="C714" s="12"/>
      <c r="D714" s="12"/>
      <c r="E714" s="12"/>
      <c r="F714" s="21"/>
      <c r="G714" s="12"/>
      <c r="H714" s="12"/>
      <c r="I714" s="12"/>
      <c r="J714" s="12"/>
      <c r="K714" s="12"/>
      <c r="L714" s="12"/>
      <c r="M714" s="12"/>
      <c r="N714" s="12"/>
      <c r="O714" s="12"/>
      <c r="P714" s="12"/>
    </row>
    <row r="715" spans="3:16" x14ac:dyDescent="0.3">
      <c r="C715" s="12"/>
      <c r="D715" s="12"/>
      <c r="E715" s="12"/>
      <c r="F715" s="21"/>
      <c r="G715" s="12"/>
      <c r="H715" s="12"/>
      <c r="I715" s="12"/>
      <c r="J715" s="12"/>
      <c r="K715" s="12"/>
      <c r="L715" s="12"/>
      <c r="M715" s="12"/>
      <c r="N715" s="12"/>
      <c r="O715" s="12"/>
      <c r="P715" s="12"/>
    </row>
    <row r="716" spans="3:16" x14ac:dyDescent="0.3">
      <c r="C716" s="12"/>
      <c r="D716" s="12"/>
      <c r="E716" s="12"/>
      <c r="F716" s="21"/>
      <c r="G716" s="12"/>
      <c r="H716" s="12"/>
      <c r="I716" s="12"/>
      <c r="J716" s="12"/>
      <c r="K716" s="12"/>
      <c r="L716" s="12"/>
      <c r="M716" s="12"/>
      <c r="N716" s="12"/>
      <c r="O716" s="12"/>
      <c r="P716" s="12"/>
    </row>
    <row r="717" spans="3:16" x14ac:dyDescent="0.3">
      <c r="C717" s="12"/>
      <c r="D717" s="12"/>
      <c r="E717" s="12"/>
      <c r="F717" s="21"/>
      <c r="G717" s="12"/>
      <c r="H717" s="12"/>
      <c r="I717" s="12"/>
      <c r="J717" s="12"/>
      <c r="K717" s="12"/>
      <c r="L717" s="12"/>
      <c r="M717" s="12"/>
      <c r="N717" s="12"/>
      <c r="O717" s="12"/>
      <c r="P717" s="12"/>
    </row>
    <row r="718" spans="3:16" x14ac:dyDescent="0.3">
      <c r="C718" s="12"/>
      <c r="D718" s="12"/>
      <c r="E718" s="12"/>
      <c r="F718" s="21"/>
      <c r="G718" s="12"/>
      <c r="H718" s="12"/>
      <c r="I718" s="12"/>
      <c r="J718" s="12"/>
      <c r="K718" s="12"/>
      <c r="L718" s="12"/>
      <c r="M718" s="12"/>
      <c r="N718" s="12"/>
      <c r="O718" s="12"/>
      <c r="P718" s="12"/>
    </row>
    <row r="719" spans="3:16" x14ac:dyDescent="0.3">
      <c r="C719" s="12"/>
      <c r="D719" s="12"/>
      <c r="E719" s="12"/>
      <c r="F719" s="21"/>
      <c r="G719" s="12"/>
      <c r="H719" s="12"/>
      <c r="I719" s="12"/>
      <c r="J719" s="12"/>
      <c r="K719" s="12"/>
      <c r="L719" s="12"/>
      <c r="M719" s="12"/>
      <c r="N719" s="12"/>
      <c r="O719" s="12"/>
      <c r="P719" s="12"/>
    </row>
    <row r="720" spans="3:16" x14ac:dyDescent="0.3">
      <c r="C720" s="12"/>
      <c r="D720" s="12"/>
      <c r="E720" s="12"/>
      <c r="F720" s="21"/>
      <c r="G720" s="12"/>
      <c r="H720" s="12"/>
      <c r="I720" s="12"/>
      <c r="J720" s="12"/>
      <c r="K720" s="12"/>
      <c r="L720" s="12"/>
      <c r="M720" s="12"/>
      <c r="N720" s="12"/>
      <c r="O720" s="12"/>
      <c r="P720" s="12"/>
    </row>
    <row r="721" spans="3:16" x14ac:dyDescent="0.3">
      <c r="C721" s="12"/>
      <c r="D721" s="12"/>
      <c r="E721" s="12"/>
      <c r="F721" s="21"/>
      <c r="G721" s="12"/>
      <c r="H721" s="12"/>
      <c r="I721" s="12"/>
      <c r="J721" s="12"/>
      <c r="K721" s="12"/>
      <c r="L721" s="12"/>
      <c r="M721" s="12"/>
      <c r="N721" s="12"/>
      <c r="O721" s="12"/>
      <c r="P721" s="12"/>
    </row>
    <row r="722" spans="3:16" x14ac:dyDescent="0.3">
      <c r="C722" s="12"/>
      <c r="D722" s="12"/>
      <c r="E722" s="12"/>
      <c r="F722" s="21"/>
      <c r="G722" s="12"/>
      <c r="H722" s="12"/>
      <c r="I722" s="12"/>
      <c r="J722" s="12"/>
      <c r="K722" s="12"/>
      <c r="L722" s="12"/>
      <c r="M722" s="12"/>
      <c r="N722" s="12"/>
      <c r="O722" s="12"/>
      <c r="P722" s="12"/>
    </row>
    <row r="723" spans="3:16" x14ac:dyDescent="0.3">
      <c r="C723" s="12"/>
      <c r="D723" s="12"/>
      <c r="E723" s="12"/>
      <c r="F723" s="21"/>
      <c r="G723" s="12"/>
      <c r="H723" s="12"/>
      <c r="I723" s="12"/>
      <c r="J723" s="12"/>
      <c r="K723" s="12"/>
      <c r="L723" s="12"/>
      <c r="M723" s="12"/>
      <c r="N723" s="12"/>
      <c r="O723" s="12"/>
      <c r="P723" s="12"/>
    </row>
    <row r="724" spans="3:16" x14ac:dyDescent="0.3">
      <c r="C724" s="12"/>
      <c r="D724" s="12"/>
      <c r="E724" s="12"/>
      <c r="F724" s="21"/>
      <c r="G724" s="12"/>
      <c r="H724" s="12"/>
      <c r="I724" s="12"/>
      <c r="J724" s="12"/>
      <c r="K724" s="12"/>
      <c r="L724" s="12"/>
      <c r="M724" s="12"/>
      <c r="N724" s="12"/>
      <c r="O724" s="12"/>
      <c r="P724" s="12"/>
    </row>
    <row r="725" spans="3:16" x14ac:dyDescent="0.3">
      <c r="C725" s="12"/>
      <c r="D725" s="12"/>
      <c r="E725" s="12"/>
      <c r="F725" s="21"/>
      <c r="G725" s="12"/>
      <c r="H725" s="12"/>
      <c r="I725" s="12"/>
      <c r="J725" s="12"/>
      <c r="K725" s="12"/>
      <c r="L725" s="12"/>
      <c r="M725" s="12"/>
      <c r="N725" s="12"/>
      <c r="O725" s="12"/>
      <c r="P725" s="12"/>
    </row>
    <row r="726" spans="3:16" x14ac:dyDescent="0.3">
      <c r="C726" s="12"/>
      <c r="D726" s="12"/>
      <c r="E726" s="12"/>
      <c r="F726" s="21"/>
      <c r="G726" s="12"/>
      <c r="H726" s="12"/>
      <c r="I726" s="12"/>
      <c r="J726" s="12"/>
      <c r="K726" s="12"/>
      <c r="L726" s="12"/>
      <c r="M726" s="12"/>
      <c r="N726" s="12"/>
      <c r="O726" s="12"/>
      <c r="P726" s="12"/>
    </row>
    <row r="727" spans="3:16" x14ac:dyDescent="0.3">
      <c r="C727" s="12"/>
      <c r="D727" s="12"/>
      <c r="E727" s="12"/>
      <c r="F727" s="21"/>
      <c r="G727" s="12"/>
      <c r="H727" s="12"/>
      <c r="I727" s="12"/>
      <c r="J727" s="12"/>
      <c r="K727" s="12"/>
      <c r="L727" s="12"/>
      <c r="M727" s="12"/>
      <c r="N727" s="12"/>
      <c r="O727" s="12"/>
      <c r="P727" s="12"/>
    </row>
    <row r="728" spans="3:16" x14ac:dyDescent="0.3">
      <c r="C728" s="12"/>
      <c r="D728" s="12"/>
      <c r="E728" s="12"/>
      <c r="F728" s="21"/>
      <c r="G728" s="12"/>
      <c r="H728" s="12"/>
      <c r="I728" s="12"/>
      <c r="J728" s="12"/>
      <c r="K728" s="12"/>
      <c r="L728" s="12"/>
      <c r="M728" s="12"/>
      <c r="N728" s="12"/>
      <c r="O728" s="12"/>
      <c r="P728" s="12"/>
    </row>
    <row r="729" spans="3:16" x14ac:dyDescent="0.3">
      <c r="C729" s="12"/>
      <c r="D729" s="12"/>
      <c r="E729" s="12"/>
      <c r="F729" s="21"/>
      <c r="G729" s="12"/>
      <c r="H729" s="12"/>
      <c r="I729" s="12"/>
      <c r="J729" s="12"/>
      <c r="K729" s="12"/>
      <c r="L729" s="12"/>
      <c r="M729" s="12"/>
      <c r="N729" s="12"/>
      <c r="O729" s="12"/>
      <c r="P729" s="12"/>
    </row>
    <row r="730" spans="3:16" x14ac:dyDescent="0.3">
      <c r="C730" s="12"/>
      <c r="D730" s="12"/>
      <c r="E730" s="12"/>
      <c r="F730" s="21"/>
      <c r="G730" s="12"/>
      <c r="H730" s="12"/>
      <c r="I730" s="12"/>
      <c r="J730" s="12"/>
      <c r="K730" s="12"/>
      <c r="L730" s="12"/>
      <c r="M730" s="12"/>
      <c r="N730" s="12"/>
      <c r="O730" s="12"/>
      <c r="P730" s="12"/>
    </row>
    <row r="731" spans="3:16" x14ac:dyDescent="0.3">
      <c r="C731" s="12"/>
      <c r="D731" s="12"/>
      <c r="E731" s="12"/>
      <c r="F731" s="21"/>
      <c r="G731" s="12"/>
      <c r="H731" s="12"/>
      <c r="I731" s="12"/>
      <c r="J731" s="12"/>
      <c r="K731" s="12"/>
      <c r="L731" s="12"/>
      <c r="M731" s="12"/>
      <c r="N731" s="12"/>
      <c r="O731" s="12"/>
      <c r="P731" s="12"/>
    </row>
    <row r="732" spans="3:16" x14ac:dyDescent="0.3">
      <c r="C732" s="12"/>
      <c r="D732" s="12"/>
      <c r="E732" s="12"/>
      <c r="F732" s="21"/>
      <c r="G732" s="12"/>
      <c r="H732" s="12"/>
      <c r="I732" s="12"/>
      <c r="J732" s="12"/>
      <c r="K732" s="12"/>
      <c r="L732" s="12"/>
      <c r="M732" s="12"/>
      <c r="N732" s="12"/>
      <c r="O732" s="12"/>
      <c r="P732" s="12"/>
    </row>
    <row r="733" spans="3:16" x14ac:dyDescent="0.3">
      <c r="C733" s="12"/>
      <c r="D733" s="12"/>
      <c r="E733" s="12"/>
      <c r="F733" s="21"/>
      <c r="G733" s="12"/>
      <c r="H733" s="12"/>
      <c r="I733" s="12"/>
      <c r="J733" s="12"/>
      <c r="K733" s="12"/>
      <c r="L733" s="12"/>
      <c r="M733" s="12"/>
      <c r="N733" s="12"/>
      <c r="O733" s="12"/>
      <c r="P733" s="12"/>
    </row>
    <row r="734" spans="3:16" x14ac:dyDescent="0.3">
      <c r="C734" s="12"/>
      <c r="D734" s="12"/>
      <c r="E734" s="12"/>
      <c r="F734" s="21"/>
      <c r="G734" s="12"/>
      <c r="H734" s="12"/>
      <c r="I734" s="12"/>
      <c r="J734" s="12"/>
      <c r="K734" s="12"/>
      <c r="L734" s="12"/>
      <c r="M734" s="12"/>
      <c r="N734" s="12"/>
      <c r="O734" s="12"/>
      <c r="P734" s="12"/>
    </row>
    <row r="735" spans="3:16" x14ac:dyDescent="0.3">
      <c r="C735" s="12"/>
      <c r="D735" s="12"/>
      <c r="E735" s="12"/>
      <c r="F735" s="21"/>
      <c r="G735" s="12"/>
      <c r="H735" s="12"/>
      <c r="I735" s="12"/>
      <c r="J735" s="12"/>
      <c r="K735" s="12"/>
      <c r="L735" s="12"/>
      <c r="M735" s="12"/>
      <c r="N735" s="12"/>
      <c r="O735" s="12"/>
      <c r="P735" s="12"/>
    </row>
    <row r="736" spans="3:16" x14ac:dyDescent="0.3">
      <c r="C736" s="12"/>
      <c r="D736" s="12"/>
      <c r="E736" s="12"/>
      <c r="F736" s="21"/>
      <c r="G736" s="12"/>
      <c r="H736" s="12"/>
      <c r="I736" s="12"/>
      <c r="J736" s="12"/>
      <c r="K736" s="12"/>
      <c r="L736" s="12"/>
      <c r="M736" s="12"/>
      <c r="N736" s="12"/>
      <c r="O736" s="12"/>
      <c r="P736" s="12"/>
    </row>
    <row r="737" spans="3:16" x14ac:dyDescent="0.3">
      <c r="C737" s="12"/>
      <c r="D737" s="12"/>
      <c r="E737" s="12"/>
      <c r="F737" s="21"/>
      <c r="G737" s="12"/>
      <c r="H737" s="12"/>
      <c r="I737" s="12"/>
      <c r="J737" s="12"/>
      <c r="K737" s="12"/>
      <c r="L737" s="12"/>
      <c r="M737" s="12"/>
      <c r="N737" s="12"/>
      <c r="O737" s="12"/>
      <c r="P737" s="12"/>
    </row>
    <row r="738" spans="3:16" x14ac:dyDescent="0.3">
      <c r="C738" s="12"/>
      <c r="D738" s="12"/>
      <c r="E738" s="12"/>
      <c r="F738" s="21"/>
      <c r="G738" s="12"/>
      <c r="H738" s="12"/>
      <c r="I738" s="12"/>
      <c r="J738" s="12"/>
      <c r="K738" s="12"/>
      <c r="L738" s="12"/>
      <c r="M738" s="12"/>
      <c r="N738" s="12"/>
      <c r="O738" s="12"/>
      <c r="P738" s="12"/>
    </row>
    <row r="739" spans="3:16" x14ac:dyDescent="0.3">
      <c r="C739" s="12"/>
      <c r="D739" s="12"/>
      <c r="E739" s="12"/>
      <c r="F739" s="21"/>
      <c r="G739" s="12"/>
      <c r="H739" s="12"/>
      <c r="I739" s="12"/>
      <c r="J739" s="12"/>
      <c r="K739" s="12"/>
      <c r="L739" s="12"/>
      <c r="M739" s="12"/>
      <c r="N739" s="12"/>
      <c r="O739" s="12"/>
      <c r="P739" s="12"/>
    </row>
    <row r="740" spans="3:16" x14ac:dyDescent="0.3">
      <c r="C740" s="12"/>
      <c r="D740" s="12"/>
      <c r="E740" s="12"/>
      <c r="F740" s="21"/>
      <c r="G740" s="12"/>
      <c r="H740" s="12"/>
      <c r="I740" s="12"/>
      <c r="J740" s="12"/>
      <c r="K740" s="12"/>
      <c r="L740" s="12"/>
      <c r="M740" s="12"/>
      <c r="N740" s="12"/>
      <c r="O740" s="12"/>
      <c r="P740" s="12"/>
    </row>
    <row r="741" spans="3:16" x14ac:dyDescent="0.3">
      <c r="C741" s="12"/>
      <c r="D741" s="12"/>
      <c r="E741" s="12"/>
      <c r="F741" s="21"/>
      <c r="G741" s="12"/>
      <c r="H741" s="12"/>
      <c r="I741" s="12"/>
      <c r="J741" s="12"/>
      <c r="K741" s="12"/>
      <c r="L741" s="12"/>
      <c r="M741" s="12"/>
      <c r="N741" s="12"/>
      <c r="O741" s="12"/>
      <c r="P741" s="12"/>
    </row>
    <row r="742" spans="3:16" x14ac:dyDescent="0.3">
      <c r="C742" s="12"/>
      <c r="D742" s="12"/>
      <c r="E742" s="12"/>
      <c r="F742" s="21"/>
      <c r="G742" s="12"/>
      <c r="H742" s="12"/>
      <c r="I742" s="12"/>
      <c r="J742" s="12"/>
      <c r="K742" s="12"/>
      <c r="L742" s="12"/>
      <c r="M742" s="12"/>
      <c r="N742" s="12"/>
      <c r="O742" s="12"/>
      <c r="P742" s="12"/>
    </row>
    <row r="743" spans="3:16" x14ac:dyDescent="0.3">
      <c r="C743" s="12"/>
      <c r="D743" s="12"/>
      <c r="E743" s="12"/>
      <c r="F743" s="21"/>
      <c r="G743" s="12"/>
      <c r="H743" s="12"/>
      <c r="I743" s="12"/>
      <c r="J743" s="12"/>
      <c r="K743" s="12"/>
      <c r="L743" s="12"/>
      <c r="M743" s="12"/>
      <c r="N743" s="12"/>
      <c r="O743" s="12"/>
      <c r="P743" s="12"/>
    </row>
    <row r="744" spans="3:16" x14ac:dyDescent="0.3">
      <c r="C744" s="12"/>
      <c r="D744" s="12"/>
      <c r="E744" s="12"/>
      <c r="F744" s="21"/>
      <c r="G744" s="12"/>
      <c r="H744" s="12"/>
      <c r="I744" s="12"/>
      <c r="J744" s="12"/>
      <c r="K744" s="12"/>
      <c r="L744" s="12"/>
      <c r="M744" s="12"/>
      <c r="N744" s="12"/>
      <c r="O744" s="12"/>
      <c r="P744" s="12"/>
    </row>
    <row r="745" spans="3:16" x14ac:dyDescent="0.3">
      <c r="C745" s="12"/>
      <c r="D745" s="12"/>
      <c r="E745" s="12"/>
      <c r="F745" s="21"/>
      <c r="G745" s="12"/>
      <c r="H745" s="12"/>
      <c r="I745" s="12"/>
      <c r="J745" s="12"/>
      <c r="K745" s="12"/>
      <c r="L745" s="12"/>
      <c r="M745" s="12"/>
      <c r="N745" s="12"/>
      <c r="O745" s="12"/>
      <c r="P745" s="12"/>
    </row>
    <row r="746" spans="3:16" x14ac:dyDescent="0.3">
      <c r="C746" s="12"/>
      <c r="D746" s="12"/>
      <c r="E746" s="12"/>
      <c r="F746" s="21"/>
      <c r="G746" s="12"/>
      <c r="H746" s="12"/>
      <c r="I746" s="12"/>
      <c r="J746" s="12"/>
      <c r="K746" s="12"/>
      <c r="L746" s="12"/>
      <c r="M746" s="12"/>
      <c r="N746" s="12"/>
      <c r="O746" s="12"/>
      <c r="P746" s="12"/>
    </row>
    <row r="747" spans="3:16" x14ac:dyDescent="0.3">
      <c r="C747" s="12"/>
      <c r="D747" s="12"/>
      <c r="E747" s="12"/>
      <c r="F747" s="21"/>
      <c r="G747" s="12"/>
      <c r="H747" s="12"/>
      <c r="I747" s="12"/>
      <c r="J747" s="12"/>
      <c r="K747" s="12"/>
      <c r="L747" s="12"/>
      <c r="M747" s="12"/>
      <c r="N747" s="12"/>
      <c r="O747" s="12"/>
      <c r="P747" s="12"/>
    </row>
    <row r="748" spans="3:16" x14ac:dyDescent="0.3">
      <c r="C748" s="12"/>
      <c r="D748" s="12"/>
      <c r="E748" s="12"/>
      <c r="F748" s="21"/>
      <c r="G748" s="12"/>
      <c r="H748" s="12"/>
      <c r="I748" s="12"/>
      <c r="J748" s="12"/>
      <c r="K748" s="12"/>
      <c r="L748" s="12"/>
      <c r="M748" s="12"/>
      <c r="N748" s="12"/>
      <c r="O748" s="12"/>
      <c r="P748" s="12"/>
    </row>
    <row r="749" spans="3:16" x14ac:dyDescent="0.3">
      <c r="C749" s="12"/>
      <c r="D749" s="12"/>
      <c r="E749" s="12"/>
      <c r="F749" s="21"/>
      <c r="G749" s="12"/>
      <c r="H749" s="12"/>
      <c r="I749" s="12"/>
      <c r="J749" s="12"/>
      <c r="K749" s="12"/>
      <c r="L749" s="12"/>
      <c r="M749" s="12"/>
      <c r="N749" s="12"/>
      <c r="O749" s="12"/>
      <c r="P749" s="12"/>
    </row>
    <row r="750" spans="3:16" x14ac:dyDescent="0.3">
      <c r="C750" s="12"/>
      <c r="D750" s="12"/>
      <c r="E750" s="12"/>
      <c r="F750" s="21"/>
      <c r="G750" s="12"/>
      <c r="H750" s="12"/>
      <c r="I750" s="12"/>
      <c r="J750" s="12"/>
      <c r="K750" s="12"/>
      <c r="L750" s="12"/>
      <c r="M750" s="12"/>
      <c r="N750" s="12"/>
      <c r="O750" s="12"/>
      <c r="P750" s="12"/>
    </row>
    <row r="751" spans="3:16" x14ac:dyDescent="0.3">
      <c r="C751" s="12"/>
      <c r="D751" s="12"/>
      <c r="E751" s="12"/>
      <c r="F751" s="21"/>
      <c r="G751" s="12"/>
      <c r="H751" s="12"/>
      <c r="I751" s="12"/>
      <c r="J751" s="12"/>
      <c r="K751" s="12"/>
      <c r="L751" s="12"/>
      <c r="M751" s="12"/>
      <c r="N751" s="12"/>
      <c r="O751" s="12"/>
      <c r="P751" s="12"/>
    </row>
    <row r="752" spans="3:16" x14ac:dyDescent="0.3">
      <c r="C752" s="12"/>
      <c r="D752" s="12"/>
      <c r="E752" s="12"/>
      <c r="F752" s="21"/>
      <c r="G752" s="12"/>
      <c r="H752" s="12"/>
      <c r="I752" s="12"/>
      <c r="J752" s="12"/>
      <c r="K752" s="12"/>
      <c r="L752" s="12"/>
      <c r="M752" s="12"/>
      <c r="N752" s="12"/>
      <c r="O752" s="12"/>
      <c r="P752" s="12"/>
    </row>
    <row r="753" spans="3:16" x14ac:dyDescent="0.3">
      <c r="C753" s="12"/>
      <c r="D753" s="12"/>
      <c r="E753" s="12"/>
      <c r="F753" s="21"/>
      <c r="G753" s="12"/>
      <c r="H753" s="12"/>
      <c r="I753" s="12"/>
      <c r="J753" s="12"/>
      <c r="K753" s="12"/>
      <c r="L753" s="12"/>
      <c r="M753" s="12"/>
      <c r="N753" s="12"/>
      <c r="O753" s="12"/>
      <c r="P753" s="12"/>
    </row>
    <row r="754" spans="3:16" x14ac:dyDescent="0.3">
      <c r="C754" s="12"/>
      <c r="D754" s="12"/>
      <c r="E754" s="12"/>
      <c r="F754" s="21"/>
      <c r="G754" s="12"/>
      <c r="H754" s="12"/>
      <c r="I754" s="12"/>
      <c r="J754" s="12"/>
      <c r="K754" s="12"/>
      <c r="L754" s="12"/>
      <c r="M754" s="12"/>
      <c r="N754" s="12"/>
      <c r="O754" s="12"/>
      <c r="P754" s="12"/>
    </row>
    <row r="755" spans="3:16" x14ac:dyDescent="0.3">
      <c r="C755" s="12"/>
      <c r="D755" s="12"/>
      <c r="E755" s="12"/>
      <c r="F755" s="21"/>
      <c r="G755" s="12"/>
      <c r="H755" s="12"/>
      <c r="I755" s="12"/>
      <c r="J755" s="12"/>
      <c r="K755" s="12"/>
      <c r="L755" s="12"/>
      <c r="M755" s="12"/>
      <c r="N755" s="12"/>
      <c r="O755" s="12"/>
      <c r="P755" s="12"/>
    </row>
    <row r="756" spans="3:16" x14ac:dyDescent="0.3">
      <c r="C756" s="12"/>
      <c r="D756" s="12"/>
      <c r="E756" s="12"/>
      <c r="F756" s="21"/>
      <c r="G756" s="12"/>
      <c r="H756" s="12"/>
      <c r="I756" s="12"/>
      <c r="J756" s="12"/>
      <c r="K756" s="12"/>
      <c r="L756" s="12"/>
      <c r="M756" s="12"/>
      <c r="N756" s="12"/>
      <c r="O756" s="12"/>
      <c r="P756" s="12"/>
    </row>
    <row r="757" spans="3:16" x14ac:dyDescent="0.3">
      <c r="C757" s="12"/>
      <c r="D757" s="12"/>
      <c r="E757" s="12"/>
      <c r="F757" s="21"/>
      <c r="G757" s="12"/>
      <c r="H757" s="12"/>
      <c r="I757" s="12"/>
      <c r="J757" s="12"/>
      <c r="K757" s="12"/>
      <c r="L757" s="12"/>
      <c r="M757" s="12"/>
      <c r="N757" s="12"/>
      <c r="O757" s="12"/>
      <c r="P757" s="12"/>
    </row>
    <row r="758" spans="3:16" x14ac:dyDescent="0.3">
      <c r="C758" s="12"/>
      <c r="D758" s="12"/>
      <c r="E758" s="12"/>
      <c r="F758" s="21"/>
      <c r="G758" s="12"/>
      <c r="H758" s="12"/>
      <c r="I758" s="12"/>
      <c r="J758" s="12"/>
      <c r="K758" s="12"/>
      <c r="L758" s="12"/>
      <c r="M758" s="12"/>
      <c r="N758" s="12"/>
      <c r="O758" s="12"/>
      <c r="P758" s="12"/>
    </row>
    <row r="759" spans="3:16" x14ac:dyDescent="0.3">
      <c r="C759" s="12"/>
      <c r="D759" s="12"/>
      <c r="E759" s="12"/>
      <c r="F759" s="21"/>
      <c r="G759" s="12"/>
      <c r="H759" s="12"/>
      <c r="I759" s="12"/>
      <c r="J759" s="12"/>
      <c r="K759" s="12"/>
      <c r="L759" s="12"/>
      <c r="M759" s="12"/>
      <c r="N759" s="12"/>
      <c r="O759" s="12"/>
      <c r="P759" s="12"/>
    </row>
    <row r="760" spans="3:16" x14ac:dyDescent="0.3">
      <c r="C760" s="12"/>
      <c r="D760" s="12"/>
      <c r="E760" s="12"/>
      <c r="F760" s="21"/>
      <c r="G760" s="12"/>
      <c r="H760" s="12"/>
      <c r="I760" s="12"/>
      <c r="J760" s="12"/>
      <c r="K760" s="12"/>
      <c r="L760" s="12"/>
      <c r="M760" s="12"/>
      <c r="N760" s="12"/>
      <c r="O760" s="12"/>
      <c r="P760" s="12"/>
    </row>
    <row r="761" spans="3:16" x14ac:dyDescent="0.3">
      <c r="C761" s="12"/>
      <c r="D761" s="12"/>
      <c r="E761" s="12"/>
      <c r="F761" s="21"/>
      <c r="G761" s="12"/>
      <c r="H761" s="12"/>
      <c r="I761" s="12"/>
      <c r="J761" s="12"/>
      <c r="K761" s="12"/>
      <c r="L761" s="12"/>
      <c r="M761" s="12"/>
      <c r="N761" s="12"/>
      <c r="O761" s="12"/>
      <c r="P761" s="12"/>
    </row>
    <row r="762" spans="3:16" x14ac:dyDescent="0.3">
      <c r="C762" s="12"/>
      <c r="D762" s="12"/>
      <c r="E762" s="12"/>
      <c r="F762" s="21"/>
      <c r="G762" s="12"/>
      <c r="H762" s="12"/>
      <c r="I762" s="12"/>
      <c r="J762" s="12"/>
      <c r="K762" s="12"/>
      <c r="L762" s="12"/>
      <c r="M762" s="12"/>
      <c r="N762" s="12"/>
      <c r="O762" s="12"/>
      <c r="P762" s="12"/>
    </row>
    <row r="763" spans="3:16" x14ac:dyDescent="0.3">
      <c r="C763" s="12"/>
      <c r="D763" s="12"/>
      <c r="E763" s="12"/>
      <c r="F763" s="21"/>
      <c r="G763" s="12"/>
      <c r="H763" s="12"/>
      <c r="I763" s="12"/>
      <c r="J763" s="12"/>
      <c r="K763" s="12"/>
      <c r="L763" s="12"/>
      <c r="M763" s="12"/>
      <c r="N763" s="12"/>
      <c r="O763" s="12"/>
      <c r="P763" s="12"/>
    </row>
    <row r="764" spans="3:16" x14ac:dyDescent="0.3">
      <c r="C764" s="12"/>
      <c r="D764" s="12"/>
      <c r="E764" s="12"/>
      <c r="F764" s="21"/>
      <c r="G764" s="12"/>
      <c r="H764" s="12"/>
      <c r="I764" s="12"/>
      <c r="J764" s="12"/>
      <c r="K764" s="12"/>
      <c r="L764" s="12"/>
      <c r="M764" s="12"/>
      <c r="N764" s="12"/>
      <c r="O764" s="12"/>
      <c r="P764" s="12"/>
    </row>
    <row r="765" spans="3:16" x14ac:dyDescent="0.3">
      <c r="C765" s="12"/>
      <c r="D765" s="12"/>
      <c r="E765" s="12"/>
      <c r="F765" s="21"/>
      <c r="G765" s="12"/>
      <c r="H765" s="12"/>
      <c r="I765" s="12"/>
      <c r="J765" s="12"/>
      <c r="K765" s="12"/>
      <c r="L765" s="12"/>
      <c r="M765" s="12"/>
      <c r="N765" s="12"/>
      <c r="O765" s="12"/>
      <c r="P765" s="12"/>
    </row>
    <row r="766" spans="3:16" x14ac:dyDescent="0.3">
      <c r="C766" s="12"/>
      <c r="D766" s="12"/>
      <c r="E766" s="12"/>
      <c r="F766" s="21"/>
      <c r="G766" s="12"/>
      <c r="H766" s="12"/>
      <c r="I766" s="12"/>
      <c r="J766" s="12"/>
      <c r="K766" s="12"/>
      <c r="L766" s="12"/>
      <c r="M766" s="12"/>
      <c r="N766" s="12"/>
      <c r="O766" s="12"/>
      <c r="P766" s="12"/>
    </row>
    <row r="767" spans="3:16" x14ac:dyDescent="0.3">
      <c r="C767" s="12"/>
      <c r="D767" s="12"/>
      <c r="E767" s="12"/>
      <c r="F767" s="21"/>
      <c r="G767" s="12"/>
      <c r="H767" s="12"/>
      <c r="I767" s="12"/>
      <c r="J767" s="12"/>
      <c r="K767" s="12"/>
      <c r="L767" s="12"/>
      <c r="M767" s="12"/>
      <c r="N767" s="12"/>
      <c r="O767" s="12"/>
      <c r="P767" s="12"/>
    </row>
    <row r="768" spans="3:16" x14ac:dyDescent="0.3">
      <c r="C768" s="12"/>
      <c r="D768" s="12"/>
      <c r="E768" s="12"/>
      <c r="F768" s="21"/>
      <c r="G768" s="12"/>
      <c r="H768" s="12"/>
      <c r="I768" s="12"/>
      <c r="J768" s="12"/>
      <c r="K768" s="12"/>
      <c r="L768" s="12"/>
      <c r="M768" s="12"/>
      <c r="N768" s="12"/>
      <c r="O768" s="12"/>
      <c r="P768" s="12"/>
    </row>
    <row r="769" spans="3:16" x14ac:dyDescent="0.3">
      <c r="C769" s="12"/>
      <c r="D769" s="12"/>
      <c r="E769" s="12"/>
      <c r="F769" s="21"/>
      <c r="G769" s="12"/>
      <c r="H769" s="12"/>
      <c r="I769" s="12"/>
      <c r="J769" s="12"/>
      <c r="K769" s="12"/>
      <c r="L769" s="12"/>
      <c r="M769" s="12"/>
      <c r="N769" s="12"/>
      <c r="O769" s="12"/>
      <c r="P769" s="12"/>
    </row>
    <row r="770" spans="3:16" x14ac:dyDescent="0.3">
      <c r="C770" s="12"/>
      <c r="D770" s="12"/>
      <c r="E770" s="12"/>
      <c r="F770" s="21"/>
      <c r="G770" s="12"/>
      <c r="H770" s="12"/>
      <c r="I770" s="12"/>
      <c r="J770" s="12"/>
      <c r="K770" s="12"/>
      <c r="L770" s="12"/>
      <c r="M770" s="12"/>
      <c r="N770" s="12"/>
      <c r="O770" s="12"/>
      <c r="P770" s="12"/>
    </row>
    <row r="771" spans="3:16" x14ac:dyDescent="0.3">
      <c r="C771" s="12"/>
      <c r="D771" s="12"/>
      <c r="E771" s="12"/>
      <c r="F771" s="21"/>
      <c r="G771" s="12"/>
      <c r="H771" s="12"/>
      <c r="I771" s="12"/>
      <c r="J771" s="12"/>
      <c r="K771" s="12"/>
      <c r="L771" s="12"/>
      <c r="M771" s="12"/>
      <c r="N771" s="12"/>
      <c r="O771" s="12"/>
      <c r="P771" s="12"/>
    </row>
    <row r="772" spans="3:16" x14ac:dyDescent="0.3">
      <c r="C772" s="12"/>
      <c r="D772" s="12"/>
      <c r="E772" s="12"/>
      <c r="F772" s="21"/>
      <c r="G772" s="12"/>
      <c r="H772" s="12"/>
      <c r="I772" s="12"/>
      <c r="J772" s="12"/>
      <c r="K772" s="12"/>
      <c r="L772" s="12"/>
      <c r="M772" s="12"/>
      <c r="N772" s="12"/>
      <c r="O772" s="12"/>
      <c r="P772" s="12"/>
    </row>
    <row r="773" spans="3:16" x14ac:dyDescent="0.3">
      <c r="C773" s="12"/>
      <c r="D773" s="12"/>
      <c r="E773" s="12"/>
      <c r="F773" s="21"/>
      <c r="G773" s="12"/>
      <c r="H773" s="12"/>
      <c r="I773" s="12"/>
      <c r="J773" s="12"/>
      <c r="K773" s="12"/>
      <c r="L773" s="12"/>
      <c r="M773" s="12"/>
      <c r="N773" s="12"/>
      <c r="O773" s="12"/>
      <c r="P773" s="12"/>
    </row>
    <row r="774" spans="3:16" x14ac:dyDescent="0.3">
      <c r="C774" s="12"/>
      <c r="D774" s="12"/>
      <c r="E774" s="12"/>
      <c r="F774" s="21"/>
      <c r="G774" s="12"/>
      <c r="H774" s="12"/>
      <c r="I774" s="12"/>
      <c r="J774" s="12"/>
      <c r="K774" s="12"/>
      <c r="L774" s="12"/>
      <c r="M774" s="12"/>
      <c r="N774" s="12"/>
      <c r="O774" s="12"/>
      <c r="P774" s="12"/>
    </row>
    <row r="775" spans="3:16" x14ac:dyDescent="0.3">
      <c r="C775" s="12"/>
      <c r="D775" s="12"/>
      <c r="E775" s="12"/>
      <c r="F775" s="21"/>
      <c r="G775" s="12"/>
      <c r="H775" s="12"/>
      <c r="I775" s="12"/>
      <c r="J775" s="12"/>
      <c r="K775" s="12"/>
      <c r="L775" s="12"/>
      <c r="M775" s="12"/>
      <c r="N775" s="12"/>
      <c r="O775" s="12"/>
      <c r="P775" s="12"/>
    </row>
    <row r="776" spans="3:16" x14ac:dyDescent="0.3">
      <c r="C776" s="12"/>
      <c r="D776" s="12"/>
      <c r="E776" s="12"/>
      <c r="F776" s="21"/>
      <c r="G776" s="12"/>
      <c r="H776" s="12"/>
      <c r="I776" s="12"/>
      <c r="J776" s="12"/>
      <c r="K776" s="12"/>
      <c r="L776" s="12"/>
      <c r="M776" s="12"/>
      <c r="N776" s="12"/>
      <c r="O776" s="12"/>
      <c r="P776" s="12"/>
    </row>
    <row r="777" spans="3:16" x14ac:dyDescent="0.3">
      <c r="C777" s="12"/>
      <c r="D777" s="12"/>
      <c r="E777" s="12"/>
      <c r="F777" s="21"/>
      <c r="G777" s="12"/>
      <c r="H777" s="12"/>
      <c r="I777" s="12"/>
      <c r="J777" s="12"/>
      <c r="K777" s="12"/>
      <c r="L777" s="12"/>
      <c r="M777" s="12"/>
      <c r="N777" s="12"/>
      <c r="O777" s="12"/>
      <c r="P777" s="12"/>
    </row>
    <row r="778" spans="3:16" x14ac:dyDescent="0.3">
      <c r="C778" s="12"/>
      <c r="D778" s="12"/>
      <c r="E778" s="12"/>
      <c r="F778" s="21"/>
      <c r="G778" s="12"/>
      <c r="H778" s="12"/>
      <c r="I778" s="12"/>
      <c r="J778" s="12"/>
      <c r="K778" s="12"/>
      <c r="L778" s="12"/>
      <c r="M778" s="12"/>
      <c r="N778" s="12"/>
      <c r="O778" s="12"/>
      <c r="P778" s="12"/>
    </row>
    <row r="779" spans="3:16" x14ac:dyDescent="0.3">
      <c r="C779" s="12"/>
      <c r="D779" s="12"/>
      <c r="E779" s="12"/>
      <c r="F779" s="21"/>
      <c r="G779" s="12"/>
      <c r="H779" s="12"/>
      <c r="I779" s="12"/>
      <c r="J779" s="12"/>
      <c r="K779" s="12"/>
      <c r="L779" s="12"/>
      <c r="M779" s="12"/>
      <c r="N779" s="12"/>
      <c r="O779" s="12"/>
      <c r="P779" s="12"/>
    </row>
    <row r="780" spans="3:16" x14ac:dyDescent="0.3">
      <c r="C780" s="12"/>
      <c r="D780" s="12"/>
      <c r="E780" s="12"/>
      <c r="F780" s="21"/>
      <c r="G780" s="12"/>
      <c r="H780" s="12"/>
      <c r="I780" s="12"/>
      <c r="J780" s="12"/>
      <c r="K780" s="12"/>
      <c r="L780" s="12"/>
      <c r="M780" s="12"/>
      <c r="N780" s="12"/>
      <c r="O780" s="12"/>
      <c r="P780" s="12"/>
    </row>
    <row r="781" spans="3:16" x14ac:dyDescent="0.3">
      <c r="C781" s="12"/>
      <c r="D781" s="12"/>
      <c r="E781" s="12"/>
      <c r="F781" s="21"/>
      <c r="G781" s="12"/>
      <c r="H781" s="12"/>
      <c r="I781" s="12"/>
      <c r="J781" s="12"/>
      <c r="K781" s="12"/>
      <c r="L781" s="12"/>
      <c r="M781" s="12"/>
      <c r="N781" s="12"/>
      <c r="O781" s="12"/>
      <c r="P781" s="12"/>
    </row>
    <row r="782" spans="3:16" x14ac:dyDescent="0.3">
      <c r="C782" s="12"/>
      <c r="D782" s="12"/>
      <c r="E782" s="12"/>
      <c r="F782" s="21"/>
      <c r="G782" s="12"/>
      <c r="H782" s="12"/>
      <c r="I782" s="12"/>
      <c r="J782" s="12"/>
      <c r="K782" s="12"/>
      <c r="L782" s="12"/>
      <c r="M782" s="12"/>
      <c r="N782" s="12"/>
      <c r="O782" s="12"/>
      <c r="P782" s="12"/>
    </row>
    <row r="783" spans="3:16" x14ac:dyDescent="0.3">
      <c r="C783" s="12"/>
      <c r="D783" s="12"/>
      <c r="E783" s="12"/>
      <c r="F783" s="21"/>
      <c r="G783" s="12"/>
      <c r="H783" s="12"/>
      <c r="I783" s="12"/>
      <c r="J783" s="12"/>
      <c r="K783" s="12"/>
      <c r="L783" s="12"/>
      <c r="M783" s="12"/>
      <c r="N783" s="12"/>
      <c r="O783" s="12"/>
      <c r="P783" s="12"/>
    </row>
    <row r="784" spans="3:16" x14ac:dyDescent="0.3">
      <c r="C784" s="12"/>
      <c r="D784" s="12"/>
      <c r="E784" s="12"/>
      <c r="F784" s="21"/>
      <c r="G784" s="12"/>
      <c r="H784" s="12"/>
      <c r="I784" s="12"/>
      <c r="J784" s="12"/>
      <c r="K784" s="12"/>
      <c r="L784" s="12"/>
      <c r="M784" s="12"/>
      <c r="N784" s="12"/>
      <c r="O784" s="12"/>
      <c r="P784" s="12"/>
    </row>
    <row r="785" spans="3:16" x14ac:dyDescent="0.3">
      <c r="C785" s="12"/>
      <c r="D785" s="12"/>
      <c r="E785" s="12"/>
      <c r="F785" s="21"/>
      <c r="G785" s="12"/>
      <c r="H785" s="12"/>
      <c r="I785" s="12"/>
      <c r="J785" s="12"/>
      <c r="K785" s="12"/>
      <c r="L785" s="12"/>
      <c r="M785" s="12"/>
      <c r="N785" s="12"/>
      <c r="O785" s="12"/>
      <c r="P785" s="12"/>
    </row>
    <row r="786" spans="3:16" x14ac:dyDescent="0.3">
      <c r="C786" s="12"/>
      <c r="D786" s="12"/>
      <c r="E786" s="12"/>
      <c r="F786" s="21"/>
      <c r="G786" s="12"/>
      <c r="H786" s="12"/>
      <c r="I786" s="12"/>
      <c r="J786" s="12"/>
      <c r="K786" s="12"/>
      <c r="L786" s="12"/>
      <c r="M786" s="12"/>
      <c r="N786" s="12"/>
      <c r="O786" s="12"/>
      <c r="P786" s="12"/>
    </row>
    <row r="787" spans="3:16" x14ac:dyDescent="0.3">
      <c r="C787" s="12"/>
      <c r="D787" s="12"/>
      <c r="E787" s="12"/>
      <c r="F787" s="21"/>
      <c r="G787" s="12"/>
      <c r="H787" s="12"/>
      <c r="I787" s="12"/>
      <c r="J787" s="12"/>
      <c r="K787" s="12"/>
      <c r="L787" s="12"/>
      <c r="M787" s="12"/>
      <c r="N787" s="12"/>
      <c r="O787" s="12"/>
      <c r="P787" s="12"/>
    </row>
    <row r="788" spans="3:16" x14ac:dyDescent="0.3">
      <c r="C788" s="12"/>
      <c r="D788" s="12"/>
      <c r="E788" s="12"/>
      <c r="F788" s="21"/>
      <c r="G788" s="12"/>
      <c r="H788" s="12"/>
      <c r="I788" s="12"/>
      <c r="J788" s="12"/>
      <c r="K788" s="12"/>
      <c r="L788" s="12"/>
      <c r="M788" s="12"/>
      <c r="N788" s="12"/>
      <c r="O788" s="12"/>
      <c r="P788" s="12"/>
    </row>
    <row r="789" spans="3:16" x14ac:dyDescent="0.3">
      <c r="C789" s="12"/>
      <c r="D789" s="12"/>
      <c r="E789" s="12"/>
      <c r="F789" s="21"/>
      <c r="G789" s="12"/>
      <c r="H789" s="12"/>
      <c r="I789" s="12"/>
      <c r="J789" s="12"/>
      <c r="K789" s="12"/>
      <c r="L789" s="12"/>
      <c r="M789" s="12"/>
      <c r="N789" s="12"/>
      <c r="O789" s="12"/>
      <c r="P789" s="12"/>
    </row>
    <row r="790" spans="3:16" x14ac:dyDescent="0.3">
      <c r="C790" s="12"/>
      <c r="D790" s="12"/>
      <c r="E790" s="12"/>
      <c r="F790" s="21"/>
      <c r="G790" s="12"/>
      <c r="H790" s="12"/>
      <c r="I790" s="12"/>
      <c r="J790" s="12"/>
      <c r="K790" s="12"/>
      <c r="L790" s="12"/>
      <c r="M790" s="12"/>
      <c r="N790" s="12"/>
      <c r="O790" s="12"/>
      <c r="P790" s="12"/>
    </row>
    <row r="791" spans="3:16" x14ac:dyDescent="0.3">
      <c r="C791" s="12"/>
      <c r="D791" s="12"/>
      <c r="E791" s="12"/>
      <c r="F791" s="21"/>
      <c r="G791" s="12"/>
      <c r="H791" s="12"/>
      <c r="I791" s="12"/>
      <c r="J791" s="12"/>
      <c r="K791" s="12"/>
      <c r="L791" s="12"/>
      <c r="M791" s="12"/>
      <c r="N791" s="12"/>
      <c r="O791" s="12"/>
      <c r="P791" s="12"/>
    </row>
    <row r="792" spans="3:16" x14ac:dyDescent="0.3">
      <c r="C792" s="12"/>
      <c r="D792" s="12"/>
      <c r="E792" s="12"/>
      <c r="F792" s="21"/>
      <c r="G792" s="12"/>
      <c r="H792" s="12"/>
      <c r="I792" s="12"/>
      <c r="J792" s="12"/>
      <c r="K792" s="12"/>
      <c r="L792" s="12"/>
      <c r="M792" s="12"/>
      <c r="N792" s="12"/>
      <c r="O792" s="12"/>
      <c r="P792" s="12"/>
    </row>
    <row r="793" spans="3:16" x14ac:dyDescent="0.3">
      <c r="C793" s="12"/>
      <c r="D793" s="12"/>
      <c r="E793" s="12"/>
      <c r="F793" s="21"/>
      <c r="G793" s="12"/>
      <c r="H793" s="12"/>
      <c r="I793" s="12"/>
      <c r="J793" s="12"/>
      <c r="K793" s="12"/>
      <c r="L793" s="12"/>
      <c r="M793" s="12"/>
      <c r="N793" s="12"/>
      <c r="O793" s="12"/>
      <c r="P793" s="12"/>
    </row>
    <row r="794" spans="3:16" x14ac:dyDescent="0.3">
      <c r="C794" s="12"/>
      <c r="D794" s="12"/>
      <c r="E794" s="12"/>
      <c r="F794" s="21"/>
      <c r="G794" s="12"/>
      <c r="H794" s="12"/>
      <c r="I794" s="12"/>
      <c r="J794" s="12"/>
      <c r="K794" s="12"/>
      <c r="L794" s="12"/>
      <c r="M794" s="12"/>
      <c r="N794" s="12"/>
      <c r="O794" s="12"/>
      <c r="P794" s="12"/>
    </row>
    <row r="795" spans="3:16" x14ac:dyDescent="0.3">
      <c r="C795" s="12"/>
      <c r="D795" s="12"/>
      <c r="E795" s="12"/>
      <c r="F795" s="21"/>
      <c r="G795" s="12"/>
      <c r="H795" s="12"/>
      <c r="I795" s="12"/>
      <c r="J795" s="12"/>
      <c r="K795" s="12"/>
      <c r="L795" s="12"/>
      <c r="M795" s="12"/>
      <c r="N795" s="12"/>
      <c r="O795" s="12"/>
      <c r="P795" s="12"/>
    </row>
    <row r="796" spans="3:16" x14ac:dyDescent="0.3">
      <c r="C796" s="12"/>
      <c r="D796" s="12"/>
      <c r="E796" s="12"/>
      <c r="F796" s="21"/>
      <c r="G796" s="12"/>
      <c r="H796" s="12"/>
      <c r="I796" s="12"/>
      <c r="J796" s="12"/>
      <c r="K796" s="12"/>
      <c r="L796" s="12"/>
      <c r="M796" s="12"/>
      <c r="N796" s="12"/>
      <c r="O796" s="12"/>
      <c r="P796" s="12"/>
    </row>
    <row r="797" spans="3:16" x14ac:dyDescent="0.3">
      <c r="C797" s="12"/>
      <c r="D797" s="12"/>
      <c r="E797" s="12"/>
      <c r="F797" s="21"/>
      <c r="G797" s="12"/>
      <c r="H797" s="12"/>
      <c r="I797" s="12"/>
      <c r="J797" s="12"/>
      <c r="K797" s="12"/>
      <c r="L797" s="12"/>
      <c r="M797" s="12"/>
      <c r="N797" s="12"/>
      <c r="O797" s="12"/>
      <c r="P797" s="12"/>
    </row>
    <row r="798" spans="3:16" x14ac:dyDescent="0.3">
      <c r="C798" s="12"/>
      <c r="D798" s="12"/>
      <c r="E798" s="12"/>
      <c r="F798" s="21"/>
      <c r="G798" s="12"/>
      <c r="H798" s="12"/>
      <c r="I798" s="12"/>
      <c r="J798" s="12"/>
      <c r="K798" s="12"/>
      <c r="L798" s="12"/>
      <c r="M798" s="12"/>
      <c r="N798" s="12"/>
      <c r="O798" s="12"/>
      <c r="P798" s="12"/>
    </row>
    <row r="799" spans="3:16" x14ac:dyDescent="0.3">
      <c r="C799" s="12"/>
      <c r="D799" s="12"/>
      <c r="E799" s="12"/>
      <c r="F799" s="21"/>
      <c r="G799" s="12"/>
      <c r="H799" s="12"/>
      <c r="I799" s="12"/>
      <c r="J799" s="12"/>
      <c r="K799" s="12"/>
      <c r="L799" s="12"/>
      <c r="M799" s="12"/>
      <c r="N799" s="12"/>
      <c r="O799" s="12"/>
      <c r="P799" s="12"/>
    </row>
    <row r="800" spans="3:16" x14ac:dyDescent="0.3">
      <c r="C800" s="12"/>
      <c r="D800" s="12"/>
      <c r="E800" s="12"/>
      <c r="F800" s="21"/>
      <c r="G800" s="12"/>
      <c r="H800" s="12"/>
      <c r="I800" s="12"/>
      <c r="J800" s="12"/>
      <c r="K800" s="12"/>
      <c r="L800" s="12"/>
      <c r="M800" s="12"/>
      <c r="N800" s="12"/>
      <c r="O800" s="12"/>
      <c r="P800" s="12"/>
    </row>
    <row r="801" spans="3:16" x14ac:dyDescent="0.3">
      <c r="C801" s="12"/>
      <c r="D801" s="12"/>
      <c r="E801" s="12"/>
      <c r="F801" s="21"/>
      <c r="G801" s="12"/>
      <c r="H801" s="12"/>
      <c r="I801" s="12"/>
      <c r="J801" s="12"/>
      <c r="K801" s="12"/>
      <c r="L801" s="12"/>
      <c r="M801" s="12"/>
      <c r="N801" s="12"/>
      <c r="O801" s="12"/>
      <c r="P801" s="12"/>
    </row>
    <row r="802" spans="3:16" x14ac:dyDescent="0.3">
      <c r="C802" s="12"/>
      <c r="D802" s="12"/>
      <c r="E802" s="12"/>
      <c r="F802" s="21"/>
      <c r="G802" s="12"/>
      <c r="H802" s="12"/>
      <c r="I802" s="12"/>
      <c r="J802" s="12"/>
      <c r="K802" s="12"/>
      <c r="L802" s="12"/>
      <c r="M802" s="12"/>
      <c r="N802" s="12"/>
      <c r="O802" s="12"/>
      <c r="P802" s="12"/>
    </row>
    <row r="803" spans="3:16" x14ac:dyDescent="0.3">
      <c r="C803" s="12"/>
      <c r="D803" s="12"/>
      <c r="E803" s="12"/>
      <c r="F803" s="21"/>
      <c r="G803" s="12"/>
      <c r="H803" s="12"/>
      <c r="I803" s="12"/>
      <c r="J803" s="12"/>
      <c r="K803" s="12"/>
      <c r="L803" s="12"/>
      <c r="M803" s="12"/>
      <c r="N803" s="12"/>
      <c r="O803" s="12"/>
      <c r="P803" s="12"/>
    </row>
    <row r="804" spans="3:16" x14ac:dyDescent="0.3">
      <c r="C804" s="12"/>
      <c r="D804" s="12"/>
      <c r="E804" s="12"/>
      <c r="F804" s="21"/>
      <c r="G804" s="12"/>
      <c r="H804" s="12"/>
      <c r="I804" s="12"/>
      <c r="J804" s="12"/>
      <c r="K804" s="12"/>
      <c r="L804" s="12"/>
      <c r="M804" s="12"/>
      <c r="N804" s="12"/>
      <c r="O804" s="12"/>
      <c r="P804" s="12"/>
    </row>
    <row r="805" spans="3:16" x14ac:dyDescent="0.3">
      <c r="C805" s="12"/>
      <c r="D805" s="12"/>
      <c r="E805" s="12"/>
      <c r="F805" s="21"/>
      <c r="G805" s="12"/>
      <c r="H805" s="12"/>
      <c r="I805" s="12"/>
      <c r="J805" s="12"/>
      <c r="K805" s="12"/>
      <c r="L805" s="12"/>
      <c r="M805" s="12"/>
      <c r="N805" s="12"/>
      <c r="O805" s="12"/>
      <c r="P805" s="12"/>
    </row>
    <row r="806" spans="3:16" x14ac:dyDescent="0.3">
      <c r="C806" s="12"/>
      <c r="D806" s="12"/>
      <c r="E806" s="12"/>
      <c r="F806" s="21"/>
      <c r="G806" s="12"/>
      <c r="H806" s="12"/>
      <c r="I806" s="12"/>
      <c r="J806" s="12"/>
      <c r="K806" s="12"/>
      <c r="L806" s="12"/>
      <c r="M806" s="12"/>
      <c r="N806" s="12"/>
      <c r="O806" s="12"/>
      <c r="P806" s="12"/>
    </row>
    <row r="807" spans="3:16" x14ac:dyDescent="0.3">
      <c r="C807" s="12"/>
      <c r="D807" s="12"/>
      <c r="E807" s="12"/>
      <c r="F807" s="21"/>
      <c r="G807" s="12"/>
      <c r="H807" s="12"/>
      <c r="I807" s="12"/>
      <c r="J807" s="12"/>
      <c r="K807" s="12"/>
      <c r="L807" s="12"/>
      <c r="M807" s="12"/>
      <c r="N807" s="12"/>
      <c r="O807" s="12"/>
      <c r="P807" s="12"/>
    </row>
    <row r="808" spans="3:16" x14ac:dyDescent="0.3">
      <c r="C808" s="12"/>
      <c r="D808" s="12"/>
      <c r="E808" s="12"/>
      <c r="F808" s="21"/>
      <c r="G808" s="12"/>
      <c r="H808" s="12"/>
      <c r="I808" s="12"/>
      <c r="J808" s="12"/>
      <c r="K808" s="12"/>
      <c r="L808" s="12"/>
      <c r="M808" s="12"/>
      <c r="N808" s="12"/>
      <c r="O808" s="12"/>
      <c r="P808" s="12"/>
    </row>
    <row r="809" spans="3:16" x14ac:dyDescent="0.3">
      <c r="C809" s="12"/>
      <c r="D809" s="12"/>
      <c r="E809" s="12"/>
      <c r="F809" s="21"/>
      <c r="G809" s="12"/>
      <c r="H809" s="12"/>
      <c r="I809" s="12"/>
      <c r="J809" s="12"/>
      <c r="K809" s="12"/>
      <c r="L809" s="12"/>
      <c r="M809" s="12"/>
      <c r="N809" s="12"/>
      <c r="O809" s="12"/>
      <c r="P809" s="12"/>
    </row>
    <row r="810" spans="3:16" x14ac:dyDescent="0.3">
      <c r="C810" s="12"/>
      <c r="D810" s="12"/>
      <c r="E810" s="12"/>
      <c r="F810" s="21"/>
      <c r="G810" s="12"/>
      <c r="H810" s="12"/>
      <c r="I810" s="12"/>
      <c r="J810" s="12"/>
      <c r="K810" s="12"/>
      <c r="L810" s="12"/>
      <c r="M810" s="12"/>
      <c r="N810" s="12"/>
      <c r="O810" s="12"/>
      <c r="P810" s="12"/>
    </row>
    <row r="811" spans="3:16" x14ac:dyDescent="0.3">
      <c r="C811" s="12"/>
      <c r="D811" s="12"/>
      <c r="E811" s="12"/>
      <c r="F811" s="21"/>
      <c r="G811" s="12"/>
      <c r="H811" s="12"/>
      <c r="I811" s="12"/>
      <c r="J811" s="12"/>
      <c r="K811" s="12"/>
      <c r="L811" s="12"/>
      <c r="M811" s="12"/>
      <c r="N811" s="12"/>
      <c r="O811" s="12"/>
      <c r="P811" s="12"/>
    </row>
    <row r="812" spans="3:16" x14ac:dyDescent="0.3">
      <c r="C812" s="12"/>
      <c r="D812" s="12"/>
      <c r="E812" s="12"/>
      <c r="F812" s="21"/>
      <c r="G812" s="12"/>
      <c r="H812" s="12"/>
      <c r="I812" s="12"/>
      <c r="J812" s="12"/>
      <c r="K812" s="12"/>
      <c r="L812" s="12"/>
      <c r="M812" s="12"/>
      <c r="N812" s="12"/>
      <c r="O812" s="12"/>
      <c r="P812" s="12"/>
    </row>
    <row r="813" spans="3:16" x14ac:dyDescent="0.3">
      <c r="C813" s="12"/>
      <c r="D813" s="12"/>
      <c r="E813" s="12"/>
      <c r="F813" s="21"/>
      <c r="G813" s="12"/>
      <c r="H813" s="12"/>
      <c r="I813" s="12"/>
      <c r="J813" s="12"/>
      <c r="K813" s="12"/>
      <c r="L813" s="12"/>
      <c r="M813" s="12"/>
      <c r="N813" s="12"/>
      <c r="O813" s="12"/>
      <c r="P813" s="12"/>
    </row>
    <row r="814" spans="3:16" x14ac:dyDescent="0.3">
      <c r="C814" s="12"/>
      <c r="D814" s="12"/>
      <c r="E814" s="12"/>
      <c r="F814" s="21"/>
      <c r="G814" s="12"/>
      <c r="H814" s="12"/>
      <c r="I814" s="12"/>
      <c r="J814" s="12"/>
      <c r="K814" s="12"/>
      <c r="L814" s="12"/>
      <c r="M814" s="12"/>
      <c r="N814" s="12"/>
      <c r="O814" s="12"/>
      <c r="P814" s="12"/>
    </row>
    <row r="815" spans="3:16" x14ac:dyDescent="0.3">
      <c r="C815" s="12"/>
      <c r="D815" s="12"/>
      <c r="E815" s="12"/>
      <c r="F815" s="21"/>
      <c r="G815" s="12"/>
      <c r="H815" s="12"/>
      <c r="I815" s="12"/>
      <c r="J815" s="12"/>
      <c r="K815" s="12"/>
      <c r="L815" s="12"/>
      <c r="M815" s="12"/>
      <c r="N815" s="12"/>
      <c r="O815" s="12"/>
      <c r="P815" s="12"/>
    </row>
    <row r="816" spans="3:16" x14ac:dyDescent="0.3">
      <c r="C816" s="12"/>
      <c r="D816" s="12"/>
      <c r="E816" s="12"/>
      <c r="F816" s="21"/>
      <c r="G816" s="12"/>
      <c r="H816" s="12"/>
      <c r="I816" s="12"/>
      <c r="J816" s="12"/>
      <c r="K816" s="12"/>
      <c r="L816" s="12"/>
      <c r="M816" s="12"/>
      <c r="N816" s="12"/>
      <c r="O816" s="12"/>
      <c r="P816" s="12"/>
    </row>
    <row r="817" spans="3:16" x14ac:dyDescent="0.3">
      <c r="C817" s="12"/>
      <c r="D817" s="12"/>
      <c r="E817" s="12"/>
      <c r="F817" s="21"/>
      <c r="G817" s="12"/>
      <c r="H817" s="12"/>
      <c r="I817" s="12"/>
      <c r="J817" s="12"/>
      <c r="K817" s="12"/>
      <c r="L817" s="12"/>
      <c r="M817" s="12"/>
      <c r="N817" s="12"/>
      <c r="O817" s="12"/>
      <c r="P817" s="12"/>
    </row>
    <row r="818" spans="3:16" x14ac:dyDescent="0.3">
      <c r="C818" s="12"/>
      <c r="D818" s="12"/>
      <c r="E818" s="12"/>
      <c r="F818" s="21"/>
      <c r="G818" s="12"/>
      <c r="H818" s="12"/>
      <c r="I818" s="12"/>
      <c r="J818" s="12"/>
      <c r="K818" s="12"/>
      <c r="L818" s="12"/>
      <c r="M818" s="12"/>
      <c r="N818" s="12"/>
      <c r="O818" s="12"/>
      <c r="P818" s="12"/>
    </row>
    <row r="819" spans="3:16" x14ac:dyDescent="0.3">
      <c r="C819" s="12"/>
      <c r="D819" s="12"/>
      <c r="E819" s="12"/>
      <c r="F819" s="21"/>
      <c r="G819" s="12"/>
      <c r="H819" s="12"/>
      <c r="I819" s="12"/>
      <c r="J819" s="12"/>
      <c r="K819" s="12"/>
      <c r="L819" s="12"/>
      <c r="M819" s="12"/>
      <c r="N819" s="12"/>
      <c r="O819" s="12"/>
      <c r="P819" s="12"/>
    </row>
    <row r="820" spans="3:16" x14ac:dyDescent="0.3">
      <c r="C820" s="12"/>
      <c r="D820" s="12"/>
      <c r="E820" s="12"/>
      <c r="F820" s="21"/>
      <c r="G820" s="12"/>
      <c r="H820" s="12"/>
      <c r="I820" s="12"/>
      <c r="J820" s="12"/>
      <c r="K820" s="12"/>
      <c r="L820" s="12"/>
      <c r="M820" s="12"/>
      <c r="N820" s="12"/>
      <c r="O820" s="12"/>
      <c r="P820" s="12"/>
    </row>
    <row r="821" spans="3:16" x14ac:dyDescent="0.3">
      <c r="C821" s="12"/>
      <c r="D821" s="12"/>
      <c r="E821" s="12"/>
      <c r="F821" s="21"/>
      <c r="G821" s="12"/>
      <c r="H821" s="12"/>
      <c r="I821" s="12"/>
      <c r="J821" s="12"/>
      <c r="K821" s="12"/>
      <c r="L821" s="12"/>
      <c r="M821" s="12"/>
      <c r="N821" s="12"/>
      <c r="O821" s="12"/>
      <c r="P821" s="12"/>
    </row>
    <row r="822" spans="3:16" x14ac:dyDescent="0.3">
      <c r="C822" s="12"/>
      <c r="D822" s="12"/>
      <c r="E822" s="12"/>
      <c r="F822" s="21"/>
      <c r="G822" s="12"/>
      <c r="H822" s="12"/>
      <c r="I822" s="12"/>
      <c r="J822" s="12"/>
      <c r="K822" s="12"/>
      <c r="L822" s="12"/>
      <c r="M822" s="12"/>
      <c r="N822" s="12"/>
      <c r="O822" s="12"/>
      <c r="P822" s="12"/>
    </row>
    <row r="823" spans="3:16" x14ac:dyDescent="0.3">
      <c r="C823" s="12"/>
      <c r="D823" s="12"/>
      <c r="E823" s="12"/>
      <c r="F823" s="21"/>
      <c r="G823" s="12"/>
      <c r="H823" s="12"/>
      <c r="I823" s="12"/>
      <c r="J823" s="12"/>
      <c r="K823" s="12"/>
      <c r="L823" s="12"/>
      <c r="M823" s="12"/>
      <c r="N823" s="12"/>
      <c r="O823" s="12"/>
      <c r="P823" s="12"/>
    </row>
    <row r="824" spans="3:16" x14ac:dyDescent="0.3">
      <c r="C824" s="12"/>
      <c r="D824" s="12"/>
      <c r="E824" s="12"/>
      <c r="F824" s="21"/>
      <c r="G824" s="12"/>
      <c r="H824" s="12"/>
      <c r="I824" s="12"/>
      <c r="J824" s="12"/>
      <c r="K824" s="12"/>
      <c r="L824" s="12"/>
      <c r="M824" s="12"/>
      <c r="N824" s="12"/>
      <c r="O824" s="12"/>
      <c r="P824" s="12"/>
    </row>
    <row r="825" spans="3:16" x14ac:dyDescent="0.3">
      <c r="C825" s="12"/>
      <c r="D825" s="12"/>
      <c r="E825" s="12"/>
      <c r="F825" s="21"/>
      <c r="G825" s="12"/>
      <c r="H825" s="12"/>
      <c r="I825" s="12"/>
      <c r="J825" s="12"/>
      <c r="K825" s="12"/>
      <c r="L825" s="12"/>
      <c r="M825" s="12"/>
      <c r="N825" s="12"/>
      <c r="O825" s="12"/>
      <c r="P825" s="12"/>
    </row>
    <row r="826" spans="3:16" x14ac:dyDescent="0.3">
      <c r="C826" s="12"/>
      <c r="D826" s="12"/>
      <c r="E826" s="12"/>
      <c r="F826" s="21"/>
      <c r="G826" s="12"/>
      <c r="H826" s="12"/>
      <c r="I826" s="12"/>
      <c r="J826" s="12"/>
      <c r="K826" s="12"/>
      <c r="L826" s="12"/>
      <c r="M826" s="12"/>
      <c r="N826" s="12"/>
      <c r="O826" s="12"/>
      <c r="P826" s="12"/>
    </row>
    <row r="827" spans="3:16" x14ac:dyDescent="0.3">
      <c r="C827" s="12"/>
      <c r="D827" s="12"/>
      <c r="E827" s="12"/>
      <c r="F827" s="21"/>
      <c r="G827" s="12"/>
      <c r="H827" s="12"/>
      <c r="I827" s="12"/>
      <c r="J827" s="12"/>
      <c r="K827" s="12"/>
      <c r="L827" s="12"/>
      <c r="M827" s="12"/>
      <c r="N827" s="12"/>
      <c r="O827" s="12"/>
      <c r="P827" s="12"/>
    </row>
    <row r="828" spans="3:16" x14ac:dyDescent="0.3">
      <c r="C828" s="12"/>
      <c r="D828" s="12"/>
      <c r="E828" s="12"/>
      <c r="F828" s="21"/>
      <c r="G828" s="12"/>
      <c r="H828" s="12"/>
      <c r="I828" s="12"/>
      <c r="J828" s="12"/>
      <c r="K828" s="12"/>
      <c r="L828" s="12"/>
      <c r="M828" s="12"/>
      <c r="N828" s="12"/>
      <c r="O828" s="12"/>
      <c r="P828" s="12"/>
    </row>
    <row r="829" spans="3:16" x14ac:dyDescent="0.3">
      <c r="C829" s="12"/>
      <c r="D829" s="12"/>
      <c r="E829" s="12"/>
      <c r="F829" s="21"/>
      <c r="G829" s="12"/>
      <c r="H829" s="12"/>
      <c r="I829" s="12"/>
      <c r="J829" s="12"/>
      <c r="K829" s="12"/>
      <c r="L829" s="12"/>
      <c r="M829" s="12"/>
      <c r="N829" s="12"/>
      <c r="O829" s="12"/>
      <c r="P829" s="12"/>
    </row>
    <row r="830" spans="3:16" x14ac:dyDescent="0.3">
      <c r="C830" s="12"/>
      <c r="D830" s="12"/>
      <c r="E830" s="12"/>
      <c r="F830" s="21"/>
      <c r="G830" s="12"/>
      <c r="H830" s="12"/>
      <c r="I830" s="12"/>
      <c r="J830" s="12"/>
      <c r="K830" s="12"/>
      <c r="L830" s="12"/>
      <c r="M830" s="12"/>
      <c r="N830" s="12"/>
      <c r="O830" s="12"/>
      <c r="P830" s="12"/>
    </row>
    <row r="831" spans="3:16" x14ac:dyDescent="0.3">
      <c r="C831" s="12"/>
      <c r="D831" s="12"/>
      <c r="E831" s="12"/>
      <c r="F831" s="21"/>
      <c r="G831" s="12"/>
      <c r="H831" s="12"/>
      <c r="I831" s="12"/>
      <c r="J831" s="12"/>
      <c r="K831" s="12"/>
      <c r="L831" s="12"/>
      <c r="M831" s="12"/>
      <c r="N831" s="12"/>
      <c r="O831" s="12"/>
      <c r="P831" s="12"/>
    </row>
    <row r="832" spans="3:16" x14ac:dyDescent="0.3">
      <c r="C832" s="12"/>
      <c r="D832" s="12"/>
      <c r="E832" s="12"/>
      <c r="F832" s="21"/>
      <c r="G832" s="12"/>
      <c r="H832" s="12"/>
      <c r="I832" s="12"/>
      <c r="J832" s="12"/>
      <c r="K832" s="12"/>
      <c r="L832" s="12"/>
      <c r="M832" s="12"/>
      <c r="N832" s="12"/>
      <c r="O832" s="12"/>
      <c r="P832" s="12"/>
    </row>
    <row r="833" spans="3:16" x14ac:dyDescent="0.3">
      <c r="C833" s="12"/>
      <c r="D833" s="12"/>
      <c r="E833" s="12"/>
      <c r="F833" s="21"/>
      <c r="G833" s="12"/>
      <c r="H833" s="12"/>
      <c r="I833" s="12"/>
      <c r="J833" s="12"/>
      <c r="K833" s="12"/>
      <c r="L833" s="12"/>
      <c r="M833" s="12"/>
      <c r="N833" s="12"/>
      <c r="O833" s="12"/>
      <c r="P833" s="12"/>
    </row>
    <row r="834" spans="3:16" x14ac:dyDescent="0.3">
      <c r="C834" s="12"/>
      <c r="D834" s="12"/>
      <c r="E834" s="12"/>
      <c r="F834" s="21"/>
      <c r="G834" s="12"/>
      <c r="H834" s="12"/>
      <c r="I834" s="12"/>
      <c r="J834" s="12"/>
      <c r="K834" s="12"/>
      <c r="L834" s="12"/>
      <c r="M834" s="12"/>
      <c r="N834" s="12"/>
      <c r="O834" s="12"/>
      <c r="P834" s="12"/>
    </row>
    <row r="835" spans="3:16" x14ac:dyDescent="0.3">
      <c r="C835" s="12"/>
      <c r="D835" s="12"/>
      <c r="E835" s="12"/>
      <c r="F835" s="21"/>
      <c r="G835" s="12"/>
      <c r="H835" s="12"/>
      <c r="I835" s="12"/>
      <c r="J835" s="12"/>
      <c r="K835" s="12"/>
      <c r="L835" s="12"/>
      <c r="M835" s="12"/>
      <c r="N835" s="12"/>
      <c r="O835" s="12"/>
      <c r="P835" s="12"/>
    </row>
    <row r="836" spans="3:16" x14ac:dyDescent="0.3">
      <c r="C836" s="12"/>
      <c r="D836" s="12"/>
      <c r="E836" s="12"/>
      <c r="F836" s="21"/>
      <c r="G836" s="12"/>
      <c r="H836" s="12"/>
      <c r="I836" s="12"/>
      <c r="J836" s="12"/>
      <c r="K836" s="12"/>
      <c r="L836" s="12"/>
      <c r="M836" s="12"/>
      <c r="N836" s="12"/>
      <c r="O836" s="12"/>
      <c r="P836" s="12"/>
    </row>
    <row r="837" spans="3:16" x14ac:dyDescent="0.3">
      <c r="C837" s="12"/>
      <c r="D837" s="12"/>
      <c r="E837" s="12"/>
      <c r="F837" s="21"/>
      <c r="G837" s="12"/>
      <c r="H837" s="12"/>
      <c r="I837" s="12"/>
      <c r="J837" s="12"/>
      <c r="K837" s="12"/>
      <c r="L837" s="12"/>
      <c r="M837" s="12"/>
      <c r="N837" s="12"/>
      <c r="O837" s="12"/>
      <c r="P837" s="12"/>
    </row>
    <row r="838" spans="3:16" x14ac:dyDescent="0.3">
      <c r="C838" s="12"/>
      <c r="D838" s="12"/>
      <c r="E838" s="12"/>
      <c r="F838" s="21"/>
      <c r="G838" s="12"/>
      <c r="H838" s="12"/>
      <c r="I838" s="12"/>
      <c r="J838" s="12"/>
      <c r="K838" s="12"/>
      <c r="L838" s="12"/>
      <c r="M838" s="12"/>
      <c r="N838" s="12"/>
      <c r="O838" s="12"/>
      <c r="P838" s="12"/>
    </row>
    <row r="839" spans="3:16" x14ac:dyDescent="0.3">
      <c r="C839" s="12"/>
      <c r="D839" s="12"/>
      <c r="E839" s="12"/>
      <c r="F839" s="21"/>
      <c r="G839" s="12"/>
      <c r="H839" s="12"/>
      <c r="I839" s="12"/>
      <c r="J839" s="12"/>
      <c r="K839" s="12"/>
      <c r="L839" s="12"/>
      <c r="M839" s="12"/>
      <c r="N839" s="12"/>
      <c r="O839" s="12"/>
      <c r="P839" s="12"/>
    </row>
    <row r="840" spans="3:16" x14ac:dyDescent="0.3">
      <c r="C840" s="12"/>
      <c r="D840" s="12"/>
      <c r="E840" s="12"/>
      <c r="F840" s="21"/>
      <c r="G840" s="12"/>
      <c r="H840" s="12"/>
      <c r="I840" s="12"/>
      <c r="J840" s="12"/>
      <c r="K840" s="12"/>
      <c r="L840" s="12"/>
      <c r="M840" s="12"/>
      <c r="N840" s="12"/>
      <c r="O840" s="12"/>
      <c r="P840" s="12"/>
    </row>
    <row r="841" spans="3:16" x14ac:dyDescent="0.3">
      <c r="C841" s="12"/>
      <c r="D841" s="12"/>
      <c r="E841" s="12"/>
      <c r="F841" s="21"/>
      <c r="G841" s="12"/>
      <c r="H841" s="12"/>
      <c r="I841" s="12"/>
      <c r="J841" s="12"/>
      <c r="K841" s="12"/>
      <c r="L841" s="12"/>
      <c r="M841" s="12"/>
      <c r="N841" s="12"/>
      <c r="O841" s="12"/>
      <c r="P841" s="12"/>
    </row>
    <row r="842" spans="3:16" x14ac:dyDescent="0.3">
      <c r="C842" s="12"/>
      <c r="D842" s="12"/>
      <c r="E842" s="12"/>
      <c r="F842" s="21"/>
      <c r="G842" s="12"/>
      <c r="H842" s="12"/>
      <c r="I842" s="12"/>
      <c r="J842" s="12"/>
      <c r="K842" s="12"/>
      <c r="L842" s="12"/>
      <c r="M842" s="12"/>
      <c r="N842" s="12"/>
      <c r="O842" s="12"/>
      <c r="P842" s="12"/>
    </row>
    <row r="843" spans="3:16" x14ac:dyDescent="0.3">
      <c r="C843" s="12"/>
      <c r="D843" s="12"/>
      <c r="E843" s="12"/>
      <c r="F843" s="21"/>
      <c r="G843" s="12"/>
      <c r="H843" s="12"/>
      <c r="I843" s="12"/>
      <c r="J843" s="12"/>
      <c r="K843" s="12"/>
      <c r="L843" s="12"/>
      <c r="M843" s="12"/>
      <c r="N843" s="12"/>
      <c r="O843" s="12"/>
      <c r="P843" s="12"/>
    </row>
    <row r="844" spans="3:16" x14ac:dyDescent="0.3">
      <c r="C844" s="12"/>
      <c r="D844" s="12"/>
      <c r="E844" s="12"/>
      <c r="F844" s="21"/>
      <c r="G844" s="12"/>
      <c r="H844" s="12"/>
      <c r="I844" s="12"/>
      <c r="J844" s="12"/>
      <c r="K844" s="12"/>
      <c r="L844" s="12"/>
      <c r="M844" s="12"/>
      <c r="N844" s="12"/>
      <c r="O844" s="12"/>
      <c r="P844" s="12"/>
    </row>
    <row r="845" spans="3:16" x14ac:dyDescent="0.3">
      <c r="C845" s="12"/>
      <c r="D845" s="12"/>
      <c r="E845" s="12"/>
      <c r="F845" s="21"/>
      <c r="G845" s="12"/>
      <c r="H845" s="12"/>
      <c r="I845" s="12"/>
      <c r="J845" s="12"/>
      <c r="K845" s="12"/>
      <c r="L845" s="12"/>
      <c r="M845" s="12"/>
      <c r="N845" s="12"/>
      <c r="O845" s="12"/>
      <c r="P845" s="12"/>
    </row>
    <row r="846" spans="3:16" x14ac:dyDescent="0.3">
      <c r="C846" s="12"/>
      <c r="D846" s="12"/>
      <c r="E846" s="12"/>
      <c r="F846" s="21"/>
      <c r="G846" s="12"/>
      <c r="H846" s="12"/>
      <c r="I846" s="12"/>
      <c r="J846" s="12"/>
      <c r="K846" s="12"/>
      <c r="L846" s="12"/>
      <c r="M846" s="12"/>
      <c r="N846" s="12"/>
      <c r="O846" s="12"/>
      <c r="P846" s="12"/>
    </row>
    <row r="847" spans="3:16" x14ac:dyDescent="0.3">
      <c r="C847" s="12"/>
      <c r="D847" s="12"/>
      <c r="E847" s="12"/>
      <c r="F847" s="21"/>
      <c r="G847" s="12"/>
      <c r="H847" s="12"/>
      <c r="I847" s="12"/>
      <c r="J847" s="12"/>
      <c r="K847" s="12"/>
      <c r="L847" s="12"/>
      <c r="M847" s="12"/>
      <c r="N847" s="12"/>
      <c r="O847" s="12"/>
      <c r="P847" s="12"/>
    </row>
    <row r="848" spans="3:16" x14ac:dyDescent="0.3">
      <c r="C848" s="12"/>
      <c r="D848" s="12"/>
      <c r="E848" s="12"/>
      <c r="F848" s="21"/>
      <c r="G848" s="12"/>
      <c r="H848" s="12"/>
      <c r="I848" s="12"/>
      <c r="J848" s="12"/>
      <c r="K848" s="12"/>
      <c r="L848" s="12"/>
      <c r="M848" s="12"/>
      <c r="N848" s="12"/>
      <c r="O848" s="12"/>
      <c r="P848" s="12"/>
    </row>
    <row r="849" spans="3:16" x14ac:dyDescent="0.3">
      <c r="C849" s="12"/>
      <c r="D849" s="12"/>
      <c r="E849" s="12"/>
      <c r="F849" s="21"/>
      <c r="G849" s="12"/>
      <c r="H849" s="12"/>
      <c r="I849" s="12"/>
      <c r="J849" s="12"/>
      <c r="K849" s="12"/>
      <c r="L849" s="12"/>
      <c r="M849" s="12"/>
      <c r="N849" s="12"/>
      <c r="O849" s="12"/>
      <c r="P849" s="12"/>
    </row>
    <row r="850" spans="3:16" x14ac:dyDescent="0.3">
      <c r="C850" s="12"/>
      <c r="D850" s="12"/>
      <c r="E850" s="12"/>
      <c r="F850" s="21"/>
      <c r="G850" s="12"/>
      <c r="H850" s="12"/>
      <c r="I850" s="12"/>
      <c r="J850" s="12"/>
      <c r="K850" s="12"/>
      <c r="L850" s="12"/>
      <c r="M850" s="12"/>
      <c r="N850" s="12"/>
      <c r="O850" s="12"/>
      <c r="P850" s="12"/>
    </row>
    <row r="851" spans="3:16" x14ac:dyDescent="0.3">
      <c r="C851" s="12"/>
      <c r="D851" s="12"/>
      <c r="E851" s="12"/>
      <c r="F851" s="21"/>
      <c r="G851" s="12"/>
      <c r="H851" s="12"/>
      <c r="I851" s="12"/>
      <c r="J851" s="12"/>
      <c r="K851" s="12"/>
      <c r="L851" s="12"/>
      <c r="M851" s="12"/>
      <c r="N851" s="12"/>
      <c r="O851" s="12"/>
      <c r="P851" s="12"/>
    </row>
    <row r="852" spans="3:16" x14ac:dyDescent="0.3">
      <c r="C852" s="12"/>
      <c r="D852" s="12"/>
      <c r="E852" s="12"/>
      <c r="F852" s="21"/>
      <c r="G852" s="12"/>
      <c r="H852" s="12"/>
      <c r="I852" s="12"/>
      <c r="J852" s="12"/>
      <c r="K852" s="12"/>
      <c r="L852" s="12"/>
      <c r="M852" s="12"/>
      <c r="N852" s="12"/>
      <c r="O852" s="12"/>
      <c r="P852" s="12"/>
    </row>
    <row r="853" spans="3:16" x14ac:dyDescent="0.3">
      <c r="C853" s="12"/>
      <c r="D853" s="12"/>
      <c r="E853" s="12"/>
      <c r="F853" s="21"/>
      <c r="G853" s="12"/>
      <c r="H853" s="12"/>
      <c r="I853" s="12"/>
      <c r="J853" s="12"/>
      <c r="K853" s="12"/>
      <c r="L853" s="12"/>
      <c r="M853" s="12"/>
      <c r="N853" s="12"/>
      <c r="O853" s="12"/>
      <c r="P853" s="12"/>
    </row>
    <row r="854" spans="3:16" x14ac:dyDescent="0.3">
      <c r="C854" s="12"/>
      <c r="D854" s="12"/>
      <c r="E854" s="12"/>
      <c r="F854" s="21"/>
      <c r="G854" s="12"/>
      <c r="H854" s="12"/>
      <c r="I854" s="12"/>
      <c r="J854" s="12"/>
      <c r="K854" s="12"/>
      <c r="L854" s="12"/>
      <c r="M854" s="12"/>
      <c r="N854" s="12"/>
      <c r="O854" s="12"/>
      <c r="P854" s="12"/>
    </row>
    <row r="855" spans="3:16" x14ac:dyDescent="0.3">
      <c r="C855" s="12"/>
      <c r="D855" s="12"/>
      <c r="E855" s="12"/>
      <c r="F855" s="21"/>
      <c r="G855" s="12"/>
      <c r="H855" s="12"/>
      <c r="I855" s="12"/>
      <c r="J855" s="12"/>
      <c r="K855" s="12"/>
      <c r="L855" s="12"/>
      <c r="M855" s="12"/>
      <c r="N855" s="12"/>
      <c r="O855" s="12"/>
      <c r="P855" s="12"/>
    </row>
    <row r="856" spans="3:16" x14ac:dyDescent="0.3">
      <c r="C856" s="12"/>
      <c r="D856" s="12"/>
      <c r="E856" s="12"/>
      <c r="F856" s="21"/>
      <c r="G856" s="12"/>
      <c r="H856" s="12"/>
      <c r="I856" s="12"/>
      <c r="J856" s="12"/>
      <c r="K856" s="12"/>
      <c r="L856" s="12"/>
      <c r="M856" s="12"/>
      <c r="N856" s="12"/>
      <c r="O856" s="12"/>
      <c r="P856" s="12"/>
    </row>
    <row r="857" spans="3:16" x14ac:dyDescent="0.3">
      <c r="C857" s="12"/>
      <c r="D857" s="12"/>
      <c r="E857" s="12"/>
      <c r="F857" s="21"/>
      <c r="G857" s="12"/>
      <c r="H857" s="12"/>
      <c r="I857" s="12"/>
      <c r="J857" s="12"/>
      <c r="K857" s="12"/>
      <c r="L857" s="12"/>
      <c r="M857" s="12"/>
      <c r="N857" s="12"/>
      <c r="O857" s="12"/>
      <c r="P857" s="12"/>
    </row>
    <row r="858" spans="3:16" x14ac:dyDescent="0.3">
      <c r="C858" s="12"/>
      <c r="D858" s="12"/>
      <c r="E858" s="12"/>
      <c r="F858" s="21"/>
      <c r="G858" s="12"/>
      <c r="H858" s="12"/>
      <c r="I858" s="12"/>
      <c r="J858" s="12"/>
      <c r="K858" s="12"/>
      <c r="L858" s="12"/>
      <c r="M858" s="12"/>
      <c r="N858" s="12"/>
      <c r="O858" s="12"/>
      <c r="P858" s="12"/>
    </row>
    <row r="859" spans="3:16" x14ac:dyDescent="0.3">
      <c r="C859" s="12"/>
      <c r="D859" s="12"/>
      <c r="E859" s="12"/>
      <c r="F859" s="21"/>
      <c r="G859" s="12"/>
      <c r="H859" s="12"/>
      <c r="I859" s="12"/>
      <c r="J859" s="12"/>
      <c r="K859" s="12"/>
      <c r="L859" s="12"/>
      <c r="M859" s="12"/>
      <c r="N859" s="12"/>
      <c r="O859" s="12"/>
      <c r="P859" s="12"/>
    </row>
    <row r="860" spans="3:16" x14ac:dyDescent="0.3">
      <c r="C860" s="12"/>
      <c r="D860" s="12"/>
      <c r="E860" s="12"/>
      <c r="F860" s="21"/>
      <c r="G860" s="12"/>
      <c r="H860" s="12"/>
      <c r="I860" s="12"/>
      <c r="J860" s="12"/>
      <c r="K860" s="12"/>
      <c r="L860" s="12"/>
      <c r="M860" s="12"/>
      <c r="N860" s="12"/>
      <c r="O860" s="12"/>
      <c r="P860" s="12"/>
    </row>
    <row r="861" spans="3:16" x14ac:dyDescent="0.3">
      <c r="C861" s="12"/>
      <c r="D861" s="12"/>
      <c r="E861" s="12"/>
      <c r="F861" s="21"/>
      <c r="G861" s="12"/>
      <c r="H861" s="12"/>
      <c r="I861" s="12"/>
      <c r="J861" s="12"/>
      <c r="K861" s="12"/>
      <c r="L861" s="12"/>
      <c r="M861" s="12"/>
      <c r="N861" s="12"/>
      <c r="O861" s="12"/>
      <c r="P861" s="12"/>
    </row>
    <row r="862" spans="3:16" x14ac:dyDescent="0.3">
      <c r="C862" s="12"/>
      <c r="D862" s="12"/>
      <c r="E862" s="12"/>
      <c r="F862" s="21"/>
      <c r="G862" s="12"/>
      <c r="H862" s="12"/>
      <c r="I862" s="12"/>
      <c r="J862" s="12"/>
      <c r="K862" s="12"/>
      <c r="L862" s="12"/>
      <c r="M862" s="12"/>
      <c r="N862" s="12"/>
      <c r="O862" s="12"/>
      <c r="P862" s="12"/>
    </row>
    <row r="863" spans="3:16" x14ac:dyDescent="0.3">
      <c r="C863" s="12"/>
      <c r="D863" s="12"/>
      <c r="E863" s="12"/>
      <c r="F863" s="21"/>
      <c r="G863" s="12"/>
      <c r="H863" s="12"/>
      <c r="I863" s="12"/>
      <c r="J863" s="12"/>
      <c r="K863" s="12"/>
      <c r="L863" s="12"/>
      <c r="M863" s="12"/>
      <c r="N863" s="12"/>
      <c r="O863" s="12"/>
      <c r="P863" s="12"/>
    </row>
    <row r="864" spans="3:16" x14ac:dyDescent="0.3">
      <c r="C864" s="12"/>
      <c r="D864" s="12"/>
      <c r="E864" s="12"/>
      <c r="F864" s="21"/>
      <c r="G864" s="12"/>
      <c r="H864" s="12"/>
      <c r="I864" s="12"/>
      <c r="J864" s="12"/>
      <c r="K864" s="12"/>
      <c r="L864" s="12"/>
      <c r="M864" s="12"/>
      <c r="N864" s="12"/>
      <c r="O864" s="12"/>
      <c r="P864" s="12"/>
    </row>
    <row r="865" spans="3:16" x14ac:dyDescent="0.3">
      <c r="C865" s="12"/>
      <c r="D865" s="12"/>
      <c r="E865" s="12"/>
      <c r="F865" s="21"/>
      <c r="G865" s="12"/>
      <c r="H865" s="12"/>
      <c r="I865" s="12"/>
      <c r="J865" s="12"/>
      <c r="K865" s="12"/>
      <c r="L865" s="12"/>
      <c r="M865" s="12"/>
      <c r="N865" s="12"/>
      <c r="O865" s="12"/>
      <c r="P865" s="12"/>
    </row>
    <row r="866" spans="3:16" x14ac:dyDescent="0.3">
      <c r="C866" s="12"/>
      <c r="D866" s="12"/>
      <c r="E866" s="12"/>
      <c r="F866" s="21"/>
      <c r="G866" s="12"/>
      <c r="H866" s="12"/>
      <c r="I866" s="12"/>
      <c r="J866" s="12"/>
      <c r="K866" s="12"/>
      <c r="L866" s="12"/>
      <c r="M866" s="12"/>
      <c r="N866" s="12"/>
      <c r="O866" s="12"/>
      <c r="P866" s="12"/>
    </row>
    <row r="867" spans="3:16" x14ac:dyDescent="0.3">
      <c r="C867" s="12"/>
      <c r="D867" s="12"/>
      <c r="E867" s="12"/>
      <c r="F867" s="21"/>
      <c r="G867" s="12"/>
      <c r="H867" s="12"/>
      <c r="I867" s="12"/>
      <c r="J867" s="12"/>
      <c r="K867" s="12"/>
      <c r="L867" s="12"/>
      <c r="M867" s="12"/>
      <c r="N867" s="12"/>
      <c r="O867" s="12"/>
      <c r="P867" s="12"/>
    </row>
    <row r="868" spans="3:16" x14ac:dyDescent="0.3">
      <c r="C868" s="12"/>
      <c r="D868" s="12"/>
      <c r="E868" s="12"/>
      <c r="F868" s="21"/>
      <c r="G868" s="12"/>
      <c r="H868" s="12"/>
      <c r="I868" s="12"/>
      <c r="J868" s="12"/>
      <c r="K868" s="12"/>
      <c r="L868" s="12"/>
      <c r="M868" s="12"/>
      <c r="N868" s="12"/>
      <c r="O868" s="12"/>
      <c r="P868" s="12"/>
    </row>
    <row r="869" spans="3:16" x14ac:dyDescent="0.3">
      <c r="C869" s="12"/>
      <c r="D869" s="12"/>
      <c r="E869" s="12"/>
      <c r="F869" s="21"/>
      <c r="G869" s="12"/>
      <c r="H869" s="12"/>
      <c r="I869" s="12"/>
      <c r="J869" s="12"/>
      <c r="K869" s="12"/>
      <c r="L869" s="12"/>
      <c r="M869" s="12"/>
      <c r="N869" s="12"/>
      <c r="O869" s="12"/>
      <c r="P869" s="12"/>
    </row>
    <row r="870" spans="3:16" x14ac:dyDescent="0.3">
      <c r="C870" s="12"/>
      <c r="D870" s="12"/>
      <c r="E870" s="12"/>
      <c r="F870" s="21"/>
      <c r="G870" s="12"/>
      <c r="H870" s="12"/>
      <c r="I870" s="12"/>
      <c r="J870" s="12"/>
      <c r="K870" s="12"/>
      <c r="L870" s="12"/>
      <c r="M870" s="12"/>
      <c r="N870" s="12"/>
      <c r="O870" s="12"/>
      <c r="P870" s="12"/>
    </row>
    <row r="871" spans="3:16" x14ac:dyDescent="0.3">
      <c r="C871" s="12"/>
      <c r="D871" s="12"/>
      <c r="E871" s="12"/>
      <c r="F871" s="21"/>
      <c r="G871" s="12"/>
      <c r="H871" s="12"/>
      <c r="I871" s="12"/>
      <c r="J871" s="12"/>
      <c r="K871" s="12"/>
      <c r="L871" s="12"/>
      <c r="M871" s="12"/>
      <c r="N871" s="12"/>
      <c r="O871" s="12"/>
      <c r="P871" s="12"/>
    </row>
    <row r="872" spans="3:16" x14ac:dyDescent="0.3">
      <c r="C872" s="12"/>
      <c r="D872" s="12"/>
      <c r="E872" s="12"/>
      <c r="F872" s="21"/>
      <c r="G872" s="12"/>
      <c r="H872" s="12"/>
      <c r="I872" s="12"/>
      <c r="J872" s="12"/>
      <c r="K872" s="12"/>
      <c r="L872" s="12"/>
      <c r="M872" s="12"/>
      <c r="N872" s="12"/>
      <c r="O872" s="12"/>
      <c r="P872" s="12"/>
    </row>
    <row r="873" spans="3:16" x14ac:dyDescent="0.3">
      <c r="C873" s="12"/>
      <c r="D873" s="12"/>
      <c r="E873" s="12"/>
      <c r="F873" s="21"/>
      <c r="G873" s="12"/>
      <c r="H873" s="12"/>
      <c r="I873" s="12"/>
      <c r="J873" s="12"/>
      <c r="K873" s="12"/>
      <c r="L873" s="12"/>
      <c r="M873" s="12"/>
      <c r="N873" s="12"/>
      <c r="O873" s="12"/>
      <c r="P873" s="12"/>
    </row>
    <row r="874" spans="3:16" x14ac:dyDescent="0.3">
      <c r="C874" s="12"/>
      <c r="D874" s="12"/>
      <c r="E874" s="12"/>
      <c r="F874" s="21"/>
      <c r="G874" s="12"/>
      <c r="H874" s="12"/>
      <c r="I874" s="12"/>
      <c r="J874" s="12"/>
      <c r="K874" s="12"/>
      <c r="L874" s="12"/>
      <c r="M874" s="12"/>
      <c r="N874" s="12"/>
      <c r="O874" s="12"/>
      <c r="P874" s="12"/>
    </row>
    <row r="875" spans="3:16" x14ac:dyDescent="0.3">
      <c r="C875" s="12"/>
      <c r="D875" s="12"/>
      <c r="E875" s="12"/>
      <c r="F875" s="21"/>
      <c r="G875" s="12"/>
      <c r="H875" s="12"/>
      <c r="I875" s="12"/>
      <c r="J875" s="12"/>
      <c r="K875" s="12"/>
      <c r="L875" s="12"/>
      <c r="M875" s="12"/>
      <c r="N875" s="12"/>
      <c r="O875" s="12"/>
      <c r="P875" s="12"/>
    </row>
    <row r="876" spans="3:16" x14ac:dyDescent="0.3">
      <c r="C876" s="12"/>
      <c r="D876" s="12"/>
      <c r="E876" s="12"/>
      <c r="F876" s="21"/>
      <c r="G876" s="12"/>
      <c r="H876" s="12"/>
      <c r="I876" s="12"/>
      <c r="J876" s="12"/>
      <c r="K876" s="12"/>
      <c r="L876" s="12"/>
      <c r="M876" s="12"/>
      <c r="N876" s="12"/>
      <c r="O876" s="12"/>
      <c r="P876" s="12"/>
    </row>
    <row r="877" spans="3:16" x14ac:dyDescent="0.3">
      <c r="C877" s="12"/>
      <c r="D877" s="12"/>
      <c r="E877" s="12"/>
      <c r="F877" s="21"/>
      <c r="G877" s="12"/>
      <c r="H877" s="12"/>
      <c r="I877" s="12"/>
      <c r="J877" s="12"/>
      <c r="K877" s="12"/>
      <c r="L877" s="12"/>
      <c r="M877" s="12"/>
      <c r="N877" s="12"/>
      <c r="O877" s="12"/>
      <c r="P877" s="12"/>
    </row>
    <row r="878" spans="3:16" x14ac:dyDescent="0.3">
      <c r="C878" s="12"/>
      <c r="D878" s="12"/>
      <c r="E878" s="12"/>
      <c r="F878" s="21"/>
      <c r="G878" s="12"/>
      <c r="H878" s="12"/>
      <c r="I878" s="12"/>
      <c r="J878" s="12"/>
      <c r="K878" s="12"/>
      <c r="L878" s="12"/>
      <c r="M878" s="12"/>
      <c r="N878" s="12"/>
      <c r="O878" s="12"/>
      <c r="P878" s="12"/>
    </row>
    <row r="879" spans="3:16" x14ac:dyDescent="0.3">
      <c r="C879" s="12"/>
      <c r="D879" s="12"/>
      <c r="E879" s="12"/>
      <c r="F879" s="21"/>
      <c r="G879" s="12"/>
      <c r="H879" s="12"/>
      <c r="I879" s="12"/>
      <c r="J879" s="12"/>
      <c r="K879" s="12"/>
      <c r="L879" s="12"/>
      <c r="M879" s="12"/>
      <c r="N879" s="12"/>
      <c r="O879" s="12"/>
      <c r="P879" s="12"/>
    </row>
    <row r="880" spans="3:16" x14ac:dyDescent="0.3">
      <c r="C880" s="12"/>
      <c r="D880" s="12"/>
      <c r="E880" s="12"/>
      <c r="F880" s="21"/>
      <c r="G880" s="12"/>
      <c r="H880" s="12"/>
      <c r="I880" s="12"/>
      <c r="J880" s="12"/>
      <c r="K880" s="12"/>
      <c r="L880" s="12"/>
      <c r="M880" s="12"/>
      <c r="N880" s="12"/>
      <c r="O880" s="12"/>
      <c r="P880" s="12"/>
    </row>
    <row r="881" spans="3:16" x14ac:dyDescent="0.3">
      <c r="C881" s="12"/>
      <c r="D881" s="12"/>
      <c r="E881" s="12"/>
      <c r="F881" s="21"/>
      <c r="G881" s="12"/>
      <c r="H881" s="12"/>
      <c r="I881" s="12"/>
      <c r="J881" s="12"/>
      <c r="K881" s="12"/>
      <c r="L881" s="12"/>
      <c r="M881" s="12"/>
      <c r="N881" s="12"/>
      <c r="O881" s="12"/>
      <c r="P881" s="12"/>
    </row>
    <row r="882" spans="3:16" x14ac:dyDescent="0.3">
      <c r="C882" s="12"/>
      <c r="D882" s="12"/>
      <c r="E882" s="12"/>
      <c r="F882" s="21"/>
      <c r="G882" s="12"/>
      <c r="H882" s="12"/>
      <c r="I882" s="12"/>
      <c r="J882" s="12"/>
      <c r="K882" s="12"/>
      <c r="L882" s="12"/>
      <c r="M882" s="12"/>
      <c r="N882" s="12"/>
      <c r="O882" s="12"/>
      <c r="P882" s="12"/>
    </row>
    <row r="883" spans="3:16" x14ac:dyDescent="0.3">
      <c r="C883" s="12"/>
      <c r="D883" s="12"/>
      <c r="E883" s="12"/>
      <c r="F883" s="21"/>
      <c r="G883" s="12"/>
      <c r="H883" s="12"/>
      <c r="I883" s="12"/>
      <c r="J883" s="12"/>
      <c r="K883" s="12"/>
      <c r="L883" s="12"/>
      <c r="M883" s="12"/>
      <c r="N883" s="12"/>
      <c r="O883" s="12"/>
      <c r="P883" s="12"/>
    </row>
    <row r="884" spans="3:16" x14ac:dyDescent="0.3">
      <c r="C884" s="12"/>
      <c r="D884" s="12"/>
      <c r="E884" s="12"/>
      <c r="F884" s="21"/>
      <c r="G884" s="12"/>
      <c r="H884" s="12"/>
      <c r="I884" s="12"/>
      <c r="J884" s="12"/>
      <c r="K884" s="12"/>
      <c r="L884" s="12"/>
      <c r="M884" s="12"/>
      <c r="N884" s="12"/>
      <c r="O884" s="12"/>
      <c r="P884" s="12"/>
    </row>
    <row r="885" spans="3:16" x14ac:dyDescent="0.3">
      <c r="C885" s="12"/>
      <c r="D885" s="12"/>
      <c r="E885" s="12"/>
      <c r="F885" s="21"/>
      <c r="G885" s="12"/>
      <c r="H885" s="12"/>
      <c r="I885" s="12"/>
      <c r="J885" s="12"/>
      <c r="K885" s="12"/>
      <c r="L885" s="12"/>
      <c r="M885" s="12"/>
      <c r="N885" s="12"/>
      <c r="O885" s="12"/>
      <c r="P885" s="12"/>
    </row>
    <row r="886" spans="3:16" x14ac:dyDescent="0.3">
      <c r="C886" s="12"/>
      <c r="D886" s="12"/>
      <c r="E886" s="12"/>
      <c r="F886" s="21"/>
      <c r="G886" s="12"/>
      <c r="H886" s="12"/>
      <c r="I886" s="12"/>
      <c r="J886" s="12"/>
      <c r="K886" s="12"/>
      <c r="L886" s="12"/>
      <c r="M886" s="12"/>
      <c r="N886" s="12"/>
      <c r="O886" s="12"/>
      <c r="P886" s="12"/>
    </row>
    <row r="887" spans="3:16" x14ac:dyDescent="0.3">
      <c r="C887" s="12"/>
      <c r="D887" s="12"/>
      <c r="E887" s="12"/>
      <c r="F887" s="21"/>
      <c r="G887" s="12"/>
      <c r="H887" s="12"/>
      <c r="I887" s="12"/>
      <c r="J887" s="12"/>
      <c r="K887" s="12"/>
      <c r="L887" s="12"/>
      <c r="M887" s="12"/>
      <c r="N887" s="12"/>
      <c r="O887" s="12"/>
      <c r="P887" s="12"/>
    </row>
    <row r="888" spans="3:16" x14ac:dyDescent="0.3">
      <c r="C888" s="12"/>
      <c r="D888" s="12"/>
      <c r="E888" s="12"/>
      <c r="F888" s="21"/>
      <c r="G888" s="12"/>
      <c r="H888" s="12"/>
      <c r="I888" s="12"/>
      <c r="J888" s="12"/>
      <c r="K888" s="12"/>
      <c r="L888" s="12"/>
      <c r="M888" s="12"/>
      <c r="N888" s="12"/>
      <c r="O888" s="12"/>
      <c r="P888" s="12"/>
    </row>
    <row r="889" spans="3:16" x14ac:dyDescent="0.3">
      <c r="C889" s="12"/>
      <c r="D889" s="12"/>
      <c r="E889" s="12"/>
      <c r="F889" s="21"/>
      <c r="G889" s="12"/>
      <c r="H889" s="12"/>
      <c r="I889" s="12"/>
      <c r="J889" s="12"/>
      <c r="K889" s="12"/>
      <c r="L889" s="12"/>
      <c r="M889" s="12"/>
      <c r="N889" s="12"/>
      <c r="O889" s="12"/>
      <c r="P889" s="12"/>
    </row>
    <row r="890" spans="3:16" x14ac:dyDescent="0.3">
      <c r="C890" s="12"/>
      <c r="D890" s="12"/>
      <c r="E890" s="12"/>
      <c r="F890" s="21"/>
      <c r="G890" s="12"/>
      <c r="H890" s="12"/>
      <c r="I890" s="12"/>
      <c r="J890" s="12"/>
      <c r="K890" s="12"/>
      <c r="L890" s="12"/>
      <c r="M890" s="12"/>
      <c r="N890" s="12"/>
      <c r="O890" s="12"/>
      <c r="P890" s="12"/>
    </row>
    <row r="891" spans="3:16" x14ac:dyDescent="0.3">
      <c r="C891" s="12"/>
      <c r="D891" s="12"/>
      <c r="E891" s="12"/>
      <c r="F891" s="21"/>
      <c r="G891" s="12"/>
      <c r="H891" s="12"/>
      <c r="I891" s="12"/>
      <c r="J891" s="12"/>
      <c r="K891" s="12"/>
      <c r="L891" s="12"/>
      <c r="M891" s="12"/>
      <c r="N891" s="12"/>
      <c r="O891" s="12"/>
      <c r="P891" s="12"/>
    </row>
    <row r="892" spans="3:16" x14ac:dyDescent="0.3">
      <c r="C892" s="12"/>
      <c r="D892" s="12"/>
      <c r="E892" s="12"/>
      <c r="F892" s="21"/>
      <c r="G892" s="12"/>
      <c r="H892" s="12"/>
      <c r="I892" s="12"/>
      <c r="J892" s="12"/>
      <c r="K892" s="12"/>
      <c r="L892" s="12"/>
      <c r="M892" s="12"/>
      <c r="N892" s="12"/>
      <c r="O892" s="12"/>
      <c r="P892" s="12"/>
    </row>
    <row r="893" spans="3:16" x14ac:dyDescent="0.3">
      <c r="C893" s="12"/>
      <c r="D893" s="12"/>
      <c r="E893" s="12"/>
      <c r="F893" s="21"/>
      <c r="G893" s="12"/>
      <c r="H893" s="12"/>
      <c r="I893" s="12"/>
      <c r="J893" s="12"/>
      <c r="K893" s="12"/>
      <c r="L893" s="12"/>
      <c r="M893" s="12"/>
      <c r="N893" s="12"/>
      <c r="O893" s="12"/>
      <c r="P893" s="12"/>
    </row>
    <row r="894" spans="3:16" x14ac:dyDescent="0.3">
      <c r="C894" s="12"/>
      <c r="D894" s="12"/>
      <c r="E894" s="12"/>
      <c r="F894" s="21"/>
      <c r="G894" s="12"/>
      <c r="H894" s="12"/>
      <c r="I894" s="12"/>
      <c r="J894" s="12"/>
      <c r="K894" s="12"/>
      <c r="L894" s="12"/>
      <c r="M894" s="12"/>
      <c r="N894" s="12"/>
      <c r="O894" s="12"/>
      <c r="P894" s="12"/>
    </row>
    <row r="895" spans="3:16" x14ac:dyDescent="0.3">
      <c r="C895" s="12"/>
      <c r="D895" s="12"/>
      <c r="E895" s="12"/>
      <c r="F895" s="21"/>
      <c r="G895" s="12"/>
      <c r="H895" s="12"/>
      <c r="I895" s="12"/>
      <c r="J895" s="12"/>
      <c r="K895" s="12"/>
      <c r="L895" s="12"/>
      <c r="M895" s="12"/>
      <c r="N895" s="12"/>
      <c r="O895" s="12"/>
      <c r="P895" s="12"/>
    </row>
    <row r="896" spans="3:16" x14ac:dyDescent="0.3">
      <c r="C896" s="12"/>
      <c r="D896" s="12"/>
      <c r="E896" s="12"/>
      <c r="F896" s="21"/>
      <c r="G896" s="12"/>
      <c r="H896" s="12"/>
      <c r="I896" s="12"/>
      <c r="J896" s="12"/>
      <c r="K896" s="12"/>
      <c r="L896" s="12"/>
      <c r="M896" s="12"/>
      <c r="N896" s="12"/>
      <c r="O896" s="12"/>
      <c r="P896" s="12"/>
    </row>
    <row r="897" spans="3:16" x14ac:dyDescent="0.3">
      <c r="C897" s="12"/>
      <c r="D897" s="12"/>
      <c r="E897" s="12"/>
      <c r="F897" s="21"/>
      <c r="G897" s="12"/>
      <c r="H897" s="12"/>
      <c r="I897" s="12"/>
      <c r="J897" s="12"/>
      <c r="K897" s="12"/>
      <c r="L897" s="12"/>
      <c r="M897" s="12"/>
      <c r="N897" s="12"/>
      <c r="O897" s="12"/>
      <c r="P897" s="12"/>
    </row>
    <row r="898" spans="3:16" x14ac:dyDescent="0.3">
      <c r="C898" s="12"/>
      <c r="D898" s="12"/>
      <c r="E898" s="12"/>
      <c r="F898" s="21"/>
      <c r="G898" s="12"/>
      <c r="H898" s="12"/>
      <c r="I898" s="12"/>
      <c r="J898" s="12"/>
      <c r="K898" s="12"/>
      <c r="L898" s="12"/>
      <c r="M898" s="12"/>
      <c r="N898" s="12"/>
      <c r="O898" s="12"/>
      <c r="P898" s="12"/>
    </row>
    <row r="899" spans="3:16" x14ac:dyDescent="0.3">
      <c r="C899" s="12"/>
      <c r="D899" s="12"/>
      <c r="E899" s="12"/>
      <c r="F899" s="21"/>
      <c r="G899" s="12"/>
      <c r="H899" s="12"/>
      <c r="I899" s="12"/>
      <c r="J899" s="12"/>
      <c r="K899" s="12"/>
      <c r="L899" s="12"/>
      <c r="M899" s="12"/>
      <c r="N899" s="12"/>
      <c r="O899" s="12"/>
      <c r="P899" s="12"/>
    </row>
    <row r="900" spans="3:16" x14ac:dyDescent="0.3">
      <c r="C900" s="12"/>
      <c r="D900" s="12"/>
      <c r="E900" s="12"/>
      <c r="F900" s="21"/>
      <c r="G900" s="12"/>
      <c r="H900" s="12"/>
      <c r="I900" s="12"/>
      <c r="J900" s="12"/>
      <c r="K900" s="12"/>
      <c r="L900" s="12"/>
      <c r="M900" s="12"/>
      <c r="N900" s="12"/>
      <c r="O900" s="12"/>
      <c r="P900" s="12"/>
    </row>
    <row r="901" spans="3:16" x14ac:dyDescent="0.3">
      <c r="C901" s="12"/>
      <c r="D901" s="12"/>
      <c r="E901" s="12"/>
      <c r="F901" s="21"/>
      <c r="G901" s="12"/>
      <c r="H901" s="12"/>
      <c r="I901" s="12"/>
      <c r="J901" s="12"/>
      <c r="K901" s="12"/>
      <c r="L901" s="12"/>
      <c r="M901" s="12"/>
      <c r="N901" s="12"/>
      <c r="O901" s="12"/>
      <c r="P901" s="12"/>
    </row>
    <row r="902" spans="3:16" x14ac:dyDescent="0.3">
      <c r="C902" s="12"/>
      <c r="D902" s="12"/>
      <c r="E902" s="12"/>
      <c r="F902" s="21"/>
      <c r="G902" s="12"/>
      <c r="H902" s="12"/>
      <c r="I902" s="12"/>
      <c r="J902" s="12"/>
      <c r="K902" s="12"/>
      <c r="L902" s="12"/>
      <c r="M902" s="12"/>
      <c r="N902" s="12"/>
      <c r="O902" s="12"/>
      <c r="P902" s="12"/>
    </row>
    <row r="903" spans="3:16" x14ac:dyDescent="0.3">
      <c r="C903" s="12"/>
      <c r="D903" s="12"/>
      <c r="E903" s="12"/>
      <c r="F903" s="21"/>
      <c r="G903" s="12"/>
      <c r="H903" s="12"/>
      <c r="I903" s="12"/>
      <c r="J903" s="12"/>
      <c r="K903" s="12"/>
      <c r="L903" s="12"/>
      <c r="M903" s="12"/>
      <c r="N903" s="12"/>
      <c r="O903" s="12"/>
      <c r="P903" s="12"/>
    </row>
    <row r="904" spans="3:16" x14ac:dyDescent="0.3">
      <c r="C904" s="12"/>
      <c r="D904" s="12"/>
      <c r="E904" s="12"/>
      <c r="F904" s="21"/>
      <c r="G904" s="12"/>
      <c r="H904" s="12"/>
      <c r="I904" s="12"/>
      <c r="J904" s="12"/>
      <c r="K904" s="12"/>
      <c r="L904" s="12"/>
      <c r="M904" s="12"/>
      <c r="N904" s="12"/>
      <c r="O904" s="12"/>
      <c r="P904" s="12"/>
    </row>
    <row r="905" spans="3:16" x14ac:dyDescent="0.3">
      <c r="C905" s="12"/>
      <c r="D905" s="12"/>
      <c r="E905" s="12"/>
      <c r="F905" s="21"/>
      <c r="G905" s="12"/>
      <c r="H905" s="12"/>
      <c r="I905" s="12"/>
      <c r="J905" s="12"/>
      <c r="K905" s="12"/>
      <c r="L905" s="12"/>
      <c r="M905" s="12"/>
      <c r="N905" s="12"/>
      <c r="O905" s="12"/>
      <c r="P905" s="12"/>
    </row>
    <row r="906" spans="3:16" x14ac:dyDescent="0.3">
      <c r="C906" s="12"/>
      <c r="D906" s="12"/>
      <c r="E906" s="12"/>
      <c r="F906" s="21"/>
      <c r="G906" s="12"/>
      <c r="H906" s="12"/>
      <c r="I906" s="12"/>
      <c r="J906" s="12"/>
      <c r="K906" s="12"/>
      <c r="L906" s="12"/>
      <c r="M906" s="12"/>
      <c r="N906" s="12"/>
      <c r="O906" s="12"/>
      <c r="P906" s="12"/>
    </row>
    <row r="907" spans="3:16" x14ac:dyDescent="0.3">
      <c r="C907" s="12"/>
      <c r="D907" s="12"/>
      <c r="E907" s="12"/>
      <c r="F907" s="21"/>
      <c r="G907" s="12"/>
      <c r="H907" s="12"/>
      <c r="I907" s="12"/>
      <c r="J907" s="12"/>
      <c r="K907" s="12"/>
      <c r="L907" s="12"/>
      <c r="M907" s="12"/>
      <c r="N907" s="12"/>
      <c r="O907" s="12"/>
      <c r="P907" s="12"/>
    </row>
    <row r="908" spans="3:16" x14ac:dyDescent="0.3">
      <c r="C908" s="12"/>
      <c r="D908" s="12"/>
      <c r="E908" s="12"/>
      <c r="F908" s="21"/>
      <c r="G908" s="12"/>
      <c r="H908" s="12"/>
      <c r="I908" s="12"/>
      <c r="J908" s="12"/>
      <c r="K908" s="12"/>
      <c r="L908" s="12"/>
      <c r="M908" s="12"/>
      <c r="N908" s="12"/>
      <c r="O908" s="12"/>
      <c r="P908" s="12"/>
    </row>
    <row r="909" spans="3:16" x14ac:dyDescent="0.3">
      <c r="C909" s="12"/>
      <c r="D909" s="12"/>
      <c r="E909" s="12"/>
      <c r="F909" s="21"/>
      <c r="G909" s="12"/>
      <c r="H909" s="12"/>
      <c r="I909" s="12"/>
      <c r="J909" s="12"/>
      <c r="K909" s="12"/>
      <c r="L909" s="12"/>
      <c r="M909" s="12"/>
      <c r="N909" s="12"/>
      <c r="O909" s="12"/>
      <c r="P909" s="12"/>
    </row>
    <row r="910" spans="3:16" x14ac:dyDescent="0.3">
      <c r="C910" s="12"/>
      <c r="D910" s="12"/>
      <c r="E910" s="12"/>
      <c r="F910" s="21"/>
      <c r="G910" s="12"/>
      <c r="H910" s="12"/>
      <c r="I910" s="12"/>
      <c r="J910" s="12"/>
      <c r="K910" s="12"/>
      <c r="L910" s="12"/>
      <c r="M910" s="12"/>
      <c r="N910" s="12"/>
      <c r="O910" s="12"/>
      <c r="P910" s="12"/>
    </row>
    <row r="911" spans="3:16" x14ac:dyDescent="0.3">
      <c r="C911" s="12"/>
      <c r="D911" s="12"/>
      <c r="E911" s="12"/>
      <c r="F911" s="21"/>
      <c r="G911" s="12"/>
      <c r="H911" s="12"/>
      <c r="I911" s="12"/>
      <c r="J911" s="12"/>
      <c r="K911" s="12"/>
      <c r="L911" s="12"/>
      <c r="M911" s="12"/>
      <c r="N911" s="12"/>
      <c r="O911" s="12"/>
      <c r="P911" s="12"/>
    </row>
    <row r="912" spans="3:16" x14ac:dyDescent="0.3">
      <c r="C912" s="12"/>
      <c r="D912" s="12"/>
      <c r="E912" s="12"/>
      <c r="F912" s="21"/>
      <c r="G912" s="12"/>
      <c r="H912" s="12"/>
      <c r="I912" s="12"/>
      <c r="J912" s="12"/>
      <c r="K912" s="12"/>
      <c r="L912" s="12"/>
      <c r="M912" s="12"/>
      <c r="N912" s="12"/>
      <c r="O912" s="12"/>
      <c r="P912" s="12"/>
    </row>
    <row r="913" spans="3:16" x14ac:dyDescent="0.3">
      <c r="C913" s="12"/>
      <c r="D913" s="12"/>
      <c r="E913" s="12"/>
      <c r="F913" s="21"/>
      <c r="G913" s="12"/>
      <c r="H913" s="12"/>
      <c r="I913" s="12"/>
      <c r="J913" s="12"/>
      <c r="K913" s="12"/>
      <c r="L913" s="12"/>
      <c r="M913" s="12"/>
      <c r="N913" s="12"/>
      <c r="O913" s="12"/>
      <c r="P913" s="12"/>
    </row>
    <row r="914" spans="3:16" x14ac:dyDescent="0.3">
      <c r="C914" s="12"/>
      <c r="D914" s="12"/>
      <c r="E914" s="12"/>
      <c r="F914" s="21"/>
      <c r="G914" s="12"/>
      <c r="H914" s="12"/>
      <c r="I914" s="12"/>
      <c r="J914" s="12"/>
      <c r="K914" s="12"/>
      <c r="L914" s="12"/>
      <c r="M914" s="12"/>
      <c r="N914" s="12"/>
      <c r="O914" s="12"/>
      <c r="P914" s="12"/>
    </row>
    <row r="915" spans="3:16" x14ac:dyDescent="0.3">
      <c r="C915" s="12"/>
      <c r="D915" s="12"/>
      <c r="E915" s="12"/>
      <c r="F915" s="21"/>
      <c r="G915" s="12"/>
      <c r="H915" s="12"/>
      <c r="I915" s="12"/>
      <c r="J915" s="12"/>
      <c r="K915" s="12"/>
      <c r="L915" s="12"/>
      <c r="M915" s="12"/>
      <c r="N915" s="12"/>
      <c r="O915" s="12"/>
      <c r="P915" s="12"/>
    </row>
    <row r="916" spans="3:16" x14ac:dyDescent="0.3">
      <c r="C916" s="12"/>
      <c r="D916" s="12"/>
      <c r="E916" s="12"/>
      <c r="F916" s="21"/>
      <c r="G916" s="12"/>
      <c r="H916" s="12"/>
      <c r="I916" s="12"/>
      <c r="J916" s="12"/>
      <c r="K916" s="12"/>
      <c r="L916" s="12"/>
      <c r="M916" s="12"/>
      <c r="N916" s="12"/>
      <c r="O916" s="12"/>
      <c r="P916" s="12"/>
    </row>
    <row r="917" spans="3:16" x14ac:dyDescent="0.3">
      <c r="C917" s="12"/>
      <c r="D917" s="12"/>
      <c r="E917" s="12"/>
      <c r="F917" s="21"/>
      <c r="G917" s="12"/>
      <c r="H917" s="12"/>
      <c r="I917" s="12"/>
      <c r="J917" s="12"/>
      <c r="K917" s="12"/>
      <c r="L917" s="12"/>
      <c r="M917" s="12"/>
      <c r="N917" s="12"/>
      <c r="O917" s="12"/>
      <c r="P917" s="12"/>
    </row>
    <row r="918" spans="3:16" x14ac:dyDescent="0.3">
      <c r="C918" s="12"/>
      <c r="D918" s="12"/>
      <c r="E918" s="12"/>
      <c r="F918" s="21"/>
      <c r="G918" s="12"/>
      <c r="H918" s="12"/>
      <c r="I918" s="12"/>
      <c r="J918" s="12"/>
      <c r="K918" s="12"/>
      <c r="L918" s="12"/>
      <c r="M918" s="12"/>
      <c r="N918" s="12"/>
      <c r="O918" s="12"/>
      <c r="P918" s="12"/>
    </row>
    <row r="919" spans="3:16" x14ac:dyDescent="0.3">
      <c r="C919" s="12"/>
      <c r="D919" s="12"/>
      <c r="E919" s="12"/>
      <c r="F919" s="21"/>
      <c r="G919" s="12"/>
      <c r="H919" s="12"/>
      <c r="I919" s="12"/>
      <c r="J919" s="12"/>
      <c r="K919" s="12"/>
      <c r="L919" s="12"/>
      <c r="M919" s="12"/>
      <c r="N919" s="12"/>
      <c r="O919" s="12"/>
      <c r="P919" s="12"/>
    </row>
    <row r="920" spans="3:16" x14ac:dyDescent="0.3">
      <c r="C920" s="12"/>
      <c r="D920" s="12"/>
      <c r="E920" s="12"/>
      <c r="F920" s="21"/>
      <c r="G920" s="12"/>
      <c r="H920" s="12"/>
      <c r="I920" s="12"/>
      <c r="J920" s="12"/>
      <c r="K920" s="12"/>
      <c r="L920" s="12"/>
      <c r="M920" s="12"/>
      <c r="N920" s="12"/>
      <c r="O920" s="12"/>
      <c r="P920" s="12"/>
    </row>
    <row r="921" spans="3:16" x14ac:dyDescent="0.3">
      <c r="C921" s="12"/>
      <c r="D921" s="12"/>
      <c r="E921" s="12"/>
      <c r="F921" s="21"/>
      <c r="G921" s="12"/>
      <c r="H921" s="12"/>
      <c r="I921" s="12"/>
      <c r="J921" s="12"/>
      <c r="K921" s="12"/>
      <c r="L921" s="12"/>
      <c r="M921" s="12"/>
      <c r="N921" s="12"/>
      <c r="O921" s="12"/>
      <c r="P921" s="12"/>
    </row>
    <row r="922" spans="3:16" x14ac:dyDescent="0.3">
      <c r="C922" s="12"/>
      <c r="D922" s="12"/>
      <c r="E922" s="12"/>
      <c r="F922" s="21"/>
      <c r="G922" s="12"/>
      <c r="H922" s="12"/>
      <c r="I922" s="12"/>
      <c r="J922" s="12"/>
      <c r="K922" s="12"/>
      <c r="L922" s="12"/>
      <c r="M922" s="12"/>
      <c r="N922" s="12"/>
      <c r="O922" s="12"/>
      <c r="P922" s="12"/>
    </row>
    <row r="923" spans="3:16" x14ac:dyDescent="0.3">
      <c r="C923" s="12"/>
      <c r="D923" s="12"/>
      <c r="E923" s="12"/>
      <c r="F923" s="21"/>
      <c r="G923" s="12"/>
      <c r="H923" s="12"/>
      <c r="I923" s="12"/>
      <c r="J923" s="12"/>
      <c r="K923" s="12"/>
      <c r="L923" s="12"/>
      <c r="M923" s="12"/>
      <c r="N923" s="12"/>
      <c r="O923" s="12"/>
      <c r="P923" s="12"/>
    </row>
    <row r="924" spans="3:16" x14ac:dyDescent="0.3">
      <c r="C924" s="12"/>
      <c r="D924" s="12"/>
      <c r="E924" s="12"/>
      <c r="F924" s="21"/>
      <c r="G924" s="12"/>
      <c r="H924" s="12"/>
      <c r="I924" s="12"/>
      <c r="J924" s="12"/>
      <c r="K924" s="12"/>
      <c r="L924" s="12"/>
      <c r="M924" s="12"/>
      <c r="N924" s="12"/>
      <c r="O924" s="12"/>
      <c r="P924" s="12"/>
    </row>
    <row r="925" spans="3:16" x14ac:dyDescent="0.3">
      <c r="C925" s="12"/>
      <c r="D925" s="12"/>
      <c r="E925" s="12"/>
      <c r="F925" s="21"/>
      <c r="G925" s="12"/>
      <c r="H925" s="12"/>
      <c r="I925" s="12"/>
      <c r="J925" s="12"/>
      <c r="K925" s="12"/>
      <c r="L925" s="12"/>
      <c r="M925" s="12"/>
      <c r="N925" s="12"/>
      <c r="O925" s="12"/>
      <c r="P925" s="12"/>
    </row>
    <row r="926" spans="3:16" x14ac:dyDescent="0.3">
      <c r="C926" s="12"/>
      <c r="D926" s="12"/>
      <c r="E926" s="12"/>
      <c r="F926" s="21"/>
      <c r="G926" s="12"/>
      <c r="H926" s="12"/>
      <c r="I926" s="12"/>
      <c r="J926" s="12"/>
      <c r="K926" s="12"/>
      <c r="L926" s="12"/>
      <c r="M926" s="12"/>
      <c r="N926" s="12"/>
      <c r="O926" s="12"/>
      <c r="P926" s="12"/>
    </row>
    <row r="927" spans="3:16" x14ac:dyDescent="0.3">
      <c r="C927" s="12"/>
      <c r="D927" s="12"/>
      <c r="E927" s="12"/>
      <c r="F927" s="21"/>
      <c r="G927" s="12"/>
      <c r="H927" s="12"/>
      <c r="I927" s="12"/>
      <c r="J927" s="12"/>
      <c r="K927" s="12"/>
      <c r="L927" s="12"/>
      <c r="M927" s="12"/>
      <c r="N927" s="12"/>
      <c r="O927" s="12"/>
      <c r="P927" s="12"/>
    </row>
    <row r="928" spans="3:16" x14ac:dyDescent="0.3">
      <c r="C928" s="12"/>
      <c r="D928" s="12"/>
      <c r="E928" s="12"/>
      <c r="F928" s="21"/>
      <c r="G928" s="12"/>
      <c r="H928" s="12"/>
      <c r="I928" s="12"/>
      <c r="J928" s="12"/>
      <c r="K928" s="12"/>
      <c r="L928" s="12"/>
      <c r="M928" s="12"/>
      <c r="N928" s="12"/>
      <c r="O928" s="12"/>
      <c r="P928" s="12"/>
    </row>
    <row r="929" spans="3:16" x14ac:dyDescent="0.3">
      <c r="C929" s="12"/>
      <c r="D929" s="12"/>
      <c r="E929" s="12"/>
      <c r="F929" s="21"/>
      <c r="G929" s="12"/>
      <c r="H929" s="12"/>
      <c r="I929" s="12"/>
      <c r="J929" s="12"/>
      <c r="K929" s="12"/>
      <c r="L929" s="12"/>
      <c r="M929" s="12"/>
      <c r="N929" s="12"/>
      <c r="O929" s="12"/>
      <c r="P929" s="12"/>
    </row>
    <row r="930" spans="3:16" x14ac:dyDescent="0.3">
      <c r="C930" s="12"/>
      <c r="D930" s="12"/>
      <c r="E930" s="12"/>
      <c r="F930" s="21"/>
      <c r="G930" s="12"/>
      <c r="H930" s="12"/>
      <c r="I930" s="12"/>
      <c r="J930" s="12"/>
      <c r="K930" s="12"/>
      <c r="L930" s="12"/>
      <c r="M930" s="12"/>
      <c r="N930" s="12"/>
      <c r="O930" s="12"/>
      <c r="P930" s="12"/>
    </row>
    <row r="931" spans="3:16" x14ac:dyDescent="0.3">
      <c r="C931" s="12"/>
      <c r="D931" s="12"/>
      <c r="E931" s="12"/>
      <c r="F931" s="21"/>
      <c r="G931" s="12"/>
      <c r="H931" s="12"/>
      <c r="I931" s="12"/>
      <c r="J931" s="12"/>
      <c r="K931" s="12"/>
      <c r="L931" s="12"/>
      <c r="M931" s="12"/>
      <c r="N931" s="12"/>
      <c r="O931" s="12"/>
      <c r="P931" s="12"/>
    </row>
    <row r="932" spans="3:16" x14ac:dyDescent="0.3">
      <c r="C932" s="12"/>
      <c r="D932" s="12"/>
      <c r="E932" s="12"/>
      <c r="F932" s="21"/>
      <c r="G932" s="12"/>
      <c r="H932" s="12"/>
      <c r="I932" s="12"/>
      <c r="J932" s="12"/>
      <c r="K932" s="12"/>
      <c r="L932" s="12"/>
      <c r="M932" s="12"/>
      <c r="N932" s="12"/>
      <c r="O932" s="12"/>
      <c r="P932" s="12"/>
    </row>
    <row r="933" spans="3:16" x14ac:dyDescent="0.3">
      <c r="C933" s="12"/>
      <c r="D933" s="12"/>
      <c r="E933" s="12"/>
      <c r="F933" s="21"/>
      <c r="G933" s="12"/>
      <c r="H933" s="12"/>
      <c r="I933" s="12"/>
      <c r="J933" s="12"/>
      <c r="K933" s="12"/>
      <c r="L933" s="12"/>
      <c r="M933" s="12"/>
      <c r="N933" s="12"/>
      <c r="O933" s="12"/>
      <c r="P933" s="12"/>
    </row>
    <row r="934" spans="3:16" x14ac:dyDescent="0.3">
      <c r="C934" s="12"/>
      <c r="D934" s="12"/>
      <c r="E934" s="12"/>
      <c r="F934" s="21"/>
      <c r="G934" s="12"/>
      <c r="H934" s="12"/>
      <c r="I934" s="12"/>
      <c r="J934" s="12"/>
      <c r="K934" s="12"/>
      <c r="L934" s="12"/>
      <c r="M934" s="12"/>
      <c r="N934" s="12"/>
      <c r="O934" s="12"/>
      <c r="P934" s="12"/>
    </row>
    <row r="935" spans="3:16" x14ac:dyDescent="0.3">
      <c r="C935" s="12"/>
      <c r="D935" s="12"/>
      <c r="E935" s="12"/>
      <c r="F935" s="21"/>
      <c r="G935" s="12"/>
      <c r="H935" s="12"/>
      <c r="I935" s="12"/>
      <c r="J935" s="12"/>
      <c r="K935" s="12"/>
      <c r="L935" s="12"/>
      <c r="M935" s="12"/>
      <c r="N935" s="12"/>
      <c r="O935" s="12"/>
      <c r="P935" s="12"/>
    </row>
    <row r="936" spans="3:16" x14ac:dyDescent="0.3">
      <c r="C936" s="12"/>
      <c r="D936" s="12"/>
      <c r="E936" s="12"/>
      <c r="F936" s="21"/>
      <c r="G936" s="12"/>
      <c r="H936" s="12"/>
      <c r="I936" s="12"/>
      <c r="J936" s="12"/>
      <c r="K936" s="12"/>
      <c r="L936" s="12"/>
      <c r="M936" s="12"/>
      <c r="N936" s="12"/>
      <c r="O936" s="12"/>
      <c r="P936" s="12"/>
    </row>
    <row r="937" spans="3:16" x14ac:dyDescent="0.3">
      <c r="C937" s="12"/>
      <c r="D937" s="12"/>
      <c r="E937" s="12"/>
      <c r="F937" s="21"/>
      <c r="G937" s="12"/>
      <c r="H937" s="12"/>
      <c r="I937" s="12"/>
      <c r="J937" s="12"/>
      <c r="K937" s="12"/>
      <c r="L937" s="12"/>
      <c r="M937" s="12"/>
      <c r="N937" s="12"/>
      <c r="O937" s="12"/>
      <c r="P937" s="12"/>
    </row>
    <row r="938" spans="3:16" x14ac:dyDescent="0.3">
      <c r="C938" s="12"/>
      <c r="D938" s="12"/>
      <c r="E938" s="12"/>
      <c r="F938" s="21"/>
      <c r="G938" s="12"/>
      <c r="H938" s="12"/>
      <c r="I938" s="12"/>
      <c r="J938" s="12"/>
      <c r="K938" s="12"/>
      <c r="L938" s="12"/>
      <c r="M938" s="12"/>
      <c r="N938" s="12"/>
      <c r="O938" s="12"/>
      <c r="P938" s="12"/>
    </row>
    <row r="939" spans="3:16" x14ac:dyDescent="0.3">
      <c r="C939" s="12"/>
      <c r="D939" s="12"/>
      <c r="E939" s="12"/>
      <c r="F939" s="21"/>
      <c r="G939" s="12"/>
      <c r="H939" s="12"/>
      <c r="I939" s="12"/>
      <c r="J939" s="12"/>
      <c r="K939" s="12"/>
      <c r="L939" s="12"/>
      <c r="M939" s="12"/>
      <c r="N939" s="12"/>
      <c r="O939" s="12"/>
      <c r="P939" s="12"/>
    </row>
    <row r="940" spans="3:16" x14ac:dyDescent="0.3">
      <c r="C940" s="12"/>
      <c r="D940" s="12"/>
      <c r="E940" s="12"/>
      <c r="F940" s="21"/>
      <c r="G940" s="12"/>
      <c r="H940" s="12"/>
      <c r="I940" s="12"/>
      <c r="J940" s="12"/>
      <c r="K940" s="12"/>
      <c r="L940" s="12"/>
      <c r="M940" s="12"/>
      <c r="N940" s="12"/>
      <c r="O940" s="12"/>
      <c r="P940" s="12"/>
    </row>
    <row r="941" spans="3:16" x14ac:dyDescent="0.3">
      <c r="C941" s="12"/>
      <c r="D941" s="12"/>
      <c r="E941" s="12"/>
      <c r="F941" s="21"/>
      <c r="G941" s="12"/>
      <c r="H941" s="12"/>
      <c r="I941" s="12"/>
      <c r="J941" s="12"/>
      <c r="K941" s="12"/>
      <c r="L941" s="12"/>
      <c r="M941" s="12"/>
      <c r="N941" s="12"/>
      <c r="O941" s="12"/>
      <c r="P941" s="12"/>
    </row>
    <row r="942" spans="3:16" x14ac:dyDescent="0.3">
      <c r="C942" s="12"/>
      <c r="D942" s="12"/>
      <c r="E942" s="12"/>
      <c r="F942" s="21"/>
      <c r="G942" s="12"/>
      <c r="H942" s="12"/>
      <c r="I942" s="12"/>
      <c r="J942" s="12"/>
      <c r="K942" s="12"/>
      <c r="L942" s="12"/>
      <c r="M942" s="12"/>
      <c r="N942" s="12"/>
      <c r="O942" s="12"/>
      <c r="P942" s="12"/>
    </row>
    <row r="943" spans="3:16" x14ac:dyDescent="0.3">
      <c r="C943" s="12"/>
      <c r="D943" s="12"/>
      <c r="E943" s="12"/>
      <c r="F943" s="21"/>
      <c r="G943" s="12"/>
      <c r="H943" s="12"/>
      <c r="I943" s="12"/>
      <c r="J943" s="12"/>
      <c r="K943" s="12"/>
      <c r="L943" s="12"/>
      <c r="M943" s="12"/>
      <c r="N943" s="12"/>
      <c r="O943" s="12"/>
      <c r="P943" s="12"/>
    </row>
    <row r="944" spans="3:16" x14ac:dyDescent="0.3">
      <c r="C944" s="12"/>
      <c r="D944" s="12"/>
      <c r="E944" s="12"/>
      <c r="F944" s="21"/>
      <c r="G944" s="12"/>
      <c r="H944" s="12"/>
      <c r="I944" s="12"/>
      <c r="J944" s="12"/>
      <c r="K944" s="12"/>
      <c r="L944" s="12"/>
      <c r="M944" s="12"/>
      <c r="N944" s="12"/>
      <c r="O944" s="12"/>
      <c r="P944" s="12"/>
    </row>
    <row r="945" spans="3:16" x14ac:dyDescent="0.3">
      <c r="C945" s="12"/>
      <c r="D945" s="12"/>
      <c r="E945" s="12"/>
      <c r="F945" s="21"/>
      <c r="G945" s="12"/>
      <c r="H945" s="12"/>
      <c r="I945" s="12"/>
      <c r="J945" s="12"/>
      <c r="K945" s="12"/>
      <c r="L945" s="12"/>
      <c r="M945" s="12"/>
      <c r="N945" s="12"/>
      <c r="O945" s="12"/>
      <c r="P945" s="12"/>
    </row>
    <row r="946" spans="3:16" x14ac:dyDescent="0.3">
      <c r="C946" s="12"/>
      <c r="D946" s="12"/>
      <c r="E946" s="12"/>
      <c r="F946" s="21"/>
      <c r="G946" s="12"/>
      <c r="H946" s="12"/>
      <c r="I946" s="12"/>
      <c r="J946" s="12"/>
      <c r="K946" s="12"/>
      <c r="L946" s="12"/>
      <c r="M946" s="12"/>
      <c r="N946" s="12"/>
      <c r="O946" s="12"/>
      <c r="P946" s="12"/>
    </row>
    <row r="947" spans="3:16" x14ac:dyDescent="0.3">
      <c r="C947" s="12"/>
      <c r="D947" s="12"/>
      <c r="E947" s="12"/>
      <c r="F947" s="21"/>
      <c r="G947" s="12"/>
      <c r="H947" s="12"/>
      <c r="I947" s="12"/>
      <c r="J947" s="12"/>
      <c r="K947" s="12"/>
      <c r="L947" s="12"/>
      <c r="M947" s="12"/>
      <c r="N947" s="12"/>
      <c r="O947" s="12"/>
      <c r="P947" s="12"/>
    </row>
    <row r="948" spans="3:16" x14ac:dyDescent="0.3">
      <c r="C948" s="12"/>
      <c r="D948" s="12"/>
      <c r="E948" s="12"/>
      <c r="F948" s="21"/>
      <c r="G948" s="12"/>
      <c r="H948" s="12"/>
      <c r="I948" s="12"/>
      <c r="J948" s="12"/>
      <c r="K948" s="12"/>
      <c r="L948" s="12"/>
      <c r="M948" s="12"/>
      <c r="N948" s="12"/>
      <c r="O948" s="12"/>
      <c r="P948" s="12"/>
    </row>
    <row r="949" spans="3:16" x14ac:dyDescent="0.3">
      <c r="C949" s="12"/>
      <c r="D949" s="12"/>
      <c r="E949" s="12"/>
      <c r="F949" s="21"/>
      <c r="G949" s="12"/>
      <c r="H949" s="12"/>
      <c r="I949" s="12"/>
      <c r="J949" s="12"/>
      <c r="K949" s="12"/>
      <c r="L949" s="12"/>
      <c r="M949" s="12"/>
      <c r="N949" s="12"/>
      <c r="O949" s="12"/>
      <c r="P949" s="12"/>
    </row>
    <row r="950" spans="3:16" x14ac:dyDescent="0.3">
      <c r="C950" s="12"/>
      <c r="D950" s="12"/>
      <c r="E950" s="12"/>
      <c r="F950" s="21"/>
      <c r="G950" s="12"/>
      <c r="H950" s="12"/>
      <c r="I950" s="12"/>
      <c r="J950" s="12"/>
      <c r="K950" s="12"/>
      <c r="L950" s="12"/>
      <c r="M950" s="12"/>
      <c r="N950" s="12"/>
      <c r="O950" s="12"/>
      <c r="P950" s="12"/>
    </row>
    <row r="951" spans="3:16" x14ac:dyDescent="0.3">
      <c r="C951" s="12"/>
      <c r="D951" s="12"/>
      <c r="E951" s="12"/>
      <c r="F951" s="21"/>
      <c r="G951" s="12"/>
      <c r="H951" s="12"/>
      <c r="I951" s="12"/>
      <c r="J951" s="12"/>
      <c r="K951" s="12"/>
      <c r="L951" s="12"/>
      <c r="M951" s="12"/>
      <c r="N951" s="12"/>
      <c r="O951" s="12"/>
      <c r="P951" s="12"/>
    </row>
    <row r="952" spans="3:16" x14ac:dyDescent="0.3">
      <c r="C952" s="12"/>
      <c r="D952" s="12"/>
      <c r="E952" s="12"/>
      <c r="F952" s="21"/>
      <c r="G952" s="12"/>
      <c r="H952" s="12"/>
      <c r="I952" s="12"/>
      <c r="J952" s="12"/>
      <c r="K952" s="12"/>
      <c r="L952" s="12"/>
      <c r="M952" s="12"/>
      <c r="N952" s="12"/>
      <c r="O952" s="12"/>
      <c r="P952" s="12"/>
    </row>
    <row r="953" spans="3:16" x14ac:dyDescent="0.3">
      <c r="C953" s="12"/>
      <c r="D953" s="12"/>
      <c r="E953" s="12"/>
      <c r="F953" s="21"/>
      <c r="G953" s="12"/>
      <c r="H953" s="12"/>
      <c r="I953" s="12"/>
      <c r="J953" s="12"/>
      <c r="K953" s="12"/>
      <c r="L953" s="12"/>
      <c r="M953" s="12"/>
      <c r="N953" s="12"/>
      <c r="O953" s="12"/>
      <c r="P953" s="12"/>
    </row>
    <row r="954" spans="3:16" x14ac:dyDescent="0.3">
      <c r="C954" s="12"/>
      <c r="D954" s="12"/>
      <c r="E954" s="12"/>
      <c r="F954" s="21"/>
      <c r="G954" s="12"/>
      <c r="H954" s="12"/>
      <c r="I954" s="12"/>
      <c r="J954" s="12"/>
      <c r="K954" s="12"/>
      <c r="L954" s="12"/>
      <c r="M954" s="12"/>
      <c r="N954" s="12"/>
      <c r="O954" s="12"/>
      <c r="P954" s="12"/>
    </row>
    <row r="955" spans="3:16" x14ac:dyDescent="0.3">
      <c r="C955" s="12"/>
      <c r="D955" s="12"/>
      <c r="E955" s="12"/>
      <c r="F955" s="21"/>
      <c r="G955" s="12"/>
      <c r="H955" s="12"/>
      <c r="I955" s="12"/>
      <c r="J955" s="12"/>
      <c r="K955" s="12"/>
      <c r="L955" s="12"/>
      <c r="M955" s="12"/>
      <c r="N955" s="12"/>
      <c r="O955" s="12"/>
      <c r="P955" s="12"/>
    </row>
    <row r="956" spans="3:16" x14ac:dyDescent="0.3">
      <c r="C956" s="12"/>
      <c r="D956" s="12"/>
      <c r="E956" s="12"/>
      <c r="F956" s="21"/>
      <c r="G956" s="12"/>
      <c r="H956" s="12"/>
      <c r="I956" s="12"/>
      <c r="J956" s="12"/>
      <c r="K956" s="12"/>
      <c r="L956" s="12"/>
      <c r="M956" s="12"/>
      <c r="N956" s="12"/>
      <c r="O956" s="12"/>
      <c r="P956" s="12"/>
    </row>
    <row r="957" spans="3:16" x14ac:dyDescent="0.3">
      <c r="C957" s="12"/>
      <c r="D957" s="12"/>
      <c r="E957" s="12"/>
      <c r="F957" s="21"/>
      <c r="G957" s="12"/>
      <c r="H957" s="12"/>
      <c r="I957" s="12"/>
      <c r="J957" s="12"/>
      <c r="K957" s="12"/>
      <c r="L957" s="12"/>
      <c r="M957" s="12"/>
      <c r="N957" s="12"/>
      <c r="O957" s="12"/>
      <c r="P957" s="12"/>
    </row>
    <row r="958" spans="3:16" x14ac:dyDescent="0.3">
      <c r="C958" s="12"/>
      <c r="D958" s="12"/>
      <c r="E958" s="12"/>
      <c r="F958" s="21"/>
      <c r="G958" s="12"/>
      <c r="H958" s="12"/>
      <c r="I958" s="12"/>
      <c r="J958" s="12"/>
      <c r="K958" s="12"/>
      <c r="L958" s="12"/>
      <c r="M958" s="12"/>
      <c r="N958" s="12"/>
      <c r="O958" s="12"/>
      <c r="P958" s="12"/>
    </row>
    <row r="959" spans="3:16" x14ac:dyDescent="0.3">
      <c r="C959" s="12"/>
      <c r="D959" s="12"/>
      <c r="E959" s="12"/>
      <c r="F959" s="21"/>
      <c r="G959" s="12"/>
      <c r="H959" s="12"/>
      <c r="I959" s="12"/>
      <c r="J959" s="12"/>
      <c r="K959" s="12"/>
      <c r="L959" s="12"/>
      <c r="M959" s="12"/>
      <c r="N959" s="12"/>
      <c r="O959" s="12"/>
      <c r="P959" s="12"/>
    </row>
    <row r="960" spans="3:16" x14ac:dyDescent="0.3">
      <c r="C960" s="12"/>
      <c r="D960" s="12"/>
      <c r="E960" s="12"/>
      <c r="F960" s="21"/>
      <c r="G960" s="12"/>
      <c r="H960" s="12"/>
      <c r="I960" s="12"/>
      <c r="J960" s="12"/>
      <c r="K960" s="12"/>
      <c r="L960" s="12"/>
      <c r="M960" s="12"/>
      <c r="N960" s="12"/>
      <c r="O960" s="12"/>
      <c r="P960" s="12"/>
    </row>
    <row r="961" spans="3:16" x14ac:dyDescent="0.3">
      <c r="C961" s="12"/>
      <c r="D961" s="12"/>
      <c r="E961" s="12"/>
      <c r="F961" s="21"/>
      <c r="G961" s="12"/>
      <c r="H961" s="12"/>
      <c r="I961" s="12"/>
      <c r="J961" s="12"/>
      <c r="K961" s="12"/>
      <c r="L961" s="12"/>
      <c r="M961" s="12"/>
      <c r="N961" s="12"/>
      <c r="O961" s="12"/>
      <c r="P961" s="12"/>
    </row>
    <row r="962" spans="3:16" x14ac:dyDescent="0.3">
      <c r="C962" s="12"/>
      <c r="D962" s="12"/>
      <c r="E962" s="12"/>
      <c r="F962" s="21"/>
      <c r="G962" s="12"/>
      <c r="H962" s="12"/>
      <c r="I962" s="12"/>
      <c r="J962" s="12"/>
      <c r="K962" s="12"/>
      <c r="L962" s="12"/>
      <c r="M962" s="12"/>
      <c r="N962" s="12"/>
      <c r="O962" s="12"/>
      <c r="P962" s="12"/>
    </row>
    <row r="963" spans="3:16" x14ac:dyDescent="0.3">
      <c r="C963" s="12"/>
      <c r="D963" s="12"/>
      <c r="E963" s="12"/>
      <c r="F963" s="21"/>
      <c r="G963" s="12"/>
      <c r="H963" s="12"/>
      <c r="I963" s="12"/>
      <c r="J963" s="12"/>
      <c r="K963" s="12"/>
      <c r="L963" s="12"/>
      <c r="M963" s="12"/>
      <c r="N963" s="12"/>
      <c r="O963" s="12"/>
      <c r="P963" s="12"/>
    </row>
    <row r="964" spans="3:16" x14ac:dyDescent="0.3">
      <c r="C964" s="12"/>
      <c r="D964" s="12"/>
      <c r="E964" s="12"/>
      <c r="F964" s="21"/>
      <c r="G964" s="12"/>
      <c r="H964" s="12"/>
      <c r="I964" s="12"/>
      <c r="J964" s="12"/>
      <c r="K964" s="12"/>
      <c r="L964" s="12"/>
      <c r="M964" s="12"/>
      <c r="N964" s="12"/>
      <c r="O964" s="12"/>
      <c r="P964" s="12"/>
    </row>
    <row r="965" spans="3:16" x14ac:dyDescent="0.3">
      <c r="C965" s="12"/>
      <c r="D965" s="12"/>
      <c r="E965" s="12"/>
      <c r="F965" s="21"/>
      <c r="G965" s="12"/>
      <c r="H965" s="12"/>
      <c r="I965" s="12"/>
      <c r="J965" s="12"/>
      <c r="K965" s="12"/>
      <c r="L965" s="12"/>
      <c r="M965" s="12"/>
      <c r="N965" s="12"/>
      <c r="O965" s="12"/>
      <c r="P965" s="12"/>
    </row>
    <row r="966" spans="3:16" x14ac:dyDescent="0.3">
      <c r="C966" s="12"/>
      <c r="D966" s="12"/>
      <c r="E966" s="12"/>
      <c r="F966" s="21"/>
      <c r="G966" s="12"/>
      <c r="H966" s="12"/>
      <c r="I966" s="12"/>
      <c r="J966" s="12"/>
      <c r="K966" s="12"/>
      <c r="L966" s="12"/>
      <c r="M966" s="12"/>
      <c r="N966" s="12"/>
      <c r="O966" s="12"/>
      <c r="P966" s="12"/>
    </row>
    <row r="967" spans="3:16" x14ac:dyDescent="0.3">
      <c r="C967" s="12"/>
      <c r="D967" s="12"/>
      <c r="E967" s="12"/>
      <c r="F967" s="21"/>
      <c r="G967" s="12"/>
      <c r="H967" s="12"/>
      <c r="I967" s="12"/>
      <c r="J967" s="12"/>
      <c r="K967" s="12"/>
      <c r="L967" s="12"/>
      <c r="M967" s="12"/>
      <c r="N967" s="12"/>
      <c r="O967" s="12"/>
      <c r="P967" s="12"/>
    </row>
    <row r="968" spans="3:16" x14ac:dyDescent="0.3">
      <c r="C968" s="12"/>
      <c r="D968" s="12"/>
      <c r="E968" s="12"/>
      <c r="F968" s="21"/>
      <c r="G968" s="12"/>
      <c r="H968" s="12"/>
      <c r="I968" s="12"/>
      <c r="J968" s="12"/>
      <c r="K968" s="12"/>
      <c r="L968" s="12"/>
      <c r="M968" s="12"/>
      <c r="N968" s="12"/>
      <c r="O968" s="12"/>
      <c r="P968" s="12"/>
    </row>
    <row r="969" spans="3:16" x14ac:dyDescent="0.3">
      <c r="C969" s="12"/>
      <c r="D969" s="12"/>
      <c r="E969" s="12"/>
      <c r="F969" s="21"/>
      <c r="G969" s="12"/>
      <c r="H969" s="12"/>
      <c r="I969" s="12"/>
      <c r="J969" s="12"/>
      <c r="K969" s="12"/>
      <c r="L969" s="12"/>
      <c r="M969" s="12"/>
      <c r="N969" s="12"/>
      <c r="O969" s="12"/>
      <c r="P969" s="12"/>
    </row>
    <row r="970" spans="3:16" x14ac:dyDescent="0.3">
      <c r="C970" s="12"/>
      <c r="D970" s="12"/>
      <c r="E970" s="12"/>
      <c r="F970" s="21"/>
      <c r="G970" s="12"/>
      <c r="H970" s="12"/>
      <c r="I970" s="12"/>
      <c r="J970" s="12"/>
      <c r="K970" s="12"/>
      <c r="L970" s="12"/>
      <c r="M970" s="12"/>
      <c r="N970" s="12"/>
      <c r="O970" s="12"/>
      <c r="P970" s="12"/>
    </row>
    <row r="971" spans="3:16" x14ac:dyDescent="0.3">
      <c r="C971" s="12"/>
      <c r="D971" s="12"/>
      <c r="E971" s="12"/>
      <c r="F971" s="21"/>
      <c r="G971" s="12"/>
      <c r="H971" s="12"/>
      <c r="I971" s="12"/>
      <c r="J971" s="12"/>
      <c r="K971" s="12"/>
      <c r="L971" s="12"/>
      <c r="M971" s="12"/>
      <c r="N971" s="12"/>
      <c r="O971" s="12"/>
      <c r="P971" s="12"/>
    </row>
    <row r="972" spans="3:16" x14ac:dyDescent="0.3">
      <c r="C972" s="12"/>
      <c r="D972" s="12"/>
      <c r="E972" s="12"/>
      <c r="F972" s="21"/>
      <c r="G972" s="12"/>
      <c r="H972" s="12"/>
      <c r="I972" s="12"/>
      <c r="J972" s="12"/>
      <c r="K972" s="12"/>
      <c r="L972" s="12"/>
      <c r="M972" s="12"/>
      <c r="N972" s="12"/>
      <c r="O972" s="12"/>
      <c r="P972" s="12"/>
    </row>
    <row r="973" spans="3:16" x14ac:dyDescent="0.3">
      <c r="C973" s="12"/>
      <c r="D973" s="12"/>
      <c r="E973" s="12"/>
      <c r="F973" s="21"/>
      <c r="G973" s="12"/>
      <c r="H973" s="12"/>
      <c r="I973" s="12"/>
      <c r="J973" s="12"/>
      <c r="K973" s="12"/>
      <c r="L973" s="12"/>
      <c r="M973" s="12"/>
      <c r="N973" s="12"/>
      <c r="O973" s="12"/>
      <c r="P973" s="12"/>
    </row>
    <row r="974" spans="3:16" x14ac:dyDescent="0.3">
      <c r="C974" s="12"/>
      <c r="D974" s="12"/>
      <c r="E974" s="12"/>
      <c r="F974" s="21"/>
      <c r="G974" s="12"/>
      <c r="H974" s="12"/>
      <c r="I974" s="12"/>
      <c r="J974" s="12"/>
      <c r="K974" s="12"/>
      <c r="L974" s="12"/>
      <c r="M974" s="12"/>
      <c r="N974" s="12"/>
      <c r="O974" s="12"/>
      <c r="P974" s="12"/>
    </row>
    <row r="975" spans="3:16" x14ac:dyDescent="0.3">
      <c r="C975" s="12"/>
      <c r="D975" s="12"/>
      <c r="E975" s="12"/>
      <c r="F975" s="21"/>
      <c r="G975" s="12"/>
      <c r="H975" s="12"/>
      <c r="I975" s="12"/>
      <c r="J975" s="12"/>
      <c r="K975" s="12"/>
      <c r="L975" s="12"/>
      <c r="M975" s="12"/>
      <c r="N975" s="12"/>
      <c r="O975" s="12"/>
      <c r="P975" s="12"/>
    </row>
    <row r="976" spans="3:16" x14ac:dyDescent="0.3">
      <c r="C976" s="12"/>
      <c r="D976" s="12"/>
      <c r="E976" s="12"/>
      <c r="F976" s="21"/>
      <c r="G976" s="12"/>
      <c r="H976" s="12"/>
      <c r="I976" s="12"/>
      <c r="J976" s="12"/>
      <c r="K976" s="12"/>
      <c r="L976" s="12"/>
      <c r="M976" s="12"/>
      <c r="N976" s="12"/>
      <c r="O976" s="12"/>
      <c r="P976" s="12"/>
    </row>
    <row r="977" spans="3:16" x14ac:dyDescent="0.3">
      <c r="C977" s="12"/>
      <c r="D977" s="12"/>
      <c r="E977" s="12"/>
      <c r="F977" s="21"/>
      <c r="G977" s="12"/>
      <c r="H977" s="12"/>
      <c r="I977" s="12"/>
      <c r="J977" s="12"/>
      <c r="K977" s="12"/>
      <c r="L977" s="12"/>
      <c r="M977" s="12"/>
      <c r="N977" s="12"/>
      <c r="O977" s="12"/>
      <c r="P977" s="12"/>
    </row>
    <row r="978" spans="3:16" x14ac:dyDescent="0.3">
      <c r="C978" s="12"/>
      <c r="D978" s="12"/>
      <c r="E978" s="12"/>
      <c r="F978" s="21"/>
      <c r="G978" s="12"/>
      <c r="H978" s="12"/>
      <c r="I978" s="12"/>
      <c r="J978" s="12"/>
      <c r="K978" s="12"/>
      <c r="L978" s="12"/>
      <c r="M978" s="12"/>
      <c r="N978" s="12"/>
      <c r="O978" s="12"/>
      <c r="P978" s="12"/>
    </row>
    <row r="979" spans="3:16" x14ac:dyDescent="0.3">
      <c r="C979" s="12"/>
      <c r="D979" s="12"/>
      <c r="E979" s="12"/>
      <c r="F979" s="21"/>
      <c r="G979" s="12"/>
      <c r="H979" s="12"/>
      <c r="I979" s="12"/>
      <c r="J979" s="12"/>
      <c r="K979" s="12"/>
      <c r="L979" s="12"/>
      <c r="M979" s="12"/>
      <c r="N979" s="12"/>
      <c r="O979" s="12"/>
      <c r="P979" s="12"/>
    </row>
    <row r="980" spans="3:16" x14ac:dyDescent="0.3">
      <c r="C980" s="12"/>
      <c r="D980" s="12"/>
      <c r="E980" s="12"/>
      <c r="F980" s="21"/>
      <c r="G980" s="12"/>
      <c r="H980" s="12"/>
      <c r="I980" s="12"/>
      <c r="J980" s="12"/>
      <c r="K980" s="12"/>
      <c r="L980" s="12"/>
      <c r="M980" s="12"/>
      <c r="N980" s="12"/>
      <c r="O980" s="12"/>
      <c r="P980" s="12"/>
    </row>
    <row r="981" spans="3:16" x14ac:dyDescent="0.3">
      <c r="C981" s="12"/>
      <c r="D981" s="12"/>
      <c r="E981" s="12"/>
      <c r="F981" s="21"/>
      <c r="G981" s="12"/>
      <c r="H981" s="12"/>
      <c r="I981" s="12"/>
      <c r="J981" s="12"/>
      <c r="K981" s="12"/>
      <c r="L981" s="12"/>
      <c r="M981" s="12"/>
      <c r="N981" s="12"/>
      <c r="O981" s="12"/>
      <c r="P981" s="12"/>
    </row>
    <row r="982" spans="3:16" x14ac:dyDescent="0.3">
      <c r="C982" s="12"/>
      <c r="D982" s="12"/>
      <c r="E982" s="12"/>
      <c r="F982" s="21"/>
      <c r="G982" s="12"/>
      <c r="H982" s="12"/>
      <c r="I982" s="12"/>
      <c r="J982" s="12"/>
      <c r="K982" s="12"/>
      <c r="L982" s="12"/>
      <c r="M982" s="12"/>
      <c r="N982" s="12"/>
      <c r="O982" s="12"/>
      <c r="P982" s="12"/>
    </row>
    <row r="983" spans="3:16" x14ac:dyDescent="0.3">
      <c r="C983" s="12"/>
      <c r="D983" s="12"/>
      <c r="E983" s="12"/>
      <c r="F983" s="21"/>
      <c r="G983" s="12"/>
      <c r="H983" s="12"/>
      <c r="I983" s="12"/>
      <c r="J983" s="12"/>
      <c r="K983" s="12"/>
      <c r="L983" s="12"/>
      <c r="M983" s="12"/>
      <c r="N983" s="12"/>
      <c r="O983" s="12"/>
      <c r="P983" s="12"/>
    </row>
    <row r="984" spans="3:16" x14ac:dyDescent="0.3">
      <c r="C984" s="12"/>
      <c r="D984" s="12"/>
      <c r="E984" s="12"/>
      <c r="F984" s="21"/>
      <c r="G984" s="12"/>
      <c r="H984" s="12"/>
      <c r="I984" s="12"/>
      <c r="J984" s="12"/>
      <c r="K984" s="12"/>
      <c r="L984" s="12"/>
      <c r="M984" s="12"/>
      <c r="N984" s="12"/>
      <c r="O984" s="12"/>
      <c r="P984" s="12"/>
    </row>
    <row r="985" spans="3:16" x14ac:dyDescent="0.3">
      <c r="C985" s="12"/>
      <c r="D985" s="12"/>
      <c r="E985" s="12"/>
      <c r="F985" s="21"/>
      <c r="G985" s="12"/>
      <c r="H985" s="12"/>
      <c r="I985" s="12"/>
      <c r="J985" s="12"/>
      <c r="K985" s="12"/>
      <c r="L985" s="12"/>
      <c r="M985" s="12"/>
      <c r="N985" s="12"/>
      <c r="O985" s="12"/>
      <c r="P985" s="12"/>
    </row>
    <row r="986" spans="3:16" x14ac:dyDescent="0.3">
      <c r="C986" s="12"/>
      <c r="D986" s="12"/>
      <c r="E986" s="12"/>
      <c r="F986" s="21"/>
      <c r="G986" s="12"/>
      <c r="H986" s="12"/>
      <c r="I986" s="12"/>
      <c r="J986" s="12"/>
      <c r="K986" s="12"/>
      <c r="L986" s="12"/>
      <c r="M986" s="12"/>
      <c r="N986" s="12"/>
      <c r="O986" s="12"/>
      <c r="P986" s="12"/>
    </row>
    <row r="987" spans="3:16" x14ac:dyDescent="0.3">
      <c r="C987" s="12"/>
      <c r="D987" s="12"/>
      <c r="E987" s="12"/>
      <c r="F987" s="21"/>
      <c r="G987" s="12"/>
      <c r="H987" s="12"/>
      <c r="I987" s="12"/>
      <c r="J987" s="12"/>
      <c r="K987" s="12"/>
      <c r="L987" s="12"/>
      <c r="M987" s="12"/>
      <c r="N987" s="12"/>
      <c r="O987" s="12"/>
      <c r="P987" s="12"/>
    </row>
    <row r="988" spans="3:16" x14ac:dyDescent="0.3">
      <c r="C988" s="12"/>
      <c r="D988" s="12"/>
      <c r="E988" s="12"/>
      <c r="F988" s="21"/>
      <c r="G988" s="12"/>
      <c r="H988" s="12"/>
      <c r="I988" s="12"/>
      <c r="J988" s="12"/>
      <c r="K988" s="12"/>
      <c r="L988" s="12"/>
      <c r="M988" s="12"/>
      <c r="N988" s="12"/>
      <c r="O988" s="12"/>
      <c r="P988" s="12"/>
    </row>
    <row r="989" spans="3:16" x14ac:dyDescent="0.3">
      <c r="C989" s="12"/>
      <c r="D989" s="12"/>
      <c r="E989" s="12"/>
      <c r="F989" s="21"/>
      <c r="G989" s="12"/>
      <c r="H989" s="12"/>
      <c r="I989" s="12"/>
      <c r="J989" s="12"/>
      <c r="K989" s="12"/>
      <c r="L989" s="12"/>
      <c r="M989" s="12"/>
      <c r="N989" s="12"/>
      <c r="O989" s="12"/>
      <c r="P989" s="12"/>
    </row>
    <row r="990" spans="3:16" x14ac:dyDescent="0.3">
      <c r="C990" s="12"/>
      <c r="D990" s="12"/>
      <c r="E990" s="12"/>
      <c r="F990" s="21"/>
      <c r="G990" s="12"/>
      <c r="H990" s="12"/>
      <c r="I990" s="12"/>
      <c r="J990" s="12"/>
      <c r="K990" s="12"/>
      <c r="L990" s="12"/>
      <c r="M990" s="12"/>
      <c r="N990" s="12"/>
      <c r="O990" s="12"/>
      <c r="P990" s="12"/>
    </row>
    <row r="991" spans="3:16" x14ac:dyDescent="0.3">
      <c r="C991" s="12"/>
      <c r="D991" s="12"/>
      <c r="E991" s="12"/>
      <c r="F991" s="21"/>
      <c r="G991" s="12"/>
      <c r="H991" s="12"/>
      <c r="I991" s="12"/>
      <c r="J991" s="12"/>
      <c r="K991" s="12"/>
      <c r="L991" s="12"/>
      <c r="M991" s="12"/>
      <c r="N991" s="12"/>
      <c r="O991" s="12"/>
      <c r="P991" s="12"/>
    </row>
    <row r="992" spans="3:16" x14ac:dyDescent="0.3">
      <c r="C992" s="12"/>
      <c r="D992" s="12"/>
      <c r="E992" s="12"/>
      <c r="F992" s="21"/>
      <c r="G992" s="12"/>
      <c r="H992" s="12"/>
      <c r="I992" s="12"/>
      <c r="J992" s="12"/>
      <c r="K992" s="12"/>
      <c r="L992" s="12"/>
      <c r="M992" s="12"/>
      <c r="N992" s="12"/>
      <c r="O992" s="12"/>
      <c r="P992" s="12"/>
    </row>
    <row r="993" spans="3:16" x14ac:dyDescent="0.3">
      <c r="C993" s="12"/>
      <c r="D993" s="12"/>
      <c r="E993" s="12"/>
      <c r="F993" s="21"/>
      <c r="G993" s="12"/>
      <c r="H993" s="12"/>
      <c r="I993" s="12"/>
      <c r="J993" s="12"/>
      <c r="K993" s="12"/>
      <c r="L993" s="12"/>
      <c r="M993" s="12"/>
      <c r="N993" s="12"/>
      <c r="O993" s="12"/>
      <c r="P993" s="12"/>
    </row>
    <row r="994" spans="3:16" x14ac:dyDescent="0.3">
      <c r="C994" s="12"/>
      <c r="D994" s="12"/>
      <c r="E994" s="12"/>
      <c r="F994" s="21"/>
      <c r="G994" s="12"/>
      <c r="H994" s="12"/>
      <c r="I994" s="12"/>
      <c r="J994" s="12"/>
      <c r="K994" s="12"/>
      <c r="L994" s="12"/>
      <c r="M994" s="12"/>
      <c r="N994" s="12"/>
      <c r="O994" s="12"/>
      <c r="P994" s="12"/>
    </row>
    <row r="995" spans="3:16" x14ac:dyDescent="0.3">
      <c r="C995" s="12"/>
      <c r="D995" s="12"/>
      <c r="E995" s="12"/>
      <c r="F995" s="21"/>
      <c r="G995" s="12"/>
      <c r="H995" s="12"/>
      <c r="I995" s="12"/>
      <c r="J995" s="12"/>
      <c r="K995" s="12"/>
      <c r="L995" s="12"/>
      <c r="M995" s="12"/>
      <c r="N995" s="12"/>
      <c r="O995" s="12"/>
      <c r="P995" s="12"/>
    </row>
    <row r="996" spans="3:16" x14ac:dyDescent="0.3">
      <c r="C996" s="12"/>
      <c r="D996" s="12"/>
      <c r="E996" s="12"/>
      <c r="F996" s="21"/>
      <c r="G996" s="12"/>
      <c r="H996" s="12"/>
      <c r="I996" s="12"/>
      <c r="J996" s="12"/>
      <c r="K996" s="12"/>
      <c r="L996" s="12"/>
      <c r="M996" s="12"/>
      <c r="N996" s="12"/>
      <c r="O996" s="12"/>
      <c r="P996" s="12"/>
    </row>
    <row r="997" spans="3:16" x14ac:dyDescent="0.3">
      <c r="C997" s="12"/>
      <c r="D997" s="12"/>
      <c r="E997" s="12"/>
      <c r="F997" s="21"/>
      <c r="G997" s="12"/>
      <c r="H997" s="12"/>
      <c r="I997" s="12"/>
      <c r="J997" s="12"/>
      <c r="K997" s="12"/>
      <c r="L997" s="12"/>
      <c r="M997" s="12"/>
      <c r="N997" s="12"/>
      <c r="O997" s="12"/>
      <c r="P997" s="12"/>
    </row>
    <row r="998" spans="3:16" x14ac:dyDescent="0.3">
      <c r="C998" s="12"/>
      <c r="D998" s="12"/>
      <c r="E998" s="12"/>
      <c r="F998" s="21"/>
      <c r="G998" s="12"/>
      <c r="H998" s="12"/>
      <c r="I998" s="12"/>
      <c r="J998" s="12"/>
      <c r="K998" s="12"/>
      <c r="L998" s="12"/>
      <c r="M998" s="12"/>
      <c r="N998" s="12"/>
      <c r="O998" s="12"/>
      <c r="P998" s="12"/>
    </row>
    <row r="999" spans="3:16" x14ac:dyDescent="0.3">
      <c r="C999" s="12"/>
      <c r="D999" s="12"/>
      <c r="E999" s="12"/>
      <c r="F999" s="21"/>
      <c r="G999" s="12"/>
      <c r="H999" s="12"/>
      <c r="I999" s="12"/>
      <c r="J999" s="12"/>
      <c r="K999" s="12"/>
      <c r="L999" s="12"/>
      <c r="M999" s="12"/>
      <c r="N999" s="12"/>
      <c r="O999" s="12"/>
      <c r="P999" s="12"/>
    </row>
    <row r="1000" spans="3:16" x14ac:dyDescent="0.3">
      <c r="C1000" s="12"/>
      <c r="D1000" s="12"/>
      <c r="E1000" s="12"/>
      <c r="F1000" s="21"/>
      <c r="G1000" s="12"/>
      <c r="H1000" s="12"/>
      <c r="I1000" s="12"/>
      <c r="J1000" s="12"/>
      <c r="K1000" s="12"/>
      <c r="L1000" s="12"/>
      <c r="M1000" s="12"/>
      <c r="N1000" s="12"/>
      <c r="O1000" s="12"/>
      <c r="P1000" s="12"/>
    </row>
    <row r="1001" spans="3:16" x14ac:dyDescent="0.3">
      <c r="C1001" s="12"/>
      <c r="D1001" s="12"/>
      <c r="E1001" s="12"/>
      <c r="F1001" s="21"/>
      <c r="G1001" s="12"/>
      <c r="H1001" s="12"/>
      <c r="I1001" s="12"/>
      <c r="J1001" s="12"/>
      <c r="K1001" s="12"/>
      <c r="L1001" s="12"/>
      <c r="M1001" s="12"/>
      <c r="N1001" s="12"/>
      <c r="O1001" s="12"/>
      <c r="P1001" s="12"/>
    </row>
    <row r="1002" spans="3:16" x14ac:dyDescent="0.3">
      <c r="C1002" s="12"/>
      <c r="D1002" s="12"/>
      <c r="E1002" s="12"/>
      <c r="F1002" s="21"/>
      <c r="G1002" s="12"/>
      <c r="H1002" s="12"/>
      <c r="I1002" s="12"/>
      <c r="J1002" s="12"/>
      <c r="K1002" s="12"/>
      <c r="L1002" s="12"/>
      <c r="M1002" s="12"/>
      <c r="N1002" s="12"/>
      <c r="O1002" s="12"/>
      <c r="P1002" s="12"/>
    </row>
    <row r="1003" spans="3:16" x14ac:dyDescent="0.3">
      <c r="C1003" s="12"/>
      <c r="D1003" s="12"/>
      <c r="E1003" s="12"/>
      <c r="F1003" s="21"/>
      <c r="G1003" s="12"/>
      <c r="H1003" s="12"/>
      <c r="I1003" s="12"/>
      <c r="J1003" s="12"/>
      <c r="K1003" s="12"/>
      <c r="L1003" s="12"/>
      <c r="M1003" s="12"/>
      <c r="N1003" s="12"/>
      <c r="O1003" s="12"/>
      <c r="P1003" s="12"/>
    </row>
    <row r="1004" spans="3:16" x14ac:dyDescent="0.3">
      <c r="C1004" s="12"/>
      <c r="D1004" s="12"/>
      <c r="E1004" s="12"/>
      <c r="F1004" s="21"/>
      <c r="G1004" s="12"/>
      <c r="H1004" s="12"/>
      <c r="I1004" s="12"/>
      <c r="J1004" s="12"/>
      <c r="K1004" s="12"/>
      <c r="L1004" s="12"/>
      <c r="M1004" s="12"/>
      <c r="N1004" s="12"/>
      <c r="O1004" s="12"/>
      <c r="P1004" s="12"/>
    </row>
    <row r="1005" spans="3:16" x14ac:dyDescent="0.3">
      <c r="C1005" s="12"/>
      <c r="D1005" s="12"/>
      <c r="E1005" s="12"/>
      <c r="F1005" s="21"/>
      <c r="G1005" s="12"/>
      <c r="H1005" s="12"/>
      <c r="I1005" s="12"/>
      <c r="J1005" s="12"/>
      <c r="K1005" s="12"/>
      <c r="L1005" s="12"/>
      <c r="M1005" s="12"/>
      <c r="N1005" s="12"/>
      <c r="O1005" s="12"/>
      <c r="P1005" s="12"/>
    </row>
    <row r="1006" spans="3:16" x14ac:dyDescent="0.3">
      <c r="C1006" s="12"/>
      <c r="D1006" s="12"/>
      <c r="E1006" s="12"/>
      <c r="F1006" s="21"/>
      <c r="G1006" s="12"/>
      <c r="H1006" s="12"/>
      <c r="I1006" s="12"/>
      <c r="J1006" s="12"/>
      <c r="K1006" s="12"/>
      <c r="L1006" s="12"/>
      <c r="M1006" s="12"/>
      <c r="N1006" s="12"/>
      <c r="O1006" s="12"/>
      <c r="P1006" s="12"/>
    </row>
    <row r="1007" spans="3:16" x14ac:dyDescent="0.3">
      <c r="C1007" s="12"/>
      <c r="D1007" s="12"/>
      <c r="E1007" s="12"/>
      <c r="F1007" s="21"/>
      <c r="G1007" s="12"/>
      <c r="H1007" s="12"/>
      <c r="I1007" s="12"/>
      <c r="J1007" s="12"/>
      <c r="K1007" s="12"/>
      <c r="L1007" s="12"/>
      <c r="M1007" s="12"/>
      <c r="N1007" s="12"/>
      <c r="O1007" s="12"/>
      <c r="P1007" s="12"/>
    </row>
    <row r="1008" spans="3:16" x14ac:dyDescent="0.3">
      <c r="C1008" s="12"/>
      <c r="D1008" s="12"/>
      <c r="E1008" s="12"/>
      <c r="F1008" s="21"/>
      <c r="G1008" s="12"/>
      <c r="H1008" s="12"/>
      <c r="I1008" s="12"/>
      <c r="J1008" s="12"/>
      <c r="K1008" s="12"/>
      <c r="L1008" s="12"/>
      <c r="M1008" s="12"/>
      <c r="N1008" s="12"/>
      <c r="O1008" s="12"/>
      <c r="P1008" s="12"/>
    </row>
    <row r="1009" spans="3:16" x14ac:dyDescent="0.3">
      <c r="C1009" s="12"/>
      <c r="D1009" s="12"/>
      <c r="E1009" s="12"/>
      <c r="F1009" s="21"/>
      <c r="G1009" s="12"/>
      <c r="H1009" s="12"/>
      <c r="I1009" s="12"/>
      <c r="J1009" s="12"/>
      <c r="K1009" s="12"/>
      <c r="L1009" s="12"/>
      <c r="M1009" s="12"/>
      <c r="N1009" s="12"/>
      <c r="O1009" s="12"/>
      <c r="P1009" s="12"/>
    </row>
    <row r="1010" spans="3:16" x14ac:dyDescent="0.3">
      <c r="C1010" s="12"/>
      <c r="D1010" s="12"/>
      <c r="E1010" s="12"/>
      <c r="F1010" s="21"/>
      <c r="G1010" s="12"/>
      <c r="H1010" s="12"/>
      <c r="I1010" s="12"/>
      <c r="J1010" s="12"/>
      <c r="K1010" s="12"/>
      <c r="L1010" s="12"/>
      <c r="M1010" s="12"/>
      <c r="N1010" s="12"/>
      <c r="O1010" s="12"/>
      <c r="P1010" s="12"/>
    </row>
    <row r="1011" spans="3:16" x14ac:dyDescent="0.3">
      <c r="C1011" s="12"/>
      <c r="D1011" s="12"/>
      <c r="E1011" s="12"/>
      <c r="F1011" s="21"/>
      <c r="G1011" s="12"/>
      <c r="H1011" s="12"/>
      <c r="I1011" s="12"/>
      <c r="J1011" s="12"/>
      <c r="K1011" s="12"/>
      <c r="L1011" s="12"/>
      <c r="M1011" s="12"/>
      <c r="N1011" s="12"/>
      <c r="O1011" s="12"/>
      <c r="P1011" s="12"/>
    </row>
    <row r="1012" spans="3:16" x14ac:dyDescent="0.3">
      <c r="C1012" s="12"/>
      <c r="D1012" s="12"/>
      <c r="E1012" s="12"/>
      <c r="F1012" s="21"/>
      <c r="G1012" s="12"/>
      <c r="H1012" s="12"/>
      <c r="I1012" s="12"/>
      <c r="J1012" s="12"/>
      <c r="K1012" s="12"/>
      <c r="L1012" s="12"/>
      <c r="M1012" s="12"/>
      <c r="N1012" s="12"/>
      <c r="O1012" s="12"/>
      <c r="P1012" s="12"/>
    </row>
    <row r="1013" spans="3:16" x14ac:dyDescent="0.3">
      <c r="C1013" s="12"/>
      <c r="D1013" s="12"/>
      <c r="E1013" s="12"/>
      <c r="F1013" s="21"/>
      <c r="G1013" s="12"/>
      <c r="H1013" s="12"/>
      <c r="I1013" s="12"/>
      <c r="J1013" s="12"/>
      <c r="K1013" s="12"/>
      <c r="L1013" s="12"/>
      <c r="M1013" s="12"/>
      <c r="N1013" s="12"/>
      <c r="O1013" s="12"/>
      <c r="P1013" s="12"/>
    </row>
    <row r="1014" spans="3:16" x14ac:dyDescent="0.3">
      <c r="C1014" s="12"/>
      <c r="D1014" s="12"/>
      <c r="E1014" s="12"/>
      <c r="F1014" s="21"/>
      <c r="G1014" s="12"/>
      <c r="H1014" s="12"/>
      <c r="I1014" s="12"/>
      <c r="J1014" s="12"/>
      <c r="K1014" s="12"/>
      <c r="L1014" s="12"/>
      <c r="M1014" s="12"/>
      <c r="N1014" s="12"/>
      <c r="O1014" s="12"/>
      <c r="P1014" s="12"/>
    </row>
    <row r="1015" spans="3:16" x14ac:dyDescent="0.3">
      <c r="C1015" s="12"/>
      <c r="D1015" s="12"/>
      <c r="E1015" s="12"/>
      <c r="F1015" s="21"/>
      <c r="G1015" s="12"/>
      <c r="H1015" s="12"/>
      <c r="I1015" s="12"/>
      <c r="J1015" s="12"/>
      <c r="K1015" s="12"/>
      <c r="L1015" s="12"/>
      <c r="M1015" s="12"/>
      <c r="N1015" s="12"/>
      <c r="O1015" s="12"/>
      <c r="P1015" s="12"/>
    </row>
    <row r="1016" spans="3:16" x14ac:dyDescent="0.3">
      <c r="C1016" s="12"/>
      <c r="D1016" s="12"/>
      <c r="E1016" s="12"/>
      <c r="F1016" s="21"/>
      <c r="G1016" s="12"/>
      <c r="H1016" s="12"/>
      <c r="I1016" s="12"/>
      <c r="J1016" s="12"/>
      <c r="K1016" s="12"/>
      <c r="L1016" s="12"/>
      <c r="M1016" s="12"/>
      <c r="N1016" s="12"/>
      <c r="O1016" s="12"/>
      <c r="P1016" s="12"/>
    </row>
    <row r="1017" spans="3:16" x14ac:dyDescent="0.3">
      <c r="C1017" s="12"/>
      <c r="D1017" s="12"/>
      <c r="E1017" s="12"/>
      <c r="F1017" s="21"/>
      <c r="G1017" s="12"/>
      <c r="H1017" s="12"/>
      <c r="I1017" s="12"/>
      <c r="J1017" s="12"/>
      <c r="K1017" s="12"/>
      <c r="L1017" s="12"/>
      <c r="M1017" s="12"/>
      <c r="N1017" s="12"/>
      <c r="O1017" s="12"/>
      <c r="P1017" s="12"/>
    </row>
    <row r="1018" spans="3:16" x14ac:dyDescent="0.3">
      <c r="C1018" s="12"/>
      <c r="D1018" s="12"/>
      <c r="E1018" s="12"/>
      <c r="F1018" s="21"/>
      <c r="G1018" s="12"/>
      <c r="H1018" s="12"/>
      <c r="I1018" s="12"/>
      <c r="J1018" s="12"/>
      <c r="K1018" s="12"/>
      <c r="L1018" s="12"/>
      <c r="M1018" s="12"/>
      <c r="N1018" s="12"/>
      <c r="O1018" s="12"/>
      <c r="P1018" s="12"/>
    </row>
    <row r="1019" spans="3:16" x14ac:dyDescent="0.3">
      <c r="C1019" s="12"/>
      <c r="D1019" s="12"/>
      <c r="E1019" s="12"/>
      <c r="F1019" s="21"/>
      <c r="G1019" s="12"/>
      <c r="H1019" s="12"/>
      <c r="I1019" s="12"/>
      <c r="J1019" s="12"/>
      <c r="K1019" s="12"/>
      <c r="L1019" s="12"/>
      <c r="M1019" s="12"/>
      <c r="N1019" s="12"/>
      <c r="O1019" s="12"/>
      <c r="P1019" s="12"/>
    </row>
    <row r="1020" spans="3:16" x14ac:dyDescent="0.3">
      <c r="C1020" s="12"/>
      <c r="D1020" s="12"/>
      <c r="E1020" s="12"/>
      <c r="F1020" s="21"/>
      <c r="G1020" s="12"/>
      <c r="H1020" s="12"/>
      <c r="I1020" s="12"/>
      <c r="J1020" s="12"/>
      <c r="K1020" s="12"/>
      <c r="L1020" s="12"/>
      <c r="M1020" s="12"/>
      <c r="N1020" s="12"/>
      <c r="O1020" s="12"/>
      <c r="P1020" s="12"/>
    </row>
    <row r="1021" spans="3:16" x14ac:dyDescent="0.3">
      <c r="C1021" s="12"/>
      <c r="D1021" s="12"/>
      <c r="E1021" s="12"/>
      <c r="F1021" s="21"/>
      <c r="G1021" s="12"/>
      <c r="H1021" s="12"/>
      <c r="I1021" s="12"/>
      <c r="J1021" s="12"/>
      <c r="K1021" s="12"/>
      <c r="L1021" s="12"/>
      <c r="M1021" s="12"/>
      <c r="N1021" s="12"/>
      <c r="O1021" s="12"/>
      <c r="P1021" s="12"/>
    </row>
    <row r="1022" spans="3:16" x14ac:dyDescent="0.3">
      <c r="C1022" s="12"/>
      <c r="D1022" s="12"/>
      <c r="E1022" s="12"/>
      <c r="F1022" s="21"/>
      <c r="G1022" s="12"/>
      <c r="H1022" s="12"/>
      <c r="I1022" s="12"/>
      <c r="J1022" s="12"/>
      <c r="K1022" s="12"/>
      <c r="L1022" s="12"/>
      <c r="M1022" s="12"/>
      <c r="N1022" s="12"/>
      <c r="O1022" s="12"/>
      <c r="P1022" s="12"/>
    </row>
    <row r="1023" spans="3:16" x14ac:dyDescent="0.3">
      <c r="C1023" s="12"/>
      <c r="D1023" s="12"/>
      <c r="E1023" s="12"/>
      <c r="F1023" s="21"/>
      <c r="G1023" s="12"/>
      <c r="H1023" s="12"/>
      <c r="I1023" s="12"/>
      <c r="J1023" s="12"/>
      <c r="K1023" s="12"/>
      <c r="L1023" s="12"/>
      <c r="M1023" s="12"/>
      <c r="N1023" s="12"/>
      <c r="O1023" s="12"/>
      <c r="P1023" s="12"/>
    </row>
    <row r="1024" spans="3:16" x14ac:dyDescent="0.3">
      <c r="C1024" s="12"/>
      <c r="D1024" s="12"/>
      <c r="E1024" s="12"/>
      <c r="F1024" s="21"/>
      <c r="G1024" s="12"/>
      <c r="H1024" s="12"/>
      <c r="I1024" s="12"/>
      <c r="J1024" s="12"/>
      <c r="K1024" s="12"/>
      <c r="L1024" s="12"/>
      <c r="M1024" s="12"/>
      <c r="N1024" s="12"/>
      <c r="O1024" s="12"/>
      <c r="P1024" s="12"/>
    </row>
    <row r="1025" spans="3:16" x14ac:dyDescent="0.3">
      <c r="C1025" s="12"/>
      <c r="D1025" s="12"/>
      <c r="E1025" s="12"/>
      <c r="F1025" s="21"/>
      <c r="G1025" s="12"/>
      <c r="H1025" s="12"/>
      <c r="I1025" s="12"/>
      <c r="J1025" s="12"/>
      <c r="K1025" s="12"/>
      <c r="L1025" s="12"/>
      <c r="M1025" s="12"/>
      <c r="N1025" s="12"/>
      <c r="O1025" s="12"/>
      <c r="P1025" s="12"/>
    </row>
    <row r="1026" spans="3:16" x14ac:dyDescent="0.3">
      <c r="C1026" s="12"/>
      <c r="D1026" s="12"/>
      <c r="E1026" s="12"/>
      <c r="F1026" s="21"/>
      <c r="G1026" s="12"/>
      <c r="H1026" s="12"/>
      <c r="I1026" s="12"/>
      <c r="J1026" s="12"/>
      <c r="K1026" s="12"/>
      <c r="L1026" s="12"/>
      <c r="M1026" s="12"/>
      <c r="N1026" s="12"/>
      <c r="O1026" s="12"/>
      <c r="P1026" s="12"/>
    </row>
    <row r="1027" spans="3:16" x14ac:dyDescent="0.3">
      <c r="C1027" s="12"/>
      <c r="D1027" s="12"/>
      <c r="E1027" s="12"/>
      <c r="F1027" s="21"/>
      <c r="G1027" s="12"/>
      <c r="H1027" s="12"/>
      <c r="I1027" s="12"/>
      <c r="J1027" s="12"/>
      <c r="K1027" s="12"/>
      <c r="L1027" s="12"/>
      <c r="M1027" s="12"/>
      <c r="N1027" s="12"/>
      <c r="O1027" s="12"/>
      <c r="P1027" s="12"/>
    </row>
    <row r="1028" spans="3:16" x14ac:dyDescent="0.3">
      <c r="C1028" s="12"/>
      <c r="D1028" s="12"/>
      <c r="E1028" s="12"/>
      <c r="F1028" s="21"/>
      <c r="G1028" s="12"/>
      <c r="H1028" s="12"/>
      <c r="I1028" s="12"/>
      <c r="J1028" s="12"/>
      <c r="K1028" s="12"/>
      <c r="L1028" s="12"/>
      <c r="M1028" s="12"/>
      <c r="N1028" s="12"/>
      <c r="O1028" s="12"/>
      <c r="P1028" s="12"/>
    </row>
    <row r="1029" spans="3:16" x14ac:dyDescent="0.3">
      <c r="C1029" s="12"/>
      <c r="D1029" s="12"/>
      <c r="E1029" s="12"/>
      <c r="F1029" s="21"/>
      <c r="G1029" s="12"/>
      <c r="H1029" s="12"/>
      <c r="I1029" s="12"/>
      <c r="J1029" s="12"/>
      <c r="K1029" s="12"/>
      <c r="L1029" s="12"/>
      <c r="M1029" s="12"/>
      <c r="N1029" s="12"/>
      <c r="O1029" s="12"/>
      <c r="P1029" s="12"/>
    </row>
    <row r="1030" spans="3:16" x14ac:dyDescent="0.3">
      <c r="C1030" s="12"/>
      <c r="D1030" s="12"/>
      <c r="E1030" s="12"/>
      <c r="F1030" s="21"/>
      <c r="G1030" s="12"/>
      <c r="H1030" s="12"/>
      <c r="I1030" s="12"/>
      <c r="J1030" s="12"/>
      <c r="K1030" s="12"/>
      <c r="L1030" s="12"/>
      <c r="M1030" s="12"/>
      <c r="N1030" s="12"/>
      <c r="O1030" s="12"/>
      <c r="P1030" s="12"/>
    </row>
    <row r="1031" spans="3:16" x14ac:dyDescent="0.3">
      <c r="C1031" s="12"/>
      <c r="D1031" s="12"/>
      <c r="E1031" s="12"/>
      <c r="F1031" s="21"/>
      <c r="G1031" s="12"/>
      <c r="H1031" s="12"/>
      <c r="I1031" s="12"/>
      <c r="J1031" s="12"/>
      <c r="K1031" s="12"/>
      <c r="L1031" s="12"/>
      <c r="M1031" s="12"/>
      <c r="N1031" s="12"/>
      <c r="O1031" s="12"/>
      <c r="P1031" s="12"/>
    </row>
    <row r="1032" spans="3:16" x14ac:dyDescent="0.3">
      <c r="C1032" s="12"/>
      <c r="D1032" s="12"/>
      <c r="E1032" s="12"/>
      <c r="F1032" s="21"/>
      <c r="G1032" s="12"/>
      <c r="H1032" s="12"/>
      <c r="I1032" s="12"/>
      <c r="J1032" s="12"/>
      <c r="K1032" s="12"/>
      <c r="L1032" s="12"/>
      <c r="M1032" s="12"/>
      <c r="N1032" s="12"/>
      <c r="O1032" s="12"/>
      <c r="P1032" s="12"/>
    </row>
    <row r="1033" spans="3:16" x14ac:dyDescent="0.3">
      <c r="C1033" s="12"/>
      <c r="D1033" s="12"/>
      <c r="E1033" s="12"/>
      <c r="F1033" s="21"/>
      <c r="G1033" s="12"/>
      <c r="H1033" s="12"/>
      <c r="I1033" s="12"/>
      <c r="J1033" s="12"/>
      <c r="K1033" s="12"/>
      <c r="L1033" s="12"/>
      <c r="M1033" s="12"/>
      <c r="N1033" s="12"/>
      <c r="O1033" s="12"/>
      <c r="P1033" s="12"/>
    </row>
    <row r="1034" spans="3:16" x14ac:dyDescent="0.3">
      <c r="C1034" s="12"/>
      <c r="D1034" s="12"/>
      <c r="E1034" s="12"/>
      <c r="F1034" s="21"/>
      <c r="G1034" s="12"/>
      <c r="H1034" s="12"/>
      <c r="I1034" s="12"/>
      <c r="J1034" s="12"/>
      <c r="K1034" s="12"/>
      <c r="L1034" s="12"/>
      <c r="M1034" s="12"/>
      <c r="N1034" s="12"/>
      <c r="O1034" s="12"/>
      <c r="P1034" s="12"/>
    </row>
    <row r="1035" spans="3:16" x14ac:dyDescent="0.3">
      <c r="C1035" s="12"/>
      <c r="D1035" s="12"/>
      <c r="E1035" s="12"/>
      <c r="F1035" s="21"/>
      <c r="G1035" s="12"/>
      <c r="H1035" s="12"/>
      <c r="I1035" s="12"/>
      <c r="J1035" s="12"/>
      <c r="K1035" s="12"/>
      <c r="L1035" s="12"/>
      <c r="M1035" s="12"/>
      <c r="N1035" s="12"/>
      <c r="O1035" s="12"/>
      <c r="P1035" s="12"/>
    </row>
    <row r="1036" spans="3:16" x14ac:dyDescent="0.3">
      <c r="C1036" s="12"/>
      <c r="D1036" s="12"/>
      <c r="E1036" s="12"/>
      <c r="F1036" s="21"/>
      <c r="G1036" s="12"/>
      <c r="H1036" s="12"/>
      <c r="I1036" s="12"/>
      <c r="J1036" s="12"/>
      <c r="K1036" s="12"/>
      <c r="L1036" s="12"/>
      <c r="M1036" s="12"/>
      <c r="N1036" s="12"/>
      <c r="O1036" s="12"/>
      <c r="P1036" s="12"/>
    </row>
    <row r="1037" spans="3:16" x14ac:dyDescent="0.3">
      <c r="C1037" s="12"/>
      <c r="D1037" s="12"/>
      <c r="E1037" s="12"/>
      <c r="F1037" s="21"/>
      <c r="G1037" s="12"/>
      <c r="H1037" s="12"/>
      <c r="I1037" s="12"/>
      <c r="J1037" s="12"/>
      <c r="K1037" s="12"/>
      <c r="L1037" s="12"/>
      <c r="M1037" s="12"/>
      <c r="N1037" s="12"/>
      <c r="O1037" s="12"/>
      <c r="P1037" s="12"/>
    </row>
    <row r="1038" spans="3:16" x14ac:dyDescent="0.3">
      <c r="C1038" s="12"/>
      <c r="D1038" s="12"/>
      <c r="E1038" s="12"/>
      <c r="F1038" s="21"/>
      <c r="G1038" s="12"/>
      <c r="H1038" s="12"/>
      <c r="I1038" s="12"/>
      <c r="J1038" s="12"/>
      <c r="K1038" s="12"/>
      <c r="L1038" s="12"/>
      <c r="M1038" s="12"/>
      <c r="N1038" s="12"/>
      <c r="O1038" s="12"/>
      <c r="P1038" s="12"/>
    </row>
    <row r="1039" spans="3:16" x14ac:dyDescent="0.3">
      <c r="C1039" s="12"/>
      <c r="D1039" s="12"/>
      <c r="E1039" s="12"/>
      <c r="F1039" s="21"/>
      <c r="G1039" s="12"/>
      <c r="H1039" s="12"/>
      <c r="I1039" s="12"/>
      <c r="J1039" s="12"/>
      <c r="K1039" s="12"/>
      <c r="L1039" s="12"/>
      <c r="M1039" s="12"/>
      <c r="N1039" s="12"/>
      <c r="O1039" s="12"/>
      <c r="P1039" s="12"/>
    </row>
    <row r="1040" spans="3:16" x14ac:dyDescent="0.3">
      <c r="C1040" s="12"/>
      <c r="D1040" s="12"/>
      <c r="E1040" s="12"/>
      <c r="F1040" s="21"/>
      <c r="G1040" s="12"/>
      <c r="H1040" s="12"/>
      <c r="I1040" s="12"/>
      <c r="J1040" s="12"/>
      <c r="K1040" s="12"/>
      <c r="L1040" s="12"/>
      <c r="M1040" s="12"/>
      <c r="N1040" s="12"/>
      <c r="O1040" s="12"/>
      <c r="P1040" s="12"/>
    </row>
    <row r="1041" spans="3:16" x14ac:dyDescent="0.3">
      <c r="C1041" s="12"/>
      <c r="D1041" s="12"/>
      <c r="E1041" s="12"/>
      <c r="F1041" s="21"/>
      <c r="G1041" s="12"/>
      <c r="H1041" s="12"/>
      <c r="I1041" s="12"/>
      <c r="J1041" s="12"/>
      <c r="K1041" s="12"/>
      <c r="L1041" s="12"/>
      <c r="M1041" s="12"/>
      <c r="N1041" s="12"/>
      <c r="O1041" s="12"/>
      <c r="P1041" s="12"/>
    </row>
    <row r="1042" spans="3:16" x14ac:dyDescent="0.3">
      <c r="C1042" s="12"/>
      <c r="D1042" s="12"/>
      <c r="E1042" s="12"/>
      <c r="F1042" s="21"/>
      <c r="G1042" s="12"/>
      <c r="H1042" s="12"/>
      <c r="I1042" s="12"/>
      <c r="J1042" s="12"/>
      <c r="K1042" s="12"/>
      <c r="L1042" s="12"/>
      <c r="M1042" s="12"/>
      <c r="N1042" s="12"/>
      <c r="O1042" s="12"/>
      <c r="P1042" s="12"/>
    </row>
    <row r="1043" spans="3:16" x14ac:dyDescent="0.3">
      <c r="C1043" s="12"/>
      <c r="D1043" s="12"/>
      <c r="E1043" s="12"/>
      <c r="F1043" s="21"/>
      <c r="G1043" s="12"/>
      <c r="H1043" s="12"/>
      <c r="I1043" s="12"/>
      <c r="J1043" s="12"/>
      <c r="K1043" s="12"/>
      <c r="L1043" s="12"/>
      <c r="M1043" s="12"/>
      <c r="N1043" s="12"/>
      <c r="O1043" s="12"/>
      <c r="P1043" s="12"/>
    </row>
    <row r="1044" spans="3:16" x14ac:dyDescent="0.3">
      <c r="C1044" s="12"/>
      <c r="D1044" s="12"/>
      <c r="E1044" s="12"/>
      <c r="F1044" s="21"/>
      <c r="G1044" s="12"/>
      <c r="H1044" s="12"/>
      <c r="I1044" s="12"/>
      <c r="J1044" s="12"/>
      <c r="K1044" s="12"/>
      <c r="L1044" s="12"/>
      <c r="M1044" s="12"/>
      <c r="N1044" s="12"/>
      <c r="O1044" s="12"/>
      <c r="P1044" s="12"/>
    </row>
    <row r="1045" spans="3:16" x14ac:dyDescent="0.3">
      <c r="C1045" s="12"/>
      <c r="D1045" s="12"/>
      <c r="E1045" s="12"/>
      <c r="F1045" s="21"/>
      <c r="G1045" s="12"/>
      <c r="H1045" s="12"/>
      <c r="I1045" s="12"/>
      <c r="J1045" s="12"/>
      <c r="K1045" s="12"/>
      <c r="L1045" s="12"/>
      <c r="M1045" s="12"/>
      <c r="N1045" s="12"/>
      <c r="O1045" s="12"/>
      <c r="P1045" s="12"/>
    </row>
    <row r="1046" spans="3:16" x14ac:dyDescent="0.3">
      <c r="C1046" s="12"/>
      <c r="D1046" s="12"/>
      <c r="E1046" s="12"/>
      <c r="F1046" s="21"/>
      <c r="G1046" s="12"/>
      <c r="H1046" s="12"/>
      <c r="I1046" s="12"/>
      <c r="J1046" s="12"/>
      <c r="K1046" s="12"/>
      <c r="L1046" s="12"/>
      <c r="M1046" s="12"/>
      <c r="N1046" s="12"/>
      <c r="O1046" s="12"/>
      <c r="P1046" s="12"/>
    </row>
    <row r="1047" spans="3:16" x14ac:dyDescent="0.3">
      <c r="C1047" s="12"/>
      <c r="D1047" s="12"/>
      <c r="E1047" s="12"/>
      <c r="F1047" s="21"/>
      <c r="G1047" s="12"/>
      <c r="H1047" s="12"/>
      <c r="I1047" s="12"/>
      <c r="J1047" s="12"/>
      <c r="K1047" s="12"/>
      <c r="L1047" s="12"/>
      <c r="M1047" s="12"/>
      <c r="N1047" s="12"/>
      <c r="O1047" s="12"/>
      <c r="P1047" s="12"/>
    </row>
    <row r="1048" spans="3:16" x14ac:dyDescent="0.3">
      <c r="C1048" s="12"/>
      <c r="D1048" s="12"/>
      <c r="E1048" s="12"/>
      <c r="F1048" s="21"/>
      <c r="G1048" s="12"/>
      <c r="H1048" s="12"/>
      <c r="I1048" s="12"/>
      <c r="J1048" s="12"/>
      <c r="K1048" s="12"/>
      <c r="L1048" s="12"/>
      <c r="M1048" s="12"/>
      <c r="N1048" s="12"/>
      <c r="O1048" s="12"/>
      <c r="P1048" s="12"/>
    </row>
    <row r="1049" spans="3:16" x14ac:dyDescent="0.3">
      <c r="C1049" s="12"/>
      <c r="D1049" s="12"/>
      <c r="E1049" s="12"/>
      <c r="F1049" s="21"/>
      <c r="G1049" s="12"/>
      <c r="H1049" s="12"/>
      <c r="I1049" s="12"/>
      <c r="J1049" s="12"/>
      <c r="K1049" s="12"/>
      <c r="L1049" s="12"/>
      <c r="M1049" s="12"/>
      <c r="N1049" s="12"/>
      <c r="O1049" s="12"/>
      <c r="P1049" s="12"/>
    </row>
    <row r="1050" spans="3:16" x14ac:dyDescent="0.3">
      <c r="C1050" s="12"/>
      <c r="D1050" s="12"/>
      <c r="E1050" s="12"/>
      <c r="F1050" s="21"/>
      <c r="G1050" s="12"/>
      <c r="H1050" s="12"/>
      <c r="I1050" s="12"/>
      <c r="J1050" s="12"/>
      <c r="K1050" s="12"/>
      <c r="L1050" s="12"/>
      <c r="M1050" s="12"/>
      <c r="N1050" s="12"/>
      <c r="O1050" s="12"/>
      <c r="P1050" s="12"/>
    </row>
    <row r="1051" spans="3:16" x14ac:dyDescent="0.3">
      <c r="C1051" s="12"/>
      <c r="D1051" s="12"/>
      <c r="E1051" s="12"/>
      <c r="F1051" s="21"/>
      <c r="G1051" s="12"/>
      <c r="H1051" s="12"/>
      <c r="I1051" s="12"/>
      <c r="J1051" s="12"/>
      <c r="K1051" s="12"/>
      <c r="L1051" s="12"/>
      <c r="M1051" s="12"/>
      <c r="N1051" s="12"/>
      <c r="O1051" s="12"/>
      <c r="P1051" s="12"/>
    </row>
    <row r="1052" spans="3:16" x14ac:dyDescent="0.3">
      <c r="C1052" s="12"/>
      <c r="D1052" s="12"/>
      <c r="E1052" s="12"/>
      <c r="F1052" s="21"/>
      <c r="G1052" s="12"/>
      <c r="H1052" s="12"/>
      <c r="I1052" s="12"/>
      <c r="J1052" s="12"/>
      <c r="K1052" s="12"/>
      <c r="L1052" s="12"/>
      <c r="M1052" s="12"/>
      <c r="N1052" s="12"/>
      <c r="O1052" s="12"/>
      <c r="P1052" s="12"/>
    </row>
    <row r="1053" spans="3:16" x14ac:dyDescent="0.3">
      <c r="C1053" s="12"/>
      <c r="D1053" s="12"/>
      <c r="E1053" s="12"/>
      <c r="F1053" s="21"/>
      <c r="G1053" s="12"/>
      <c r="H1053" s="12"/>
      <c r="I1053" s="12"/>
      <c r="J1053" s="12"/>
      <c r="K1053" s="12"/>
      <c r="L1053" s="12"/>
      <c r="M1053" s="12"/>
      <c r="N1053" s="12"/>
      <c r="O1053" s="12"/>
      <c r="P1053" s="12"/>
    </row>
    <row r="1054" spans="3:16" x14ac:dyDescent="0.3">
      <c r="C1054" s="12"/>
      <c r="D1054" s="12"/>
      <c r="E1054" s="12"/>
      <c r="F1054" s="21"/>
      <c r="G1054" s="12"/>
      <c r="H1054" s="12"/>
      <c r="I1054" s="12"/>
      <c r="J1054" s="12"/>
      <c r="K1054" s="12"/>
      <c r="L1054" s="12"/>
      <c r="M1054" s="12"/>
      <c r="N1054" s="12"/>
      <c r="O1054" s="12"/>
      <c r="P1054" s="12"/>
    </row>
    <row r="1055" spans="3:16" x14ac:dyDescent="0.3">
      <c r="C1055" s="12"/>
      <c r="D1055" s="12"/>
      <c r="E1055" s="12"/>
      <c r="F1055" s="21"/>
      <c r="G1055" s="12"/>
      <c r="H1055" s="12"/>
      <c r="I1055" s="12"/>
      <c r="J1055" s="12"/>
      <c r="K1055" s="12"/>
      <c r="L1055" s="12"/>
      <c r="M1055" s="12"/>
      <c r="N1055" s="12"/>
      <c r="O1055" s="12"/>
      <c r="P1055" s="12"/>
    </row>
    <row r="1056" spans="3:16" x14ac:dyDescent="0.3">
      <c r="C1056" s="12"/>
      <c r="D1056" s="12"/>
      <c r="E1056" s="12"/>
      <c r="F1056" s="21"/>
      <c r="G1056" s="12"/>
      <c r="H1056" s="12"/>
      <c r="I1056" s="12"/>
      <c r="J1056" s="12"/>
      <c r="K1056" s="12"/>
      <c r="L1056" s="12"/>
      <c r="M1056" s="12"/>
      <c r="N1056" s="12"/>
      <c r="O1056" s="12"/>
      <c r="P1056" s="12"/>
    </row>
    <row r="1057" spans="3:16" x14ac:dyDescent="0.3">
      <c r="C1057" s="12"/>
      <c r="D1057" s="12"/>
      <c r="E1057" s="12"/>
      <c r="F1057" s="21"/>
      <c r="G1057" s="12"/>
      <c r="H1057" s="12"/>
      <c r="I1057" s="12"/>
      <c r="J1057" s="12"/>
      <c r="K1057" s="12"/>
      <c r="L1057" s="12"/>
      <c r="M1057" s="12"/>
      <c r="N1057" s="12"/>
      <c r="O1057" s="12"/>
      <c r="P1057" s="12"/>
    </row>
    <row r="1058" spans="3:16" x14ac:dyDescent="0.3">
      <c r="C1058" s="12"/>
      <c r="D1058" s="12"/>
      <c r="E1058" s="12"/>
      <c r="F1058" s="21"/>
      <c r="G1058" s="12"/>
      <c r="H1058" s="12"/>
      <c r="I1058" s="12"/>
      <c r="J1058" s="12"/>
      <c r="K1058" s="12"/>
      <c r="L1058" s="12"/>
      <c r="M1058" s="12"/>
      <c r="N1058" s="12"/>
      <c r="O1058" s="12"/>
      <c r="P1058" s="12"/>
    </row>
    <row r="1059" spans="3:16" x14ac:dyDescent="0.3">
      <c r="C1059" s="12"/>
      <c r="D1059" s="12"/>
      <c r="E1059" s="12"/>
      <c r="F1059" s="21"/>
      <c r="G1059" s="12"/>
      <c r="H1059" s="12"/>
      <c r="I1059" s="12"/>
      <c r="J1059" s="12"/>
      <c r="K1059" s="12"/>
      <c r="L1059" s="12"/>
      <c r="M1059" s="12"/>
      <c r="N1059" s="12"/>
      <c r="O1059" s="12"/>
      <c r="P1059" s="12"/>
    </row>
    <row r="1060" spans="3:16" x14ac:dyDescent="0.3">
      <c r="C1060" s="12"/>
      <c r="D1060" s="12"/>
      <c r="E1060" s="12"/>
      <c r="F1060" s="21"/>
      <c r="G1060" s="12"/>
      <c r="H1060" s="12"/>
      <c r="I1060" s="12"/>
      <c r="J1060" s="12"/>
      <c r="K1060" s="12"/>
      <c r="L1060" s="12"/>
      <c r="M1060" s="12"/>
      <c r="N1060" s="12"/>
      <c r="O1060" s="12"/>
      <c r="P1060" s="12"/>
    </row>
    <row r="1061" spans="3:16" x14ac:dyDescent="0.3">
      <c r="C1061" s="12"/>
      <c r="D1061" s="12"/>
      <c r="E1061" s="12"/>
      <c r="F1061" s="21"/>
      <c r="G1061" s="12"/>
      <c r="H1061" s="12"/>
      <c r="I1061" s="12"/>
      <c r="J1061" s="12"/>
      <c r="K1061" s="12"/>
      <c r="L1061" s="12"/>
      <c r="M1061" s="12"/>
      <c r="N1061" s="12"/>
      <c r="O1061" s="12"/>
      <c r="P1061" s="12"/>
    </row>
    <row r="1062" spans="3:16" x14ac:dyDescent="0.3">
      <c r="C1062" s="12"/>
      <c r="D1062" s="12"/>
      <c r="E1062" s="12"/>
      <c r="F1062" s="21"/>
      <c r="G1062" s="12"/>
      <c r="H1062" s="12"/>
      <c r="I1062" s="12"/>
      <c r="J1062" s="12"/>
      <c r="K1062" s="12"/>
      <c r="L1062" s="12"/>
      <c r="M1062" s="12"/>
      <c r="N1062" s="12"/>
      <c r="O1062" s="12"/>
      <c r="P1062" s="12"/>
    </row>
    <row r="1063" spans="3:16" x14ac:dyDescent="0.3">
      <c r="C1063" s="12"/>
      <c r="D1063" s="12"/>
      <c r="E1063" s="12"/>
      <c r="F1063" s="21"/>
      <c r="G1063" s="12"/>
      <c r="H1063" s="12"/>
      <c r="I1063" s="12"/>
      <c r="J1063" s="12"/>
      <c r="K1063" s="12"/>
      <c r="L1063" s="12"/>
      <c r="M1063" s="12"/>
      <c r="N1063" s="12"/>
      <c r="O1063" s="12"/>
      <c r="P1063" s="12"/>
    </row>
    <row r="1064" spans="3:16" x14ac:dyDescent="0.3">
      <c r="C1064" s="12"/>
      <c r="D1064" s="12"/>
      <c r="E1064" s="12"/>
      <c r="F1064" s="21"/>
      <c r="G1064" s="12"/>
      <c r="H1064" s="12"/>
      <c r="I1064" s="12"/>
      <c r="J1064" s="12"/>
      <c r="K1064" s="12"/>
      <c r="L1064" s="12"/>
      <c r="M1064" s="12"/>
      <c r="N1064" s="12"/>
      <c r="O1064" s="12"/>
      <c r="P1064" s="12"/>
    </row>
    <row r="1065" spans="3:16" x14ac:dyDescent="0.3">
      <c r="C1065" s="12"/>
      <c r="D1065" s="12"/>
      <c r="E1065" s="12"/>
      <c r="F1065" s="21"/>
      <c r="G1065" s="12"/>
      <c r="H1065" s="12"/>
      <c r="I1065" s="12"/>
      <c r="J1065" s="12"/>
      <c r="K1065" s="12"/>
      <c r="L1065" s="12"/>
      <c r="M1065" s="12"/>
      <c r="N1065" s="12"/>
      <c r="O1065" s="12"/>
      <c r="P1065" s="12"/>
    </row>
    <row r="1066" spans="3:16" x14ac:dyDescent="0.3">
      <c r="C1066" s="12"/>
      <c r="D1066" s="12"/>
      <c r="E1066" s="12"/>
      <c r="F1066" s="21"/>
      <c r="G1066" s="12"/>
      <c r="H1066" s="12"/>
      <c r="I1066" s="12"/>
      <c r="J1066" s="12"/>
      <c r="K1066" s="12"/>
      <c r="L1066" s="12"/>
      <c r="M1066" s="12"/>
      <c r="N1066" s="12"/>
      <c r="O1066" s="12"/>
      <c r="P1066" s="12"/>
    </row>
    <row r="1067" spans="3:16" x14ac:dyDescent="0.3">
      <c r="C1067" s="12"/>
      <c r="D1067" s="12"/>
      <c r="E1067" s="12"/>
      <c r="F1067" s="21"/>
      <c r="G1067" s="12"/>
      <c r="H1067" s="12"/>
      <c r="I1067" s="12"/>
      <c r="J1067" s="12"/>
      <c r="K1067" s="12"/>
      <c r="L1067" s="12"/>
      <c r="M1067" s="12"/>
      <c r="N1067" s="12"/>
      <c r="O1067" s="12"/>
      <c r="P1067" s="12"/>
    </row>
    <row r="1068" spans="3:16" x14ac:dyDescent="0.3">
      <c r="C1068" s="12"/>
      <c r="D1068" s="12"/>
      <c r="E1068" s="12"/>
      <c r="F1068" s="21"/>
      <c r="G1068" s="12"/>
      <c r="H1068" s="12"/>
      <c r="I1068" s="12"/>
      <c r="J1068" s="12"/>
      <c r="K1068" s="12"/>
      <c r="L1068" s="12"/>
      <c r="M1068" s="12"/>
      <c r="N1068" s="12"/>
      <c r="O1068" s="12"/>
      <c r="P1068" s="12"/>
    </row>
    <row r="1069" spans="3:16" x14ac:dyDescent="0.3">
      <c r="C1069" s="12"/>
      <c r="D1069" s="12"/>
      <c r="E1069" s="12"/>
      <c r="F1069" s="21"/>
      <c r="G1069" s="12"/>
      <c r="H1069" s="12"/>
      <c r="I1069" s="12"/>
      <c r="J1069" s="12"/>
      <c r="K1069" s="12"/>
      <c r="L1069" s="12"/>
      <c r="M1069" s="12"/>
      <c r="N1069" s="12"/>
      <c r="O1069" s="12"/>
      <c r="P1069" s="12"/>
    </row>
    <row r="1070" spans="3:16" x14ac:dyDescent="0.3">
      <c r="C1070" s="12"/>
      <c r="D1070" s="12"/>
      <c r="E1070" s="12"/>
      <c r="F1070" s="21"/>
      <c r="G1070" s="12"/>
      <c r="H1070" s="12"/>
      <c r="I1070" s="12"/>
      <c r="J1070" s="12"/>
      <c r="K1070" s="12"/>
      <c r="L1070" s="12"/>
      <c r="M1070" s="12"/>
      <c r="N1070" s="12"/>
      <c r="O1070" s="12"/>
      <c r="P1070" s="12"/>
    </row>
    <row r="1071" spans="3:16" x14ac:dyDescent="0.3">
      <c r="C1071" s="12"/>
      <c r="D1071" s="12"/>
      <c r="E1071" s="12"/>
      <c r="F1071" s="21"/>
      <c r="G1071" s="12"/>
      <c r="H1071" s="12"/>
      <c r="I1071" s="12"/>
      <c r="J1071" s="12"/>
      <c r="K1071" s="12"/>
      <c r="L1071" s="12"/>
      <c r="M1071" s="12"/>
      <c r="N1071" s="12"/>
      <c r="O1071" s="12"/>
      <c r="P1071" s="12"/>
    </row>
    <row r="1072" spans="3:16" x14ac:dyDescent="0.3">
      <c r="C1072" s="12"/>
      <c r="D1072" s="12"/>
      <c r="E1072" s="12"/>
      <c r="F1072" s="21"/>
      <c r="G1072" s="12"/>
      <c r="H1072" s="12"/>
      <c r="I1072" s="12"/>
      <c r="J1072" s="12"/>
      <c r="K1072" s="12"/>
      <c r="L1072" s="12"/>
      <c r="M1072" s="12"/>
      <c r="N1072" s="12"/>
      <c r="O1072" s="12"/>
      <c r="P1072" s="12"/>
    </row>
    <row r="1073" spans="3:16" x14ac:dyDescent="0.3">
      <c r="C1073" s="12"/>
      <c r="D1073" s="12"/>
      <c r="E1073" s="12"/>
      <c r="F1073" s="21"/>
      <c r="G1073" s="12"/>
      <c r="H1073" s="12"/>
      <c r="I1073" s="12"/>
      <c r="J1073" s="12"/>
      <c r="K1073" s="12"/>
      <c r="L1073" s="12"/>
      <c r="M1073" s="12"/>
      <c r="N1073" s="12"/>
      <c r="O1073" s="12"/>
      <c r="P1073" s="12"/>
    </row>
    <row r="1074" spans="3:16" x14ac:dyDescent="0.3">
      <c r="C1074" s="12"/>
      <c r="D1074" s="12"/>
      <c r="E1074" s="12"/>
      <c r="F1074" s="21"/>
      <c r="G1074" s="12"/>
      <c r="H1074" s="12"/>
      <c r="I1074" s="12"/>
      <c r="J1074" s="12"/>
      <c r="K1074" s="12"/>
      <c r="L1074" s="12"/>
      <c r="M1074" s="12"/>
      <c r="N1074" s="12"/>
      <c r="O1074" s="12"/>
      <c r="P1074" s="12"/>
    </row>
    <row r="1075" spans="3:16" x14ac:dyDescent="0.3">
      <c r="C1075" s="12"/>
      <c r="D1075" s="12"/>
      <c r="E1075" s="12"/>
      <c r="F1075" s="21"/>
      <c r="G1075" s="12"/>
      <c r="H1075" s="12"/>
      <c r="I1075" s="12"/>
      <c r="J1075" s="12"/>
      <c r="K1075" s="12"/>
      <c r="L1075" s="12"/>
      <c r="M1075" s="12"/>
      <c r="N1075" s="12"/>
      <c r="O1075" s="12"/>
      <c r="P1075" s="12"/>
    </row>
    <row r="1076" spans="3:16" x14ac:dyDescent="0.3">
      <c r="C1076" s="12"/>
      <c r="D1076" s="12"/>
      <c r="E1076" s="12"/>
      <c r="F1076" s="21"/>
      <c r="G1076" s="12"/>
      <c r="H1076" s="12"/>
      <c r="I1076" s="12"/>
      <c r="J1076" s="12"/>
      <c r="K1076" s="12"/>
      <c r="L1076" s="12"/>
      <c r="M1076" s="12"/>
      <c r="N1076" s="12"/>
      <c r="O1076" s="12"/>
      <c r="P1076" s="12"/>
    </row>
    <row r="1077" spans="3:16" x14ac:dyDescent="0.3">
      <c r="C1077" s="12"/>
      <c r="D1077" s="12"/>
      <c r="E1077" s="12"/>
      <c r="F1077" s="21"/>
      <c r="G1077" s="12"/>
      <c r="H1077" s="12"/>
      <c r="I1077" s="12"/>
      <c r="J1077" s="12"/>
      <c r="K1077" s="12"/>
      <c r="L1077" s="12"/>
      <c r="M1077" s="12"/>
      <c r="N1077" s="12"/>
      <c r="O1077" s="12"/>
      <c r="P1077" s="12"/>
    </row>
    <row r="1078" spans="3:16" x14ac:dyDescent="0.3">
      <c r="C1078" s="12"/>
      <c r="D1078" s="12"/>
      <c r="E1078" s="12"/>
      <c r="F1078" s="21"/>
      <c r="G1078" s="12"/>
      <c r="H1078" s="12"/>
      <c r="I1078" s="12"/>
      <c r="J1078" s="12"/>
      <c r="K1078" s="12"/>
      <c r="L1078" s="12"/>
      <c r="M1078" s="12"/>
      <c r="N1078" s="12"/>
      <c r="O1078" s="12"/>
      <c r="P1078" s="12"/>
    </row>
    <row r="1079" spans="3:16" x14ac:dyDescent="0.3">
      <c r="C1079" s="12"/>
      <c r="D1079" s="12"/>
      <c r="E1079" s="12"/>
      <c r="F1079" s="21"/>
      <c r="G1079" s="12"/>
      <c r="H1079" s="12"/>
      <c r="I1079" s="12"/>
      <c r="J1079" s="12"/>
      <c r="K1079" s="12"/>
      <c r="L1079" s="12"/>
      <c r="M1079" s="12"/>
      <c r="N1079" s="12"/>
      <c r="O1079" s="12"/>
      <c r="P1079" s="12"/>
    </row>
    <row r="1080" spans="3:16" x14ac:dyDescent="0.3">
      <c r="C1080" s="12"/>
      <c r="D1080" s="12"/>
      <c r="E1080" s="12"/>
      <c r="F1080" s="21"/>
      <c r="G1080" s="12"/>
      <c r="H1080" s="12"/>
      <c r="I1080" s="12"/>
      <c r="J1080" s="12"/>
      <c r="K1080" s="12"/>
      <c r="L1080" s="12"/>
      <c r="M1080" s="12"/>
      <c r="N1080" s="12"/>
      <c r="O1080" s="12"/>
      <c r="P1080" s="12"/>
    </row>
    <row r="1081" spans="3:16" x14ac:dyDescent="0.3">
      <c r="C1081" s="12"/>
      <c r="D1081" s="12"/>
      <c r="E1081" s="12"/>
      <c r="F1081" s="21"/>
      <c r="G1081" s="12"/>
      <c r="H1081" s="12"/>
      <c r="I1081" s="12"/>
      <c r="J1081" s="12"/>
      <c r="K1081" s="12"/>
      <c r="L1081" s="12"/>
      <c r="M1081" s="12"/>
      <c r="N1081" s="12"/>
      <c r="O1081" s="12"/>
      <c r="P1081" s="12"/>
    </row>
    <row r="1082" spans="3:16" x14ac:dyDescent="0.3">
      <c r="C1082" s="12"/>
      <c r="D1082" s="12"/>
      <c r="E1082" s="12"/>
      <c r="F1082" s="21"/>
      <c r="G1082" s="12"/>
      <c r="H1082" s="12"/>
      <c r="I1082" s="12"/>
      <c r="J1082" s="12"/>
      <c r="K1082" s="12"/>
      <c r="L1082" s="12"/>
      <c r="M1082" s="12"/>
      <c r="N1082" s="12"/>
      <c r="O1082" s="12"/>
      <c r="P1082" s="12"/>
    </row>
    <row r="1083" spans="3:16" x14ac:dyDescent="0.3">
      <c r="C1083" s="12"/>
      <c r="D1083" s="12"/>
      <c r="E1083" s="12"/>
      <c r="F1083" s="21"/>
      <c r="G1083" s="12"/>
      <c r="H1083" s="12"/>
      <c r="I1083" s="12"/>
      <c r="J1083" s="12"/>
      <c r="K1083" s="12"/>
      <c r="L1083" s="12"/>
      <c r="M1083" s="12"/>
      <c r="N1083" s="12"/>
      <c r="O1083" s="12"/>
      <c r="P1083" s="12"/>
    </row>
    <row r="1084" spans="3:16" x14ac:dyDescent="0.3">
      <c r="C1084" s="12"/>
      <c r="D1084" s="12"/>
      <c r="E1084" s="12"/>
      <c r="F1084" s="21"/>
      <c r="G1084" s="12"/>
      <c r="H1084" s="12"/>
      <c r="I1084" s="12"/>
      <c r="J1084" s="12"/>
      <c r="K1084" s="12"/>
      <c r="L1084" s="12"/>
      <c r="M1084" s="12"/>
      <c r="N1084" s="12"/>
      <c r="O1084" s="12"/>
      <c r="P1084" s="12"/>
    </row>
    <row r="1085" spans="3:16" x14ac:dyDescent="0.3">
      <c r="C1085" s="12"/>
      <c r="D1085" s="12"/>
      <c r="E1085" s="12"/>
      <c r="F1085" s="21"/>
      <c r="G1085" s="12"/>
      <c r="H1085" s="12"/>
      <c r="I1085" s="12"/>
      <c r="J1085" s="12"/>
      <c r="K1085" s="12"/>
      <c r="L1085" s="12"/>
      <c r="M1085" s="12"/>
      <c r="N1085" s="12"/>
      <c r="O1085" s="12"/>
      <c r="P1085" s="12"/>
    </row>
    <row r="1086" spans="3:16" x14ac:dyDescent="0.3">
      <c r="C1086" s="12"/>
      <c r="D1086" s="12"/>
      <c r="E1086" s="12"/>
      <c r="F1086" s="21"/>
      <c r="G1086" s="12"/>
      <c r="H1086" s="12"/>
      <c r="I1086" s="12"/>
      <c r="J1086" s="12"/>
      <c r="K1086" s="12"/>
      <c r="L1086" s="12"/>
      <c r="M1086" s="12"/>
      <c r="N1086" s="12"/>
      <c r="O1086" s="12"/>
      <c r="P1086" s="12"/>
    </row>
    <row r="1087" spans="3:16" x14ac:dyDescent="0.3">
      <c r="C1087" s="12"/>
      <c r="D1087" s="12"/>
      <c r="E1087" s="12"/>
      <c r="F1087" s="21"/>
      <c r="G1087" s="12"/>
      <c r="H1087" s="12"/>
      <c r="I1087" s="12"/>
      <c r="J1087" s="12"/>
      <c r="K1087" s="12"/>
      <c r="L1087" s="12"/>
      <c r="M1087" s="12"/>
      <c r="N1087" s="12"/>
      <c r="O1087" s="12"/>
      <c r="P1087" s="12"/>
    </row>
    <row r="1088" spans="3:16" x14ac:dyDescent="0.3">
      <c r="C1088" s="12"/>
      <c r="D1088" s="12"/>
      <c r="E1088" s="12"/>
      <c r="F1088" s="21"/>
      <c r="G1088" s="12"/>
      <c r="H1088" s="12"/>
      <c r="I1088" s="12"/>
      <c r="J1088" s="12"/>
      <c r="K1088" s="12"/>
      <c r="L1088" s="12"/>
      <c r="M1088" s="12"/>
      <c r="N1088" s="12"/>
      <c r="O1088" s="12"/>
      <c r="P1088" s="12"/>
    </row>
    <row r="1089" spans="3:16" x14ac:dyDescent="0.3">
      <c r="C1089" s="12"/>
      <c r="D1089" s="12"/>
      <c r="E1089" s="12"/>
      <c r="F1089" s="21"/>
      <c r="G1089" s="12"/>
      <c r="H1089" s="12"/>
      <c r="I1089" s="12"/>
      <c r="J1089" s="12"/>
      <c r="K1089" s="12"/>
      <c r="L1089" s="12"/>
      <c r="M1089" s="12"/>
      <c r="N1089" s="12"/>
      <c r="O1089" s="12"/>
      <c r="P1089" s="12"/>
    </row>
    <row r="1090" spans="3:16" x14ac:dyDescent="0.3">
      <c r="C1090" s="12"/>
      <c r="D1090" s="12"/>
      <c r="E1090" s="12"/>
      <c r="F1090" s="21"/>
      <c r="G1090" s="12"/>
      <c r="H1090" s="12"/>
      <c r="I1090" s="12"/>
      <c r="J1090" s="12"/>
      <c r="K1090" s="12"/>
      <c r="L1090" s="12"/>
      <c r="M1090" s="12"/>
      <c r="N1090" s="12"/>
      <c r="O1090" s="12"/>
      <c r="P1090" s="12"/>
    </row>
    <row r="1091" spans="3:16" x14ac:dyDescent="0.3">
      <c r="C1091" s="12"/>
      <c r="D1091" s="12"/>
      <c r="E1091" s="12"/>
      <c r="F1091" s="21"/>
      <c r="G1091" s="12"/>
      <c r="H1091" s="12"/>
      <c r="I1091" s="12"/>
      <c r="J1091" s="12"/>
      <c r="K1091" s="12"/>
      <c r="L1091" s="12"/>
      <c r="M1091" s="12"/>
      <c r="N1091" s="12"/>
      <c r="O1091" s="12"/>
      <c r="P1091" s="12"/>
    </row>
    <row r="1092" spans="3:16" x14ac:dyDescent="0.3">
      <c r="C1092" s="12"/>
      <c r="D1092" s="12"/>
      <c r="E1092" s="12"/>
      <c r="F1092" s="21"/>
      <c r="G1092" s="12"/>
      <c r="H1092" s="12"/>
      <c r="I1092" s="12"/>
      <c r="J1092" s="12"/>
      <c r="K1092" s="12"/>
      <c r="L1092" s="12"/>
      <c r="M1092" s="12"/>
      <c r="N1092" s="12"/>
      <c r="O1092" s="12"/>
      <c r="P1092" s="12"/>
    </row>
    <row r="1093" spans="3:16" x14ac:dyDescent="0.3">
      <c r="C1093" s="12"/>
      <c r="D1093" s="12"/>
      <c r="E1093" s="12"/>
      <c r="F1093" s="21"/>
      <c r="G1093" s="12"/>
      <c r="H1093" s="12"/>
      <c r="I1093" s="12"/>
      <c r="J1093" s="12"/>
      <c r="K1093" s="12"/>
      <c r="L1093" s="12"/>
      <c r="M1093" s="12"/>
      <c r="N1093" s="12"/>
      <c r="O1093" s="12"/>
      <c r="P1093" s="12"/>
    </row>
    <row r="1094" spans="3:16" x14ac:dyDescent="0.3">
      <c r="C1094" s="12"/>
      <c r="D1094" s="12"/>
      <c r="E1094" s="12"/>
      <c r="F1094" s="21"/>
      <c r="G1094" s="12"/>
      <c r="H1094" s="12"/>
      <c r="I1094" s="12"/>
      <c r="J1094" s="12"/>
      <c r="K1094" s="12"/>
      <c r="L1094" s="12"/>
      <c r="M1094" s="12"/>
      <c r="N1094" s="12"/>
      <c r="O1094" s="12"/>
      <c r="P1094" s="12"/>
    </row>
    <row r="1095" spans="3:16" x14ac:dyDescent="0.3">
      <c r="C1095" s="12"/>
      <c r="D1095" s="12"/>
      <c r="E1095" s="12"/>
      <c r="F1095" s="21"/>
      <c r="G1095" s="12"/>
      <c r="H1095" s="12"/>
      <c r="I1095" s="12"/>
      <c r="J1095" s="12"/>
      <c r="K1095" s="12"/>
      <c r="L1095" s="12"/>
      <c r="M1095" s="12"/>
      <c r="N1095" s="12"/>
      <c r="O1095" s="12"/>
      <c r="P1095" s="12"/>
    </row>
    <row r="1096" spans="3:16" x14ac:dyDescent="0.3">
      <c r="C1096" s="12"/>
      <c r="D1096" s="12"/>
      <c r="E1096" s="12"/>
      <c r="F1096" s="21"/>
      <c r="G1096" s="12"/>
      <c r="H1096" s="12"/>
      <c r="I1096" s="12"/>
      <c r="J1096" s="12"/>
      <c r="K1096" s="12"/>
      <c r="L1096" s="12"/>
      <c r="M1096" s="12"/>
      <c r="N1096" s="12"/>
      <c r="O1096" s="12"/>
      <c r="P1096" s="12"/>
    </row>
    <row r="1097" spans="3:16" x14ac:dyDescent="0.3">
      <c r="C1097" s="12"/>
      <c r="D1097" s="12"/>
      <c r="E1097" s="12"/>
      <c r="F1097" s="21"/>
      <c r="G1097" s="12"/>
      <c r="H1097" s="12"/>
      <c r="I1097" s="12"/>
      <c r="J1097" s="12"/>
      <c r="K1097" s="12"/>
      <c r="L1097" s="12"/>
      <c r="M1097" s="12"/>
      <c r="N1097" s="12"/>
      <c r="O1097" s="12"/>
      <c r="P1097" s="12"/>
    </row>
    <row r="1098" spans="3:16" x14ac:dyDescent="0.3">
      <c r="C1098" s="12"/>
      <c r="D1098" s="12"/>
      <c r="E1098" s="12"/>
      <c r="F1098" s="21"/>
      <c r="G1098" s="12"/>
      <c r="H1098" s="12"/>
      <c r="I1098" s="12"/>
      <c r="J1098" s="12"/>
      <c r="K1098" s="12"/>
      <c r="L1098" s="12"/>
      <c r="M1098" s="12"/>
      <c r="N1098" s="12"/>
      <c r="O1098" s="12"/>
      <c r="P1098" s="12"/>
    </row>
    <row r="1099" spans="3:16" x14ac:dyDescent="0.3">
      <c r="C1099" s="12"/>
      <c r="D1099" s="12"/>
      <c r="E1099" s="12"/>
      <c r="F1099" s="21"/>
      <c r="G1099" s="12"/>
      <c r="H1099" s="12"/>
      <c r="I1099" s="12"/>
      <c r="J1099" s="12"/>
      <c r="K1099" s="12"/>
      <c r="L1099" s="12"/>
      <c r="M1099" s="12"/>
      <c r="N1099" s="12"/>
      <c r="O1099" s="12"/>
      <c r="P1099" s="12"/>
    </row>
    <row r="1100" spans="3:16" x14ac:dyDescent="0.3">
      <c r="C1100" s="12"/>
      <c r="D1100" s="12"/>
      <c r="E1100" s="12"/>
      <c r="F1100" s="21"/>
      <c r="G1100" s="12"/>
      <c r="H1100" s="12"/>
      <c r="I1100" s="12"/>
      <c r="J1100" s="12"/>
      <c r="K1100" s="12"/>
      <c r="L1100" s="12"/>
      <c r="M1100" s="12"/>
      <c r="N1100" s="12"/>
      <c r="O1100" s="12"/>
      <c r="P1100" s="12"/>
    </row>
    <row r="1101" spans="3:16" x14ac:dyDescent="0.3">
      <c r="C1101" s="12"/>
      <c r="D1101" s="12"/>
      <c r="E1101" s="12"/>
      <c r="F1101" s="21"/>
      <c r="G1101" s="12"/>
      <c r="H1101" s="12"/>
      <c r="I1101" s="12"/>
      <c r="J1101" s="12"/>
      <c r="K1101" s="12"/>
      <c r="L1101" s="12"/>
      <c r="M1101" s="12"/>
      <c r="N1101" s="12"/>
      <c r="O1101" s="12"/>
      <c r="P1101" s="12"/>
    </row>
    <row r="1102" spans="3:16" x14ac:dyDescent="0.3">
      <c r="C1102" s="12"/>
      <c r="D1102" s="12"/>
      <c r="E1102" s="12"/>
      <c r="F1102" s="21"/>
      <c r="G1102" s="12"/>
      <c r="H1102" s="12"/>
      <c r="I1102" s="12"/>
      <c r="J1102" s="12"/>
      <c r="K1102" s="12"/>
      <c r="L1102" s="12"/>
      <c r="M1102" s="12"/>
      <c r="N1102" s="12"/>
      <c r="O1102" s="12"/>
      <c r="P1102" s="12"/>
    </row>
    <row r="1103" spans="3:16" x14ac:dyDescent="0.3">
      <c r="C1103" s="12"/>
      <c r="D1103" s="12"/>
      <c r="E1103" s="12"/>
      <c r="F1103" s="21"/>
      <c r="G1103" s="12"/>
      <c r="H1103" s="12"/>
      <c r="I1103" s="12"/>
      <c r="J1103" s="12"/>
      <c r="K1103" s="12"/>
      <c r="L1103" s="12"/>
      <c r="M1103" s="12"/>
      <c r="N1103" s="12"/>
      <c r="O1103" s="12"/>
      <c r="P1103" s="12"/>
    </row>
    <row r="1104" spans="3:16" x14ac:dyDescent="0.3">
      <c r="C1104" s="12"/>
      <c r="D1104" s="12"/>
      <c r="E1104" s="12"/>
      <c r="F1104" s="21"/>
      <c r="G1104" s="12"/>
      <c r="H1104" s="12"/>
      <c r="I1104" s="12"/>
      <c r="J1104" s="12"/>
      <c r="K1104" s="12"/>
      <c r="L1104" s="12"/>
      <c r="M1104" s="12"/>
      <c r="N1104" s="12"/>
      <c r="O1104" s="12"/>
      <c r="P1104" s="12"/>
    </row>
    <row r="1105" spans="3:16" x14ac:dyDescent="0.3">
      <c r="C1105" s="12"/>
      <c r="D1105" s="12"/>
      <c r="E1105" s="12"/>
      <c r="F1105" s="21"/>
      <c r="G1105" s="12"/>
      <c r="H1105" s="12"/>
      <c r="I1105" s="12"/>
      <c r="J1105" s="12"/>
      <c r="K1105" s="12"/>
      <c r="L1105" s="12"/>
      <c r="M1105" s="12"/>
      <c r="N1105" s="12"/>
      <c r="O1105" s="12"/>
      <c r="P1105" s="12"/>
    </row>
    <row r="1106" spans="3:16" x14ac:dyDescent="0.3">
      <c r="C1106" s="12"/>
      <c r="D1106" s="12"/>
      <c r="E1106" s="12"/>
      <c r="F1106" s="21"/>
      <c r="G1106" s="12"/>
      <c r="H1106" s="12"/>
      <c r="I1106" s="12"/>
      <c r="J1106" s="12"/>
      <c r="K1106" s="12"/>
      <c r="L1106" s="12"/>
      <c r="M1106" s="12"/>
      <c r="N1106" s="12"/>
      <c r="O1106" s="12"/>
      <c r="P1106" s="12"/>
    </row>
    <row r="1107" spans="3:16" x14ac:dyDescent="0.3">
      <c r="C1107" s="12"/>
      <c r="D1107" s="12"/>
      <c r="E1107" s="12"/>
      <c r="F1107" s="21"/>
      <c r="G1107" s="12"/>
      <c r="H1107" s="12"/>
      <c r="I1107" s="12"/>
      <c r="J1107" s="12"/>
      <c r="K1107" s="12"/>
      <c r="L1107" s="12"/>
      <c r="M1107" s="12"/>
      <c r="N1107" s="12"/>
      <c r="O1107" s="12"/>
      <c r="P1107" s="12"/>
    </row>
    <row r="1108" spans="3:16" x14ac:dyDescent="0.3">
      <c r="C1108" s="12"/>
      <c r="D1108" s="12"/>
      <c r="E1108" s="12"/>
      <c r="F1108" s="21"/>
      <c r="G1108" s="12"/>
      <c r="H1108" s="12"/>
      <c r="I1108" s="12"/>
      <c r="J1108" s="12"/>
      <c r="K1108" s="12"/>
      <c r="L1108" s="12"/>
      <c r="M1108" s="12"/>
      <c r="N1108" s="12"/>
      <c r="O1108" s="12"/>
      <c r="P1108" s="12"/>
    </row>
    <row r="1109" spans="3:16" x14ac:dyDescent="0.3">
      <c r="C1109" s="12"/>
      <c r="D1109" s="12"/>
      <c r="E1109" s="12"/>
      <c r="F1109" s="21"/>
      <c r="G1109" s="12"/>
      <c r="H1109" s="12"/>
      <c r="I1109" s="12"/>
      <c r="J1109" s="12"/>
      <c r="K1109" s="12"/>
      <c r="L1109" s="12"/>
      <c r="M1109" s="12"/>
      <c r="N1109" s="12"/>
      <c r="O1109" s="12"/>
      <c r="P1109" s="12"/>
    </row>
    <row r="1110" spans="3:16" x14ac:dyDescent="0.3">
      <c r="C1110" s="12"/>
      <c r="D1110" s="12"/>
      <c r="E1110" s="12"/>
      <c r="F1110" s="21"/>
      <c r="G1110" s="12"/>
      <c r="H1110" s="12"/>
      <c r="I1110" s="12"/>
      <c r="J1110" s="12"/>
      <c r="K1110" s="12"/>
      <c r="L1110" s="12"/>
      <c r="M1110" s="12"/>
      <c r="N1110" s="12"/>
      <c r="O1110" s="12"/>
      <c r="P1110" s="12"/>
    </row>
    <row r="1111" spans="3:16" x14ac:dyDescent="0.3">
      <c r="C1111" s="12"/>
      <c r="D1111" s="12"/>
      <c r="E1111" s="12"/>
      <c r="F1111" s="21"/>
      <c r="G1111" s="12"/>
      <c r="H1111" s="12"/>
      <c r="I1111" s="12"/>
      <c r="J1111" s="12"/>
      <c r="K1111" s="12"/>
      <c r="L1111" s="12"/>
      <c r="M1111" s="12"/>
      <c r="N1111" s="12"/>
      <c r="O1111" s="12"/>
      <c r="P1111" s="12"/>
    </row>
    <row r="1112" spans="3:16" x14ac:dyDescent="0.3">
      <c r="C1112" s="12"/>
      <c r="D1112" s="12"/>
      <c r="E1112" s="12"/>
      <c r="F1112" s="21"/>
      <c r="G1112" s="12"/>
      <c r="H1112" s="12"/>
      <c r="I1112" s="12"/>
      <c r="J1112" s="12"/>
      <c r="K1112" s="12"/>
      <c r="L1112" s="12"/>
      <c r="M1112" s="12"/>
      <c r="N1112" s="12"/>
      <c r="O1112" s="12"/>
      <c r="P1112" s="12"/>
    </row>
    <row r="1113" spans="3:16" x14ac:dyDescent="0.3">
      <c r="C1113" s="12"/>
      <c r="D1113" s="12"/>
      <c r="E1113" s="12"/>
      <c r="F1113" s="21"/>
      <c r="G1113" s="12"/>
      <c r="H1113" s="12"/>
      <c r="I1113" s="12"/>
      <c r="J1113" s="12"/>
      <c r="K1113" s="12"/>
      <c r="L1113" s="12"/>
      <c r="M1113" s="12"/>
      <c r="N1113" s="12"/>
      <c r="O1113" s="12"/>
      <c r="P1113" s="12"/>
    </row>
    <row r="1114" spans="3:16" x14ac:dyDescent="0.3">
      <c r="C1114" s="12"/>
      <c r="D1114" s="12"/>
      <c r="E1114" s="12"/>
      <c r="F1114" s="21"/>
      <c r="G1114" s="12"/>
      <c r="H1114" s="12"/>
      <c r="I1114" s="12"/>
      <c r="J1114" s="12"/>
      <c r="K1114" s="12"/>
      <c r="L1114" s="12"/>
      <c r="M1114" s="12"/>
      <c r="N1114" s="12"/>
      <c r="O1114" s="12"/>
      <c r="P1114" s="12"/>
    </row>
    <row r="1115" spans="3:16" x14ac:dyDescent="0.3">
      <c r="C1115" s="12"/>
      <c r="D1115" s="12"/>
      <c r="E1115" s="12"/>
      <c r="F1115" s="21"/>
      <c r="G1115" s="12"/>
      <c r="H1115" s="12"/>
      <c r="I1115" s="12"/>
      <c r="J1115" s="12"/>
      <c r="K1115" s="12"/>
      <c r="L1115" s="12"/>
      <c r="M1115" s="12"/>
      <c r="N1115" s="12"/>
      <c r="O1115" s="12"/>
      <c r="P1115" s="12"/>
    </row>
    <row r="1116" spans="3:16" x14ac:dyDescent="0.3">
      <c r="C1116" s="12"/>
      <c r="D1116" s="12"/>
      <c r="E1116" s="12"/>
      <c r="F1116" s="21"/>
      <c r="G1116" s="12"/>
      <c r="H1116" s="12"/>
      <c r="I1116" s="12"/>
      <c r="J1116" s="12"/>
      <c r="K1116" s="12"/>
      <c r="L1116" s="12"/>
      <c r="M1116" s="12"/>
      <c r="N1116" s="12"/>
      <c r="O1116" s="12"/>
      <c r="P1116" s="12"/>
    </row>
    <row r="1117" spans="3:16" x14ac:dyDescent="0.3">
      <c r="C1117" s="12"/>
      <c r="D1117" s="12"/>
      <c r="E1117" s="12"/>
      <c r="F1117" s="21"/>
      <c r="G1117" s="12"/>
      <c r="H1117" s="12"/>
      <c r="I1117" s="12"/>
      <c r="J1117" s="12"/>
      <c r="K1117" s="12"/>
      <c r="L1117" s="12"/>
      <c r="M1117" s="12"/>
      <c r="N1117" s="12"/>
      <c r="O1117" s="12"/>
      <c r="P1117" s="12"/>
    </row>
    <row r="1118" spans="3:16" x14ac:dyDescent="0.3">
      <c r="C1118" s="12"/>
      <c r="D1118" s="12"/>
      <c r="E1118" s="12"/>
      <c r="F1118" s="21"/>
      <c r="G1118" s="12"/>
      <c r="H1118" s="12"/>
      <c r="I1118" s="12"/>
      <c r="J1118" s="12"/>
      <c r="K1118" s="12"/>
      <c r="L1118" s="12"/>
      <c r="M1118" s="12"/>
      <c r="N1118" s="12"/>
      <c r="O1118" s="12"/>
      <c r="P1118" s="12"/>
    </row>
    <row r="1119" spans="3:16" x14ac:dyDescent="0.3">
      <c r="C1119" s="12"/>
      <c r="D1119" s="12"/>
      <c r="E1119" s="12"/>
      <c r="F1119" s="21"/>
      <c r="G1119" s="12"/>
      <c r="H1119" s="12"/>
      <c r="I1119" s="12"/>
      <c r="J1119" s="12"/>
      <c r="K1119" s="12"/>
      <c r="L1119" s="12"/>
      <c r="M1119" s="12"/>
      <c r="N1119" s="12"/>
      <c r="O1119" s="12"/>
      <c r="P1119" s="12"/>
    </row>
    <row r="1120" spans="3:16" x14ac:dyDescent="0.3">
      <c r="C1120" s="12"/>
      <c r="D1120" s="12"/>
      <c r="E1120" s="12"/>
      <c r="F1120" s="21"/>
      <c r="G1120" s="12"/>
      <c r="H1120" s="12"/>
      <c r="I1120" s="12"/>
      <c r="J1120" s="12"/>
      <c r="K1120" s="12"/>
      <c r="L1120" s="12"/>
      <c r="M1120" s="12"/>
      <c r="N1120" s="12"/>
      <c r="O1120" s="12"/>
      <c r="P1120" s="12"/>
    </row>
    <row r="1121" spans="3:16" x14ac:dyDescent="0.3">
      <c r="C1121" s="12"/>
      <c r="D1121" s="12"/>
      <c r="E1121" s="12"/>
      <c r="F1121" s="21"/>
      <c r="G1121" s="12"/>
      <c r="H1121" s="12"/>
      <c r="I1121" s="12"/>
      <c r="J1121" s="12"/>
      <c r="K1121" s="12"/>
      <c r="L1121" s="12"/>
      <c r="M1121" s="12"/>
      <c r="N1121" s="12"/>
      <c r="O1121" s="12"/>
      <c r="P1121" s="12"/>
    </row>
    <row r="1122" spans="3:16" x14ac:dyDescent="0.3">
      <c r="C1122" s="12"/>
      <c r="D1122" s="12"/>
      <c r="E1122" s="12"/>
      <c r="F1122" s="21"/>
      <c r="G1122" s="12"/>
      <c r="H1122" s="12"/>
      <c r="I1122" s="12"/>
      <c r="J1122" s="12"/>
      <c r="K1122" s="12"/>
      <c r="L1122" s="12"/>
      <c r="M1122" s="12"/>
      <c r="N1122" s="12"/>
      <c r="O1122" s="12"/>
      <c r="P1122" s="12"/>
    </row>
    <row r="1123" spans="3:16" x14ac:dyDescent="0.3">
      <c r="C1123" s="12"/>
      <c r="D1123" s="12"/>
      <c r="E1123" s="12"/>
      <c r="F1123" s="21"/>
      <c r="G1123" s="12"/>
      <c r="H1123" s="12"/>
      <c r="I1123" s="12"/>
      <c r="J1123" s="12"/>
      <c r="K1123" s="12"/>
      <c r="L1123" s="12"/>
      <c r="M1123" s="12"/>
      <c r="N1123" s="12"/>
      <c r="O1123" s="12"/>
      <c r="P1123" s="12"/>
    </row>
    <row r="1124" spans="3:16" x14ac:dyDescent="0.3">
      <c r="C1124" s="12"/>
      <c r="D1124" s="12"/>
      <c r="E1124" s="12"/>
      <c r="F1124" s="21"/>
      <c r="G1124" s="12"/>
      <c r="H1124" s="12"/>
      <c r="I1124" s="12"/>
      <c r="J1124" s="12"/>
      <c r="K1124" s="12"/>
      <c r="L1124" s="12"/>
      <c r="M1124" s="12"/>
      <c r="N1124" s="12"/>
      <c r="O1124" s="12"/>
      <c r="P1124" s="12"/>
    </row>
    <row r="1125" spans="3:16" x14ac:dyDescent="0.3">
      <c r="C1125" s="12"/>
      <c r="D1125" s="12"/>
      <c r="E1125" s="12"/>
      <c r="F1125" s="21"/>
      <c r="G1125" s="12"/>
      <c r="H1125" s="12"/>
      <c r="I1125" s="12"/>
      <c r="J1125" s="12"/>
      <c r="K1125" s="12"/>
      <c r="L1125" s="12"/>
      <c r="M1125" s="12"/>
      <c r="N1125" s="12"/>
      <c r="O1125" s="12"/>
      <c r="P1125" s="12"/>
    </row>
    <row r="1126" spans="3:16" x14ac:dyDescent="0.3">
      <c r="C1126" s="12"/>
      <c r="D1126" s="12"/>
      <c r="E1126" s="12"/>
      <c r="F1126" s="21"/>
      <c r="G1126" s="12"/>
      <c r="H1126" s="12"/>
      <c r="I1126" s="12"/>
      <c r="J1126" s="12"/>
      <c r="K1126" s="12"/>
      <c r="L1126" s="12"/>
      <c r="M1126" s="12"/>
      <c r="N1126" s="12"/>
      <c r="O1126" s="12"/>
      <c r="P1126" s="12"/>
    </row>
    <row r="1127" spans="3:16" x14ac:dyDescent="0.3">
      <c r="C1127" s="12"/>
      <c r="D1127" s="12"/>
      <c r="E1127" s="12"/>
      <c r="F1127" s="21"/>
      <c r="G1127" s="12"/>
      <c r="H1127" s="12"/>
      <c r="I1127" s="12"/>
      <c r="J1127" s="12"/>
      <c r="K1127" s="12"/>
      <c r="L1127" s="12"/>
      <c r="M1127" s="12"/>
      <c r="N1127" s="12"/>
      <c r="O1127" s="12"/>
      <c r="P1127" s="12"/>
    </row>
    <row r="1128" spans="3:16" x14ac:dyDescent="0.3">
      <c r="C1128" s="12"/>
      <c r="D1128" s="12"/>
      <c r="E1128" s="12"/>
      <c r="F1128" s="21"/>
      <c r="G1128" s="12"/>
      <c r="H1128" s="12"/>
      <c r="I1128" s="12"/>
      <c r="J1128" s="12"/>
      <c r="K1128" s="12"/>
      <c r="L1128" s="12"/>
      <c r="M1128" s="12"/>
      <c r="N1128" s="12"/>
      <c r="O1128" s="12"/>
      <c r="P1128" s="12"/>
    </row>
    <row r="1129" spans="3:16" x14ac:dyDescent="0.3">
      <c r="C1129" s="12"/>
      <c r="D1129" s="12"/>
      <c r="E1129" s="12"/>
      <c r="F1129" s="21"/>
      <c r="G1129" s="12"/>
      <c r="H1129" s="12"/>
      <c r="I1129" s="12"/>
      <c r="J1129" s="12"/>
      <c r="K1129" s="12"/>
      <c r="L1129" s="12"/>
      <c r="M1129" s="12"/>
      <c r="N1129" s="12"/>
      <c r="O1129" s="12"/>
      <c r="P1129" s="12"/>
    </row>
    <row r="1130" spans="3:16" x14ac:dyDescent="0.3">
      <c r="C1130" s="12"/>
      <c r="D1130" s="12"/>
      <c r="E1130" s="12"/>
      <c r="F1130" s="21"/>
      <c r="G1130" s="12"/>
      <c r="H1130" s="12"/>
      <c r="I1130" s="12"/>
      <c r="J1130" s="12"/>
      <c r="K1130" s="12"/>
      <c r="L1130" s="12"/>
      <c r="M1130" s="12"/>
      <c r="N1130" s="12"/>
      <c r="O1130" s="12"/>
      <c r="P1130" s="12"/>
    </row>
    <row r="1131" spans="3:16" x14ac:dyDescent="0.3">
      <c r="C1131" s="12"/>
      <c r="D1131" s="12"/>
      <c r="E1131" s="12"/>
      <c r="F1131" s="21"/>
      <c r="G1131" s="12"/>
      <c r="H1131" s="12"/>
      <c r="I1131" s="12"/>
      <c r="J1131" s="12"/>
      <c r="K1131" s="12"/>
      <c r="L1131" s="12"/>
      <c r="M1131" s="12"/>
      <c r="N1131" s="12"/>
      <c r="O1131" s="12"/>
      <c r="P1131" s="12"/>
    </row>
    <row r="1132" spans="3:16" x14ac:dyDescent="0.3">
      <c r="C1132" s="12"/>
      <c r="D1132" s="12"/>
      <c r="E1132" s="12"/>
      <c r="F1132" s="21"/>
      <c r="G1132" s="12"/>
      <c r="H1132" s="12"/>
      <c r="I1132" s="12"/>
      <c r="J1132" s="12"/>
      <c r="K1132" s="12"/>
      <c r="L1132" s="12"/>
      <c r="M1132" s="12"/>
      <c r="N1132" s="12"/>
      <c r="O1132" s="12"/>
      <c r="P1132" s="12"/>
    </row>
    <row r="1133" spans="3:16" x14ac:dyDescent="0.3">
      <c r="C1133" s="12"/>
      <c r="D1133" s="12"/>
      <c r="E1133" s="12"/>
      <c r="F1133" s="21"/>
      <c r="G1133" s="12"/>
      <c r="H1133" s="12"/>
      <c r="I1133" s="12"/>
      <c r="J1133" s="12"/>
      <c r="K1133" s="12"/>
      <c r="L1133" s="12"/>
      <c r="M1133" s="12"/>
      <c r="N1133" s="12"/>
      <c r="O1133" s="12"/>
      <c r="P1133" s="12"/>
    </row>
    <row r="1134" spans="3:16" x14ac:dyDescent="0.3">
      <c r="C1134" s="12"/>
      <c r="D1134" s="12"/>
      <c r="E1134" s="12"/>
      <c r="F1134" s="21"/>
      <c r="G1134" s="12"/>
      <c r="H1134" s="12"/>
      <c r="I1134" s="12"/>
      <c r="J1134" s="12"/>
      <c r="K1134" s="12"/>
      <c r="L1134" s="12"/>
      <c r="M1134" s="12"/>
      <c r="N1134" s="12"/>
      <c r="O1134" s="12"/>
      <c r="P1134" s="12"/>
    </row>
    <row r="1135" spans="3:16" x14ac:dyDescent="0.3">
      <c r="C1135" s="12"/>
      <c r="D1135" s="12"/>
      <c r="E1135" s="12"/>
      <c r="F1135" s="21"/>
      <c r="G1135" s="12"/>
      <c r="H1135" s="12"/>
      <c r="I1135" s="12"/>
      <c r="J1135" s="12"/>
      <c r="K1135" s="12"/>
      <c r="L1135" s="12"/>
      <c r="M1135" s="12"/>
      <c r="N1135" s="12"/>
      <c r="O1135" s="12"/>
      <c r="P1135" s="12"/>
    </row>
    <row r="1136" spans="3:16" x14ac:dyDescent="0.3">
      <c r="C1136" s="12"/>
      <c r="D1136" s="12"/>
      <c r="E1136" s="12"/>
      <c r="F1136" s="21"/>
      <c r="G1136" s="12"/>
      <c r="H1136" s="12"/>
      <c r="I1136" s="12"/>
      <c r="J1136" s="12"/>
      <c r="K1136" s="12"/>
      <c r="L1136" s="12"/>
      <c r="M1136" s="12"/>
      <c r="N1136" s="12"/>
      <c r="O1136" s="12"/>
      <c r="P1136" s="12"/>
    </row>
    <row r="1137" spans="3:16" x14ac:dyDescent="0.3">
      <c r="C1137" s="12"/>
      <c r="D1137" s="12"/>
      <c r="E1137" s="12"/>
      <c r="F1137" s="21"/>
      <c r="G1137" s="12"/>
      <c r="H1137" s="12"/>
      <c r="I1137" s="12"/>
      <c r="J1137" s="12"/>
      <c r="K1137" s="12"/>
      <c r="L1137" s="12"/>
      <c r="M1137" s="12"/>
      <c r="N1137" s="12"/>
      <c r="O1137" s="12"/>
      <c r="P1137" s="12"/>
    </row>
    <row r="1138" spans="3:16" x14ac:dyDescent="0.3">
      <c r="C1138" s="12"/>
      <c r="D1138" s="12"/>
      <c r="E1138" s="12"/>
      <c r="F1138" s="21"/>
      <c r="G1138" s="12"/>
      <c r="H1138" s="12"/>
      <c r="I1138" s="12"/>
      <c r="J1138" s="12"/>
      <c r="K1138" s="12"/>
      <c r="L1138" s="12"/>
      <c r="M1138" s="12"/>
      <c r="N1138" s="12"/>
      <c r="O1138" s="12"/>
      <c r="P1138" s="12"/>
    </row>
    <row r="1139" spans="3:16" x14ac:dyDescent="0.3">
      <c r="C1139" s="12"/>
      <c r="D1139" s="12"/>
      <c r="E1139" s="12"/>
      <c r="F1139" s="21"/>
      <c r="G1139" s="12"/>
      <c r="H1139" s="12"/>
      <c r="I1139" s="12"/>
      <c r="J1139" s="12"/>
      <c r="K1139" s="12"/>
      <c r="L1139" s="12"/>
      <c r="M1139" s="12"/>
      <c r="N1139" s="12"/>
      <c r="O1139" s="12"/>
      <c r="P1139" s="12"/>
    </row>
    <row r="1140" spans="3:16" x14ac:dyDescent="0.3">
      <c r="C1140" s="12"/>
      <c r="D1140" s="12"/>
      <c r="E1140" s="12"/>
      <c r="F1140" s="21"/>
      <c r="G1140" s="12"/>
      <c r="H1140" s="12"/>
      <c r="I1140" s="12"/>
      <c r="J1140" s="12"/>
      <c r="K1140" s="12"/>
      <c r="L1140" s="12"/>
      <c r="M1140" s="12"/>
      <c r="N1140" s="12"/>
      <c r="O1140" s="12"/>
      <c r="P1140" s="12"/>
    </row>
    <row r="1141" spans="3:16" x14ac:dyDescent="0.3">
      <c r="C1141" s="12"/>
      <c r="D1141" s="12"/>
      <c r="E1141" s="12"/>
      <c r="F1141" s="21"/>
      <c r="G1141" s="12"/>
      <c r="H1141" s="12"/>
      <c r="I1141" s="12"/>
      <c r="J1141" s="12"/>
      <c r="K1141" s="12"/>
      <c r="L1141" s="12"/>
      <c r="M1141" s="12"/>
      <c r="N1141" s="12"/>
      <c r="O1141" s="12"/>
      <c r="P1141" s="12"/>
    </row>
    <row r="1142" spans="3:16" x14ac:dyDescent="0.3">
      <c r="C1142" s="12"/>
      <c r="D1142" s="12"/>
      <c r="E1142" s="12"/>
      <c r="F1142" s="21"/>
      <c r="G1142" s="12"/>
      <c r="H1142" s="12"/>
      <c r="I1142" s="12"/>
      <c r="J1142" s="12"/>
      <c r="K1142" s="12"/>
      <c r="L1142" s="12"/>
      <c r="M1142" s="12"/>
      <c r="N1142" s="12"/>
      <c r="O1142" s="12"/>
      <c r="P1142" s="12"/>
    </row>
    <row r="1143" spans="3:16" x14ac:dyDescent="0.3">
      <c r="C1143" s="12"/>
      <c r="D1143" s="12"/>
      <c r="E1143" s="12"/>
      <c r="F1143" s="21"/>
      <c r="G1143" s="12"/>
      <c r="H1143" s="12"/>
      <c r="I1143" s="12"/>
      <c r="J1143" s="12"/>
      <c r="K1143" s="12"/>
      <c r="L1143" s="12"/>
      <c r="M1143" s="12"/>
      <c r="N1143" s="12"/>
      <c r="O1143" s="12"/>
      <c r="P1143" s="12"/>
    </row>
    <row r="1144" spans="3:16" x14ac:dyDescent="0.3">
      <c r="C1144" s="12"/>
      <c r="D1144" s="12"/>
      <c r="E1144" s="12"/>
      <c r="F1144" s="21"/>
      <c r="G1144" s="12"/>
      <c r="H1144" s="12"/>
      <c r="I1144" s="12"/>
      <c r="J1144" s="12"/>
      <c r="K1144" s="12"/>
      <c r="L1144" s="12"/>
      <c r="M1144" s="12"/>
      <c r="N1144" s="12"/>
      <c r="O1144" s="12"/>
      <c r="P1144" s="12"/>
    </row>
    <row r="1145" spans="3:16" x14ac:dyDescent="0.3">
      <c r="C1145" s="12"/>
      <c r="D1145" s="12"/>
      <c r="E1145" s="12"/>
      <c r="F1145" s="21"/>
      <c r="G1145" s="12"/>
      <c r="H1145" s="12"/>
      <c r="I1145" s="12"/>
      <c r="J1145" s="12"/>
      <c r="K1145" s="12"/>
      <c r="L1145" s="12"/>
      <c r="M1145" s="12"/>
      <c r="N1145" s="12"/>
      <c r="O1145" s="12"/>
      <c r="P1145" s="12"/>
    </row>
    <row r="1146" spans="3:16" x14ac:dyDescent="0.3">
      <c r="C1146" s="12"/>
      <c r="D1146" s="12"/>
      <c r="E1146" s="12"/>
      <c r="F1146" s="21"/>
      <c r="G1146" s="12"/>
      <c r="H1146" s="12"/>
      <c r="I1146" s="12"/>
      <c r="J1146" s="12"/>
      <c r="K1146" s="12"/>
      <c r="L1146" s="12"/>
      <c r="M1146" s="12"/>
      <c r="N1146" s="12"/>
      <c r="O1146" s="12"/>
      <c r="P1146" s="12"/>
    </row>
    <row r="1147" spans="3:16" x14ac:dyDescent="0.3">
      <c r="C1147" s="12"/>
      <c r="D1147" s="12"/>
      <c r="E1147" s="12"/>
      <c r="F1147" s="21"/>
      <c r="G1147" s="12"/>
      <c r="H1147" s="12"/>
      <c r="I1147" s="12"/>
      <c r="J1147" s="12"/>
      <c r="K1147" s="12"/>
      <c r="L1147" s="12"/>
      <c r="M1147" s="12"/>
      <c r="N1147" s="12"/>
      <c r="O1147" s="12"/>
      <c r="P1147" s="12"/>
    </row>
    <row r="1148" spans="3:16" x14ac:dyDescent="0.3">
      <c r="C1148" s="12"/>
      <c r="D1148" s="12"/>
      <c r="E1148" s="12"/>
      <c r="F1148" s="21"/>
      <c r="G1148" s="12"/>
      <c r="H1148" s="12"/>
      <c r="I1148" s="12"/>
      <c r="J1148" s="12"/>
      <c r="K1148" s="12"/>
      <c r="L1148" s="12"/>
      <c r="M1148" s="12"/>
      <c r="N1148" s="12"/>
      <c r="O1148" s="12"/>
      <c r="P1148" s="12"/>
    </row>
    <row r="1149" spans="3:16" x14ac:dyDescent="0.3">
      <c r="C1149" s="12"/>
      <c r="D1149" s="12"/>
      <c r="E1149" s="12"/>
      <c r="F1149" s="21"/>
      <c r="G1149" s="12"/>
      <c r="H1149" s="12"/>
      <c r="I1149" s="12"/>
      <c r="J1149" s="12"/>
      <c r="K1149" s="12"/>
      <c r="L1149" s="12"/>
      <c r="M1149" s="12"/>
      <c r="N1149" s="12"/>
      <c r="O1149" s="12"/>
      <c r="P1149" s="12"/>
    </row>
    <row r="1150" spans="3:16" x14ac:dyDescent="0.3">
      <c r="C1150" s="12"/>
      <c r="D1150" s="12"/>
      <c r="E1150" s="12"/>
      <c r="F1150" s="21"/>
      <c r="G1150" s="12"/>
      <c r="H1150" s="12"/>
      <c r="I1150" s="12"/>
      <c r="J1150" s="12"/>
      <c r="K1150" s="12"/>
      <c r="L1150" s="12"/>
      <c r="M1150" s="12"/>
      <c r="N1150" s="12"/>
      <c r="O1150" s="12"/>
      <c r="P1150" s="12"/>
    </row>
    <row r="1151" spans="3:16" x14ac:dyDescent="0.3">
      <c r="C1151" s="12"/>
      <c r="D1151" s="12"/>
      <c r="E1151" s="12"/>
      <c r="F1151" s="21"/>
      <c r="G1151" s="12"/>
      <c r="H1151" s="12"/>
      <c r="I1151" s="12"/>
      <c r="J1151" s="12"/>
      <c r="K1151" s="12"/>
      <c r="L1151" s="12"/>
      <c r="M1151" s="12"/>
      <c r="N1151" s="12"/>
      <c r="O1151" s="12"/>
      <c r="P1151" s="12"/>
    </row>
    <row r="1152" spans="3:16" x14ac:dyDescent="0.3">
      <c r="C1152" s="12"/>
      <c r="D1152" s="12"/>
      <c r="E1152" s="12"/>
      <c r="F1152" s="21"/>
      <c r="G1152" s="12"/>
      <c r="H1152" s="12"/>
      <c r="I1152" s="12"/>
      <c r="J1152" s="12"/>
      <c r="K1152" s="12"/>
      <c r="L1152" s="12"/>
      <c r="M1152" s="12"/>
      <c r="N1152" s="12"/>
      <c r="O1152" s="12"/>
      <c r="P1152" s="12"/>
    </row>
    <row r="1153" spans="3:16" x14ac:dyDescent="0.3">
      <c r="C1153" s="12"/>
      <c r="D1153" s="12"/>
      <c r="E1153" s="12"/>
      <c r="F1153" s="21"/>
      <c r="G1153" s="12"/>
      <c r="H1153" s="12"/>
      <c r="I1153" s="12"/>
      <c r="J1153" s="12"/>
      <c r="K1153" s="12"/>
      <c r="L1153" s="12"/>
      <c r="M1153" s="12"/>
      <c r="N1153" s="12"/>
      <c r="O1153" s="12"/>
      <c r="P1153" s="12"/>
    </row>
    <row r="1154" spans="3:16" x14ac:dyDescent="0.3">
      <c r="C1154" s="12"/>
      <c r="D1154" s="12"/>
      <c r="E1154" s="12"/>
      <c r="F1154" s="21"/>
      <c r="G1154" s="12"/>
      <c r="H1154" s="12"/>
      <c r="I1154" s="12"/>
      <c r="J1154" s="12"/>
      <c r="K1154" s="12"/>
      <c r="L1154" s="12"/>
      <c r="M1154" s="12"/>
      <c r="N1154" s="12"/>
      <c r="O1154" s="12"/>
      <c r="P1154" s="12"/>
    </row>
    <row r="1155" spans="3:16" x14ac:dyDescent="0.3">
      <c r="C1155" s="12"/>
      <c r="D1155" s="12"/>
      <c r="E1155" s="12"/>
      <c r="F1155" s="21"/>
      <c r="G1155" s="12"/>
      <c r="H1155" s="12"/>
      <c r="I1155" s="12"/>
      <c r="J1155" s="12"/>
      <c r="K1155" s="12"/>
      <c r="L1155" s="12"/>
      <c r="M1155" s="12"/>
      <c r="N1155" s="12"/>
      <c r="O1155" s="12"/>
      <c r="P1155" s="12"/>
    </row>
    <row r="1156" spans="3:16" x14ac:dyDescent="0.3">
      <c r="C1156" s="12"/>
      <c r="D1156" s="12"/>
      <c r="E1156" s="12"/>
      <c r="F1156" s="21"/>
      <c r="G1156" s="12"/>
      <c r="H1156" s="12"/>
      <c r="I1156" s="12"/>
      <c r="J1156" s="12"/>
      <c r="K1156" s="12"/>
      <c r="L1156" s="12"/>
      <c r="M1156" s="12"/>
      <c r="N1156" s="12"/>
      <c r="O1156" s="12"/>
      <c r="P1156" s="12"/>
    </row>
    <row r="1157" spans="3:16" x14ac:dyDescent="0.3">
      <c r="C1157" s="12"/>
      <c r="D1157" s="12"/>
      <c r="E1157" s="12"/>
      <c r="F1157" s="21"/>
      <c r="G1157" s="12"/>
      <c r="H1157" s="12"/>
      <c r="I1157" s="12"/>
      <c r="J1157" s="12"/>
      <c r="K1157" s="12"/>
      <c r="L1157" s="12"/>
      <c r="M1157" s="12"/>
      <c r="N1157" s="12"/>
      <c r="O1157" s="12"/>
      <c r="P1157" s="12"/>
    </row>
    <row r="1158" spans="3:16" x14ac:dyDescent="0.3">
      <c r="C1158" s="12"/>
      <c r="D1158" s="12"/>
      <c r="E1158" s="12"/>
      <c r="F1158" s="21"/>
      <c r="G1158" s="12"/>
      <c r="H1158" s="12"/>
      <c r="I1158" s="12"/>
      <c r="J1158" s="12"/>
      <c r="K1158" s="12"/>
      <c r="L1158" s="12"/>
      <c r="M1158" s="12"/>
      <c r="N1158" s="12"/>
      <c r="O1158" s="12"/>
      <c r="P1158" s="12"/>
    </row>
    <row r="1159" spans="3:16" x14ac:dyDescent="0.3">
      <c r="C1159" s="12"/>
      <c r="D1159" s="12"/>
      <c r="E1159" s="12"/>
      <c r="F1159" s="21"/>
      <c r="G1159" s="12"/>
      <c r="H1159" s="12"/>
      <c r="I1159" s="12"/>
      <c r="J1159" s="12"/>
      <c r="K1159" s="12"/>
      <c r="L1159" s="12"/>
      <c r="M1159" s="12"/>
      <c r="N1159" s="12"/>
      <c r="O1159" s="12"/>
      <c r="P1159" s="12"/>
    </row>
    <row r="1160" spans="3:16" x14ac:dyDescent="0.3">
      <c r="C1160" s="12"/>
      <c r="D1160" s="12"/>
      <c r="E1160" s="12"/>
      <c r="F1160" s="21"/>
      <c r="G1160" s="12"/>
      <c r="H1160" s="12"/>
      <c r="I1160" s="12"/>
      <c r="J1160" s="12"/>
      <c r="K1160" s="12"/>
      <c r="L1160" s="12"/>
      <c r="M1160" s="12"/>
      <c r="N1160" s="12"/>
      <c r="O1160" s="12"/>
      <c r="P1160" s="12"/>
    </row>
    <row r="1161" spans="3:16" x14ac:dyDescent="0.3">
      <c r="C1161" s="12"/>
      <c r="D1161" s="12"/>
      <c r="E1161" s="12"/>
      <c r="F1161" s="21"/>
      <c r="G1161" s="12"/>
      <c r="H1161" s="12"/>
      <c r="I1161" s="12"/>
      <c r="J1161" s="12"/>
      <c r="K1161" s="12"/>
      <c r="L1161" s="12"/>
      <c r="M1161" s="12"/>
      <c r="N1161" s="12"/>
      <c r="O1161" s="12"/>
      <c r="P1161" s="12"/>
    </row>
    <row r="1162" spans="3:16" x14ac:dyDescent="0.3">
      <c r="C1162" s="12"/>
      <c r="D1162" s="12"/>
      <c r="E1162" s="12"/>
      <c r="F1162" s="21"/>
      <c r="G1162" s="12"/>
      <c r="H1162" s="12"/>
      <c r="I1162" s="12"/>
      <c r="J1162" s="12"/>
      <c r="K1162" s="12"/>
      <c r="L1162" s="12"/>
      <c r="M1162" s="12"/>
      <c r="N1162" s="12"/>
      <c r="O1162" s="12"/>
      <c r="P1162" s="12"/>
    </row>
    <row r="1163" spans="3:16" x14ac:dyDescent="0.3">
      <c r="C1163" s="12"/>
      <c r="D1163" s="12"/>
      <c r="E1163" s="12"/>
      <c r="F1163" s="21"/>
      <c r="G1163" s="12"/>
      <c r="H1163" s="12"/>
      <c r="I1163" s="12"/>
      <c r="J1163" s="12"/>
      <c r="K1163" s="12"/>
      <c r="L1163" s="12"/>
      <c r="M1163" s="12"/>
      <c r="N1163" s="12"/>
      <c r="O1163" s="12"/>
      <c r="P1163" s="12"/>
    </row>
    <row r="1164" spans="3:16" x14ac:dyDescent="0.3">
      <c r="C1164" s="12"/>
      <c r="D1164" s="12"/>
      <c r="E1164" s="12"/>
      <c r="F1164" s="21"/>
      <c r="G1164" s="12"/>
      <c r="H1164" s="12"/>
      <c r="I1164" s="12"/>
      <c r="J1164" s="12"/>
      <c r="K1164" s="12"/>
      <c r="L1164" s="12"/>
      <c r="M1164" s="12"/>
      <c r="N1164" s="12"/>
      <c r="O1164" s="12"/>
      <c r="P1164" s="12"/>
    </row>
    <row r="1165" spans="3:16" x14ac:dyDescent="0.3">
      <c r="C1165" s="12"/>
      <c r="D1165" s="12"/>
      <c r="E1165" s="12"/>
      <c r="F1165" s="21"/>
      <c r="G1165" s="12"/>
      <c r="H1165" s="12"/>
      <c r="I1165" s="12"/>
      <c r="J1165" s="12"/>
      <c r="K1165" s="12"/>
      <c r="L1165" s="12"/>
      <c r="M1165" s="12"/>
      <c r="N1165" s="12"/>
      <c r="O1165" s="12"/>
      <c r="P1165" s="12"/>
    </row>
    <row r="1166" spans="3:16" x14ac:dyDescent="0.3">
      <c r="C1166" s="12"/>
      <c r="D1166" s="12"/>
      <c r="E1166" s="12"/>
      <c r="F1166" s="21"/>
      <c r="G1166" s="12"/>
      <c r="H1166" s="12"/>
      <c r="I1166" s="12"/>
      <c r="J1166" s="12"/>
      <c r="K1166" s="12"/>
      <c r="L1166" s="12"/>
      <c r="M1166" s="12"/>
      <c r="N1166" s="12"/>
      <c r="O1166" s="12"/>
      <c r="P1166" s="12"/>
    </row>
    <row r="1167" spans="3:16" x14ac:dyDescent="0.3">
      <c r="C1167" s="12"/>
      <c r="D1167" s="12"/>
      <c r="E1167" s="12"/>
      <c r="F1167" s="21"/>
      <c r="G1167" s="12"/>
      <c r="H1167" s="12"/>
      <c r="I1167" s="12"/>
      <c r="J1167" s="12"/>
      <c r="K1167" s="12"/>
      <c r="L1167" s="12"/>
      <c r="M1167" s="12"/>
      <c r="N1167" s="12"/>
      <c r="O1167" s="12"/>
      <c r="P1167" s="12"/>
    </row>
    <row r="1168" spans="3:16" x14ac:dyDescent="0.3">
      <c r="C1168" s="12"/>
      <c r="D1168" s="12"/>
      <c r="E1168" s="12"/>
      <c r="F1168" s="21"/>
      <c r="G1168" s="12"/>
      <c r="H1168" s="12"/>
      <c r="I1168" s="12"/>
      <c r="J1168" s="12"/>
      <c r="K1168" s="12"/>
      <c r="L1168" s="12"/>
      <c r="M1168" s="12"/>
      <c r="N1168" s="12"/>
      <c r="O1168" s="12"/>
      <c r="P1168" s="12"/>
    </row>
    <row r="1169" spans="3:16" x14ac:dyDescent="0.3">
      <c r="C1169" s="12"/>
      <c r="D1169" s="12"/>
      <c r="E1169" s="12"/>
      <c r="F1169" s="21"/>
      <c r="G1169" s="12"/>
      <c r="H1169" s="12"/>
      <c r="I1169" s="12"/>
      <c r="J1169" s="12"/>
      <c r="K1169" s="12"/>
      <c r="L1169" s="12"/>
      <c r="M1169" s="12"/>
      <c r="N1169" s="12"/>
      <c r="O1169" s="12"/>
      <c r="P1169" s="12"/>
    </row>
    <row r="1170" spans="3:16" x14ac:dyDescent="0.3">
      <c r="C1170" s="12"/>
      <c r="D1170" s="12"/>
      <c r="E1170" s="12"/>
      <c r="F1170" s="21"/>
      <c r="G1170" s="12"/>
      <c r="H1170" s="12"/>
      <c r="I1170" s="12"/>
      <c r="J1170" s="12"/>
      <c r="K1170" s="12"/>
      <c r="L1170" s="12"/>
      <c r="M1170" s="12"/>
      <c r="N1170" s="12"/>
      <c r="O1170" s="12"/>
      <c r="P1170" s="12"/>
    </row>
    <row r="1171" spans="3:16" x14ac:dyDescent="0.3">
      <c r="C1171" s="12"/>
      <c r="D1171" s="12"/>
      <c r="E1171" s="12"/>
      <c r="F1171" s="21"/>
      <c r="G1171" s="12"/>
      <c r="H1171" s="12"/>
      <c r="I1171" s="12"/>
      <c r="J1171" s="12"/>
      <c r="K1171" s="12"/>
      <c r="L1171" s="12"/>
      <c r="M1171" s="12"/>
      <c r="N1171" s="12"/>
      <c r="O1171" s="12"/>
      <c r="P1171" s="12"/>
    </row>
    <row r="1172" spans="3:16" x14ac:dyDescent="0.3">
      <c r="C1172" s="12"/>
      <c r="D1172" s="12"/>
      <c r="E1172" s="12"/>
      <c r="F1172" s="21"/>
      <c r="G1172" s="12"/>
      <c r="H1172" s="12"/>
      <c r="I1172" s="12"/>
      <c r="J1172" s="12"/>
      <c r="K1172" s="12"/>
      <c r="L1172" s="12"/>
      <c r="M1172" s="12"/>
      <c r="N1172" s="12"/>
      <c r="O1172" s="12"/>
      <c r="P1172" s="12"/>
    </row>
    <row r="1173" spans="3:16" x14ac:dyDescent="0.3">
      <c r="C1173" s="12"/>
      <c r="D1173" s="12"/>
      <c r="E1173" s="12"/>
      <c r="F1173" s="21"/>
      <c r="G1173" s="12"/>
      <c r="H1173" s="12"/>
      <c r="I1173" s="12"/>
      <c r="J1173" s="12"/>
      <c r="K1173" s="12"/>
      <c r="L1173" s="12"/>
      <c r="M1173" s="12"/>
      <c r="N1173" s="12"/>
      <c r="O1173" s="12"/>
      <c r="P1173" s="12"/>
    </row>
    <row r="1174" spans="3:16" x14ac:dyDescent="0.3">
      <c r="C1174" s="12"/>
      <c r="D1174" s="12"/>
      <c r="E1174" s="12"/>
      <c r="F1174" s="21"/>
      <c r="G1174" s="12"/>
      <c r="H1174" s="12"/>
      <c r="I1174" s="12"/>
      <c r="J1174" s="12"/>
      <c r="K1174" s="12"/>
      <c r="L1174" s="12"/>
      <c r="M1174" s="12"/>
      <c r="N1174" s="12"/>
      <c r="O1174" s="12"/>
      <c r="P1174" s="12"/>
    </row>
    <row r="1175" spans="3:16" x14ac:dyDescent="0.3">
      <c r="C1175" s="12"/>
      <c r="D1175" s="12"/>
      <c r="E1175" s="12"/>
      <c r="F1175" s="21"/>
      <c r="G1175" s="12"/>
      <c r="H1175" s="12"/>
      <c r="I1175" s="12"/>
      <c r="J1175" s="12"/>
      <c r="K1175" s="12"/>
      <c r="L1175" s="12"/>
      <c r="M1175" s="12"/>
      <c r="N1175" s="12"/>
      <c r="O1175" s="12"/>
      <c r="P1175" s="12"/>
    </row>
    <row r="1176" spans="3:16" x14ac:dyDescent="0.3">
      <c r="C1176" s="12"/>
      <c r="D1176" s="12"/>
      <c r="E1176" s="12"/>
      <c r="F1176" s="21"/>
      <c r="G1176" s="12"/>
      <c r="H1176" s="12"/>
      <c r="I1176" s="12"/>
      <c r="J1176" s="12"/>
      <c r="K1176" s="12"/>
      <c r="L1176" s="12"/>
      <c r="M1176" s="12"/>
      <c r="N1176" s="12"/>
      <c r="O1176" s="12"/>
      <c r="P1176" s="12"/>
    </row>
    <row r="1177" spans="3:16" x14ac:dyDescent="0.3">
      <c r="C1177" s="12"/>
      <c r="D1177" s="12"/>
      <c r="E1177" s="12"/>
      <c r="F1177" s="21"/>
      <c r="G1177" s="12"/>
      <c r="H1177" s="12"/>
      <c r="I1177" s="12"/>
      <c r="J1177" s="12"/>
      <c r="K1177" s="12"/>
      <c r="L1177" s="12"/>
      <c r="M1177" s="12"/>
      <c r="N1177" s="12"/>
      <c r="O1177" s="12"/>
      <c r="P1177" s="12"/>
    </row>
    <row r="1178" spans="3:16" x14ac:dyDescent="0.3">
      <c r="C1178" s="12"/>
      <c r="D1178" s="12"/>
      <c r="E1178" s="12"/>
      <c r="F1178" s="21"/>
      <c r="G1178" s="12"/>
      <c r="H1178" s="12"/>
      <c r="I1178" s="12"/>
      <c r="J1178" s="12"/>
      <c r="K1178" s="12"/>
      <c r="L1178" s="12"/>
      <c r="M1178" s="12"/>
      <c r="N1178" s="12"/>
      <c r="O1178" s="12"/>
      <c r="P1178" s="12"/>
    </row>
    <row r="1179" spans="3:16" x14ac:dyDescent="0.3">
      <c r="C1179" s="12"/>
      <c r="D1179" s="12"/>
      <c r="E1179" s="12"/>
      <c r="F1179" s="21"/>
      <c r="G1179" s="12"/>
      <c r="H1179" s="12"/>
      <c r="I1179" s="12"/>
      <c r="J1179" s="12"/>
      <c r="K1179" s="12"/>
      <c r="L1179" s="12"/>
      <c r="M1179" s="12"/>
      <c r="N1179" s="12"/>
      <c r="O1179" s="12"/>
      <c r="P1179" s="12"/>
    </row>
    <row r="1180" spans="3:16" x14ac:dyDescent="0.3">
      <c r="C1180" s="12"/>
      <c r="D1180" s="12"/>
      <c r="E1180" s="12"/>
      <c r="F1180" s="21"/>
      <c r="G1180" s="12"/>
      <c r="H1180" s="12"/>
      <c r="I1180" s="12"/>
      <c r="J1180" s="12"/>
      <c r="K1180" s="12"/>
      <c r="L1180" s="12"/>
      <c r="M1180" s="12"/>
      <c r="N1180" s="12"/>
      <c r="O1180" s="12"/>
      <c r="P1180" s="12"/>
    </row>
    <row r="1181" spans="3:16" x14ac:dyDescent="0.3">
      <c r="C1181" s="12"/>
      <c r="D1181" s="12"/>
      <c r="E1181" s="12"/>
      <c r="F1181" s="21"/>
      <c r="G1181" s="12"/>
      <c r="H1181" s="12"/>
      <c r="I1181" s="12"/>
      <c r="J1181" s="12"/>
      <c r="K1181" s="12"/>
      <c r="L1181" s="12"/>
      <c r="M1181" s="12"/>
      <c r="N1181" s="12"/>
      <c r="O1181" s="12"/>
      <c r="P1181" s="12"/>
    </row>
    <row r="1182" spans="3:16" x14ac:dyDescent="0.3">
      <c r="C1182" s="12"/>
      <c r="D1182" s="12"/>
      <c r="E1182" s="12"/>
      <c r="F1182" s="21"/>
      <c r="G1182" s="12"/>
      <c r="H1182" s="12"/>
      <c r="I1182" s="12"/>
      <c r="J1182" s="12"/>
      <c r="K1182" s="12"/>
      <c r="L1182" s="12"/>
      <c r="M1182" s="12"/>
      <c r="N1182" s="12"/>
      <c r="O1182" s="12"/>
      <c r="P1182" s="12"/>
    </row>
    <row r="1183" spans="3:16" x14ac:dyDescent="0.3">
      <c r="C1183" s="12"/>
      <c r="D1183" s="12"/>
      <c r="E1183" s="12"/>
      <c r="F1183" s="21"/>
      <c r="G1183" s="12"/>
      <c r="H1183" s="12"/>
      <c r="I1183" s="12"/>
      <c r="J1183" s="12"/>
      <c r="K1183" s="12"/>
      <c r="L1183" s="12"/>
      <c r="M1183" s="12"/>
      <c r="N1183" s="12"/>
      <c r="O1183" s="12"/>
      <c r="P1183" s="12"/>
    </row>
    <row r="1184" spans="3:16" x14ac:dyDescent="0.3">
      <c r="C1184" s="12"/>
      <c r="D1184" s="12"/>
      <c r="E1184" s="12"/>
      <c r="F1184" s="21"/>
      <c r="G1184" s="12"/>
      <c r="H1184" s="12"/>
      <c r="I1184" s="12"/>
      <c r="J1184" s="12"/>
      <c r="K1184" s="12"/>
      <c r="L1184" s="12"/>
      <c r="M1184" s="12"/>
      <c r="N1184" s="12"/>
      <c r="O1184" s="12"/>
      <c r="P1184" s="12"/>
    </row>
    <row r="1185" spans="3:16" x14ac:dyDescent="0.3">
      <c r="C1185" s="12"/>
      <c r="D1185" s="12"/>
      <c r="E1185" s="12"/>
      <c r="F1185" s="21"/>
      <c r="G1185" s="12"/>
      <c r="H1185" s="12"/>
      <c r="I1185" s="12"/>
      <c r="J1185" s="12"/>
      <c r="K1185" s="12"/>
      <c r="L1185" s="12"/>
      <c r="M1185" s="12"/>
      <c r="N1185" s="12"/>
      <c r="O1185" s="12"/>
      <c r="P1185" s="12"/>
    </row>
    <row r="1186" spans="3:16" x14ac:dyDescent="0.3">
      <c r="C1186" s="12"/>
      <c r="D1186" s="12"/>
      <c r="E1186" s="12"/>
      <c r="F1186" s="21"/>
      <c r="G1186" s="12"/>
      <c r="H1186" s="12"/>
      <c r="I1186" s="12"/>
      <c r="J1186" s="12"/>
      <c r="K1186" s="12"/>
      <c r="L1186" s="12"/>
      <c r="M1186" s="12"/>
      <c r="N1186" s="12"/>
      <c r="O1186" s="12"/>
      <c r="P1186" s="12"/>
    </row>
    <row r="1187" spans="3:16" x14ac:dyDescent="0.3">
      <c r="C1187" s="12"/>
      <c r="D1187" s="12"/>
      <c r="E1187" s="12"/>
      <c r="F1187" s="21"/>
      <c r="G1187" s="12"/>
      <c r="H1187" s="12"/>
      <c r="I1187" s="12"/>
      <c r="J1187" s="12"/>
      <c r="K1187" s="12"/>
      <c r="L1187" s="12"/>
      <c r="M1187" s="12"/>
      <c r="N1187" s="12"/>
      <c r="O1187" s="12"/>
      <c r="P1187" s="12"/>
    </row>
    <row r="1188" spans="3:16" x14ac:dyDescent="0.3">
      <c r="C1188" s="12"/>
      <c r="D1188" s="12"/>
      <c r="E1188" s="12"/>
      <c r="F1188" s="21"/>
      <c r="G1188" s="12"/>
      <c r="H1188" s="12"/>
      <c r="I1188" s="12"/>
      <c r="J1188" s="12"/>
      <c r="K1188" s="12"/>
      <c r="L1188" s="12"/>
      <c r="M1188" s="12"/>
      <c r="N1188" s="12"/>
      <c r="O1188" s="12"/>
      <c r="P1188" s="12"/>
    </row>
    <row r="1189" spans="3:16" x14ac:dyDescent="0.3">
      <c r="C1189" s="12"/>
      <c r="D1189" s="12"/>
      <c r="E1189" s="12"/>
      <c r="F1189" s="21"/>
      <c r="G1189" s="12"/>
      <c r="H1189" s="12"/>
      <c r="I1189" s="12"/>
      <c r="J1189" s="12"/>
      <c r="K1189" s="12"/>
      <c r="L1189" s="12"/>
      <c r="M1189" s="12"/>
      <c r="N1189" s="12"/>
      <c r="O1189" s="12"/>
      <c r="P1189" s="12"/>
    </row>
    <row r="1190" spans="3:16" x14ac:dyDescent="0.3">
      <c r="C1190" s="12"/>
      <c r="D1190" s="12"/>
      <c r="E1190" s="12"/>
      <c r="F1190" s="21"/>
      <c r="G1190" s="12"/>
      <c r="H1190" s="12"/>
      <c r="I1190" s="12"/>
      <c r="J1190" s="12"/>
      <c r="K1190" s="12"/>
      <c r="L1190" s="12"/>
      <c r="M1190" s="12"/>
      <c r="N1190" s="12"/>
      <c r="O1190" s="12"/>
      <c r="P1190" s="12"/>
    </row>
    <row r="1191" spans="3:16" x14ac:dyDescent="0.3">
      <c r="C1191" s="12"/>
      <c r="D1191" s="12"/>
      <c r="E1191" s="12"/>
      <c r="F1191" s="21"/>
      <c r="G1191" s="12"/>
      <c r="H1191" s="12"/>
      <c r="I1191" s="12"/>
      <c r="J1191" s="12"/>
      <c r="K1191" s="12"/>
      <c r="L1191" s="12"/>
      <c r="M1191" s="12"/>
      <c r="N1191" s="12"/>
      <c r="O1191" s="12"/>
      <c r="P1191" s="12"/>
    </row>
    <row r="1192" spans="3:16" x14ac:dyDescent="0.3">
      <c r="C1192" s="12"/>
      <c r="D1192" s="12"/>
      <c r="E1192" s="12"/>
      <c r="F1192" s="21"/>
      <c r="G1192" s="12"/>
      <c r="H1192" s="12"/>
      <c r="I1192" s="12"/>
      <c r="J1192" s="12"/>
      <c r="K1192" s="12"/>
      <c r="L1192" s="12"/>
      <c r="M1192" s="12"/>
      <c r="N1192" s="12"/>
      <c r="O1192" s="12"/>
      <c r="P1192" s="12"/>
    </row>
    <row r="1193" spans="3:16" x14ac:dyDescent="0.3">
      <c r="C1193" s="12"/>
      <c r="D1193" s="12"/>
      <c r="E1193" s="12"/>
      <c r="F1193" s="21"/>
      <c r="G1193" s="12"/>
      <c r="H1193" s="12"/>
      <c r="I1193" s="12"/>
      <c r="J1193" s="12"/>
      <c r="K1193" s="12"/>
      <c r="L1193" s="12"/>
      <c r="M1193" s="12"/>
      <c r="N1193" s="12"/>
      <c r="O1193" s="12"/>
      <c r="P1193" s="12"/>
    </row>
    <row r="1194" spans="3:16" x14ac:dyDescent="0.3">
      <c r="C1194" s="12"/>
      <c r="D1194" s="12"/>
      <c r="E1194" s="12"/>
      <c r="F1194" s="21"/>
      <c r="G1194" s="12"/>
      <c r="H1194" s="12"/>
      <c r="I1194" s="12"/>
      <c r="J1194" s="12"/>
      <c r="K1194" s="12"/>
      <c r="L1194" s="12"/>
      <c r="M1194" s="12"/>
      <c r="N1194" s="12"/>
      <c r="O1194" s="12"/>
      <c r="P1194" s="12"/>
    </row>
    <row r="1195" spans="3:16" x14ac:dyDescent="0.3">
      <c r="C1195" s="12"/>
      <c r="D1195" s="12"/>
      <c r="E1195" s="12"/>
      <c r="F1195" s="21"/>
      <c r="G1195" s="12"/>
      <c r="H1195" s="12"/>
      <c r="I1195" s="12"/>
      <c r="J1195" s="12"/>
      <c r="K1195" s="12"/>
      <c r="L1195" s="12"/>
      <c r="M1195" s="12"/>
      <c r="N1195" s="12"/>
      <c r="O1195" s="12"/>
      <c r="P1195" s="12"/>
    </row>
    <row r="1196" spans="3:16" x14ac:dyDescent="0.3">
      <c r="C1196" s="12"/>
      <c r="D1196" s="12"/>
      <c r="E1196" s="12"/>
      <c r="F1196" s="21"/>
      <c r="G1196" s="12"/>
      <c r="H1196" s="12"/>
      <c r="I1196" s="12"/>
      <c r="J1196" s="12"/>
      <c r="K1196" s="12"/>
      <c r="L1196" s="12"/>
      <c r="M1196" s="12"/>
      <c r="N1196" s="12"/>
      <c r="O1196" s="12"/>
      <c r="P1196" s="12"/>
    </row>
    <row r="1197" spans="3:16" x14ac:dyDescent="0.3">
      <c r="C1197" s="12"/>
      <c r="D1197" s="12"/>
      <c r="E1197" s="12"/>
      <c r="F1197" s="21"/>
      <c r="G1197" s="12"/>
      <c r="H1197" s="12"/>
      <c r="I1197" s="12"/>
      <c r="J1197" s="12"/>
      <c r="K1197" s="12"/>
      <c r="L1197" s="12"/>
      <c r="M1197" s="12"/>
      <c r="N1197" s="12"/>
      <c r="O1197" s="12"/>
      <c r="P1197" s="12"/>
    </row>
    <row r="1198" spans="3:16" x14ac:dyDescent="0.3">
      <c r="C1198" s="12"/>
      <c r="D1198" s="12"/>
      <c r="E1198" s="12"/>
      <c r="F1198" s="21"/>
      <c r="G1198" s="12"/>
      <c r="H1198" s="12"/>
      <c r="I1198" s="12"/>
      <c r="J1198" s="12"/>
      <c r="K1198" s="12"/>
      <c r="L1198" s="12"/>
      <c r="M1198" s="12"/>
      <c r="N1198" s="12"/>
      <c r="O1198" s="12"/>
      <c r="P1198" s="12"/>
    </row>
    <row r="1199" spans="3:16" x14ac:dyDescent="0.3">
      <c r="C1199" s="12"/>
      <c r="D1199" s="12"/>
      <c r="E1199" s="12"/>
      <c r="F1199" s="21"/>
      <c r="G1199" s="12"/>
      <c r="H1199" s="12"/>
      <c r="I1199" s="12"/>
      <c r="J1199" s="12"/>
      <c r="K1199" s="12"/>
      <c r="L1199" s="12"/>
      <c r="M1199" s="12"/>
      <c r="N1199" s="12"/>
      <c r="O1199" s="12"/>
      <c r="P1199" s="12"/>
    </row>
    <row r="1200" spans="3:16" x14ac:dyDescent="0.3">
      <c r="C1200" s="12"/>
      <c r="D1200" s="12"/>
      <c r="E1200" s="12"/>
      <c r="F1200" s="21"/>
      <c r="G1200" s="12"/>
      <c r="H1200" s="12"/>
      <c r="I1200" s="12"/>
      <c r="J1200" s="12"/>
      <c r="K1200" s="12"/>
      <c r="L1200" s="12"/>
      <c r="M1200" s="12"/>
      <c r="N1200" s="12"/>
      <c r="O1200" s="12"/>
      <c r="P1200" s="12"/>
    </row>
    <row r="1201" spans="3:16" x14ac:dyDescent="0.3">
      <c r="C1201" s="12"/>
      <c r="D1201" s="12"/>
      <c r="E1201" s="12"/>
      <c r="F1201" s="21"/>
      <c r="G1201" s="12"/>
      <c r="H1201" s="12"/>
      <c r="I1201" s="12"/>
      <c r="J1201" s="12"/>
      <c r="K1201" s="12"/>
      <c r="L1201" s="12"/>
      <c r="M1201" s="12"/>
      <c r="N1201" s="12"/>
      <c r="O1201" s="12"/>
      <c r="P1201" s="12"/>
    </row>
    <row r="1202" spans="3:16" x14ac:dyDescent="0.3">
      <c r="C1202" s="12"/>
      <c r="D1202" s="12"/>
      <c r="E1202" s="12"/>
      <c r="F1202" s="21"/>
      <c r="G1202" s="12"/>
      <c r="H1202" s="12"/>
      <c r="I1202" s="12"/>
      <c r="J1202" s="12"/>
      <c r="K1202" s="12"/>
      <c r="L1202" s="12"/>
      <c r="M1202" s="12"/>
      <c r="N1202" s="12"/>
      <c r="O1202" s="12"/>
      <c r="P1202" s="12"/>
    </row>
    <row r="1203" spans="3:16" x14ac:dyDescent="0.3">
      <c r="C1203" s="12"/>
      <c r="D1203" s="12"/>
      <c r="E1203" s="12"/>
      <c r="F1203" s="21"/>
      <c r="G1203" s="12"/>
      <c r="H1203" s="12"/>
      <c r="I1203" s="12"/>
      <c r="J1203" s="12"/>
      <c r="K1203" s="12"/>
      <c r="L1203" s="12"/>
      <c r="M1203" s="12"/>
      <c r="N1203" s="12"/>
      <c r="O1203" s="12"/>
      <c r="P1203" s="12"/>
    </row>
    <row r="1204" spans="3:16" x14ac:dyDescent="0.3">
      <c r="C1204" s="12"/>
      <c r="D1204" s="12"/>
      <c r="E1204" s="12"/>
      <c r="F1204" s="21"/>
      <c r="G1204" s="12"/>
      <c r="H1204" s="12"/>
      <c r="I1204" s="12"/>
      <c r="J1204" s="12"/>
      <c r="K1204" s="12"/>
      <c r="L1204" s="12"/>
      <c r="M1204" s="12"/>
      <c r="N1204" s="12"/>
      <c r="O1204" s="12"/>
      <c r="P1204" s="12"/>
    </row>
    <row r="1205" spans="3:16" x14ac:dyDescent="0.3">
      <c r="C1205" s="12"/>
      <c r="D1205" s="12"/>
      <c r="E1205" s="12"/>
      <c r="F1205" s="21"/>
      <c r="G1205" s="12"/>
      <c r="H1205" s="12"/>
      <c r="I1205" s="12"/>
      <c r="J1205" s="12"/>
      <c r="K1205" s="12"/>
      <c r="L1205" s="12"/>
      <c r="M1205" s="12"/>
      <c r="N1205" s="12"/>
      <c r="O1205" s="12"/>
      <c r="P1205" s="12"/>
    </row>
    <row r="1206" spans="3:16" x14ac:dyDescent="0.3">
      <c r="C1206" s="12"/>
      <c r="D1206" s="12"/>
      <c r="E1206" s="12"/>
      <c r="F1206" s="21"/>
      <c r="G1206" s="12"/>
      <c r="H1206" s="12"/>
      <c r="I1206" s="12"/>
      <c r="J1206" s="12"/>
      <c r="K1206" s="12"/>
      <c r="L1206" s="12"/>
      <c r="M1206" s="12"/>
      <c r="N1206" s="12"/>
      <c r="O1206" s="12"/>
      <c r="P1206" s="12"/>
    </row>
    <row r="1207" spans="3:16" x14ac:dyDescent="0.3">
      <c r="C1207" s="12"/>
      <c r="D1207" s="12"/>
      <c r="E1207" s="12"/>
      <c r="F1207" s="21"/>
      <c r="G1207" s="12"/>
      <c r="H1207" s="12"/>
      <c r="I1207" s="12"/>
      <c r="J1207" s="12"/>
      <c r="K1207" s="12"/>
      <c r="L1207" s="12"/>
      <c r="M1207" s="12"/>
      <c r="N1207" s="12"/>
      <c r="O1207" s="12"/>
      <c r="P1207" s="12"/>
    </row>
    <row r="1208" spans="3:16" x14ac:dyDescent="0.3">
      <c r="C1208" s="12"/>
      <c r="D1208" s="12"/>
      <c r="E1208" s="12"/>
      <c r="F1208" s="21"/>
      <c r="G1208" s="12"/>
      <c r="H1208" s="12"/>
      <c r="I1208" s="12"/>
      <c r="J1208" s="12"/>
      <c r="K1208" s="12"/>
      <c r="L1208" s="12"/>
      <c r="M1208" s="12"/>
      <c r="N1208" s="12"/>
      <c r="O1208" s="12"/>
      <c r="P1208" s="12"/>
    </row>
    <row r="1209" spans="3:16" x14ac:dyDescent="0.3">
      <c r="C1209" s="12"/>
      <c r="D1209" s="12"/>
      <c r="E1209" s="12"/>
      <c r="F1209" s="21"/>
      <c r="G1209" s="12"/>
      <c r="H1209" s="12"/>
      <c r="I1209" s="12"/>
      <c r="J1209" s="12"/>
      <c r="K1209" s="12"/>
      <c r="L1209" s="12"/>
      <c r="M1209" s="12"/>
      <c r="N1209" s="12"/>
      <c r="O1209" s="12"/>
      <c r="P1209" s="12"/>
    </row>
    <row r="1210" spans="3:16" x14ac:dyDescent="0.3">
      <c r="C1210" s="12"/>
      <c r="D1210" s="12"/>
      <c r="E1210" s="12"/>
      <c r="F1210" s="21"/>
      <c r="G1210" s="12"/>
      <c r="H1210" s="12"/>
      <c r="I1210" s="12"/>
      <c r="J1210" s="12"/>
      <c r="K1210" s="12"/>
      <c r="L1210" s="12"/>
      <c r="M1210" s="12"/>
      <c r="N1210" s="12"/>
      <c r="O1210" s="12"/>
      <c r="P1210" s="12"/>
    </row>
    <row r="1211" spans="3:16" x14ac:dyDescent="0.3">
      <c r="C1211" s="12"/>
      <c r="D1211" s="12"/>
      <c r="E1211" s="12"/>
      <c r="F1211" s="21"/>
      <c r="G1211" s="12"/>
      <c r="H1211" s="12"/>
      <c r="I1211" s="12"/>
      <c r="J1211" s="12"/>
      <c r="K1211" s="12"/>
      <c r="L1211" s="12"/>
      <c r="M1211" s="12"/>
      <c r="N1211" s="12"/>
      <c r="O1211" s="12"/>
      <c r="P1211" s="12"/>
    </row>
    <row r="1212" spans="3:16" x14ac:dyDescent="0.3">
      <c r="C1212" s="12"/>
      <c r="D1212" s="12"/>
      <c r="E1212" s="12"/>
      <c r="F1212" s="21"/>
      <c r="G1212" s="12"/>
      <c r="H1212" s="12"/>
      <c r="I1212" s="12"/>
      <c r="J1212" s="12"/>
      <c r="K1212" s="12"/>
      <c r="L1212" s="12"/>
      <c r="M1212" s="12"/>
      <c r="N1212" s="12"/>
      <c r="O1212" s="12"/>
      <c r="P1212" s="12"/>
    </row>
    <row r="1213" spans="3:16" x14ac:dyDescent="0.3">
      <c r="C1213" s="12"/>
      <c r="D1213" s="12"/>
      <c r="E1213" s="12"/>
      <c r="F1213" s="21"/>
      <c r="G1213" s="12"/>
      <c r="H1213" s="12"/>
      <c r="I1213" s="12"/>
      <c r="J1213" s="12"/>
      <c r="K1213" s="12"/>
      <c r="L1213" s="12"/>
      <c r="M1213" s="12"/>
      <c r="N1213" s="12"/>
      <c r="O1213" s="12"/>
      <c r="P1213" s="12"/>
    </row>
    <row r="1214" spans="3:16" x14ac:dyDescent="0.3">
      <c r="C1214" s="12"/>
      <c r="D1214" s="12"/>
      <c r="E1214" s="12"/>
      <c r="F1214" s="21"/>
      <c r="G1214" s="12"/>
      <c r="H1214" s="12"/>
      <c r="I1214" s="12"/>
      <c r="J1214" s="12"/>
      <c r="K1214" s="12"/>
      <c r="L1214" s="12"/>
      <c r="M1214" s="12"/>
      <c r="N1214" s="12"/>
      <c r="O1214" s="12"/>
      <c r="P1214" s="12"/>
    </row>
    <row r="1215" spans="3:16" x14ac:dyDescent="0.3">
      <c r="C1215" s="12"/>
      <c r="D1215" s="12"/>
      <c r="E1215" s="12"/>
      <c r="F1215" s="21"/>
      <c r="G1215" s="12"/>
      <c r="H1215" s="12"/>
      <c r="I1215" s="12"/>
      <c r="J1215" s="12"/>
      <c r="K1215" s="12"/>
      <c r="L1215" s="12"/>
      <c r="M1215" s="12"/>
      <c r="N1215" s="12"/>
      <c r="O1215" s="12"/>
      <c r="P1215" s="12"/>
    </row>
    <row r="1216" spans="3:16" x14ac:dyDescent="0.3">
      <c r="C1216" s="12"/>
      <c r="D1216" s="12"/>
      <c r="E1216" s="12"/>
      <c r="F1216" s="21"/>
      <c r="G1216" s="12"/>
      <c r="H1216" s="12"/>
      <c r="I1216" s="12"/>
      <c r="J1216" s="12"/>
      <c r="K1216" s="12"/>
      <c r="L1216" s="12"/>
      <c r="M1216" s="12"/>
      <c r="N1216" s="12"/>
      <c r="O1216" s="12"/>
      <c r="P1216" s="12"/>
    </row>
    <row r="1217" spans="3:16" x14ac:dyDescent="0.3">
      <c r="C1217" s="12"/>
      <c r="D1217" s="12"/>
      <c r="E1217" s="12"/>
      <c r="F1217" s="21"/>
      <c r="G1217" s="12"/>
      <c r="H1217" s="12"/>
      <c r="I1217" s="12"/>
      <c r="J1217" s="12"/>
      <c r="K1217" s="12"/>
      <c r="L1217" s="12"/>
      <c r="M1217" s="12"/>
      <c r="N1217" s="12"/>
      <c r="O1217" s="12"/>
      <c r="P1217" s="12"/>
    </row>
    <row r="1218" spans="3:16" x14ac:dyDescent="0.3">
      <c r="C1218" s="12"/>
      <c r="D1218" s="12"/>
      <c r="E1218" s="12"/>
      <c r="F1218" s="21"/>
      <c r="G1218" s="12"/>
      <c r="H1218" s="12"/>
      <c r="I1218" s="12"/>
      <c r="J1218" s="12"/>
      <c r="K1218" s="12"/>
      <c r="L1218" s="12"/>
      <c r="M1218" s="12"/>
      <c r="N1218" s="12"/>
      <c r="O1218" s="12"/>
      <c r="P1218" s="12"/>
    </row>
    <row r="1219" spans="3:16" x14ac:dyDescent="0.3">
      <c r="C1219" s="12"/>
      <c r="D1219" s="12"/>
      <c r="E1219" s="12"/>
      <c r="F1219" s="21"/>
      <c r="G1219" s="12"/>
      <c r="H1219" s="12"/>
      <c r="I1219" s="12"/>
      <c r="J1219" s="12"/>
      <c r="K1219" s="12"/>
      <c r="L1219" s="12"/>
      <c r="M1219" s="12"/>
      <c r="N1219" s="12"/>
      <c r="O1219" s="12"/>
      <c r="P1219" s="12"/>
    </row>
    <row r="1220" spans="3:16" x14ac:dyDescent="0.3">
      <c r="C1220" s="12"/>
      <c r="D1220" s="12"/>
      <c r="E1220" s="12"/>
      <c r="F1220" s="21"/>
      <c r="G1220" s="12"/>
      <c r="H1220" s="12"/>
      <c r="I1220" s="12"/>
      <c r="J1220" s="12"/>
      <c r="K1220" s="12"/>
      <c r="L1220" s="12"/>
      <c r="M1220" s="12"/>
      <c r="N1220" s="12"/>
      <c r="O1220" s="12"/>
      <c r="P1220" s="12"/>
    </row>
    <row r="1221" spans="3:16" x14ac:dyDescent="0.3">
      <c r="C1221" s="12"/>
      <c r="D1221" s="12"/>
      <c r="E1221" s="12"/>
      <c r="F1221" s="21"/>
      <c r="G1221" s="12"/>
      <c r="H1221" s="12"/>
      <c r="I1221" s="12"/>
      <c r="J1221" s="12"/>
      <c r="K1221" s="12"/>
      <c r="L1221" s="12"/>
      <c r="M1221" s="12"/>
      <c r="N1221" s="12"/>
      <c r="O1221" s="12"/>
      <c r="P1221" s="12"/>
    </row>
    <row r="1222" spans="3:16" x14ac:dyDescent="0.3">
      <c r="C1222" s="12"/>
      <c r="D1222" s="12"/>
      <c r="E1222" s="12"/>
      <c r="F1222" s="21"/>
      <c r="G1222" s="12"/>
      <c r="H1222" s="12"/>
      <c r="I1222" s="12"/>
      <c r="J1222" s="12"/>
      <c r="K1222" s="12"/>
      <c r="L1222" s="12"/>
      <c r="M1222" s="12"/>
      <c r="N1222" s="12"/>
      <c r="O1222" s="12"/>
      <c r="P1222" s="12"/>
    </row>
    <row r="1223" spans="3:16" x14ac:dyDescent="0.3">
      <c r="C1223" s="12"/>
      <c r="D1223" s="12"/>
      <c r="E1223" s="12"/>
      <c r="F1223" s="21"/>
      <c r="G1223" s="12"/>
      <c r="H1223" s="12"/>
      <c r="I1223" s="12"/>
      <c r="J1223" s="12"/>
      <c r="K1223" s="12"/>
      <c r="L1223" s="12"/>
      <c r="M1223" s="12"/>
      <c r="N1223" s="12"/>
      <c r="O1223" s="12"/>
      <c r="P1223" s="12"/>
    </row>
    <row r="1224" spans="3:16" x14ac:dyDescent="0.3">
      <c r="C1224" s="12"/>
      <c r="D1224" s="12"/>
      <c r="E1224" s="12"/>
      <c r="F1224" s="21"/>
      <c r="G1224" s="12"/>
      <c r="H1224" s="12"/>
      <c r="I1224" s="12"/>
      <c r="J1224" s="12"/>
      <c r="K1224" s="12"/>
      <c r="L1224" s="12"/>
      <c r="M1224" s="12"/>
      <c r="N1224" s="12"/>
      <c r="O1224" s="12"/>
      <c r="P1224" s="12"/>
    </row>
    <row r="1225" spans="3:16" x14ac:dyDescent="0.3">
      <c r="C1225" s="12"/>
      <c r="D1225" s="12"/>
      <c r="E1225" s="12"/>
      <c r="F1225" s="21"/>
      <c r="G1225" s="12"/>
      <c r="H1225" s="12"/>
      <c r="I1225" s="12"/>
      <c r="J1225" s="12"/>
      <c r="K1225" s="12"/>
      <c r="L1225" s="12"/>
      <c r="M1225" s="12"/>
      <c r="N1225" s="12"/>
      <c r="O1225" s="12"/>
      <c r="P1225" s="12"/>
    </row>
    <row r="1226" spans="3:16" x14ac:dyDescent="0.3">
      <c r="C1226" s="12"/>
      <c r="D1226" s="12"/>
      <c r="E1226" s="12"/>
      <c r="F1226" s="21"/>
      <c r="G1226" s="12"/>
      <c r="H1226" s="12"/>
      <c r="I1226" s="12"/>
      <c r="J1226" s="12"/>
      <c r="K1226" s="12"/>
      <c r="L1226" s="12"/>
      <c r="M1226" s="12"/>
      <c r="N1226" s="12"/>
      <c r="O1226" s="12"/>
      <c r="P1226" s="12"/>
    </row>
    <row r="1227" spans="3:16" x14ac:dyDescent="0.3">
      <c r="C1227" s="12"/>
      <c r="D1227" s="12"/>
      <c r="E1227" s="12"/>
      <c r="F1227" s="21"/>
      <c r="G1227" s="12"/>
      <c r="H1227" s="12"/>
      <c r="I1227" s="12"/>
      <c r="J1227" s="12"/>
      <c r="K1227" s="12"/>
      <c r="L1227" s="12"/>
      <c r="M1227" s="12"/>
      <c r="N1227" s="12"/>
      <c r="O1227" s="12"/>
      <c r="P1227" s="12"/>
    </row>
    <row r="1228" spans="3:16" x14ac:dyDescent="0.3">
      <c r="C1228" s="12"/>
      <c r="D1228" s="12"/>
      <c r="E1228" s="12"/>
      <c r="F1228" s="21"/>
      <c r="G1228" s="12"/>
      <c r="H1228" s="12"/>
      <c r="I1228" s="12"/>
      <c r="J1228" s="12"/>
      <c r="K1228" s="12"/>
      <c r="L1228" s="12"/>
      <c r="M1228" s="12"/>
      <c r="N1228" s="12"/>
      <c r="O1228" s="12"/>
      <c r="P1228" s="12"/>
    </row>
    <row r="1229" spans="3:16" x14ac:dyDescent="0.3">
      <c r="C1229" s="12"/>
      <c r="D1229" s="12"/>
      <c r="E1229" s="12"/>
      <c r="F1229" s="21"/>
      <c r="G1229" s="12"/>
      <c r="H1229" s="12"/>
      <c r="I1229" s="12"/>
      <c r="J1229" s="12"/>
      <c r="K1229" s="12"/>
      <c r="L1229" s="12"/>
      <c r="M1229" s="12"/>
      <c r="N1229" s="12"/>
      <c r="O1229" s="12"/>
      <c r="P1229" s="12"/>
    </row>
    <row r="1230" spans="3:16" x14ac:dyDescent="0.3">
      <c r="C1230" s="12"/>
      <c r="D1230" s="12"/>
      <c r="E1230" s="12"/>
      <c r="F1230" s="21"/>
      <c r="G1230" s="12"/>
      <c r="H1230" s="12"/>
      <c r="I1230" s="12"/>
      <c r="J1230" s="12"/>
      <c r="K1230" s="12"/>
      <c r="L1230" s="12"/>
      <c r="M1230" s="12"/>
      <c r="N1230" s="12"/>
      <c r="O1230" s="12"/>
      <c r="P1230" s="12"/>
    </row>
    <row r="1231" spans="3:16" x14ac:dyDescent="0.3">
      <c r="C1231" s="12"/>
      <c r="D1231" s="12"/>
      <c r="E1231" s="12"/>
      <c r="F1231" s="21"/>
      <c r="G1231" s="12"/>
      <c r="H1231" s="12"/>
      <c r="I1231" s="12"/>
      <c r="J1231" s="12"/>
      <c r="K1231" s="12"/>
      <c r="L1231" s="12"/>
      <c r="M1231" s="12"/>
      <c r="N1231" s="12"/>
      <c r="O1231" s="12"/>
      <c r="P1231" s="12"/>
    </row>
    <row r="1232" spans="3:16" x14ac:dyDescent="0.3">
      <c r="C1232" s="12"/>
      <c r="D1232" s="12"/>
      <c r="E1232" s="12"/>
      <c r="F1232" s="21"/>
      <c r="G1232" s="12"/>
      <c r="H1232" s="12"/>
      <c r="I1232" s="12"/>
      <c r="J1232" s="12"/>
      <c r="K1232" s="12"/>
      <c r="L1232" s="12"/>
      <c r="M1232" s="12"/>
      <c r="N1232" s="12"/>
      <c r="O1232" s="12"/>
      <c r="P1232" s="12"/>
    </row>
    <row r="1233" spans="3:16" x14ac:dyDescent="0.3">
      <c r="C1233" s="12"/>
      <c r="D1233" s="12"/>
      <c r="E1233" s="12"/>
      <c r="F1233" s="21"/>
      <c r="G1233" s="12"/>
      <c r="H1233" s="12"/>
      <c r="I1233" s="12"/>
      <c r="J1233" s="12"/>
      <c r="K1233" s="12"/>
      <c r="L1233" s="12"/>
      <c r="M1233" s="12"/>
      <c r="N1233" s="12"/>
      <c r="O1233" s="12"/>
      <c r="P1233" s="12"/>
    </row>
    <row r="1234" spans="3:16" x14ac:dyDescent="0.3">
      <c r="C1234" s="12"/>
      <c r="D1234" s="12"/>
      <c r="E1234" s="12"/>
      <c r="F1234" s="21"/>
      <c r="G1234" s="12"/>
      <c r="H1234" s="12"/>
      <c r="I1234" s="12"/>
      <c r="J1234" s="12"/>
      <c r="K1234" s="12"/>
      <c r="L1234" s="12"/>
      <c r="M1234" s="12"/>
      <c r="N1234" s="12"/>
      <c r="O1234" s="12"/>
      <c r="P1234" s="12"/>
    </row>
    <row r="1235" spans="3:16" x14ac:dyDescent="0.3">
      <c r="C1235" s="12"/>
      <c r="D1235" s="12"/>
      <c r="E1235" s="12"/>
      <c r="F1235" s="21"/>
      <c r="G1235" s="12"/>
      <c r="H1235" s="12"/>
      <c r="I1235" s="12"/>
      <c r="J1235" s="12"/>
      <c r="K1235" s="12"/>
      <c r="L1235" s="12"/>
      <c r="M1235" s="12"/>
      <c r="N1235" s="12"/>
      <c r="O1235" s="12"/>
      <c r="P1235" s="12"/>
    </row>
    <row r="1236" spans="3:16" x14ac:dyDescent="0.3">
      <c r="C1236" s="12"/>
      <c r="D1236" s="12"/>
      <c r="E1236" s="12"/>
      <c r="F1236" s="21"/>
      <c r="G1236" s="12"/>
      <c r="H1236" s="12"/>
      <c r="I1236" s="12"/>
      <c r="J1236" s="12"/>
      <c r="K1236" s="12"/>
      <c r="L1236" s="12"/>
      <c r="M1236" s="12"/>
      <c r="N1236" s="12"/>
      <c r="O1236" s="12"/>
      <c r="P1236" s="12"/>
    </row>
    <row r="1237" spans="3:16" x14ac:dyDescent="0.3">
      <c r="C1237" s="12"/>
      <c r="D1237" s="12"/>
      <c r="E1237" s="12"/>
      <c r="F1237" s="21"/>
      <c r="G1237" s="12"/>
      <c r="H1237" s="12"/>
      <c r="I1237" s="12"/>
      <c r="J1237" s="12"/>
      <c r="K1237" s="12"/>
      <c r="L1237" s="12"/>
      <c r="M1237" s="12"/>
      <c r="N1237" s="12"/>
      <c r="O1237" s="12"/>
      <c r="P1237" s="12"/>
    </row>
    <row r="1238" spans="3:16" x14ac:dyDescent="0.3">
      <c r="C1238" s="12"/>
      <c r="D1238" s="12"/>
      <c r="E1238" s="12"/>
      <c r="F1238" s="21"/>
      <c r="G1238" s="12"/>
      <c r="H1238" s="12"/>
      <c r="I1238" s="12"/>
      <c r="J1238" s="12"/>
      <c r="K1238" s="12"/>
      <c r="L1238" s="12"/>
      <c r="M1238" s="12"/>
      <c r="N1238" s="12"/>
      <c r="O1238" s="12"/>
      <c r="P1238" s="12"/>
    </row>
    <row r="1239" spans="3:16" x14ac:dyDescent="0.3">
      <c r="C1239" s="12"/>
      <c r="D1239" s="12"/>
      <c r="E1239" s="12"/>
      <c r="F1239" s="21"/>
      <c r="G1239" s="12"/>
      <c r="H1239" s="12"/>
      <c r="I1239" s="12"/>
      <c r="J1239" s="12"/>
      <c r="K1239" s="12"/>
      <c r="L1239" s="12"/>
      <c r="M1239" s="12"/>
      <c r="N1239" s="12"/>
      <c r="O1239" s="12"/>
      <c r="P1239" s="12"/>
    </row>
    <row r="1240" spans="3:16" x14ac:dyDescent="0.3">
      <c r="C1240" s="12"/>
      <c r="D1240" s="12"/>
      <c r="E1240" s="12"/>
      <c r="F1240" s="21"/>
      <c r="G1240" s="12"/>
      <c r="H1240" s="12"/>
      <c r="I1240" s="12"/>
      <c r="J1240" s="12"/>
      <c r="K1240" s="12"/>
      <c r="L1240" s="12"/>
      <c r="M1240" s="12"/>
      <c r="N1240" s="12"/>
      <c r="O1240" s="12"/>
      <c r="P1240" s="12"/>
    </row>
    <row r="1241" spans="3:16" x14ac:dyDescent="0.3">
      <c r="C1241" s="12"/>
      <c r="D1241" s="12"/>
      <c r="E1241" s="12"/>
      <c r="F1241" s="21"/>
      <c r="G1241" s="12"/>
      <c r="H1241" s="12"/>
      <c r="I1241" s="12"/>
      <c r="J1241" s="12"/>
      <c r="K1241" s="12"/>
      <c r="L1241" s="12"/>
      <c r="M1241" s="12"/>
      <c r="N1241" s="12"/>
      <c r="O1241" s="12"/>
      <c r="P1241" s="12"/>
    </row>
    <row r="1242" spans="3:16" x14ac:dyDescent="0.3">
      <c r="C1242" s="12"/>
      <c r="D1242" s="12"/>
      <c r="E1242" s="12"/>
      <c r="F1242" s="21"/>
      <c r="G1242" s="12"/>
      <c r="H1242" s="12"/>
      <c r="I1242" s="12"/>
      <c r="J1242" s="12"/>
      <c r="K1242" s="12"/>
      <c r="L1242" s="12"/>
      <c r="M1242" s="12"/>
      <c r="N1242" s="12"/>
      <c r="O1242" s="12"/>
      <c r="P1242" s="12"/>
    </row>
    <row r="1243" spans="3:16" x14ac:dyDescent="0.3">
      <c r="C1243" s="12"/>
      <c r="D1243" s="12"/>
      <c r="E1243" s="12"/>
      <c r="F1243" s="21"/>
      <c r="G1243" s="12"/>
      <c r="H1243" s="12"/>
      <c r="I1243" s="12"/>
      <c r="J1243" s="12"/>
      <c r="K1243" s="12"/>
      <c r="L1243" s="12"/>
      <c r="M1243" s="12"/>
      <c r="N1243" s="12"/>
      <c r="O1243" s="12"/>
      <c r="P1243" s="12"/>
    </row>
    <row r="1244" spans="3:16" x14ac:dyDescent="0.3">
      <c r="C1244" s="12"/>
      <c r="D1244" s="12"/>
      <c r="E1244" s="12"/>
      <c r="F1244" s="21"/>
      <c r="G1244" s="12"/>
      <c r="H1244" s="12"/>
      <c r="I1244" s="12"/>
      <c r="J1244" s="12"/>
      <c r="K1244" s="12"/>
      <c r="L1244" s="12"/>
      <c r="M1244" s="12"/>
      <c r="N1244" s="12"/>
      <c r="O1244" s="12"/>
      <c r="P1244" s="12"/>
    </row>
    <row r="1245" spans="3:16" x14ac:dyDescent="0.3">
      <c r="C1245" s="12"/>
      <c r="D1245" s="12"/>
      <c r="E1245" s="12"/>
      <c r="F1245" s="21"/>
      <c r="G1245" s="12"/>
      <c r="H1245" s="12"/>
      <c r="I1245" s="12"/>
      <c r="J1245" s="12"/>
      <c r="K1245" s="12"/>
      <c r="L1245" s="12"/>
      <c r="M1245" s="12"/>
      <c r="N1245" s="12"/>
      <c r="O1245" s="12"/>
      <c r="P1245" s="12"/>
    </row>
    <row r="1246" spans="3:16" x14ac:dyDescent="0.3">
      <c r="C1246" s="12"/>
      <c r="D1246" s="12"/>
      <c r="E1246" s="12"/>
      <c r="F1246" s="21"/>
      <c r="G1246" s="12"/>
      <c r="H1246" s="12"/>
      <c r="I1246" s="12"/>
      <c r="J1246" s="12"/>
      <c r="K1246" s="12"/>
      <c r="L1246" s="12"/>
      <c r="M1246" s="12"/>
      <c r="N1246" s="12"/>
      <c r="O1246" s="12"/>
      <c r="P1246" s="12"/>
    </row>
    <row r="1247" spans="3:16" x14ac:dyDescent="0.3">
      <c r="C1247" s="12"/>
      <c r="D1247" s="12"/>
      <c r="E1247" s="12"/>
      <c r="F1247" s="21"/>
      <c r="G1247" s="12"/>
      <c r="H1247" s="12"/>
      <c r="I1247" s="12"/>
      <c r="J1247" s="12"/>
      <c r="K1247" s="12"/>
      <c r="L1247" s="12"/>
      <c r="M1247" s="12"/>
      <c r="N1247" s="12"/>
      <c r="O1247" s="12"/>
      <c r="P1247" s="12"/>
    </row>
    <row r="1248" spans="3:16" x14ac:dyDescent="0.3">
      <c r="C1248" s="12"/>
      <c r="D1248" s="12"/>
      <c r="E1248" s="12"/>
      <c r="F1248" s="21"/>
      <c r="G1248" s="12"/>
      <c r="H1248" s="12"/>
      <c r="I1248" s="12"/>
      <c r="J1248" s="12"/>
      <c r="K1248" s="12"/>
      <c r="L1248" s="12"/>
      <c r="M1248" s="12"/>
      <c r="N1248" s="12"/>
      <c r="O1248" s="12"/>
      <c r="P1248" s="12"/>
    </row>
    <row r="1249" spans="3:16" x14ac:dyDescent="0.3">
      <c r="C1249" s="12"/>
      <c r="D1249" s="12"/>
      <c r="E1249" s="12"/>
      <c r="F1249" s="21"/>
      <c r="G1249" s="12"/>
      <c r="H1249" s="12"/>
      <c r="I1249" s="12"/>
      <c r="J1249" s="12"/>
      <c r="K1249" s="12"/>
      <c r="L1249" s="12"/>
      <c r="M1249" s="12"/>
      <c r="N1249" s="12"/>
      <c r="O1249" s="12"/>
      <c r="P1249" s="12"/>
    </row>
    <row r="1250" spans="3:16" x14ac:dyDescent="0.3">
      <c r="C1250" s="12"/>
      <c r="D1250" s="12"/>
      <c r="E1250" s="12"/>
      <c r="F1250" s="21"/>
      <c r="G1250" s="12"/>
      <c r="H1250" s="12"/>
      <c r="I1250" s="12"/>
      <c r="J1250" s="12"/>
      <c r="K1250" s="12"/>
      <c r="L1250" s="12"/>
      <c r="M1250" s="12"/>
      <c r="N1250" s="12"/>
      <c r="O1250" s="12"/>
      <c r="P1250" s="12"/>
    </row>
    <row r="1251" spans="3:16" x14ac:dyDescent="0.3">
      <c r="C1251" s="12"/>
      <c r="D1251" s="12"/>
      <c r="E1251" s="12"/>
      <c r="F1251" s="21"/>
      <c r="G1251" s="12"/>
      <c r="H1251" s="12"/>
      <c r="I1251" s="12"/>
      <c r="J1251" s="12"/>
      <c r="K1251" s="12"/>
      <c r="L1251" s="12"/>
      <c r="M1251" s="12"/>
      <c r="N1251" s="12"/>
      <c r="O1251" s="12"/>
      <c r="P1251" s="12"/>
    </row>
    <row r="1252" spans="3:16" x14ac:dyDescent="0.3">
      <c r="C1252" s="12"/>
      <c r="D1252" s="12"/>
      <c r="E1252" s="12"/>
      <c r="F1252" s="21"/>
      <c r="G1252" s="12"/>
      <c r="H1252" s="12"/>
      <c r="I1252" s="12"/>
      <c r="J1252" s="12"/>
      <c r="K1252" s="12"/>
      <c r="L1252" s="12"/>
      <c r="M1252" s="12"/>
      <c r="N1252" s="12"/>
      <c r="O1252" s="12"/>
      <c r="P1252" s="12"/>
    </row>
    <row r="1253" spans="3:16" x14ac:dyDescent="0.3">
      <c r="C1253" s="12"/>
      <c r="D1253" s="12"/>
      <c r="E1253" s="12"/>
      <c r="F1253" s="21"/>
      <c r="G1253" s="12"/>
      <c r="H1253" s="12"/>
      <c r="I1253" s="12"/>
      <c r="J1253" s="12"/>
      <c r="K1253" s="12"/>
      <c r="L1253" s="12"/>
      <c r="M1253" s="12"/>
      <c r="N1253" s="12"/>
      <c r="O1253" s="12"/>
      <c r="P1253" s="12"/>
    </row>
    <row r="1254" spans="3:16" x14ac:dyDescent="0.3">
      <c r="C1254" s="12"/>
      <c r="D1254" s="12"/>
      <c r="E1254" s="12"/>
      <c r="F1254" s="21"/>
      <c r="G1254" s="12"/>
      <c r="H1254" s="12"/>
      <c r="I1254" s="12"/>
      <c r="J1254" s="12"/>
      <c r="K1254" s="12"/>
      <c r="L1254" s="12"/>
      <c r="M1254" s="12"/>
      <c r="N1254" s="12"/>
      <c r="O1254" s="12"/>
      <c r="P1254" s="12"/>
    </row>
    <row r="1255" spans="3:16" x14ac:dyDescent="0.3">
      <c r="C1255" s="12"/>
      <c r="D1255" s="12"/>
      <c r="E1255" s="12"/>
      <c r="F1255" s="21"/>
      <c r="G1255" s="12"/>
      <c r="H1255" s="12"/>
      <c r="I1255" s="12"/>
      <c r="J1255" s="12"/>
      <c r="K1255" s="12"/>
      <c r="L1255" s="12"/>
      <c r="M1255" s="12"/>
      <c r="N1255" s="12"/>
      <c r="O1255" s="12"/>
      <c r="P1255" s="12"/>
    </row>
    <row r="1256" spans="3:16" x14ac:dyDescent="0.3">
      <c r="C1256" s="12"/>
      <c r="D1256" s="12"/>
      <c r="E1256" s="12"/>
      <c r="F1256" s="21"/>
      <c r="G1256" s="12"/>
      <c r="H1256" s="12"/>
      <c r="I1256" s="12"/>
      <c r="J1256" s="12"/>
      <c r="K1256" s="12"/>
      <c r="L1256" s="12"/>
      <c r="M1256" s="12"/>
      <c r="N1256" s="12"/>
      <c r="O1256" s="12"/>
      <c r="P1256" s="12"/>
    </row>
    <row r="1257" spans="3:16" x14ac:dyDescent="0.3">
      <c r="C1257" s="12"/>
      <c r="D1257" s="12"/>
      <c r="E1257" s="12"/>
      <c r="F1257" s="21"/>
      <c r="G1257" s="12"/>
      <c r="H1257" s="12"/>
      <c r="I1257" s="12"/>
      <c r="J1257" s="12"/>
      <c r="K1257" s="12"/>
      <c r="L1257" s="12"/>
      <c r="M1257" s="12"/>
      <c r="N1257" s="12"/>
      <c r="O1257" s="12"/>
      <c r="P1257" s="12"/>
    </row>
    <row r="1258" spans="3:16" x14ac:dyDescent="0.3">
      <c r="C1258" s="12"/>
      <c r="D1258" s="12"/>
      <c r="E1258" s="12"/>
      <c r="F1258" s="21"/>
      <c r="G1258" s="12"/>
      <c r="H1258" s="12"/>
      <c r="I1258" s="12"/>
      <c r="J1258" s="12"/>
      <c r="K1258" s="12"/>
      <c r="L1258" s="12"/>
      <c r="M1258" s="12"/>
      <c r="N1258" s="12"/>
      <c r="O1258" s="12"/>
      <c r="P1258" s="12"/>
    </row>
    <row r="1259" spans="3:16" x14ac:dyDescent="0.3">
      <c r="C1259" s="12"/>
      <c r="D1259" s="12"/>
      <c r="E1259" s="12"/>
      <c r="F1259" s="21"/>
      <c r="G1259" s="12"/>
      <c r="H1259" s="12"/>
      <c r="I1259" s="12"/>
      <c r="J1259" s="12"/>
      <c r="K1259" s="12"/>
      <c r="L1259" s="12"/>
      <c r="M1259" s="12"/>
      <c r="N1259" s="12"/>
      <c r="O1259" s="12"/>
      <c r="P1259" s="12"/>
    </row>
    <row r="1260" spans="3:16" x14ac:dyDescent="0.3">
      <c r="C1260" s="12"/>
      <c r="D1260" s="12"/>
      <c r="E1260" s="12"/>
      <c r="F1260" s="21"/>
      <c r="G1260" s="12"/>
      <c r="H1260" s="12"/>
      <c r="I1260" s="12"/>
      <c r="J1260" s="12"/>
      <c r="K1260" s="12"/>
      <c r="L1260" s="12"/>
      <c r="M1260" s="12"/>
      <c r="N1260" s="12"/>
      <c r="O1260" s="12"/>
      <c r="P1260" s="12"/>
    </row>
    <row r="1261" spans="3:16" x14ac:dyDescent="0.3">
      <c r="C1261" s="12"/>
      <c r="D1261" s="12"/>
      <c r="E1261" s="12"/>
      <c r="F1261" s="21"/>
      <c r="G1261" s="12"/>
      <c r="H1261" s="12"/>
      <c r="I1261" s="12"/>
      <c r="J1261" s="12"/>
      <c r="K1261" s="12"/>
      <c r="L1261" s="12"/>
      <c r="M1261" s="12"/>
      <c r="N1261" s="12"/>
      <c r="O1261" s="12"/>
      <c r="P1261" s="12"/>
    </row>
    <row r="1262" spans="3:16" x14ac:dyDescent="0.3">
      <c r="C1262" s="12"/>
      <c r="D1262" s="12"/>
      <c r="E1262" s="12"/>
      <c r="F1262" s="21"/>
      <c r="G1262" s="12"/>
      <c r="H1262" s="12"/>
      <c r="I1262" s="12"/>
      <c r="J1262" s="12"/>
      <c r="K1262" s="12"/>
      <c r="L1262" s="12"/>
      <c r="M1262" s="12"/>
      <c r="N1262" s="12"/>
      <c r="O1262" s="12"/>
      <c r="P1262" s="12"/>
    </row>
    <row r="1263" spans="3:16" x14ac:dyDescent="0.3">
      <c r="C1263" s="12"/>
      <c r="D1263" s="12"/>
      <c r="E1263" s="12"/>
      <c r="F1263" s="21"/>
      <c r="G1263" s="12"/>
      <c r="H1263" s="12"/>
      <c r="I1263" s="12"/>
      <c r="J1263" s="12"/>
      <c r="K1263" s="12"/>
      <c r="L1263" s="12"/>
      <c r="M1263" s="12"/>
      <c r="N1263" s="12"/>
      <c r="O1263" s="12"/>
      <c r="P1263" s="12"/>
    </row>
    <row r="1264" spans="3:16" x14ac:dyDescent="0.3">
      <c r="C1264" s="12"/>
      <c r="D1264" s="12"/>
      <c r="E1264" s="12"/>
      <c r="F1264" s="21"/>
      <c r="G1264" s="12"/>
      <c r="H1264" s="12"/>
      <c r="I1264" s="12"/>
      <c r="J1264" s="12"/>
      <c r="K1264" s="12"/>
      <c r="L1264" s="12"/>
      <c r="M1264" s="12"/>
      <c r="N1264" s="12"/>
      <c r="O1264" s="12"/>
      <c r="P1264" s="12"/>
    </row>
    <row r="1265" spans="3:16" x14ac:dyDescent="0.3">
      <c r="C1265" s="12"/>
      <c r="D1265" s="12"/>
      <c r="E1265" s="12"/>
      <c r="F1265" s="21"/>
      <c r="G1265" s="12"/>
      <c r="H1265" s="12"/>
      <c r="I1265" s="12"/>
      <c r="J1265" s="12"/>
      <c r="K1265" s="12"/>
      <c r="L1265" s="12"/>
      <c r="M1265" s="12"/>
      <c r="N1265" s="12"/>
      <c r="O1265" s="12"/>
      <c r="P1265" s="12"/>
    </row>
    <row r="1266" spans="3:16" x14ac:dyDescent="0.3">
      <c r="C1266" s="12"/>
      <c r="D1266" s="12"/>
      <c r="E1266" s="12"/>
      <c r="F1266" s="21"/>
      <c r="G1266" s="12"/>
      <c r="H1266" s="12"/>
      <c r="I1266" s="12"/>
      <c r="J1266" s="12"/>
      <c r="K1266" s="12"/>
      <c r="L1266" s="12"/>
      <c r="M1266" s="12"/>
      <c r="N1266" s="12"/>
      <c r="O1266" s="12"/>
      <c r="P1266" s="12"/>
    </row>
    <row r="1267" spans="3:16" x14ac:dyDescent="0.3">
      <c r="C1267" s="12"/>
      <c r="D1267" s="12"/>
      <c r="E1267" s="12"/>
      <c r="F1267" s="21"/>
      <c r="G1267" s="12"/>
      <c r="H1267" s="12"/>
      <c r="I1267" s="12"/>
      <c r="J1267" s="12"/>
      <c r="K1267" s="12"/>
      <c r="L1267" s="12"/>
      <c r="M1267" s="12"/>
      <c r="N1267" s="12"/>
      <c r="O1267" s="12"/>
      <c r="P1267" s="12"/>
    </row>
    <row r="1268" spans="3:16" x14ac:dyDescent="0.3">
      <c r="C1268" s="12"/>
      <c r="D1268" s="12"/>
      <c r="E1268" s="12"/>
      <c r="F1268" s="21"/>
      <c r="G1268" s="12"/>
      <c r="H1268" s="12"/>
      <c r="I1268" s="12"/>
      <c r="J1268" s="12"/>
      <c r="K1268" s="12"/>
      <c r="L1268" s="12"/>
      <c r="M1268" s="12"/>
      <c r="N1268" s="12"/>
      <c r="O1268" s="12"/>
      <c r="P1268" s="12"/>
    </row>
    <row r="1269" spans="3:16" x14ac:dyDescent="0.3">
      <c r="C1269" s="12"/>
      <c r="D1269" s="12"/>
      <c r="E1269" s="12"/>
      <c r="F1269" s="21"/>
      <c r="G1269" s="12"/>
      <c r="H1269" s="12"/>
      <c r="I1269" s="12"/>
      <c r="J1269" s="12"/>
      <c r="K1269" s="12"/>
      <c r="L1269" s="12"/>
      <c r="M1269" s="12"/>
      <c r="N1269" s="12"/>
      <c r="O1269" s="12"/>
      <c r="P1269" s="12"/>
    </row>
    <row r="1270" spans="3:16" x14ac:dyDescent="0.3">
      <c r="C1270" s="12"/>
      <c r="D1270" s="12"/>
      <c r="E1270" s="12"/>
      <c r="F1270" s="21"/>
      <c r="G1270" s="12"/>
      <c r="H1270" s="12"/>
      <c r="I1270" s="12"/>
      <c r="J1270" s="12"/>
      <c r="K1270" s="12"/>
      <c r="L1270" s="12"/>
      <c r="M1270" s="12"/>
      <c r="N1270" s="12"/>
      <c r="O1270" s="12"/>
      <c r="P1270" s="12"/>
    </row>
    <row r="1271" spans="3:16" x14ac:dyDescent="0.3">
      <c r="C1271" s="12"/>
      <c r="D1271" s="12"/>
      <c r="E1271" s="12"/>
      <c r="F1271" s="21"/>
      <c r="G1271" s="12"/>
      <c r="H1271" s="12"/>
      <c r="I1271" s="12"/>
      <c r="J1271" s="12"/>
      <c r="K1271" s="12"/>
      <c r="L1271" s="12"/>
      <c r="M1271" s="12"/>
      <c r="N1271" s="12"/>
      <c r="O1271" s="12"/>
      <c r="P1271" s="12"/>
    </row>
    <row r="1272" spans="3:16" x14ac:dyDescent="0.3">
      <c r="C1272" s="12"/>
      <c r="D1272" s="12"/>
      <c r="E1272" s="12"/>
      <c r="F1272" s="21"/>
      <c r="G1272" s="12"/>
      <c r="H1272" s="12"/>
      <c r="I1272" s="12"/>
      <c r="J1272" s="12"/>
      <c r="K1272" s="12"/>
      <c r="L1272" s="12"/>
      <c r="M1272" s="12"/>
      <c r="N1272" s="12"/>
      <c r="O1272" s="12"/>
      <c r="P1272" s="12"/>
    </row>
    <row r="1273" spans="3:16" x14ac:dyDescent="0.3">
      <c r="C1273" s="12"/>
      <c r="D1273" s="12"/>
      <c r="E1273" s="12"/>
      <c r="F1273" s="21"/>
      <c r="G1273" s="12"/>
      <c r="H1273" s="12"/>
      <c r="I1273" s="12"/>
      <c r="J1273" s="12"/>
      <c r="K1273" s="12"/>
      <c r="L1273" s="12"/>
      <c r="M1273" s="12"/>
      <c r="N1273" s="12"/>
      <c r="O1273" s="12"/>
      <c r="P1273" s="12"/>
    </row>
    <row r="1274" spans="3:16" x14ac:dyDescent="0.3">
      <c r="C1274" s="12"/>
      <c r="D1274" s="12"/>
      <c r="E1274" s="12"/>
      <c r="F1274" s="21"/>
      <c r="G1274" s="12"/>
      <c r="H1274" s="12"/>
      <c r="I1274" s="12"/>
      <c r="J1274" s="12"/>
      <c r="K1274" s="12"/>
      <c r="L1274" s="12"/>
      <c r="M1274" s="12"/>
      <c r="N1274" s="12"/>
      <c r="O1274" s="12"/>
      <c r="P1274" s="12"/>
    </row>
    <row r="1275" spans="3:16" x14ac:dyDescent="0.3">
      <c r="C1275" s="12"/>
      <c r="D1275" s="12"/>
      <c r="E1275" s="12"/>
      <c r="F1275" s="21"/>
      <c r="G1275" s="12"/>
      <c r="H1275" s="12"/>
      <c r="I1275" s="12"/>
      <c r="J1275" s="12"/>
      <c r="K1275" s="12"/>
      <c r="L1275" s="12"/>
      <c r="M1275" s="12"/>
      <c r="N1275" s="12"/>
      <c r="O1275" s="12"/>
      <c r="P1275" s="12"/>
    </row>
    <row r="1276" spans="3:16" x14ac:dyDescent="0.3">
      <c r="C1276" s="12"/>
      <c r="D1276" s="12"/>
      <c r="E1276" s="12"/>
      <c r="F1276" s="21"/>
      <c r="G1276" s="12"/>
      <c r="H1276" s="12"/>
      <c r="I1276" s="12"/>
      <c r="J1276" s="12"/>
      <c r="K1276" s="12"/>
      <c r="L1276" s="12"/>
      <c r="M1276" s="12"/>
      <c r="N1276" s="12"/>
      <c r="O1276" s="12"/>
      <c r="P1276" s="12"/>
    </row>
    <row r="1277" spans="3:16" x14ac:dyDescent="0.3">
      <c r="C1277" s="12"/>
      <c r="D1277" s="12"/>
      <c r="E1277" s="12"/>
      <c r="F1277" s="21"/>
      <c r="G1277" s="12"/>
      <c r="H1277" s="12"/>
      <c r="I1277" s="12"/>
      <c r="J1277" s="12"/>
      <c r="K1277" s="12"/>
      <c r="L1277" s="12"/>
      <c r="M1277" s="12"/>
      <c r="N1277" s="12"/>
      <c r="O1277" s="12"/>
      <c r="P1277" s="12"/>
    </row>
    <row r="1278" spans="3:16" x14ac:dyDescent="0.3">
      <c r="C1278" s="12"/>
      <c r="D1278" s="12"/>
      <c r="E1278" s="12"/>
      <c r="F1278" s="21"/>
      <c r="G1278" s="12"/>
      <c r="H1278" s="12"/>
      <c r="I1278" s="12"/>
      <c r="J1278" s="12"/>
      <c r="K1278" s="12"/>
      <c r="L1278" s="12"/>
      <c r="M1278" s="12"/>
      <c r="N1278" s="12"/>
      <c r="O1278" s="12"/>
      <c r="P1278" s="12"/>
    </row>
    <row r="1279" spans="3:16" x14ac:dyDescent="0.3">
      <c r="C1279" s="12"/>
      <c r="D1279" s="12"/>
      <c r="E1279" s="12"/>
      <c r="F1279" s="21"/>
      <c r="G1279" s="12"/>
      <c r="H1279" s="12"/>
      <c r="I1279" s="12"/>
      <c r="J1279" s="12"/>
      <c r="K1279" s="12"/>
      <c r="L1279" s="12"/>
      <c r="M1279" s="12"/>
      <c r="N1279" s="12"/>
      <c r="O1279" s="12"/>
      <c r="P1279" s="12"/>
    </row>
    <row r="1280" spans="3:16" x14ac:dyDescent="0.3">
      <c r="C1280" s="12"/>
      <c r="D1280" s="12"/>
      <c r="E1280" s="12"/>
      <c r="F1280" s="21"/>
      <c r="G1280" s="12"/>
      <c r="H1280" s="12"/>
      <c r="I1280" s="12"/>
      <c r="J1280" s="12"/>
      <c r="K1280" s="12"/>
      <c r="L1280" s="12"/>
      <c r="M1280" s="12"/>
      <c r="N1280" s="12"/>
      <c r="O1280" s="12"/>
      <c r="P1280" s="12"/>
    </row>
    <row r="1281" spans="3:16" x14ac:dyDescent="0.3">
      <c r="C1281" s="12"/>
      <c r="D1281" s="12"/>
      <c r="E1281" s="12"/>
      <c r="F1281" s="21"/>
      <c r="G1281" s="12"/>
      <c r="H1281" s="12"/>
      <c r="I1281" s="12"/>
      <c r="J1281" s="12"/>
      <c r="K1281" s="12"/>
      <c r="L1281" s="12"/>
      <c r="M1281" s="12"/>
      <c r="N1281" s="12"/>
      <c r="O1281" s="12"/>
      <c r="P1281" s="12"/>
    </row>
    <row r="1282" spans="3:16" x14ac:dyDescent="0.3">
      <c r="C1282" s="12"/>
      <c r="D1282" s="12"/>
      <c r="E1282" s="12"/>
      <c r="F1282" s="21"/>
      <c r="G1282" s="12"/>
      <c r="H1282" s="12"/>
      <c r="I1282" s="12"/>
      <c r="J1282" s="12"/>
      <c r="K1282" s="12"/>
      <c r="L1282" s="12"/>
      <c r="M1282" s="12"/>
      <c r="N1282" s="12"/>
      <c r="O1282" s="12"/>
      <c r="P1282" s="12"/>
    </row>
    <row r="1283" spans="3:16" x14ac:dyDescent="0.3">
      <c r="C1283" s="12"/>
      <c r="D1283" s="12"/>
      <c r="E1283" s="12"/>
      <c r="F1283" s="21"/>
      <c r="G1283" s="12"/>
      <c r="H1283" s="12"/>
      <c r="I1283" s="12"/>
      <c r="J1283" s="12"/>
      <c r="K1283" s="12"/>
      <c r="L1283" s="12"/>
      <c r="M1283" s="12"/>
      <c r="N1283" s="12"/>
      <c r="O1283" s="12"/>
      <c r="P1283" s="12"/>
    </row>
    <row r="1284" spans="3:16" x14ac:dyDescent="0.3">
      <c r="C1284" s="12"/>
      <c r="D1284" s="12"/>
      <c r="E1284" s="12"/>
      <c r="F1284" s="21"/>
      <c r="G1284" s="12"/>
      <c r="H1284" s="12"/>
      <c r="I1284" s="12"/>
      <c r="J1284" s="12"/>
      <c r="K1284" s="12"/>
      <c r="L1284" s="12"/>
      <c r="M1284" s="12"/>
      <c r="N1284" s="12"/>
      <c r="O1284" s="12"/>
      <c r="P1284" s="12"/>
    </row>
    <row r="1285" spans="3:16" x14ac:dyDescent="0.3">
      <c r="C1285" s="12"/>
      <c r="D1285" s="12"/>
      <c r="E1285" s="12"/>
      <c r="F1285" s="21"/>
      <c r="G1285" s="12"/>
      <c r="H1285" s="12"/>
      <c r="I1285" s="12"/>
      <c r="J1285" s="12"/>
      <c r="K1285" s="12"/>
      <c r="L1285" s="12"/>
      <c r="M1285" s="12"/>
      <c r="N1285" s="12"/>
      <c r="O1285" s="12"/>
      <c r="P1285" s="12"/>
    </row>
    <row r="1286" spans="3:16" x14ac:dyDescent="0.3">
      <c r="C1286" s="12"/>
      <c r="D1286" s="12"/>
      <c r="E1286" s="12"/>
      <c r="F1286" s="21"/>
      <c r="G1286" s="12"/>
      <c r="H1286" s="12"/>
      <c r="I1286" s="12"/>
      <c r="J1286" s="12"/>
      <c r="K1286" s="12"/>
      <c r="L1286" s="12"/>
      <c r="M1286" s="12"/>
      <c r="N1286" s="12"/>
      <c r="O1286" s="12"/>
      <c r="P1286" s="12"/>
    </row>
    <row r="1287" spans="3:16" x14ac:dyDescent="0.3">
      <c r="C1287" s="12"/>
      <c r="D1287" s="12"/>
      <c r="E1287" s="12"/>
      <c r="F1287" s="21"/>
      <c r="G1287" s="12"/>
      <c r="H1287" s="12"/>
      <c r="I1287" s="12"/>
      <c r="J1287" s="12"/>
      <c r="K1287" s="12"/>
      <c r="L1287" s="12"/>
      <c r="M1287" s="12"/>
      <c r="N1287" s="12"/>
      <c r="O1287" s="12"/>
      <c r="P1287" s="12"/>
    </row>
    <row r="1288" spans="3:16" x14ac:dyDescent="0.3">
      <c r="C1288" s="12"/>
      <c r="D1288" s="12"/>
      <c r="E1288" s="12"/>
      <c r="F1288" s="21"/>
      <c r="G1288" s="12"/>
      <c r="H1288" s="12"/>
      <c r="I1288" s="12"/>
      <c r="J1288" s="12"/>
      <c r="K1288" s="12"/>
      <c r="L1288" s="12"/>
      <c r="M1288" s="12"/>
      <c r="N1288" s="12"/>
      <c r="O1288" s="12"/>
      <c r="P1288" s="12"/>
    </row>
    <row r="1289" spans="3:16" x14ac:dyDescent="0.3">
      <c r="C1289" s="12"/>
      <c r="D1289" s="12"/>
      <c r="E1289" s="12"/>
      <c r="F1289" s="21"/>
      <c r="G1289" s="12"/>
      <c r="H1289" s="12"/>
      <c r="I1289" s="12"/>
      <c r="J1289" s="12"/>
      <c r="K1289" s="12"/>
      <c r="L1289" s="12"/>
      <c r="M1289" s="12"/>
      <c r="N1289" s="12"/>
      <c r="O1289" s="12"/>
      <c r="P1289" s="12"/>
    </row>
    <row r="1290" spans="3:16" x14ac:dyDescent="0.3">
      <c r="C1290" s="12"/>
      <c r="D1290" s="12"/>
      <c r="E1290" s="12"/>
      <c r="F1290" s="21"/>
      <c r="G1290" s="12"/>
      <c r="H1290" s="12"/>
      <c r="I1290" s="12"/>
      <c r="J1290" s="12"/>
      <c r="K1290" s="12"/>
      <c r="L1290" s="12"/>
      <c r="M1290" s="12"/>
      <c r="N1290" s="12"/>
      <c r="O1290" s="12"/>
      <c r="P1290" s="12"/>
    </row>
    <row r="1291" spans="3:16" x14ac:dyDescent="0.3">
      <c r="C1291" s="12"/>
      <c r="D1291" s="12"/>
      <c r="E1291" s="12"/>
      <c r="F1291" s="21"/>
      <c r="G1291" s="12"/>
      <c r="H1291" s="12"/>
      <c r="I1291" s="12"/>
      <c r="J1291" s="12"/>
      <c r="K1291" s="12"/>
      <c r="L1291" s="12"/>
      <c r="M1291" s="12"/>
      <c r="N1291" s="12"/>
      <c r="O1291" s="12"/>
      <c r="P1291" s="12"/>
    </row>
    <row r="1292" spans="3:16" x14ac:dyDescent="0.3">
      <c r="C1292" s="12"/>
      <c r="D1292" s="12"/>
      <c r="E1292" s="12"/>
      <c r="F1292" s="21"/>
      <c r="G1292" s="12"/>
      <c r="H1292" s="12"/>
      <c r="I1292" s="12"/>
      <c r="J1292" s="12"/>
      <c r="K1292" s="12"/>
      <c r="L1292" s="12"/>
      <c r="M1292" s="12"/>
      <c r="N1292" s="12"/>
      <c r="O1292" s="12"/>
      <c r="P1292" s="12"/>
    </row>
    <row r="1293" spans="3:16" x14ac:dyDescent="0.3">
      <c r="C1293" s="12"/>
      <c r="D1293" s="12"/>
      <c r="E1293" s="12"/>
      <c r="F1293" s="21"/>
      <c r="G1293" s="12"/>
      <c r="H1293" s="12"/>
      <c r="I1293" s="12"/>
      <c r="J1293" s="12"/>
      <c r="K1293" s="12"/>
      <c r="L1293" s="12"/>
      <c r="M1293" s="12"/>
      <c r="N1293" s="12"/>
      <c r="O1293" s="12"/>
      <c r="P1293" s="12"/>
    </row>
    <row r="1294" spans="3:16" x14ac:dyDescent="0.3">
      <c r="C1294" s="12"/>
      <c r="D1294" s="12"/>
      <c r="E1294" s="12"/>
      <c r="F1294" s="21"/>
      <c r="G1294" s="12"/>
      <c r="H1294" s="12"/>
      <c r="I1294" s="12"/>
      <c r="J1294" s="12"/>
      <c r="K1294" s="12"/>
      <c r="L1294" s="12"/>
      <c r="M1294" s="12"/>
      <c r="N1294" s="12"/>
      <c r="O1294" s="12"/>
      <c r="P1294" s="12"/>
    </row>
    <row r="1295" spans="3:16" x14ac:dyDescent="0.3">
      <c r="C1295" s="12"/>
      <c r="D1295" s="12"/>
      <c r="E1295" s="12"/>
      <c r="F1295" s="21"/>
      <c r="G1295" s="12"/>
      <c r="H1295" s="12"/>
      <c r="I1295" s="12"/>
      <c r="J1295" s="12"/>
      <c r="K1295" s="12"/>
      <c r="L1295" s="12"/>
      <c r="M1295" s="12"/>
      <c r="N1295" s="12"/>
      <c r="O1295" s="12"/>
      <c r="P1295" s="12"/>
    </row>
    <row r="1296" spans="3:16" x14ac:dyDescent="0.3">
      <c r="C1296" s="12"/>
      <c r="D1296" s="12"/>
      <c r="E1296" s="12"/>
      <c r="F1296" s="21"/>
      <c r="G1296" s="12"/>
      <c r="H1296" s="12"/>
      <c r="I1296" s="12"/>
      <c r="J1296" s="12"/>
      <c r="K1296" s="12"/>
      <c r="L1296" s="12"/>
      <c r="M1296" s="12"/>
      <c r="N1296" s="12"/>
      <c r="O1296" s="12"/>
      <c r="P1296" s="12"/>
    </row>
    <row r="1297" spans="3:16" x14ac:dyDescent="0.3">
      <c r="C1297" s="12"/>
      <c r="D1297" s="12"/>
      <c r="E1297" s="12"/>
      <c r="F1297" s="21"/>
      <c r="G1297" s="12"/>
      <c r="H1297" s="12"/>
      <c r="I1297" s="12"/>
      <c r="J1297" s="12"/>
      <c r="K1297" s="12"/>
      <c r="L1297" s="12"/>
      <c r="M1297" s="12"/>
      <c r="N1297" s="12"/>
      <c r="O1297" s="12"/>
      <c r="P1297" s="12"/>
    </row>
    <row r="1298" spans="3:16" x14ac:dyDescent="0.3">
      <c r="C1298" s="12"/>
      <c r="D1298" s="12"/>
      <c r="E1298" s="12"/>
      <c r="F1298" s="21"/>
      <c r="G1298" s="12"/>
      <c r="H1298" s="12"/>
      <c r="I1298" s="12"/>
      <c r="J1298" s="12"/>
      <c r="K1298" s="12"/>
      <c r="L1298" s="12"/>
      <c r="M1298" s="12"/>
      <c r="N1298" s="12"/>
      <c r="O1298" s="12"/>
      <c r="P1298" s="12"/>
    </row>
    <row r="1299" spans="3:16" x14ac:dyDescent="0.3">
      <c r="C1299" s="12"/>
      <c r="D1299" s="12"/>
      <c r="E1299" s="12"/>
      <c r="F1299" s="21"/>
      <c r="G1299" s="12"/>
      <c r="H1299" s="12"/>
      <c r="I1299" s="12"/>
      <c r="J1299" s="12"/>
      <c r="K1299" s="12"/>
      <c r="L1299" s="12"/>
      <c r="M1299" s="12"/>
      <c r="N1299" s="12"/>
      <c r="O1299" s="12"/>
      <c r="P1299" s="12"/>
    </row>
    <row r="1300" spans="3:16" x14ac:dyDescent="0.3">
      <c r="C1300" s="12"/>
      <c r="D1300" s="12"/>
      <c r="E1300" s="12"/>
      <c r="F1300" s="21"/>
      <c r="G1300" s="12"/>
      <c r="H1300" s="12"/>
      <c r="I1300" s="12"/>
      <c r="J1300" s="12"/>
      <c r="K1300" s="12"/>
      <c r="L1300" s="12"/>
      <c r="M1300" s="12"/>
      <c r="N1300" s="12"/>
      <c r="O1300" s="12"/>
      <c r="P1300" s="12"/>
    </row>
    <row r="1301" spans="3:16" x14ac:dyDescent="0.3">
      <c r="C1301" s="12"/>
      <c r="D1301" s="12"/>
      <c r="E1301" s="12"/>
      <c r="F1301" s="21"/>
      <c r="G1301" s="12"/>
      <c r="H1301" s="12"/>
      <c r="I1301" s="12"/>
      <c r="J1301" s="12"/>
      <c r="K1301" s="12"/>
      <c r="L1301" s="12"/>
      <c r="M1301" s="12"/>
      <c r="N1301" s="12"/>
      <c r="O1301" s="12"/>
      <c r="P1301" s="12"/>
    </row>
    <row r="1302" spans="3:16" x14ac:dyDescent="0.3">
      <c r="C1302" s="12"/>
      <c r="D1302" s="12"/>
      <c r="E1302" s="12"/>
      <c r="F1302" s="21"/>
      <c r="G1302" s="12"/>
      <c r="H1302" s="12"/>
      <c r="I1302" s="12"/>
      <c r="J1302" s="12"/>
      <c r="K1302" s="12"/>
      <c r="L1302" s="12"/>
      <c r="M1302" s="12"/>
      <c r="N1302" s="12"/>
      <c r="O1302" s="12"/>
      <c r="P1302" s="12"/>
    </row>
    <row r="1303" spans="3:16" x14ac:dyDescent="0.3">
      <c r="C1303" s="12"/>
      <c r="D1303" s="12"/>
      <c r="E1303" s="12"/>
      <c r="F1303" s="21"/>
      <c r="G1303" s="12"/>
      <c r="H1303" s="12"/>
      <c r="I1303" s="12"/>
      <c r="J1303" s="12"/>
      <c r="K1303" s="12"/>
      <c r="L1303" s="12"/>
      <c r="M1303" s="12"/>
      <c r="N1303" s="12"/>
      <c r="O1303" s="12"/>
      <c r="P1303" s="12"/>
    </row>
    <row r="1304" spans="3:16" x14ac:dyDescent="0.3">
      <c r="C1304" s="12"/>
      <c r="D1304" s="12"/>
      <c r="E1304" s="12"/>
      <c r="F1304" s="21"/>
      <c r="G1304" s="12"/>
      <c r="H1304" s="12"/>
      <c r="I1304" s="12"/>
      <c r="J1304" s="12"/>
      <c r="K1304" s="12"/>
      <c r="L1304" s="12"/>
      <c r="M1304" s="12"/>
      <c r="N1304" s="12"/>
      <c r="O1304" s="12"/>
      <c r="P1304" s="12"/>
    </row>
    <row r="1305" spans="3:16" x14ac:dyDescent="0.3">
      <c r="C1305" s="12"/>
      <c r="D1305" s="12"/>
      <c r="E1305" s="12"/>
      <c r="F1305" s="21"/>
      <c r="G1305" s="12"/>
      <c r="H1305" s="12"/>
      <c r="I1305" s="12"/>
      <c r="J1305" s="12"/>
      <c r="K1305" s="12"/>
      <c r="L1305" s="12"/>
      <c r="M1305" s="12"/>
      <c r="N1305" s="12"/>
      <c r="O1305" s="12"/>
      <c r="P1305" s="12"/>
    </row>
    <row r="1306" spans="3:16" x14ac:dyDescent="0.3">
      <c r="C1306" s="12"/>
      <c r="D1306" s="12"/>
      <c r="E1306" s="12"/>
      <c r="F1306" s="21"/>
      <c r="G1306" s="12"/>
      <c r="H1306" s="12"/>
      <c r="I1306" s="12"/>
      <c r="J1306" s="12"/>
      <c r="K1306" s="12"/>
      <c r="L1306" s="12"/>
      <c r="M1306" s="12"/>
      <c r="N1306" s="12"/>
      <c r="O1306" s="12"/>
      <c r="P1306" s="12"/>
    </row>
    <row r="1307" spans="3:16" x14ac:dyDescent="0.3">
      <c r="C1307" s="12"/>
      <c r="D1307" s="12"/>
      <c r="E1307" s="12"/>
      <c r="F1307" s="21"/>
      <c r="G1307" s="12"/>
      <c r="H1307" s="12"/>
      <c r="I1307" s="12"/>
      <c r="J1307" s="12"/>
      <c r="K1307" s="12"/>
      <c r="L1307" s="12"/>
      <c r="M1307" s="12"/>
      <c r="N1307" s="12"/>
      <c r="O1307" s="12"/>
      <c r="P1307" s="12"/>
    </row>
    <row r="1308" spans="3:16" x14ac:dyDescent="0.3">
      <c r="C1308" s="12"/>
      <c r="D1308" s="12"/>
      <c r="E1308" s="12"/>
      <c r="F1308" s="21"/>
      <c r="G1308" s="12"/>
      <c r="H1308" s="12"/>
      <c r="I1308" s="12"/>
      <c r="J1308" s="12"/>
      <c r="K1308" s="12"/>
      <c r="L1308" s="12"/>
      <c r="M1308" s="12"/>
      <c r="N1308" s="12"/>
      <c r="O1308" s="12"/>
      <c r="P1308" s="12"/>
    </row>
    <row r="1309" spans="3:16" x14ac:dyDescent="0.3">
      <c r="C1309" s="12"/>
      <c r="D1309" s="12"/>
      <c r="E1309" s="12"/>
      <c r="F1309" s="21"/>
      <c r="G1309" s="12"/>
      <c r="H1309" s="12"/>
      <c r="I1309" s="12"/>
      <c r="J1309" s="12"/>
      <c r="K1309" s="12"/>
      <c r="L1309" s="12"/>
      <c r="M1309" s="12"/>
      <c r="N1309" s="12"/>
      <c r="O1309" s="12"/>
      <c r="P1309" s="12"/>
    </row>
    <row r="1310" spans="3:16" x14ac:dyDescent="0.3">
      <c r="C1310" s="12"/>
      <c r="D1310" s="12"/>
      <c r="E1310" s="12"/>
      <c r="F1310" s="21"/>
      <c r="G1310" s="12"/>
      <c r="H1310" s="12"/>
      <c r="I1310" s="12"/>
      <c r="J1310" s="12"/>
      <c r="K1310" s="12"/>
      <c r="L1310" s="12"/>
      <c r="M1310" s="12"/>
      <c r="N1310" s="12"/>
      <c r="O1310" s="12"/>
      <c r="P1310" s="12"/>
    </row>
    <row r="1311" spans="3:16" x14ac:dyDescent="0.3">
      <c r="C1311" s="12"/>
      <c r="D1311" s="12"/>
      <c r="E1311" s="12"/>
      <c r="F1311" s="21"/>
      <c r="G1311" s="12"/>
      <c r="H1311" s="12"/>
      <c r="I1311" s="12"/>
      <c r="J1311" s="12"/>
      <c r="K1311" s="12"/>
      <c r="L1311" s="12"/>
      <c r="M1311" s="12"/>
      <c r="N1311" s="12"/>
      <c r="O1311" s="12"/>
      <c r="P1311" s="12"/>
    </row>
    <row r="1312" spans="3:16" x14ac:dyDescent="0.3">
      <c r="C1312" s="12"/>
      <c r="D1312" s="12"/>
      <c r="E1312" s="12"/>
      <c r="F1312" s="21"/>
      <c r="G1312" s="12"/>
      <c r="H1312" s="12"/>
      <c r="I1312" s="12"/>
      <c r="J1312" s="12"/>
      <c r="K1312" s="12"/>
      <c r="L1312" s="12"/>
      <c r="M1312" s="12"/>
      <c r="N1312" s="12"/>
      <c r="O1312" s="12"/>
      <c r="P1312" s="12"/>
    </row>
    <row r="1313" spans="3:16" x14ac:dyDescent="0.3">
      <c r="C1313" s="12"/>
      <c r="D1313" s="12"/>
      <c r="E1313" s="12"/>
      <c r="F1313" s="21"/>
      <c r="G1313" s="12"/>
      <c r="H1313" s="12"/>
      <c r="I1313" s="12"/>
      <c r="J1313" s="12"/>
      <c r="K1313" s="12"/>
      <c r="L1313" s="12"/>
      <c r="M1313" s="12"/>
      <c r="N1313" s="12"/>
      <c r="O1313" s="12"/>
      <c r="P1313" s="12"/>
    </row>
    <row r="1314" spans="3:16" x14ac:dyDescent="0.3">
      <c r="C1314" s="12"/>
      <c r="D1314" s="12"/>
      <c r="E1314" s="12"/>
      <c r="F1314" s="21"/>
      <c r="G1314" s="12"/>
      <c r="H1314" s="12"/>
      <c r="I1314" s="12"/>
      <c r="J1314" s="12"/>
      <c r="K1314" s="12"/>
      <c r="L1314" s="12"/>
      <c r="M1314" s="12"/>
      <c r="N1314" s="12"/>
      <c r="O1314" s="12"/>
      <c r="P1314" s="12"/>
    </row>
    <row r="1315" spans="3:16" x14ac:dyDescent="0.3">
      <c r="C1315" s="12"/>
      <c r="D1315" s="12"/>
      <c r="E1315" s="12"/>
      <c r="F1315" s="21"/>
      <c r="G1315" s="12"/>
      <c r="H1315" s="12"/>
      <c r="I1315" s="12"/>
      <c r="J1315" s="12"/>
      <c r="K1315" s="12"/>
      <c r="L1315" s="12"/>
      <c r="M1315" s="12"/>
      <c r="N1315" s="12"/>
      <c r="O1315" s="12"/>
      <c r="P1315" s="12"/>
    </row>
    <row r="1316" spans="3:16" x14ac:dyDescent="0.3">
      <c r="C1316" s="12"/>
      <c r="D1316" s="12"/>
      <c r="E1316" s="12"/>
      <c r="F1316" s="21"/>
      <c r="G1316" s="12"/>
      <c r="H1316" s="12"/>
      <c r="I1316" s="12"/>
      <c r="J1316" s="12"/>
      <c r="K1316" s="12"/>
      <c r="L1316" s="12"/>
      <c r="M1316" s="12"/>
      <c r="N1316" s="12"/>
      <c r="O1316" s="12"/>
      <c r="P1316" s="12"/>
    </row>
    <row r="1317" spans="3:16" x14ac:dyDescent="0.3">
      <c r="C1317" s="12"/>
      <c r="D1317" s="12"/>
      <c r="E1317" s="12"/>
      <c r="F1317" s="21"/>
      <c r="G1317" s="12"/>
      <c r="H1317" s="12"/>
      <c r="I1317" s="12"/>
      <c r="J1317" s="12"/>
      <c r="K1317" s="12"/>
      <c r="L1317" s="12"/>
      <c r="M1317" s="12"/>
      <c r="N1317" s="12"/>
      <c r="O1317" s="12"/>
      <c r="P1317" s="12"/>
    </row>
    <row r="1318" spans="3:16" x14ac:dyDescent="0.3">
      <c r="C1318" s="12"/>
      <c r="D1318" s="12"/>
      <c r="E1318" s="12"/>
      <c r="F1318" s="21"/>
      <c r="G1318" s="12"/>
      <c r="H1318" s="12"/>
      <c r="I1318" s="12"/>
      <c r="J1318" s="12"/>
      <c r="K1318" s="12"/>
      <c r="L1318" s="12"/>
      <c r="M1318" s="12"/>
      <c r="N1318" s="12"/>
      <c r="O1318" s="12"/>
      <c r="P1318" s="12"/>
    </row>
    <row r="1319" spans="3:16" x14ac:dyDescent="0.3">
      <c r="C1319" s="12"/>
      <c r="D1319" s="12"/>
      <c r="E1319" s="12"/>
      <c r="F1319" s="21"/>
      <c r="G1319" s="12"/>
      <c r="H1319" s="12"/>
      <c r="I1319" s="12"/>
      <c r="J1319" s="12"/>
      <c r="K1319" s="12"/>
      <c r="L1319" s="12"/>
      <c r="M1319" s="12"/>
      <c r="N1319" s="12"/>
      <c r="O1319" s="12"/>
      <c r="P1319" s="12"/>
    </row>
    <row r="1320" spans="3:16" x14ac:dyDescent="0.3">
      <c r="C1320" s="12"/>
      <c r="D1320" s="12"/>
      <c r="E1320" s="12"/>
      <c r="F1320" s="21"/>
      <c r="G1320" s="12"/>
      <c r="H1320" s="12"/>
      <c r="I1320" s="12"/>
      <c r="J1320" s="12"/>
      <c r="K1320" s="12"/>
      <c r="L1320" s="12"/>
      <c r="M1320" s="12"/>
      <c r="N1320" s="12"/>
      <c r="O1320" s="12"/>
      <c r="P1320" s="12"/>
    </row>
    <row r="1321" spans="3:16" x14ac:dyDescent="0.3">
      <c r="C1321" s="12"/>
      <c r="D1321" s="12"/>
      <c r="E1321" s="12"/>
      <c r="F1321" s="21"/>
      <c r="G1321" s="12"/>
      <c r="H1321" s="12"/>
      <c r="I1321" s="12"/>
      <c r="J1321" s="12"/>
      <c r="K1321" s="12"/>
      <c r="L1321" s="12"/>
      <c r="M1321" s="12"/>
      <c r="N1321" s="12"/>
      <c r="O1321" s="12"/>
      <c r="P1321" s="12"/>
    </row>
    <row r="1322" spans="3:16" x14ac:dyDescent="0.3">
      <c r="C1322" s="12"/>
      <c r="D1322" s="12"/>
      <c r="E1322" s="12"/>
      <c r="F1322" s="21"/>
      <c r="G1322" s="12"/>
      <c r="H1322" s="12"/>
      <c r="I1322" s="12"/>
      <c r="J1322" s="12"/>
      <c r="K1322" s="12"/>
      <c r="L1322" s="12"/>
      <c r="M1322" s="12"/>
      <c r="N1322" s="12"/>
      <c r="O1322" s="12"/>
      <c r="P1322" s="12"/>
    </row>
    <row r="1323" spans="3:16" x14ac:dyDescent="0.3">
      <c r="C1323" s="12"/>
      <c r="D1323" s="12"/>
      <c r="E1323" s="12"/>
      <c r="F1323" s="21"/>
      <c r="G1323" s="12"/>
      <c r="H1323" s="12"/>
      <c r="I1323" s="12"/>
      <c r="J1323" s="12"/>
      <c r="K1323" s="12"/>
      <c r="L1323" s="12"/>
      <c r="M1323" s="12"/>
      <c r="N1323" s="12"/>
      <c r="O1323" s="12"/>
      <c r="P1323" s="12"/>
    </row>
    <row r="1324" spans="3:16" x14ac:dyDescent="0.3">
      <c r="C1324" s="12"/>
      <c r="D1324" s="12"/>
      <c r="E1324" s="12"/>
      <c r="F1324" s="21"/>
      <c r="G1324" s="12"/>
      <c r="H1324" s="12"/>
      <c r="I1324" s="12"/>
      <c r="J1324" s="12"/>
      <c r="K1324" s="12"/>
      <c r="L1324" s="12"/>
      <c r="M1324" s="12"/>
      <c r="N1324" s="12"/>
      <c r="O1324" s="12"/>
      <c r="P1324" s="12"/>
    </row>
    <row r="1325" spans="3:16" x14ac:dyDescent="0.3">
      <c r="C1325" s="12"/>
      <c r="D1325" s="12"/>
      <c r="E1325" s="12"/>
      <c r="F1325" s="21"/>
      <c r="G1325" s="12"/>
      <c r="H1325" s="12"/>
      <c r="I1325" s="12"/>
      <c r="J1325" s="12"/>
      <c r="K1325" s="12"/>
      <c r="L1325" s="12"/>
      <c r="M1325" s="12"/>
      <c r="N1325" s="12"/>
      <c r="O1325" s="12"/>
      <c r="P1325" s="12"/>
    </row>
    <row r="1326" spans="3:16" x14ac:dyDescent="0.3">
      <c r="C1326" s="12"/>
      <c r="D1326" s="12"/>
      <c r="E1326" s="12"/>
      <c r="F1326" s="21"/>
      <c r="G1326" s="12"/>
      <c r="H1326" s="12"/>
      <c r="I1326" s="12"/>
      <c r="J1326" s="12"/>
      <c r="K1326" s="12"/>
      <c r="L1326" s="12"/>
      <c r="M1326" s="12"/>
      <c r="N1326" s="12"/>
      <c r="O1326" s="12"/>
      <c r="P1326" s="12"/>
    </row>
    <row r="1327" spans="3:16" x14ac:dyDescent="0.3">
      <c r="C1327" s="12"/>
      <c r="D1327" s="12"/>
      <c r="E1327" s="12"/>
      <c r="F1327" s="21"/>
      <c r="G1327" s="12"/>
      <c r="H1327" s="12"/>
      <c r="I1327" s="12"/>
      <c r="J1327" s="12"/>
      <c r="K1327" s="12"/>
      <c r="L1327" s="12"/>
      <c r="M1327" s="12"/>
      <c r="N1327" s="12"/>
      <c r="O1327" s="12"/>
      <c r="P1327" s="12"/>
    </row>
    <row r="1328" spans="3:16" x14ac:dyDescent="0.3">
      <c r="C1328" s="12"/>
      <c r="D1328" s="12"/>
      <c r="E1328" s="12"/>
      <c r="F1328" s="21"/>
      <c r="G1328" s="12"/>
      <c r="H1328" s="12"/>
      <c r="I1328" s="12"/>
      <c r="J1328" s="12"/>
      <c r="K1328" s="12"/>
      <c r="L1328" s="12"/>
      <c r="M1328" s="12"/>
      <c r="N1328" s="12"/>
      <c r="O1328" s="12"/>
      <c r="P1328" s="12"/>
    </row>
    <row r="1329" spans="3:16" x14ac:dyDescent="0.3">
      <c r="C1329" s="12"/>
      <c r="D1329" s="12"/>
      <c r="E1329" s="12"/>
      <c r="F1329" s="21"/>
      <c r="G1329" s="12"/>
      <c r="H1329" s="12"/>
      <c r="I1329" s="12"/>
      <c r="J1329" s="12"/>
      <c r="K1329" s="12"/>
      <c r="L1329" s="12"/>
      <c r="M1329" s="12"/>
      <c r="N1329" s="12"/>
      <c r="O1329" s="12"/>
      <c r="P1329" s="12"/>
    </row>
    <row r="1330" spans="3:16" x14ac:dyDescent="0.3">
      <c r="C1330" s="12"/>
      <c r="D1330" s="12"/>
      <c r="E1330" s="12"/>
      <c r="F1330" s="21"/>
      <c r="G1330" s="12"/>
      <c r="H1330" s="12"/>
      <c r="I1330" s="12"/>
      <c r="J1330" s="12"/>
      <c r="K1330" s="12"/>
      <c r="L1330" s="12"/>
      <c r="M1330" s="12"/>
      <c r="N1330" s="12"/>
      <c r="O1330" s="12"/>
      <c r="P1330" s="12"/>
    </row>
    <row r="1331" spans="3:16" x14ac:dyDescent="0.3">
      <c r="C1331" s="12"/>
      <c r="D1331" s="12"/>
      <c r="E1331" s="12"/>
      <c r="F1331" s="21"/>
      <c r="G1331" s="12"/>
      <c r="H1331" s="12"/>
      <c r="I1331" s="12"/>
      <c r="J1331" s="12"/>
      <c r="K1331" s="12"/>
      <c r="L1331" s="12"/>
      <c r="M1331" s="12"/>
      <c r="N1331" s="12"/>
      <c r="O1331" s="12"/>
      <c r="P1331" s="12"/>
    </row>
    <row r="1332" spans="3:16" x14ac:dyDescent="0.3">
      <c r="C1332" s="12"/>
      <c r="D1332" s="12"/>
      <c r="E1332" s="12"/>
      <c r="F1332" s="21"/>
      <c r="G1332" s="12"/>
      <c r="H1332" s="12"/>
      <c r="I1332" s="12"/>
      <c r="J1332" s="12"/>
      <c r="K1332" s="12"/>
      <c r="L1332" s="12"/>
      <c r="M1332" s="12"/>
      <c r="N1332" s="12"/>
      <c r="O1332" s="12"/>
      <c r="P1332" s="12"/>
    </row>
    <row r="1333" spans="3:16" x14ac:dyDescent="0.3">
      <c r="C1333" s="12"/>
      <c r="D1333" s="12"/>
      <c r="E1333" s="12"/>
      <c r="F1333" s="21"/>
      <c r="G1333" s="12"/>
      <c r="H1333" s="12"/>
      <c r="I1333" s="12"/>
      <c r="J1333" s="12"/>
      <c r="K1333" s="12"/>
      <c r="L1333" s="12"/>
      <c r="M1333" s="12"/>
      <c r="N1333" s="12"/>
      <c r="O1333" s="12"/>
      <c r="P1333" s="12"/>
    </row>
    <row r="1334" spans="3:16" x14ac:dyDescent="0.3">
      <c r="C1334" s="12"/>
      <c r="D1334" s="12"/>
      <c r="E1334" s="12"/>
      <c r="F1334" s="21"/>
      <c r="G1334" s="12"/>
      <c r="H1334" s="12"/>
      <c r="I1334" s="12"/>
      <c r="J1334" s="12"/>
      <c r="K1334" s="12"/>
      <c r="L1334" s="12"/>
      <c r="M1334" s="12"/>
      <c r="N1334" s="12"/>
      <c r="O1334" s="12"/>
      <c r="P1334" s="12"/>
    </row>
    <row r="1335" spans="3:16" x14ac:dyDescent="0.3">
      <c r="C1335" s="12"/>
      <c r="D1335" s="12"/>
      <c r="E1335" s="12"/>
      <c r="F1335" s="21"/>
      <c r="G1335" s="12"/>
      <c r="H1335" s="12"/>
      <c r="I1335" s="12"/>
      <c r="J1335" s="12"/>
      <c r="K1335" s="12"/>
      <c r="L1335" s="12"/>
      <c r="M1335" s="12"/>
      <c r="N1335" s="12"/>
      <c r="O1335" s="12"/>
      <c r="P1335" s="12"/>
    </row>
    <row r="1336" spans="3:16" x14ac:dyDescent="0.3">
      <c r="C1336" s="12"/>
      <c r="D1336" s="12"/>
      <c r="E1336" s="12"/>
      <c r="F1336" s="21"/>
      <c r="G1336" s="12"/>
      <c r="H1336" s="12"/>
      <c r="I1336" s="12"/>
      <c r="J1336" s="12"/>
      <c r="K1336" s="12"/>
      <c r="L1336" s="12"/>
      <c r="M1336" s="12"/>
      <c r="N1336" s="12"/>
      <c r="O1336" s="12"/>
      <c r="P1336" s="12"/>
    </row>
    <row r="1337" spans="3:16" x14ac:dyDescent="0.3">
      <c r="C1337" s="12"/>
      <c r="D1337" s="12"/>
      <c r="E1337" s="12"/>
      <c r="F1337" s="21"/>
      <c r="G1337" s="12"/>
      <c r="H1337" s="12"/>
      <c r="I1337" s="12"/>
      <c r="J1337" s="12"/>
      <c r="K1337" s="12"/>
      <c r="L1337" s="12"/>
      <c r="M1337" s="12"/>
      <c r="N1337" s="12"/>
      <c r="O1337" s="12"/>
      <c r="P1337" s="12"/>
    </row>
    <row r="1338" spans="3:16" x14ac:dyDescent="0.3">
      <c r="C1338" s="12"/>
      <c r="D1338" s="12"/>
      <c r="E1338" s="12"/>
      <c r="F1338" s="21"/>
      <c r="G1338" s="12"/>
      <c r="H1338" s="12"/>
      <c r="I1338" s="12"/>
      <c r="J1338" s="12"/>
      <c r="K1338" s="12"/>
      <c r="L1338" s="12"/>
      <c r="M1338" s="12"/>
      <c r="N1338" s="12"/>
      <c r="O1338" s="12"/>
      <c r="P1338" s="12"/>
    </row>
    <row r="1339" spans="3:16" x14ac:dyDescent="0.3">
      <c r="C1339" s="12"/>
      <c r="D1339" s="12"/>
      <c r="E1339" s="12"/>
      <c r="F1339" s="21"/>
      <c r="G1339" s="12"/>
      <c r="H1339" s="12"/>
      <c r="I1339" s="12"/>
      <c r="J1339" s="12"/>
      <c r="K1339" s="12"/>
      <c r="L1339" s="12"/>
      <c r="M1339" s="12"/>
      <c r="N1339" s="12"/>
      <c r="O1339" s="12"/>
      <c r="P1339" s="12"/>
    </row>
    <row r="1340" spans="3:16" x14ac:dyDescent="0.3">
      <c r="C1340" s="12"/>
      <c r="D1340" s="12"/>
      <c r="E1340" s="12"/>
      <c r="F1340" s="21"/>
      <c r="G1340" s="12"/>
      <c r="H1340" s="12"/>
      <c r="I1340" s="12"/>
      <c r="J1340" s="12"/>
      <c r="K1340" s="12"/>
      <c r="L1340" s="12"/>
      <c r="M1340" s="12"/>
      <c r="N1340" s="12"/>
      <c r="O1340" s="12"/>
      <c r="P1340" s="12"/>
    </row>
    <row r="1341" spans="3:16" x14ac:dyDescent="0.3">
      <c r="C1341" s="12"/>
      <c r="D1341" s="12"/>
      <c r="E1341" s="12"/>
      <c r="F1341" s="21"/>
      <c r="G1341" s="12"/>
      <c r="H1341" s="12"/>
      <c r="I1341" s="12"/>
      <c r="J1341" s="12"/>
      <c r="K1341" s="12"/>
      <c r="L1341" s="12"/>
      <c r="M1341" s="12"/>
      <c r="N1341" s="12"/>
      <c r="O1341" s="12"/>
      <c r="P1341" s="12"/>
    </row>
    <row r="1342" spans="3:16" x14ac:dyDescent="0.3">
      <c r="C1342" s="12"/>
      <c r="D1342" s="12"/>
      <c r="E1342" s="12"/>
      <c r="F1342" s="21"/>
      <c r="G1342" s="12"/>
      <c r="H1342" s="12"/>
      <c r="I1342" s="12"/>
      <c r="J1342" s="12"/>
      <c r="K1342" s="12"/>
      <c r="L1342" s="12"/>
      <c r="M1342" s="12"/>
      <c r="N1342" s="12"/>
      <c r="O1342" s="12"/>
      <c r="P1342" s="12"/>
    </row>
    <row r="1343" spans="3:16" x14ac:dyDescent="0.3">
      <c r="C1343" s="12"/>
      <c r="D1343" s="12"/>
      <c r="E1343" s="12"/>
      <c r="F1343" s="21"/>
      <c r="G1343" s="12"/>
      <c r="H1343" s="12"/>
      <c r="I1343" s="12"/>
      <c r="J1343" s="12"/>
      <c r="K1343" s="12"/>
      <c r="L1343" s="12"/>
      <c r="M1343" s="12"/>
      <c r="N1343" s="12"/>
      <c r="O1343" s="12"/>
      <c r="P1343" s="12"/>
    </row>
    <row r="1344" spans="3:16" x14ac:dyDescent="0.3">
      <c r="C1344" s="12"/>
      <c r="D1344" s="12"/>
      <c r="E1344" s="12"/>
      <c r="F1344" s="21"/>
      <c r="G1344" s="12"/>
      <c r="H1344" s="12"/>
      <c r="I1344" s="12"/>
      <c r="J1344" s="12"/>
      <c r="K1344" s="12"/>
      <c r="L1344" s="12"/>
      <c r="M1344" s="12"/>
      <c r="N1344" s="12"/>
      <c r="O1344" s="12"/>
      <c r="P1344" s="12"/>
    </row>
    <row r="1345" spans="3:16" x14ac:dyDescent="0.3">
      <c r="C1345" s="12"/>
      <c r="D1345" s="12"/>
      <c r="E1345" s="12"/>
      <c r="F1345" s="21"/>
      <c r="G1345" s="12"/>
      <c r="H1345" s="12"/>
      <c r="I1345" s="12"/>
      <c r="J1345" s="12"/>
      <c r="K1345" s="12"/>
      <c r="L1345" s="12"/>
      <c r="M1345" s="12"/>
      <c r="N1345" s="12"/>
      <c r="O1345" s="12"/>
      <c r="P1345" s="12"/>
    </row>
    <row r="1346" spans="3:16" x14ac:dyDescent="0.3">
      <c r="C1346" s="12"/>
      <c r="D1346" s="12"/>
      <c r="E1346" s="12"/>
      <c r="F1346" s="21"/>
      <c r="G1346" s="12"/>
      <c r="H1346" s="12"/>
      <c r="I1346" s="12"/>
      <c r="J1346" s="12"/>
      <c r="K1346" s="12"/>
      <c r="L1346" s="12"/>
      <c r="M1346" s="12"/>
      <c r="N1346" s="12"/>
      <c r="O1346" s="12"/>
      <c r="P1346" s="12"/>
    </row>
    <row r="1347" spans="3:16" x14ac:dyDescent="0.3">
      <c r="C1347" s="12"/>
      <c r="D1347" s="12"/>
      <c r="E1347" s="12"/>
      <c r="F1347" s="21"/>
      <c r="G1347" s="12"/>
      <c r="H1347" s="12"/>
      <c r="I1347" s="12"/>
      <c r="J1347" s="12"/>
      <c r="K1347" s="12"/>
      <c r="L1347" s="12"/>
      <c r="M1347" s="12"/>
      <c r="N1347" s="12"/>
      <c r="O1347" s="12"/>
      <c r="P1347" s="12"/>
    </row>
    <row r="1348" spans="3:16" x14ac:dyDescent="0.3">
      <c r="C1348" s="12"/>
      <c r="D1348" s="12"/>
      <c r="E1348" s="12"/>
      <c r="F1348" s="21"/>
      <c r="G1348" s="12"/>
      <c r="H1348" s="12"/>
      <c r="I1348" s="12"/>
      <c r="J1348" s="12"/>
      <c r="K1348" s="12"/>
      <c r="L1348" s="12"/>
      <c r="M1348" s="12"/>
      <c r="N1348" s="12"/>
      <c r="O1348" s="12"/>
      <c r="P1348" s="12"/>
    </row>
    <row r="1349" spans="3:16" x14ac:dyDescent="0.3">
      <c r="C1349" s="12"/>
      <c r="D1349" s="12"/>
      <c r="E1349" s="12"/>
      <c r="F1349" s="21"/>
      <c r="G1349" s="12"/>
      <c r="H1349" s="12"/>
      <c r="I1349" s="12"/>
      <c r="J1349" s="12"/>
      <c r="K1349" s="12"/>
      <c r="L1349" s="12"/>
      <c r="M1349" s="12"/>
      <c r="N1349" s="12"/>
      <c r="O1349" s="12"/>
      <c r="P1349" s="12"/>
    </row>
    <row r="1350" spans="3:16" x14ac:dyDescent="0.3">
      <c r="C1350" s="12"/>
      <c r="D1350" s="12"/>
      <c r="E1350" s="12"/>
      <c r="F1350" s="21"/>
      <c r="G1350" s="12"/>
      <c r="H1350" s="12"/>
      <c r="I1350" s="12"/>
      <c r="J1350" s="12"/>
      <c r="K1350" s="12"/>
      <c r="L1350" s="12"/>
      <c r="M1350" s="12"/>
      <c r="N1350" s="12"/>
      <c r="O1350" s="12"/>
      <c r="P1350" s="12"/>
    </row>
    <row r="1351" spans="3:16" x14ac:dyDescent="0.3">
      <c r="C1351" s="12"/>
      <c r="D1351" s="12"/>
      <c r="E1351" s="12"/>
      <c r="F1351" s="21"/>
      <c r="G1351" s="12"/>
      <c r="H1351" s="12"/>
      <c r="I1351" s="12"/>
      <c r="J1351" s="12"/>
      <c r="K1351" s="12"/>
      <c r="L1351" s="12"/>
      <c r="M1351" s="12"/>
      <c r="N1351" s="12"/>
      <c r="O1351" s="12"/>
      <c r="P1351" s="12"/>
    </row>
    <row r="1352" spans="3:16" x14ac:dyDescent="0.3">
      <c r="C1352" s="12"/>
      <c r="D1352" s="12"/>
      <c r="E1352" s="12"/>
      <c r="F1352" s="21"/>
      <c r="G1352" s="12"/>
      <c r="H1352" s="12"/>
      <c r="I1352" s="12"/>
      <c r="J1352" s="12"/>
      <c r="K1352" s="12"/>
      <c r="L1352" s="12"/>
      <c r="M1352" s="12"/>
      <c r="N1352" s="12"/>
      <c r="O1352" s="12"/>
      <c r="P1352" s="12"/>
    </row>
    <row r="1353" spans="3:16" x14ac:dyDescent="0.3">
      <c r="C1353" s="12"/>
      <c r="D1353" s="12"/>
      <c r="E1353" s="12"/>
      <c r="F1353" s="21"/>
      <c r="G1353" s="12"/>
      <c r="H1353" s="12"/>
      <c r="I1353" s="12"/>
      <c r="J1353" s="12"/>
      <c r="K1353" s="12"/>
      <c r="L1353" s="12"/>
      <c r="M1353" s="12"/>
      <c r="N1353" s="12"/>
      <c r="O1353" s="12"/>
      <c r="P1353" s="12"/>
    </row>
    <row r="1354" spans="3:16" x14ac:dyDescent="0.3">
      <c r="C1354" s="12"/>
      <c r="D1354" s="12"/>
      <c r="E1354" s="12"/>
      <c r="F1354" s="21"/>
      <c r="G1354" s="12"/>
      <c r="H1354" s="12"/>
      <c r="I1354" s="12"/>
      <c r="J1354" s="12"/>
      <c r="K1354" s="12"/>
      <c r="L1354" s="12"/>
      <c r="M1354" s="12"/>
      <c r="N1354" s="12"/>
      <c r="O1354" s="12"/>
      <c r="P1354" s="12"/>
    </row>
    <row r="1355" spans="3:16" x14ac:dyDescent="0.3">
      <c r="C1355" s="12"/>
      <c r="D1355" s="12"/>
      <c r="E1355" s="12"/>
      <c r="F1355" s="21"/>
      <c r="G1355" s="12"/>
      <c r="H1355" s="12"/>
      <c r="I1355" s="12"/>
      <c r="J1355" s="12"/>
      <c r="K1355" s="12"/>
      <c r="L1355" s="12"/>
      <c r="M1355" s="12"/>
      <c r="N1355" s="12"/>
      <c r="O1355" s="12"/>
      <c r="P1355" s="12"/>
    </row>
    <row r="1356" spans="3:16" x14ac:dyDescent="0.3">
      <c r="C1356" s="12"/>
      <c r="D1356" s="12"/>
      <c r="E1356" s="12"/>
      <c r="F1356" s="21"/>
      <c r="G1356" s="12"/>
      <c r="H1356" s="12"/>
      <c r="I1356" s="12"/>
      <c r="J1356" s="12"/>
      <c r="K1356" s="12"/>
      <c r="L1356" s="12"/>
      <c r="M1356" s="12"/>
      <c r="N1356" s="12"/>
      <c r="O1356" s="12"/>
      <c r="P1356" s="12"/>
    </row>
    <row r="1357" spans="3:16" x14ac:dyDescent="0.3">
      <c r="C1357" s="12"/>
      <c r="D1357" s="12"/>
      <c r="E1357" s="12"/>
      <c r="F1357" s="21"/>
      <c r="G1357" s="12"/>
      <c r="H1357" s="12"/>
      <c r="I1357" s="12"/>
      <c r="J1357" s="12"/>
      <c r="K1357" s="12"/>
      <c r="L1357" s="12"/>
      <c r="M1357" s="12"/>
      <c r="N1357" s="12"/>
      <c r="O1357" s="12"/>
      <c r="P1357" s="12"/>
    </row>
    <row r="1358" spans="3:16" x14ac:dyDescent="0.3">
      <c r="C1358" s="12"/>
      <c r="D1358" s="12"/>
      <c r="E1358" s="12"/>
      <c r="F1358" s="21"/>
      <c r="G1358" s="12"/>
      <c r="H1358" s="12"/>
      <c r="I1358" s="12"/>
      <c r="J1358" s="12"/>
      <c r="K1358" s="12"/>
      <c r="L1358" s="12"/>
      <c r="M1358" s="12"/>
      <c r="N1358" s="12"/>
      <c r="O1358" s="12"/>
      <c r="P1358" s="12"/>
    </row>
    <row r="1359" spans="3:16" x14ac:dyDescent="0.3">
      <c r="C1359" s="12"/>
      <c r="D1359" s="12"/>
      <c r="E1359" s="12"/>
      <c r="F1359" s="21"/>
      <c r="G1359" s="12"/>
      <c r="H1359" s="12"/>
      <c r="I1359" s="12"/>
      <c r="J1359" s="12"/>
      <c r="K1359" s="12"/>
      <c r="L1359" s="12"/>
      <c r="M1359" s="12"/>
      <c r="N1359" s="12"/>
      <c r="O1359" s="12"/>
      <c r="P1359" s="12"/>
    </row>
    <row r="1360" spans="3:16" x14ac:dyDescent="0.3">
      <c r="C1360" s="12"/>
      <c r="D1360" s="12"/>
      <c r="E1360" s="12"/>
      <c r="F1360" s="21"/>
      <c r="G1360" s="12"/>
      <c r="H1360" s="12"/>
      <c r="I1360" s="12"/>
      <c r="J1360" s="12"/>
      <c r="K1360" s="12"/>
      <c r="L1360" s="12"/>
      <c r="M1360" s="12"/>
      <c r="N1360" s="12"/>
      <c r="O1360" s="12"/>
      <c r="P1360" s="12"/>
    </row>
    <row r="1361" spans="3:16" x14ac:dyDescent="0.3">
      <c r="C1361" s="12"/>
      <c r="D1361" s="12"/>
      <c r="E1361" s="12"/>
      <c r="F1361" s="21"/>
      <c r="G1361" s="12"/>
      <c r="H1361" s="12"/>
      <c r="I1361" s="12"/>
      <c r="J1361" s="12"/>
      <c r="K1361" s="12"/>
      <c r="L1361" s="12"/>
      <c r="M1361" s="12"/>
      <c r="N1361" s="12"/>
      <c r="O1361" s="12"/>
      <c r="P1361" s="12"/>
    </row>
    <row r="1362" spans="3:16" x14ac:dyDescent="0.3">
      <c r="C1362" s="12"/>
      <c r="D1362" s="12"/>
      <c r="E1362" s="12"/>
      <c r="F1362" s="21"/>
      <c r="G1362" s="12"/>
      <c r="H1362" s="12"/>
      <c r="I1362" s="12"/>
      <c r="J1362" s="12"/>
      <c r="K1362" s="12"/>
      <c r="L1362" s="12"/>
      <c r="M1362" s="12"/>
      <c r="N1362" s="12"/>
      <c r="O1362" s="12"/>
      <c r="P1362" s="12"/>
    </row>
    <row r="1363" spans="3:16" x14ac:dyDescent="0.3">
      <c r="C1363" s="12"/>
      <c r="D1363" s="12"/>
      <c r="E1363" s="12"/>
      <c r="F1363" s="21"/>
      <c r="G1363" s="12"/>
      <c r="H1363" s="12"/>
      <c r="I1363" s="12"/>
      <c r="J1363" s="12"/>
      <c r="K1363" s="12"/>
      <c r="L1363" s="12"/>
      <c r="M1363" s="12"/>
      <c r="N1363" s="12"/>
      <c r="O1363" s="12"/>
      <c r="P1363" s="12"/>
    </row>
    <row r="1364" spans="3:16" x14ac:dyDescent="0.3">
      <c r="C1364" s="12"/>
      <c r="D1364" s="12"/>
      <c r="E1364" s="12"/>
      <c r="F1364" s="21"/>
      <c r="G1364" s="12"/>
      <c r="H1364" s="12"/>
      <c r="I1364" s="12"/>
      <c r="J1364" s="12"/>
      <c r="K1364" s="12"/>
      <c r="L1364" s="12"/>
      <c r="M1364" s="12"/>
      <c r="N1364" s="12"/>
      <c r="O1364" s="12"/>
      <c r="P1364" s="12"/>
    </row>
    <row r="1365" spans="3:16" x14ac:dyDescent="0.3">
      <c r="C1365" s="12"/>
      <c r="D1365" s="12"/>
      <c r="E1365" s="12"/>
      <c r="F1365" s="21"/>
      <c r="G1365" s="12"/>
      <c r="H1365" s="12"/>
      <c r="I1365" s="12"/>
      <c r="J1365" s="12"/>
      <c r="K1365" s="12"/>
      <c r="L1365" s="12"/>
      <c r="M1365" s="12"/>
      <c r="N1365" s="12"/>
      <c r="O1365" s="12"/>
      <c r="P1365" s="12"/>
    </row>
    <row r="1366" spans="3:16" x14ac:dyDescent="0.3">
      <c r="C1366" s="12"/>
      <c r="D1366" s="12"/>
      <c r="E1366" s="12"/>
      <c r="F1366" s="21"/>
      <c r="G1366" s="12"/>
      <c r="H1366" s="12"/>
      <c r="I1366" s="12"/>
      <c r="J1366" s="12"/>
      <c r="K1366" s="12"/>
      <c r="L1366" s="12"/>
      <c r="M1366" s="12"/>
      <c r="N1366" s="12"/>
      <c r="O1366" s="12"/>
      <c r="P1366" s="12"/>
    </row>
    <row r="1367" spans="3:16" x14ac:dyDescent="0.3">
      <c r="C1367" s="12"/>
      <c r="D1367" s="12"/>
      <c r="E1367" s="12"/>
      <c r="F1367" s="21"/>
      <c r="G1367" s="12"/>
      <c r="H1367" s="12"/>
      <c r="I1367" s="12"/>
      <c r="J1367" s="12"/>
      <c r="K1367" s="12"/>
      <c r="L1367" s="12"/>
      <c r="M1367" s="12"/>
      <c r="N1367" s="12"/>
      <c r="O1367" s="12"/>
      <c r="P1367" s="12"/>
    </row>
    <row r="1368" spans="3:16" x14ac:dyDescent="0.3">
      <c r="C1368" s="12"/>
      <c r="D1368" s="12"/>
      <c r="E1368" s="12"/>
      <c r="F1368" s="21"/>
      <c r="G1368" s="12"/>
      <c r="H1368" s="12"/>
      <c r="I1368" s="12"/>
      <c r="J1368" s="12"/>
      <c r="K1368" s="12"/>
      <c r="L1368" s="12"/>
      <c r="M1368" s="12"/>
      <c r="N1368" s="12"/>
      <c r="O1368" s="12"/>
      <c r="P1368" s="12"/>
    </row>
    <row r="1369" spans="3:16" x14ac:dyDescent="0.3">
      <c r="C1369" s="12"/>
      <c r="D1369" s="12"/>
      <c r="E1369" s="12"/>
      <c r="F1369" s="21"/>
      <c r="G1369" s="12"/>
      <c r="H1369" s="12"/>
      <c r="I1369" s="12"/>
      <c r="J1369" s="12"/>
      <c r="K1369" s="12"/>
      <c r="L1369" s="12"/>
      <c r="M1369" s="12"/>
      <c r="N1369" s="12"/>
      <c r="O1369" s="12"/>
      <c r="P1369" s="12"/>
    </row>
    <row r="1370" spans="3:16" x14ac:dyDescent="0.3">
      <c r="C1370" s="12"/>
      <c r="D1370" s="12"/>
      <c r="E1370" s="12"/>
      <c r="F1370" s="21"/>
      <c r="G1370" s="12"/>
      <c r="H1370" s="12"/>
      <c r="I1370" s="12"/>
      <c r="J1370" s="12"/>
      <c r="K1370" s="12"/>
      <c r="L1370" s="12"/>
      <c r="M1370" s="12"/>
      <c r="N1370" s="12"/>
      <c r="O1370" s="12"/>
      <c r="P1370" s="12"/>
    </row>
    <row r="1371" spans="3:16" x14ac:dyDescent="0.3">
      <c r="C1371" s="12"/>
      <c r="D1371" s="12"/>
      <c r="E1371" s="12"/>
      <c r="F1371" s="21"/>
      <c r="G1371" s="12"/>
      <c r="H1371" s="12"/>
      <c r="I1371" s="12"/>
      <c r="J1371" s="12"/>
      <c r="K1371" s="12"/>
      <c r="L1371" s="12"/>
      <c r="M1371" s="12"/>
      <c r="N1371" s="12"/>
      <c r="O1371" s="12"/>
      <c r="P1371" s="12"/>
    </row>
    <row r="1372" spans="3:16" x14ac:dyDescent="0.3">
      <c r="C1372" s="12"/>
      <c r="D1372" s="12"/>
      <c r="E1372" s="12"/>
      <c r="F1372" s="21"/>
      <c r="G1372" s="12"/>
      <c r="H1372" s="12"/>
      <c r="I1372" s="12"/>
      <c r="J1372" s="12"/>
      <c r="K1372" s="12"/>
      <c r="L1372" s="12"/>
      <c r="M1372" s="12"/>
      <c r="N1372" s="12"/>
      <c r="O1372" s="12"/>
      <c r="P1372" s="12"/>
    </row>
    <row r="1373" spans="3:16" x14ac:dyDescent="0.3">
      <c r="C1373" s="12"/>
      <c r="D1373" s="12"/>
      <c r="E1373" s="12"/>
      <c r="F1373" s="21"/>
      <c r="G1373" s="12"/>
      <c r="H1373" s="12"/>
      <c r="I1373" s="12"/>
      <c r="J1373" s="12"/>
      <c r="K1373" s="12"/>
      <c r="L1373" s="12"/>
      <c r="M1373" s="12"/>
      <c r="N1373" s="12"/>
      <c r="O1373" s="12"/>
      <c r="P1373" s="12"/>
    </row>
    <row r="1374" spans="3:16" x14ac:dyDescent="0.3">
      <c r="C1374" s="12"/>
      <c r="D1374" s="12"/>
      <c r="E1374" s="12"/>
      <c r="F1374" s="21"/>
      <c r="G1374" s="12"/>
      <c r="H1374" s="12"/>
      <c r="I1374" s="12"/>
      <c r="J1374" s="12"/>
      <c r="K1374" s="12"/>
      <c r="L1374" s="12"/>
      <c r="M1374" s="12"/>
      <c r="N1374" s="12"/>
      <c r="O1374" s="12"/>
      <c r="P1374" s="12"/>
    </row>
    <row r="1375" spans="3:16" x14ac:dyDescent="0.3">
      <c r="C1375" s="12"/>
      <c r="D1375" s="12"/>
      <c r="E1375" s="12"/>
      <c r="F1375" s="21"/>
      <c r="G1375" s="12"/>
      <c r="H1375" s="12"/>
      <c r="I1375" s="12"/>
      <c r="J1375" s="12"/>
      <c r="K1375" s="12"/>
      <c r="L1375" s="12"/>
      <c r="M1375" s="12"/>
      <c r="N1375" s="12"/>
      <c r="O1375" s="12"/>
      <c r="P1375" s="12"/>
    </row>
    <row r="1376" spans="3:16" x14ac:dyDescent="0.3">
      <c r="C1376" s="12"/>
      <c r="D1376" s="12"/>
      <c r="E1376" s="12"/>
      <c r="F1376" s="21"/>
      <c r="G1376" s="12"/>
      <c r="H1376" s="12"/>
      <c r="I1376" s="12"/>
      <c r="J1376" s="12"/>
      <c r="K1376" s="12"/>
      <c r="L1376" s="12"/>
      <c r="M1376" s="12"/>
      <c r="N1376" s="12"/>
      <c r="O1376" s="12"/>
      <c r="P1376" s="12"/>
    </row>
    <row r="1377" spans="3:16" x14ac:dyDescent="0.3">
      <c r="C1377" s="12"/>
      <c r="D1377" s="12"/>
      <c r="E1377" s="12"/>
      <c r="F1377" s="21"/>
      <c r="G1377" s="12"/>
      <c r="H1377" s="12"/>
      <c r="I1377" s="12"/>
      <c r="J1377" s="12"/>
      <c r="K1377" s="12"/>
      <c r="L1377" s="12"/>
      <c r="M1377" s="12"/>
      <c r="N1377" s="12"/>
      <c r="O1377" s="12"/>
      <c r="P1377" s="12"/>
    </row>
    <row r="1378" spans="3:16" x14ac:dyDescent="0.3">
      <c r="C1378" s="12"/>
      <c r="D1378" s="12"/>
      <c r="E1378" s="12"/>
      <c r="F1378" s="21"/>
      <c r="G1378" s="12"/>
      <c r="H1378" s="12"/>
      <c r="I1378" s="12"/>
      <c r="J1378" s="12"/>
      <c r="K1378" s="12"/>
      <c r="L1378" s="12"/>
      <c r="M1378" s="12"/>
      <c r="N1378" s="12"/>
      <c r="O1378" s="12"/>
      <c r="P1378" s="12"/>
    </row>
    <row r="1379" spans="3:16" x14ac:dyDescent="0.3">
      <c r="C1379" s="12"/>
      <c r="D1379" s="12"/>
      <c r="E1379" s="12"/>
      <c r="F1379" s="21"/>
      <c r="G1379" s="12"/>
      <c r="H1379" s="12"/>
      <c r="I1379" s="12"/>
      <c r="J1379" s="12"/>
      <c r="K1379" s="12"/>
      <c r="L1379" s="12"/>
      <c r="M1379" s="12"/>
      <c r="N1379" s="12"/>
      <c r="O1379" s="12"/>
      <c r="P1379" s="12"/>
    </row>
    <row r="1380" spans="3:16" x14ac:dyDescent="0.3">
      <c r="C1380" s="12"/>
      <c r="D1380" s="12"/>
      <c r="E1380" s="12"/>
      <c r="F1380" s="21"/>
      <c r="G1380" s="12"/>
      <c r="H1380" s="12"/>
      <c r="I1380" s="12"/>
      <c r="J1380" s="12"/>
      <c r="K1380" s="12"/>
      <c r="L1380" s="12"/>
      <c r="M1380" s="12"/>
      <c r="N1380" s="12"/>
      <c r="O1380" s="12"/>
      <c r="P1380" s="12"/>
    </row>
    <row r="1381" spans="3:16" x14ac:dyDescent="0.3">
      <c r="C1381" s="12"/>
      <c r="D1381" s="12"/>
      <c r="E1381" s="12"/>
      <c r="F1381" s="21"/>
      <c r="G1381" s="12"/>
      <c r="H1381" s="12"/>
      <c r="I1381" s="12"/>
      <c r="J1381" s="12"/>
      <c r="K1381" s="12"/>
      <c r="L1381" s="12"/>
      <c r="M1381" s="12"/>
      <c r="N1381" s="12"/>
      <c r="O1381" s="12"/>
      <c r="P1381" s="12"/>
    </row>
    <row r="1382" spans="3:16" x14ac:dyDescent="0.3">
      <c r="C1382" s="12"/>
      <c r="D1382" s="12"/>
      <c r="E1382" s="12"/>
      <c r="F1382" s="21"/>
      <c r="G1382" s="12"/>
      <c r="H1382" s="12"/>
      <c r="I1382" s="12"/>
      <c r="J1382" s="12"/>
      <c r="K1382" s="12"/>
      <c r="L1382" s="12"/>
      <c r="M1382" s="12"/>
      <c r="N1382" s="12"/>
      <c r="O1382" s="12"/>
      <c r="P1382" s="12"/>
    </row>
    <row r="1383" spans="3:16" x14ac:dyDescent="0.3">
      <c r="C1383" s="12"/>
      <c r="D1383" s="12"/>
      <c r="E1383" s="12"/>
      <c r="F1383" s="21"/>
      <c r="G1383" s="12"/>
      <c r="H1383" s="12"/>
      <c r="I1383" s="12"/>
      <c r="J1383" s="12"/>
      <c r="K1383" s="12"/>
      <c r="L1383" s="12"/>
      <c r="M1383" s="12"/>
      <c r="N1383" s="12"/>
      <c r="O1383" s="12"/>
      <c r="P1383" s="12"/>
    </row>
    <row r="1384" spans="3:16" x14ac:dyDescent="0.3">
      <c r="C1384" s="12"/>
      <c r="D1384" s="12"/>
      <c r="E1384" s="12"/>
      <c r="F1384" s="21"/>
      <c r="G1384" s="12"/>
      <c r="H1384" s="12"/>
      <c r="I1384" s="12"/>
      <c r="J1384" s="12"/>
      <c r="K1384" s="12"/>
      <c r="L1384" s="12"/>
      <c r="M1384" s="12"/>
      <c r="N1384" s="12"/>
      <c r="O1384" s="12"/>
      <c r="P1384" s="12"/>
    </row>
    <row r="1385" spans="3:16" x14ac:dyDescent="0.3">
      <c r="C1385" s="12"/>
      <c r="D1385" s="12"/>
      <c r="E1385" s="12"/>
      <c r="F1385" s="21"/>
      <c r="G1385" s="12"/>
      <c r="H1385" s="12"/>
      <c r="I1385" s="12"/>
      <c r="J1385" s="12"/>
      <c r="K1385" s="12"/>
      <c r="L1385" s="12"/>
      <c r="M1385" s="12"/>
      <c r="N1385" s="12"/>
      <c r="O1385" s="12"/>
      <c r="P1385" s="12"/>
    </row>
    <row r="1386" spans="3:16" x14ac:dyDescent="0.3">
      <c r="C1386" s="12"/>
      <c r="D1386" s="12"/>
      <c r="E1386" s="12"/>
      <c r="F1386" s="21"/>
      <c r="G1386" s="12"/>
      <c r="H1386" s="12"/>
      <c r="I1386" s="12"/>
      <c r="J1386" s="12"/>
      <c r="K1386" s="12"/>
      <c r="L1386" s="12"/>
      <c r="M1386" s="12"/>
      <c r="N1386" s="12"/>
      <c r="O1386" s="12"/>
      <c r="P1386" s="12"/>
    </row>
    <row r="1387" spans="3:16" x14ac:dyDescent="0.3">
      <c r="C1387" s="12"/>
      <c r="D1387" s="12"/>
      <c r="E1387" s="12"/>
      <c r="F1387" s="21"/>
      <c r="G1387" s="12"/>
      <c r="H1387" s="12"/>
      <c r="I1387" s="12"/>
      <c r="J1387" s="12"/>
      <c r="K1387" s="12"/>
      <c r="L1387" s="12"/>
      <c r="M1387" s="12"/>
      <c r="N1387" s="12"/>
      <c r="O1387" s="12"/>
      <c r="P1387" s="12"/>
    </row>
    <row r="1388" spans="3:16" x14ac:dyDescent="0.3">
      <c r="C1388" s="12"/>
      <c r="D1388" s="12"/>
      <c r="E1388" s="12"/>
      <c r="F1388" s="21"/>
      <c r="G1388" s="12"/>
      <c r="H1388" s="12"/>
      <c r="I1388" s="12"/>
      <c r="J1388" s="12"/>
      <c r="K1388" s="12"/>
      <c r="L1388" s="12"/>
      <c r="M1388" s="12"/>
      <c r="N1388" s="12"/>
      <c r="O1388" s="12"/>
      <c r="P1388" s="12"/>
    </row>
    <row r="1389" spans="3:16" x14ac:dyDescent="0.3">
      <c r="C1389" s="12"/>
      <c r="D1389" s="12"/>
      <c r="E1389" s="12"/>
      <c r="F1389" s="21"/>
      <c r="G1389" s="12"/>
      <c r="H1389" s="12"/>
      <c r="I1389" s="12"/>
      <c r="J1389" s="12"/>
      <c r="K1389" s="12"/>
      <c r="L1389" s="12"/>
      <c r="M1389" s="12"/>
      <c r="N1389" s="12"/>
      <c r="O1389" s="12"/>
      <c r="P1389" s="12"/>
    </row>
    <row r="1390" spans="3:16" x14ac:dyDescent="0.3">
      <c r="C1390" s="12"/>
      <c r="D1390" s="12"/>
      <c r="E1390" s="12"/>
      <c r="F1390" s="21"/>
      <c r="G1390" s="12"/>
      <c r="H1390" s="12"/>
      <c r="I1390" s="12"/>
      <c r="J1390" s="12"/>
      <c r="K1390" s="12"/>
      <c r="L1390" s="12"/>
      <c r="M1390" s="12"/>
      <c r="N1390" s="12"/>
      <c r="O1390" s="12"/>
      <c r="P1390" s="12"/>
    </row>
    <row r="1391" spans="3:16" x14ac:dyDescent="0.3">
      <c r="C1391" s="12"/>
      <c r="D1391" s="12"/>
      <c r="E1391" s="12"/>
      <c r="F1391" s="21"/>
      <c r="G1391" s="12"/>
      <c r="H1391" s="12"/>
      <c r="I1391" s="12"/>
      <c r="J1391" s="12"/>
      <c r="K1391" s="12"/>
      <c r="L1391" s="12"/>
      <c r="M1391" s="12"/>
      <c r="N1391" s="12"/>
      <c r="O1391" s="12"/>
      <c r="P1391" s="12"/>
    </row>
    <row r="1392" spans="3:16" x14ac:dyDescent="0.3">
      <c r="C1392" s="12"/>
      <c r="D1392" s="12"/>
      <c r="E1392" s="12"/>
      <c r="F1392" s="21"/>
      <c r="G1392" s="12"/>
      <c r="H1392" s="12"/>
      <c r="I1392" s="12"/>
      <c r="J1392" s="12"/>
      <c r="K1392" s="12"/>
      <c r="L1392" s="12"/>
      <c r="M1392" s="12"/>
      <c r="N1392" s="12"/>
      <c r="O1392" s="12"/>
      <c r="P1392" s="12"/>
    </row>
    <row r="1393" spans="3:16" x14ac:dyDescent="0.3">
      <c r="C1393" s="12"/>
      <c r="D1393" s="12"/>
      <c r="E1393" s="12"/>
      <c r="F1393" s="21"/>
      <c r="G1393" s="12"/>
      <c r="H1393" s="12"/>
      <c r="I1393" s="12"/>
      <c r="J1393" s="12"/>
      <c r="K1393" s="12"/>
      <c r="L1393" s="12"/>
      <c r="M1393" s="12"/>
      <c r="N1393" s="12"/>
      <c r="O1393" s="12"/>
      <c r="P1393" s="12"/>
    </row>
    <row r="1394" spans="3:16" x14ac:dyDescent="0.3">
      <c r="C1394" s="12"/>
      <c r="D1394" s="12"/>
      <c r="E1394" s="12"/>
      <c r="F1394" s="21"/>
      <c r="G1394" s="12"/>
      <c r="H1394" s="12"/>
      <c r="I1394" s="12"/>
      <c r="J1394" s="12"/>
      <c r="K1394" s="12"/>
      <c r="L1394" s="12"/>
      <c r="M1394" s="12"/>
      <c r="N1394" s="12"/>
      <c r="O1394" s="12"/>
      <c r="P1394" s="12"/>
    </row>
    <row r="1395" spans="3:16" x14ac:dyDescent="0.3">
      <c r="C1395" s="12"/>
      <c r="D1395" s="12"/>
      <c r="E1395" s="12"/>
      <c r="F1395" s="21"/>
      <c r="G1395" s="12"/>
      <c r="H1395" s="12"/>
      <c r="I1395" s="12"/>
      <c r="J1395" s="12"/>
      <c r="K1395" s="12"/>
      <c r="L1395" s="12"/>
      <c r="M1395" s="12"/>
      <c r="N1395" s="12"/>
      <c r="O1395" s="12"/>
      <c r="P1395" s="12"/>
    </row>
    <row r="1396" spans="3:16" x14ac:dyDescent="0.3">
      <c r="C1396" s="12"/>
      <c r="D1396" s="12"/>
      <c r="E1396" s="12"/>
      <c r="F1396" s="21"/>
      <c r="G1396" s="12"/>
      <c r="H1396" s="12"/>
      <c r="I1396" s="12"/>
      <c r="J1396" s="12"/>
      <c r="K1396" s="12"/>
      <c r="L1396" s="12"/>
      <c r="M1396" s="12"/>
      <c r="N1396" s="12"/>
      <c r="O1396" s="12"/>
      <c r="P1396" s="12"/>
    </row>
    <row r="1397" spans="3:16" x14ac:dyDescent="0.3">
      <c r="C1397" s="12"/>
      <c r="D1397" s="12"/>
      <c r="E1397" s="12"/>
      <c r="F1397" s="21"/>
      <c r="G1397" s="12"/>
      <c r="H1397" s="12"/>
      <c r="I1397" s="12"/>
      <c r="J1397" s="12"/>
      <c r="K1397" s="12"/>
      <c r="L1397" s="12"/>
      <c r="M1397" s="12"/>
      <c r="N1397" s="12"/>
      <c r="O1397" s="12"/>
      <c r="P1397" s="12"/>
    </row>
    <row r="1398" spans="3:16" x14ac:dyDescent="0.3">
      <c r="C1398" s="12"/>
      <c r="D1398" s="12"/>
      <c r="E1398" s="12"/>
      <c r="F1398" s="21"/>
      <c r="G1398" s="12"/>
      <c r="H1398" s="12"/>
      <c r="I1398" s="12"/>
      <c r="J1398" s="12"/>
      <c r="K1398" s="12"/>
      <c r="L1398" s="12"/>
      <c r="M1398" s="12"/>
      <c r="N1398" s="12"/>
      <c r="O1398" s="12"/>
      <c r="P1398" s="12"/>
    </row>
    <row r="1399" spans="3:16" x14ac:dyDescent="0.3">
      <c r="C1399" s="12"/>
      <c r="D1399" s="12"/>
      <c r="E1399" s="12"/>
      <c r="F1399" s="21"/>
      <c r="G1399" s="12"/>
      <c r="H1399" s="12"/>
      <c r="I1399" s="12"/>
      <c r="J1399" s="12"/>
      <c r="K1399" s="12"/>
      <c r="L1399" s="12"/>
      <c r="M1399" s="12"/>
      <c r="N1399" s="12"/>
      <c r="O1399" s="12"/>
      <c r="P1399" s="12"/>
    </row>
    <row r="1400" spans="3:16" x14ac:dyDescent="0.3">
      <c r="C1400" s="12"/>
      <c r="D1400" s="12"/>
      <c r="E1400" s="12"/>
      <c r="F1400" s="21"/>
      <c r="G1400" s="12"/>
      <c r="H1400" s="12"/>
      <c r="I1400" s="12"/>
      <c r="J1400" s="12"/>
      <c r="K1400" s="12"/>
      <c r="L1400" s="12"/>
      <c r="M1400" s="12"/>
      <c r="N1400" s="12"/>
      <c r="O1400" s="12"/>
      <c r="P1400" s="12"/>
    </row>
    <row r="1401" spans="3:16" x14ac:dyDescent="0.3">
      <c r="C1401" s="12"/>
      <c r="D1401" s="12"/>
      <c r="E1401" s="12"/>
      <c r="F1401" s="21"/>
      <c r="G1401" s="12"/>
      <c r="H1401" s="12"/>
      <c r="I1401" s="12"/>
      <c r="J1401" s="12"/>
      <c r="K1401" s="12"/>
      <c r="L1401" s="12"/>
      <c r="M1401" s="12"/>
      <c r="N1401" s="12"/>
      <c r="O1401" s="12"/>
      <c r="P1401" s="12"/>
    </row>
    <row r="1402" spans="3:16" x14ac:dyDescent="0.3">
      <c r="C1402" s="12"/>
      <c r="D1402" s="12"/>
      <c r="E1402" s="12"/>
      <c r="F1402" s="21"/>
      <c r="G1402" s="12"/>
      <c r="H1402" s="12"/>
      <c r="I1402" s="12"/>
      <c r="J1402" s="12"/>
      <c r="K1402" s="12"/>
      <c r="L1402" s="12"/>
      <c r="M1402" s="12"/>
      <c r="N1402" s="12"/>
      <c r="O1402" s="12"/>
      <c r="P1402" s="12"/>
    </row>
    <row r="1403" spans="3:16" x14ac:dyDescent="0.3">
      <c r="C1403" s="12"/>
      <c r="D1403" s="12"/>
      <c r="E1403" s="12"/>
      <c r="F1403" s="21"/>
      <c r="G1403" s="12"/>
      <c r="H1403" s="12"/>
      <c r="I1403" s="12"/>
      <c r="J1403" s="12"/>
      <c r="K1403" s="12"/>
      <c r="L1403" s="12"/>
      <c r="M1403" s="12"/>
      <c r="N1403" s="12"/>
      <c r="O1403" s="12"/>
      <c r="P1403" s="12"/>
    </row>
    <row r="1404" spans="3:16" x14ac:dyDescent="0.3">
      <c r="C1404" s="12"/>
      <c r="D1404" s="12"/>
      <c r="E1404" s="12"/>
      <c r="F1404" s="21"/>
      <c r="G1404" s="12"/>
      <c r="H1404" s="12"/>
      <c r="I1404" s="12"/>
      <c r="J1404" s="12"/>
      <c r="K1404" s="12"/>
      <c r="L1404" s="12"/>
      <c r="M1404" s="12"/>
      <c r="N1404" s="12"/>
      <c r="O1404" s="12"/>
      <c r="P1404" s="12"/>
    </row>
    <row r="1405" spans="3:16" x14ac:dyDescent="0.3">
      <c r="C1405" s="12"/>
      <c r="D1405" s="12"/>
      <c r="E1405" s="12"/>
      <c r="F1405" s="21"/>
      <c r="G1405" s="12"/>
      <c r="H1405" s="12"/>
      <c r="I1405" s="12"/>
      <c r="J1405" s="12"/>
      <c r="K1405" s="12"/>
      <c r="L1405" s="12"/>
      <c r="M1405" s="12"/>
      <c r="N1405" s="12"/>
      <c r="O1405" s="12"/>
      <c r="P1405" s="12"/>
    </row>
    <row r="1406" spans="3:16" x14ac:dyDescent="0.3">
      <c r="C1406" s="12"/>
      <c r="D1406" s="12"/>
      <c r="E1406" s="12"/>
      <c r="F1406" s="21"/>
      <c r="G1406" s="12"/>
      <c r="H1406" s="12"/>
      <c r="I1406" s="12"/>
      <c r="J1406" s="12"/>
      <c r="K1406" s="12"/>
      <c r="L1406" s="12"/>
      <c r="M1406" s="12"/>
      <c r="N1406" s="12"/>
      <c r="O1406" s="12"/>
      <c r="P1406" s="12"/>
    </row>
    <row r="1407" spans="3:16" x14ac:dyDescent="0.3">
      <c r="C1407" s="12"/>
      <c r="D1407" s="12"/>
      <c r="E1407" s="12"/>
      <c r="F1407" s="21"/>
      <c r="G1407" s="12"/>
      <c r="H1407" s="12"/>
      <c r="I1407" s="12"/>
      <c r="J1407" s="12"/>
      <c r="K1407" s="12"/>
      <c r="L1407" s="12"/>
      <c r="M1407" s="12"/>
      <c r="N1407" s="12"/>
      <c r="O1407" s="12"/>
      <c r="P1407" s="12"/>
    </row>
    <row r="1408" spans="3:16" x14ac:dyDescent="0.3">
      <c r="C1408" s="12"/>
      <c r="D1408" s="12"/>
      <c r="E1408" s="12"/>
      <c r="F1408" s="21"/>
      <c r="G1408" s="12"/>
      <c r="H1408" s="12"/>
      <c r="I1408" s="12"/>
      <c r="J1408" s="12"/>
      <c r="K1408" s="12"/>
      <c r="L1408" s="12"/>
      <c r="M1408" s="12"/>
      <c r="N1408" s="12"/>
      <c r="O1408" s="12"/>
      <c r="P1408" s="12"/>
    </row>
    <row r="1409" spans="3:16" x14ac:dyDescent="0.3">
      <c r="C1409" s="12"/>
      <c r="D1409" s="12"/>
      <c r="E1409" s="12"/>
      <c r="F1409" s="21"/>
      <c r="G1409" s="12"/>
      <c r="H1409" s="12"/>
      <c r="I1409" s="12"/>
      <c r="J1409" s="12"/>
      <c r="K1409" s="12"/>
      <c r="L1409" s="12"/>
      <c r="M1409" s="12"/>
      <c r="N1409" s="12"/>
      <c r="O1409" s="12"/>
      <c r="P1409" s="12"/>
    </row>
    <row r="1410" spans="3:16" x14ac:dyDescent="0.3">
      <c r="C1410" s="12"/>
      <c r="D1410" s="12"/>
      <c r="E1410" s="12"/>
      <c r="F1410" s="21"/>
      <c r="G1410" s="12"/>
      <c r="H1410" s="12"/>
      <c r="I1410" s="12"/>
      <c r="J1410" s="12"/>
      <c r="K1410" s="12"/>
      <c r="L1410" s="12"/>
      <c r="M1410" s="12"/>
      <c r="N1410" s="12"/>
      <c r="O1410" s="12"/>
      <c r="P1410" s="12"/>
    </row>
    <row r="1411" spans="3:16" x14ac:dyDescent="0.3">
      <c r="C1411" s="12"/>
      <c r="D1411" s="12"/>
      <c r="E1411" s="12"/>
      <c r="F1411" s="21"/>
      <c r="G1411" s="12"/>
      <c r="H1411" s="12"/>
      <c r="I1411" s="12"/>
      <c r="J1411" s="12"/>
      <c r="K1411" s="12"/>
      <c r="L1411" s="12"/>
      <c r="M1411" s="12"/>
      <c r="N1411" s="12"/>
      <c r="O1411" s="12"/>
      <c r="P1411" s="12"/>
    </row>
    <row r="1412" spans="3:16" x14ac:dyDescent="0.3">
      <c r="C1412" s="12"/>
      <c r="D1412" s="12"/>
      <c r="E1412" s="12"/>
      <c r="F1412" s="21"/>
      <c r="G1412" s="12"/>
      <c r="H1412" s="12"/>
      <c r="I1412" s="12"/>
      <c r="J1412" s="12"/>
      <c r="K1412" s="12"/>
      <c r="L1412" s="12"/>
      <c r="M1412" s="12"/>
      <c r="N1412" s="12"/>
      <c r="O1412" s="12"/>
      <c r="P1412" s="12"/>
    </row>
    <row r="1413" spans="3:16" x14ac:dyDescent="0.3">
      <c r="C1413" s="12"/>
      <c r="D1413" s="12"/>
      <c r="E1413" s="12"/>
      <c r="F1413" s="21"/>
      <c r="G1413" s="12"/>
      <c r="H1413" s="12"/>
      <c r="I1413" s="12"/>
      <c r="J1413" s="12"/>
      <c r="K1413" s="12"/>
      <c r="L1413" s="12"/>
      <c r="M1413" s="12"/>
      <c r="N1413" s="12"/>
      <c r="O1413" s="12"/>
      <c r="P1413" s="12"/>
    </row>
    <row r="1414" spans="3:16" x14ac:dyDescent="0.3">
      <c r="C1414" s="12"/>
      <c r="D1414" s="12"/>
      <c r="E1414" s="12"/>
      <c r="F1414" s="21"/>
      <c r="G1414" s="12"/>
      <c r="H1414" s="12"/>
      <c r="I1414" s="12"/>
      <c r="J1414" s="12"/>
      <c r="K1414" s="12"/>
      <c r="L1414" s="12"/>
      <c r="M1414" s="12"/>
      <c r="N1414" s="12"/>
      <c r="O1414" s="12"/>
      <c r="P1414" s="12"/>
    </row>
    <row r="1415" spans="3:16" x14ac:dyDescent="0.3">
      <c r="C1415" s="12"/>
      <c r="D1415" s="12"/>
      <c r="E1415" s="12"/>
      <c r="F1415" s="21"/>
      <c r="G1415" s="12"/>
      <c r="H1415" s="12"/>
      <c r="I1415" s="12"/>
      <c r="J1415" s="12"/>
      <c r="K1415" s="12"/>
      <c r="L1415" s="12"/>
      <c r="M1415" s="12"/>
      <c r="N1415" s="12"/>
      <c r="O1415" s="12"/>
      <c r="P1415" s="12"/>
    </row>
    <row r="1416" spans="3:16" x14ac:dyDescent="0.3">
      <c r="C1416" s="12"/>
      <c r="D1416" s="12"/>
      <c r="E1416" s="12"/>
      <c r="F1416" s="21"/>
      <c r="G1416" s="12"/>
      <c r="H1416" s="12"/>
      <c r="I1416" s="12"/>
      <c r="J1416" s="12"/>
      <c r="K1416" s="12"/>
      <c r="L1416" s="12"/>
      <c r="M1416" s="12"/>
      <c r="N1416" s="12"/>
      <c r="O1416" s="12"/>
      <c r="P1416" s="12"/>
    </row>
    <row r="1417" spans="3:16" x14ac:dyDescent="0.3">
      <c r="C1417" s="12"/>
      <c r="D1417" s="12"/>
      <c r="E1417" s="12"/>
      <c r="F1417" s="21"/>
      <c r="G1417" s="12"/>
      <c r="H1417" s="12"/>
      <c r="I1417" s="12"/>
      <c r="J1417" s="12"/>
      <c r="K1417" s="12"/>
      <c r="L1417" s="12"/>
      <c r="M1417" s="12"/>
      <c r="N1417" s="12"/>
      <c r="O1417" s="12"/>
      <c r="P1417" s="12"/>
    </row>
    <row r="1418" spans="3:16" x14ac:dyDescent="0.3">
      <c r="C1418" s="12"/>
      <c r="D1418" s="12"/>
      <c r="E1418" s="12"/>
      <c r="F1418" s="21"/>
      <c r="G1418" s="12"/>
      <c r="H1418" s="12"/>
      <c r="I1418" s="12"/>
      <c r="J1418" s="12"/>
      <c r="K1418" s="12"/>
      <c r="L1418" s="12"/>
      <c r="M1418" s="12"/>
      <c r="N1418" s="12"/>
      <c r="O1418" s="12"/>
      <c r="P1418" s="12"/>
    </row>
    <row r="1419" spans="3:16" x14ac:dyDescent="0.3">
      <c r="C1419" s="12"/>
      <c r="D1419" s="12"/>
      <c r="E1419" s="12"/>
      <c r="F1419" s="21"/>
      <c r="G1419" s="12"/>
      <c r="H1419" s="12"/>
      <c r="I1419" s="12"/>
      <c r="J1419" s="12"/>
      <c r="K1419" s="12"/>
      <c r="L1419" s="12"/>
      <c r="M1419" s="12"/>
      <c r="N1419" s="12"/>
      <c r="O1419" s="12"/>
      <c r="P1419" s="12"/>
    </row>
    <row r="1420" spans="3:16" x14ac:dyDescent="0.3">
      <c r="C1420" s="12"/>
      <c r="D1420" s="12"/>
      <c r="E1420" s="12"/>
      <c r="F1420" s="21"/>
      <c r="G1420" s="12"/>
      <c r="H1420" s="12"/>
      <c r="I1420" s="12"/>
      <c r="J1420" s="12"/>
      <c r="K1420" s="12"/>
      <c r="L1420" s="12"/>
      <c r="M1420" s="12"/>
      <c r="N1420" s="12"/>
      <c r="O1420" s="12"/>
      <c r="P1420" s="12"/>
    </row>
    <row r="1421" spans="3:16" x14ac:dyDescent="0.3">
      <c r="C1421" s="12"/>
      <c r="D1421" s="12"/>
      <c r="E1421" s="12"/>
      <c r="F1421" s="21"/>
      <c r="G1421" s="12"/>
      <c r="H1421" s="12"/>
      <c r="I1421" s="12"/>
      <c r="J1421" s="12"/>
      <c r="K1421" s="12"/>
      <c r="L1421" s="12"/>
      <c r="M1421" s="12"/>
      <c r="N1421" s="12"/>
      <c r="O1421" s="12"/>
      <c r="P1421" s="12"/>
    </row>
    <row r="1422" spans="3:16" x14ac:dyDescent="0.3">
      <c r="C1422" s="12"/>
      <c r="D1422" s="12"/>
      <c r="E1422" s="12"/>
      <c r="F1422" s="21"/>
      <c r="G1422" s="12"/>
      <c r="H1422" s="12"/>
      <c r="I1422" s="12"/>
      <c r="J1422" s="12"/>
      <c r="K1422" s="12"/>
      <c r="L1422" s="12"/>
      <c r="M1422" s="12"/>
      <c r="N1422" s="12"/>
      <c r="O1422" s="12"/>
      <c r="P1422" s="12"/>
    </row>
    <row r="1423" spans="3:16" x14ac:dyDescent="0.3">
      <c r="C1423" s="12"/>
      <c r="D1423" s="12"/>
      <c r="E1423" s="12"/>
      <c r="F1423" s="21"/>
      <c r="G1423" s="12"/>
      <c r="H1423" s="12"/>
      <c r="I1423" s="12"/>
      <c r="J1423" s="12"/>
      <c r="K1423" s="12"/>
      <c r="L1423" s="12"/>
      <c r="M1423" s="12"/>
      <c r="N1423" s="12"/>
      <c r="O1423" s="12"/>
      <c r="P1423" s="12"/>
    </row>
    <row r="1424" spans="3:16" x14ac:dyDescent="0.3">
      <c r="C1424" s="12"/>
      <c r="D1424" s="12"/>
      <c r="E1424" s="12"/>
      <c r="F1424" s="21"/>
      <c r="G1424" s="12"/>
      <c r="H1424" s="12"/>
      <c r="I1424" s="12"/>
      <c r="J1424" s="12"/>
      <c r="K1424" s="12"/>
      <c r="L1424" s="12"/>
      <c r="M1424" s="12"/>
      <c r="N1424" s="12"/>
      <c r="O1424" s="12"/>
      <c r="P1424" s="12"/>
    </row>
    <row r="1425" spans="3:16" x14ac:dyDescent="0.3">
      <c r="C1425" s="12"/>
      <c r="D1425" s="12"/>
      <c r="E1425" s="12"/>
      <c r="F1425" s="21"/>
      <c r="G1425" s="12"/>
      <c r="H1425" s="12"/>
      <c r="I1425" s="12"/>
      <c r="J1425" s="12"/>
      <c r="K1425" s="12"/>
      <c r="L1425" s="12"/>
      <c r="M1425" s="12"/>
      <c r="N1425" s="12"/>
      <c r="O1425" s="12"/>
      <c r="P1425" s="12"/>
    </row>
    <row r="1426" spans="3:16" x14ac:dyDescent="0.3">
      <c r="C1426" s="12"/>
      <c r="D1426" s="12"/>
      <c r="E1426" s="12"/>
      <c r="F1426" s="21"/>
      <c r="G1426" s="12"/>
      <c r="H1426" s="12"/>
      <c r="I1426" s="12"/>
      <c r="J1426" s="12"/>
      <c r="K1426" s="12"/>
      <c r="L1426" s="12"/>
      <c r="M1426" s="12"/>
      <c r="N1426" s="12"/>
      <c r="O1426" s="12"/>
      <c r="P1426" s="12"/>
    </row>
    <row r="1427" spans="3:16" x14ac:dyDescent="0.3">
      <c r="C1427" s="12"/>
      <c r="D1427" s="12"/>
      <c r="E1427" s="12"/>
      <c r="F1427" s="21"/>
      <c r="G1427" s="12"/>
      <c r="H1427" s="12"/>
      <c r="I1427" s="12"/>
      <c r="J1427" s="12"/>
      <c r="K1427" s="12"/>
      <c r="L1427" s="12"/>
      <c r="M1427" s="12"/>
      <c r="N1427" s="12"/>
      <c r="O1427" s="12"/>
      <c r="P1427" s="12"/>
    </row>
    <row r="1428" spans="3:16" x14ac:dyDescent="0.3">
      <c r="C1428" s="12"/>
      <c r="D1428" s="12"/>
      <c r="E1428" s="12"/>
      <c r="F1428" s="21"/>
      <c r="G1428" s="12"/>
      <c r="H1428" s="12"/>
      <c r="I1428" s="12"/>
      <c r="J1428" s="12"/>
      <c r="K1428" s="12"/>
      <c r="L1428" s="12"/>
      <c r="M1428" s="12"/>
      <c r="N1428" s="12"/>
      <c r="O1428" s="12"/>
      <c r="P1428" s="12"/>
    </row>
    <row r="1429" spans="3:16" x14ac:dyDescent="0.3">
      <c r="C1429" s="12"/>
      <c r="D1429" s="12"/>
      <c r="E1429" s="12"/>
      <c r="F1429" s="21"/>
      <c r="G1429" s="12"/>
      <c r="H1429" s="12"/>
      <c r="I1429" s="12"/>
      <c r="J1429" s="12"/>
      <c r="K1429" s="12"/>
      <c r="L1429" s="12"/>
      <c r="M1429" s="12"/>
      <c r="N1429" s="12"/>
      <c r="O1429" s="12"/>
      <c r="P1429" s="12"/>
    </row>
    <row r="1430" spans="3:16" x14ac:dyDescent="0.3">
      <c r="C1430" s="12"/>
      <c r="D1430" s="12"/>
      <c r="E1430" s="12"/>
      <c r="F1430" s="21"/>
      <c r="G1430" s="12"/>
      <c r="H1430" s="12"/>
      <c r="I1430" s="12"/>
      <c r="J1430" s="12"/>
      <c r="K1430" s="12"/>
      <c r="L1430" s="12"/>
      <c r="M1430" s="12"/>
      <c r="N1430" s="12"/>
      <c r="O1430" s="12"/>
      <c r="P1430" s="12"/>
    </row>
    <row r="1431" spans="3:16" x14ac:dyDescent="0.3">
      <c r="C1431" s="12"/>
      <c r="D1431" s="12"/>
      <c r="E1431" s="12"/>
      <c r="F1431" s="21"/>
      <c r="G1431" s="12"/>
      <c r="H1431" s="12"/>
      <c r="I1431" s="12"/>
      <c r="J1431" s="12"/>
      <c r="K1431" s="12"/>
      <c r="L1431" s="12"/>
      <c r="M1431" s="12"/>
      <c r="N1431" s="12"/>
      <c r="O1431" s="12"/>
      <c r="P1431" s="12"/>
    </row>
    <row r="1432" spans="3:16" x14ac:dyDescent="0.3">
      <c r="C1432" s="12"/>
      <c r="D1432" s="12"/>
      <c r="E1432" s="12"/>
      <c r="F1432" s="21"/>
      <c r="G1432" s="12"/>
      <c r="H1432" s="12"/>
      <c r="I1432" s="12"/>
      <c r="J1432" s="12"/>
      <c r="K1432" s="12"/>
      <c r="L1432" s="12"/>
      <c r="M1432" s="12"/>
      <c r="N1432" s="12"/>
      <c r="O1432" s="12"/>
      <c r="P1432" s="12"/>
    </row>
    <row r="1433" spans="3:16" x14ac:dyDescent="0.3">
      <c r="C1433" s="12"/>
      <c r="D1433" s="12"/>
      <c r="E1433" s="12"/>
      <c r="F1433" s="21"/>
      <c r="G1433" s="12"/>
      <c r="H1433" s="12"/>
      <c r="I1433" s="12"/>
      <c r="J1433" s="12"/>
      <c r="K1433" s="12"/>
      <c r="L1433" s="12"/>
      <c r="M1433" s="12"/>
      <c r="N1433" s="12"/>
      <c r="O1433" s="12"/>
      <c r="P1433" s="12"/>
    </row>
    <row r="1434" spans="3:16" x14ac:dyDescent="0.3">
      <c r="C1434" s="12"/>
      <c r="D1434" s="12"/>
      <c r="E1434" s="12"/>
      <c r="F1434" s="21"/>
      <c r="G1434" s="12"/>
      <c r="H1434" s="12"/>
      <c r="I1434" s="12"/>
      <c r="J1434" s="12"/>
      <c r="K1434" s="12"/>
      <c r="L1434" s="12"/>
      <c r="M1434" s="12"/>
      <c r="N1434" s="12"/>
      <c r="O1434" s="12"/>
      <c r="P1434" s="12"/>
    </row>
    <row r="1435" spans="3:16" x14ac:dyDescent="0.3">
      <c r="C1435" s="12"/>
      <c r="D1435" s="12"/>
      <c r="E1435" s="12"/>
      <c r="F1435" s="21"/>
      <c r="G1435" s="12"/>
      <c r="H1435" s="12"/>
      <c r="I1435" s="12"/>
      <c r="J1435" s="12"/>
      <c r="K1435" s="12"/>
      <c r="L1435" s="12"/>
      <c r="M1435" s="12"/>
      <c r="N1435" s="12"/>
      <c r="O1435" s="12"/>
      <c r="P1435" s="12"/>
    </row>
    <row r="1436" spans="3:16" x14ac:dyDescent="0.3">
      <c r="C1436" s="12"/>
      <c r="D1436" s="12"/>
      <c r="E1436" s="12"/>
      <c r="F1436" s="21"/>
      <c r="G1436" s="12"/>
      <c r="H1436" s="12"/>
      <c r="I1436" s="12"/>
      <c r="J1436" s="12"/>
      <c r="K1436" s="12"/>
      <c r="L1436" s="12"/>
      <c r="M1436" s="12"/>
      <c r="N1436" s="12"/>
      <c r="O1436" s="12"/>
      <c r="P1436" s="12"/>
    </row>
    <row r="1437" spans="3:16" x14ac:dyDescent="0.3">
      <c r="C1437" s="12"/>
      <c r="D1437" s="12"/>
      <c r="E1437" s="12"/>
      <c r="F1437" s="21"/>
      <c r="G1437" s="12"/>
      <c r="H1437" s="12"/>
      <c r="I1437" s="12"/>
      <c r="J1437" s="12"/>
      <c r="K1437" s="12"/>
      <c r="L1437" s="12"/>
      <c r="M1437" s="12"/>
      <c r="N1437" s="12"/>
      <c r="O1437" s="12"/>
      <c r="P1437" s="12"/>
    </row>
    <row r="1438" spans="3:16" x14ac:dyDescent="0.3">
      <c r="C1438" s="12"/>
      <c r="D1438" s="12"/>
      <c r="E1438" s="12"/>
      <c r="F1438" s="21"/>
      <c r="G1438" s="12"/>
      <c r="H1438" s="12"/>
      <c r="I1438" s="12"/>
      <c r="J1438" s="12"/>
      <c r="K1438" s="12"/>
      <c r="L1438" s="12"/>
      <c r="M1438" s="12"/>
      <c r="N1438" s="12"/>
      <c r="O1438" s="12"/>
      <c r="P1438" s="12"/>
    </row>
    <row r="1439" spans="3:16" x14ac:dyDescent="0.3">
      <c r="C1439" s="12"/>
      <c r="D1439" s="12"/>
      <c r="E1439" s="12"/>
      <c r="F1439" s="21"/>
      <c r="G1439" s="12"/>
      <c r="H1439" s="12"/>
      <c r="I1439" s="12"/>
      <c r="J1439" s="12"/>
      <c r="K1439" s="12"/>
      <c r="L1439" s="12"/>
      <c r="M1439" s="12"/>
      <c r="N1439" s="12"/>
      <c r="O1439" s="12"/>
      <c r="P1439" s="12"/>
    </row>
    <row r="1440" spans="3:16" x14ac:dyDescent="0.3">
      <c r="C1440" s="12"/>
      <c r="D1440" s="12"/>
      <c r="E1440" s="12"/>
      <c r="F1440" s="21"/>
      <c r="G1440" s="12"/>
      <c r="H1440" s="12"/>
      <c r="I1440" s="12"/>
      <c r="J1440" s="12"/>
      <c r="K1440" s="12"/>
      <c r="L1440" s="12"/>
      <c r="M1440" s="12"/>
      <c r="N1440" s="12"/>
      <c r="O1440" s="12"/>
      <c r="P1440" s="12"/>
    </row>
    <row r="1441" spans="3:16" x14ac:dyDescent="0.3">
      <c r="C1441" s="12"/>
      <c r="D1441" s="12"/>
      <c r="E1441" s="12"/>
      <c r="F1441" s="21"/>
      <c r="G1441" s="12"/>
      <c r="H1441" s="12"/>
      <c r="I1441" s="12"/>
      <c r="J1441" s="12"/>
      <c r="K1441" s="12"/>
      <c r="L1441" s="12"/>
      <c r="M1441" s="12"/>
      <c r="N1441" s="12"/>
      <c r="O1441" s="12"/>
      <c r="P1441" s="12"/>
    </row>
    <row r="1442" spans="3:16" x14ac:dyDescent="0.3">
      <c r="C1442" s="12"/>
      <c r="D1442" s="12"/>
      <c r="E1442" s="12"/>
      <c r="F1442" s="21"/>
      <c r="G1442" s="12"/>
      <c r="H1442" s="12"/>
      <c r="I1442" s="12"/>
      <c r="J1442" s="12"/>
      <c r="K1442" s="12"/>
      <c r="L1442" s="12"/>
      <c r="M1442" s="12"/>
      <c r="N1442" s="12"/>
      <c r="O1442" s="12"/>
      <c r="P1442" s="12"/>
    </row>
    <row r="1443" spans="3:16" x14ac:dyDescent="0.3">
      <c r="C1443" s="12"/>
      <c r="D1443" s="12"/>
      <c r="E1443" s="12"/>
      <c r="F1443" s="21"/>
      <c r="G1443" s="12"/>
      <c r="H1443" s="12"/>
      <c r="I1443" s="12"/>
      <c r="J1443" s="12"/>
      <c r="K1443" s="12"/>
      <c r="L1443" s="12"/>
      <c r="M1443" s="12"/>
      <c r="N1443" s="12"/>
      <c r="O1443" s="12"/>
      <c r="P1443" s="12"/>
    </row>
    <row r="1444" spans="3:16" x14ac:dyDescent="0.3">
      <c r="C1444" s="12"/>
      <c r="D1444" s="12"/>
      <c r="E1444" s="12"/>
      <c r="F1444" s="21"/>
      <c r="G1444" s="12"/>
      <c r="H1444" s="12"/>
      <c r="I1444" s="12"/>
      <c r="J1444" s="12"/>
      <c r="K1444" s="12"/>
      <c r="L1444" s="12"/>
      <c r="M1444" s="12"/>
      <c r="N1444" s="12"/>
      <c r="O1444" s="12"/>
      <c r="P1444" s="12"/>
    </row>
    <row r="1445" spans="3:16" x14ac:dyDescent="0.3">
      <c r="C1445" s="12"/>
      <c r="D1445" s="12"/>
      <c r="E1445" s="12"/>
      <c r="F1445" s="21"/>
      <c r="G1445" s="12"/>
      <c r="H1445" s="12"/>
      <c r="I1445" s="12"/>
      <c r="J1445" s="12"/>
      <c r="K1445" s="12"/>
      <c r="L1445" s="12"/>
      <c r="M1445" s="12"/>
      <c r="N1445" s="12"/>
      <c r="O1445" s="12"/>
      <c r="P1445" s="12"/>
    </row>
    <row r="1446" spans="3:16" x14ac:dyDescent="0.3">
      <c r="C1446" s="12"/>
      <c r="D1446" s="12"/>
      <c r="E1446" s="12"/>
      <c r="F1446" s="21"/>
      <c r="G1446" s="12"/>
      <c r="H1446" s="12"/>
      <c r="I1446" s="12"/>
      <c r="J1446" s="12"/>
      <c r="K1446" s="12"/>
      <c r="L1446" s="12"/>
      <c r="M1446" s="12"/>
      <c r="N1446" s="12"/>
      <c r="O1446" s="12"/>
      <c r="P1446" s="12"/>
    </row>
    <row r="1447" spans="3:16" x14ac:dyDescent="0.3">
      <c r="C1447" s="12"/>
      <c r="D1447" s="12"/>
      <c r="E1447" s="12"/>
      <c r="F1447" s="21"/>
      <c r="G1447" s="12"/>
      <c r="H1447" s="12"/>
      <c r="I1447" s="12"/>
      <c r="J1447" s="12"/>
      <c r="K1447" s="12"/>
      <c r="L1447" s="12"/>
      <c r="M1447" s="12"/>
      <c r="N1447" s="12"/>
      <c r="O1447" s="12"/>
      <c r="P1447" s="12"/>
    </row>
    <row r="1448" spans="3:16" x14ac:dyDescent="0.3">
      <c r="C1448" s="12"/>
      <c r="D1448" s="12"/>
      <c r="E1448" s="12"/>
      <c r="F1448" s="21"/>
      <c r="G1448" s="12"/>
      <c r="H1448" s="12"/>
      <c r="I1448" s="12"/>
      <c r="J1448" s="12"/>
      <c r="K1448" s="12"/>
      <c r="L1448" s="12"/>
      <c r="M1448" s="12"/>
      <c r="N1448" s="12"/>
      <c r="O1448" s="12"/>
      <c r="P1448" s="12"/>
    </row>
    <row r="1449" spans="3:16" x14ac:dyDescent="0.3">
      <c r="C1449" s="12"/>
      <c r="D1449" s="12"/>
      <c r="E1449" s="12"/>
      <c r="F1449" s="21"/>
      <c r="G1449" s="12"/>
      <c r="H1449" s="12"/>
      <c r="I1449" s="12"/>
      <c r="J1449" s="12"/>
      <c r="K1449" s="12"/>
      <c r="L1449" s="12"/>
      <c r="M1449" s="12"/>
      <c r="N1449" s="12"/>
      <c r="O1449" s="12"/>
      <c r="P1449" s="12"/>
    </row>
    <row r="1450" spans="3:16" x14ac:dyDescent="0.3">
      <c r="C1450" s="12"/>
      <c r="D1450" s="12"/>
      <c r="E1450" s="12"/>
      <c r="F1450" s="21"/>
      <c r="G1450" s="12"/>
      <c r="H1450" s="12"/>
      <c r="I1450" s="12"/>
      <c r="J1450" s="12"/>
      <c r="K1450" s="12"/>
      <c r="L1450" s="12"/>
      <c r="M1450" s="12"/>
      <c r="N1450" s="12"/>
      <c r="O1450" s="12"/>
      <c r="P1450" s="12"/>
    </row>
    <row r="1451" spans="3:16" x14ac:dyDescent="0.3">
      <c r="C1451" s="12"/>
      <c r="D1451" s="12"/>
      <c r="E1451" s="12"/>
      <c r="F1451" s="21"/>
      <c r="G1451" s="12"/>
      <c r="H1451" s="12"/>
      <c r="I1451" s="12"/>
      <c r="J1451" s="12"/>
      <c r="K1451" s="12"/>
      <c r="L1451" s="12"/>
      <c r="M1451" s="12"/>
      <c r="N1451" s="12"/>
      <c r="O1451" s="12"/>
      <c r="P1451" s="12"/>
    </row>
    <row r="1452" spans="3:16" x14ac:dyDescent="0.3">
      <c r="C1452" s="12"/>
      <c r="D1452" s="12"/>
      <c r="E1452" s="12"/>
      <c r="F1452" s="21"/>
      <c r="G1452" s="12"/>
      <c r="H1452" s="12"/>
      <c r="I1452" s="12"/>
      <c r="J1452" s="12"/>
      <c r="K1452" s="12"/>
      <c r="L1452" s="12"/>
      <c r="M1452" s="12"/>
      <c r="N1452" s="12"/>
      <c r="O1452" s="12"/>
      <c r="P1452" s="12"/>
    </row>
    <row r="1453" spans="3:16" x14ac:dyDescent="0.3">
      <c r="C1453" s="12"/>
      <c r="D1453" s="12"/>
      <c r="E1453" s="12"/>
      <c r="F1453" s="21"/>
      <c r="G1453" s="12"/>
      <c r="H1453" s="12"/>
      <c r="I1453" s="12"/>
      <c r="J1453" s="12"/>
      <c r="K1453" s="12"/>
      <c r="L1453" s="12"/>
      <c r="M1453" s="12"/>
      <c r="N1453" s="12"/>
      <c r="O1453" s="12"/>
      <c r="P1453" s="12"/>
    </row>
    <row r="1454" spans="3:16" x14ac:dyDescent="0.3">
      <c r="C1454" s="12"/>
      <c r="D1454" s="12"/>
      <c r="E1454" s="12"/>
      <c r="F1454" s="21"/>
      <c r="G1454" s="12"/>
      <c r="H1454" s="12"/>
      <c r="I1454" s="12"/>
      <c r="J1454" s="12"/>
      <c r="K1454" s="12"/>
      <c r="L1454" s="12"/>
      <c r="M1454" s="12"/>
      <c r="N1454" s="12"/>
      <c r="O1454" s="12"/>
      <c r="P1454" s="12"/>
    </row>
    <row r="1455" spans="3:16" x14ac:dyDescent="0.3">
      <c r="C1455" s="12"/>
      <c r="D1455" s="12"/>
      <c r="E1455" s="12"/>
      <c r="F1455" s="21"/>
      <c r="G1455" s="12"/>
      <c r="H1455" s="12"/>
      <c r="I1455" s="12"/>
      <c r="J1455" s="12"/>
      <c r="K1455" s="12"/>
      <c r="L1455" s="12"/>
      <c r="M1455" s="12"/>
      <c r="N1455" s="12"/>
      <c r="O1455" s="12"/>
      <c r="P1455" s="12"/>
    </row>
    <row r="1456" spans="3:16" x14ac:dyDescent="0.3">
      <c r="C1456" s="12"/>
      <c r="D1456" s="12"/>
      <c r="E1456" s="12"/>
      <c r="F1456" s="21"/>
      <c r="G1456" s="12"/>
      <c r="H1456" s="12"/>
      <c r="I1456" s="12"/>
      <c r="J1456" s="12"/>
      <c r="K1456" s="12"/>
      <c r="L1456" s="12"/>
      <c r="M1456" s="12"/>
      <c r="N1456" s="12"/>
      <c r="O1456" s="12"/>
      <c r="P1456" s="12"/>
    </row>
    <row r="1457" spans="3:16" x14ac:dyDescent="0.3">
      <c r="C1457" s="12"/>
      <c r="D1457" s="12"/>
      <c r="E1457" s="12"/>
      <c r="F1457" s="21"/>
      <c r="G1457" s="12"/>
      <c r="H1457" s="12"/>
      <c r="I1457" s="12"/>
      <c r="J1457" s="12"/>
      <c r="K1457" s="12"/>
      <c r="L1457" s="12"/>
      <c r="M1457" s="12"/>
      <c r="N1457" s="12"/>
      <c r="O1457" s="12"/>
      <c r="P1457" s="12"/>
    </row>
    <row r="1458" spans="3:16" x14ac:dyDescent="0.3">
      <c r="C1458" s="12"/>
      <c r="D1458" s="12"/>
      <c r="E1458" s="12"/>
      <c r="F1458" s="21"/>
      <c r="G1458" s="12"/>
      <c r="H1458" s="12"/>
      <c r="I1458" s="12"/>
      <c r="J1458" s="12"/>
      <c r="K1458" s="12"/>
      <c r="L1458" s="12"/>
      <c r="M1458" s="12"/>
      <c r="N1458" s="12"/>
      <c r="O1458" s="12"/>
      <c r="P1458" s="12"/>
    </row>
    <row r="1459" spans="3:16" x14ac:dyDescent="0.3">
      <c r="C1459" s="12"/>
      <c r="D1459" s="12"/>
      <c r="E1459" s="12"/>
      <c r="F1459" s="21"/>
      <c r="G1459" s="12"/>
      <c r="H1459" s="12"/>
      <c r="I1459" s="12"/>
      <c r="J1459" s="12"/>
      <c r="K1459" s="12"/>
      <c r="L1459" s="12"/>
      <c r="M1459" s="12"/>
      <c r="N1459" s="12"/>
      <c r="O1459" s="12"/>
      <c r="P1459" s="12"/>
    </row>
    <row r="1460" spans="3:16" x14ac:dyDescent="0.3">
      <c r="C1460" s="12"/>
      <c r="D1460" s="12"/>
      <c r="E1460" s="12"/>
      <c r="F1460" s="21"/>
      <c r="G1460" s="12"/>
      <c r="H1460" s="12"/>
      <c r="I1460" s="12"/>
      <c r="J1460" s="12"/>
      <c r="K1460" s="12"/>
      <c r="L1460" s="12"/>
      <c r="M1460" s="12"/>
      <c r="N1460" s="12"/>
      <c r="O1460" s="12"/>
      <c r="P1460" s="12"/>
    </row>
    <row r="1461" spans="3:16" x14ac:dyDescent="0.3">
      <c r="C1461" s="12"/>
      <c r="D1461" s="12"/>
      <c r="E1461" s="12"/>
      <c r="F1461" s="21"/>
      <c r="G1461" s="12"/>
      <c r="H1461" s="12"/>
      <c r="I1461" s="12"/>
      <c r="J1461" s="12"/>
      <c r="K1461" s="12"/>
      <c r="L1461" s="12"/>
      <c r="M1461" s="12"/>
      <c r="N1461" s="12"/>
      <c r="O1461" s="12"/>
      <c r="P1461" s="12"/>
    </row>
    <row r="1462" spans="3:16" x14ac:dyDescent="0.3">
      <c r="C1462" s="12"/>
      <c r="D1462" s="12"/>
      <c r="E1462" s="12"/>
      <c r="F1462" s="21"/>
      <c r="G1462" s="12"/>
      <c r="H1462" s="12"/>
      <c r="I1462" s="12"/>
      <c r="J1462" s="12"/>
      <c r="K1462" s="12"/>
      <c r="L1462" s="12"/>
      <c r="M1462" s="12"/>
      <c r="N1462" s="12"/>
      <c r="O1462" s="12"/>
      <c r="P1462" s="12"/>
    </row>
    <row r="1463" spans="3:16" x14ac:dyDescent="0.3">
      <c r="C1463" s="12"/>
      <c r="D1463" s="12"/>
      <c r="E1463" s="12"/>
      <c r="F1463" s="21"/>
      <c r="G1463" s="12"/>
      <c r="H1463" s="12"/>
      <c r="I1463" s="12"/>
      <c r="J1463" s="12"/>
      <c r="K1463" s="12"/>
      <c r="L1463" s="12"/>
      <c r="M1463" s="12"/>
      <c r="N1463" s="12"/>
      <c r="O1463" s="12"/>
      <c r="P1463" s="12"/>
    </row>
    <row r="1464" spans="3:16" x14ac:dyDescent="0.3">
      <c r="C1464" s="12"/>
      <c r="D1464" s="12"/>
      <c r="E1464" s="12"/>
      <c r="F1464" s="21"/>
      <c r="G1464" s="12"/>
      <c r="H1464" s="12"/>
      <c r="I1464" s="12"/>
      <c r="J1464" s="12"/>
      <c r="K1464" s="12"/>
      <c r="L1464" s="12"/>
      <c r="M1464" s="12"/>
      <c r="N1464" s="12"/>
      <c r="O1464" s="12"/>
      <c r="P1464" s="12"/>
    </row>
    <row r="1465" spans="3:16" x14ac:dyDescent="0.3">
      <c r="C1465" s="12"/>
      <c r="D1465" s="12"/>
      <c r="E1465" s="12"/>
      <c r="F1465" s="21"/>
      <c r="G1465" s="12"/>
      <c r="H1465" s="12"/>
      <c r="I1465" s="12"/>
      <c r="J1465" s="12"/>
      <c r="K1465" s="12"/>
      <c r="L1465" s="12"/>
      <c r="M1465" s="12"/>
      <c r="N1465" s="12"/>
      <c r="O1465" s="12"/>
      <c r="P1465" s="12"/>
    </row>
    <row r="1466" spans="3:16" x14ac:dyDescent="0.3">
      <c r="C1466" s="12"/>
      <c r="D1466" s="12"/>
      <c r="E1466" s="12"/>
      <c r="F1466" s="21"/>
      <c r="G1466" s="12"/>
      <c r="H1466" s="12"/>
      <c r="I1466" s="12"/>
      <c r="J1466" s="12"/>
      <c r="K1466" s="12"/>
      <c r="L1466" s="12"/>
      <c r="M1466" s="12"/>
      <c r="N1466" s="12"/>
      <c r="O1466" s="12"/>
      <c r="P1466" s="12"/>
    </row>
    <row r="1467" spans="3:16" x14ac:dyDescent="0.3">
      <c r="C1467" s="12"/>
      <c r="D1467" s="12"/>
      <c r="E1467" s="12"/>
      <c r="F1467" s="21"/>
      <c r="G1467" s="12"/>
      <c r="H1467" s="12"/>
      <c r="I1467" s="12"/>
      <c r="J1467" s="12"/>
      <c r="K1467" s="12"/>
      <c r="L1467" s="12"/>
      <c r="M1467" s="12"/>
      <c r="N1467" s="12"/>
      <c r="O1467" s="12"/>
      <c r="P1467" s="12"/>
    </row>
    <row r="1468" spans="3:16" x14ac:dyDescent="0.3">
      <c r="C1468" s="12"/>
      <c r="D1468" s="12"/>
      <c r="E1468" s="12"/>
      <c r="F1468" s="21"/>
      <c r="G1468" s="12"/>
      <c r="H1468" s="12"/>
      <c r="I1468" s="12"/>
      <c r="J1468" s="12"/>
      <c r="K1468" s="12"/>
      <c r="L1468" s="12"/>
      <c r="M1468" s="12"/>
      <c r="N1468" s="12"/>
      <c r="O1468" s="12"/>
      <c r="P1468" s="12"/>
    </row>
    <row r="1469" spans="3:16" x14ac:dyDescent="0.3">
      <c r="C1469" s="12"/>
      <c r="D1469" s="12"/>
      <c r="E1469" s="12"/>
      <c r="F1469" s="21"/>
      <c r="G1469" s="12"/>
      <c r="H1469" s="12"/>
      <c r="I1469" s="12"/>
      <c r="J1469" s="12"/>
      <c r="K1469" s="12"/>
      <c r="L1469" s="12"/>
      <c r="M1469" s="12"/>
      <c r="N1469" s="12"/>
      <c r="O1469" s="12"/>
      <c r="P1469" s="12"/>
    </row>
    <row r="1470" spans="3:16" x14ac:dyDescent="0.3">
      <c r="C1470" s="12"/>
      <c r="D1470" s="12"/>
      <c r="E1470" s="12"/>
      <c r="F1470" s="21"/>
      <c r="G1470" s="12"/>
      <c r="H1470" s="12"/>
      <c r="I1470" s="12"/>
      <c r="J1470" s="12"/>
      <c r="K1470" s="12"/>
      <c r="L1470" s="12"/>
      <c r="M1470" s="12"/>
      <c r="N1470" s="12"/>
      <c r="O1470" s="12"/>
      <c r="P1470" s="12"/>
    </row>
    <row r="1471" spans="3:16" x14ac:dyDescent="0.3">
      <c r="C1471" s="12"/>
      <c r="D1471" s="12"/>
      <c r="E1471" s="12"/>
      <c r="F1471" s="21"/>
      <c r="G1471" s="12"/>
      <c r="H1471" s="12"/>
      <c r="I1471" s="12"/>
      <c r="J1471" s="12"/>
      <c r="K1471" s="12"/>
      <c r="L1471" s="12"/>
      <c r="M1471" s="12"/>
      <c r="N1471" s="12"/>
      <c r="O1471" s="12"/>
      <c r="P1471" s="12"/>
    </row>
    <row r="1472" spans="3:16" x14ac:dyDescent="0.3">
      <c r="C1472" s="12"/>
      <c r="D1472" s="12"/>
      <c r="E1472" s="12"/>
      <c r="F1472" s="21"/>
      <c r="G1472" s="12"/>
      <c r="H1472" s="12"/>
      <c r="I1472" s="12"/>
      <c r="J1472" s="12"/>
      <c r="K1472" s="12"/>
      <c r="L1472" s="12"/>
      <c r="M1472" s="12"/>
      <c r="N1472" s="12"/>
      <c r="O1472" s="12"/>
      <c r="P1472" s="12"/>
    </row>
    <row r="1473" spans="3:16" x14ac:dyDescent="0.3">
      <c r="C1473" s="12"/>
      <c r="D1473" s="12"/>
      <c r="E1473" s="12"/>
      <c r="F1473" s="21"/>
      <c r="G1473" s="12"/>
      <c r="H1473" s="12"/>
      <c r="I1473" s="12"/>
      <c r="J1473" s="12"/>
      <c r="K1473" s="12"/>
      <c r="L1473" s="12"/>
      <c r="M1473" s="12"/>
      <c r="N1473" s="12"/>
      <c r="O1473" s="12"/>
      <c r="P1473" s="12"/>
    </row>
    <row r="1474" spans="3:16" x14ac:dyDescent="0.3">
      <c r="C1474" s="12"/>
      <c r="D1474" s="12"/>
      <c r="E1474" s="12"/>
      <c r="F1474" s="21"/>
      <c r="G1474" s="12"/>
      <c r="H1474" s="12"/>
      <c r="I1474" s="12"/>
      <c r="J1474" s="12"/>
      <c r="K1474" s="12"/>
      <c r="L1474" s="12"/>
      <c r="M1474" s="12"/>
      <c r="N1474" s="12"/>
      <c r="O1474" s="12"/>
      <c r="P1474" s="12"/>
    </row>
    <row r="1475" spans="3:16" x14ac:dyDescent="0.3">
      <c r="C1475" s="12"/>
      <c r="D1475" s="12"/>
      <c r="E1475" s="12"/>
      <c r="F1475" s="21"/>
      <c r="G1475" s="12"/>
      <c r="H1475" s="12"/>
      <c r="I1475" s="12"/>
      <c r="J1475" s="12"/>
      <c r="K1475" s="12"/>
      <c r="L1475" s="12"/>
      <c r="M1475" s="12"/>
      <c r="N1475" s="12"/>
      <c r="O1475" s="12"/>
      <c r="P1475" s="12"/>
    </row>
    <row r="1476" spans="3:16" x14ac:dyDescent="0.3">
      <c r="C1476" s="12"/>
      <c r="D1476" s="12"/>
      <c r="E1476" s="12"/>
      <c r="F1476" s="21"/>
      <c r="G1476" s="12"/>
      <c r="H1476" s="12"/>
      <c r="I1476" s="12"/>
      <c r="J1476" s="12"/>
      <c r="K1476" s="12"/>
      <c r="L1476" s="12"/>
      <c r="M1476" s="12"/>
      <c r="N1476" s="12"/>
      <c r="O1476" s="12"/>
      <c r="P1476" s="12"/>
    </row>
    <row r="1477" spans="3:16" x14ac:dyDescent="0.3">
      <c r="C1477" s="12"/>
      <c r="D1477" s="12"/>
      <c r="E1477" s="12"/>
      <c r="F1477" s="21"/>
      <c r="G1477" s="12"/>
      <c r="H1477" s="12"/>
      <c r="I1477" s="12"/>
      <c r="J1477" s="12"/>
      <c r="K1477" s="12"/>
      <c r="L1477" s="12"/>
      <c r="M1477" s="12"/>
      <c r="N1477" s="12"/>
      <c r="O1477" s="12"/>
      <c r="P1477" s="12"/>
    </row>
    <row r="1478" spans="3:16" x14ac:dyDescent="0.3">
      <c r="C1478" s="12"/>
      <c r="D1478" s="12"/>
      <c r="E1478" s="12"/>
      <c r="F1478" s="21"/>
      <c r="G1478" s="12"/>
      <c r="H1478" s="12"/>
      <c r="I1478" s="12"/>
      <c r="J1478" s="12"/>
      <c r="K1478" s="12"/>
      <c r="L1478" s="12"/>
      <c r="M1478" s="12"/>
      <c r="N1478" s="12"/>
      <c r="O1478" s="12"/>
      <c r="P1478" s="12"/>
    </row>
    <row r="1479" spans="3:16" x14ac:dyDescent="0.3">
      <c r="C1479" s="12"/>
      <c r="D1479" s="12"/>
      <c r="E1479" s="12"/>
      <c r="F1479" s="21"/>
      <c r="G1479" s="12"/>
      <c r="H1479" s="12"/>
      <c r="I1479" s="12"/>
      <c r="J1479" s="12"/>
      <c r="K1479" s="12"/>
      <c r="L1479" s="12"/>
      <c r="M1479" s="12"/>
      <c r="N1479" s="12"/>
      <c r="O1479" s="12"/>
      <c r="P1479" s="12"/>
    </row>
    <row r="1480" spans="3:16" x14ac:dyDescent="0.3">
      <c r="C1480" s="12"/>
      <c r="D1480" s="12"/>
      <c r="E1480" s="12"/>
      <c r="F1480" s="21"/>
      <c r="G1480" s="12"/>
      <c r="H1480" s="12"/>
      <c r="I1480" s="12"/>
      <c r="J1480" s="12"/>
      <c r="K1480" s="12"/>
      <c r="L1480" s="12"/>
      <c r="M1480" s="12"/>
      <c r="N1480" s="12"/>
      <c r="O1480" s="12"/>
      <c r="P1480" s="12"/>
    </row>
    <row r="1481" spans="3:16" x14ac:dyDescent="0.3">
      <c r="C1481" s="12"/>
      <c r="D1481" s="12"/>
      <c r="E1481" s="12"/>
      <c r="F1481" s="21"/>
      <c r="G1481" s="12"/>
      <c r="H1481" s="12"/>
      <c r="I1481" s="12"/>
      <c r="J1481" s="12"/>
      <c r="K1481" s="12"/>
      <c r="L1481" s="12"/>
      <c r="M1481" s="12"/>
      <c r="N1481" s="12"/>
      <c r="O1481" s="12"/>
      <c r="P1481" s="12"/>
    </row>
    <row r="1482" spans="3:16" x14ac:dyDescent="0.3">
      <c r="C1482" s="12"/>
      <c r="D1482" s="12"/>
      <c r="E1482" s="12"/>
      <c r="F1482" s="21"/>
      <c r="G1482" s="12"/>
      <c r="H1482" s="12"/>
      <c r="I1482" s="12"/>
      <c r="J1482" s="12"/>
      <c r="K1482" s="12"/>
      <c r="L1482" s="12"/>
      <c r="M1482" s="12"/>
      <c r="N1482" s="12"/>
      <c r="O1482" s="12"/>
      <c r="P1482" s="12"/>
    </row>
    <row r="1483" spans="3:16" x14ac:dyDescent="0.3">
      <c r="C1483" s="12"/>
      <c r="D1483" s="12"/>
      <c r="E1483" s="12"/>
      <c r="F1483" s="21"/>
      <c r="G1483" s="12"/>
      <c r="H1483" s="12"/>
      <c r="I1483" s="12"/>
      <c r="J1483" s="12"/>
      <c r="K1483" s="12"/>
      <c r="L1483" s="12"/>
      <c r="M1483" s="12"/>
      <c r="N1483" s="12"/>
      <c r="O1483" s="12"/>
      <c r="P1483" s="12"/>
    </row>
    <row r="1484" spans="3:16" x14ac:dyDescent="0.3">
      <c r="C1484" s="12"/>
      <c r="D1484" s="12"/>
      <c r="E1484" s="12"/>
      <c r="F1484" s="21"/>
      <c r="G1484" s="12"/>
      <c r="H1484" s="12"/>
      <c r="I1484" s="12"/>
      <c r="J1484" s="12"/>
      <c r="K1484" s="12"/>
      <c r="L1484" s="12"/>
      <c r="M1484" s="12"/>
      <c r="N1484" s="12"/>
      <c r="O1484" s="12"/>
      <c r="P1484" s="12"/>
    </row>
    <row r="1485" spans="3:16" x14ac:dyDescent="0.3">
      <c r="C1485" s="12"/>
      <c r="D1485" s="12"/>
      <c r="E1485" s="12"/>
      <c r="F1485" s="21"/>
      <c r="G1485" s="12"/>
      <c r="H1485" s="12"/>
      <c r="I1485" s="12"/>
      <c r="J1485" s="12"/>
      <c r="K1485" s="12"/>
      <c r="L1485" s="12"/>
      <c r="M1485" s="12"/>
      <c r="N1485" s="12"/>
      <c r="O1485" s="12"/>
      <c r="P1485" s="12"/>
    </row>
    <row r="1486" spans="3:16" x14ac:dyDescent="0.3">
      <c r="C1486" s="12"/>
      <c r="D1486" s="12"/>
      <c r="E1486" s="12"/>
      <c r="F1486" s="21"/>
      <c r="G1486" s="12"/>
      <c r="H1486" s="12"/>
      <c r="I1486" s="12"/>
      <c r="J1486" s="12"/>
      <c r="K1486" s="12"/>
      <c r="L1486" s="12"/>
      <c r="M1486" s="12"/>
      <c r="N1486" s="12"/>
      <c r="O1486" s="12"/>
      <c r="P1486" s="12"/>
    </row>
    <row r="1487" spans="3:16" x14ac:dyDescent="0.3">
      <c r="C1487" s="12"/>
      <c r="D1487" s="12"/>
      <c r="E1487" s="12"/>
      <c r="F1487" s="21"/>
      <c r="G1487" s="12"/>
      <c r="H1487" s="12"/>
      <c r="I1487" s="12"/>
      <c r="J1487" s="12"/>
      <c r="K1487" s="12"/>
      <c r="L1487" s="12"/>
      <c r="M1487" s="12"/>
      <c r="N1487" s="12"/>
      <c r="O1487" s="12"/>
      <c r="P1487" s="12"/>
    </row>
    <row r="1488" spans="3:16" x14ac:dyDescent="0.3">
      <c r="C1488" s="12"/>
      <c r="D1488" s="12"/>
      <c r="E1488" s="12"/>
      <c r="F1488" s="21"/>
      <c r="G1488" s="12"/>
      <c r="H1488" s="12"/>
      <c r="I1488" s="12"/>
      <c r="J1488" s="12"/>
      <c r="K1488" s="12"/>
      <c r="L1488" s="12"/>
      <c r="M1488" s="12"/>
      <c r="N1488" s="12"/>
      <c r="O1488" s="12"/>
      <c r="P1488" s="12"/>
    </row>
    <row r="1489" spans="3:16" x14ac:dyDescent="0.3">
      <c r="C1489" s="12"/>
      <c r="D1489" s="12"/>
      <c r="E1489" s="12"/>
      <c r="F1489" s="21"/>
      <c r="G1489" s="12"/>
      <c r="H1489" s="12"/>
      <c r="I1489" s="12"/>
      <c r="J1489" s="12"/>
      <c r="K1489" s="12"/>
      <c r="L1489" s="12"/>
      <c r="M1489" s="12"/>
      <c r="N1489" s="12"/>
      <c r="O1489" s="12"/>
      <c r="P1489" s="12"/>
    </row>
    <row r="1490" spans="3:16" x14ac:dyDescent="0.3">
      <c r="C1490" s="12"/>
      <c r="D1490" s="12"/>
      <c r="E1490" s="12"/>
      <c r="F1490" s="21"/>
      <c r="G1490" s="12"/>
      <c r="H1490" s="12"/>
      <c r="I1490" s="12"/>
      <c r="J1490" s="12"/>
      <c r="K1490" s="12"/>
      <c r="L1490" s="12"/>
      <c r="M1490" s="12"/>
      <c r="N1490" s="12"/>
      <c r="O1490" s="12"/>
      <c r="P1490" s="12"/>
    </row>
    <row r="1491" spans="3:16" x14ac:dyDescent="0.3">
      <c r="C1491" s="12"/>
      <c r="D1491" s="12"/>
      <c r="E1491" s="12"/>
      <c r="F1491" s="21"/>
      <c r="G1491" s="12"/>
      <c r="H1491" s="12"/>
      <c r="I1491" s="12"/>
      <c r="J1491" s="12"/>
      <c r="K1491" s="12"/>
      <c r="L1491" s="12"/>
      <c r="M1491" s="12"/>
      <c r="N1491" s="12"/>
      <c r="O1491" s="12"/>
      <c r="P1491" s="12"/>
    </row>
    <row r="1492" spans="3:16" x14ac:dyDescent="0.3">
      <c r="C1492" s="12"/>
      <c r="D1492" s="12"/>
      <c r="E1492" s="12"/>
      <c r="F1492" s="21"/>
      <c r="G1492" s="12"/>
      <c r="H1492" s="12"/>
      <c r="I1492" s="12"/>
      <c r="J1492" s="12"/>
      <c r="K1492" s="12"/>
      <c r="L1492" s="12"/>
      <c r="M1492" s="12"/>
      <c r="N1492" s="12"/>
      <c r="O1492" s="12"/>
      <c r="P1492" s="12"/>
    </row>
    <row r="1493" spans="3:16" x14ac:dyDescent="0.3">
      <c r="C1493" s="12"/>
      <c r="D1493" s="12"/>
      <c r="E1493" s="12"/>
      <c r="F1493" s="21"/>
      <c r="G1493" s="12"/>
      <c r="H1493" s="12"/>
      <c r="I1493" s="12"/>
      <c r="J1493" s="12"/>
      <c r="K1493" s="12"/>
      <c r="L1493" s="12"/>
      <c r="M1493" s="12"/>
      <c r="N1493" s="12"/>
      <c r="O1493" s="12"/>
      <c r="P1493" s="12"/>
    </row>
    <row r="1494" spans="3:16" x14ac:dyDescent="0.3">
      <c r="C1494" s="12"/>
      <c r="D1494" s="12"/>
      <c r="E1494" s="12"/>
      <c r="F1494" s="21"/>
      <c r="G1494" s="12"/>
      <c r="H1494" s="12"/>
      <c r="I1494" s="12"/>
      <c r="J1494" s="12"/>
      <c r="K1494" s="12"/>
      <c r="L1494" s="12"/>
      <c r="M1494" s="12"/>
      <c r="N1494" s="12"/>
      <c r="O1494" s="12"/>
      <c r="P1494" s="12"/>
    </row>
    <row r="1495" spans="3:16" x14ac:dyDescent="0.3">
      <c r="C1495" s="12"/>
      <c r="D1495" s="12"/>
      <c r="E1495" s="12"/>
      <c r="F1495" s="21"/>
      <c r="G1495" s="12"/>
      <c r="H1495" s="12"/>
      <c r="I1495" s="12"/>
      <c r="J1495" s="12"/>
      <c r="K1495" s="12"/>
      <c r="L1495" s="12"/>
      <c r="M1495" s="12"/>
      <c r="N1495" s="12"/>
      <c r="O1495" s="12"/>
      <c r="P1495" s="12"/>
    </row>
    <row r="1496" spans="3:16" x14ac:dyDescent="0.3">
      <c r="C1496" s="12"/>
      <c r="D1496" s="12"/>
      <c r="E1496" s="12"/>
      <c r="F1496" s="21"/>
      <c r="G1496" s="12"/>
      <c r="H1496" s="12"/>
      <c r="I1496" s="12"/>
      <c r="J1496" s="12"/>
      <c r="K1496" s="12"/>
      <c r="L1496" s="12"/>
      <c r="M1496" s="12"/>
      <c r="N1496" s="12"/>
      <c r="O1496" s="12"/>
      <c r="P1496" s="12"/>
    </row>
    <row r="1497" spans="3:16" x14ac:dyDescent="0.3">
      <c r="C1497" s="12"/>
      <c r="D1497" s="12"/>
      <c r="E1497" s="12"/>
      <c r="F1497" s="21"/>
      <c r="G1497" s="12"/>
      <c r="H1497" s="12"/>
      <c r="I1497" s="12"/>
      <c r="J1497" s="12"/>
      <c r="K1497" s="12"/>
      <c r="L1497" s="12"/>
      <c r="M1497" s="12"/>
      <c r="N1497" s="12"/>
      <c r="O1497" s="12"/>
      <c r="P1497" s="12"/>
    </row>
    <row r="1498" spans="3:16" x14ac:dyDescent="0.3">
      <c r="C1498" s="12"/>
      <c r="D1498" s="12"/>
      <c r="E1498" s="12"/>
      <c r="F1498" s="21"/>
      <c r="G1498" s="12"/>
      <c r="H1498" s="12"/>
      <c r="I1498" s="12"/>
      <c r="J1498" s="12"/>
      <c r="K1498" s="12"/>
      <c r="L1498" s="12"/>
      <c r="M1498" s="12"/>
      <c r="N1498" s="12"/>
      <c r="O1498" s="12"/>
      <c r="P1498" s="12"/>
    </row>
    <row r="1499" spans="3:16" x14ac:dyDescent="0.3">
      <c r="C1499" s="12"/>
      <c r="D1499" s="12"/>
      <c r="E1499" s="12"/>
      <c r="F1499" s="21"/>
      <c r="G1499" s="12"/>
      <c r="H1499" s="12"/>
      <c r="I1499" s="12"/>
      <c r="J1499" s="12"/>
      <c r="K1499" s="12"/>
      <c r="L1499" s="12"/>
      <c r="M1499" s="12"/>
      <c r="N1499" s="12"/>
      <c r="O1499" s="12"/>
      <c r="P1499" s="12"/>
    </row>
    <row r="1500" spans="3:16" x14ac:dyDescent="0.3">
      <c r="C1500" s="12"/>
      <c r="D1500" s="12"/>
      <c r="E1500" s="12"/>
      <c r="F1500" s="21"/>
      <c r="G1500" s="12"/>
      <c r="H1500" s="12"/>
      <c r="I1500" s="12"/>
      <c r="J1500" s="12"/>
      <c r="K1500" s="12"/>
      <c r="L1500" s="12"/>
      <c r="M1500" s="12"/>
      <c r="N1500" s="12"/>
      <c r="O1500" s="12"/>
      <c r="P1500" s="12"/>
    </row>
    <row r="1501" spans="3:16" x14ac:dyDescent="0.3">
      <c r="C1501" s="12"/>
      <c r="D1501" s="12"/>
      <c r="E1501" s="12"/>
      <c r="F1501" s="21"/>
      <c r="G1501" s="12"/>
      <c r="H1501" s="12"/>
      <c r="I1501" s="12"/>
      <c r="J1501" s="12"/>
      <c r="K1501" s="12"/>
      <c r="L1501" s="12"/>
      <c r="M1501" s="12"/>
      <c r="N1501" s="12"/>
      <c r="O1501" s="12"/>
      <c r="P1501" s="12"/>
    </row>
    <row r="1502" spans="3:16" x14ac:dyDescent="0.3">
      <c r="C1502" s="12"/>
      <c r="D1502" s="12"/>
      <c r="E1502" s="12"/>
      <c r="F1502" s="21"/>
      <c r="G1502" s="12"/>
      <c r="H1502" s="12"/>
      <c r="I1502" s="12"/>
      <c r="J1502" s="12"/>
      <c r="K1502" s="12"/>
      <c r="L1502" s="12"/>
      <c r="M1502" s="12"/>
      <c r="N1502" s="12"/>
      <c r="O1502" s="12"/>
      <c r="P1502" s="12"/>
    </row>
    <row r="1503" spans="3:16" x14ac:dyDescent="0.3">
      <c r="C1503" s="12"/>
      <c r="D1503" s="12"/>
      <c r="E1503" s="12"/>
      <c r="F1503" s="21"/>
      <c r="G1503" s="12"/>
      <c r="H1503" s="12"/>
      <c r="I1503" s="12"/>
      <c r="J1503" s="12"/>
      <c r="K1503" s="12"/>
      <c r="L1503" s="12"/>
      <c r="M1503" s="12"/>
      <c r="N1503" s="12"/>
      <c r="O1503" s="12"/>
      <c r="P1503" s="12"/>
    </row>
    <row r="1504" spans="3:16" x14ac:dyDescent="0.3">
      <c r="C1504" s="12"/>
      <c r="D1504" s="12"/>
      <c r="E1504" s="12"/>
      <c r="F1504" s="21"/>
      <c r="G1504" s="12"/>
      <c r="H1504" s="12"/>
      <c r="I1504" s="12"/>
      <c r="J1504" s="12"/>
      <c r="K1504" s="12"/>
      <c r="L1504" s="12"/>
      <c r="M1504" s="12"/>
      <c r="N1504" s="12"/>
      <c r="O1504" s="12"/>
      <c r="P1504" s="12"/>
    </row>
    <row r="1505" spans="3:16" x14ac:dyDescent="0.3">
      <c r="C1505" s="12"/>
      <c r="D1505" s="12"/>
      <c r="E1505" s="12"/>
      <c r="F1505" s="21"/>
      <c r="G1505" s="12"/>
      <c r="H1505" s="12"/>
      <c r="I1505" s="12"/>
      <c r="J1505" s="12"/>
      <c r="K1505" s="12"/>
      <c r="L1505" s="12"/>
      <c r="M1505" s="12"/>
      <c r="N1505" s="12"/>
      <c r="O1505" s="12"/>
      <c r="P1505" s="12"/>
    </row>
    <row r="1506" spans="3:16" x14ac:dyDescent="0.3">
      <c r="C1506" s="12"/>
      <c r="D1506" s="12"/>
      <c r="E1506" s="12"/>
      <c r="F1506" s="21"/>
      <c r="G1506" s="12"/>
      <c r="H1506" s="12"/>
      <c r="I1506" s="12"/>
      <c r="J1506" s="12"/>
      <c r="K1506" s="12"/>
      <c r="L1506" s="12"/>
      <c r="M1506" s="12"/>
      <c r="N1506" s="12"/>
      <c r="O1506" s="12"/>
      <c r="P1506" s="12"/>
    </row>
    <row r="1507" spans="3:16" x14ac:dyDescent="0.3">
      <c r="C1507" s="12"/>
      <c r="D1507" s="12"/>
      <c r="E1507" s="12"/>
      <c r="F1507" s="21"/>
      <c r="G1507" s="12"/>
      <c r="H1507" s="12"/>
      <c r="I1507" s="12"/>
      <c r="J1507" s="12"/>
      <c r="K1507" s="12"/>
      <c r="L1507" s="12"/>
      <c r="M1507" s="12"/>
      <c r="N1507" s="12"/>
      <c r="O1507" s="12"/>
      <c r="P1507" s="12"/>
    </row>
    <row r="1508" spans="3:16" x14ac:dyDescent="0.3">
      <c r="C1508" s="12"/>
      <c r="D1508" s="12"/>
      <c r="E1508" s="12"/>
      <c r="F1508" s="21"/>
      <c r="G1508" s="12"/>
      <c r="H1508" s="12"/>
      <c r="I1508" s="12"/>
      <c r="J1508" s="12"/>
      <c r="K1508" s="12"/>
      <c r="L1508" s="12"/>
      <c r="M1508" s="12"/>
      <c r="N1508" s="12"/>
      <c r="O1508" s="12"/>
      <c r="P1508" s="12"/>
    </row>
    <row r="1509" spans="3:16" x14ac:dyDescent="0.3">
      <c r="C1509" s="12"/>
      <c r="D1509" s="12"/>
      <c r="E1509" s="12"/>
      <c r="F1509" s="21"/>
      <c r="G1509" s="12"/>
      <c r="H1509" s="12"/>
      <c r="I1509" s="12"/>
      <c r="J1509" s="12"/>
      <c r="K1509" s="12"/>
      <c r="L1509" s="12"/>
      <c r="M1509" s="12"/>
      <c r="N1509" s="12"/>
      <c r="O1509" s="12"/>
      <c r="P1509" s="12"/>
    </row>
    <row r="1510" spans="3:16" x14ac:dyDescent="0.3">
      <c r="C1510" s="12"/>
      <c r="D1510" s="12"/>
      <c r="E1510" s="12"/>
      <c r="F1510" s="21"/>
      <c r="G1510" s="12"/>
      <c r="H1510" s="12"/>
      <c r="I1510" s="12"/>
      <c r="J1510" s="12"/>
      <c r="K1510" s="12"/>
      <c r="L1510" s="12"/>
      <c r="M1510" s="12"/>
      <c r="N1510" s="12"/>
      <c r="O1510" s="12"/>
      <c r="P1510" s="12"/>
    </row>
    <row r="1511" spans="3:16" x14ac:dyDescent="0.3">
      <c r="C1511" s="12"/>
      <c r="D1511" s="12"/>
      <c r="E1511" s="12"/>
      <c r="F1511" s="21"/>
      <c r="G1511" s="12"/>
      <c r="H1511" s="12"/>
      <c r="I1511" s="12"/>
      <c r="J1511" s="12"/>
      <c r="K1511" s="12"/>
      <c r="L1511" s="12"/>
      <c r="M1511" s="12"/>
      <c r="N1511" s="12"/>
      <c r="O1511" s="12"/>
      <c r="P1511" s="12"/>
    </row>
    <row r="1512" spans="3:16" x14ac:dyDescent="0.3">
      <c r="C1512" s="12"/>
      <c r="D1512" s="12"/>
      <c r="E1512" s="12"/>
      <c r="F1512" s="21"/>
      <c r="G1512" s="12"/>
      <c r="H1512" s="12"/>
      <c r="I1512" s="12"/>
      <c r="J1512" s="12"/>
      <c r="K1512" s="12"/>
      <c r="L1512" s="12"/>
      <c r="M1512" s="12"/>
      <c r="N1512" s="12"/>
      <c r="O1512" s="12"/>
      <c r="P1512" s="12"/>
    </row>
    <row r="1513" spans="3:16" x14ac:dyDescent="0.3">
      <c r="C1513" s="12"/>
      <c r="D1513" s="12"/>
      <c r="E1513" s="12"/>
      <c r="F1513" s="21"/>
      <c r="G1513" s="12"/>
      <c r="H1513" s="12"/>
      <c r="I1513" s="12"/>
      <c r="J1513" s="12"/>
      <c r="K1513" s="12"/>
      <c r="L1513" s="12"/>
      <c r="M1513" s="12"/>
      <c r="N1513" s="12"/>
      <c r="O1513" s="12"/>
      <c r="P1513" s="12"/>
    </row>
    <row r="1514" spans="3:16" x14ac:dyDescent="0.3">
      <c r="C1514" s="12"/>
      <c r="D1514" s="12"/>
      <c r="E1514" s="12"/>
      <c r="F1514" s="21"/>
      <c r="G1514" s="12"/>
      <c r="H1514" s="12"/>
      <c r="I1514" s="12"/>
      <c r="J1514" s="12"/>
      <c r="K1514" s="12"/>
      <c r="L1514" s="12"/>
      <c r="M1514" s="12"/>
      <c r="N1514" s="12"/>
      <c r="O1514" s="12"/>
      <c r="P1514" s="12"/>
    </row>
    <row r="1515" spans="3:16" x14ac:dyDescent="0.3">
      <c r="C1515" s="12"/>
      <c r="D1515" s="12"/>
      <c r="E1515" s="12"/>
      <c r="F1515" s="21"/>
      <c r="G1515" s="12"/>
      <c r="H1515" s="12"/>
      <c r="I1515" s="12"/>
      <c r="J1515" s="12"/>
      <c r="K1515" s="12"/>
      <c r="L1515" s="12"/>
      <c r="M1515" s="12"/>
      <c r="N1515" s="12"/>
      <c r="O1515" s="12"/>
      <c r="P1515" s="12"/>
    </row>
    <row r="1516" spans="3:16" x14ac:dyDescent="0.3">
      <c r="C1516" s="12"/>
      <c r="D1516" s="12"/>
      <c r="E1516" s="12"/>
      <c r="F1516" s="21"/>
      <c r="G1516" s="12"/>
      <c r="H1516" s="12"/>
      <c r="I1516" s="12"/>
      <c r="J1516" s="12"/>
      <c r="K1516" s="12"/>
      <c r="L1516" s="12"/>
      <c r="M1516" s="12"/>
      <c r="N1516" s="12"/>
      <c r="O1516" s="12"/>
      <c r="P1516" s="12"/>
    </row>
    <row r="1517" spans="3:16" x14ac:dyDescent="0.3">
      <c r="C1517" s="12"/>
      <c r="D1517" s="12"/>
      <c r="E1517" s="12"/>
      <c r="F1517" s="21"/>
      <c r="G1517" s="12"/>
      <c r="H1517" s="12"/>
      <c r="I1517" s="12"/>
      <c r="J1517" s="12"/>
      <c r="K1517" s="12"/>
      <c r="L1517" s="12"/>
      <c r="M1517" s="12"/>
      <c r="N1517" s="12"/>
      <c r="O1517" s="12"/>
      <c r="P1517" s="12"/>
    </row>
    <row r="1518" spans="3:16" x14ac:dyDescent="0.3">
      <c r="C1518" s="12"/>
      <c r="D1518" s="12"/>
      <c r="E1518" s="12"/>
      <c r="F1518" s="21"/>
      <c r="G1518" s="12"/>
      <c r="H1518" s="12"/>
      <c r="I1518" s="12"/>
      <c r="J1518" s="12"/>
      <c r="K1518" s="12"/>
      <c r="L1518" s="12"/>
      <c r="M1518" s="12"/>
      <c r="N1518" s="12"/>
      <c r="O1518" s="12"/>
      <c r="P1518" s="12"/>
    </row>
    <row r="1519" spans="3:16" x14ac:dyDescent="0.3">
      <c r="C1519" s="12"/>
      <c r="D1519" s="12"/>
      <c r="E1519" s="12"/>
      <c r="F1519" s="21"/>
      <c r="G1519" s="12"/>
      <c r="H1519" s="12"/>
      <c r="I1519" s="12"/>
      <c r="J1519" s="12"/>
      <c r="K1519" s="12"/>
      <c r="L1519" s="12"/>
      <c r="M1519" s="12"/>
      <c r="N1519" s="12"/>
      <c r="O1519" s="12"/>
      <c r="P1519" s="12"/>
    </row>
    <row r="1520" spans="3:16" x14ac:dyDescent="0.3">
      <c r="C1520" s="12"/>
      <c r="D1520" s="12"/>
      <c r="E1520" s="12"/>
      <c r="F1520" s="21"/>
      <c r="G1520" s="12"/>
      <c r="H1520" s="12"/>
      <c r="I1520" s="12"/>
      <c r="J1520" s="12"/>
      <c r="K1520" s="12"/>
      <c r="L1520" s="12"/>
      <c r="M1520" s="12"/>
      <c r="N1520" s="12"/>
      <c r="O1520" s="12"/>
      <c r="P1520" s="12"/>
    </row>
    <row r="1521" spans="3:16" x14ac:dyDescent="0.3">
      <c r="C1521" s="12"/>
      <c r="D1521" s="12"/>
      <c r="E1521" s="12"/>
      <c r="F1521" s="21"/>
      <c r="G1521" s="12"/>
      <c r="H1521" s="12"/>
      <c r="I1521" s="12"/>
      <c r="J1521" s="12"/>
      <c r="K1521" s="12"/>
      <c r="L1521" s="12"/>
      <c r="M1521" s="12"/>
      <c r="N1521" s="12"/>
      <c r="O1521" s="12"/>
      <c r="P1521" s="12"/>
    </row>
    <row r="1522" spans="3:16" x14ac:dyDescent="0.3">
      <c r="C1522" s="12"/>
      <c r="D1522" s="12"/>
      <c r="E1522" s="12"/>
      <c r="F1522" s="21"/>
      <c r="G1522" s="12"/>
      <c r="H1522" s="12"/>
      <c r="I1522" s="12"/>
      <c r="J1522" s="12"/>
      <c r="K1522" s="12"/>
      <c r="L1522" s="12"/>
      <c r="M1522" s="12"/>
      <c r="N1522" s="12"/>
      <c r="O1522" s="12"/>
      <c r="P1522" s="12"/>
    </row>
    <row r="1523" spans="3:16" x14ac:dyDescent="0.3">
      <c r="C1523" s="12"/>
      <c r="D1523" s="12"/>
      <c r="E1523" s="12"/>
      <c r="F1523" s="21"/>
      <c r="G1523" s="12"/>
      <c r="H1523" s="12"/>
      <c r="I1523" s="12"/>
      <c r="J1523" s="12"/>
      <c r="K1523" s="12"/>
      <c r="L1523" s="12"/>
      <c r="M1523" s="12"/>
      <c r="N1523" s="12"/>
      <c r="O1523" s="12"/>
      <c r="P1523" s="12"/>
    </row>
    <row r="1524" spans="3:16" x14ac:dyDescent="0.3">
      <c r="C1524" s="12"/>
      <c r="D1524" s="12"/>
      <c r="E1524" s="12"/>
      <c r="F1524" s="21"/>
      <c r="G1524" s="12"/>
      <c r="H1524" s="12"/>
      <c r="I1524" s="12"/>
      <c r="J1524" s="12"/>
      <c r="K1524" s="12"/>
      <c r="L1524" s="12"/>
      <c r="M1524" s="12"/>
      <c r="N1524" s="12"/>
      <c r="O1524" s="12"/>
      <c r="P1524" s="12"/>
    </row>
    <row r="1525" spans="3:16" x14ac:dyDescent="0.3">
      <c r="C1525" s="12"/>
      <c r="D1525" s="12"/>
      <c r="E1525" s="12"/>
      <c r="F1525" s="21"/>
      <c r="G1525" s="12"/>
      <c r="H1525" s="12"/>
      <c r="I1525" s="12"/>
      <c r="J1525" s="12"/>
      <c r="K1525" s="12"/>
      <c r="L1525" s="12"/>
      <c r="M1525" s="12"/>
      <c r="N1525" s="12"/>
      <c r="O1525" s="12"/>
      <c r="P1525" s="12"/>
    </row>
    <row r="1526" spans="3:16" x14ac:dyDescent="0.3">
      <c r="C1526" s="12"/>
      <c r="D1526" s="12"/>
      <c r="E1526" s="12"/>
      <c r="F1526" s="21"/>
      <c r="G1526" s="12"/>
      <c r="H1526" s="12"/>
      <c r="I1526" s="12"/>
      <c r="J1526" s="12"/>
      <c r="K1526" s="12"/>
      <c r="L1526" s="12"/>
      <c r="M1526" s="12"/>
      <c r="N1526" s="12"/>
      <c r="O1526" s="12"/>
      <c r="P1526" s="12"/>
    </row>
    <row r="1527" spans="3:16" x14ac:dyDescent="0.3">
      <c r="C1527" s="12"/>
      <c r="D1527" s="12"/>
      <c r="E1527" s="12"/>
      <c r="F1527" s="21"/>
      <c r="G1527" s="12"/>
      <c r="H1527" s="12"/>
      <c r="I1527" s="12"/>
      <c r="J1527" s="12"/>
      <c r="K1527" s="12"/>
      <c r="L1527" s="12"/>
      <c r="M1527" s="12"/>
      <c r="N1527" s="12"/>
      <c r="O1527" s="12"/>
      <c r="P1527" s="12"/>
    </row>
    <row r="1528" spans="3:16" x14ac:dyDescent="0.3">
      <c r="C1528" s="12"/>
      <c r="D1528" s="12"/>
      <c r="E1528" s="12"/>
      <c r="F1528" s="21"/>
      <c r="G1528" s="12"/>
      <c r="H1528" s="12"/>
      <c r="I1528" s="12"/>
      <c r="J1528" s="12"/>
      <c r="K1528" s="12"/>
      <c r="L1528" s="12"/>
      <c r="M1528" s="12"/>
      <c r="N1528" s="12"/>
      <c r="O1528" s="12"/>
      <c r="P1528" s="12"/>
    </row>
    <row r="1529" spans="3:16" x14ac:dyDescent="0.3">
      <c r="C1529" s="12"/>
      <c r="D1529" s="12"/>
      <c r="E1529" s="12"/>
      <c r="F1529" s="21"/>
      <c r="G1529" s="12"/>
      <c r="H1529" s="12"/>
      <c r="I1529" s="12"/>
      <c r="J1529" s="12"/>
      <c r="K1529" s="12"/>
      <c r="L1529" s="12"/>
      <c r="M1529" s="12"/>
      <c r="N1529" s="12"/>
      <c r="O1529" s="12"/>
      <c r="P1529" s="12"/>
    </row>
    <row r="1530" spans="3:16" x14ac:dyDescent="0.3">
      <c r="C1530" s="12"/>
      <c r="D1530" s="12"/>
      <c r="E1530" s="12"/>
      <c r="F1530" s="21"/>
      <c r="G1530" s="12"/>
      <c r="H1530" s="12"/>
      <c r="I1530" s="12"/>
      <c r="J1530" s="12"/>
      <c r="K1530" s="12"/>
      <c r="L1530" s="12"/>
      <c r="M1530" s="12"/>
      <c r="N1530" s="12"/>
      <c r="O1530" s="12"/>
      <c r="P1530" s="12"/>
    </row>
    <row r="1531" spans="3:16" x14ac:dyDescent="0.3">
      <c r="C1531" s="12"/>
      <c r="D1531" s="12"/>
      <c r="E1531" s="12"/>
      <c r="F1531" s="21"/>
      <c r="G1531" s="12"/>
      <c r="H1531" s="12"/>
      <c r="I1531" s="12"/>
      <c r="J1531" s="12"/>
      <c r="K1531" s="12"/>
      <c r="L1531" s="12"/>
      <c r="M1531" s="12"/>
      <c r="N1531" s="12"/>
      <c r="O1531" s="12"/>
      <c r="P1531" s="12"/>
    </row>
    <row r="1532" spans="3:16" x14ac:dyDescent="0.3">
      <c r="C1532" s="12"/>
      <c r="D1532" s="12"/>
      <c r="E1532" s="12"/>
      <c r="F1532" s="21"/>
      <c r="G1532" s="12"/>
      <c r="H1532" s="12"/>
      <c r="I1532" s="12"/>
      <c r="J1532" s="12"/>
      <c r="K1532" s="12"/>
      <c r="L1532" s="12"/>
      <c r="M1532" s="12"/>
      <c r="N1532" s="12"/>
      <c r="O1532" s="12"/>
      <c r="P1532" s="12"/>
    </row>
    <row r="1533" spans="3:16" x14ac:dyDescent="0.3">
      <c r="C1533" s="12"/>
      <c r="D1533" s="12"/>
      <c r="E1533" s="12"/>
      <c r="F1533" s="21"/>
      <c r="G1533" s="12"/>
      <c r="H1533" s="12"/>
      <c r="I1533" s="12"/>
      <c r="J1533" s="12"/>
      <c r="K1533" s="12"/>
      <c r="L1533" s="12"/>
      <c r="M1533" s="12"/>
      <c r="N1533" s="12"/>
      <c r="O1533" s="12"/>
      <c r="P1533" s="12"/>
    </row>
    <row r="1534" spans="3:16" x14ac:dyDescent="0.3">
      <c r="C1534" s="12"/>
      <c r="D1534" s="12"/>
      <c r="E1534" s="12"/>
      <c r="F1534" s="21"/>
      <c r="G1534" s="12"/>
      <c r="H1534" s="12"/>
      <c r="I1534" s="12"/>
      <c r="J1534" s="12"/>
      <c r="K1534" s="12"/>
      <c r="L1534" s="12"/>
      <c r="M1534" s="12"/>
      <c r="N1534" s="12"/>
      <c r="O1534" s="12"/>
      <c r="P1534" s="12"/>
    </row>
    <row r="1535" spans="3:16" x14ac:dyDescent="0.3">
      <c r="C1535" s="12"/>
      <c r="D1535" s="12"/>
      <c r="E1535" s="12"/>
      <c r="F1535" s="21"/>
      <c r="G1535" s="12"/>
      <c r="H1535" s="12"/>
      <c r="I1535" s="12"/>
      <c r="J1535" s="12"/>
      <c r="K1535" s="12"/>
      <c r="L1535" s="12"/>
      <c r="M1535" s="12"/>
      <c r="N1535" s="12"/>
      <c r="O1535" s="12"/>
      <c r="P1535" s="12"/>
    </row>
    <row r="1536" spans="3:16" x14ac:dyDescent="0.3">
      <c r="C1536" s="12"/>
      <c r="D1536" s="12"/>
      <c r="E1536" s="12"/>
      <c r="F1536" s="21"/>
      <c r="G1536" s="12"/>
      <c r="H1536" s="12"/>
      <c r="I1536" s="12"/>
      <c r="J1536" s="12"/>
      <c r="K1536" s="12"/>
      <c r="L1536" s="12"/>
      <c r="M1536" s="12"/>
      <c r="N1536" s="12"/>
      <c r="O1536" s="12"/>
      <c r="P1536" s="12"/>
    </row>
    <row r="1537" spans="3:16" x14ac:dyDescent="0.3">
      <c r="C1537" s="12"/>
      <c r="D1537" s="12"/>
      <c r="E1537" s="12"/>
      <c r="F1537" s="21"/>
      <c r="G1537" s="12"/>
      <c r="H1537" s="12"/>
      <c r="I1537" s="12"/>
      <c r="J1537" s="12"/>
      <c r="K1537" s="12"/>
      <c r="L1537" s="12"/>
      <c r="M1537" s="12"/>
      <c r="N1537" s="12"/>
      <c r="O1537" s="12"/>
      <c r="P1537" s="12"/>
    </row>
    <row r="1538" spans="3:16" x14ac:dyDescent="0.3">
      <c r="C1538" s="12"/>
      <c r="D1538" s="12"/>
      <c r="E1538" s="12"/>
      <c r="F1538" s="21"/>
      <c r="G1538" s="12"/>
      <c r="H1538" s="12"/>
      <c r="I1538" s="12"/>
      <c r="J1538" s="12"/>
      <c r="K1538" s="12"/>
      <c r="L1538" s="12"/>
      <c r="M1538" s="12"/>
      <c r="N1538" s="12"/>
      <c r="O1538" s="12"/>
      <c r="P1538" s="12"/>
    </row>
    <row r="1539" spans="3:16" x14ac:dyDescent="0.3">
      <c r="C1539" s="12"/>
      <c r="D1539" s="12"/>
      <c r="E1539" s="12"/>
      <c r="F1539" s="21"/>
      <c r="G1539" s="12"/>
      <c r="H1539" s="12"/>
      <c r="I1539" s="12"/>
      <c r="J1539" s="12"/>
      <c r="K1539" s="12"/>
      <c r="L1539" s="12"/>
      <c r="M1539" s="12"/>
      <c r="N1539" s="12"/>
      <c r="O1539" s="12"/>
      <c r="P1539" s="12"/>
    </row>
    <row r="1540" spans="3:16" x14ac:dyDescent="0.3">
      <c r="C1540" s="12"/>
      <c r="D1540" s="12"/>
      <c r="E1540" s="12"/>
      <c r="F1540" s="21"/>
      <c r="G1540" s="12"/>
      <c r="H1540" s="12"/>
      <c r="I1540" s="12"/>
      <c r="J1540" s="12"/>
      <c r="K1540" s="12"/>
      <c r="L1540" s="12"/>
      <c r="M1540" s="12"/>
      <c r="N1540" s="12"/>
      <c r="O1540" s="12"/>
      <c r="P1540" s="12"/>
    </row>
    <row r="1541" spans="3:16" x14ac:dyDescent="0.3">
      <c r="C1541" s="12"/>
      <c r="D1541" s="12"/>
      <c r="E1541" s="12"/>
      <c r="F1541" s="21"/>
      <c r="G1541" s="12"/>
      <c r="H1541" s="12"/>
      <c r="I1541" s="12"/>
      <c r="J1541" s="12"/>
      <c r="K1541" s="12"/>
      <c r="L1541" s="12"/>
      <c r="M1541" s="12"/>
      <c r="N1541" s="12"/>
      <c r="O1541" s="12"/>
      <c r="P1541" s="12"/>
    </row>
    <row r="1542" spans="3:16" x14ac:dyDescent="0.3">
      <c r="C1542" s="12"/>
      <c r="D1542" s="12"/>
      <c r="E1542" s="12"/>
      <c r="F1542" s="21"/>
      <c r="G1542" s="12"/>
      <c r="H1542" s="12"/>
      <c r="I1542" s="12"/>
      <c r="J1542" s="12"/>
      <c r="K1542" s="12"/>
      <c r="L1542" s="12"/>
      <c r="M1542" s="12"/>
      <c r="N1542" s="12"/>
      <c r="O1542" s="12"/>
      <c r="P1542" s="12"/>
    </row>
    <row r="1543" spans="3:16" x14ac:dyDescent="0.3">
      <c r="C1543" s="12"/>
      <c r="D1543" s="12"/>
      <c r="E1543" s="12"/>
      <c r="F1543" s="21"/>
      <c r="G1543" s="12"/>
      <c r="H1543" s="12"/>
      <c r="I1543" s="12"/>
      <c r="J1543" s="12"/>
      <c r="K1543" s="12"/>
      <c r="L1543" s="12"/>
      <c r="M1543" s="12"/>
      <c r="N1543" s="12"/>
      <c r="O1543" s="12"/>
      <c r="P1543" s="12"/>
    </row>
    <row r="1544" spans="3:16" x14ac:dyDescent="0.3">
      <c r="C1544" s="12"/>
      <c r="D1544" s="12"/>
      <c r="E1544" s="12"/>
      <c r="F1544" s="21"/>
      <c r="G1544" s="12"/>
      <c r="H1544" s="12"/>
      <c r="I1544" s="12"/>
      <c r="J1544" s="12"/>
      <c r="K1544" s="12"/>
      <c r="L1544" s="12"/>
      <c r="M1544" s="12"/>
      <c r="N1544" s="12"/>
      <c r="O1544" s="12"/>
      <c r="P1544" s="12"/>
    </row>
    <row r="1545" spans="3:16" x14ac:dyDescent="0.3">
      <c r="C1545" s="12"/>
      <c r="D1545" s="12"/>
      <c r="E1545" s="12"/>
      <c r="F1545" s="21"/>
      <c r="G1545" s="12"/>
      <c r="H1545" s="12"/>
      <c r="I1545" s="12"/>
      <c r="J1545" s="12"/>
      <c r="K1545" s="12"/>
      <c r="L1545" s="12"/>
      <c r="M1545" s="12"/>
      <c r="N1545" s="12"/>
      <c r="O1545" s="12"/>
      <c r="P1545" s="12"/>
    </row>
    <row r="1546" spans="3:16" x14ac:dyDescent="0.3">
      <c r="C1546" s="12"/>
      <c r="D1546" s="12"/>
      <c r="E1546" s="12"/>
      <c r="F1546" s="21"/>
      <c r="G1546" s="12"/>
      <c r="H1546" s="12"/>
      <c r="I1546" s="12"/>
      <c r="J1546" s="12"/>
      <c r="K1546" s="12"/>
      <c r="L1546" s="12"/>
      <c r="M1546" s="12"/>
      <c r="N1546" s="12"/>
      <c r="O1546" s="12"/>
      <c r="P1546" s="12"/>
    </row>
    <row r="1547" spans="3:16" x14ac:dyDescent="0.3">
      <c r="C1547" s="12"/>
      <c r="D1547" s="12"/>
      <c r="E1547" s="12"/>
      <c r="F1547" s="21"/>
      <c r="G1547" s="12"/>
      <c r="H1547" s="12"/>
      <c r="I1547" s="12"/>
      <c r="J1547" s="12"/>
      <c r="K1547" s="12"/>
      <c r="L1547" s="12"/>
      <c r="M1547" s="12"/>
      <c r="N1547" s="12"/>
      <c r="O1547" s="12"/>
      <c r="P1547" s="12"/>
    </row>
    <row r="1548" spans="3:16" x14ac:dyDescent="0.3">
      <c r="C1548" s="12"/>
      <c r="D1548" s="12"/>
      <c r="E1548" s="12"/>
      <c r="F1548" s="21"/>
      <c r="G1548" s="12"/>
      <c r="H1548" s="12"/>
      <c r="I1548" s="12"/>
      <c r="J1548" s="12"/>
      <c r="K1548" s="12"/>
      <c r="L1548" s="12"/>
      <c r="M1548" s="12"/>
      <c r="N1548" s="12"/>
      <c r="O1548" s="12"/>
      <c r="P1548" s="12"/>
    </row>
    <row r="1549" spans="3:16" x14ac:dyDescent="0.3">
      <c r="C1549" s="12"/>
      <c r="D1549" s="12"/>
      <c r="E1549" s="12"/>
      <c r="F1549" s="21"/>
      <c r="G1549" s="12"/>
      <c r="H1549" s="12"/>
      <c r="I1549" s="12"/>
      <c r="J1549" s="12"/>
      <c r="K1549" s="12"/>
      <c r="L1549" s="12"/>
      <c r="M1549" s="12"/>
      <c r="N1549" s="12"/>
      <c r="O1549" s="12"/>
      <c r="P1549" s="12"/>
    </row>
    <row r="1550" spans="3:16" x14ac:dyDescent="0.3">
      <c r="C1550" s="12"/>
      <c r="D1550" s="12"/>
      <c r="E1550" s="12"/>
      <c r="F1550" s="21"/>
      <c r="G1550" s="12"/>
      <c r="H1550" s="12"/>
      <c r="I1550" s="12"/>
      <c r="J1550" s="12"/>
      <c r="K1550" s="12"/>
      <c r="L1550" s="12"/>
      <c r="M1550" s="12"/>
      <c r="N1550" s="12"/>
      <c r="O1550" s="12"/>
      <c r="P1550" s="12"/>
    </row>
    <row r="1551" spans="3:16" x14ac:dyDescent="0.3">
      <c r="C1551" s="12"/>
      <c r="D1551" s="12"/>
      <c r="E1551" s="12"/>
      <c r="F1551" s="21"/>
      <c r="G1551" s="12"/>
      <c r="H1551" s="12"/>
      <c r="I1551" s="12"/>
      <c r="J1551" s="12"/>
      <c r="K1551" s="12"/>
      <c r="L1551" s="12"/>
      <c r="M1551" s="12"/>
      <c r="N1551" s="12"/>
      <c r="O1551" s="12"/>
      <c r="P1551" s="12"/>
    </row>
    <row r="1552" spans="3:16" x14ac:dyDescent="0.3">
      <c r="C1552" s="12"/>
      <c r="D1552" s="12"/>
      <c r="E1552" s="12"/>
      <c r="F1552" s="21"/>
      <c r="G1552" s="12"/>
      <c r="H1552" s="12"/>
      <c r="I1552" s="12"/>
      <c r="J1552" s="12"/>
      <c r="K1552" s="12"/>
      <c r="L1552" s="12"/>
      <c r="M1552" s="12"/>
      <c r="N1552" s="12"/>
      <c r="O1552" s="12"/>
      <c r="P1552" s="12"/>
    </row>
    <row r="1553" spans="3:16" x14ac:dyDescent="0.3">
      <c r="C1553" s="12"/>
      <c r="D1553" s="12"/>
      <c r="E1553" s="12"/>
      <c r="F1553" s="21"/>
      <c r="G1553" s="12"/>
      <c r="H1553" s="12"/>
      <c r="I1553" s="12"/>
      <c r="J1553" s="12"/>
      <c r="K1553" s="12"/>
      <c r="L1553" s="12"/>
      <c r="M1553" s="12"/>
      <c r="N1553" s="12"/>
      <c r="O1553" s="12"/>
      <c r="P1553" s="12"/>
    </row>
    <row r="1554" spans="3:16" x14ac:dyDescent="0.3">
      <c r="C1554" s="12"/>
      <c r="D1554" s="12"/>
      <c r="E1554" s="12"/>
      <c r="F1554" s="21"/>
      <c r="G1554" s="12"/>
      <c r="H1554" s="12"/>
      <c r="I1554" s="12"/>
      <c r="J1554" s="12"/>
      <c r="K1554" s="12"/>
      <c r="L1554" s="12"/>
      <c r="M1554" s="12"/>
      <c r="N1554" s="12"/>
      <c r="O1554" s="12"/>
      <c r="P1554" s="12"/>
    </row>
    <row r="1555" spans="3:16" x14ac:dyDescent="0.3">
      <c r="C1555" s="12"/>
      <c r="D1555" s="12"/>
      <c r="E1555" s="12"/>
      <c r="F1555" s="21"/>
      <c r="G1555" s="12"/>
      <c r="H1555" s="12"/>
      <c r="I1555" s="12"/>
      <c r="J1555" s="12"/>
      <c r="K1555" s="12"/>
      <c r="L1555" s="12"/>
      <c r="M1555" s="12"/>
      <c r="N1555" s="12"/>
      <c r="O1555" s="12"/>
      <c r="P1555" s="12"/>
    </row>
    <row r="1556" spans="3:16" x14ac:dyDescent="0.3">
      <c r="C1556" s="12"/>
      <c r="D1556" s="12"/>
      <c r="E1556" s="12"/>
      <c r="F1556" s="21"/>
      <c r="G1556" s="12"/>
      <c r="H1556" s="12"/>
      <c r="I1556" s="12"/>
      <c r="J1556" s="12"/>
      <c r="K1556" s="12"/>
      <c r="L1556" s="12"/>
      <c r="M1556" s="12"/>
      <c r="N1556" s="12"/>
      <c r="O1556" s="12"/>
      <c r="P1556" s="12"/>
    </row>
    <row r="1557" spans="3:16" x14ac:dyDescent="0.3">
      <c r="C1557" s="12"/>
      <c r="D1557" s="12"/>
      <c r="E1557" s="12"/>
      <c r="F1557" s="21"/>
      <c r="G1557" s="12"/>
      <c r="H1557" s="12"/>
      <c r="I1557" s="12"/>
      <c r="J1557" s="12"/>
      <c r="K1557" s="12"/>
      <c r="L1557" s="12"/>
      <c r="M1557" s="12"/>
      <c r="N1557" s="12"/>
      <c r="O1557" s="12"/>
      <c r="P1557" s="12"/>
    </row>
    <row r="1558" spans="3:16" x14ac:dyDescent="0.3">
      <c r="C1558" s="12"/>
      <c r="D1558" s="12"/>
      <c r="E1558" s="12"/>
      <c r="F1558" s="21"/>
      <c r="G1558" s="12"/>
      <c r="H1558" s="12"/>
      <c r="I1558" s="12"/>
      <c r="J1558" s="12"/>
      <c r="K1558" s="12"/>
      <c r="L1558" s="12"/>
      <c r="M1558" s="12"/>
      <c r="N1558" s="12"/>
      <c r="O1558" s="12"/>
      <c r="P1558" s="12"/>
    </row>
    <row r="1559" spans="3:16" x14ac:dyDescent="0.3">
      <c r="C1559" s="12"/>
      <c r="D1559" s="12"/>
      <c r="E1559" s="12"/>
      <c r="F1559" s="21"/>
      <c r="G1559" s="12"/>
      <c r="H1559" s="12"/>
      <c r="I1559" s="12"/>
      <c r="J1559" s="12"/>
      <c r="K1559" s="12"/>
      <c r="L1559" s="12"/>
      <c r="M1559" s="12"/>
      <c r="N1559" s="12"/>
      <c r="O1559" s="12"/>
      <c r="P1559" s="12"/>
    </row>
    <row r="1560" spans="3:16" x14ac:dyDescent="0.3">
      <c r="C1560" s="12"/>
      <c r="D1560" s="12"/>
      <c r="E1560" s="12"/>
      <c r="F1560" s="21"/>
      <c r="G1560" s="12"/>
      <c r="H1560" s="12"/>
      <c r="I1560" s="12"/>
      <c r="J1560" s="12"/>
      <c r="K1560" s="12"/>
      <c r="L1560" s="12"/>
      <c r="M1560" s="12"/>
      <c r="N1560" s="12"/>
      <c r="O1560" s="12"/>
      <c r="P1560" s="12"/>
    </row>
    <row r="1561" spans="3:16" x14ac:dyDescent="0.3">
      <c r="C1561" s="12"/>
      <c r="D1561" s="12"/>
      <c r="E1561" s="12"/>
      <c r="F1561" s="21"/>
      <c r="G1561" s="12"/>
      <c r="H1561" s="12"/>
      <c r="I1561" s="12"/>
      <c r="J1561" s="12"/>
      <c r="K1561" s="12"/>
      <c r="L1561" s="12"/>
      <c r="M1561" s="12"/>
      <c r="N1561" s="12"/>
      <c r="O1561" s="12"/>
      <c r="P1561" s="12"/>
    </row>
    <row r="1562" spans="3:16" x14ac:dyDescent="0.3">
      <c r="C1562" s="12"/>
      <c r="D1562" s="12"/>
      <c r="E1562" s="12"/>
      <c r="F1562" s="21"/>
      <c r="G1562" s="12"/>
      <c r="H1562" s="12"/>
      <c r="I1562" s="12"/>
      <c r="J1562" s="12"/>
      <c r="K1562" s="12"/>
      <c r="L1562" s="12"/>
      <c r="M1562" s="12"/>
      <c r="N1562" s="12"/>
      <c r="O1562" s="12"/>
      <c r="P1562" s="12"/>
    </row>
    <row r="1563" spans="3:16" x14ac:dyDescent="0.3">
      <c r="C1563" s="12"/>
      <c r="D1563" s="12"/>
      <c r="E1563" s="12"/>
      <c r="F1563" s="21"/>
      <c r="G1563" s="12"/>
      <c r="H1563" s="12"/>
      <c r="I1563" s="12"/>
      <c r="J1563" s="12"/>
      <c r="K1563" s="12"/>
      <c r="L1563" s="12"/>
      <c r="M1563" s="12"/>
      <c r="N1563" s="12"/>
      <c r="O1563" s="12"/>
      <c r="P1563" s="12"/>
    </row>
    <row r="1564" spans="3:16" x14ac:dyDescent="0.3">
      <c r="C1564" s="12"/>
      <c r="D1564" s="12"/>
      <c r="E1564" s="12"/>
      <c r="F1564" s="21"/>
      <c r="G1564" s="12"/>
      <c r="H1564" s="12"/>
      <c r="I1564" s="12"/>
      <c r="J1564" s="12"/>
      <c r="K1564" s="12"/>
      <c r="L1564" s="12"/>
      <c r="M1564" s="12"/>
      <c r="N1564" s="12"/>
      <c r="O1564" s="12"/>
      <c r="P1564" s="12"/>
    </row>
    <row r="1565" spans="3:16" x14ac:dyDescent="0.3">
      <c r="C1565" s="12"/>
      <c r="D1565" s="12"/>
      <c r="E1565" s="12"/>
      <c r="F1565" s="21"/>
      <c r="G1565" s="12"/>
      <c r="H1565" s="12"/>
      <c r="I1565" s="12"/>
      <c r="J1565" s="12"/>
      <c r="K1565" s="12"/>
      <c r="L1565" s="12"/>
      <c r="M1565" s="12"/>
      <c r="N1565" s="12"/>
      <c r="O1565" s="12"/>
      <c r="P1565" s="12"/>
    </row>
    <row r="1566" spans="3:16" x14ac:dyDescent="0.3">
      <c r="C1566" s="12"/>
      <c r="D1566" s="12"/>
      <c r="E1566" s="12"/>
      <c r="F1566" s="21"/>
      <c r="G1566" s="12"/>
      <c r="H1566" s="12"/>
      <c r="I1566" s="12"/>
      <c r="J1566" s="12"/>
      <c r="K1566" s="12"/>
      <c r="L1566" s="12"/>
      <c r="M1566" s="12"/>
      <c r="N1566" s="12"/>
      <c r="O1566" s="12"/>
      <c r="P1566" s="12"/>
    </row>
    <row r="1567" spans="3:16" x14ac:dyDescent="0.3">
      <c r="C1567" s="12"/>
      <c r="D1567" s="12"/>
      <c r="E1567" s="12"/>
      <c r="F1567" s="21"/>
      <c r="G1567" s="12"/>
      <c r="H1567" s="12"/>
      <c r="I1567" s="12"/>
      <c r="J1567" s="12"/>
      <c r="K1567" s="12"/>
      <c r="L1567" s="12"/>
      <c r="M1567" s="12"/>
      <c r="N1567" s="12"/>
      <c r="O1567" s="12"/>
      <c r="P1567" s="12"/>
    </row>
    <row r="1568" spans="3:16" x14ac:dyDescent="0.3">
      <c r="C1568" s="12"/>
      <c r="D1568" s="12"/>
      <c r="E1568" s="12"/>
      <c r="F1568" s="21"/>
      <c r="G1568" s="12"/>
      <c r="H1568" s="12"/>
      <c r="I1568" s="12"/>
      <c r="J1568" s="12"/>
      <c r="K1568" s="12"/>
      <c r="L1568" s="12"/>
      <c r="M1568" s="12"/>
      <c r="N1568" s="12"/>
      <c r="O1568" s="12"/>
      <c r="P1568" s="12"/>
    </row>
    <row r="1569" spans="3:16" x14ac:dyDescent="0.3">
      <c r="C1569" s="12"/>
      <c r="D1569" s="12"/>
      <c r="E1569" s="12"/>
      <c r="F1569" s="21"/>
      <c r="G1569" s="12"/>
      <c r="H1569" s="12"/>
      <c r="I1569" s="12"/>
      <c r="J1569" s="12"/>
      <c r="K1569" s="12"/>
      <c r="L1569" s="12"/>
      <c r="M1569" s="12"/>
      <c r="N1569" s="12"/>
      <c r="O1569" s="12"/>
      <c r="P1569" s="12"/>
    </row>
    <row r="1570" spans="3:16" x14ac:dyDescent="0.3">
      <c r="C1570" s="12"/>
      <c r="D1570" s="12"/>
      <c r="E1570" s="12"/>
      <c r="F1570" s="21"/>
      <c r="G1570" s="12"/>
      <c r="H1570" s="12"/>
      <c r="I1570" s="12"/>
      <c r="J1570" s="12"/>
      <c r="K1570" s="12"/>
      <c r="L1570" s="12"/>
      <c r="M1570" s="12"/>
      <c r="N1570" s="12"/>
      <c r="O1570" s="12"/>
      <c r="P1570" s="12"/>
    </row>
    <row r="1571" spans="3:16" x14ac:dyDescent="0.3">
      <c r="C1571" s="12"/>
      <c r="D1571" s="12"/>
      <c r="E1571" s="12"/>
      <c r="F1571" s="21"/>
      <c r="G1571" s="12"/>
      <c r="H1571" s="12"/>
      <c r="I1571" s="12"/>
      <c r="J1571" s="12"/>
      <c r="K1571" s="12"/>
      <c r="L1571" s="12"/>
      <c r="M1571" s="12"/>
      <c r="N1571" s="12"/>
      <c r="O1571" s="12"/>
      <c r="P1571" s="12"/>
    </row>
    <row r="1572" spans="3:16" x14ac:dyDescent="0.3">
      <c r="C1572" s="12"/>
      <c r="D1572" s="12"/>
      <c r="E1572" s="12"/>
      <c r="F1572" s="21"/>
      <c r="G1572" s="12"/>
      <c r="H1572" s="12"/>
      <c r="I1572" s="12"/>
      <c r="J1572" s="12"/>
      <c r="K1572" s="12"/>
      <c r="L1572" s="12"/>
      <c r="M1572" s="12"/>
      <c r="N1572" s="12"/>
      <c r="O1572" s="12"/>
      <c r="P1572" s="12"/>
    </row>
    <row r="1573" spans="3:16" x14ac:dyDescent="0.3">
      <c r="C1573" s="12"/>
      <c r="D1573" s="12"/>
      <c r="E1573" s="12"/>
      <c r="F1573" s="21"/>
      <c r="G1573" s="12"/>
      <c r="H1573" s="12"/>
      <c r="I1573" s="12"/>
      <c r="J1573" s="12"/>
      <c r="K1573" s="12"/>
      <c r="L1573" s="12"/>
      <c r="M1573" s="12"/>
      <c r="N1573" s="12"/>
      <c r="O1573" s="12"/>
      <c r="P1573" s="12"/>
    </row>
    <row r="1574" spans="3:16" x14ac:dyDescent="0.3">
      <c r="C1574" s="12"/>
      <c r="D1574" s="12"/>
      <c r="E1574" s="12"/>
      <c r="F1574" s="21"/>
      <c r="G1574" s="12"/>
      <c r="H1574" s="12"/>
      <c r="I1574" s="12"/>
      <c r="J1574" s="12"/>
      <c r="K1574" s="12"/>
      <c r="L1574" s="12"/>
      <c r="M1574" s="12"/>
      <c r="N1574" s="12"/>
      <c r="O1574" s="12"/>
      <c r="P1574" s="12"/>
    </row>
    <row r="1575" spans="3:16" x14ac:dyDescent="0.3">
      <c r="C1575" s="12"/>
      <c r="D1575" s="12"/>
      <c r="E1575" s="12"/>
      <c r="F1575" s="21"/>
      <c r="G1575" s="12"/>
      <c r="H1575" s="12"/>
      <c r="I1575" s="12"/>
      <c r="J1575" s="12"/>
      <c r="K1575" s="12"/>
      <c r="L1575" s="12"/>
      <c r="M1575" s="12"/>
      <c r="N1575" s="12"/>
      <c r="O1575" s="12"/>
      <c r="P1575" s="12"/>
    </row>
    <row r="1576" spans="3:16" x14ac:dyDescent="0.3">
      <c r="C1576" s="12"/>
      <c r="D1576" s="12"/>
      <c r="E1576" s="12"/>
      <c r="F1576" s="21"/>
      <c r="G1576" s="12"/>
      <c r="H1576" s="12"/>
      <c r="I1576" s="12"/>
      <c r="J1576" s="12"/>
      <c r="K1576" s="12"/>
      <c r="L1576" s="12"/>
      <c r="M1576" s="12"/>
      <c r="N1576" s="12"/>
      <c r="O1576" s="12"/>
      <c r="P1576" s="12"/>
    </row>
    <row r="1577" spans="3:16" x14ac:dyDescent="0.3">
      <c r="C1577" s="12"/>
      <c r="D1577" s="12"/>
      <c r="E1577" s="12"/>
      <c r="F1577" s="21"/>
      <c r="G1577" s="12"/>
      <c r="H1577" s="12"/>
      <c r="I1577" s="12"/>
      <c r="J1577" s="12"/>
      <c r="K1577" s="12"/>
      <c r="L1577" s="12"/>
      <c r="M1577" s="12"/>
      <c r="N1577" s="12"/>
      <c r="O1577" s="12"/>
      <c r="P1577" s="12"/>
    </row>
    <row r="1578" spans="3:16" x14ac:dyDescent="0.3">
      <c r="C1578" s="12"/>
      <c r="D1578" s="12"/>
      <c r="E1578" s="12"/>
      <c r="F1578" s="21"/>
      <c r="G1578" s="12"/>
      <c r="H1578" s="12"/>
      <c r="I1578" s="12"/>
      <c r="J1578" s="12"/>
      <c r="K1578" s="12"/>
      <c r="L1578" s="12"/>
      <c r="M1578" s="12"/>
      <c r="N1578" s="12"/>
      <c r="O1578" s="12"/>
      <c r="P1578" s="12"/>
    </row>
    <row r="1579" spans="3:16" x14ac:dyDescent="0.3">
      <c r="C1579" s="12"/>
      <c r="D1579" s="12"/>
      <c r="E1579" s="12"/>
      <c r="F1579" s="21"/>
      <c r="G1579" s="12"/>
      <c r="H1579" s="12"/>
      <c r="I1579" s="12"/>
      <c r="J1579" s="12"/>
      <c r="K1579" s="12"/>
      <c r="L1579" s="12"/>
      <c r="M1579" s="12"/>
      <c r="N1579" s="12"/>
      <c r="O1579" s="12"/>
      <c r="P1579" s="12"/>
    </row>
    <row r="1580" spans="3:16" x14ac:dyDescent="0.3">
      <c r="C1580" s="12"/>
      <c r="D1580" s="12"/>
      <c r="E1580" s="12"/>
      <c r="F1580" s="21"/>
      <c r="G1580" s="12"/>
      <c r="H1580" s="12"/>
      <c r="I1580" s="12"/>
      <c r="J1580" s="12"/>
      <c r="K1580" s="12"/>
      <c r="L1580" s="12"/>
      <c r="M1580" s="12"/>
      <c r="N1580" s="12"/>
      <c r="O1580" s="12"/>
      <c r="P1580" s="12"/>
    </row>
    <row r="1581" spans="3:16" x14ac:dyDescent="0.3">
      <c r="C1581" s="12"/>
      <c r="D1581" s="12"/>
      <c r="E1581" s="12"/>
      <c r="F1581" s="21"/>
      <c r="G1581" s="12"/>
      <c r="H1581" s="12"/>
      <c r="I1581" s="12"/>
      <c r="J1581" s="12"/>
      <c r="K1581" s="12"/>
      <c r="L1581" s="12"/>
      <c r="M1581" s="12"/>
      <c r="N1581" s="12"/>
      <c r="O1581" s="12"/>
      <c r="P1581" s="12"/>
    </row>
    <row r="1582" spans="3:16" x14ac:dyDescent="0.3">
      <c r="C1582" s="12"/>
      <c r="D1582" s="12"/>
      <c r="E1582" s="12"/>
      <c r="F1582" s="21"/>
      <c r="G1582" s="12"/>
      <c r="H1582" s="12"/>
      <c r="I1582" s="12"/>
      <c r="J1582" s="12"/>
      <c r="K1582" s="12"/>
      <c r="L1582" s="12"/>
      <c r="M1582" s="12"/>
      <c r="N1582" s="12"/>
      <c r="O1582" s="12"/>
      <c r="P1582" s="12"/>
    </row>
    <row r="1583" spans="3:16" x14ac:dyDescent="0.3">
      <c r="C1583" s="12"/>
      <c r="D1583" s="12"/>
      <c r="E1583" s="12"/>
      <c r="F1583" s="21"/>
      <c r="G1583" s="12"/>
      <c r="H1583" s="12"/>
      <c r="I1583" s="12"/>
      <c r="J1583" s="12"/>
      <c r="K1583" s="12"/>
      <c r="L1583" s="12"/>
      <c r="M1583" s="12"/>
      <c r="N1583" s="12"/>
      <c r="O1583" s="12"/>
      <c r="P1583" s="12"/>
    </row>
    <row r="1584" spans="3:16" x14ac:dyDescent="0.3">
      <c r="C1584" s="12"/>
      <c r="D1584" s="12"/>
      <c r="E1584" s="12"/>
      <c r="F1584" s="21"/>
      <c r="G1584" s="12"/>
      <c r="H1584" s="12"/>
      <c r="I1584" s="12"/>
      <c r="J1584" s="12"/>
      <c r="K1584" s="12"/>
      <c r="L1584" s="12"/>
      <c r="M1584" s="12"/>
      <c r="N1584" s="12"/>
      <c r="O1584" s="12"/>
      <c r="P1584" s="12"/>
    </row>
    <row r="1585" spans="3:16" x14ac:dyDescent="0.3">
      <c r="C1585" s="12"/>
      <c r="D1585" s="12"/>
      <c r="E1585" s="12"/>
      <c r="F1585" s="21"/>
      <c r="G1585" s="12"/>
      <c r="H1585" s="12"/>
      <c r="I1585" s="12"/>
      <c r="J1585" s="12"/>
      <c r="K1585" s="12"/>
      <c r="L1585" s="12"/>
      <c r="M1585" s="12"/>
      <c r="N1585" s="12"/>
      <c r="O1585" s="12"/>
      <c r="P1585" s="12"/>
    </row>
    <row r="1586" spans="3:16" x14ac:dyDescent="0.3">
      <c r="C1586" s="12"/>
      <c r="D1586" s="12"/>
      <c r="E1586" s="12"/>
      <c r="F1586" s="21"/>
      <c r="G1586" s="12"/>
      <c r="H1586" s="12"/>
      <c r="I1586" s="12"/>
      <c r="J1586" s="12"/>
      <c r="K1586" s="12"/>
      <c r="L1586" s="12"/>
      <c r="M1586" s="12"/>
      <c r="N1586" s="12"/>
      <c r="O1586" s="12"/>
      <c r="P1586" s="12"/>
    </row>
    <row r="1587" spans="3:16" x14ac:dyDescent="0.3">
      <c r="C1587" s="12"/>
      <c r="D1587" s="12"/>
      <c r="E1587" s="12"/>
      <c r="F1587" s="21"/>
      <c r="G1587" s="12"/>
      <c r="H1587" s="12"/>
      <c r="I1587" s="12"/>
      <c r="J1587" s="12"/>
      <c r="K1587" s="12"/>
      <c r="L1587" s="12"/>
      <c r="M1587" s="12"/>
      <c r="N1587" s="12"/>
      <c r="O1587" s="12"/>
      <c r="P1587" s="12"/>
    </row>
    <row r="1588" spans="3:16" x14ac:dyDescent="0.3">
      <c r="C1588" s="12"/>
      <c r="D1588" s="12"/>
      <c r="E1588" s="12"/>
      <c r="F1588" s="21"/>
      <c r="G1588" s="12"/>
      <c r="H1588" s="12"/>
      <c r="I1588" s="12"/>
      <c r="J1588" s="12"/>
      <c r="K1588" s="12"/>
      <c r="L1588" s="12"/>
      <c r="M1588" s="12"/>
      <c r="N1588" s="12"/>
      <c r="O1588" s="12"/>
      <c r="P1588" s="12"/>
    </row>
    <row r="1589" spans="3:16" x14ac:dyDescent="0.3">
      <c r="C1589" s="12"/>
      <c r="D1589" s="12"/>
      <c r="E1589" s="12"/>
      <c r="F1589" s="21"/>
      <c r="G1589" s="12"/>
      <c r="H1589" s="12"/>
      <c r="I1589" s="12"/>
      <c r="J1589" s="12"/>
      <c r="K1589" s="12"/>
      <c r="L1589" s="12"/>
      <c r="M1589" s="12"/>
      <c r="N1589" s="12"/>
      <c r="O1589" s="12"/>
      <c r="P1589" s="12"/>
    </row>
    <row r="1590" spans="3:16" x14ac:dyDescent="0.3">
      <c r="C1590" s="12"/>
      <c r="D1590" s="12"/>
      <c r="E1590" s="12"/>
      <c r="F1590" s="21"/>
      <c r="G1590" s="12"/>
      <c r="H1590" s="12"/>
      <c r="I1590" s="12"/>
      <c r="J1590" s="12"/>
      <c r="K1590" s="12"/>
      <c r="L1590" s="12"/>
      <c r="M1590" s="12"/>
      <c r="N1590" s="12"/>
      <c r="O1590" s="12"/>
      <c r="P1590" s="12"/>
    </row>
    <row r="1591" spans="3:16" x14ac:dyDescent="0.3">
      <c r="C1591" s="12"/>
      <c r="D1591" s="12"/>
      <c r="E1591" s="12"/>
      <c r="F1591" s="21"/>
      <c r="G1591" s="12"/>
      <c r="H1591" s="12"/>
      <c r="I1591" s="12"/>
      <c r="J1591" s="12"/>
      <c r="K1591" s="12"/>
      <c r="L1591" s="12"/>
      <c r="M1591" s="12"/>
      <c r="N1591" s="12"/>
      <c r="O1591" s="12"/>
      <c r="P1591" s="12"/>
    </row>
    <row r="1592" spans="3:16" x14ac:dyDescent="0.3">
      <c r="C1592" s="12"/>
      <c r="D1592" s="12"/>
      <c r="E1592" s="12"/>
      <c r="F1592" s="21"/>
      <c r="G1592" s="12"/>
      <c r="H1592" s="12"/>
      <c r="I1592" s="12"/>
      <c r="J1592" s="12"/>
      <c r="K1592" s="12"/>
      <c r="L1592" s="12"/>
      <c r="M1592" s="12"/>
      <c r="N1592" s="12"/>
      <c r="O1592" s="12"/>
      <c r="P1592" s="12"/>
    </row>
    <row r="1593" spans="3:16" x14ac:dyDescent="0.3">
      <c r="C1593" s="12"/>
      <c r="D1593" s="12"/>
      <c r="E1593" s="12"/>
      <c r="F1593" s="21"/>
      <c r="G1593" s="12"/>
      <c r="H1593" s="12"/>
      <c r="I1593" s="12"/>
      <c r="J1593" s="12"/>
      <c r="K1593" s="12"/>
      <c r="L1593" s="12"/>
      <c r="M1593" s="12"/>
      <c r="N1593" s="12"/>
      <c r="O1593" s="12"/>
      <c r="P1593" s="12"/>
    </row>
    <row r="1594" spans="3:16" x14ac:dyDescent="0.3">
      <c r="C1594" s="12"/>
      <c r="D1594" s="12"/>
      <c r="E1594" s="12"/>
      <c r="F1594" s="21"/>
      <c r="G1594" s="12"/>
      <c r="H1594" s="12"/>
      <c r="I1594" s="12"/>
      <c r="J1594" s="12"/>
      <c r="K1594" s="12"/>
      <c r="L1594" s="12"/>
      <c r="M1594" s="12"/>
      <c r="N1594" s="12"/>
      <c r="O1594" s="12"/>
      <c r="P1594" s="12"/>
    </row>
    <row r="1595" spans="3:16" x14ac:dyDescent="0.3">
      <c r="C1595" s="12"/>
      <c r="D1595" s="12"/>
      <c r="E1595" s="12"/>
      <c r="F1595" s="21"/>
      <c r="G1595" s="12"/>
      <c r="H1595" s="12"/>
      <c r="I1595" s="12"/>
      <c r="J1595" s="12"/>
      <c r="K1595" s="12"/>
      <c r="L1595" s="12"/>
      <c r="M1595" s="12"/>
      <c r="N1595" s="12"/>
      <c r="O1595" s="12"/>
      <c r="P1595" s="12"/>
    </row>
    <row r="1596" spans="3:16" x14ac:dyDescent="0.3">
      <c r="C1596" s="12"/>
      <c r="D1596" s="12"/>
      <c r="E1596" s="12"/>
      <c r="F1596" s="21"/>
      <c r="G1596" s="12"/>
      <c r="H1596" s="12"/>
      <c r="I1596" s="12"/>
      <c r="J1596" s="12"/>
      <c r="K1596" s="12"/>
      <c r="L1596" s="12"/>
      <c r="M1596" s="12"/>
      <c r="N1596" s="12"/>
      <c r="O1596" s="12"/>
      <c r="P1596" s="12"/>
    </row>
    <row r="1597" spans="3:16" x14ac:dyDescent="0.3">
      <c r="C1597" s="12"/>
      <c r="D1597" s="12"/>
      <c r="E1597" s="12"/>
      <c r="F1597" s="21"/>
      <c r="G1597" s="12"/>
      <c r="H1597" s="12"/>
      <c r="I1597" s="12"/>
      <c r="J1597" s="12"/>
      <c r="K1597" s="12"/>
      <c r="L1597" s="12"/>
      <c r="M1597" s="12"/>
      <c r="N1597" s="12"/>
      <c r="O1597" s="12"/>
      <c r="P1597" s="12"/>
    </row>
    <row r="1598" spans="3:16" x14ac:dyDescent="0.3">
      <c r="C1598" s="12"/>
      <c r="D1598" s="12"/>
      <c r="E1598" s="12"/>
      <c r="F1598" s="21"/>
      <c r="G1598" s="12"/>
      <c r="H1598" s="12"/>
      <c r="I1598" s="12"/>
      <c r="J1598" s="12"/>
      <c r="K1598" s="12"/>
      <c r="L1598" s="12"/>
      <c r="M1598" s="12"/>
      <c r="N1598" s="12"/>
      <c r="O1598" s="12"/>
      <c r="P1598" s="12"/>
    </row>
    <row r="1599" spans="3:16" x14ac:dyDescent="0.3">
      <c r="C1599" s="12"/>
      <c r="D1599" s="12"/>
      <c r="E1599" s="12"/>
      <c r="F1599" s="21"/>
      <c r="G1599" s="12"/>
      <c r="H1599" s="12"/>
      <c r="I1599" s="12"/>
      <c r="J1599" s="12"/>
      <c r="K1599" s="12"/>
      <c r="L1599" s="12"/>
      <c r="M1599" s="12"/>
      <c r="N1599" s="12"/>
      <c r="O1599" s="12"/>
      <c r="P1599" s="12"/>
    </row>
    <row r="1600" spans="3:16" x14ac:dyDescent="0.3">
      <c r="C1600" s="12"/>
      <c r="D1600" s="12"/>
      <c r="E1600" s="12"/>
      <c r="F1600" s="21"/>
      <c r="G1600" s="12"/>
      <c r="H1600" s="12"/>
      <c r="I1600" s="12"/>
      <c r="J1600" s="12"/>
      <c r="K1600" s="12"/>
      <c r="L1600" s="12"/>
      <c r="M1600" s="12"/>
      <c r="N1600" s="12"/>
      <c r="O1600" s="12"/>
      <c r="P1600" s="12"/>
    </row>
    <row r="1601" spans="3:16" x14ac:dyDescent="0.3">
      <c r="C1601" s="12"/>
      <c r="D1601" s="12"/>
      <c r="E1601" s="12"/>
      <c r="F1601" s="21"/>
      <c r="G1601" s="12"/>
      <c r="H1601" s="12"/>
      <c r="I1601" s="12"/>
      <c r="J1601" s="12"/>
      <c r="K1601" s="12"/>
      <c r="L1601" s="12"/>
      <c r="M1601" s="12"/>
      <c r="N1601" s="12"/>
      <c r="O1601" s="12"/>
      <c r="P1601" s="12"/>
    </row>
    <row r="1602" spans="3:16" x14ac:dyDescent="0.3">
      <c r="C1602" s="12"/>
      <c r="D1602" s="12"/>
      <c r="E1602" s="12"/>
      <c r="F1602" s="21"/>
      <c r="G1602" s="12"/>
      <c r="H1602" s="12"/>
      <c r="I1602" s="12"/>
      <c r="J1602" s="12"/>
      <c r="K1602" s="12"/>
      <c r="L1602" s="12"/>
      <c r="M1602" s="12"/>
      <c r="N1602" s="12"/>
      <c r="O1602" s="12"/>
      <c r="P1602" s="12"/>
    </row>
    <row r="1603" spans="3:16" x14ac:dyDescent="0.3">
      <c r="C1603" s="12"/>
      <c r="D1603" s="12"/>
      <c r="E1603" s="12"/>
      <c r="F1603" s="21"/>
      <c r="G1603" s="12"/>
      <c r="H1603" s="12"/>
      <c r="I1603" s="12"/>
      <c r="J1603" s="12"/>
      <c r="K1603" s="12"/>
      <c r="L1603" s="12"/>
      <c r="M1603" s="12"/>
      <c r="N1603" s="12"/>
      <c r="O1603" s="12"/>
      <c r="P1603" s="12"/>
    </row>
    <row r="1604" spans="3:16" x14ac:dyDescent="0.3">
      <c r="C1604" s="12"/>
      <c r="D1604" s="12"/>
      <c r="E1604" s="12"/>
      <c r="F1604" s="21"/>
      <c r="G1604" s="12"/>
      <c r="H1604" s="12"/>
      <c r="I1604" s="12"/>
      <c r="J1604" s="12"/>
      <c r="K1604" s="12"/>
      <c r="L1604" s="12"/>
      <c r="M1604" s="12"/>
      <c r="N1604" s="12"/>
      <c r="O1604" s="12"/>
      <c r="P1604" s="12"/>
    </row>
    <row r="1605" spans="3:16" x14ac:dyDescent="0.3">
      <c r="C1605" s="12"/>
      <c r="D1605" s="12"/>
      <c r="E1605" s="12"/>
      <c r="F1605" s="21"/>
      <c r="G1605" s="12"/>
      <c r="H1605" s="12"/>
      <c r="I1605" s="12"/>
      <c r="J1605" s="12"/>
      <c r="K1605" s="12"/>
      <c r="L1605" s="12"/>
      <c r="M1605" s="12"/>
      <c r="N1605" s="12"/>
      <c r="O1605" s="12"/>
      <c r="P1605" s="12"/>
    </row>
    <row r="1606" spans="3:16" x14ac:dyDescent="0.3">
      <c r="C1606" s="12"/>
      <c r="D1606" s="12"/>
      <c r="E1606" s="12"/>
      <c r="F1606" s="21"/>
      <c r="G1606" s="12"/>
      <c r="H1606" s="12"/>
      <c r="I1606" s="12"/>
      <c r="J1606" s="12"/>
      <c r="K1606" s="12"/>
      <c r="L1606" s="12"/>
      <c r="M1606" s="12"/>
      <c r="N1606" s="12"/>
      <c r="O1606" s="12"/>
      <c r="P1606" s="12"/>
    </row>
    <row r="1607" spans="3:16" x14ac:dyDescent="0.3">
      <c r="C1607" s="12"/>
      <c r="D1607" s="12"/>
      <c r="E1607" s="12"/>
      <c r="F1607" s="21"/>
      <c r="G1607" s="12"/>
      <c r="H1607" s="12"/>
      <c r="I1607" s="12"/>
      <c r="J1607" s="12"/>
      <c r="K1607" s="12"/>
      <c r="L1607" s="12"/>
      <c r="M1607" s="12"/>
      <c r="N1607" s="12"/>
      <c r="O1607" s="12"/>
      <c r="P1607" s="12"/>
    </row>
    <row r="1608" spans="3:16" x14ac:dyDescent="0.3">
      <c r="C1608" s="12"/>
      <c r="D1608" s="12"/>
      <c r="E1608" s="12"/>
      <c r="F1608" s="21"/>
      <c r="G1608" s="12"/>
      <c r="H1608" s="12"/>
      <c r="I1608" s="12"/>
      <c r="J1608" s="12"/>
      <c r="K1608" s="12"/>
      <c r="L1608" s="12"/>
      <c r="M1608" s="12"/>
      <c r="N1608" s="12"/>
      <c r="O1608" s="12"/>
      <c r="P1608" s="12"/>
    </row>
    <row r="1609" spans="3:16" x14ac:dyDescent="0.3">
      <c r="C1609" s="12"/>
      <c r="D1609" s="12"/>
      <c r="E1609" s="12"/>
      <c r="F1609" s="21"/>
      <c r="G1609" s="12"/>
      <c r="H1609" s="12"/>
      <c r="I1609" s="12"/>
      <c r="J1609" s="12"/>
      <c r="K1609" s="12"/>
      <c r="L1609" s="12"/>
      <c r="M1609" s="12"/>
      <c r="N1609" s="12"/>
      <c r="O1609" s="12"/>
      <c r="P1609" s="12"/>
    </row>
    <row r="1610" spans="3:16" x14ac:dyDescent="0.3">
      <c r="C1610" s="12"/>
      <c r="D1610" s="12"/>
      <c r="E1610" s="12"/>
      <c r="F1610" s="21"/>
      <c r="G1610" s="12"/>
      <c r="H1610" s="12"/>
      <c r="I1610" s="12"/>
      <c r="J1610" s="12"/>
      <c r="K1610" s="12"/>
      <c r="L1610" s="12"/>
      <c r="M1610" s="12"/>
      <c r="N1610" s="12"/>
      <c r="O1610" s="12"/>
      <c r="P1610" s="12"/>
    </row>
    <row r="1611" spans="3:16" x14ac:dyDescent="0.3">
      <c r="C1611" s="12"/>
      <c r="D1611" s="12"/>
      <c r="E1611" s="12"/>
      <c r="F1611" s="21"/>
      <c r="G1611" s="12"/>
      <c r="H1611" s="12"/>
      <c r="I1611" s="12"/>
      <c r="J1611" s="12"/>
      <c r="K1611" s="12"/>
      <c r="L1611" s="12"/>
      <c r="M1611" s="12"/>
      <c r="N1611" s="12"/>
      <c r="O1611" s="12"/>
      <c r="P1611" s="12"/>
    </row>
    <row r="1612" spans="3:16" x14ac:dyDescent="0.3">
      <c r="C1612" s="12"/>
      <c r="D1612" s="12"/>
      <c r="E1612" s="12"/>
      <c r="F1612" s="21"/>
      <c r="G1612" s="12"/>
      <c r="H1612" s="12"/>
      <c r="I1612" s="12"/>
      <c r="J1612" s="12"/>
      <c r="K1612" s="12"/>
      <c r="L1612" s="12"/>
      <c r="M1612" s="12"/>
      <c r="N1612" s="12"/>
      <c r="O1612" s="12"/>
      <c r="P1612" s="12"/>
    </row>
    <row r="1613" spans="3:16" x14ac:dyDescent="0.3">
      <c r="C1613" s="12"/>
      <c r="D1613" s="12"/>
      <c r="E1613" s="12"/>
      <c r="F1613" s="21"/>
      <c r="G1613" s="12"/>
      <c r="H1613" s="12"/>
      <c r="I1613" s="12"/>
      <c r="J1613" s="12"/>
      <c r="K1613" s="12"/>
      <c r="L1613" s="12"/>
      <c r="M1613" s="12"/>
      <c r="N1613" s="12"/>
      <c r="O1613" s="12"/>
      <c r="P1613" s="12"/>
    </row>
    <row r="1614" spans="3:16" x14ac:dyDescent="0.3">
      <c r="C1614" s="12"/>
      <c r="D1614" s="12"/>
      <c r="E1614" s="12"/>
      <c r="F1614" s="21"/>
      <c r="G1614" s="12"/>
      <c r="H1614" s="12"/>
      <c r="I1614" s="12"/>
      <c r="J1614" s="12"/>
      <c r="K1614" s="12"/>
      <c r="L1614" s="12"/>
      <c r="M1614" s="12"/>
      <c r="N1614" s="12"/>
      <c r="O1614" s="12"/>
      <c r="P1614" s="12"/>
    </row>
    <row r="1615" spans="3:16" x14ac:dyDescent="0.3">
      <c r="C1615" s="12"/>
      <c r="D1615" s="12"/>
      <c r="E1615" s="12"/>
      <c r="F1615" s="21"/>
      <c r="G1615" s="12"/>
      <c r="H1615" s="12"/>
      <c r="I1615" s="12"/>
      <c r="J1615" s="12"/>
      <c r="K1615" s="12"/>
      <c r="L1615" s="12"/>
      <c r="M1615" s="12"/>
      <c r="N1615" s="12"/>
      <c r="O1615" s="12"/>
      <c r="P1615" s="12"/>
    </row>
    <row r="1616" spans="3:16" x14ac:dyDescent="0.3">
      <c r="C1616" s="12"/>
      <c r="D1616" s="12"/>
      <c r="E1616" s="12"/>
      <c r="F1616" s="21"/>
      <c r="G1616" s="12"/>
      <c r="H1616" s="12"/>
      <c r="I1616" s="12"/>
      <c r="J1616" s="12"/>
      <c r="K1616" s="12"/>
      <c r="L1616" s="12"/>
      <c r="M1616" s="12"/>
      <c r="N1616" s="12"/>
      <c r="O1616" s="12"/>
      <c r="P1616" s="12"/>
    </row>
    <row r="1617" spans="3:16" x14ac:dyDescent="0.3">
      <c r="C1617" s="12"/>
      <c r="D1617" s="12"/>
      <c r="E1617" s="12"/>
      <c r="F1617" s="21"/>
      <c r="G1617" s="12"/>
      <c r="H1617" s="12"/>
      <c r="I1617" s="12"/>
      <c r="J1617" s="12"/>
      <c r="K1617" s="12"/>
      <c r="L1617" s="12"/>
      <c r="M1617" s="12"/>
      <c r="N1617" s="12"/>
      <c r="O1617" s="12"/>
      <c r="P1617" s="12"/>
    </row>
    <row r="1618" spans="3:16" x14ac:dyDescent="0.3">
      <c r="C1618" s="12"/>
      <c r="D1618" s="12"/>
      <c r="E1618" s="12"/>
      <c r="F1618" s="21"/>
      <c r="G1618" s="12"/>
      <c r="H1618" s="12"/>
      <c r="I1618" s="12"/>
      <c r="J1618" s="12"/>
      <c r="K1618" s="12"/>
      <c r="L1618" s="12"/>
      <c r="M1618" s="12"/>
      <c r="N1618" s="12"/>
      <c r="O1618" s="12"/>
      <c r="P1618" s="12"/>
    </row>
    <row r="1619" spans="3:16" x14ac:dyDescent="0.3">
      <c r="C1619" s="12"/>
      <c r="D1619" s="12"/>
      <c r="E1619" s="12"/>
      <c r="F1619" s="21"/>
      <c r="G1619" s="12"/>
      <c r="H1619" s="12"/>
      <c r="I1619" s="12"/>
      <c r="J1619" s="12"/>
      <c r="K1619" s="12"/>
      <c r="L1619" s="12"/>
      <c r="M1619" s="12"/>
      <c r="N1619" s="12"/>
      <c r="O1619" s="12"/>
      <c r="P1619" s="12"/>
    </row>
    <row r="1620" spans="3:16" x14ac:dyDescent="0.3">
      <c r="C1620" s="12"/>
      <c r="D1620" s="12"/>
      <c r="E1620" s="12"/>
      <c r="F1620" s="21"/>
      <c r="G1620" s="12"/>
      <c r="H1620" s="12"/>
      <c r="I1620" s="12"/>
      <c r="J1620" s="12"/>
      <c r="K1620" s="12"/>
      <c r="L1620" s="12"/>
      <c r="M1620" s="12"/>
      <c r="N1620" s="12"/>
      <c r="O1620" s="12"/>
      <c r="P1620" s="12"/>
    </row>
    <row r="1621" spans="3:16" x14ac:dyDescent="0.3">
      <c r="C1621" s="12"/>
      <c r="D1621" s="12"/>
      <c r="E1621" s="12"/>
      <c r="F1621" s="21"/>
      <c r="G1621" s="12"/>
      <c r="H1621" s="12"/>
      <c r="I1621" s="12"/>
      <c r="J1621" s="12"/>
      <c r="K1621" s="12"/>
      <c r="L1621" s="12"/>
      <c r="M1621" s="12"/>
      <c r="N1621" s="12"/>
      <c r="O1621" s="12"/>
      <c r="P1621" s="12"/>
    </row>
    <row r="1622" spans="3:16" x14ac:dyDescent="0.3">
      <c r="C1622" s="12"/>
      <c r="D1622" s="12"/>
      <c r="E1622" s="12"/>
      <c r="F1622" s="21"/>
      <c r="G1622" s="12"/>
      <c r="H1622" s="12"/>
      <c r="I1622" s="12"/>
      <c r="J1622" s="12"/>
      <c r="K1622" s="12"/>
      <c r="L1622" s="12"/>
      <c r="M1622" s="12"/>
      <c r="N1622" s="12"/>
      <c r="O1622" s="12"/>
      <c r="P1622" s="12"/>
    </row>
    <row r="1623" spans="3:16" x14ac:dyDescent="0.3">
      <c r="C1623" s="12"/>
      <c r="D1623" s="12"/>
      <c r="E1623" s="12"/>
      <c r="F1623" s="21"/>
      <c r="G1623" s="12"/>
      <c r="H1623" s="12"/>
      <c r="I1623" s="12"/>
      <c r="J1623" s="12"/>
      <c r="K1623" s="12"/>
      <c r="L1623" s="12"/>
      <c r="M1623" s="12"/>
      <c r="N1623" s="12"/>
      <c r="O1623" s="12"/>
      <c r="P1623" s="12"/>
    </row>
    <row r="1624" spans="3:16" x14ac:dyDescent="0.3">
      <c r="C1624" s="12"/>
      <c r="D1624" s="12"/>
      <c r="E1624" s="12"/>
      <c r="F1624" s="21"/>
      <c r="G1624" s="12"/>
      <c r="H1624" s="12"/>
      <c r="I1624" s="12"/>
      <c r="J1624" s="12"/>
      <c r="K1624" s="12"/>
      <c r="L1624" s="12"/>
      <c r="M1624" s="12"/>
      <c r="N1624" s="12"/>
      <c r="O1624" s="12"/>
      <c r="P1624" s="12"/>
    </row>
    <row r="1625" spans="3:16" x14ac:dyDescent="0.3">
      <c r="C1625" s="12"/>
      <c r="D1625" s="12"/>
      <c r="E1625" s="12"/>
      <c r="F1625" s="21"/>
      <c r="G1625" s="12"/>
      <c r="H1625" s="12"/>
      <c r="I1625" s="12"/>
      <c r="J1625" s="12"/>
      <c r="K1625" s="12"/>
      <c r="L1625" s="12"/>
      <c r="M1625" s="12"/>
      <c r="N1625" s="12"/>
      <c r="O1625" s="12"/>
      <c r="P1625" s="12"/>
    </row>
    <row r="1626" spans="3:16" x14ac:dyDescent="0.3">
      <c r="C1626" s="12"/>
      <c r="D1626" s="12"/>
      <c r="E1626" s="12"/>
      <c r="F1626" s="21"/>
      <c r="G1626" s="12"/>
      <c r="H1626" s="12"/>
      <c r="I1626" s="12"/>
      <c r="J1626" s="12"/>
      <c r="K1626" s="12"/>
      <c r="L1626" s="12"/>
      <c r="M1626" s="12"/>
      <c r="N1626" s="12"/>
      <c r="O1626" s="12"/>
      <c r="P1626" s="12"/>
    </row>
    <row r="1627" spans="3:16" x14ac:dyDescent="0.3">
      <c r="C1627" s="12"/>
      <c r="D1627" s="12"/>
      <c r="E1627" s="12"/>
      <c r="F1627" s="21"/>
      <c r="G1627" s="12"/>
      <c r="H1627" s="12"/>
      <c r="I1627" s="12"/>
      <c r="J1627" s="12"/>
      <c r="K1627" s="12"/>
      <c r="L1627" s="12"/>
      <c r="M1627" s="12"/>
      <c r="N1627" s="12"/>
      <c r="O1627" s="12"/>
      <c r="P1627" s="12"/>
    </row>
    <row r="1628" spans="3:16" x14ac:dyDescent="0.3">
      <c r="C1628" s="12"/>
      <c r="D1628" s="12"/>
      <c r="E1628" s="12"/>
      <c r="F1628" s="21"/>
      <c r="G1628" s="12"/>
      <c r="H1628" s="12"/>
      <c r="I1628" s="12"/>
      <c r="J1628" s="12"/>
      <c r="K1628" s="12"/>
      <c r="L1628" s="12"/>
      <c r="M1628" s="12"/>
      <c r="N1628" s="12"/>
      <c r="O1628" s="12"/>
      <c r="P1628" s="12"/>
    </row>
    <row r="1629" spans="3:16" x14ac:dyDescent="0.3">
      <c r="C1629" s="12"/>
      <c r="D1629" s="12"/>
      <c r="E1629" s="12"/>
      <c r="F1629" s="21"/>
      <c r="G1629" s="12"/>
      <c r="H1629" s="12"/>
      <c r="I1629" s="12"/>
      <c r="J1629" s="12"/>
      <c r="K1629" s="12"/>
      <c r="L1629" s="12"/>
      <c r="M1629" s="12"/>
      <c r="N1629" s="12"/>
      <c r="O1629" s="12"/>
      <c r="P1629" s="12"/>
    </row>
    <row r="1630" spans="3:16" x14ac:dyDescent="0.3">
      <c r="C1630" s="12"/>
      <c r="D1630" s="12"/>
      <c r="E1630" s="12"/>
      <c r="F1630" s="21"/>
      <c r="G1630" s="12"/>
      <c r="H1630" s="12"/>
      <c r="I1630" s="12"/>
      <c r="J1630" s="12"/>
      <c r="K1630" s="12"/>
      <c r="L1630" s="12"/>
      <c r="M1630" s="12"/>
      <c r="N1630" s="12"/>
      <c r="O1630" s="12"/>
      <c r="P1630" s="12"/>
    </row>
    <row r="1631" spans="3:16" x14ac:dyDescent="0.3">
      <c r="C1631" s="12"/>
      <c r="D1631" s="12"/>
      <c r="E1631" s="12"/>
      <c r="F1631" s="21"/>
      <c r="G1631" s="12"/>
      <c r="H1631" s="12"/>
      <c r="I1631" s="12"/>
      <c r="J1631" s="12"/>
      <c r="K1631" s="12"/>
      <c r="L1631" s="12"/>
      <c r="M1631" s="12"/>
      <c r="N1631" s="12"/>
      <c r="O1631" s="12"/>
      <c r="P1631" s="12"/>
    </row>
    <row r="1632" spans="3:16" x14ac:dyDescent="0.3">
      <c r="C1632" s="12"/>
      <c r="D1632" s="12"/>
      <c r="E1632" s="12"/>
      <c r="F1632" s="21"/>
      <c r="G1632" s="12"/>
      <c r="H1632" s="12"/>
      <c r="I1632" s="12"/>
      <c r="J1632" s="12"/>
      <c r="K1632" s="12"/>
      <c r="L1632" s="12"/>
      <c r="M1632" s="12"/>
      <c r="N1632" s="12"/>
      <c r="O1632" s="12"/>
      <c r="P1632" s="12"/>
    </row>
    <row r="1633" spans="3:16" x14ac:dyDescent="0.3">
      <c r="C1633" s="12"/>
      <c r="D1633" s="12"/>
      <c r="E1633" s="12"/>
      <c r="F1633" s="21"/>
      <c r="G1633" s="12"/>
      <c r="H1633" s="12"/>
      <c r="I1633" s="12"/>
      <c r="J1633" s="12"/>
      <c r="K1633" s="12"/>
      <c r="L1633" s="12"/>
      <c r="M1633" s="12"/>
      <c r="N1633" s="12"/>
      <c r="O1633" s="12"/>
      <c r="P1633" s="12"/>
    </row>
    <row r="1634" spans="3:16" x14ac:dyDescent="0.3">
      <c r="C1634" s="12"/>
      <c r="D1634" s="12"/>
      <c r="E1634" s="12"/>
      <c r="F1634" s="21"/>
      <c r="G1634" s="12"/>
      <c r="H1634" s="12"/>
      <c r="I1634" s="12"/>
      <c r="J1634" s="12"/>
      <c r="K1634" s="12"/>
      <c r="L1634" s="12"/>
      <c r="M1634" s="12"/>
      <c r="N1634" s="12"/>
      <c r="O1634" s="12"/>
      <c r="P1634" s="12"/>
    </row>
    <row r="1635" spans="3:16" x14ac:dyDescent="0.3">
      <c r="C1635" s="12"/>
      <c r="D1635" s="12"/>
      <c r="E1635" s="12"/>
      <c r="F1635" s="21"/>
      <c r="G1635" s="12"/>
      <c r="H1635" s="12"/>
      <c r="I1635" s="12"/>
      <c r="J1635" s="12"/>
      <c r="K1635" s="12"/>
      <c r="L1635" s="12"/>
      <c r="M1635" s="12"/>
      <c r="N1635" s="12"/>
      <c r="O1635" s="12"/>
      <c r="P1635" s="12"/>
    </row>
    <row r="1636" spans="3:16" x14ac:dyDescent="0.3">
      <c r="C1636" s="12"/>
      <c r="D1636" s="12"/>
      <c r="E1636" s="12"/>
      <c r="F1636" s="21"/>
      <c r="G1636" s="12"/>
      <c r="H1636" s="12"/>
      <c r="I1636" s="12"/>
      <c r="J1636" s="12"/>
      <c r="K1636" s="12"/>
      <c r="L1636" s="12"/>
      <c r="M1636" s="12"/>
      <c r="N1636" s="12"/>
      <c r="O1636" s="12"/>
      <c r="P1636" s="12"/>
    </row>
    <row r="1637" spans="3:16" x14ac:dyDescent="0.3">
      <c r="C1637" s="12"/>
      <c r="D1637" s="12"/>
      <c r="E1637" s="12"/>
      <c r="F1637" s="21"/>
      <c r="G1637" s="12"/>
      <c r="H1637" s="12"/>
      <c r="I1637" s="12"/>
      <c r="J1637" s="12"/>
      <c r="K1637" s="12"/>
      <c r="L1637" s="12"/>
      <c r="M1637" s="12"/>
      <c r="N1637" s="12"/>
      <c r="O1637" s="12"/>
      <c r="P1637" s="12"/>
    </row>
    <row r="1638" spans="3:16" x14ac:dyDescent="0.3">
      <c r="C1638" s="12"/>
      <c r="D1638" s="12"/>
      <c r="E1638" s="12"/>
      <c r="F1638" s="21"/>
      <c r="G1638" s="12"/>
      <c r="H1638" s="12"/>
      <c r="I1638" s="12"/>
      <c r="J1638" s="12"/>
      <c r="K1638" s="12"/>
      <c r="L1638" s="12"/>
      <c r="M1638" s="12"/>
      <c r="N1638" s="12"/>
      <c r="O1638" s="12"/>
      <c r="P1638" s="12"/>
    </row>
    <row r="1639" spans="3:16" x14ac:dyDescent="0.3">
      <c r="C1639" s="12"/>
      <c r="D1639" s="12"/>
      <c r="E1639" s="12"/>
      <c r="F1639" s="21"/>
      <c r="G1639" s="12"/>
      <c r="H1639" s="12"/>
      <c r="I1639" s="12"/>
      <c r="J1639" s="12"/>
      <c r="K1639" s="12"/>
      <c r="L1639" s="12"/>
      <c r="M1639" s="12"/>
      <c r="N1639" s="12"/>
      <c r="O1639" s="12"/>
      <c r="P1639" s="12"/>
    </row>
    <row r="1640" spans="3:16" x14ac:dyDescent="0.3">
      <c r="C1640" s="12"/>
      <c r="D1640" s="12"/>
      <c r="E1640" s="12"/>
      <c r="F1640" s="21"/>
      <c r="G1640" s="12"/>
      <c r="H1640" s="12"/>
      <c r="I1640" s="12"/>
      <c r="J1640" s="12"/>
      <c r="K1640" s="12"/>
      <c r="L1640" s="12"/>
      <c r="M1640" s="12"/>
      <c r="N1640" s="12"/>
      <c r="O1640" s="12"/>
      <c r="P1640" s="12"/>
    </row>
    <row r="1641" spans="3:16" x14ac:dyDescent="0.3">
      <c r="C1641" s="12"/>
      <c r="D1641" s="12"/>
      <c r="E1641" s="12"/>
      <c r="F1641" s="21"/>
      <c r="G1641" s="12"/>
      <c r="H1641" s="12"/>
      <c r="I1641" s="12"/>
      <c r="J1641" s="12"/>
      <c r="K1641" s="12"/>
      <c r="L1641" s="12"/>
      <c r="M1641" s="12"/>
      <c r="N1641" s="12"/>
      <c r="O1641" s="12"/>
      <c r="P1641" s="12"/>
    </row>
    <row r="1642" spans="3:16" x14ac:dyDescent="0.3">
      <c r="C1642" s="12"/>
      <c r="D1642" s="12"/>
      <c r="E1642" s="12"/>
      <c r="F1642" s="21"/>
      <c r="G1642" s="12"/>
      <c r="H1642" s="12"/>
      <c r="I1642" s="12"/>
      <c r="J1642" s="12"/>
      <c r="K1642" s="12"/>
      <c r="L1642" s="12"/>
      <c r="M1642" s="12"/>
      <c r="N1642" s="12"/>
      <c r="O1642" s="12"/>
      <c r="P1642" s="12"/>
    </row>
    <row r="1643" spans="3:16" x14ac:dyDescent="0.3">
      <c r="C1643" s="12"/>
      <c r="D1643" s="12"/>
      <c r="E1643" s="12"/>
      <c r="F1643" s="21"/>
      <c r="G1643" s="12"/>
      <c r="H1643" s="12"/>
      <c r="I1643" s="12"/>
      <c r="J1643" s="12"/>
      <c r="K1643" s="12"/>
      <c r="L1643" s="12"/>
      <c r="M1643" s="12"/>
      <c r="N1643" s="12"/>
      <c r="O1643" s="12"/>
      <c r="P1643" s="12"/>
    </row>
    <row r="1644" spans="3:16" x14ac:dyDescent="0.3">
      <c r="C1644" s="12"/>
      <c r="D1644" s="12"/>
      <c r="E1644" s="12"/>
      <c r="F1644" s="21"/>
      <c r="G1644" s="12"/>
      <c r="H1644" s="12"/>
      <c r="I1644" s="12"/>
      <c r="J1644" s="12"/>
      <c r="K1644" s="12"/>
      <c r="L1644" s="12"/>
      <c r="M1644" s="12"/>
      <c r="N1644" s="12"/>
      <c r="O1644" s="12"/>
      <c r="P1644" s="12"/>
    </row>
    <row r="1645" spans="3:16" x14ac:dyDescent="0.3">
      <c r="C1645" s="12"/>
      <c r="D1645" s="12"/>
      <c r="E1645" s="12"/>
      <c r="F1645" s="21"/>
      <c r="G1645" s="12"/>
      <c r="H1645" s="12"/>
      <c r="I1645" s="12"/>
      <c r="J1645" s="12"/>
      <c r="K1645" s="12"/>
      <c r="L1645" s="12"/>
      <c r="M1645" s="12"/>
      <c r="N1645" s="12"/>
      <c r="O1645" s="12"/>
      <c r="P1645" s="12"/>
    </row>
    <row r="1646" spans="3:16" x14ac:dyDescent="0.3">
      <c r="C1646" s="12"/>
      <c r="D1646" s="12"/>
      <c r="E1646" s="12"/>
      <c r="F1646" s="21"/>
      <c r="G1646" s="12"/>
      <c r="H1646" s="12"/>
      <c r="I1646" s="12"/>
      <c r="J1646" s="12"/>
      <c r="K1646" s="12"/>
      <c r="L1646" s="12"/>
      <c r="M1646" s="12"/>
      <c r="N1646" s="12"/>
      <c r="O1646" s="12"/>
      <c r="P1646" s="12"/>
    </row>
    <row r="1647" spans="3:16" x14ac:dyDescent="0.3">
      <c r="C1647" s="12"/>
      <c r="D1647" s="12"/>
      <c r="E1647" s="12"/>
      <c r="F1647" s="21"/>
      <c r="G1647" s="12"/>
      <c r="H1647" s="12"/>
      <c r="I1647" s="12"/>
      <c r="J1647" s="12"/>
      <c r="K1647" s="12"/>
      <c r="L1647" s="12"/>
      <c r="M1647" s="12"/>
      <c r="N1647" s="12"/>
      <c r="O1647" s="12"/>
      <c r="P1647" s="12"/>
    </row>
    <row r="1648" spans="3:16" x14ac:dyDescent="0.3">
      <c r="C1648" s="12"/>
      <c r="D1648" s="12"/>
      <c r="E1648" s="12"/>
      <c r="F1648" s="21"/>
      <c r="G1648" s="12"/>
      <c r="H1648" s="12"/>
      <c r="I1648" s="12"/>
      <c r="J1648" s="12"/>
      <c r="K1648" s="12"/>
      <c r="L1648" s="12"/>
      <c r="M1648" s="12"/>
      <c r="N1648" s="12"/>
      <c r="O1648" s="12"/>
      <c r="P1648" s="12"/>
    </row>
    <row r="1649" spans="3:16" x14ac:dyDescent="0.3">
      <c r="C1649" s="12"/>
      <c r="D1649" s="12"/>
      <c r="E1649" s="12"/>
      <c r="F1649" s="21"/>
      <c r="G1649" s="12"/>
      <c r="H1649" s="12"/>
      <c r="I1649" s="12"/>
      <c r="J1649" s="12"/>
      <c r="K1649" s="12"/>
      <c r="L1649" s="12"/>
      <c r="M1649" s="12"/>
      <c r="N1649" s="12"/>
      <c r="O1649" s="12"/>
      <c r="P1649" s="12"/>
    </row>
    <row r="1650" spans="3:16" x14ac:dyDescent="0.3">
      <c r="C1650" s="12"/>
      <c r="D1650" s="12"/>
      <c r="E1650" s="12"/>
      <c r="F1650" s="21"/>
      <c r="G1650" s="12"/>
      <c r="H1650" s="12"/>
      <c r="I1650" s="12"/>
      <c r="J1650" s="12"/>
      <c r="K1650" s="12"/>
      <c r="L1650" s="12"/>
      <c r="M1650" s="12"/>
      <c r="N1650" s="12"/>
      <c r="O1650" s="12"/>
      <c r="P1650" s="12"/>
    </row>
    <row r="1651" spans="3:16" x14ac:dyDescent="0.3">
      <c r="C1651" s="12"/>
      <c r="D1651" s="12"/>
      <c r="E1651" s="12"/>
      <c r="F1651" s="21"/>
      <c r="G1651" s="12"/>
      <c r="H1651" s="12"/>
      <c r="I1651" s="12"/>
      <c r="J1651" s="12"/>
      <c r="K1651" s="12"/>
      <c r="L1651" s="12"/>
      <c r="M1651" s="12"/>
      <c r="N1651" s="12"/>
      <c r="O1651" s="12"/>
      <c r="P1651" s="12"/>
    </row>
    <row r="1652" spans="3:16" x14ac:dyDescent="0.3">
      <c r="C1652" s="12"/>
      <c r="D1652" s="12"/>
      <c r="E1652" s="12"/>
      <c r="F1652" s="21"/>
      <c r="G1652" s="12"/>
      <c r="H1652" s="12"/>
      <c r="I1652" s="12"/>
      <c r="J1652" s="12"/>
      <c r="K1652" s="12"/>
      <c r="L1652" s="12"/>
      <c r="M1652" s="12"/>
      <c r="N1652" s="12"/>
      <c r="O1652" s="12"/>
      <c r="P1652" s="12"/>
    </row>
    <row r="1653" spans="3:16" x14ac:dyDescent="0.3">
      <c r="C1653" s="12"/>
      <c r="D1653" s="12"/>
      <c r="E1653" s="12"/>
      <c r="F1653" s="21"/>
      <c r="G1653" s="12"/>
      <c r="H1653" s="12"/>
      <c r="I1653" s="12"/>
      <c r="J1653" s="12"/>
      <c r="K1653" s="12"/>
      <c r="L1653" s="12"/>
      <c r="M1653" s="12"/>
      <c r="N1653" s="12"/>
      <c r="O1653" s="12"/>
      <c r="P1653" s="12"/>
    </row>
    <row r="1654" spans="3:16" x14ac:dyDescent="0.3">
      <c r="C1654" s="12"/>
      <c r="D1654" s="12"/>
      <c r="E1654" s="12"/>
      <c r="F1654" s="21"/>
      <c r="G1654" s="12"/>
      <c r="H1654" s="12"/>
      <c r="I1654" s="12"/>
      <c r="J1654" s="12"/>
      <c r="K1654" s="12"/>
      <c r="L1654" s="12"/>
      <c r="M1654" s="12"/>
      <c r="N1654" s="12"/>
      <c r="O1654" s="12"/>
      <c r="P1654" s="12"/>
    </row>
    <row r="1655" spans="3:16" x14ac:dyDescent="0.3">
      <c r="C1655" s="12"/>
      <c r="D1655" s="12"/>
      <c r="E1655" s="12"/>
      <c r="F1655" s="21"/>
      <c r="G1655" s="12"/>
      <c r="H1655" s="12"/>
      <c r="I1655" s="12"/>
      <c r="J1655" s="12"/>
      <c r="K1655" s="12"/>
      <c r="L1655" s="12"/>
      <c r="M1655" s="12"/>
      <c r="N1655" s="12"/>
      <c r="O1655" s="12"/>
      <c r="P1655" s="12"/>
    </row>
    <row r="1656" spans="3:16" x14ac:dyDescent="0.3">
      <c r="C1656" s="12"/>
      <c r="D1656" s="12"/>
      <c r="E1656" s="12"/>
      <c r="F1656" s="21"/>
      <c r="G1656" s="12"/>
      <c r="H1656" s="12"/>
      <c r="I1656" s="12"/>
      <c r="J1656" s="12"/>
      <c r="K1656" s="12"/>
      <c r="L1656" s="12"/>
      <c r="M1656" s="12"/>
      <c r="N1656" s="12"/>
      <c r="O1656" s="12"/>
      <c r="P1656" s="12"/>
    </row>
    <row r="1657" spans="3:16" x14ac:dyDescent="0.3">
      <c r="C1657" s="12"/>
      <c r="D1657" s="12"/>
      <c r="E1657" s="12"/>
      <c r="F1657" s="21"/>
      <c r="G1657" s="12"/>
      <c r="H1657" s="12"/>
      <c r="I1657" s="12"/>
      <c r="J1657" s="12"/>
      <c r="K1657" s="12"/>
      <c r="L1657" s="12"/>
      <c r="M1657" s="12"/>
      <c r="N1657" s="12"/>
      <c r="O1657" s="12"/>
      <c r="P1657" s="12"/>
    </row>
    <row r="1658" spans="3:16" x14ac:dyDescent="0.3">
      <c r="C1658" s="12"/>
      <c r="D1658" s="12"/>
      <c r="E1658" s="12"/>
      <c r="F1658" s="21"/>
      <c r="G1658" s="12"/>
      <c r="H1658" s="12"/>
      <c r="I1658" s="12"/>
      <c r="J1658" s="12"/>
      <c r="K1658" s="12"/>
      <c r="L1658" s="12"/>
      <c r="M1658" s="12"/>
      <c r="N1658" s="12"/>
      <c r="O1658" s="12"/>
      <c r="P1658" s="12"/>
    </row>
    <row r="1659" spans="3:16" x14ac:dyDescent="0.3">
      <c r="C1659" s="12"/>
      <c r="D1659" s="12"/>
      <c r="E1659" s="12"/>
      <c r="F1659" s="21"/>
      <c r="G1659" s="12"/>
      <c r="H1659" s="12"/>
      <c r="I1659" s="12"/>
      <c r="J1659" s="12"/>
      <c r="K1659" s="12"/>
      <c r="L1659" s="12"/>
      <c r="M1659" s="12"/>
      <c r="N1659" s="12"/>
      <c r="O1659" s="12"/>
      <c r="P1659" s="12"/>
    </row>
    <row r="1660" spans="3:16" x14ac:dyDescent="0.3">
      <c r="C1660" s="12"/>
      <c r="D1660" s="12"/>
      <c r="E1660" s="12"/>
      <c r="F1660" s="21"/>
      <c r="G1660" s="12"/>
      <c r="H1660" s="12"/>
      <c r="I1660" s="12"/>
      <c r="J1660" s="12"/>
      <c r="K1660" s="12"/>
      <c r="L1660" s="12"/>
      <c r="M1660" s="12"/>
      <c r="N1660" s="12"/>
      <c r="O1660" s="12"/>
      <c r="P1660" s="12"/>
    </row>
    <row r="1661" spans="3:16" x14ac:dyDescent="0.3">
      <c r="C1661" s="12"/>
      <c r="D1661" s="12"/>
      <c r="E1661" s="12"/>
      <c r="F1661" s="21"/>
      <c r="G1661" s="12"/>
      <c r="H1661" s="12"/>
      <c r="I1661" s="12"/>
      <c r="J1661" s="12"/>
      <c r="K1661" s="12"/>
      <c r="L1661" s="12"/>
      <c r="M1661" s="12"/>
      <c r="N1661" s="12"/>
      <c r="O1661" s="12"/>
      <c r="P1661" s="12"/>
    </row>
    <row r="1662" spans="3:16" x14ac:dyDescent="0.3">
      <c r="C1662" s="12"/>
      <c r="D1662" s="12"/>
      <c r="E1662" s="12"/>
      <c r="F1662" s="21"/>
      <c r="G1662" s="12"/>
      <c r="H1662" s="12"/>
      <c r="I1662" s="12"/>
      <c r="J1662" s="12"/>
      <c r="K1662" s="12"/>
      <c r="L1662" s="12"/>
      <c r="M1662" s="12"/>
      <c r="N1662" s="12"/>
      <c r="O1662" s="12"/>
      <c r="P1662" s="12"/>
    </row>
    <row r="1663" spans="3:16" x14ac:dyDescent="0.3">
      <c r="C1663" s="12"/>
      <c r="D1663" s="12"/>
      <c r="E1663" s="12"/>
      <c r="F1663" s="21"/>
      <c r="G1663" s="12"/>
      <c r="H1663" s="12"/>
      <c r="I1663" s="12"/>
      <c r="J1663" s="12"/>
      <c r="K1663" s="12"/>
      <c r="L1663" s="12"/>
      <c r="M1663" s="12"/>
      <c r="N1663" s="12"/>
      <c r="O1663" s="12"/>
      <c r="P1663" s="12"/>
    </row>
    <row r="1664" spans="3:16" x14ac:dyDescent="0.3">
      <c r="C1664" s="12"/>
      <c r="D1664" s="12"/>
      <c r="E1664" s="12"/>
      <c r="F1664" s="21"/>
      <c r="G1664" s="12"/>
      <c r="H1664" s="12"/>
      <c r="I1664" s="12"/>
      <c r="J1664" s="12"/>
      <c r="K1664" s="12"/>
      <c r="L1664" s="12"/>
      <c r="M1664" s="12"/>
      <c r="N1664" s="12"/>
      <c r="O1664" s="12"/>
      <c r="P1664" s="12"/>
    </row>
    <row r="1665" spans="3:16" x14ac:dyDescent="0.3">
      <c r="C1665" s="12"/>
      <c r="D1665" s="12"/>
      <c r="E1665" s="12"/>
      <c r="F1665" s="21"/>
      <c r="G1665" s="12"/>
      <c r="H1665" s="12"/>
      <c r="I1665" s="12"/>
      <c r="J1665" s="12"/>
      <c r="K1665" s="12"/>
      <c r="L1665" s="12"/>
      <c r="M1665" s="12"/>
      <c r="N1665" s="12"/>
      <c r="O1665" s="12"/>
      <c r="P1665" s="12"/>
    </row>
    <row r="1666" spans="3:16" x14ac:dyDescent="0.3">
      <c r="C1666" s="12"/>
      <c r="D1666" s="12"/>
      <c r="E1666" s="12"/>
      <c r="F1666" s="21"/>
      <c r="G1666" s="12"/>
      <c r="H1666" s="12"/>
      <c r="I1666" s="12"/>
      <c r="J1666" s="12"/>
      <c r="K1666" s="12"/>
      <c r="L1666" s="12"/>
      <c r="M1666" s="12"/>
      <c r="N1666" s="12"/>
      <c r="O1666" s="12"/>
      <c r="P1666" s="12"/>
    </row>
    <row r="1667" spans="3:16" x14ac:dyDescent="0.3">
      <c r="C1667" s="12"/>
      <c r="D1667" s="12"/>
      <c r="E1667" s="12"/>
      <c r="F1667" s="21"/>
      <c r="G1667" s="12"/>
      <c r="H1667" s="12"/>
      <c r="I1667" s="12"/>
      <c r="J1667" s="12"/>
      <c r="K1667" s="12"/>
      <c r="L1667" s="12"/>
      <c r="M1667" s="12"/>
      <c r="N1667" s="12"/>
      <c r="O1667" s="12"/>
      <c r="P1667" s="12"/>
    </row>
    <row r="1668" spans="3:16" x14ac:dyDescent="0.3">
      <c r="C1668" s="12"/>
      <c r="D1668" s="12"/>
      <c r="E1668" s="12"/>
      <c r="F1668" s="21"/>
      <c r="G1668" s="12"/>
      <c r="H1668" s="12"/>
      <c r="I1668" s="12"/>
      <c r="J1668" s="12"/>
      <c r="K1668" s="12"/>
      <c r="L1668" s="12"/>
      <c r="M1668" s="12"/>
      <c r="N1668" s="12"/>
      <c r="O1668" s="12"/>
      <c r="P1668" s="12"/>
    </row>
    <row r="1669" spans="3:16" x14ac:dyDescent="0.3">
      <c r="C1669" s="12"/>
      <c r="D1669" s="12"/>
      <c r="E1669" s="12"/>
      <c r="F1669" s="21"/>
      <c r="G1669" s="12"/>
      <c r="H1669" s="12"/>
      <c r="I1669" s="12"/>
      <c r="J1669" s="12"/>
      <c r="K1669" s="12"/>
      <c r="L1669" s="12"/>
      <c r="M1669" s="12"/>
      <c r="N1669" s="12"/>
      <c r="O1669" s="12"/>
      <c r="P1669" s="12"/>
    </row>
    <row r="1670" spans="3:16" x14ac:dyDescent="0.3">
      <c r="C1670" s="12"/>
      <c r="D1670" s="12"/>
      <c r="E1670" s="12"/>
      <c r="F1670" s="21"/>
      <c r="G1670" s="12"/>
      <c r="H1670" s="12"/>
      <c r="I1670" s="12"/>
      <c r="J1670" s="12"/>
      <c r="K1670" s="12"/>
      <c r="L1670" s="12"/>
      <c r="M1670" s="12"/>
      <c r="N1670" s="12"/>
      <c r="O1670" s="12"/>
      <c r="P1670" s="12"/>
    </row>
    <row r="1671" spans="3:16" x14ac:dyDescent="0.3">
      <c r="C1671" s="12"/>
      <c r="D1671" s="12"/>
      <c r="E1671" s="12"/>
      <c r="F1671" s="21"/>
      <c r="G1671" s="12"/>
      <c r="H1671" s="12"/>
      <c r="I1671" s="12"/>
      <c r="J1671" s="12"/>
      <c r="K1671" s="12"/>
      <c r="L1671" s="12"/>
      <c r="M1671" s="12"/>
      <c r="N1671" s="12"/>
      <c r="O1671" s="12"/>
      <c r="P1671" s="12"/>
    </row>
    <row r="1672" spans="3:16" x14ac:dyDescent="0.3">
      <c r="C1672" s="12"/>
      <c r="D1672" s="12"/>
      <c r="E1672" s="12"/>
      <c r="F1672" s="21"/>
      <c r="G1672" s="12"/>
      <c r="H1672" s="12"/>
      <c r="I1672" s="12"/>
      <c r="J1672" s="12"/>
      <c r="K1672" s="12"/>
      <c r="L1672" s="12"/>
      <c r="M1672" s="12"/>
      <c r="N1672" s="12"/>
      <c r="O1672" s="12"/>
      <c r="P1672" s="12"/>
    </row>
    <row r="1673" spans="3:16" x14ac:dyDescent="0.3">
      <c r="C1673" s="12"/>
      <c r="D1673" s="12"/>
      <c r="E1673" s="12"/>
      <c r="F1673" s="21"/>
      <c r="G1673" s="12"/>
      <c r="H1673" s="12"/>
      <c r="I1673" s="12"/>
      <c r="J1673" s="12"/>
      <c r="K1673" s="12"/>
      <c r="L1673" s="12"/>
      <c r="M1673" s="12"/>
      <c r="N1673" s="12"/>
      <c r="O1673" s="12"/>
      <c r="P1673" s="12"/>
    </row>
    <row r="1674" spans="3:16" x14ac:dyDescent="0.3">
      <c r="C1674" s="12"/>
      <c r="D1674" s="12"/>
      <c r="E1674" s="12"/>
      <c r="F1674" s="21"/>
      <c r="G1674" s="12"/>
      <c r="H1674" s="12"/>
      <c r="I1674" s="12"/>
      <c r="J1674" s="12"/>
      <c r="K1674" s="12"/>
      <c r="L1674" s="12"/>
      <c r="M1674" s="12"/>
      <c r="N1674" s="12"/>
      <c r="O1674" s="12"/>
      <c r="P1674" s="12"/>
    </row>
    <row r="1675" spans="3:16" x14ac:dyDescent="0.3">
      <c r="C1675" s="12"/>
      <c r="D1675" s="12"/>
      <c r="E1675" s="12"/>
      <c r="F1675" s="21"/>
      <c r="G1675" s="12"/>
      <c r="H1675" s="12"/>
      <c r="I1675" s="12"/>
      <c r="J1675" s="12"/>
      <c r="K1675" s="12"/>
      <c r="L1675" s="12"/>
      <c r="M1675" s="12"/>
      <c r="N1675" s="12"/>
      <c r="O1675" s="12"/>
      <c r="P1675" s="12"/>
    </row>
    <row r="1676" spans="3:16" x14ac:dyDescent="0.3">
      <c r="C1676" s="12"/>
      <c r="D1676" s="12"/>
      <c r="E1676" s="12"/>
      <c r="F1676" s="21"/>
      <c r="G1676" s="12"/>
      <c r="H1676" s="12"/>
      <c r="I1676" s="12"/>
      <c r="J1676" s="12"/>
      <c r="K1676" s="12"/>
      <c r="L1676" s="12"/>
      <c r="M1676" s="12"/>
      <c r="N1676" s="12"/>
      <c r="O1676" s="12"/>
      <c r="P1676" s="12"/>
    </row>
    <row r="1677" spans="3:16" x14ac:dyDescent="0.3">
      <c r="C1677" s="12"/>
      <c r="D1677" s="12"/>
      <c r="E1677" s="12"/>
      <c r="F1677" s="21"/>
      <c r="G1677" s="12"/>
      <c r="H1677" s="12"/>
      <c r="I1677" s="12"/>
      <c r="J1677" s="12"/>
      <c r="K1677" s="12"/>
      <c r="L1677" s="12"/>
      <c r="M1677" s="12"/>
      <c r="N1677" s="12"/>
      <c r="O1677" s="12"/>
      <c r="P1677" s="12"/>
    </row>
    <row r="1678" spans="3:16" x14ac:dyDescent="0.3">
      <c r="C1678" s="12"/>
      <c r="D1678" s="12"/>
      <c r="E1678" s="12"/>
      <c r="F1678" s="21"/>
      <c r="G1678" s="12"/>
      <c r="H1678" s="12"/>
      <c r="I1678" s="12"/>
      <c r="J1678" s="12"/>
      <c r="K1678" s="12"/>
      <c r="L1678" s="12"/>
      <c r="M1678" s="12"/>
      <c r="N1678" s="12"/>
      <c r="O1678" s="12"/>
      <c r="P1678" s="12"/>
    </row>
    <row r="1679" spans="3:16" x14ac:dyDescent="0.3">
      <c r="C1679" s="12"/>
      <c r="D1679" s="12"/>
      <c r="E1679" s="12"/>
      <c r="F1679" s="21"/>
      <c r="G1679" s="12"/>
      <c r="H1679" s="12"/>
      <c r="I1679" s="12"/>
      <c r="J1679" s="12"/>
      <c r="K1679" s="12"/>
      <c r="L1679" s="12"/>
      <c r="M1679" s="12"/>
      <c r="N1679" s="12"/>
      <c r="O1679" s="12"/>
      <c r="P1679" s="12"/>
    </row>
    <row r="1680" spans="3:16" x14ac:dyDescent="0.3">
      <c r="C1680" s="12"/>
      <c r="D1680" s="12"/>
      <c r="E1680" s="12"/>
      <c r="F1680" s="21"/>
      <c r="G1680" s="12"/>
      <c r="H1680" s="12"/>
      <c r="I1680" s="12"/>
      <c r="J1680" s="12"/>
      <c r="K1680" s="12"/>
      <c r="L1680" s="12"/>
      <c r="M1680" s="12"/>
      <c r="N1680" s="12"/>
      <c r="O1680" s="12"/>
      <c r="P1680" s="12"/>
    </row>
    <row r="1681" spans="3:16" x14ac:dyDescent="0.3">
      <c r="C1681" s="12"/>
      <c r="D1681" s="12"/>
      <c r="E1681" s="12"/>
      <c r="F1681" s="21"/>
      <c r="G1681" s="12"/>
      <c r="H1681" s="12"/>
      <c r="I1681" s="12"/>
      <c r="J1681" s="12"/>
      <c r="K1681" s="12"/>
      <c r="L1681" s="12"/>
      <c r="M1681" s="12"/>
      <c r="N1681" s="12"/>
      <c r="O1681" s="12"/>
      <c r="P1681" s="12"/>
    </row>
    <row r="1682" spans="3:16" x14ac:dyDescent="0.3">
      <c r="C1682" s="12"/>
      <c r="D1682" s="12"/>
      <c r="E1682" s="12"/>
      <c r="F1682" s="21"/>
      <c r="G1682" s="12"/>
      <c r="H1682" s="12"/>
      <c r="I1682" s="12"/>
      <c r="J1682" s="12"/>
      <c r="K1682" s="12"/>
      <c r="L1682" s="12"/>
      <c r="M1682" s="12"/>
      <c r="N1682" s="12"/>
      <c r="O1682" s="12"/>
      <c r="P1682" s="12"/>
    </row>
    <row r="1683" spans="3:16" x14ac:dyDescent="0.3">
      <c r="C1683" s="12"/>
      <c r="D1683" s="12"/>
      <c r="E1683" s="12"/>
      <c r="F1683" s="21"/>
      <c r="G1683" s="12"/>
      <c r="H1683" s="12"/>
      <c r="I1683" s="12"/>
      <c r="J1683" s="12"/>
      <c r="K1683" s="12"/>
      <c r="L1683" s="12"/>
      <c r="M1683" s="12"/>
      <c r="N1683" s="12"/>
      <c r="O1683" s="12"/>
      <c r="P1683" s="12"/>
    </row>
    <row r="1684" spans="3:16" x14ac:dyDescent="0.3">
      <c r="C1684" s="12"/>
      <c r="D1684" s="12"/>
      <c r="E1684" s="12"/>
      <c r="F1684" s="21"/>
      <c r="G1684" s="12"/>
      <c r="H1684" s="12"/>
      <c r="I1684" s="12"/>
      <c r="J1684" s="12"/>
      <c r="K1684" s="12"/>
      <c r="L1684" s="12"/>
      <c r="M1684" s="12"/>
      <c r="N1684" s="12"/>
      <c r="O1684" s="12"/>
      <c r="P1684" s="12"/>
    </row>
    <row r="1685" spans="3:16" x14ac:dyDescent="0.3">
      <c r="C1685" s="12"/>
      <c r="D1685" s="12"/>
      <c r="E1685" s="12"/>
      <c r="F1685" s="21"/>
      <c r="G1685" s="12"/>
      <c r="H1685" s="12"/>
      <c r="I1685" s="12"/>
      <c r="J1685" s="12"/>
      <c r="K1685" s="12"/>
      <c r="L1685" s="12"/>
      <c r="M1685" s="12"/>
      <c r="N1685" s="12"/>
      <c r="O1685" s="12"/>
      <c r="P1685" s="12"/>
    </row>
    <row r="1686" spans="3:16" x14ac:dyDescent="0.3">
      <c r="C1686" s="12"/>
      <c r="D1686" s="12"/>
      <c r="E1686" s="12"/>
      <c r="F1686" s="21"/>
      <c r="G1686" s="12"/>
      <c r="H1686" s="12"/>
      <c r="I1686" s="12"/>
      <c r="J1686" s="12"/>
      <c r="K1686" s="12"/>
      <c r="L1686" s="12"/>
      <c r="M1686" s="12"/>
      <c r="N1686" s="12"/>
      <c r="O1686" s="12"/>
      <c r="P1686" s="12"/>
    </row>
    <row r="1687" spans="3:16" x14ac:dyDescent="0.3">
      <c r="C1687" s="12"/>
      <c r="D1687" s="12"/>
      <c r="E1687" s="12"/>
      <c r="F1687" s="21"/>
      <c r="G1687" s="12"/>
      <c r="H1687" s="12"/>
      <c r="I1687" s="12"/>
      <c r="J1687" s="12"/>
      <c r="K1687" s="12"/>
      <c r="L1687" s="12"/>
      <c r="M1687" s="12"/>
      <c r="N1687" s="12"/>
      <c r="O1687" s="12"/>
      <c r="P1687" s="12"/>
    </row>
    <row r="1688" spans="3:16" x14ac:dyDescent="0.3">
      <c r="C1688" s="12"/>
      <c r="D1688" s="12"/>
      <c r="E1688" s="12"/>
      <c r="F1688" s="21"/>
      <c r="G1688" s="12"/>
      <c r="H1688" s="12"/>
      <c r="I1688" s="12"/>
      <c r="J1688" s="12"/>
      <c r="K1688" s="12"/>
      <c r="L1688" s="12"/>
      <c r="M1688" s="12"/>
      <c r="N1688" s="12"/>
      <c r="O1688" s="12"/>
      <c r="P1688" s="12"/>
    </row>
    <row r="1689" spans="3:16" x14ac:dyDescent="0.3">
      <c r="C1689" s="12"/>
      <c r="D1689" s="12"/>
      <c r="E1689" s="12"/>
      <c r="F1689" s="21"/>
      <c r="G1689" s="12"/>
      <c r="H1689" s="12"/>
      <c r="I1689" s="12"/>
      <c r="J1689" s="12"/>
      <c r="K1689" s="12"/>
      <c r="L1689" s="12"/>
      <c r="M1689" s="12"/>
      <c r="N1689" s="12"/>
      <c r="O1689" s="12"/>
      <c r="P1689" s="12"/>
    </row>
    <row r="1690" spans="3:16" x14ac:dyDescent="0.3">
      <c r="C1690" s="12"/>
      <c r="D1690" s="12"/>
      <c r="E1690" s="12"/>
      <c r="F1690" s="21"/>
      <c r="G1690" s="12"/>
      <c r="H1690" s="12"/>
      <c r="I1690" s="12"/>
      <c r="J1690" s="12"/>
      <c r="K1690" s="12"/>
      <c r="L1690" s="12"/>
      <c r="M1690" s="12"/>
      <c r="N1690" s="12"/>
      <c r="O1690" s="12"/>
      <c r="P1690" s="12"/>
    </row>
    <row r="1691" spans="3:16" x14ac:dyDescent="0.3">
      <c r="C1691" s="12"/>
      <c r="D1691" s="12"/>
      <c r="E1691" s="12"/>
      <c r="F1691" s="21"/>
      <c r="G1691" s="12"/>
      <c r="H1691" s="12"/>
      <c r="I1691" s="12"/>
      <c r="J1691" s="12"/>
      <c r="K1691" s="12"/>
      <c r="L1691" s="12"/>
      <c r="M1691" s="12"/>
      <c r="N1691" s="12"/>
      <c r="O1691" s="12"/>
      <c r="P1691" s="12"/>
    </row>
    <row r="1692" spans="3:16" x14ac:dyDescent="0.3">
      <c r="C1692" s="12"/>
      <c r="D1692" s="12"/>
      <c r="E1692" s="12"/>
      <c r="F1692" s="21"/>
      <c r="G1692" s="12"/>
      <c r="H1692" s="12"/>
      <c r="I1692" s="12"/>
      <c r="J1692" s="12"/>
      <c r="K1692" s="12"/>
      <c r="L1692" s="12"/>
      <c r="M1692" s="12"/>
      <c r="N1692" s="12"/>
      <c r="O1692" s="12"/>
      <c r="P1692" s="12"/>
    </row>
    <row r="1693" spans="3:16" x14ac:dyDescent="0.3">
      <c r="C1693" s="12"/>
      <c r="D1693" s="12"/>
      <c r="E1693" s="12"/>
      <c r="F1693" s="21"/>
      <c r="G1693" s="12"/>
      <c r="H1693" s="12"/>
      <c r="I1693" s="12"/>
      <c r="J1693" s="12"/>
      <c r="K1693" s="12"/>
      <c r="L1693" s="12"/>
      <c r="M1693" s="12"/>
      <c r="N1693" s="12"/>
      <c r="O1693" s="12"/>
      <c r="P1693" s="12"/>
    </row>
    <row r="1694" spans="3:16" x14ac:dyDescent="0.3">
      <c r="C1694" s="12"/>
      <c r="D1694" s="12"/>
      <c r="E1694" s="12"/>
      <c r="F1694" s="21"/>
      <c r="G1694" s="12"/>
      <c r="H1694" s="12"/>
      <c r="I1694" s="12"/>
      <c r="J1694" s="12"/>
      <c r="K1694" s="12"/>
      <c r="L1694" s="12"/>
      <c r="M1694" s="12"/>
      <c r="N1694" s="12"/>
      <c r="O1694" s="12"/>
      <c r="P1694" s="12"/>
    </row>
    <row r="1695" spans="3:16" x14ac:dyDescent="0.3">
      <c r="C1695" s="12"/>
      <c r="D1695" s="12"/>
      <c r="E1695" s="12"/>
      <c r="F1695" s="21"/>
      <c r="G1695" s="12"/>
      <c r="H1695" s="12"/>
      <c r="I1695" s="12"/>
      <c r="J1695" s="12"/>
      <c r="K1695" s="12"/>
      <c r="L1695" s="12"/>
      <c r="M1695" s="12"/>
      <c r="N1695" s="12"/>
      <c r="O1695" s="12"/>
      <c r="P1695" s="12"/>
    </row>
    <row r="1696" spans="3:16" x14ac:dyDescent="0.3">
      <c r="C1696" s="12"/>
      <c r="D1696" s="12"/>
      <c r="E1696" s="12"/>
      <c r="F1696" s="21"/>
      <c r="G1696" s="12"/>
      <c r="H1696" s="12"/>
      <c r="I1696" s="12"/>
      <c r="J1696" s="12"/>
      <c r="K1696" s="12"/>
      <c r="L1696" s="12"/>
      <c r="M1696" s="12"/>
      <c r="N1696" s="12"/>
      <c r="O1696" s="12"/>
      <c r="P1696" s="12"/>
    </row>
    <row r="1697" spans="3:16" x14ac:dyDescent="0.3">
      <c r="C1697" s="12"/>
      <c r="D1697" s="12"/>
      <c r="E1697" s="12"/>
      <c r="F1697" s="21"/>
      <c r="G1697" s="12"/>
      <c r="H1697" s="12"/>
      <c r="I1697" s="12"/>
      <c r="J1697" s="12"/>
      <c r="K1697" s="12"/>
      <c r="L1697" s="12"/>
      <c r="M1697" s="12"/>
      <c r="N1697" s="12"/>
      <c r="O1697" s="12"/>
      <c r="P1697" s="12"/>
    </row>
    <row r="1698" spans="3:16" x14ac:dyDescent="0.3">
      <c r="C1698" s="12"/>
      <c r="D1698" s="12"/>
      <c r="E1698" s="12"/>
      <c r="F1698" s="21"/>
      <c r="G1698" s="12"/>
      <c r="H1698" s="12"/>
      <c r="I1698" s="12"/>
      <c r="J1698" s="12"/>
      <c r="K1698" s="12"/>
      <c r="L1698" s="12"/>
      <c r="M1698" s="12"/>
      <c r="N1698" s="12"/>
      <c r="O1698" s="12"/>
      <c r="P1698" s="12"/>
    </row>
    <row r="1699" spans="3:16" x14ac:dyDescent="0.3">
      <c r="C1699" s="12"/>
      <c r="D1699" s="12"/>
      <c r="E1699" s="12"/>
      <c r="F1699" s="21"/>
      <c r="G1699" s="12"/>
      <c r="H1699" s="12"/>
      <c r="I1699" s="12"/>
      <c r="J1699" s="12"/>
      <c r="K1699" s="12"/>
      <c r="L1699" s="12"/>
      <c r="M1699" s="12"/>
      <c r="N1699" s="12"/>
      <c r="O1699" s="12"/>
      <c r="P1699" s="12"/>
    </row>
    <row r="1700" spans="3:16" x14ac:dyDescent="0.3">
      <c r="C1700" s="12"/>
      <c r="D1700" s="12"/>
      <c r="E1700" s="12"/>
      <c r="F1700" s="21"/>
      <c r="G1700" s="12"/>
      <c r="H1700" s="12"/>
      <c r="I1700" s="12"/>
      <c r="J1700" s="12"/>
      <c r="K1700" s="12"/>
      <c r="L1700" s="12"/>
      <c r="M1700" s="12"/>
      <c r="N1700" s="12"/>
      <c r="O1700" s="12"/>
      <c r="P1700" s="12"/>
    </row>
    <row r="1701" spans="3:16" x14ac:dyDescent="0.3">
      <c r="C1701" s="12"/>
      <c r="D1701" s="12"/>
      <c r="E1701" s="12"/>
      <c r="F1701" s="21"/>
      <c r="G1701" s="12"/>
      <c r="H1701" s="12"/>
      <c r="I1701" s="12"/>
      <c r="J1701" s="12"/>
      <c r="K1701" s="12"/>
      <c r="L1701" s="12"/>
      <c r="M1701" s="12"/>
      <c r="N1701" s="12"/>
      <c r="O1701" s="12"/>
      <c r="P1701" s="12"/>
    </row>
    <row r="1702" spans="3:16" x14ac:dyDescent="0.3">
      <c r="C1702" s="12"/>
      <c r="D1702" s="12"/>
      <c r="E1702" s="12"/>
      <c r="F1702" s="21"/>
      <c r="G1702" s="12"/>
      <c r="H1702" s="12"/>
      <c r="I1702" s="12"/>
      <c r="J1702" s="12"/>
      <c r="K1702" s="12"/>
      <c r="L1702" s="12"/>
      <c r="M1702" s="12"/>
      <c r="N1702" s="12"/>
      <c r="O1702" s="12"/>
      <c r="P1702" s="12"/>
    </row>
    <row r="1703" spans="3:16" x14ac:dyDescent="0.3">
      <c r="C1703" s="12"/>
      <c r="D1703" s="12"/>
      <c r="E1703" s="12"/>
      <c r="F1703" s="21"/>
      <c r="G1703" s="12"/>
      <c r="H1703" s="12"/>
      <c r="I1703" s="12"/>
      <c r="J1703" s="12"/>
      <c r="K1703" s="12"/>
      <c r="L1703" s="12"/>
      <c r="M1703" s="12"/>
      <c r="N1703" s="12"/>
      <c r="O1703" s="12"/>
      <c r="P1703" s="12"/>
    </row>
    <row r="1704" spans="3:16" x14ac:dyDescent="0.3">
      <c r="C1704" s="12"/>
      <c r="D1704" s="12"/>
      <c r="E1704" s="12"/>
      <c r="F1704" s="21"/>
      <c r="G1704" s="12"/>
      <c r="H1704" s="12"/>
      <c r="I1704" s="12"/>
      <c r="J1704" s="12"/>
      <c r="K1704" s="12"/>
      <c r="L1704" s="12"/>
      <c r="M1704" s="12"/>
      <c r="N1704" s="12"/>
      <c r="O1704" s="12"/>
      <c r="P1704" s="12"/>
    </row>
    <row r="1705" spans="3:16" x14ac:dyDescent="0.3">
      <c r="C1705" s="12"/>
      <c r="D1705" s="12"/>
      <c r="E1705" s="12"/>
      <c r="F1705" s="21"/>
      <c r="G1705" s="12"/>
      <c r="H1705" s="12"/>
      <c r="I1705" s="12"/>
      <c r="J1705" s="12"/>
      <c r="K1705" s="12"/>
      <c r="L1705" s="12"/>
      <c r="M1705" s="12"/>
      <c r="N1705" s="12"/>
      <c r="O1705" s="12"/>
      <c r="P1705" s="12"/>
    </row>
    <row r="1706" spans="3:16" x14ac:dyDescent="0.3">
      <c r="C1706" s="12"/>
      <c r="D1706" s="12"/>
      <c r="E1706" s="12"/>
      <c r="F1706" s="21"/>
      <c r="G1706" s="12"/>
      <c r="H1706" s="12"/>
      <c r="I1706" s="12"/>
      <c r="J1706" s="12"/>
      <c r="K1706" s="12"/>
      <c r="L1706" s="12"/>
      <c r="M1706" s="12"/>
      <c r="N1706" s="12"/>
      <c r="O1706" s="12"/>
      <c r="P1706" s="12"/>
    </row>
    <row r="1707" spans="3:16" x14ac:dyDescent="0.3">
      <c r="C1707" s="12"/>
      <c r="D1707" s="12"/>
      <c r="E1707" s="12"/>
      <c r="F1707" s="21"/>
      <c r="G1707" s="12"/>
      <c r="H1707" s="12"/>
      <c r="I1707" s="12"/>
      <c r="J1707" s="12"/>
      <c r="K1707" s="12"/>
      <c r="L1707" s="12"/>
      <c r="M1707" s="12"/>
      <c r="N1707" s="12"/>
      <c r="O1707" s="12"/>
      <c r="P1707" s="12"/>
    </row>
    <row r="1708" spans="3:16" x14ac:dyDescent="0.3">
      <c r="C1708" s="12"/>
      <c r="D1708" s="12"/>
      <c r="E1708" s="12"/>
      <c r="F1708" s="21"/>
      <c r="G1708" s="12"/>
      <c r="H1708" s="12"/>
      <c r="I1708" s="12"/>
      <c r="J1708" s="12"/>
      <c r="K1708" s="12"/>
      <c r="L1708" s="12"/>
      <c r="M1708" s="12"/>
      <c r="N1708" s="12"/>
      <c r="O1708" s="12"/>
      <c r="P1708" s="12"/>
    </row>
    <row r="1709" spans="3:16" x14ac:dyDescent="0.3">
      <c r="C1709" s="12"/>
      <c r="D1709" s="12"/>
      <c r="E1709" s="12"/>
      <c r="F1709" s="21"/>
      <c r="G1709" s="12"/>
      <c r="H1709" s="12"/>
      <c r="I1709" s="12"/>
      <c r="J1709" s="12"/>
      <c r="K1709" s="12"/>
      <c r="L1709" s="12"/>
      <c r="M1709" s="12"/>
      <c r="N1709" s="12"/>
      <c r="O1709" s="12"/>
      <c r="P1709" s="12"/>
    </row>
    <row r="1710" spans="3:16" x14ac:dyDescent="0.3">
      <c r="C1710" s="12"/>
      <c r="D1710" s="12"/>
      <c r="E1710" s="12"/>
      <c r="F1710" s="21"/>
      <c r="G1710" s="12"/>
      <c r="H1710" s="12"/>
      <c r="I1710" s="12"/>
      <c r="J1710" s="12"/>
      <c r="K1710" s="12"/>
      <c r="L1710" s="12"/>
      <c r="M1710" s="12"/>
      <c r="N1710" s="12"/>
      <c r="O1710" s="12"/>
      <c r="P1710" s="12"/>
    </row>
    <row r="1711" spans="3:16" x14ac:dyDescent="0.3">
      <c r="C1711" s="12"/>
      <c r="D1711" s="12"/>
      <c r="E1711" s="12"/>
      <c r="F1711" s="21"/>
      <c r="G1711" s="12"/>
      <c r="H1711" s="12"/>
      <c r="I1711" s="12"/>
      <c r="J1711" s="12"/>
      <c r="K1711" s="12"/>
      <c r="L1711" s="12"/>
      <c r="M1711" s="12"/>
      <c r="N1711" s="12"/>
      <c r="O1711" s="12"/>
      <c r="P1711" s="12"/>
    </row>
    <row r="1712" spans="3:16" x14ac:dyDescent="0.3">
      <c r="C1712" s="12"/>
      <c r="D1712" s="12"/>
      <c r="E1712" s="12"/>
      <c r="F1712" s="21"/>
      <c r="G1712" s="12"/>
      <c r="H1712" s="12"/>
      <c r="I1712" s="12"/>
      <c r="J1712" s="12"/>
      <c r="K1712" s="12"/>
      <c r="L1712" s="12"/>
      <c r="M1712" s="12"/>
      <c r="N1712" s="12"/>
      <c r="O1712" s="12"/>
      <c r="P1712" s="12"/>
    </row>
    <row r="1713" spans="3:16" x14ac:dyDescent="0.3">
      <c r="C1713" s="12"/>
      <c r="D1713" s="12"/>
      <c r="E1713" s="12"/>
      <c r="F1713" s="21"/>
      <c r="G1713" s="12"/>
      <c r="H1713" s="12"/>
      <c r="I1713" s="12"/>
      <c r="J1713" s="12"/>
      <c r="K1713" s="12"/>
      <c r="L1713" s="12"/>
      <c r="M1713" s="12"/>
      <c r="N1713" s="12"/>
      <c r="O1713" s="12"/>
      <c r="P1713" s="12"/>
    </row>
    <row r="1714" spans="3:16" x14ac:dyDescent="0.3">
      <c r="C1714" s="12"/>
      <c r="D1714" s="12"/>
      <c r="E1714" s="12"/>
      <c r="F1714" s="21"/>
      <c r="G1714" s="12"/>
      <c r="H1714" s="12"/>
      <c r="I1714" s="12"/>
      <c r="J1714" s="12"/>
      <c r="K1714" s="12"/>
      <c r="L1714" s="12"/>
      <c r="M1714" s="12"/>
      <c r="N1714" s="12"/>
      <c r="O1714" s="12"/>
      <c r="P1714" s="12"/>
    </row>
    <row r="1715" spans="3:16" x14ac:dyDescent="0.3">
      <c r="C1715" s="12"/>
      <c r="D1715" s="12"/>
      <c r="E1715" s="12"/>
      <c r="F1715" s="21"/>
      <c r="G1715" s="12"/>
      <c r="H1715" s="12"/>
      <c r="I1715" s="12"/>
      <c r="J1715" s="12"/>
      <c r="K1715" s="12"/>
      <c r="L1715" s="12"/>
      <c r="M1715" s="12"/>
      <c r="N1715" s="12"/>
      <c r="O1715" s="12"/>
      <c r="P1715" s="12"/>
    </row>
    <row r="1716" spans="3:16" x14ac:dyDescent="0.3">
      <c r="C1716" s="12"/>
      <c r="D1716" s="12"/>
      <c r="E1716" s="12"/>
      <c r="F1716" s="21"/>
      <c r="G1716" s="12"/>
      <c r="H1716" s="12"/>
      <c r="I1716" s="12"/>
      <c r="J1716" s="12"/>
      <c r="K1716" s="12"/>
      <c r="L1716" s="12"/>
      <c r="M1716" s="12"/>
      <c r="N1716" s="12"/>
      <c r="O1716" s="12"/>
      <c r="P1716" s="12"/>
    </row>
    <row r="1717" spans="3:16" x14ac:dyDescent="0.3">
      <c r="C1717" s="12"/>
      <c r="D1717" s="12"/>
      <c r="E1717" s="12"/>
      <c r="F1717" s="21"/>
      <c r="G1717" s="12"/>
      <c r="H1717" s="12"/>
      <c r="I1717" s="12"/>
      <c r="J1717" s="12"/>
      <c r="K1717" s="12"/>
      <c r="L1717" s="12"/>
      <c r="M1717" s="12"/>
      <c r="N1717" s="12"/>
      <c r="O1717" s="12"/>
      <c r="P1717" s="12"/>
    </row>
    <row r="1718" spans="3:16" x14ac:dyDescent="0.3">
      <c r="C1718" s="12"/>
      <c r="D1718" s="12"/>
      <c r="E1718" s="12"/>
      <c r="F1718" s="21"/>
      <c r="G1718" s="12"/>
      <c r="H1718" s="12"/>
      <c r="I1718" s="12"/>
      <c r="J1718" s="12"/>
      <c r="K1718" s="12"/>
      <c r="L1718" s="12"/>
      <c r="M1718" s="12"/>
      <c r="N1718" s="12"/>
      <c r="O1718" s="12"/>
      <c r="P1718" s="12"/>
    </row>
    <row r="1719" spans="3:16" x14ac:dyDescent="0.3">
      <c r="C1719" s="12"/>
      <c r="D1719" s="12"/>
      <c r="E1719" s="12"/>
      <c r="F1719" s="21"/>
      <c r="G1719" s="12"/>
      <c r="H1719" s="12"/>
      <c r="I1719" s="12"/>
      <c r="J1719" s="12"/>
      <c r="K1719" s="12"/>
      <c r="L1719" s="12"/>
      <c r="M1719" s="12"/>
      <c r="N1719" s="12"/>
      <c r="O1719" s="12"/>
      <c r="P1719" s="12"/>
    </row>
    <row r="1720" spans="3:16" x14ac:dyDescent="0.3">
      <c r="C1720" s="12"/>
      <c r="D1720" s="12"/>
      <c r="E1720" s="12"/>
      <c r="F1720" s="21"/>
      <c r="G1720" s="12"/>
      <c r="H1720" s="12"/>
      <c r="I1720" s="12"/>
      <c r="J1720" s="12"/>
      <c r="K1720" s="12"/>
      <c r="L1720" s="12"/>
      <c r="M1720" s="12"/>
      <c r="N1720" s="12"/>
      <c r="O1720" s="12"/>
      <c r="P1720" s="12"/>
    </row>
    <row r="1721" spans="3:16" x14ac:dyDescent="0.3">
      <c r="C1721" s="12"/>
      <c r="D1721" s="12"/>
      <c r="E1721" s="12"/>
      <c r="F1721" s="21"/>
      <c r="G1721" s="12"/>
      <c r="H1721" s="12"/>
      <c r="I1721" s="12"/>
      <c r="J1721" s="12"/>
      <c r="K1721" s="12"/>
      <c r="L1721" s="12"/>
      <c r="M1721" s="12"/>
      <c r="N1721" s="12"/>
      <c r="O1721" s="12"/>
      <c r="P1721" s="12"/>
    </row>
    <row r="1722" spans="3:16" x14ac:dyDescent="0.3">
      <c r="C1722" s="12"/>
      <c r="D1722" s="12"/>
      <c r="E1722" s="12"/>
      <c r="F1722" s="21"/>
      <c r="G1722" s="12"/>
      <c r="H1722" s="12"/>
      <c r="I1722" s="12"/>
      <c r="J1722" s="12"/>
      <c r="K1722" s="12"/>
      <c r="L1722" s="12"/>
      <c r="M1722" s="12"/>
      <c r="N1722" s="12"/>
      <c r="O1722" s="12"/>
      <c r="P1722" s="12"/>
    </row>
    <row r="1723" spans="3:16" x14ac:dyDescent="0.3">
      <c r="C1723" s="12"/>
      <c r="D1723" s="12"/>
      <c r="E1723" s="12"/>
      <c r="F1723" s="21"/>
      <c r="G1723" s="12"/>
      <c r="H1723" s="12"/>
      <c r="I1723" s="12"/>
      <c r="J1723" s="12"/>
      <c r="K1723" s="12"/>
      <c r="L1723" s="12"/>
      <c r="M1723" s="12"/>
      <c r="N1723" s="12"/>
      <c r="O1723" s="12"/>
      <c r="P1723" s="12"/>
    </row>
    <row r="1724" spans="3:16" x14ac:dyDescent="0.3">
      <c r="C1724" s="12"/>
      <c r="D1724" s="12"/>
      <c r="E1724" s="12"/>
      <c r="F1724" s="21"/>
      <c r="G1724" s="12"/>
      <c r="H1724" s="12"/>
      <c r="I1724" s="12"/>
      <c r="J1724" s="12"/>
      <c r="K1724" s="12"/>
      <c r="L1724" s="12"/>
      <c r="M1724" s="12"/>
      <c r="N1724" s="12"/>
      <c r="O1724" s="12"/>
      <c r="P1724" s="12"/>
    </row>
    <row r="1725" spans="3:16" x14ac:dyDescent="0.3">
      <c r="C1725" s="12"/>
      <c r="D1725" s="12"/>
      <c r="E1725" s="12"/>
      <c r="F1725" s="21"/>
      <c r="G1725" s="12"/>
      <c r="H1725" s="12"/>
      <c r="I1725" s="12"/>
      <c r="J1725" s="12"/>
      <c r="K1725" s="12"/>
      <c r="L1725" s="12"/>
      <c r="M1725" s="12"/>
      <c r="N1725" s="12"/>
      <c r="O1725" s="12"/>
      <c r="P1725" s="12"/>
    </row>
    <row r="1726" spans="3:16" x14ac:dyDescent="0.3">
      <c r="C1726" s="12"/>
      <c r="D1726" s="12"/>
      <c r="E1726" s="12"/>
      <c r="F1726" s="21"/>
      <c r="G1726" s="12"/>
      <c r="H1726" s="12"/>
      <c r="I1726" s="12"/>
      <c r="J1726" s="12"/>
      <c r="K1726" s="12"/>
      <c r="L1726" s="12"/>
      <c r="M1726" s="12"/>
      <c r="N1726" s="12"/>
      <c r="O1726" s="12"/>
      <c r="P1726" s="12"/>
    </row>
    <row r="1727" spans="3:16" x14ac:dyDescent="0.3">
      <c r="C1727" s="12"/>
      <c r="D1727" s="12"/>
      <c r="E1727" s="12"/>
      <c r="F1727" s="21"/>
      <c r="G1727" s="12"/>
      <c r="H1727" s="12"/>
      <c r="I1727" s="12"/>
      <c r="J1727" s="12"/>
      <c r="K1727" s="12"/>
      <c r="L1727" s="12"/>
      <c r="M1727" s="12"/>
      <c r="N1727" s="12"/>
      <c r="O1727" s="12"/>
      <c r="P1727" s="12"/>
    </row>
    <row r="1728" spans="3:16" x14ac:dyDescent="0.3">
      <c r="C1728" s="12"/>
      <c r="D1728" s="12"/>
      <c r="E1728" s="12"/>
      <c r="F1728" s="21"/>
      <c r="G1728" s="12"/>
      <c r="H1728" s="12"/>
      <c r="I1728" s="12"/>
      <c r="J1728" s="12"/>
      <c r="K1728" s="12"/>
      <c r="L1728" s="12"/>
      <c r="M1728" s="12"/>
      <c r="N1728" s="12"/>
      <c r="O1728" s="12"/>
      <c r="P1728" s="12"/>
    </row>
    <row r="1729" spans="3:16" x14ac:dyDescent="0.3">
      <c r="C1729" s="12"/>
      <c r="D1729" s="12"/>
      <c r="E1729" s="12"/>
      <c r="F1729" s="21"/>
      <c r="G1729" s="12"/>
      <c r="H1729" s="12"/>
      <c r="I1729" s="12"/>
      <c r="J1729" s="12"/>
      <c r="K1729" s="12"/>
      <c r="L1729" s="12"/>
      <c r="M1729" s="12"/>
      <c r="N1729" s="12"/>
      <c r="O1729" s="12"/>
      <c r="P1729" s="12"/>
    </row>
    <row r="1730" spans="3:16" x14ac:dyDescent="0.3">
      <c r="C1730" s="12"/>
      <c r="D1730" s="12"/>
      <c r="E1730" s="12"/>
      <c r="F1730" s="21"/>
      <c r="G1730" s="12"/>
      <c r="H1730" s="12"/>
      <c r="I1730" s="12"/>
      <c r="J1730" s="12"/>
      <c r="K1730" s="12"/>
      <c r="L1730" s="12"/>
      <c r="M1730" s="12"/>
      <c r="N1730" s="12"/>
      <c r="O1730" s="12"/>
      <c r="P1730" s="12"/>
    </row>
    <row r="1731" spans="3:16" x14ac:dyDescent="0.3">
      <c r="C1731" s="12"/>
      <c r="D1731" s="12"/>
      <c r="E1731" s="12"/>
      <c r="F1731" s="21"/>
      <c r="G1731" s="12"/>
      <c r="H1731" s="12"/>
      <c r="I1731" s="12"/>
      <c r="J1731" s="12"/>
      <c r="K1731" s="12"/>
      <c r="L1731" s="12"/>
      <c r="M1731" s="12"/>
      <c r="N1731" s="12"/>
      <c r="O1731" s="12"/>
      <c r="P1731" s="12"/>
    </row>
    <row r="1732" spans="3:16" x14ac:dyDescent="0.3">
      <c r="C1732" s="12"/>
      <c r="D1732" s="12"/>
      <c r="E1732" s="12"/>
      <c r="F1732" s="21"/>
      <c r="G1732" s="12"/>
      <c r="H1732" s="12"/>
      <c r="I1732" s="12"/>
      <c r="J1732" s="12"/>
      <c r="K1732" s="12"/>
      <c r="L1732" s="12"/>
      <c r="M1732" s="12"/>
      <c r="N1732" s="12"/>
      <c r="O1732" s="12"/>
      <c r="P1732" s="12"/>
    </row>
    <row r="1733" spans="3:16" x14ac:dyDescent="0.3">
      <c r="C1733" s="12"/>
      <c r="D1733" s="12"/>
      <c r="E1733" s="12"/>
      <c r="F1733" s="21"/>
      <c r="G1733" s="12"/>
      <c r="H1733" s="12"/>
      <c r="I1733" s="12"/>
      <c r="J1733" s="12"/>
      <c r="K1733" s="12"/>
      <c r="L1733" s="12"/>
      <c r="M1733" s="12"/>
      <c r="N1733" s="12"/>
      <c r="O1733" s="12"/>
      <c r="P1733" s="12"/>
    </row>
    <row r="1734" spans="3:16" x14ac:dyDescent="0.3">
      <c r="C1734" s="12"/>
      <c r="D1734" s="12"/>
      <c r="E1734" s="12"/>
      <c r="F1734" s="21"/>
      <c r="G1734" s="12"/>
      <c r="H1734" s="12"/>
      <c r="I1734" s="12"/>
      <c r="J1734" s="12"/>
      <c r="K1734" s="12"/>
      <c r="L1734" s="12"/>
      <c r="M1734" s="12"/>
      <c r="N1734" s="12"/>
      <c r="O1734" s="12"/>
      <c r="P1734" s="12"/>
    </row>
    <row r="1735" spans="3:16" x14ac:dyDescent="0.3">
      <c r="C1735" s="12"/>
      <c r="D1735" s="12"/>
      <c r="E1735" s="12"/>
      <c r="F1735" s="21"/>
      <c r="G1735" s="12"/>
      <c r="H1735" s="12"/>
      <c r="I1735" s="12"/>
      <c r="J1735" s="12"/>
      <c r="K1735" s="12"/>
      <c r="L1735" s="12"/>
      <c r="M1735" s="12"/>
      <c r="N1735" s="12"/>
      <c r="O1735" s="12"/>
      <c r="P1735" s="12"/>
    </row>
    <row r="1736" spans="3:16" x14ac:dyDescent="0.3">
      <c r="C1736" s="12"/>
      <c r="D1736" s="12"/>
      <c r="E1736" s="12"/>
      <c r="F1736" s="21"/>
      <c r="G1736" s="12"/>
      <c r="H1736" s="12"/>
      <c r="I1736" s="12"/>
      <c r="J1736" s="12"/>
      <c r="K1736" s="12"/>
      <c r="L1736" s="12"/>
      <c r="M1736" s="12"/>
      <c r="N1736" s="12"/>
      <c r="O1736" s="12"/>
      <c r="P1736" s="12"/>
    </row>
    <row r="1737" spans="3:16" x14ac:dyDescent="0.3">
      <c r="C1737" s="12"/>
      <c r="D1737" s="12"/>
      <c r="E1737" s="12"/>
      <c r="F1737" s="21"/>
      <c r="G1737" s="12"/>
      <c r="H1737" s="12"/>
      <c r="I1737" s="12"/>
      <c r="J1737" s="12"/>
      <c r="K1737" s="12"/>
      <c r="L1737" s="12"/>
      <c r="M1737" s="12"/>
      <c r="N1737" s="12"/>
      <c r="O1737" s="12"/>
      <c r="P1737" s="12"/>
    </row>
    <row r="1738" spans="3:16" x14ac:dyDescent="0.3">
      <c r="C1738" s="12"/>
      <c r="D1738" s="12"/>
      <c r="E1738" s="12"/>
      <c r="F1738" s="21"/>
      <c r="G1738" s="12"/>
      <c r="H1738" s="12"/>
      <c r="I1738" s="12"/>
      <c r="J1738" s="12"/>
      <c r="K1738" s="12"/>
      <c r="L1738" s="12"/>
      <c r="M1738" s="12"/>
      <c r="N1738" s="12"/>
      <c r="O1738" s="12"/>
      <c r="P1738" s="12"/>
    </row>
    <row r="1739" spans="3:16" x14ac:dyDescent="0.3">
      <c r="C1739" s="12"/>
      <c r="D1739" s="12"/>
      <c r="E1739" s="12"/>
      <c r="F1739" s="21"/>
      <c r="G1739" s="12"/>
      <c r="H1739" s="12"/>
      <c r="I1739" s="12"/>
      <c r="J1739" s="12"/>
      <c r="K1739" s="12"/>
      <c r="L1739" s="12"/>
      <c r="M1739" s="12"/>
      <c r="N1739" s="12"/>
      <c r="O1739" s="12"/>
      <c r="P1739" s="12"/>
    </row>
    <row r="1740" spans="3:16" x14ac:dyDescent="0.3">
      <c r="C1740" s="12"/>
      <c r="D1740" s="12"/>
      <c r="E1740" s="12"/>
      <c r="F1740" s="21"/>
      <c r="G1740" s="12"/>
      <c r="H1740" s="12"/>
      <c r="I1740" s="12"/>
      <c r="J1740" s="12"/>
      <c r="K1740" s="12"/>
      <c r="L1740" s="12"/>
      <c r="M1740" s="12"/>
      <c r="N1740" s="12"/>
      <c r="O1740" s="12"/>
      <c r="P1740" s="12"/>
    </row>
    <row r="1741" spans="3:16" x14ac:dyDescent="0.3">
      <c r="C1741" s="12"/>
      <c r="D1741" s="12"/>
      <c r="E1741" s="12"/>
      <c r="F1741" s="21"/>
      <c r="G1741" s="12"/>
      <c r="H1741" s="12"/>
      <c r="I1741" s="12"/>
      <c r="J1741" s="12"/>
      <c r="K1741" s="12"/>
      <c r="L1741" s="12"/>
      <c r="M1741" s="12"/>
      <c r="N1741" s="12"/>
      <c r="O1741" s="12"/>
      <c r="P1741" s="12"/>
    </row>
    <row r="1742" spans="3:16" x14ac:dyDescent="0.3">
      <c r="C1742" s="12"/>
      <c r="D1742" s="12"/>
      <c r="E1742" s="12"/>
      <c r="F1742" s="21"/>
      <c r="G1742" s="12"/>
      <c r="H1742" s="12"/>
      <c r="I1742" s="12"/>
      <c r="J1742" s="12"/>
      <c r="K1742" s="12"/>
      <c r="L1742" s="12"/>
      <c r="M1742" s="12"/>
      <c r="N1742" s="12"/>
      <c r="O1742" s="12"/>
      <c r="P1742" s="12"/>
    </row>
    <row r="1743" spans="3:16" x14ac:dyDescent="0.3">
      <c r="C1743" s="12"/>
      <c r="D1743" s="12"/>
      <c r="E1743" s="12"/>
      <c r="F1743" s="21"/>
      <c r="G1743" s="12"/>
      <c r="H1743" s="12"/>
      <c r="I1743" s="12"/>
      <c r="J1743" s="12"/>
      <c r="K1743" s="12"/>
      <c r="L1743" s="12"/>
      <c r="M1743" s="12"/>
      <c r="N1743" s="12"/>
      <c r="O1743" s="12"/>
      <c r="P1743" s="12"/>
    </row>
    <row r="1744" spans="3:16" x14ac:dyDescent="0.3">
      <c r="C1744" s="12"/>
      <c r="D1744" s="12"/>
      <c r="E1744" s="12"/>
      <c r="F1744" s="21"/>
      <c r="G1744" s="12"/>
      <c r="H1744" s="12"/>
      <c r="I1744" s="12"/>
      <c r="J1744" s="12"/>
      <c r="K1744" s="12"/>
      <c r="L1744" s="12"/>
      <c r="M1744" s="12"/>
      <c r="N1744" s="12"/>
      <c r="O1744" s="12"/>
      <c r="P1744" s="12"/>
    </row>
    <row r="1745" spans="3:16" x14ac:dyDescent="0.3">
      <c r="C1745" s="12"/>
      <c r="D1745" s="12"/>
      <c r="E1745" s="12"/>
      <c r="F1745" s="21"/>
      <c r="G1745" s="12"/>
      <c r="H1745" s="12"/>
      <c r="I1745" s="12"/>
      <c r="J1745" s="12"/>
      <c r="K1745" s="12"/>
      <c r="L1745" s="12"/>
      <c r="M1745" s="12"/>
      <c r="N1745" s="12"/>
      <c r="O1745" s="12"/>
      <c r="P1745" s="12"/>
    </row>
    <row r="1746" spans="3:16" x14ac:dyDescent="0.3">
      <c r="C1746" s="12"/>
      <c r="D1746" s="12"/>
      <c r="E1746" s="12"/>
      <c r="F1746" s="21"/>
      <c r="G1746" s="12"/>
      <c r="H1746" s="12"/>
      <c r="I1746" s="12"/>
      <c r="J1746" s="12"/>
      <c r="K1746" s="12"/>
      <c r="L1746" s="12"/>
      <c r="M1746" s="12"/>
      <c r="N1746" s="12"/>
      <c r="O1746" s="12"/>
      <c r="P1746" s="12"/>
    </row>
    <row r="1747" spans="3:16" x14ac:dyDescent="0.3">
      <c r="C1747" s="12"/>
      <c r="D1747" s="12"/>
      <c r="E1747" s="12"/>
      <c r="F1747" s="21"/>
      <c r="G1747" s="12"/>
      <c r="H1747" s="12"/>
      <c r="I1747" s="12"/>
      <c r="J1747" s="12"/>
      <c r="K1747" s="12"/>
      <c r="L1747" s="12"/>
      <c r="M1747" s="12"/>
      <c r="N1747" s="12"/>
      <c r="O1747" s="12"/>
      <c r="P1747" s="12"/>
    </row>
    <row r="1748" spans="3:16" x14ac:dyDescent="0.3">
      <c r="C1748" s="12"/>
      <c r="D1748" s="12"/>
      <c r="E1748" s="12"/>
      <c r="F1748" s="21"/>
      <c r="G1748" s="12"/>
      <c r="H1748" s="12"/>
      <c r="I1748" s="12"/>
      <c r="J1748" s="12"/>
      <c r="K1748" s="12"/>
      <c r="L1748" s="12"/>
      <c r="M1748" s="12"/>
      <c r="N1748" s="12"/>
      <c r="O1748" s="12"/>
      <c r="P1748" s="12"/>
    </row>
    <row r="1749" spans="3:16" x14ac:dyDescent="0.3">
      <c r="C1749" s="12"/>
      <c r="D1749" s="12"/>
      <c r="E1749" s="12"/>
      <c r="F1749" s="21"/>
      <c r="G1749" s="12"/>
      <c r="H1749" s="12"/>
      <c r="I1749" s="12"/>
      <c r="J1749" s="12"/>
      <c r="K1749" s="12"/>
      <c r="L1749" s="12"/>
      <c r="M1749" s="12"/>
      <c r="N1749" s="12"/>
      <c r="O1749" s="12"/>
      <c r="P1749" s="12"/>
    </row>
    <row r="1750" spans="3:16" x14ac:dyDescent="0.3">
      <c r="C1750" s="12"/>
      <c r="D1750" s="12"/>
      <c r="E1750" s="12"/>
      <c r="F1750" s="21"/>
      <c r="G1750" s="12"/>
      <c r="H1750" s="12"/>
      <c r="I1750" s="12"/>
      <c r="J1750" s="12"/>
      <c r="K1750" s="12"/>
      <c r="L1750" s="12"/>
      <c r="M1750" s="12"/>
      <c r="N1750" s="12"/>
      <c r="O1750" s="12"/>
      <c r="P1750" s="12"/>
    </row>
    <row r="1751" spans="3:16" x14ac:dyDescent="0.3">
      <c r="C1751" s="12"/>
      <c r="D1751" s="12"/>
      <c r="E1751" s="12"/>
      <c r="F1751" s="21"/>
      <c r="G1751" s="12"/>
      <c r="H1751" s="12"/>
      <c r="I1751" s="12"/>
      <c r="J1751" s="12"/>
      <c r="K1751" s="12"/>
      <c r="L1751" s="12"/>
      <c r="M1751" s="12"/>
      <c r="N1751" s="12"/>
      <c r="O1751" s="12"/>
      <c r="P1751" s="12"/>
    </row>
    <row r="1752" spans="3:16" x14ac:dyDescent="0.3">
      <c r="C1752" s="12"/>
      <c r="D1752" s="12"/>
      <c r="E1752" s="12"/>
      <c r="F1752" s="21"/>
      <c r="G1752" s="12"/>
      <c r="H1752" s="12"/>
      <c r="I1752" s="12"/>
      <c r="J1752" s="12"/>
      <c r="K1752" s="12"/>
      <c r="L1752" s="12"/>
      <c r="M1752" s="12"/>
      <c r="N1752" s="12"/>
      <c r="O1752" s="12"/>
      <c r="P1752" s="12"/>
    </row>
    <row r="1753" spans="3:16" x14ac:dyDescent="0.3">
      <c r="C1753" s="12"/>
      <c r="D1753" s="12"/>
      <c r="E1753" s="12"/>
      <c r="F1753" s="21"/>
      <c r="G1753" s="12"/>
      <c r="H1753" s="12"/>
      <c r="I1753" s="12"/>
      <c r="J1753" s="12"/>
      <c r="K1753" s="12"/>
      <c r="L1753" s="12"/>
      <c r="M1753" s="12"/>
      <c r="N1753" s="12"/>
      <c r="O1753" s="12"/>
      <c r="P1753" s="12"/>
    </row>
    <row r="1754" spans="3:16" x14ac:dyDescent="0.3">
      <c r="C1754" s="12"/>
      <c r="D1754" s="12"/>
      <c r="E1754" s="12"/>
      <c r="F1754" s="21"/>
      <c r="G1754" s="12"/>
      <c r="H1754" s="12"/>
      <c r="I1754" s="12"/>
      <c r="J1754" s="12"/>
      <c r="K1754" s="12"/>
      <c r="L1754" s="12"/>
      <c r="M1754" s="12"/>
      <c r="N1754" s="12"/>
      <c r="O1754" s="12"/>
      <c r="P1754" s="12"/>
    </row>
    <row r="1755" spans="3:16" x14ac:dyDescent="0.3">
      <c r="C1755" s="12"/>
      <c r="D1755" s="12"/>
      <c r="E1755" s="12"/>
      <c r="F1755" s="21"/>
      <c r="G1755" s="12"/>
      <c r="H1755" s="12"/>
      <c r="I1755" s="12"/>
      <c r="J1755" s="12"/>
      <c r="K1755" s="12"/>
      <c r="L1755" s="12"/>
      <c r="M1755" s="12"/>
      <c r="N1755" s="12"/>
      <c r="O1755" s="12"/>
      <c r="P1755" s="12"/>
    </row>
    <row r="1756" spans="3:16" x14ac:dyDescent="0.3">
      <c r="C1756" s="12"/>
      <c r="D1756" s="12"/>
      <c r="E1756" s="12"/>
      <c r="F1756" s="21"/>
      <c r="G1756" s="12"/>
      <c r="H1756" s="12"/>
      <c r="I1756" s="12"/>
      <c r="J1756" s="12"/>
      <c r="K1756" s="12"/>
      <c r="L1756" s="12"/>
      <c r="M1756" s="12"/>
      <c r="N1756" s="12"/>
      <c r="O1756" s="12"/>
      <c r="P1756" s="12"/>
    </row>
    <row r="1757" spans="3:16" x14ac:dyDescent="0.3">
      <c r="C1757" s="12"/>
      <c r="D1757" s="12"/>
      <c r="E1757" s="12"/>
      <c r="F1757" s="21"/>
      <c r="G1757" s="12"/>
      <c r="H1757" s="12"/>
      <c r="I1757" s="12"/>
      <c r="J1757" s="12"/>
      <c r="K1757" s="12"/>
      <c r="L1757" s="12"/>
      <c r="M1757" s="12"/>
      <c r="N1757" s="12"/>
      <c r="O1757" s="12"/>
      <c r="P1757" s="12"/>
    </row>
    <row r="1758" spans="3:16" x14ac:dyDescent="0.3">
      <c r="C1758" s="12"/>
      <c r="D1758" s="12"/>
      <c r="E1758" s="12"/>
      <c r="F1758" s="21"/>
      <c r="G1758" s="12"/>
      <c r="H1758" s="12"/>
      <c r="I1758" s="12"/>
      <c r="J1758" s="12"/>
      <c r="K1758" s="12"/>
      <c r="L1758" s="12"/>
      <c r="M1758" s="12"/>
      <c r="N1758" s="12"/>
      <c r="O1758" s="12"/>
      <c r="P1758" s="12"/>
    </row>
    <row r="1759" spans="3:16" x14ac:dyDescent="0.3">
      <c r="C1759" s="12"/>
      <c r="D1759" s="12"/>
      <c r="E1759" s="12"/>
      <c r="F1759" s="21"/>
      <c r="G1759" s="12"/>
      <c r="H1759" s="12"/>
      <c r="I1759" s="12"/>
      <c r="J1759" s="12"/>
      <c r="K1759" s="12"/>
      <c r="L1759" s="12"/>
      <c r="M1759" s="12"/>
      <c r="N1759" s="12"/>
      <c r="O1759" s="12"/>
      <c r="P1759" s="12"/>
    </row>
    <row r="1760" spans="3:16" x14ac:dyDescent="0.3">
      <c r="C1760" s="12"/>
      <c r="D1760" s="12"/>
      <c r="E1760" s="12"/>
      <c r="F1760" s="21"/>
      <c r="G1760" s="12"/>
      <c r="H1760" s="12"/>
      <c r="I1760" s="12"/>
      <c r="J1760" s="12"/>
      <c r="K1760" s="12"/>
      <c r="L1760" s="12"/>
      <c r="M1760" s="12"/>
      <c r="N1760" s="12"/>
      <c r="O1760" s="12"/>
      <c r="P1760" s="12"/>
    </row>
    <row r="1761" spans="3:16" x14ac:dyDescent="0.3">
      <c r="C1761" s="12"/>
      <c r="D1761" s="12"/>
      <c r="E1761" s="12"/>
      <c r="F1761" s="21"/>
      <c r="G1761" s="12"/>
      <c r="H1761" s="12"/>
      <c r="I1761" s="12"/>
      <c r="J1761" s="12"/>
      <c r="K1761" s="12"/>
      <c r="L1761" s="12"/>
      <c r="M1761" s="12"/>
      <c r="N1761" s="12"/>
      <c r="O1761" s="12"/>
      <c r="P1761" s="12"/>
    </row>
    <row r="1762" spans="3:16" x14ac:dyDescent="0.3">
      <c r="C1762" s="12"/>
      <c r="D1762" s="12"/>
      <c r="E1762" s="12"/>
      <c r="F1762" s="21"/>
      <c r="G1762" s="12"/>
      <c r="H1762" s="12"/>
      <c r="I1762" s="12"/>
      <c r="J1762" s="12"/>
      <c r="K1762" s="12"/>
      <c r="L1762" s="12"/>
      <c r="M1762" s="12"/>
      <c r="N1762" s="12"/>
      <c r="O1762" s="12"/>
      <c r="P1762" s="12"/>
    </row>
    <row r="1763" spans="3:16" x14ac:dyDescent="0.3">
      <c r="C1763" s="12"/>
      <c r="D1763" s="12"/>
      <c r="E1763" s="12"/>
      <c r="F1763" s="21"/>
      <c r="G1763" s="12"/>
      <c r="H1763" s="12"/>
      <c r="I1763" s="12"/>
      <c r="J1763" s="12"/>
      <c r="K1763" s="12"/>
      <c r="L1763" s="12"/>
      <c r="M1763" s="12"/>
      <c r="N1763" s="12"/>
      <c r="O1763" s="12"/>
      <c r="P1763" s="12"/>
    </row>
    <row r="1764" spans="3:16" x14ac:dyDescent="0.3">
      <c r="C1764" s="12"/>
      <c r="D1764" s="12"/>
      <c r="E1764" s="12"/>
      <c r="F1764" s="21"/>
      <c r="G1764" s="12"/>
      <c r="H1764" s="12"/>
      <c r="I1764" s="12"/>
      <c r="J1764" s="12"/>
      <c r="K1764" s="12"/>
      <c r="L1764" s="12"/>
      <c r="M1764" s="12"/>
      <c r="N1764" s="12"/>
      <c r="O1764" s="12"/>
      <c r="P1764" s="12"/>
    </row>
    <row r="1765" spans="3:16" x14ac:dyDescent="0.3">
      <c r="C1765" s="12"/>
      <c r="D1765" s="12"/>
      <c r="E1765" s="12"/>
      <c r="F1765" s="21"/>
      <c r="G1765" s="12"/>
      <c r="H1765" s="12"/>
      <c r="I1765" s="12"/>
      <c r="J1765" s="12"/>
      <c r="K1765" s="12"/>
      <c r="L1765" s="12"/>
      <c r="M1765" s="12"/>
      <c r="N1765" s="12"/>
      <c r="O1765" s="12"/>
      <c r="P1765" s="12"/>
    </row>
    <row r="1766" spans="3:16" x14ac:dyDescent="0.3">
      <c r="C1766" s="12"/>
      <c r="D1766" s="12"/>
      <c r="E1766" s="12"/>
      <c r="F1766" s="21"/>
      <c r="G1766" s="12"/>
      <c r="H1766" s="12"/>
      <c r="I1766" s="12"/>
      <c r="J1766" s="12"/>
      <c r="K1766" s="12"/>
      <c r="L1766" s="12"/>
      <c r="M1766" s="12"/>
      <c r="N1766" s="12"/>
      <c r="O1766" s="12"/>
      <c r="P1766" s="12"/>
    </row>
    <row r="1767" spans="3:16" x14ac:dyDescent="0.3">
      <c r="C1767" s="12"/>
      <c r="D1767" s="12"/>
      <c r="E1767" s="12"/>
      <c r="F1767" s="21"/>
      <c r="G1767" s="12"/>
      <c r="H1767" s="12"/>
      <c r="I1767" s="12"/>
      <c r="J1767" s="12"/>
      <c r="K1767" s="12"/>
      <c r="L1767" s="12"/>
      <c r="M1767" s="12"/>
      <c r="N1767" s="12"/>
      <c r="O1767" s="12"/>
      <c r="P1767" s="12"/>
    </row>
    <row r="1768" spans="3:16" x14ac:dyDescent="0.3">
      <c r="C1768" s="12"/>
      <c r="D1768" s="12"/>
      <c r="E1768" s="12"/>
      <c r="F1768" s="21"/>
      <c r="G1768" s="12"/>
      <c r="H1768" s="12"/>
      <c r="I1768" s="12"/>
      <c r="J1768" s="12"/>
      <c r="K1768" s="12"/>
      <c r="L1768" s="12"/>
      <c r="M1768" s="12"/>
      <c r="N1768" s="12"/>
      <c r="O1768" s="12"/>
      <c r="P1768" s="12"/>
    </row>
    <row r="1769" spans="3:16" x14ac:dyDescent="0.3">
      <c r="C1769" s="12"/>
      <c r="D1769" s="12"/>
      <c r="E1769" s="12"/>
      <c r="F1769" s="21"/>
      <c r="G1769" s="12"/>
      <c r="H1769" s="12"/>
      <c r="I1769" s="12"/>
      <c r="J1769" s="12"/>
      <c r="K1769" s="12"/>
      <c r="L1769" s="12"/>
      <c r="M1769" s="12"/>
      <c r="N1769" s="12"/>
      <c r="O1769" s="12"/>
      <c r="P1769" s="12"/>
    </row>
    <row r="1770" spans="3:16" x14ac:dyDescent="0.3">
      <c r="C1770" s="12"/>
      <c r="D1770" s="12"/>
      <c r="E1770" s="12"/>
      <c r="F1770" s="21"/>
      <c r="G1770" s="12"/>
      <c r="H1770" s="12"/>
      <c r="I1770" s="12"/>
      <c r="J1770" s="12"/>
      <c r="K1770" s="12"/>
      <c r="L1770" s="12"/>
      <c r="M1770" s="12"/>
      <c r="N1770" s="12"/>
      <c r="O1770" s="12"/>
      <c r="P1770" s="12"/>
    </row>
    <row r="1771" spans="3:16" x14ac:dyDescent="0.3">
      <c r="C1771" s="12"/>
      <c r="D1771" s="12"/>
      <c r="E1771" s="12"/>
      <c r="F1771" s="21"/>
      <c r="G1771" s="12"/>
      <c r="H1771" s="12"/>
      <c r="I1771" s="12"/>
      <c r="J1771" s="12"/>
      <c r="K1771" s="12"/>
      <c r="L1771" s="12"/>
      <c r="M1771" s="12"/>
      <c r="N1771" s="12"/>
      <c r="O1771" s="12"/>
      <c r="P1771" s="12"/>
    </row>
    <row r="1772" spans="3:16" x14ac:dyDescent="0.3">
      <c r="C1772" s="12"/>
      <c r="D1772" s="12"/>
      <c r="E1772" s="12"/>
      <c r="F1772" s="21"/>
      <c r="G1772" s="12"/>
      <c r="H1772" s="12"/>
      <c r="I1772" s="12"/>
      <c r="J1772" s="12"/>
      <c r="K1772" s="12"/>
      <c r="L1772" s="12"/>
      <c r="M1772" s="12"/>
      <c r="N1772" s="12"/>
      <c r="O1772" s="12"/>
      <c r="P1772" s="12"/>
    </row>
    <row r="1773" spans="3:16" x14ac:dyDescent="0.3">
      <c r="C1773" s="12"/>
      <c r="D1773" s="12"/>
      <c r="E1773" s="12"/>
      <c r="F1773" s="21"/>
      <c r="G1773" s="12"/>
      <c r="H1773" s="12"/>
      <c r="I1773" s="12"/>
      <c r="J1773" s="12"/>
      <c r="K1773" s="12"/>
      <c r="L1773" s="12"/>
      <c r="M1773" s="12"/>
      <c r="N1773" s="12"/>
      <c r="O1773" s="12"/>
      <c r="P1773" s="12"/>
    </row>
    <row r="1774" spans="3:16" x14ac:dyDescent="0.3">
      <c r="C1774" s="12"/>
      <c r="D1774" s="12"/>
      <c r="E1774" s="12"/>
      <c r="F1774" s="21"/>
      <c r="G1774" s="12"/>
      <c r="H1774" s="12"/>
      <c r="I1774" s="12"/>
      <c r="J1774" s="12"/>
      <c r="K1774" s="12"/>
      <c r="L1774" s="12"/>
      <c r="M1774" s="12"/>
      <c r="N1774" s="12"/>
      <c r="O1774" s="12"/>
      <c r="P1774" s="12"/>
    </row>
    <row r="1775" spans="3:16" x14ac:dyDescent="0.3">
      <c r="C1775" s="12"/>
      <c r="D1775" s="12"/>
      <c r="E1775" s="12"/>
      <c r="F1775" s="21"/>
      <c r="G1775" s="12"/>
      <c r="H1775" s="12"/>
      <c r="I1775" s="12"/>
      <c r="J1775" s="12"/>
      <c r="K1775" s="12"/>
      <c r="L1775" s="12"/>
      <c r="M1775" s="12"/>
      <c r="N1775" s="12"/>
      <c r="O1775" s="12"/>
      <c r="P1775" s="12"/>
    </row>
    <row r="1776" spans="3:16" x14ac:dyDescent="0.3">
      <c r="C1776" s="12"/>
      <c r="D1776" s="12"/>
      <c r="E1776" s="12"/>
      <c r="F1776" s="21"/>
      <c r="G1776" s="12"/>
      <c r="H1776" s="12"/>
      <c r="I1776" s="12"/>
      <c r="J1776" s="12"/>
      <c r="K1776" s="12"/>
      <c r="L1776" s="12"/>
      <c r="M1776" s="12"/>
      <c r="N1776" s="12"/>
      <c r="O1776" s="12"/>
      <c r="P1776" s="12"/>
    </row>
    <row r="1777" spans="3:16" x14ac:dyDescent="0.3">
      <c r="C1777" s="12"/>
      <c r="D1777" s="12"/>
      <c r="E1777" s="12"/>
      <c r="F1777" s="21"/>
      <c r="G1777" s="12"/>
      <c r="H1777" s="12"/>
      <c r="I1777" s="12"/>
      <c r="J1777" s="12"/>
      <c r="K1777" s="12"/>
      <c r="L1777" s="12"/>
      <c r="M1777" s="12"/>
      <c r="N1777" s="12"/>
      <c r="O1777" s="12"/>
      <c r="P1777" s="12"/>
    </row>
    <row r="1778" spans="3:16" x14ac:dyDescent="0.3">
      <c r="C1778" s="12"/>
      <c r="D1778" s="12"/>
      <c r="E1778" s="12"/>
      <c r="F1778" s="21"/>
      <c r="G1778" s="12"/>
      <c r="H1778" s="12"/>
      <c r="I1778" s="12"/>
      <c r="J1778" s="12"/>
      <c r="K1778" s="12"/>
      <c r="L1778" s="12"/>
      <c r="M1778" s="12"/>
      <c r="N1778" s="12"/>
      <c r="O1778" s="12"/>
      <c r="P1778" s="12"/>
    </row>
    <row r="1779" spans="3:16" x14ac:dyDescent="0.3">
      <c r="C1779" s="12"/>
      <c r="D1779" s="12"/>
      <c r="E1779" s="12"/>
      <c r="F1779" s="21"/>
      <c r="G1779" s="12"/>
      <c r="H1779" s="12"/>
      <c r="I1779" s="12"/>
      <c r="J1779" s="12"/>
      <c r="K1779" s="12"/>
      <c r="L1779" s="12"/>
      <c r="M1779" s="12"/>
      <c r="N1779" s="12"/>
      <c r="O1779" s="12"/>
      <c r="P1779" s="12"/>
    </row>
    <row r="1780" spans="3:16" x14ac:dyDescent="0.3">
      <c r="C1780" s="12"/>
      <c r="D1780" s="12"/>
      <c r="E1780" s="12"/>
      <c r="F1780" s="21"/>
      <c r="G1780" s="12"/>
      <c r="H1780" s="12"/>
      <c r="I1780" s="12"/>
      <c r="J1780" s="12"/>
      <c r="K1780" s="12"/>
      <c r="L1780" s="12"/>
      <c r="M1780" s="12"/>
      <c r="N1780" s="12"/>
      <c r="O1780" s="12"/>
      <c r="P1780" s="12"/>
    </row>
    <row r="1781" spans="3:16" x14ac:dyDescent="0.3">
      <c r="C1781" s="12"/>
      <c r="D1781" s="12"/>
      <c r="E1781" s="12"/>
      <c r="F1781" s="21"/>
      <c r="G1781" s="12"/>
      <c r="H1781" s="12"/>
      <c r="I1781" s="12"/>
      <c r="J1781" s="12"/>
      <c r="K1781" s="12"/>
      <c r="L1781" s="12"/>
      <c r="M1781" s="12"/>
      <c r="N1781" s="12"/>
      <c r="O1781" s="12"/>
      <c r="P1781" s="12"/>
    </row>
    <row r="1782" spans="3:16" x14ac:dyDescent="0.3">
      <c r="C1782" s="12"/>
      <c r="D1782" s="12"/>
      <c r="E1782" s="12"/>
      <c r="F1782" s="21"/>
      <c r="G1782" s="12"/>
      <c r="H1782" s="12"/>
      <c r="I1782" s="12"/>
      <c r="J1782" s="12"/>
      <c r="K1782" s="12"/>
      <c r="L1782" s="12"/>
      <c r="M1782" s="12"/>
      <c r="N1782" s="12"/>
      <c r="O1782" s="12"/>
      <c r="P1782" s="12"/>
    </row>
    <row r="1783" spans="3:16" x14ac:dyDescent="0.3">
      <c r="C1783" s="12"/>
      <c r="D1783" s="12"/>
      <c r="E1783" s="12"/>
      <c r="F1783" s="21"/>
      <c r="G1783" s="12"/>
      <c r="H1783" s="12"/>
      <c r="I1783" s="12"/>
      <c r="J1783" s="12"/>
      <c r="K1783" s="12"/>
      <c r="L1783" s="12"/>
      <c r="M1783" s="12"/>
      <c r="N1783" s="12"/>
      <c r="O1783" s="12"/>
      <c r="P1783" s="12"/>
    </row>
    <row r="1784" spans="3:16" x14ac:dyDescent="0.3">
      <c r="C1784" s="12"/>
      <c r="D1784" s="12"/>
      <c r="E1784" s="12"/>
      <c r="F1784" s="21"/>
      <c r="G1784" s="12"/>
      <c r="H1784" s="12"/>
      <c r="I1784" s="12"/>
      <c r="J1784" s="12"/>
      <c r="K1784" s="12"/>
      <c r="L1784" s="12"/>
      <c r="M1784" s="12"/>
      <c r="N1784" s="12"/>
      <c r="O1784" s="12"/>
      <c r="P1784" s="12"/>
    </row>
    <row r="1785" spans="3:16" x14ac:dyDescent="0.3">
      <c r="C1785" s="12"/>
      <c r="D1785" s="12"/>
      <c r="E1785" s="12"/>
      <c r="F1785" s="21"/>
      <c r="G1785" s="12"/>
      <c r="H1785" s="12"/>
      <c r="I1785" s="12"/>
      <c r="J1785" s="12"/>
      <c r="K1785" s="12"/>
      <c r="L1785" s="12"/>
      <c r="M1785" s="12"/>
      <c r="N1785" s="12"/>
      <c r="O1785" s="12"/>
      <c r="P1785" s="12"/>
    </row>
    <row r="1786" spans="3:16" x14ac:dyDescent="0.3">
      <c r="C1786" s="12"/>
      <c r="D1786" s="12"/>
      <c r="E1786" s="12"/>
      <c r="F1786" s="21"/>
      <c r="G1786" s="12"/>
      <c r="H1786" s="12"/>
      <c r="I1786" s="12"/>
      <c r="J1786" s="12"/>
      <c r="K1786" s="12"/>
      <c r="L1786" s="12"/>
      <c r="M1786" s="12"/>
      <c r="N1786" s="12"/>
      <c r="O1786" s="12"/>
      <c r="P1786" s="12"/>
    </row>
    <row r="1787" spans="3:16" x14ac:dyDescent="0.3">
      <c r="C1787" s="12"/>
      <c r="D1787" s="12"/>
      <c r="E1787" s="12"/>
      <c r="F1787" s="21"/>
      <c r="G1787" s="12"/>
      <c r="H1787" s="12"/>
      <c r="I1787" s="12"/>
      <c r="J1787" s="12"/>
      <c r="K1787" s="12"/>
      <c r="L1787" s="12"/>
      <c r="M1787" s="12"/>
      <c r="N1787" s="12"/>
      <c r="O1787" s="12"/>
      <c r="P1787" s="12"/>
    </row>
    <row r="1788" spans="3:16" x14ac:dyDescent="0.3">
      <c r="C1788" s="12"/>
      <c r="D1788" s="12"/>
      <c r="E1788" s="12"/>
      <c r="F1788" s="21"/>
      <c r="G1788" s="12"/>
      <c r="H1788" s="12"/>
      <c r="I1788" s="12"/>
      <c r="J1788" s="12"/>
      <c r="K1788" s="12"/>
      <c r="L1788" s="12"/>
      <c r="M1788" s="12"/>
      <c r="N1788" s="12"/>
      <c r="O1788" s="12"/>
      <c r="P1788" s="12"/>
    </row>
    <row r="1789" spans="3:16" x14ac:dyDescent="0.3">
      <c r="C1789" s="12"/>
      <c r="D1789" s="12"/>
      <c r="E1789" s="12"/>
      <c r="F1789" s="21"/>
      <c r="G1789" s="12"/>
      <c r="H1789" s="12"/>
      <c r="I1789" s="12"/>
      <c r="J1789" s="12"/>
      <c r="K1789" s="12"/>
      <c r="L1789" s="12"/>
      <c r="M1789" s="12"/>
      <c r="N1789" s="12"/>
      <c r="O1789" s="12"/>
      <c r="P1789" s="12"/>
    </row>
    <row r="1790" spans="3:16" x14ac:dyDescent="0.3">
      <c r="C1790" s="12"/>
      <c r="D1790" s="12"/>
      <c r="E1790" s="12"/>
      <c r="F1790" s="21"/>
      <c r="G1790" s="12"/>
      <c r="H1790" s="12"/>
      <c r="I1790" s="12"/>
      <c r="J1790" s="12"/>
      <c r="K1790" s="12"/>
      <c r="L1790" s="12"/>
      <c r="M1790" s="12"/>
      <c r="N1790" s="12"/>
      <c r="O1790" s="12"/>
      <c r="P1790" s="12"/>
    </row>
    <row r="1791" spans="3:16" x14ac:dyDescent="0.3">
      <c r="C1791" s="12"/>
      <c r="D1791" s="12"/>
      <c r="E1791" s="12"/>
      <c r="F1791" s="21"/>
      <c r="G1791" s="12"/>
      <c r="H1791" s="12"/>
      <c r="I1791" s="12"/>
      <c r="J1791" s="12"/>
      <c r="K1791" s="12"/>
      <c r="L1791" s="12"/>
      <c r="M1791" s="12"/>
      <c r="N1791" s="12"/>
      <c r="O1791" s="12"/>
      <c r="P1791" s="12"/>
    </row>
    <row r="1792" spans="3:16" x14ac:dyDescent="0.3">
      <c r="C1792" s="12"/>
      <c r="D1792" s="12"/>
      <c r="E1792" s="12"/>
      <c r="F1792" s="21"/>
      <c r="G1792" s="12"/>
      <c r="H1792" s="12"/>
      <c r="I1792" s="12"/>
      <c r="J1792" s="12"/>
      <c r="K1792" s="12"/>
      <c r="L1792" s="12"/>
      <c r="M1792" s="12"/>
      <c r="N1792" s="12"/>
      <c r="O1792" s="12"/>
      <c r="P1792" s="12"/>
    </row>
    <row r="1793" spans="3:16" x14ac:dyDescent="0.3">
      <c r="C1793" s="12"/>
      <c r="D1793" s="12"/>
      <c r="E1793" s="12"/>
      <c r="F1793" s="21"/>
      <c r="G1793" s="12"/>
      <c r="H1793" s="12"/>
      <c r="I1793" s="12"/>
      <c r="J1793" s="12"/>
      <c r="K1793" s="12"/>
      <c r="L1793" s="12"/>
      <c r="M1793" s="12"/>
      <c r="N1793" s="12"/>
      <c r="O1793" s="12"/>
      <c r="P1793" s="12"/>
    </row>
    <row r="1794" spans="3:16" x14ac:dyDescent="0.3">
      <c r="C1794" s="12"/>
      <c r="D1794" s="12"/>
      <c r="E1794" s="12"/>
      <c r="F1794" s="21"/>
      <c r="G1794" s="12"/>
      <c r="H1794" s="12"/>
      <c r="I1794" s="12"/>
      <c r="J1794" s="12"/>
      <c r="K1794" s="12"/>
      <c r="L1794" s="12"/>
      <c r="M1794" s="12"/>
      <c r="N1794" s="12"/>
      <c r="O1794" s="12"/>
      <c r="P1794" s="12"/>
    </row>
    <row r="1795" spans="3:16" x14ac:dyDescent="0.3">
      <c r="C1795" s="12"/>
      <c r="D1795" s="12"/>
      <c r="E1795" s="12"/>
      <c r="F1795" s="21"/>
      <c r="G1795" s="12"/>
      <c r="H1795" s="12"/>
      <c r="I1795" s="12"/>
      <c r="J1795" s="12"/>
      <c r="K1795" s="12"/>
      <c r="L1795" s="12"/>
      <c r="M1795" s="12"/>
      <c r="N1795" s="12"/>
      <c r="O1795" s="12"/>
      <c r="P1795" s="12"/>
    </row>
    <row r="1796" spans="3:16" x14ac:dyDescent="0.3">
      <c r="C1796" s="12"/>
      <c r="D1796" s="12"/>
      <c r="E1796" s="12"/>
      <c r="F1796" s="21"/>
      <c r="G1796" s="12"/>
      <c r="H1796" s="12"/>
      <c r="I1796" s="12"/>
      <c r="J1796" s="12"/>
      <c r="K1796" s="12"/>
      <c r="L1796" s="12"/>
      <c r="M1796" s="12"/>
      <c r="N1796" s="12"/>
      <c r="O1796" s="12"/>
      <c r="P1796" s="12"/>
    </row>
    <row r="1797" spans="3:16" x14ac:dyDescent="0.3">
      <c r="C1797" s="12"/>
      <c r="D1797" s="12"/>
      <c r="E1797" s="12"/>
      <c r="F1797" s="21"/>
      <c r="G1797" s="12"/>
      <c r="H1797" s="12"/>
      <c r="I1797" s="12"/>
      <c r="J1797" s="12"/>
      <c r="K1797" s="12"/>
      <c r="L1797" s="12"/>
      <c r="M1797" s="12"/>
      <c r="N1797" s="12"/>
      <c r="O1797" s="12"/>
      <c r="P1797" s="12"/>
    </row>
    <row r="1798" spans="3:16" x14ac:dyDescent="0.3">
      <c r="C1798" s="12"/>
      <c r="D1798" s="12"/>
      <c r="E1798" s="12"/>
      <c r="F1798" s="21"/>
      <c r="G1798" s="12"/>
      <c r="H1798" s="12"/>
      <c r="I1798" s="12"/>
      <c r="J1798" s="12"/>
      <c r="K1798" s="12"/>
      <c r="L1798" s="12"/>
      <c r="M1798" s="12"/>
      <c r="N1798" s="12"/>
      <c r="O1798" s="12"/>
      <c r="P1798" s="12"/>
    </row>
    <row r="1799" spans="3:16" x14ac:dyDescent="0.3">
      <c r="C1799" s="12"/>
      <c r="D1799" s="12"/>
      <c r="E1799" s="12"/>
      <c r="F1799" s="21"/>
      <c r="G1799" s="12"/>
      <c r="H1799" s="12"/>
      <c r="I1799" s="12"/>
      <c r="J1799" s="12"/>
      <c r="K1799" s="12"/>
      <c r="L1799" s="12"/>
      <c r="M1799" s="12"/>
      <c r="N1799" s="12"/>
      <c r="O1799" s="12"/>
      <c r="P1799" s="12"/>
    </row>
    <row r="1800" spans="3:16" x14ac:dyDescent="0.3">
      <c r="C1800" s="12"/>
      <c r="D1800" s="12"/>
      <c r="E1800" s="12"/>
      <c r="F1800" s="21"/>
      <c r="G1800" s="12"/>
      <c r="H1800" s="12"/>
      <c r="I1800" s="12"/>
      <c r="J1800" s="12"/>
      <c r="K1800" s="12"/>
      <c r="L1800" s="12"/>
      <c r="M1800" s="12"/>
      <c r="N1800" s="12"/>
      <c r="O1800" s="12"/>
      <c r="P1800" s="12"/>
    </row>
    <row r="1801" spans="3:16" x14ac:dyDescent="0.3">
      <c r="C1801" s="12"/>
      <c r="D1801" s="12"/>
      <c r="E1801" s="12"/>
      <c r="F1801" s="21"/>
      <c r="G1801" s="12"/>
      <c r="H1801" s="12"/>
      <c r="I1801" s="12"/>
      <c r="J1801" s="12"/>
      <c r="K1801" s="12"/>
      <c r="L1801" s="12"/>
      <c r="M1801" s="12"/>
      <c r="N1801" s="12"/>
      <c r="O1801" s="12"/>
      <c r="P1801" s="12"/>
    </row>
    <row r="1802" spans="3:16" x14ac:dyDescent="0.3">
      <c r="C1802" s="12"/>
      <c r="D1802" s="12"/>
      <c r="E1802" s="12"/>
      <c r="F1802" s="21"/>
      <c r="G1802" s="12"/>
      <c r="H1802" s="12"/>
      <c r="I1802" s="12"/>
      <c r="J1802" s="12"/>
      <c r="K1802" s="12"/>
      <c r="L1802" s="12"/>
      <c r="M1802" s="12"/>
      <c r="N1802" s="12"/>
      <c r="O1802" s="12"/>
      <c r="P1802" s="12"/>
    </row>
    <row r="1803" spans="3:16" x14ac:dyDescent="0.3">
      <c r="C1803" s="12"/>
      <c r="D1803" s="12"/>
      <c r="E1803" s="12"/>
      <c r="F1803" s="21"/>
      <c r="G1803" s="12"/>
      <c r="H1803" s="12"/>
      <c r="I1803" s="12"/>
      <c r="J1803" s="12"/>
      <c r="K1803" s="12"/>
      <c r="L1803" s="12"/>
      <c r="M1803" s="12"/>
      <c r="N1803" s="12"/>
      <c r="O1803" s="12"/>
      <c r="P1803" s="12"/>
    </row>
    <row r="1804" spans="3:16" x14ac:dyDescent="0.3">
      <c r="C1804" s="12"/>
      <c r="D1804" s="12"/>
      <c r="E1804" s="12"/>
      <c r="F1804" s="21"/>
      <c r="G1804" s="12"/>
      <c r="H1804" s="12"/>
      <c r="I1804" s="12"/>
      <c r="J1804" s="12"/>
      <c r="K1804" s="12"/>
      <c r="L1804" s="12"/>
      <c r="M1804" s="12"/>
      <c r="N1804" s="12"/>
      <c r="O1804" s="12"/>
      <c r="P1804" s="12"/>
    </row>
    <row r="1805" spans="3:16" x14ac:dyDescent="0.3">
      <c r="C1805" s="12"/>
      <c r="D1805" s="12"/>
      <c r="E1805" s="12"/>
      <c r="F1805" s="21"/>
      <c r="G1805" s="12"/>
      <c r="H1805" s="12"/>
      <c r="I1805" s="12"/>
      <c r="J1805" s="12"/>
      <c r="K1805" s="12"/>
      <c r="L1805" s="12"/>
      <c r="M1805" s="12"/>
      <c r="N1805" s="12"/>
      <c r="O1805" s="12"/>
      <c r="P1805" s="12"/>
    </row>
    <row r="1806" spans="3:16" x14ac:dyDescent="0.3">
      <c r="C1806" s="12"/>
      <c r="D1806" s="12"/>
      <c r="E1806" s="12"/>
      <c r="F1806" s="21"/>
      <c r="G1806" s="12"/>
      <c r="H1806" s="12"/>
      <c r="I1806" s="12"/>
      <c r="J1806" s="12"/>
      <c r="K1806" s="12"/>
      <c r="L1806" s="12"/>
      <c r="M1806" s="12"/>
      <c r="N1806" s="12"/>
      <c r="O1806" s="12"/>
      <c r="P1806" s="12"/>
    </row>
    <row r="1807" spans="3:16" x14ac:dyDescent="0.3">
      <c r="C1807" s="12"/>
      <c r="D1807" s="12"/>
      <c r="E1807" s="12"/>
      <c r="F1807" s="21"/>
      <c r="G1807" s="12"/>
      <c r="H1807" s="12"/>
      <c r="I1807" s="12"/>
      <c r="J1807" s="12"/>
      <c r="K1807" s="12"/>
      <c r="L1807" s="12"/>
      <c r="M1807" s="12"/>
      <c r="N1807" s="12"/>
      <c r="O1807" s="12"/>
      <c r="P1807" s="12"/>
    </row>
    <row r="1808" spans="3:16" x14ac:dyDescent="0.3">
      <c r="C1808" s="12"/>
      <c r="D1808" s="12"/>
      <c r="E1808" s="12"/>
      <c r="F1808" s="21"/>
      <c r="G1808" s="12"/>
      <c r="H1808" s="12"/>
      <c r="I1808" s="12"/>
      <c r="J1808" s="12"/>
      <c r="K1808" s="12"/>
      <c r="L1808" s="12"/>
      <c r="M1808" s="12"/>
      <c r="N1808" s="12"/>
      <c r="O1808" s="12"/>
      <c r="P1808" s="12"/>
    </row>
    <row r="1809" spans="3:16" x14ac:dyDescent="0.3">
      <c r="C1809" s="12"/>
      <c r="D1809" s="12"/>
      <c r="E1809" s="12"/>
      <c r="F1809" s="21"/>
      <c r="G1809" s="12"/>
      <c r="H1809" s="12"/>
      <c r="I1809" s="12"/>
      <c r="J1809" s="12"/>
      <c r="K1809" s="12"/>
      <c r="L1809" s="12"/>
      <c r="M1809" s="12"/>
      <c r="N1809" s="12"/>
      <c r="O1809" s="12"/>
      <c r="P1809" s="12"/>
    </row>
    <row r="1810" spans="3:16" x14ac:dyDescent="0.3">
      <c r="C1810" s="12"/>
      <c r="D1810" s="12"/>
      <c r="E1810" s="12"/>
      <c r="F1810" s="21"/>
      <c r="G1810" s="12"/>
      <c r="H1810" s="12"/>
      <c r="I1810" s="12"/>
      <c r="J1810" s="12"/>
      <c r="K1810" s="12"/>
      <c r="L1810" s="12"/>
      <c r="M1810" s="12"/>
      <c r="N1810" s="12"/>
      <c r="O1810" s="12"/>
      <c r="P1810" s="12"/>
    </row>
    <row r="1811" spans="3:16" x14ac:dyDescent="0.3">
      <c r="C1811" s="12"/>
      <c r="D1811" s="12"/>
      <c r="E1811" s="12"/>
      <c r="F1811" s="21"/>
      <c r="G1811" s="12"/>
      <c r="H1811" s="12"/>
      <c r="I1811" s="12"/>
      <c r="J1811" s="12"/>
      <c r="K1811" s="12"/>
      <c r="L1811" s="12"/>
      <c r="M1811" s="12"/>
      <c r="N1811" s="12"/>
      <c r="O1811" s="12"/>
      <c r="P1811" s="12"/>
    </row>
    <row r="1812" spans="3:16" x14ac:dyDescent="0.3">
      <c r="C1812" s="12"/>
      <c r="D1812" s="12"/>
      <c r="E1812" s="12"/>
      <c r="F1812" s="21"/>
      <c r="G1812" s="12"/>
      <c r="H1812" s="12"/>
      <c r="I1812" s="12"/>
      <c r="J1812" s="12"/>
      <c r="K1812" s="12"/>
      <c r="L1812" s="12"/>
      <c r="M1812" s="12"/>
      <c r="N1812" s="12"/>
      <c r="O1812" s="12"/>
      <c r="P1812" s="12"/>
    </row>
    <row r="1813" spans="3:16" x14ac:dyDescent="0.3">
      <c r="C1813" s="12"/>
      <c r="D1813" s="12"/>
      <c r="E1813" s="12"/>
      <c r="F1813" s="21"/>
      <c r="G1813" s="12"/>
      <c r="H1813" s="12"/>
      <c r="I1813" s="12"/>
      <c r="J1813" s="12"/>
      <c r="K1813" s="12"/>
      <c r="L1813" s="12"/>
      <c r="M1813" s="12"/>
      <c r="N1813" s="12"/>
      <c r="O1813" s="12"/>
      <c r="P1813" s="12"/>
    </row>
    <row r="1814" spans="3:16" x14ac:dyDescent="0.3">
      <c r="C1814" s="12"/>
      <c r="D1814" s="12"/>
      <c r="E1814" s="12"/>
      <c r="F1814" s="21"/>
      <c r="G1814" s="12"/>
      <c r="H1814" s="12"/>
      <c r="I1814" s="12"/>
      <c r="J1814" s="12"/>
      <c r="K1814" s="12"/>
      <c r="L1814" s="12"/>
      <c r="M1814" s="12"/>
      <c r="N1814" s="12"/>
      <c r="O1814" s="12"/>
      <c r="P1814" s="12"/>
    </row>
    <row r="1815" spans="3:16" x14ac:dyDescent="0.3">
      <c r="C1815" s="12"/>
      <c r="D1815" s="12"/>
      <c r="E1815" s="12"/>
      <c r="F1815" s="21"/>
      <c r="G1815" s="12"/>
      <c r="H1815" s="12"/>
      <c r="I1815" s="12"/>
      <c r="J1815" s="12"/>
      <c r="K1815" s="12"/>
      <c r="L1815" s="12"/>
      <c r="M1815" s="12"/>
      <c r="N1815" s="12"/>
      <c r="O1815" s="12"/>
      <c r="P1815" s="12"/>
    </row>
    <row r="1816" spans="3:16" x14ac:dyDescent="0.3">
      <c r="C1816" s="12"/>
      <c r="D1816" s="12"/>
      <c r="E1816" s="12"/>
      <c r="F1816" s="21"/>
      <c r="G1816" s="12"/>
      <c r="H1816" s="12"/>
      <c r="I1816" s="12"/>
      <c r="J1816" s="12"/>
      <c r="K1816" s="12"/>
      <c r="L1816" s="12"/>
      <c r="M1816" s="12"/>
      <c r="N1816" s="12"/>
      <c r="O1816" s="12"/>
      <c r="P1816" s="12"/>
    </row>
    <row r="1817" spans="3:16" x14ac:dyDescent="0.3">
      <c r="C1817" s="12"/>
      <c r="D1817" s="12"/>
      <c r="E1817" s="12"/>
      <c r="F1817" s="21"/>
      <c r="G1817" s="12"/>
      <c r="H1817" s="12"/>
      <c r="I1817" s="12"/>
      <c r="J1817" s="12"/>
      <c r="K1817" s="12"/>
      <c r="L1817" s="12"/>
      <c r="M1817" s="12"/>
      <c r="N1817" s="12"/>
      <c r="O1817" s="12"/>
      <c r="P1817" s="12"/>
    </row>
    <row r="1818" spans="3:16" x14ac:dyDescent="0.3">
      <c r="C1818" s="12"/>
      <c r="D1818" s="12"/>
      <c r="E1818" s="12"/>
      <c r="F1818" s="21"/>
      <c r="G1818" s="12"/>
      <c r="H1818" s="12"/>
      <c r="I1818" s="12"/>
      <c r="J1818" s="12"/>
      <c r="K1818" s="12"/>
      <c r="L1818" s="12"/>
      <c r="M1818" s="12"/>
      <c r="N1818" s="12"/>
      <c r="O1818" s="12"/>
      <c r="P1818" s="12"/>
    </row>
    <row r="1819" spans="3:16" x14ac:dyDescent="0.3">
      <c r="C1819" s="12"/>
      <c r="D1819" s="12"/>
      <c r="E1819" s="12"/>
      <c r="F1819" s="21"/>
      <c r="G1819" s="12"/>
      <c r="H1819" s="12"/>
      <c r="I1819" s="12"/>
      <c r="J1819" s="12"/>
      <c r="K1819" s="12"/>
      <c r="L1819" s="12"/>
      <c r="M1819" s="12"/>
      <c r="N1819" s="12"/>
      <c r="O1819" s="12"/>
      <c r="P1819" s="12"/>
    </row>
    <row r="1820" spans="3:16" x14ac:dyDescent="0.3">
      <c r="C1820" s="12"/>
      <c r="D1820" s="12"/>
      <c r="E1820" s="12"/>
      <c r="F1820" s="21"/>
      <c r="G1820" s="12"/>
      <c r="H1820" s="12"/>
      <c r="I1820" s="12"/>
      <c r="J1820" s="12"/>
      <c r="K1820" s="12"/>
      <c r="L1820" s="12"/>
      <c r="M1820" s="12"/>
      <c r="N1820" s="12"/>
      <c r="O1820" s="12"/>
      <c r="P1820" s="12"/>
    </row>
    <row r="1821" spans="3:16" x14ac:dyDescent="0.3">
      <c r="C1821" s="12"/>
      <c r="D1821" s="12"/>
      <c r="E1821" s="12"/>
      <c r="F1821" s="21"/>
      <c r="G1821" s="12"/>
      <c r="H1821" s="12"/>
      <c r="I1821" s="12"/>
      <c r="J1821" s="12"/>
      <c r="K1821" s="12"/>
      <c r="L1821" s="12"/>
      <c r="M1821" s="12"/>
      <c r="N1821" s="12"/>
      <c r="O1821" s="12"/>
      <c r="P1821" s="12"/>
    </row>
    <row r="1822" spans="3:16" x14ac:dyDescent="0.3">
      <c r="C1822" s="12"/>
      <c r="D1822" s="12"/>
      <c r="E1822" s="12"/>
      <c r="F1822" s="21"/>
      <c r="G1822" s="12"/>
      <c r="H1822" s="12"/>
      <c r="I1822" s="12"/>
      <c r="J1822" s="12"/>
      <c r="K1822" s="12"/>
      <c r="L1822" s="12"/>
      <c r="M1822" s="12"/>
      <c r="N1822" s="12"/>
      <c r="O1822" s="12"/>
      <c r="P1822" s="12"/>
    </row>
    <row r="1823" spans="3:16" x14ac:dyDescent="0.3">
      <c r="C1823" s="12"/>
      <c r="D1823" s="12"/>
      <c r="E1823" s="12"/>
      <c r="F1823" s="21"/>
      <c r="G1823" s="12"/>
      <c r="H1823" s="12"/>
      <c r="I1823" s="12"/>
      <c r="J1823" s="12"/>
      <c r="K1823" s="12"/>
      <c r="L1823" s="12"/>
      <c r="M1823" s="12"/>
      <c r="N1823" s="12"/>
      <c r="O1823" s="12"/>
      <c r="P1823" s="12"/>
    </row>
    <row r="1824" spans="3:16" x14ac:dyDescent="0.3">
      <c r="C1824" s="12"/>
      <c r="D1824" s="12"/>
      <c r="E1824" s="12"/>
      <c r="F1824" s="21"/>
      <c r="G1824" s="12"/>
      <c r="H1824" s="12"/>
      <c r="I1824" s="12"/>
      <c r="J1824" s="12"/>
      <c r="K1824" s="12"/>
      <c r="L1824" s="12"/>
      <c r="M1824" s="12"/>
      <c r="N1824" s="12"/>
      <c r="O1824" s="12"/>
      <c r="P1824" s="12"/>
    </row>
    <row r="1825" spans="3:16" x14ac:dyDescent="0.3">
      <c r="C1825" s="12"/>
      <c r="D1825" s="12"/>
      <c r="E1825" s="12"/>
      <c r="F1825" s="21"/>
      <c r="G1825" s="12"/>
      <c r="H1825" s="12"/>
      <c r="I1825" s="12"/>
      <c r="J1825" s="12"/>
      <c r="K1825" s="12"/>
      <c r="L1825" s="12"/>
      <c r="M1825" s="12"/>
      <c r="N1825" s="12"/>
      <c r="O1825" s="12"/>
      <c r="P1825" s="12"/>
    </row>
    <row r="1826" spans="3:16" x14ac:dyDescent="0.3">
      <c r="C1826" s="12"/>
      <c r="D1826" s="12"/>
      <c r="E1826" s="12"/>
      <c r="F1826" s="21"/>
      <c r="G1826" s="12"/>
      <c r="H1826" s="12"/>
      <c r="I1826" s="12"/>
      <c r="J1826" s="12"/>
      <c r="K1826" s="12"/>
      <c r="L1826" s="12"/>
      <c r="M1826" s="12"/>
      <c r="N1826" s="12"/>
      <c r="O1826" s="12"/>
      <c r="P1826" s="12"/>
    </row>
    <row r="1827" spans="3:16" x14ac:dyDescent="0.3">
      <c r="C1827" s="12"/>
      <c r="D1827" s="12"/>
      <c r="E1827" s="12"/>
      <c r="F1827" s="21"/>
      <c r="G1827" s="12"/>
      <c r="H1827" s="12"/>
      <c r="I1827" s="12"/>
      <c r="J1827" s="12"/>
      <c r="K1827" s="12"/>
      <c r="L1827" s="12"/>
      <c r="M1827" s="12"/>
      <c r="N1827" s="12"/>
      <c r="O1827" s="12"/>
      <c r="P1827" s="12"/>
    </row>
    <row r="1828" spans="3:16" x14ac:dyDescent="0.3">
      <c r="C1828" s="12"/>
      <c r="D1828" s="12"/>
      <c r="E1828" s="12"/>
      <c r="F1828" s="21"/>
      <c r="G1828" s="12"/>
      <c r="H1828" s="12"/>
      <c r="I1828" s="12"/>
      <c r="J1828" s="12"/>
      <c r="K1828" s="12"/>
      <c r="L1828" s="12"/>
      <c r="M1828" s="12"/>
      <c r="N1828" s="12"/>
      <c r="O1828" s="12"/>
      <c r="P1828" s="12"/>
    </row>
    <row r="1829" spans="3:16" x14ac:dyDescent="0.3">
      <c r="C1829" s="12"/>
      <c r="D1829" s="12"/>
      <c r="E1829" s="12"/>
      <c r="F1829" s="21"/>
      <c r="G1829" s="12"/>
      <c r="H1829" s="12"/>
      <c r="I1829" s="12"/>
      <c r="J1829" s="12"/>
      <c r="K1829" s="12"/>
      <c r="L1829" s="12"/>
      <c r="M1829" s="12"/>
      <c r="N1829" s="12"/>
      <c r="O1829" s="12"/>
      <c r="P1829" s="12"/>
    </row>
    <row r="1830" spans="3:16" x14ac:dyDescent="0.3">
      <c r="C1830" s="12"/>
      <c r="D1830" s="12"/>
      <c r="E1830" s="12"/>
      <c r="F1830" s="21"/>
      <c r="G1830" s="12"/>
      <c r="H1830" s="12"/>
      <c r="I1830" s="12"/>
      <c r="J1830" s="12"/>
      <c r="K1830" s="12"/>
      <c r="L1830" s="12"/>
      <c r="M1830" s="12"/>
      <c r="N1830" s="12"/>
      <c r="O1830" s="12"/>
      <c r="P1830" s="12"/>
    </row>
    <row r="1831" spans="3:16" x14ac:dyDescent="0.3">
      <c r="C1831" s="12"/>
      <c r="D1831" s="12"/>
      <c r="E1831" s="12"/>
      <c r="F1831" s="21"/>
      <c r="G1831" s="12"/>
      <c r="H1831" s="12"/>
      <c r="I1831" s="12"/>
      <c r="J1831" s="12"/>
      <c r="K1831" s="12"/>
      <c r="L1831" s="12"/>
      <c r="M1831" s="12"/>
      <c r="N1831" s="12"/>
      <c r="O1831" s="12"/>
      <c r="P1831" s="12"/>
    </row>
    <row r="1832" spans="3:16" x14ac:dyDescent="0.3">
      <c r="C1832" s="12"/>
      <c r="D1832" s="12"/>
      <c r="E1832" s="12"/>
      <c r="F1832" s="21"/>
      <c r="G1832" s="12"/>
      <c r="H1832" s="12"/>
      <c r="I1832" s="12"/>
      <c r="J1832" s="12"/>
      <c r="K1832" s="12"/>
      <c r="L1832" s="12"/>
      <c r="M1832" s="12"/>
      <c r="N1832" s="12"/>
      <c r="O1832" s="12"/>
      <c r="P1832" s="12"/>
    </row>
    <row r="1833" spans="3:16" x14ac:dyDescent="0.3">
      <c r="C1833" s="12"/>
      <c r="D1833" s="12"/>
      <c r="E1833" s="12"/>
      <c r="F1833" s="21"/>
      <c r="G1833" s="12"/>
      <c r="H1833" s="12"/>
      <c r="I1833" s="12"/>
      <c r="J1833" s="12"/>
      <c r="K1833" s="12"/>
      <c r="L1833" s="12"/>
      <c r="M1833" s="12"/>
      <c r="N1833" s="12"/>
      <c r="O1833" s="12"/>
      <c r="P1833" s="12"/>
    </row>
    <row r="1834" spans="3:16" x14ac:dyDescent="0.3">
      <c r="C1834" s="12"/>
      <c r="D1834" s="12"/>
      <c r="E1834" s="12"/>
      <c r="F1834" s="21"/>
      <c r="G1834" s="12"/>
      <c r="H1834" s="12"/>
      <c r="I1834" s="12"/>
      <c r="J1834" s="12"/>
      <c r="K1834" s="12"/>
      <c r="L1834" s="12"/>
      <c r="M1834" s="12"/>
      <c r="N1834" s="12"/>
      <c r="O1834" s="12"/>
      <c r="P1834" s="12"/>
    </row>
    <row r="1835" spans="3:16" x14ac:dyDescent="0.3">
      <c r="C1835" s="12"/>
      <c r="D1835" s="12"/>
      <c r="E1835" s="12"/>
      <c r="F1835" s="21"/>
      <c r="G1835" s="12"/>
      <c r="H1835" s="12"/>
      <c r="I1835" s="12"/>
      <c r="J1835" s="12"/>
      <c r="K1835" s="12"/>
      <c r="L1835" s="12"/>
      <c r="M1835" s="12"/>
      <c r="N1835" s="12"/>
      <c r="O1835" s="12"/>
      <c r="P1835" s="12"/>
    </row>
    <row r="1836" spans="3:16" x14ac:dyDescent="0.3">
      <c r="C1836" s="12"/>
      <c r="D1836" s="12"/>
      <c r="E1836" s="12"/>
      <c r="F1836" s="21"/>
      <c r="G1836" s="12"/>
      <c r="H1836" s="12"/>
      <c r="I1836" s="12"/>
      <c r="J1836" s="12"/>
      <c r="K1836" s="12"/>
      <c r="L1836" s="12"/>
      <c r="M1836" s="12"/>
      <c r="N1836" s="12"/>
      <c r="O1836" s="12"/>
      <c r="P1836" s="12"/>
    </row>
    <row r="1837" spans="3:16" x14ac:dyDescent="0.3">
      <c r="C1837" s="12"/>
      <c r="D1837" s="12"/>
      <c r="E1837" s="12"/>
      <c r="F1837" s="21"/>
      <c r="G1837" s="12"/>
      <c r="H1837" s="12"/>
      <c r="I1837" s="12"/>
      <c r="J1837" s="12"/>
      <c r="K1837" s="12"/>
      <c r="L1837" s="12"/>
      <c r="M1837" s="12"/>
      <c r="N1837" s="12"/>
      <c r="O1837" s="12"/>
      <c r="P1837" s="12"/>
    </row>
    <row r="1838" spans="3:16" x14ac:dyDescent="0.3">
      <c r="C1838" s="12"/>
      <c r="D1838" s="12"/>
      <c r="E1838" s="12"/>
      <c r="F1838" s="21"/>
      <c r="G1838" s="12"/>
      <c r="H1838" s="12"/>
      <c r="I1838" s="12"/>
      <c r="J1838" s="12"/>
      <c r="K1838" s="12"/>
      <c r="L1838" s="12"/>
      <c r="M1838" s="12"/>
      <c r="N1838" s="12"/>
      <c r="O1838" s="12"/>
      <c r="P1838" s="12"/>
    </row>
    <row r="1839" spans="3:16" x14ac:dyDescent="0.3">
      <c r="C1839" s="12"/>
      <c r="D1839" s="12"/>
      <c r="E1839" s="12"/>
      <c r="F1839" s="21"/>
      <c r="G1839" s="12"/>
      <c r="H1839" s="12"/>
      <c r="I1839" s="12"/>
      <c r="J1839" s="12"/>
      <c r="K1839" s="12"/>
      <c r="L1839" s="12"/>
      <c r="M1839" s="12"/>
      <c r="N1839" s="12"/>
      <c r="O1839" s="12"/>
      <c r="P1839" s="12"/>
    </row>
    <row r="1840" spans="3:16" x14ac:dyDescent="0.3">
      <c r="C1840" s="12"/>
      <c r="D1840" s="12"/>
      <c r="E1840" s="12"/>
      <c r="F1840" s="21"/>
      <c r="G1840" s="12"/>
      <c r="H1840" s="12"/>
      <c r="I1840" s="12"/>
      <c r="J1840" s="12"/>
      <c r="K1840" s="12"/>
      <c r="L1840" s="12"/>
      <c r="M1840" s="12"/>
      <c r="N1840" s="12"/>
      <c r="O1840" s="12"/>
      <c r="P1840" s="12"/>
    </row>
    <row r="1841" spans="3:16" x14ac:dyDescent="0.3">
      <c r="C1841" s="12"/>
      <c r="D1841" s="12"/>
      <c r="E1841" s="12"/>
      <c r="F1841" s="21"/>
      <c r="G1841" s="12"/>
      <c r="H1841" s="12"/>
      <c r="I1841" s="12"/>
      <c r="J1841" s="12"/>
      <c r="K1841" s="12"/>
      <c r="L1841" s="12"/>
      <c r="M1841" s="12"/>
      <c r="N1841" s="12"/>
      <c r="O1841" s="12"/>
      <c r="P1841" s="12"/>
    </row>
    <row r="1842" spans="3:16" x14ac:dyDescent="0.3">
      <c r="C1842" s="12"/>
      <c r="D1842" s="12"/>
      <c r="E1842" s="12"/>
      <c r="F1842" s="21"/>
      <c r="G1842" s="12"/>
      <c r="H1842" s="12"/>
      <c r="I1842" s="12"/>
      <c r="J1842" s="12"/>
      <c r="K1842" s="12"/>
      <c r="L1842" s="12"/>
      <c r="M1842" s="12"/>
      <c r="N1842" s="12"/>
      <c r="O1842" s="12"/>
      <c r="P1842" s="12"/>
    </row>
    <row r="1843" spans="3:16" x14ac:dyDescent="0.3">
      <c r="C1843" s="12"/>
      <c r="D1843" s="12"/>
      <c r="E1843" s="12"/>
      <c r="F1843" s="21"/>
      <c r="G1843" s="12"/>
      <c r="H1843" s="12"/>
      <c r="I1843" s="12"/>
      <c r="J1843" s="12"/>
      <c r="K1843" s="12"/>
      <c r="L1843" s="12"/>
      <c r="M1843" s="12"/>
      <c r="N1843" s="12"/>
      <c r="O1843" s="12"/>
      <c r="P1843" s="12"/>
    </row>
    <row r="1844" spans="3:16" x14ac:dyDescent="0.3">
      <c r="C1844" s="12"/>
      <c r="D1844" s="12"/>
      <c r="E1844" s="12"/>
      <c r="F1844" s="21"/>
      <c r="G1844" s="12"/>
      <c r="H1844" s="12"/>
      <c r="I1844" s="12"/>
      <c r="J1844" s="12"/>
      <c r="K1844" s="12"/>
      <c r="L1844" s="12"/>
      <c r="M1844" s="12"/>
      <c r="N1844" s="12"/>
      <c r="O1844" s="12"/>
      <c r="P1844" s="12"/>
    </row>
    <row r="1845" spans="3:16" x14ac:dyDescent="0.3">
      <c r="C1845" s="12"/>
      <c r="D1845" s="12"/>
      <c r="E1845" s="12"/>
      <c r="F1845" s="21"/>
      <c r="G1845" s="12"/>
      <c r="H1845" s="12"/>
      <c r="I1845" s="12"/>
      <c r="J1845" s="12"/>
      <c r="K1845" s="12"/>
      <c r="L1845" s="12"/>
      <c r="M1845" s="12"/>
      <c r="N1845" s="12"/>
      <c r="O1845" s="12"/>
      <c r="P1845" s="12"/>
    </row>
    <row r="1846" spans="3:16" x14ac:dyDescent="0.3">
      <c r="C1846" s="12"/>
      <c r="D1846" s="12"/>
      <c r="E1846" s="12"/>
      <c r="F1846" s="21"/>
      <c r="G1846" s="12"/>
      <c r="H1846" s="12"/>
      <c r="I1846" s="12"/>
      <c r="J1846" s="12"/>
      <c r="K1846" s="12"/>
      <c r="L1846" s="12"/>
      <c r="M1846" s="12"/>
      <c r="N1846" s="12"/>
      <c r="O1846" s="12"/>
      <c r="P1846" s="12"/>
    </row>
    <row r="1847" spans="3:16" x14ac:dyDescent="0.3">
      <c r="C1847" s="12"/>
      <c r="D1847" s="12"/>
      <c r="E1847" s="12"/>
      <c r="F1847" s="21"/>
      <c r="G1847" s="12"/>
      <c r="H1847" s="12"/>
      <c r="I1847" s="12"/>
      <c r="J1847" s="12"/>
      <c r="K1847" s="12"/>
      <c r="L1847" s="12"/>
      <c r="M1847" s="12"/>
      <c r="N1847" s="12"/>
      <c r="O1847" s="12"/>
      <c r="P1847" s="12"/>
    </row>
    <row r="1848" spans="3:16" x14ac:dyDescent="0.3">
      <c r="C1848" s="12"/>
      <c r="D1848" s="12"/>
      <c r="E1848" s="12"/>
      <c r="F1848" s="21"/>
      <c r="G1848" s="12"/>
      <c r="H1848" s="12"/>
      <c r="I1848" s="12"/>
      <c r="J1848" s="12"/>
      <c r="K1848" s="12"/>
      <c r="L1848" s="12"/>
      <c r="M1848" s="12"/>
      <c r="N1848" s="12"/>
      <c r="O1848" s="12"/>
      <c r="P1848" s="12"/>
    </row>
    <row r="1849" spans="3:16" x14ac:dyDescent="0.3">
      <c r="C1849" s="12"/>
      <c r="D1849" s="12"/>
      <c r="E1849" s="12"/>
      <c r="F1849" s="21"/>
      <c r="G1849" s="12"/>
      <c r="H1849" s="12"/>
      <c r="I1849" s="12"/>
      <c r="J1849" s="12"/>
      <c r="K1849" s="12"/>
      <c r="L1849" s="12"/>
      <c r="M1849" s="12"/>
      <c r="N1849" s="12"/>
      <c r="O1849" s="12"/>
      <c r="P1849" s="12"/>
    </row>
    <row r="1850" spans="3:16" x14ac:dyDescent="0.3">
      <c r="C1850" s="12"/>
      <c r="D1850" s="12"/>
      <c r="E1850" s="12"/>
      <c r="F1850" s="21"/>
      <c r="G1850" s="12"/>
      <c r="H1850" s="12"/>
      <c r="I1850" s="12"/>
      <c r="J1850" s="12"/>
      <c r="K1850" s="12"/>
      <c r="L1850" s="12"/>
      <c r="M1850" s="12"/>
      <c r="N1850" s="12"/>
      <c r="O1850" s="12"/>
      <c r="P1850" s="12"/>
    </row>
    <row r="1851" spans="3:16" x14ac:dyDescent="0.3">
      <c r="C1851" s="12"/>
      <c r="D1851" s="12"/>
      <c r="E1851" s="12"/>
      <c r="F1851" s="21"/>
      <c r="G1851" s="12"/>
      <c r="H1851" s="12"/>
      <c r="I1851" s="12"/>
      <c r="J1851" s="12"/>
      <c r="K1851" s="12"/>
      <c r="L1851" s="12"/>
      <c r="M1851" s="12"/>
      <c r="N1851" s="12"/>
      <c r="O1851" s="12"/>
      <c r="P1851" s="12"/>
    </row>
    <row r="1852" spans="3:16" x14ac:dyDescent="0.3">
      <c r="C1852" s="12"/>
      <c r="D1852" s="12"/>
      <c r="E1852" s="12"/>
      <c r="F1852" s="21"/>
      <c r="G1852" s="12"/>
      <c r="H1852" s="12"/>
      <c r="I1852" s="12"/>
      <c r="J1852" s="12"/>
      <c r="K1852" s="12"/>
      <c r="L1852" s="12"/>
      <c r="M1852" s="12"/>
      <c r="N1852" s="12"/>
      <c r="O1852" s="12"/>
      <c r="P1852" s="12"/>
    </row>
    <row r="1853" spans="3:16" x14ac:dyDescent="0.3">
      <c r="C1853" s="12"/>
      <c r="D1853" s="12"/>
      <c r="E1853" s="12"/>
      <c r="F1853" s="21"/>
      <c r="G1853" s="12"/>
      <c r="H1853" s="12"/>
      <c r="I1853" s="12"/>
      <c r="J1853" s="12"/>
      <c r="K1853" s="12"/>
      <c r="L1853" s="12"/>
      <c r="M1853" s="12"/>
      <c r="N1853" s="12"/>
      <c r="O1853" s="12"/>
      <c r="P1853" s="12"/>
    </row>
    <row r="1854" spans="3:16" x14ac:dyDescent="0.3">
      <c r="C1854" s="12"/>
      <c r="D1854" s="12"/>
      <c r="E1854" s="12"/>
      <c r="F1854" s="21"/>
      <c r="G1854" s="12"/>
      <c r="H1854" s="12"/>
      <c r="I1854" s="12"/>
      <c r="J1854" s="12"/>
      <c r="K1854" s="12"/>
      <c r="L1854" s="12"/>
      <c r="M1854" s="12"/>
      <c r="N1854" s="12"/>
      <c r="O1854" s="12"/>
      <c r="P1854" s="12"/>
    </row>
    <row r="1855" spans="3:16" x14ac:dyDescent="0.3">
      <c r="C1855" s="12"/>
      <c r="D1855" s="12"/>
      <c r="E1855" s="12"/>
      <c r="F1855" s="21"/>
      <c r="G1855" s="12"/>
      <c r="H1855" s="12"/>
      <c r="I1855" s="12"/>
      <c r="J1855" s="12"/>
      <c r="K1855" s="12"/>
      <c r="L1855" s="12"/>
      <c r="M1855" s="12"/>
      <c r="N1855" s="12"/>
      <c r="O1855" s="12"/>
      <c r="P1855" s="12"/>
    </row>
    <row r="1856" spans="3:16" x14ac:dyDescent="0.3">
      <c r="C1856" s="12"/>
      <c r="D1856" s="12"/>
      <c r="E1856" s="12"/>
      <c r="F1856" s="21"/>
      <c r="G1856" s="12"/>
      <c r="H1856" s="12"/>
      <c r="I1856" s="12"/>
      <c r="J1856" s="12"/>
      <c r="K1856" s="12"/>
      <c r="L1856" s="12"/>
      <c r="M1856" s="12"/>
      <c r="N1856" s="12"/>
      <c r="O1856" s="12"/>
      <c r="P1856" s="12"/>
    </row>
    <row r="1857" spans="3:16" x14ac:dyDescent="0.3">
      <c r="C1857" s="12"/>
      <c r="D1857" s="12"/>
      <c r="E1857" s="12"/>
      <c r="F1857" s="21"/>
      <c r="G1857" s="12"/>
      <c r="H1857" s="12"/>
      <c r="I1857" s="12"/>
      <c r="J1857" s="12"/>
      <c r="K1857" s="12"/>
      <c r="L1857" s="12"/>
      <c r="M1857" s="12"/>
      <c r="N1857" s="12"/>
      <c r="O1857" s="12"/>
      <c r="P1857" s="12"/>
    </row>
    <row r="1858" spans="3:16" x14ac:dyDescent="0.3">
      <c r="C1858" s="12"/>
      <c r="D1858" s="12"/>
      <c r="E1858" s="12"/>
      <c r="F1858" s="21"/>
      <c r="G1858" s="12"/>
      <c r="H1858" s="12"/>
      <c r="I1858" s="12"/>
      <c r="J1858" s="12"/>
      <c r="K1858" s="12"/>
      <c r="L1858" s="12"/>
      <c r="M1858" s="12"/>
      <c r="N1858" s="12"/>
      <c r="O1858" s="12"/>
      <c r="P1858" s="12"/>
    </row>
    <row r="1859" spans="3:16" x14ac:dyDescent="0.3">
      <c r="C1859" s="12"/>
      <c r="D1859" s="12"/>
      <c r="E1859" s="12"/>
      <c r="F1859" s="21"/>
      <c r="G1859" s="12"/>
      <c r="H1859" s="12"/>
      <c r="I1859" s="12"/>
      <c r="J1859" s="12"/>
      <c r="K1859" s="12"/>
      <c r="L1859" s="12"/>
      <c r="M1859" s="12"/>
      <c r="N1859" s="12"/>
      <c r="O1859" s="12"/>
      <c r="P1859" s="12"/>
    </row>
    <row r="1860" spans="3:16" x14ac:dyDescent="0.3">
      <c r="C1860" s="12"/>
      <c r="D1860" s="12"/>
      <c r="E1860" s="12"/>
      <c r="F1860" s="21"/>
      <c r="G1860" s="12"/>
      <c r="H1860" s="12"/>
      <c r="I1860" s="12"/>
      <c r="J1860" s="12"/>
      <c r="K1860" s="12"/>
      <c r="L1860" s="12"/>
      <c r="M1860" s="12"/>
      <c r="N1860" s="12"/>
      <c r="O1860" s="12"/>
      <c r="P1860" s="12"/>
    </row>
    <row r="1861" spans="3:16" x14ac:dyDescent="0.3">
      <c r="C1861" s="12"/>
      <c r="D1861" s="12"/>
      <c r="E1861" s="12"/>
      <c r="F1861" s="21"/>
      <c r="G1861" s="12"/>
      <c r="H1861" s="12"/>
      <c r="I1861" s="12"/>
      <c r="J1861" s="12"/>
      <c r="K1861" s="12"/>
      <c r="L1861" s="12"/>
      <c r="M1861" s="12"/>
      <c r="N1861" s="12"/>
      <c r="O1861" s="12"/>
      <c r="P1861" s="12"/>
    </row>
    <row r="1862" spans="3:16" x14ac:dyDescent="0.3">
      <c r="C1862" s="12"/>
      <c r="D1862" s="12"/>
      <c r="E1862" s="12"/>
      <c r="F1862" s="21"/>
      <c r="G1862" s="12"/>
      <c r="H1862" s="12"/>
      <c r="I1862" s="12"/>
      <c r="J1862" s="12"/>
      <c r="K1862" s="12"/>
      <c r="L1862" s="12"/>
      <c r="M1862" s="12"/>
      <c r="N1862" s="12"/>
      <c r="O1862" s="12"/>
      <c r="P1862" s="12"/>
    </row>
    <row r="1863" spans="3:16" x14ac:dyDescent="0.3">
      <c r="C1863" s="12"/>
      <c r="D1863" s="12"/>
      <c r="E1863" s="12"/>
      <c r="F1863" s="21"/>
      <c r="G1863" s="12"/>
      <c r="H1863" s="12"/>
      <c r="I1863" s="12"/>
      <c r="J1863" s="12"/>
      <c r="K1863" s="12"/>
      <c r="L1863" s="12"/>
      <c r="M1863" s="12"/>
      <c r="N1863" s="12"/>
      <c r="O1863" s="12"/>
      <c r="P1863" s="12"/>
    </row>
    <row r="1864" spans="3:16" x14ac:dyDescent="0.3">
      <c r="C1864" s="12"/>
      <c r="D1864" s="12"/>
      <c r="E1864" s="12"/>
      <c r="F1864" s="21"/>
      <c r="G1864" s="12"/>
      <c r="H1864" s="12"/>
      <c r="I1864" s="12"/>
      <c r="J1864" s="12"/>
      <c r="K1864" s="12"/>
      <c r="L1864" s="12"/>
      <c r="M1864" s="12"/>
      <c r="N1864" s="12"/>
      <c r="O1864" s="12"/>
      <c r="P1864" s="12"/>
    </row>
    <row r="1865" spans="3:16" x14ac:dyDescent="0.3">
      <c r="C1865" s="12"/>
      <c r="D1865" s="12"/>
      <c r="E1865" s="12"/>
      <c r="F1865" s="21"/>
      <c r="G1865" s="12"/>
      <c r="H1865" s="12"/>
      <c r="I1865" s="12"/>
      <c r="J1865" s="12"/>
      <c r="K1865" s="12"/>
      <c r="L1865" s="12"/>
      <c r="M1865" s="12"/>
      <c r="N1865" s="12"/>
      <c r="O1865" s="12"/>
      <c r="P1865" s="12"/>
    </row>
    <row r="1866" spans="3:16" x14ac:dyDescent="0.3">
      <c r="C1866" s="12"/>
      <c r="D1866" s="12"/>
      <c r="E1866" s="12"/>
      <c r="F1866" s="21"/>
      <c r="G1866" s="12"/>
      <c r="H1866" s="12"/>
      <c r="I1866" s="12"/>
      <c r="J1866" s="12"/>
      <c r="K1866" s="12"/>
      <c r="L1866" s="12"/>
      <c r="M1866" s="12"/>
      <c r="N1866" s="12"/>
      <c r="O1866" s="12"/>
      <c r="P1866" s="12"/>
    </row>
    <row r="1867" spans="3:16" x14ac:dyDescent="0.3">
      <c r="C1867" s="12"/>
      <c r="D1867" s="12"/>
      <c r="E1867" s="12"/>
      <c r="F1867" s="21"/>
      <c r="G1867" s="12"/>
      <c r="H1867" s="12"/>
      <c r="I1867" s="12"/>
      <c r="J1867" s="12"/>
      <c r="K1867" s="12"/>
      <c r="L1867" s="12"/>
      <c r="M1867" s="12"/>
      <c r="N1867" s="12"/>
      <c r="O1867" s="12"/>
      <c r="P1867" s="12"/>
    </row>
    <row r="1868" spans="3:16" x14ac:dyDescent="0.3">
      <c r="C1868" s="12"/>
      <c r="D1868" s="12"/>
      <c r="E1868" s="12"/>
      <c r="F1868" s="21"/>
      <c r="G1868" s="12"/>
      <c r="H1868" s="12"/>
      <c r="I1868" s="12"/>
      <c r="J1868" s="12"/>
      <c r="K1868" s="12"/>
      <c r="L1868" s="12"/>
      <c r="M1868" s="12"/>
      <c r="N1868" s="12"/>
      <c r="O1868" s="12"/>
      <c r="P1868" s="12"/>
    </row>
    <row r="1869" spans="3:16" x14ac:dyDescent="0.3">
      <c r="C1869" s="12"/>
      <c r="D1869" s="12"/>
      <c r="E1869" s="12"/>
      <c r="F1869" s="21"/>
      <c r="G1869" s="12"/>
      <c r="H1869" s="12"/>
      <c r="I1869" s="12"/>
      <c r="J1869" s="12"/>
      <c r="K1869" s="12"/>
      <c r="L1869" s="12"/>
      <c r="M1869" s="12"/>
      <c r="N1869" s="12"/>
      <c r="O1869" s="12"/>
      <c r="P1869" s="12"/>
    </row>
    <row r="1870" spans="3:16" x14ac:dyDescent="0.3">
      <c r="C1870" s="12"/>
      <c r="D1870" s="12"/>
      <c r="E1870" s="12"/>
      <c r="F1870" s="21"/>
      <c r="G1870" s="12"/>
      <c r="H1870" s="12"/>
      <c r="I1870" s="12"/>
      <c r="J1870" s="12"/>
      <c r="K1870" s="12"/>
      <c r="L1870" s="12"/>
      <c r="M1870" s="12"/>
      <c r="N1870" s="12"/>
      <c r="O1870" s="12"/>
      <c r="P1870" s="12"/>
    </row>
    <row r="1871" spans="3:16" x14ac:dyDescent="0.3">
      <c r="C1871" s="12"/>
      <c r="D1871" s="12"/>
      <c r="E1871" s="12"/>
      <c r="F1871" s="21"/>
      <c r="G1871" s="12"/>
      <c r="H1871" s="12"/>
      <c r="I1871" s="12"/>
      <c r="J1871" s="12"/>
      <c r="K1871" s="12"/>
      <c r="L1871" s="12"/>
      <c r="M1871" s="12"/>
      <c r="N1871" s="12"/>
      <c r="O1871" s="12"/>
      <c r="P1871" s="12"/>
    </row>
    <row r="1872" spans="3:16" x14ac:dyDescent="0.3">
      <c r="C1872" s="12"/>
      <c r="D1872" s="12"/>
      <c r="E1872" s="12"/>
      <c r="F1872" s="21"/>
      <c r="G1872" s="12"/>
      <c r="H1872" s="12"/>
      <c r="I1872" s="12"/>
      <c r="J1872" s="12"/>
      <c r="K1872" s="12"/>
      <c r="L1872" s="12"/>
      <c r="M1872" s="12"/>
      <c r="N1872" s="12"/>
      <c r="O1872" s="12"/>
      <c r="P1872" s="12"/>
    </row>
    <row r="1873" spans="3:16" x14ac:dyDescent="0.3">
      <c r="C1873" s="12"/>
      <c r="D1873" s="12"/>
      <c r="E1873" s="12"/>
      <c r="F1873" s="21"/>
      <c r="G1873" s="12"/>
      <c r="H1873" s="12"/>
      <c r="I1873" s="12"/>
      <c r="J1873" s="12"/>
      <c r="K1873" s="12"/>
      <c r="L1873" s="12"/>
      <c r="M1873" s="12"/>
      <c r="N1873" s="12"/>
      <c r="O1873" s="12"/>
      <c r="P1873" s="12"/>
    </row>
    <row r="1874" spans="3:16" x14ac:dyDescent="0.3">
      <c r="C1874" s="12"/>
      <c r="D1874" s="12"/>
      <c r="E1874" s="12"/>
      <c r="F1874" s="21"/>
      <c r="G1874" s="12"/>
      <c r="H1874" s="12"/>
      <c r="I1874" s="12"/>
      <c r="J1874" s="12"/>
      <c r="K1874" s="12"/>
      <c r="L1874" s="12"/>
      <c r="M1874" s="12"/>
      <c r="N1874" s="12"/>
      <c r="O1874" s="12"/>
      <c r="P1874" s="12"/>
    </row>
    <row r="1875" spans="3:16" x14ac:dyDescent="0.3">
      <c r="C1875" s="12"/>
      <c r="D1875" s="12"/>
      <c r="E1875" s="12"/>
      <c r="F1875" s="21"/>
      <c r="G1875" s="12"/>
      <c r="H1875" s="12"/>
      <c r="I1875" s="12"/>
      <c r="J1875" s="12"/>
      <c r="K1875" s="12"/>
      <c r="L1875" s="12"/>
      <c r="M1875" s="12"/>
      <c r="N1875" s="12"/>
      <c r="O1875" s="12"/>
      <c r="P1875" s="12"/>
    </row>
    <row r="1876" spans="3:16" x14ac:dyDescent="0.3">
      <c r="C1876" s="12"/>
      <c r="D1876" s="12"/>
      <c r="E1876" s="12"/>
      <c r="F1876" s="21"/>
      <c r="G1876" s="12"/>
      <c r="H1876" s="12"/>
      <c r="I1876" s="12"/>
      <c r="J1876" s="12"/>
      <c r="K1876" s="12"/>
      <c r="L1876" s="12"/>
      <c r="M1876" s="12"/>
      <c r="N1876" s="12"/>
      <c r="O1876" s="12"/>
      <c r="P1876" s="12"/>
    </row>
    <row r="1877" spans="3:16" x14ac:dyDescent="0.3">
      <c r="C1877" s="12"/>
      <c r="D1877" s="12"/>
      <c r="E1877" s="12"/>
      <c r="F1877" s="21"/>
      <c r="G1877" s="12"/>
      <c r="H1877" s="12"/>
      <c r="I1877" s="12"/>
      <c r="J1877" s="12"/>
      <c r="K1877" s="12"/>
      <c r="L1877" s="12"/>
      <c r="M1877" s="12"/>
      <c r="N1877" s="12"/>
      <c r="O1877" s="12"/>
      <c r="P1877" s="12"/>
    </row>
    <row r="1878" spans="3:16" x14ac:dyDescent="0.3">
      <c r="C1878" s="12"/>
      <c r="D1878" s="12"/>
      <c r="E1878" s="12"/>
      <c r="F1878" s="21"/>
      <c r="G1878" s="12"/>
      <c r="H1878" s="12"/>
      <c r="I1878" s="12"/>
      <c r="J1878" s="12"/>
      <c r="K1878" s="12"/>
      <c r="L1878" s="12"/>
      <c r="M1878" s="12"/>
      <c r="N1878" s="12"/>
      <c r="O1878" s="12"/>
      <c r="P1878" s="12"/>
    </row>
    <row r="1879" spans="3:16" x14ac:dyDescent="0.3">
      <c r="C1879" s="12"/>
      <c r="D1879" s="12"/>
      <c r="E1879" s="12"/>
      <c r="F1879" s="21"/>
      <c r="G1879" s="12"/>
      <c r="H1879" s="12"/>
      <c r="I1879" s="12"/>
      <c r="J1879" s="12"/>
      <c r="K1879" s="12"/>
      <c r="L1879" s="12"/>
      <c r="M1879" s="12"/>
      <c r="N1879" s="12"/>
      <c r="O1879" s="12"/>
      <c r="P1879" s="12"/>
    </row>
    <row r="1880" spans="3:16" x14ac:dyDescent="0.3">
      <c r="C1880" s="12"/>
      <c r="D1880" s="12"/>
      <c r="E1880" s="12"/>
      <c r="F1880" s="21"/>
      <c r="G1880" s="12"/>
      <c r="H1880" s="12"/>
      <c r="I1880" s="12"/>
      <c r="J1880" s="12"/>
      <c r="K1880" s="12"/>
      <c r="L1880" s="12"/>
      <c r="M1880" s="12"/>
      <c r="N1880" s="12"/>
      <c r="O1880" s="12"/>
      <c r="P1880" s="12"/>
    </row>
    <row r="1881" spans="3:16" x14ac:dyDescent="0.3">
      <c r="C1881" s="12"/>
      <c r="D1881" s="12"/>
      <c r="E1881" s="12"/>
      <c r="F1881" s="21"/>
      <c r="G1881" s="12"/>
      <c r="H1881" s="12"/>
      <c r="I1881" s="12"/>
      <c r="J1881" s="12"/>
      <c r="K1881" s="12"/>
      <c r="L1881" s="12"/>
      <c r="M1881" s="12"/>
      <c r="N1881" s="12"/>
      <c r="O1881" s="12"/>
      <c r="P1881" s="12"/>
    </row>
    <row r="1882" spans="3:16" x14ac:dyDescent="0.3">
      <c r="C1882" s="12"/>
      <c r="D1882" s="12"/>
      <c r="E1882" s="12"/>
      <c r="F1882" s="21"/>
      <c r="G1882" s="12"/>
      <c r="H1882" s="12"/>
      <c r="I1882" s="12"/>
      <c r="J1882" s="12"/>
      <c r="K1882" s="12"/>
      <c r="L1882" s="12"/>
      <c r="M1882" s="12"/>
      <c r="N1882" s="12"/>
      <c r="O1882" s="12"/>
      <c r="P1882" s="12"/>
    </row>
    <row r="1883" spans="3:16" x14ac:dyDescent="0.3">
      <c r="C1883" s="12"/>
      <c r="D1883" s="12"/>
      <c r="E1883" s="12"/>
      <c r="F1883" s="21"/>
      <c r="G1883" s="12"/>
      <c r="H1883" s="12"/>
      <c r="I1883" s="12"/>
      <c r="J1883" s="12"/>
      <c r="K1883" s="12"/>
      <c r="L1883" s="12"/>
      <c r="M1883" s="12"/>
      <c r="N1883" s="12"/>
      <c r="O1883" s="12"/>
      <c r="P1883" s="12"/>
    </row>
    <row r="1884" spans="3:16" x14ac:dyDescent="0.3">
      <c r="C1884" s="12"/>
      <c r="D1884" s="12"/>
      <c r="E1884" s="12"/>
      <c r="F1884" s="21"/>
      <c r="G1884" s="12"/>
      <c r="H1884" s="12"/>
      <c r="I1884" s="12"/>
      <c r="J1884" s="12"/>
      <c r="K1884" s="12"/>
      <c r="L1884" s="12"/>
      <c r="M1884" s="12"/>
      <c r="N1884" s="12"/>
      <c r="O1884" s="12"/>
      <c r="P1884" s="12"/>
    </row>
    <row r="1885" spans="3:16" x14ac:dyDescent="0.3">
      <c r="C1885" s="12"/>
      <c r="D1885" s="12"/>
      <c r="E1885" s="12"/>
      <c r="F1885" s="21"/>
      <c r="G1885" s="12"/>
      <c r="H1885" s="12"/>
      <c r="I1885" s="12"/>
      <c r="J1885" s="12"/>
      <c r="K1885" s="12"/>
      <c r="L1885" s="12"/>
      <c r="M1885" s="12"/>
      <c r="N1885" s="12"/>
      <c r="O1885" s="12"/>
      <c r="P1885" s="12"/>
    </row>
    <row r="1886" spans="3:16" x14ac:dyDescent="0.3">
      <c r="C1886" s="12"/>
      <c r="D1886" s="12"/>
      <c r="E1886" s="12"/>
      <c r="F1886" s="21"/>
      <c r="G1886" s="12"/>
      <c r="H1886" s="12"/>
      <c r="I1886" s="12"/>
      <c r="J1886" s="12"/>
      <c r="K1886" s="12"/>
      <c r="L1886" s="12"/>
      <c r="M1886" s="12"/>
      <c r="N1886" s="12"/>
      <c r="O1886" s="12"/>
      <c r="P1886" s="12"/>
    </row>
    <row r="1887" spans="3:16" x14ac:dyDescent="0.3">
      <c r="C1887" s="12"/>
      <c r="D1887" s="12"/>
      <c r="E1887" s="12"/>
      <c r="F1887" s="21"/>
      <c r="G1887" s="12"/>
      <c r="H1887" s="12"/>
      <c r="I1887" s="12"/>
      <c r="J1887" s="12"/>
      <c r="K1887" s="12"/>
      <c r="L1887" s="12"/>
      <c r="M1887" s="12"/>
      <c r="N1887" s="12"/>
      <c r="O1887" s="12"/>
      <c r="P1887" s="12"/>
    </row>
    <row r="1888" spans="3:16" x14ac:dyDescent="0.3">
      <c r="C1888" s="12"/>
      <c r="D1888" s="12"/>
      <c r="E1888" s="12"/>
      <c r="F1888" s="21"/>
      <c r="G1888" s="12"/>
      <c r="H1888" s="12"/>
      <c r="I1888" s="12"/>
      <c r="J1888" s="12"/>
      <c r="K1888" s="12"/>
      <c r="L1888" s="12"/>
      <c r="M1888" s="12"/>
      <c r="N1888" s="12"/>
      <c r="O1888" s="12"/>
      <c r="P1888" s="12"/>
    </row>
    <row r="1889" spans="3:16" x14ac:dyDescent="0.3">
      <c r="C1889" s="12"/>
      <c r="D1889" s="12"/>
      <c r="E1889" s="12"/>
      <c r="F1889" s="21"/>
      <c r="G1889" s="12"/>
      <c r="H1889" s="12"/>
      <c r="I1889" s="12"/>
      <c r="J1889" s="12"/>
      <c r="K1889" s="12"/>
      <c r="L1889" s="12"/>
      <c r="M1889" s="12"/>
      <c r="N1889" s="12"/>
      <c r="O1889" s="12"/>
      <c r="P1889" s="12"/>
    </row>
    <row r="1890" spans="3:16" x14ac:dyDescent="0.3">
      <c r="C1890" s="12"/>
      <c r="D1890" s="12"/>
      <c r="E1890" s="12"/>
      <c r="F1890" s="21"/>
      <c r="G1890" s="12"/>
      <c r="H1890" s="12"/>
      <c r="I1890" s="12"/>
      <c r="J1890" s="12"/>
      <c r="K1890" s="12"/>
      <c r="L1890" s="12"/>
      <c r="M1890" s="12"/>
      <c r="N1890" s="12"/>
      <c r="O1890" s="12"/>
      <c r="P1890" s="12"/>
    </row>
    <row r="1891" spans="3:16" x14ac:dyDescent="0.3">
      <c r="C1891" s="12"/>
      <c r="D1891" s="12"/>
      <c r="E1891" s="12"/>
      <c r="F1891" s="21"/>
      <c r="G1891" s="12"/>
      <c r="H1891" s="12"/>
      <c r="I1891" s="12"/>
      <c r="J1891" s="12"/>
      <c r="K1891" s="12"/>
      <c r="L1891" s="12"/>
      <c r="M1891" s="12"/>
      <c r="N1891" s="12"/>
      <c r="O1891" s="12"/>
      <c r="P1891" s="12"/>
    </row>
    <row r="1892" spans="3:16" x14ac:dyDescent="0.3">
      <c r="C1892" s="12"/>
      <c r="D1892" s="12"/>
      <c r="E1892" s="12"/>
      <c r="F1892" s="21"/>
      <c r="G1892" s="12"/>
      <c r="H1892" s="12"/>
      <c r="I1892" s="12"/>
      <c r="J1892" s="12"/>
      <c r="K1892" s="12"/>
      <c r="L1892" s="12"/>
      <c r="M1892" s="12"/>
      <c r="N1892" s="12"/>
      <c r="O1892" s="12"/>
      <c r="P1892" s="12"/>
    </row>
    <row r="1893" spans="3:16" x14ac:dyDescent="0.3">
      <c r="C1893" s="12"/>
      <c r="D1893" s="12"/>
      <c r="E1893" s="12"/>
      <c r="F1893" s="21"/>
      <c r="G1893" s="12"/>
      <c r="H1893" s="12"/>
      <c r="I1893" s="12"/>
      <c r="J1893" s="12"/>
      <c r="K1893" s="12"/>
      <c r="L1893" s="12"/>
      <c r="M1893" s="12"/>
      <c r="N1893" s="12"/>
      <c r="O1893" s="12"/>
      <c r="P1893" s="12"/>
    </row>
    <row r="1894" spans="3:16" x14ac:dyDescent="0.3">
      <c r="C1894" s="12"/>
      <c r="D1894" s="12"/>
      <c r="E1894" s="12"/>
      <c r="F1894" s="21"/>
      <c r="G1894" s="12"/>
      <c r="H1894" s="12"/>
      <c r="I1894" s="12"/>
      <c r="J1894" s="12"/>
      <c r="K1894" s="12"/>
      <c r="L1894" s="12"/>
      <c r="M1894" s="12"/>
      <c r="N1894" s="12"/>
      <c r="O1894" s="12"/>
      <c r="P1894" s="12"/>
    </row>
    <row r="1895" spans="3:16" x14ac:dyDescent="0.3">
      <c r="C1895" s="12"/>
      <c r="D1895" s="12"/>
      <c r="E1895" s="12"/>
      <c r="F1895" s="21"/>
      <c r="G1895" s="12"/>
      <c r="H1895" s="12"/>
      <c r="I1895" s="12"/>
      <c r="J1895" s="12"/>
      <c r="K1895" s="12"/>
      <c r="L1895" s="12"/>
      <c r="M1895" s="12"/>
      <c r="N1895" s="12"/>
      <c r="O1895" s="12"/>
      <c r="P1895" s="12"/>
    </row>
    <row r="1896" spans="3:16" x14ac:dyDescent="0.3">
      <c r="C1896" s="12"/>
      <c r="D1896" s="12"/>
      <c r="E1896" s="12"/>
      <c r="F1896" s="21"/>
      <c r="G1896" s="12"/>
      <c r="H1896" s="12"/>
      <c r="I1896" s="12"/>
      <c r="J1896" s="12"/>
      <c r="K1896" s="12"/>
      <c r="L1896" s="12"/>
      <c r="M1896" s="12"/>
      <c r="N1896" s="12"/>
      <c r="O1896" s="12"/>
      <c r="P1896" s="12"/>
    </row>
    <row r="1897" spans="3:16" x14ac:dyDescent="0.3">
      <c r="C1897" s="12"/>
      <c r="D1897" s="12"/>
      <c r="E1897" s="12"/>
      <c r="F1897" s="21"/>
      <c r="G1897" s="12"/>
      <c r="H1897" s="12"/>
      <c r="I1897" s="12"/>
      <c r="J1897" s="12"/>
      <c r="K1897" s="12"/>
      <c r="L1897" s="12"/>
      <c r="M1897" s="12"/>
      <c r="N1897" s="12"/>
      <c r="O1897" s="12"/>
      <c r="P1897" s="12"/>
    </row>
    <row r="1898" spans="3:16" x14ac:dyDescent="0.3">
      <c r="C1898" s="12"/>
      <c r="D1898" s="12"/>
      <c r="E1898" s="12"/>
      <c r="F1898" s="21"/>
      <c r="G1898" s="12"/>
      <c r="H1898" s="12"/>
      <c r="I1898" s="12"/>
      <c r="J1898" s="12"/>
      <c r="K1898" s="12"/>
      <c r="L1898" s="12"/>
      <c r="M1898" s="12"/>
      <c r="N1898" s="12"/>
      <c r="O1898" s="12"/>
      <c r="P1898" s="12"/>
    </row>
    <row r="1899" spans="3:16" x14ac:dyDescent="0.3">
      <c r="C1899" s="12"/>
      <c r="D1899" s="12"/>
      <c r="E1899" s="12"/>
      <c r="F1899" s="21"/>
      <c r="G1899" s="12"/>
      <c r="H1899" s="12"/>
      <c r="I1899" s="12"/>
      <c r="J1899" s="12"/>
      <c r="K1899" s="12"/>
      <c r="L1899" s="12"/>
      <c r="M1899" s="12"/>
      <c r="N1899" s="12"/>
      <c r="O1899" s="12"/>
      <c r="P1899" s="12"/>
    </row>
    <row r="1900" spans="3:16" x14ac:dyDescent="0.3">
      <c r="C1900" s="12"/>
      <c r="D1900" s="12"/>
      <c r="E1900" s="12"/>
      <c r="F1900" s="21"/>
      <c r="G1900" s="12"/>
      <c r="H1900" s="12"/>
      <c r="I1900" s="12"/>
      <c r="J1900" s="12"/>
      <c r="K1900" s="12"/>
      <c r="L1900" s="12"/>
      <c r="M1900" s="12"/>
      <c r="N1900" s="12"/>
      <c r="O1900" s="12"/>
      <c r="P1900" s="12"/>
    </row>
    <row r="1901" spans="3:16" x14ac:dyDescent="0.3">
      <c r="C1901" s="12"/>
      <c r="D1901" s="12"/>
      <c r="E1901" s="12"/>
      <c r="F1901" s="21"/>
      <c r="G1901" s="12"/>
      <c r="H1901" s="12"/>
      <c r="I1901" s="12"/>
      <c r="J1901" s="12"/>
      <c r="K1901" s="12"/>
      <c r="L1901" s="12"/>
      <c r="M1901" s="12"/>
      <c r="N1901" s="12"/>
      <c r="O1901" s="12"/>
      <c r="P1901" s="12"/>
    </row>
    <row r="1902" spans="3:16" x14ac:dyDescent="0.3">
      <c r="C1902" s="12"/>
      <c r="D1902" s="12"/>
      <c r="E1902" s="12"/>
      <c r="F1902" s="21"/>
      <c r="G1902" s="12"/>
      <c r="H1902" s="12"/>
      <c r="I1902" s="12"/>
      <c r="J1902" s="12"/>
      <c r="K1902" s="12"/>
      <c r="L1902" s="12"/>
      <c r="M1902" s="12"/>
      <c r="N1902" s="12"/>
      <c r="O1902" s="12"/>
      <c r="P1902" s="12"/>
    </row>
    <row r="1903" spans="3:16" x14ac:dyDescent="0.3">
      <c r="C1903" s="12"/>
      <c r="D1903" s="12"/>
      <c r="E1903" s="12"/>
      <c r="F1903" s="21"/>
      <c r="G1903" s="12"/>
      <c r="H1903" s="12"/>
      <c r="I1903" s="12"/>
      <c r="J1903" s="12"/>
      <c r="K1903" s="12"/>
      <c r="L1903" s="12"/>
      <c r="M1903" s="12"/>
      <c r="N1903" s="12"/>
      <c r="O1903" s="12"/>
      <c r="P1903" s="12"/>
    </row>
    <row r="1904" spans="3:16" x14ac:dyDescent="0.3">
      <c r="C1904" s="12"/>
      <c r="D1904" s="12"/>
      <c r="E1904" s="12"/>
      <c r="F1904" s="21"/>
      <c r="G1904" s="12"/>
      <c r="H1904" s="12"/>
      <c r="I1904" s="12"/>
      <c r="J1904" s="12"/>
      <c r="K1904" s="12"/>
      <c r="L1904" s="12"/>
      <c r="M1904" s="12"/>
      <c r="N1904" s="12"/>
      <c r="O1904" s="12"/>
      <c r="P1904" s="12"/>
    </row>
    <row r="1905" spans="3:16" x14ac:dyDescent="0.3">
      <c r="C1905" s="12"/>
      <c r="D1905" s="12"/>
      <c r="E1905" s="12"/>
      <c r="F1905" s="21"/>
      <c r="G1905" s="12"/>
      <c r="H1905" s="12"/>
      <c r="I1905" s="12"/>
      <c r="J1905" s="12"/>
      <c r="K1905" s="12"/>
      <c r="L1905" s="12"/>
      <c r="M1905" s="12"/>
      <c r="N1905" s="12"/>
      <c r="O1905" s="12"/>
      <c r="P1905" s="12"/>
    </row>
    <row r="1906" spans="3:16" x14ac:dyDescent="0.3">
      <c r="C1906" s="12"/>
      <c r="D1906" s="12"/>
      <c r="E1906" s="12"/>
      <c r="F1906" s="21"/>
      <c r="G1906" s="12"/>
      <c r="H1906" s="12"/>
      <c r="I1906" s="12"/>
      <c r="J1906" s="12"/>
      <c r="K1906" s="12"/>
      <c r="L1906" s="12"/>
      <c r="M1906" s="12"/>
      <c r="N1906" s="12"/>
      <c r="O1906" s="12"/>
      <c r="P1906" s="12"/>
    </row>
    <row r="1907" spans="3:16" x14ac:dyDescent="0.3">
      <c r="C1907" s="12"/>
      <c r="D1907" s="12"/>
      <c r="E1907" s="12"/>
      <c r="F1907" s="21"/>
      <c r="G1907" s="12"/>
      <c r="H1907" s="12"/>
      <c r="I1907" s="12"/>
      <c r="J1907" s="12"/>
      <c r="K1907" s="12"/>
      <c r="L1907" s="12"/>
      <c r="M1907" s="12"/>
      <c r="N1907" s="12"/>
      <c r="O1907" s="12"/>
      <c r="P1907" s="12"/>
    </row>
    <row r="1908" spans="3:16" x14ac:dyDescent="0.3">
      <c r="C1908" s="12"/>
      <c r="D1908" s="12"/>
      <c r="E1908" s="12"/>
      <c r="F1908" s="21"/>
      <c r="G1908" s="12"/>
      <c r="H1908" s="12"/>
      <c r="I1908" s="12"/>
      <c r="J1908" s="12"/>
      <c r="K1908" s="12"/>
      <c r="L1908" s="12"/>
      <c r="M1908" s="12"/>
      <c r="N1908" s="12"/>
      <c r="O1908" s="12"/>
      <c r="P1908" s="12"/>
    </row>
    <row r="1909" spans="3:16" x14ac:dyDescent="0.3">
      <c r="C1909" s="12"/>
      <c r="D1909" s="12"/>
      <c r="E1909" s="12"/>
      <c r="F1909" s="21"/>
      <c r="G1909" s="12"/>
      <c r="H1909" s="12"/>
      <c r="I1909" s="12"/>
      <c r="J1909" s="12"/>
      <c r="K1909" s="12"/>
      <c r="L1909" s="12"/>
      <c r="M1909" s="12"/>
      <c r="N1909" s="12"/>
      <c r="O1909" s="12"/>
      <c r="P1909" s="12"/>
    </row>
    <row r="1910" spans="3:16" x14ac:dyDescent="0.3">
      <c r="C1910" s="12"/>
      <c r="D1910" s="12"/>
      <c r="E1910" s="12"/>
      <c r="F1910" s="21"/>
      <c r="G1910" s="12"/>
      <c r="H1910" s="12"/>
      <c r="I1910" s="12"/>
      <c r="J1910" s="12"/>
      <c r="K1910" s="12"/>
      <c r="L1910" s="12"/>
      <c r="M1910" s="12"/>
      <c r="N1910" s="12"/>
      <c r="O1910" s="12"/>
      <c r="P1910" s="12"/>
    </row>
    <row r="1911" spans="3:16" x14ac:dyDescent="0.3">
      <c r="C1911" s="12"/>
      <c r="D1911" s="12"/>
      <c r="E1911" s="12"/>
      <c r="F1911" s="21"/>
      <c r="G1911" s="12"/>
      <c r="H1911" s="12"/>
      <c r="I1911" s="12"/>
      <c r="J1911" s="12"/>
      <c r="K1911" s="12"/>
      <c r="L1911" s="12"/>
      <c r="M1911" s="12"/>
      <c r="N1911" s="12"/>
      <c r="O1911" s="12"/>
      <c r="P1911" s="12"/>
    </row>
    <row r="1912" spans="3:16" x14ac:dyDescent="0.3">
      <c r="C1912" s="12"/>
      <c r="D1912" s="12"/>
      <c r="E1912" s="12"/>
      <c r="F1912" s="21"/>
      <c r="G1912" s="12"/>
      <c r="H1912" s="12"/>
      <c r="I1912" s="12"/>
      <c r="J1912" s="12"/>
      <c r="K1912" s="12"/>
      <c r="L1912" s="12"/>
      <c r="M1912" s="12"/>
      <c r="N1912" s="12"/>
      <c r="O1912" s="12"/>
      <c r="P1912" s="12"/>
    </row>
    <row r="1913" spans="3:16" x14ac:dyDescent="0.3">
      <c r="C1913" s="12"/>
      <c r="D1913" s="12"/>
      <c r="E1913" s="12"/>
      <c r="F1913" s="21"/>
      <c r="G1913" s="12"/>
      <c r="H1913" s="12"/>
      <c r="I1913" s="12"/>
      <c r="J1913" s="12"/>
      <c r="K1913" s="12"/>
      <c r="L1913" s="12"/>
      <c r="M1913" s="12"/>
      <c r="N1913" s="12"/>
      <c r="O1913" s="12"/>
      <c r="P1913" s="12"/>
    </row>
    <row r="1914" spans="3:16" x14ac:dyDescent="0.3">
      <c r="C1914" s="12"/>
      <c r="D1914" s="12"/>
      <c r="E1914" s="12"/>
      <c r="F1914" s="21"/>
      <c r="G1914" s="12"/>
      <c r="H1914" s="12"/>
      <c r="I1914" s="12"/>
      <c r="J1914" s="12"/>
      <c r="K1914" s="12"/>
      <c r="L1914" s="12"/>
      <c r="M1914" s="12"/>
      <c r="N1914" s="12"/>
      <c r="O1914" s="12"/>
      <c r="P1914" s="12"/>
    </row>
    <row r="1915" spans="3:16" x14ac:dyDescent="0.3">
      <c r="C1915" s="12"/>
      <c r="D1915" s="12"/>
      <c r="E1915" s="12"/>
      <c r="F1915" s="21"/>
      <c r="G1915" s="12"/>
      <c r="H1915" s="12"/>
      <c r="I1915" s="12"/>
      <c r="J1915" s="12"/>
      <c r="K1915" s="12"/>
      <c r="L1915" s="12"/>
      <c r="M1915" s="12"/>
      <c r="N1915" s="12"/>
      <c r="O1915" s="12"/>
      <c r="P1915" s="12"/>
    </row>
    <row r="1916" spans="3:16" x14ac:dyDescent="0.3">
      <c r="C1916" s="12"/>
      <c r="D1916" s="12"/>
      <c r="E1916" s="12"/>
      <c r="F1916" s="21"/>
      <c r="G1916" s="12"/>
      <c r="H1916" s="12"/>
      <c r="I1916" s="12"/>
      <c r="J1916" s="12"/>
      <c r="K1916" s="12"/>
      <c r="L1916" s="12"/>
      <c r="M1916" s="12"/>
      <c r="N1916" s="12"/>
      <c r="O1916" s="12"/>
      <c r="P1916" s="12"/>
    </row>
    <row r="1917" spans="3:16" x14ac:dyDescent="0.3">
      <c r="C1917" s="12"/>
      <c r="D1917" s="12"/>
      <c r="E1917" s="12"/>
      <c r="F1917" s="21"/>
      <c r="G1917" s="12"/>
      <c r="H1917" s="12"/>
      <c r="I1917" s="12"/>
      <c r="J1917" s="12"/>
      <c r="K1917" s="12"/>
      <c r="L1917" s="12"/>
      <c r="M1917" s="12"/>
      <c r="N1917" s="12"/>
      <c r="O1917" s="12"/>
      <c r="P1917" s="12"/>
    </row>
    <row r="1918" spans="3:16" x14ac:dyDescent="0.3">
      <c r="C1918" s="12"/>
      <c r="D1918" s="12"/>
      <c r="E1918" s="12"/>
      <c r="F1918" s="21"/>
      <c r="G1918" s="12"/>
      <c r="H1918" s="12"/>
      <c r="I1918" s="12"/>
      <c r="J1918" s="12"/>
      <c r="K1918" s="12"/>
      <c r="L1918" s="12"/>
      <c r="M1918" s="12"/>
      <c r="N1918" s="12"/>
      <c r="O1918" s="12"/>
      <c r="P1918" s="12"/>
    </row>
    <row r="1919" spans="3:16" x14ac:dyDescent="0.3">
      <c r="C1919" s="12"/>
      <c r="D1919" s="12"/>
      <c r="E1919" s="12"/>
      <c r="F1919" s="21"/>
      <c r="G1919" s="12"/>
      <c r="H1919" s="12"/>
      <c r="I1919" s="12"/>
      <c r="J1919" s="12"/>
      <c r="K1919" s="12"/>
      <c r="L1919" s="12"/>
      <c r="M1919" s="12"/>
      <c r="N1919" s="12"/>
      <c r="O1919" s="12"/>
      <c r="P1919" s="12"/>
    </row>
    <row r="1920" spans="3:16" x14ac:dyDescent="0.3">
      <c r="C1920" s="12"/>
      <c r="D1920" s="12"/>
      <c r="E1920" s="12"/>
      <c r="F1920" s="21"/>
      <c r="G1920" s="12"/>
      <c r="H1920" s="12"/>
      <c r="I1920" s="12"/>
      <c r="J1920" s="12"/>
      <c r="K1920" s="12"/>
      <c r="L1920" s="12"/>
      <c r="M1920" s="12"/>
      <c r="N1920" s="12"/>
      <c r="O1920" s="12"/>
      <c r="P1920" s="12"/>
    </row>
    <row r="1921" spans="3:16" x14ac:dyDescent="0.3">
      <c r="C1921" s="12"/>
      <c r="D1921" s="12"/>
      <c r="E1921" s="12"/>
      <c r="F1921" s="21"/>
      <c r="G1921" s="12"/>
      <c r="H1921" s="12"/>
      <c r="I1921" s="12"/>
      <c r="J1921" s="12"/>
      <c r="K1921" s="12"/>
      <c r="L1921" s="12"/>
      <c r="M1921" s="12"/>
      <c r="N1921" s="12"/>
      <c r="O1921" s="12"/>
      <c r="P1921" s="12"/>
    </row>
    <row r="1922" spans="3:16" x14ac:dyDescent="0.3">
      <c r="C1922" s="12"/>
      <c r="D1922" s="12"/>
      <c r="E1922" s="12"/>
      <c r="F1922" s="21"/>
      <c r="G1922" s="12"/>
      <c r="H1922" s="12"/>
      <c r="I1922" s="12"/>
      <c r="J1922" s="12"/>
      <c r="K1922" s="12"/>
      <c r="L1922" s="12"/>
      <c r="M1922" s="12"/>
      <c r="N1922" s="12"/>
      <c r="O1922" s="12"/>
      <c r="P1922" s="12"/>
    </row>
    <row r="1923" spans="3:16" x14ac:dyDescent="0.3">
      <c r="C1923" s="12"/>
      <c r="D1923" s="12"/>
      <c r="E1923" s="12"/>
      <c r="F1923" s="21"/>
      <c r="G1923" s="12"/>
      <c r="H1923" s="12"/>
      <c r="I1923" s="12"/>
      <c r="J1923" s="12"/>
      <c r="K1923" s="12"/>
      <c r="L1923" s="12"/>
      <c r="M1923" s="12"/>
      <c r="N1923" s="12"/>
      <c r="O1923" s="12"/>
      <c r="P1923" s="12"/>
    </row>
    <row r="1924" spans="3:16" x14ac:dyDescent="0.3">
      <c r="C1924" s="12"/>
      <c r="D1924" s="12"/>
      <c r="E1924" s="12"/>
      <c r="F1924" s="21"/>
      <c r="G1924" s="12"/>
      <c r="H1924" s="12"/>
      <c r="I1924" s="12"/>
      <c r="J1924" s="12"/>
      <c r="K1924" s="12"/>
      <c r="L1924" s="12"/>
      <c r="M1924" s="12"/>
      <c r="N1924" s="12"/>
      <c r="O1924" s="12"/>
      <c r="P1924" s="12"/>
    </row>
    <row r="1925" spans="3:16" x14ac:dyDescent="0.3">
      <c r="C1925" s="12"/>
      <c r="D1925" s="12"/>
      <c r="E1925" s="12"/>
      <c r="F1925" s="21"/>
      <c r="G1925" s="12"/>
      <c r="H1925" s="12"/>
      <c r="I1925" s="12"/>
      <c r="J1925" s="12"/>
      <c r="K1925" s="12"/>
      <c r="L1925" s="12"/>
      <c r="M1925" s="12"/>
      <c r="N1925" s="12"/>
      <c r="O1925" s="12"/>
      <c r="P1925" s="12"/>
    </row>
    <row r="1926" spans="3:16" x14ac:dyDescent="0.3">
      <c r="C1926" s="12"/>
      <c r="D1926" s="12"/>
      <c r="E1926" s="12"/>
      <c r="F1926" s="21"/>
      <c r="G1926" s="12"/>
      <c r="H1926" s="12"/>
      <c r="I1926" s="12"/>
      <c r="J1926" s="12"/>
      <c r="K1926" s="12"/>
      <c r="L1926" s="12"/>
      <c r="M1926" s="12"/>
      <c r="N1926" s="12"/>
      <c r="O1926" s="12"/>
      <c r="P1926" s="12"/>
    </row>
    <row r="1927" spans="3:16" x14ac:dyDescent="0.3">
      <c r="C1927" s="12"/>
      <c r="D1927" s="12"/>
      <c r="E1927" s="12"/>
      <c r="F1927" s="21"/>
      <c r="G1927" s="12"/>
      <c r="H1927" s="12"/>
      <c r="I1927" s="12"/>
      <c r="J1927" s="12"/>
      <c r="K1927" s="12"/>
      <c r="L1927" s="12"/>
      <c r="M1927" s="12"/>
      <c r="N1927" s="12"/>
      <c r="O1927" s="12"/>
      <c r="P1927" s="12"/>
    </row>
    <row r="1928" spans="3:16" x14ac:dyDescent="0.3">
      <c r="C1928" s="12"/>
      <c r="D1928" s="12"/>
      <c r="E1928" s="12"/>
      <c r="F1928" s="21"/>
      <c r="G1928" s="12"/>
      <c r="H1928" s="12"/>
      <c r="I1928" s="12"/>
      <c r="J1928" s="12"/>
      <c r="K1928" s="12"/>
      <c r="L1928" s="12"/>
      <c r="M1928" s="12"/>
      <c r="N1928" s="12"/>
      <c r="O1928" s="12"/>
      <c r="P1928" s="12"/>
    </row>
    <row r="1929" spans="3:16" x14ac:dyDescent="0.3">
      <c r="C1929" s="12"/>
      <c r="D1929" s="12"/>
      <c r="E1929" s="12"/>
      <c r="F1929" s="21"/>
      <c r="G1929" s="12"/>
      <c r="H1929" s="12"/>
      <c r="I1929" s="12"/>
      <c r="J1929" s="12"/>
      <c r="K1929" s="12"/>
      <c r="L1929" s="12"/>
      <c r="M1929" s="12"/>
      <c r="N1929" s="12"/>
      <c r="O1929" s="12"/>
      <c r="P1929" s="12"/>
    </row>
    <row r="1930" spans="3:16" x14ac:dyDescent="0.3">
      <c r="C1930" s="12"/>
      <c r="D1930" s="12"/>
      <c r="E1930" s="12"/>
      <c r="F1930" s="21"/>
      <c r="G1930" s="12"/>
      <c r="H1930" s="12"/>
      <c r="I1930" s="12"/>
      <c r="J1930" s="12"/>
      <c r="K1930" s="12"/>
      <c r="L1930" s="12"/>
      <c r="M1930" s="12"/>
      <c r="N1930" s="12"/>
      <c r="O1930" s="12"/>
      <c r="P1930" s="12"/>
    </row>
    <row r="1931" spans="3:16" x14ac:dyDescent="0.3">
      <c r="C1931" s="12"/>
      <c r="D1931" s="12"/>
      <c r="E1931" s="12"/>
      <c r="F1931" s="21"/>
      <c r="G1931" s="12"/>
      <c r="H1931" s="12"/>
      <c r="I1931" s="12"/>
      <c r="J1931" s="12"/>
      <c r="K1931" s="12"/>
      <c r="L1931" s="12"/>
      <c r="M1931" s="12"/>
      <c r="N1931" s="12"/>
      <c r="O1931" s="12"/>
      <c r="P1931" s="12"/>
    </row>
    <row r="1932" spans="3:16" x14ac:dyDescent="0.3">
      <c r="C1932" s="12"/>
      <c r="D1932" s="12"/>
      <c r="E1932" s="12"/>
      <c r="F1932" s="21"/>
      <c r="G1932" s="12"/>
      <c r="H1932" s="12"/>
      <c r="I1932" s="12"/>
      <c r="J1932" s="12"/>
      <c r="K1932" s="12"/>
      <c r="L1932" s="12"/>
      <c r="M1932" s="12"/>
      <c r="N1932" s="12"/>
      <c r="O1932" s="12"/>
      <c r="P1932" s="12"/>
    </row>
    <row r="1933" spans="3:16" x14ac:dyDescent="0.3">
      <c r="C1933" s="12"/>
      <c r="D1933" s="12"/>
      <c r="E1933" s="12"/>
      <c r="F1933" s="21"/>
      <c r="G1933" s="12"/>
      <c r="H1933" s="12"/>
      <c r="I1933" s="12"/>
      <c r="J1933" s="12"/>
      <c r="K1933" s="12"/>
      <c r="L1933" s="12"/>
      <c r="M1933" s="12"/>
      <c r="N1933" s="12"/>
      <c r="O1933" s="12"/>
      <c r="P1933" s="12"/>
    </row>
    <row r="1934" spans="3:16" x14ac:dyDescent="0.3">
      <c r="C1934" s="12"/>
      <c r="D1934" s="12"/>
      <c r="E1934" s="12"/>
      <c r="F1934" s="21"/>
      <c r="G1934" s="12"/>
      <c r="H1934" s="12"/>
      <c r="I1934" s="12"/>
      <c r="J1934" s="12"/>
      <c r="K1934" s="12"/>
      <c r="L1934" s="12"/>
      <c r="M1934" s="12"/>
      <c r="N1934" s="12"/>
      <c r="O1934" s="12"/>
      <c r="P1934" s="12"/>
    </row>
    <row r="1935" spans="3:16" x14ac:dyDescent="0.3">
      <c r="C1935" s="12"/>
      <c r="D1935" s="12"/>
      <c r="E1935" s="12"/>
      <c r="F1935" s="21"/>
      <c r="G1935" s="12"/>
      <c r="H1935" s="12"/>
      <c r="I1935" s="12"/>
      <c r="J1935" s="12"/>
      <c r="K1935" s="12"/>
      <c r="L1935" s="12"/>
      <c r="M1935" s="12"/>
      <c r="N1935" s="12"/>
      <c r="O1935" s="12"/>
      <c r="P1935" s="12"/>
    </row>
    <row r="1936" spans="3:16" x14ac:dyDescent="0.3">
      <c r="C1936" s="12"/>
      <c r="D1936" s="12"/>
      <c r="E1936" s="12"/>
      <c r="F1936" s="21"/>
      <c r="G1936" s="12"/>
      <c r="H1936" s="12"/>
      <c r="I1936" s="12"/>
      <c r="J1936" s="12"/>
      <c r="K1936" s="12"/>
      <c r="L1936" s="12"/>
      <c r="M1936" s="12"/>
      <c r="N1936" s="12"/>
      <c r="O1936" s="12"/>
      <c r="P1936" s="12"/>
    </row>
    <row r="1937" spans="3:16" x14ac:dyDescent="0.3">
      <c r="C1937" s="12"/>
      <c r="D1937" s="12"/>
      <c r="E1937" s="12"/>
      <c r="F1937" s="21"/>
      <c r="G1937" s="12"/>
      <c r="H1937" s="12"/>
      <c r="I1937" s="12"/>
      <c r="J1937" s="12"/>
      <c r="K1937" s="12"/>
      <c r="L1937" s="12"/>
      <c r="M1937" s="12"/>
      <c r="N1937" s="12"/>
      <c r="O1937" s="12"/>
      <c r="P1937" s="12"/>
    </row>
    <row r="1938" spans="3:16" x14ac:dyDescent="0.3">
      <c r="C1938" s="12"/>
      <c r="D1938" s="12"/>
      <c r="E1938" s="12"/>
      <c r="F1938" s="21"/>
      <c r="G1938" s="12"/>
      <c r="H1938" s="12"/>
      <c r="I1938" s="12"/>
      <c r="J1938" s="12"/>
      <c r="K1938" s="12"/>
      <c r="L1938" s="12"/>
      <c r="M1938" s="12"/>
      <c r="N1938" s="12"/>
      <c r="O1938" s="12"/>
      <c r="P1938" s="12"/>
    </row>
    <row r="1939" spans="3:16" x14ac:dyDescent="0.3">
      <c r="C1939" s="12"/>
      <c r="D1939" s="12"/>
      <c r="E1939" s="12"/>
      <c r="F1939" s="21"/>
      <c r="G1939" s="12"/>
      <c r="H1939" s="12"/>
      <c r="I1939" s="12"/>
      <c r="J1939" s="12"/>
      <c r="K1939" s="12"/>
      <c r="L1939" s="12"/>
      <c r="M1939" s="12"/>
      <c r="N1939" s="12"/>
      <c r="O1939" s="12"/>
      <c r="P1939" s="12"/>
    </row>
    <row r="1940" spans="3:16" x14ac:dyDescent="0.3">
      <c r="C1940" s="12"/>
      <c r="D1940" s="12"/>
      <c r="E1940" s="12"/>
      <c r="F1940" s="21"/>
      <c r="G1940" s="12"/>
      <c r="H1940" s="12"/>
      <c r="I1940" s="12"/>
      <c r="J1940" s="12"/>
      <c r="K1940" s="12"/>
      <c r="L1940" s="12"/>
      <c r="M1940" s="12"/>
      <c r="N1940" s="12"/>
      <c r="O1940" s="12"/>
      <c r="P1940" s="12"/>
    </row>
    <row r="1941" spans="3:16" x14ac:dyDescent="0.3">
      <c r="C1941" s="12"/>
      <c r="D1941" s="12"/>
      <c r="E1941" s="12"/>
      <c r="F1941" s="21"/>
      <c r="G1941" s="12"/>
      <c r="H1941" s="12"/>
      <c r="I1941" s="12"/>
      <c r="J1941" s="12"/>
      <c r="K1941" s="12"/>
      <c r="L1941" s="12"/>
      <c r="M1941" s="12"/>
      <c r="N1941" s="12"/>
      <c r="O1941" s="12"/>
      <c r="P1941" s="12"/>
    </row>
    <row r="1942" spans="3:16" x14ac:dyDescent="0.3">
      <c r="C1942" s="12"/>
      <c r="D1942" s="12"/>
      <c r="E1942" s="12"/>
      <c r="F1942" s="21"/>
      <c r="G1942" s="12"/>
      <c r="H1942" s="12"/>
      <c r="I1942" s="12"/>
      <c r="J1942" s="12"/>
      <c r="K1942" s="12"/>
      <c r="L1942" s="12"/>
      <c r="M1942" s="12"/>
      <c r="N1942" s="12"/>
      <c r="O1942" s="12"/>
      <c r="P1942" s="12"/>
    </row>
    <row r="1943" spans="3:16" x14ac:dyDescent="0.3">
      <c r="C1943" s="12"/>
      <c r="D1943" s="12"/>
      <c r="E1943" s="12"/>
      <c r="F1943" s="21"/>
      <c r="G1943" s="12"/>
      <c r="H1943" s="12"/>
      <c r="I1943" s="12"/>
      <c r="J1943" s="12"/>
      <c r="K1943" s="12"/>
      <c r="L1943" s="12"/>
      <c r="M1943" s="12"/>
      <c r="N1943" s="12"/>
      <c r="O1943" s="12"/>
      <c r="P1943" s="12"/>
    </row>
    <row r="1944" spans="3:16" x14ac:dyDescent="0.3">
      <c r="C1944" s="12"/>
      <c r="D1944" s="12"/>
      <c r="E1944" s="12"/>
      <c r="F1944" s="21"/>
      <c r="G1944" s="12"/>
      <c r="H1944" s="12"/>
      <c r="I1944" s="12"/>
      <c r="J1944" s="12"/>
      <c r="K1944" s="12"/>
      <c r="L1944" s="12"/>
      <c r="M1944" s="12"/>
      <c r="N1944" s="12"/>
      <c r="O1944" s="12"/>
      <c r="P1944" s="12"/>
    </row>
    <row r="1945" spans="3:16" x14ac:dyDescent="0.3">
      <c r="C1945" s="12"/>
      <c r="D1945" s="12"/>
      <c r="E1945" s="12"/>
      <c r="F1945" s="21"/>
      <c r="G1945" s="12"/>
      <c r="H1945" s="12"/>
      <c r="I1945" s="12"/>
      <c r="J1945" s="12"/>
      <c r="K1945" s="12"/>
      <c r="L1945" s="12"/>
      <c r="M1945" s="12"/>
      <c r="N1945" s="12"/>
      <c r="O1945" s="12"/>
      <c r="P1945" s="12"/>
    </row>
    <row r="1946" spans="3:16" x14ac:dyDescent="0.3">
      <c r="C1946" s="12"/>
      <c r="D1946" s="12"/>
      <c r="E1946" s="12"/>
      <c r="F1946" s="21"/>
      <c r="G1946" s="12"/>
      <c r="H1946" s="12"/>
      <c r="I1946" s="12"/>
      <c r="J1946" s="12"/>
      <c r="K1946" s="12"/>
      <c r="L1946" s="12"/>
      <c r="M1946" s="12"/>
      <c r="N1946" s="12"/>
      <c r="O1946" s="12"/>
      <c r="P1946" s="12"/>
    </row>
    <row r="1947" spans="3:16" x14ac:dyDescent="0.3">
      <c r="C1947" s="12"/>
      <c r="D1947" s="12"/>
      <c r="E1947" s="12"/>
      <c r="F1947" s="21"/>
      <c r="G1947" s="12"/>
      <c r="H1947" s="12"/>
      <c r="I1947" s="12"/>
      <c r="J1947" s="12"/>
      <c r="K1947" s="12"/>
      <c r="L1947" s="12"/>
      <c r="M1947" s="12"/>
      <c r="N1947" s="12"/>
      <c r="O1947" s="12"/>
      <c r="P1947" s="12"/>
    </row>
    <row r="1948" spans="3:16" x14ac:dyDescent="0.3">
      <c r="C1948" s="12"/>
      <c r="D1948" s="12"/>
      <c r="E1948" s="12"/>
      <c r="F1948" s="21"/>
      <c r="G1948" s="12"/>
      <c r="H1948" s="12"/>
      <c r="I1948" s="12"/>
      <c r="J1948" s="12"/>
      <c r="K1948" s="12"/>
      <c r="L1948" s="12"/>
      <c r="M1948" s="12"/>
      <c r="N1948" s="12"/>
      <c r="O1948" s="12"/>
      <c r="P1948" s="12"/>
    </row>
    <row r="1949" spans="3:16" x14ac:dyDescent="0.3">
      <c r="C1949" s="12"/>
      <c r="D1949" s="12"/>
      <c r="E1949" s="12"/>
      <c r="F1949" s="21"/>
      <c r="G1949" s="12"/>
      <c r="H1949" s="12"/>
      <c r="I1949" s="12"/>
      <c r="J1949" s="12"/>
      <c r="K1949" s="12"/>
      <c r="L1949" s="12"/>
      <c r="M1949" s="12"/>
      <c r="N1949" s="12"/>
      <c r="O1949" s="12"/>
      <c r="P1949" s="12"/>
    </row>
    <row r="1950" spans="3:16" x14ac:dyDescent="0.3">
      <c r="C1950" s="12"/>
      <c r="D1950" s="12"/>
      <c r="E1950" s="12"/>
      <c r="F1950" s="21"/>
      <c r="G1950" s="12"/>
      <c r="H1950" s="12"/>
      <c r="I1950" s="12"/>
      <c r="J1950" s="12"/>
      <c r="K1950" s="12"/>
      <c r="L1950" s="12"/>
      <c r="M1950" s="12"/>
      <c r="N1950" s="12"/>
      <c r="O1950" s="12"/>
      <c r="P1950" s="12"/>
    </row>
    <row r="1951" spans="3:16" x14ac:dyDescent="0.3">
      <c r="C1951" s="12"/>
      <c r="D1951" s="12"/>
      <c r="E1951" s="12"/>
      <c r="F1951" s="21"/>
      <c r="G1951" s="12"/>
      <c r="H1951" s="12"/>
      <c r="I1951" s="12"/>
      <c r="J1951" s="12"/>
      <c r="K1951" s="12"/>
      <c r="L1951" s="12"/>
      <c r="M1951" s="12"/>
      <c r="N1951" s="12"/>
      <c r="O1951" s="12"/>
      <c r="P1951" s="12"/>
    </row>
    <row r="1952" spans="3:16" x14ac:dyDescent="0.3">
      <c r="C1952" s="12"/>
      <c r="D1952" s="12"/>
      <c r="E1952" s="12"/>
      <c r="F1952" s="21"/>
      <c r="G1952" s="12"/>
      <c r="H1952" s="12"/>
      <c r="I1952" s="12"/>
      <c r="J1952" s="12"/>
      <c r="K1952" s="12"/>
      <c r="L1952" s="12"/>
      <c r="M1952" s="12"/>
      <c r="N1952" s="12"/>
      <c r="O1952" s="12"/>
      <c r="P1952" s="12"/>
    </row>
    <row r="1953" spans="3:16" x14ac:dyDescent="0.3">
      <c r="C1953" s="12"/>
      <c r="D1953" s="12"/>
      <c r="E1953" s="12"/>
      <c r="F1953" s="21"/>
      <c r="G1953" s="12"/>
      <c r="H1953" s="12"/>
      <c r="I1953" s="12"/>
      <c r="J1953" s="12"/>
      <c r="K1953" s="12"/>
      <c r="L1953" s="12"/>
      <c r="M1953" s="12"/>
      <c r="N1953" s="12"/>
      <c r="O1953" s="12"/>
      <c r="P1953" s="12"/>
    </row>
    <row r="1954" spans="3:16" x14ac:dyDescent="0.3">
      <c r="C1954" s="12"/>
      <c r="D1954" s="12"/>
      <c r="E1954" s="12"/>
      <c r="F1954" s="21"/>
      <c r="G1954" s="12"/>
      <c r="H1954" s="12"/>
      <c r="I1954" s="12"/>
      <c r="J1954" s="12"/>
      <c r="K1954" s="12"/>
      <c r="L1954" s="12"/>
      <c r="M1954" s="12"/>
      <c r="N1954" s="12"/>
      <c r="O1954" s="12"/>
      <c r="P1954" s="12"/>
    </row>
    <row r="1955" spans="3:16" x14ac:dyDescent="0.3">
      <c r="C1955" s="12"/>
      <c r="D1955" s="12"/>
      <c r="E1955" s="12"/>
      <c r="F1955" s="21"/>
      <c r="G1955" s="12"/>
      <c r="H1955" s="12"/>
      <c r="I1955" s="12"/>
      <c r="J1955" s="12"/>
      <c r="K1955" s="12"/>
      <c r="L1955" s="12"/>
      <c r="M1955" s="12"/>
      <c r="N1955" s="12"/>
      <c r="O1955" s="12"/>
      <c r="P1955" s="12"/>
    </row>
    <row r="1956" spans="3:16" x14ac:dyDescent="0.3">
      <c r="C1956" s="12"/>
      <c r="D1956" s="12"/>
      <c r="E1956" s="12"/>
      <c r="F1956" s="21"/>
      <c r="G1956" s="12"/>
      <c r="H1956" s="12"/>
      <c r="I1956" s="12"/>
      <c r="J1956" s="12"/>
      <c r="K1956" s="12"/>
      <c r="L1956" s="12"/>
      <c r="M1956" s="12"/>
      <c r="N1956" s="12"/>
      <c r="O1956" s="12"/>
      <c r="P1956" s="12"/>
    </row>
    <row r="1957" spans="3:16" x14ac:dyDescent="0.3">
      <c r="C1957" s="12"/>
      <c r="D1957" s="12"/>
      <c r="E1957" s="12"/>
      <c r="F1957" s="21"/>
      <c r="G1957" s="12"/>
      <c r="H1957" s="12"/>
      <c r="I1957" s="12"/>
      <c r="J1957" s="12"/>
      <c r="K1957" s="12"/>
      <c r="L1957" s="12"/>
      <c r="M1957" s="12"/>
      <c r="N1957" s="12"/>
      <c r="O1957" s="12"/>
      <c r="P1957" s="12"/>
    </row>
    <row r="1958" spans="3:16" x14ac:dyDescent="0.3">
      <c r="C1958" s="12"/>
      <c r="D1958" s="12"/>
      <c r="E1958" s="12"/>
      <c r="F1958" s="21"/>
      <c r="G1958" s="12"/>
      <c r="H1958" s="12"/>
      <c r="I1958" s="12"/>
      <c r="J1958" s="12"/>
      <c r="K1958" s="12"/>
      <c r="L1958" s="12"/>
      <c r="M1958" s="12"/>
      <c r="N1958" s="12"/>
      <c r="O1958" s="12"/>
      <c r="P1958" s="12"/>
    </row>
    <row r="1959" spans="3:16" x14ac:dyDescent="0.3">
      <c r="C1959" s="12"/>
      <c r="D1959" s="12"/>
      <c r="E1959" s="12"/>
      <c r="F1959" s="21"/>
      <c r="G1959" s="12"/>
      <c r="H1959" s="12"/>
      <c r="I1959" s="12"/>
      <c r="J1959" s="12"/>
      <c r="K1959" s="12"/>
      <c r="L1959" s="12"/>
      <c r="M1959" s="12"/>
      <c r="N1959" s="12"/>
      <c r="O1959" s="12"/>
      <c r="P1959" s="12"/>
    </row>
    <row r="1960" spans="3:16" x14ac:dyDescent="0.3">
      <c r="C1960" s="12"/>
      <c r="D1960" s="12"/>
      <c r="E1960" s="12"/>
      <c r="F1960" s="21"/>
      <c r="G1960" s="12"/>
      <c r="H1960" s="12"/>
      <c r="I1960" s="12"/>
      <c r="J1960" s="12"/>
      <c r="K1960" s="12"/>
      <c r="L1960" s="12"/>
      <c r="M1960" s="12"/>
      <c r="N1960" s="12"/>
      <c r="O1960" s="12"/>
      <c r="P1960" s="12"/>
    </row>
    <row r="1961" spans="3:16" x14ac:dyDescent="0.3">
      <c r="C1961" s="12"/>
      <c r="D1961" s="12"/>
      <c r="E1961" s="12"/>
      <c r="F1961" s="21"/>
      <c r="G1961" s="12"/>
      <c r="H1961" s="12"/>
      <c r="I1961" s="12"/>
      <c r="J1961" s="12"/>
      <c r="K1961" s="12"/>
      <c r="L1961" s="12"/>
      <c r="M1961" s="12"/>
      <c r="N1961" s="12"/>
      <c r="O1961" s="12"/>
      <c r="P1961" s="12"/>
    </row>
    <row r="1962" spans="3:16" x14ac:dyDescent="0.3">
      <c r="C1962" s="12"/>
      <c r="D1962" s="12"/>
      <c r="E1962" s="12"/>
      <c r="F1962" s="21"/>
      <c r="G1962" s="12"/>
      <c r="H1962" s="12"/>
      <c r="I1962" s="12"/>
      <c r="J1962" s="12"/>
      <c r="K1962" s="12"/>
      <c r="L1962" s="12"/>
      <c r="M1962" s="12"/>
      <c r="N1962" s="12"/>
      <c r="O1962" s="12"/>
      <c r="P1962" s="12"/>
    </row>
    <row r="1963" spans="3:16" x14ac:dyDescent="0.3">
      <c r="C1963" s="12"/>
      <c r="D1963" s="12"/>
      <c r="E1963" s="12"/>
      <c r="F1963" s="21"/>
      <c r="G1963" s="12"/>
      <c r="H1963" s="12"/>
      <c r="I1963" s="12"/>
      <c r="J1963" s="12"/>
      <c r="K1963" s="12"/>
      <c r="L1963" s="12"/>
      <c r="M1963" s="12"/>
      <c r="N1963" s="12"/>
      <c r="O1963" s="12"/>
      <c r="P1963" s="12"/>
    </row>
    <row r="1964" spans="3:16" x14ac:dyDescent="0.3">
      <c r="C1964" s="12"/>
      <c r="D1964" s="12"/>
      <c r="E1964" s="12"/>
      <c r="F1964" s="21"/>
      <c r="G1964" s="12"/>
      <c r="H1964" s="12"/>
      <c r="I1964" s="12"/>
      <c r="J1964" s="12"/>
      <c r="K1964" s="12"/>
      <c r="L1964" s="12"/>
      <c r="M1964" s="12"/>
      <c r="N1964" s="12"/>
      <c r="O1964" s="12"/>
      <c r="P1964" s="12"/>
    </row>
    <row r="1965" spans="3:16" x14ac:dyDescent="0.3">
      <c r="C1965" s="12"/>
      <c r="D1965" s="12"/>
      <c r="E1965" s="12"/>
      <c r="F1965" s="21"/>
      <c r="G1965" s="12"/>
      <c r="H1965" s="12"/>
      <c r="I1965" s="12"/>
      <c r="J1965" s="12"/>
      <c r="K1965" s="12"/>
      <c r="L1965" s="12"/>
      <c r="M1965" s="12"/>
      <c r="N1965" s="12"/>
      <c r="O1965" s="12"/>
      <c r="P1965" s="12"/>
    </row>
    <row r="1966" spans="3:16" x14ac:dyDescent="0.3">
      <c r="C1966" s="12"/>
      <c r="D1966" s="12"/>
      <c r="E1966" s="12"/>
      <c r="F1966" s="21"/>
      <c r="G1966" s="12"/>
      <c r="H1966" s="12"/>
      <c r="I1966" s="12"/>
      <c r="J1966" s="12"/>
      <c r="K1966" s="12"/>
      <c r="L1966" s="12"/>
      <c r="M1966" s="12"/>
      <c r="N1966" s="12"/>
      <c r="O1966" s="12"/>
      <c r="P1966" s="12"/>
    </row>
    <row r="1967" spans="3:16" x14ac:dyDescent="0.3">
      <c r="C1967" s="12"/>
      <c r="D1967" s="12"/>
      <c r="E1967" s="12"/>
      <c r="F1967" s="21"/>
      <c r="G1967" s="12"/>
      <c r="H1967" s="12"/>
      <c r="I1967" s="12"/>
      <c r="J1967" s="12"/>
      <c r="K1967" s="12"/>
      <c r="L1967" s="12"/>
      <c r="M1967" s="12"/>
      <c r="N1967" s="12"/>
      <c r="O1967" s="12"/>
      <c r="P1967" s="12"/>
    </row>
    <row r="1968" spans="3:16" x14ac:dyDescent="0.3">
      <c r="C1968" s="12"/>
      <c r="D1968" s="12"/>
      <c r="E1968" s="12"/>
      <c r="F1968" s="21"/>
      <c r="G1968" s="12"/>
      <c r="H1968" s="12"/>
      <c r="I1968" s="12"/>
      <c r="J1968" s="12"/>
      <c r="K1968" s="12"/>
      <c r="L1968" s="12"/>
      <c r="M1968" s="12"/>
      <c r="N1968" s="12"/>
      <c r="O1968" s="12"/>
      <c r="P1968" s="12"/>
    </row>
    <row r="1969" spans="3:16" x14ac:dyDescent="0.3">
      <c r="C1969" s="12"/>
      <c r="D1969" s="12"/>
      <c r="E1969" s="12"/>
      <c r="F1969" s="21"/>
      <c r="G1969" s="12"/>
      <c r="H1969" s="12"/>
      <c r="I1969" s="12"/>
      <c r="J1969" s="12"/>
      <c r="K1969" s="12"/>
      <c r="L1969" s="12"/>
      <c r="M1969" s="12"/>
      <c r="N1969" s="12"/>
      <c r="O1969" s="12"/>
      <c r="P1969" s="12"/>
    </row>
    <row r="1970" spans="3:16" x14ac:dyDescent="0.3">
      <c r="C1970" s="12"/>
      <c r="D1970" s="12"/>
      <c r="E1970" s="12"/>
      <c r="F1970" s="21"/>
      <c r="G1970" s="12"/>
      <c r="H1970" s="12"/>
      <c r="I1970" s="12"/>
      <c r="J1970" s="12"/>
      <c r="K1970" s="12"/>
      <c r="L1970" s="12"/>
      <c r="M1970" s="12"/>
      <c r="N1970" s="12"/>
      <c r="O1970" s="12"/>
      <c r="P1970" s="12"/>
    </row>
    <row r="1971" spans="3:16" x14ac:dyDescent="0.3">
      <c r="C1971" s="12"/>
      <c r="D1971" s="12"/>
      <c r="E1971" s="12"/>
      <c r="F1971" s="21"/>
      <c r="G1971" s="12"/>
      <c r="H1971" s="12"/>
      <c r="I1971" s="12"/>
      <c r="J1971" s="12"/>
      <c r="K1971" s="12"/>
      <c r="L1971" s="12"/>
      <c r="M1971" s="12"/>
      <c r="N1971" s="12"/>
      <c r="O1971" s="12"/>
      <c r="P1971" s="12"/>
    </row>
    <row r="1972" spans="3:16" x14ac:dyDescent="0.3">
      <c r="C1972" s="12"/>
      <c r="D1972" s="12"/>
      <c r="E1972" s="12"/>
      <c r="F1972" s="21"/>
      <c r="G1972" s="12"/>
      <c r="H1972" s="12"/>
      <c r="I1972" s="12"/>
      <c r="J1972" s="12"/>
      <c r="K1972" s="12"/>
      <c r="L1972" s="12"/>
      <c r="M1972" s="12"/>
      <c r="N1972" s="12"/>
      <c r="O1972" s="12"/>
      <c r="P1972" s="12"/>
    </row>
    <row r="1973" spans="3:16" x14ac:dyDescent="0.3">
      <c r="C1973" s="12"/>
      <c r="D1973" s="12"/>
      <c r="E1973" s="12"/>
      <c r="F1973" s="21"/>
      <c r="G1973" s="12"/>
      <c r="H1973" s="12"/>
      <c r="I1973" s="12"/>
      <c r="J1973" s="12"/>
      <c r="K1973" s="12"/>
      <c r="L1973" s="12"/>
      <c r="M1973" s="12"/>
      <c r="N1973" s="12"/>
      <c r="O1973" s="12"/>
      <c r="P1973" s="12"/>
    </row>
    <row r="1974" spans="3:16" x14ac:dyDescent="0.3">
      <c r="C1974" s="12"/>
      <c r="D1974" s="12"/>
      <c r="E1974" s="12"/>
      <c r="F1974" s="21"/>
      <c r="G1974" s="12"/>
      <c r="H1974" s="12"/>
      <c r="I1974" s="12"/>
      <c r="J1974" s="12"/>
      <c r="K1974" s="12"/>
      <c r="L1974" s="12"/>
      <c r="M1974" s="12"/>
      <c r="N1974" s="12"/>
      <c r="O1974" s="12"/>
      <c r="P1974" s="12"/>
    </row>
    <row r="1975" spans="3:16" x14ac:dyDescent="0.3">
      <c r="C1975" s="12"/>
      <c r="D1975" s="12"/>
      <c r="E1975" s="12"/>
      <c r="F1975" s="21"/>
      <c r="G1975" s="12"/>
      <c r="H1975" s="12"/>
      <c r="I1975" s="12"/>
      <c r="J1975" s="12"/>
      <c r="K1975" s="12"/>
      <c r="L1975" s="12"/>
      <c r="M1975" s="12"/>
      <c r="N1975" s="12"/>
      <c r="O1975" s="12"/>
      <c r="P1975" s="12"/>
    </row>
    <row r="1976" spans="3:16" x14ac:dyDescent="0.3">
      <c r="C1976" s="12"/>
      <c r="D1976" s="12"/>
      <c r="E1976" s="12"/>
      <c r="F1976" s="21"/>
      <c r="G1976" s="12"/>
      <c r="H1976" s="12"/>
      <c r="I1976" s="12"/>
      <c r="J1976" s="12"/>
      <c r="K1976" s="12"/>
      <c r="L1976" s="12"/>
      <c r="M1976" s="12"/>
      <c r="N1976" s="12"/>
      <c r="O1976" s="12"/>
      <c r="P1976" s="12"/>
    </row>
    <row r="1977" spans="3:16" x14ac:dyDescent="0.3">
      <c r="C1977" s="12"/>
      <c r="D1977" s="12"/>
      <c r="E1977" s="12"/>
      <c r="F1977" s="21"/>
      <c r="G1977" s="12"/>
      <c r="H1977" s="12"/>
      <c r="I1977" s="12"/>
      <c r="J1977" s="12"/>
      <c r="K1977" s="12"/>
      <c r="L1977" s="12"/>
      <c r="M1977" s="12"/>
      <c r="N1977" s="12"/>
      <c r="O1977" s="12"/>
      <c r="P1977" s="12"/>
    </row>
    <row r="1978" spans="3:16" x14ac:dyDescent="0.3">
      <c r="C1978" s="12"/>
      <c r="D1978" s="12"/>
      <c r="E1978" s="12"/>
      <c r="F1978" s="21"/>
      <c r="G1978" s="12"/>
      <c r="H1978" s="12"/>
      <c r="I1978" s="12"/>
      <c r="J1978" s="12"/>
      <c r="K1978" s="12"/>
      <c r="L1978" s="12"/>
      <c r="M1978" s="12"/>
      <c r="N1978" s="12"/>
      <c r="O1978" s="12"/>
      <c r="P1978" s="12"/>
    </row>
    <row r="1979" spans="3:16" x14ac:dyDescent="0.3">
      <c r="C1979" s="12"/>
      <c r="D1979" s="12"/>
      <c r="E1979" s="12"/>
      <c r="F1979" s="21"/>
      <c r="G1979" s="12"/>
      <c r="H1979" s="12"/>
      <c r="I1979" s="12"/>
      <c r="J1979" s="12"/>
      <c r="K1979" s="12"/>
      <c r="L1979" s="12"/>
      <c r="M1979" s="12"/>
      <c r="N1979" s="12"/>
      <c r="O1979" s="12"/>
      <c r="P1979" s="12"/>
    </row>
    <row r="1980" spans="3:16" x14ac:dyDescent="0.3">
      <c r="C1980" s="12"/>
      <c r="D1980" s="12"/>
      <c r="E1980" s="12"/>
      <c r="F1980" s="21"/>
      <c r="G1980" s="12"/>
      <c r="H1980" s="12"/>
      <c r="I1980" s="12"/>
      <c r="J1980" s="12"/>
      <c r="K1980" s="12"/>
      <c r="L1980" s="12"/>
      <c r="M1980" s="12"/>
      <c r="N1980" s="12"/>
      <c r="O1980" s="12"/>
      <c r="P1980" s="12"/>
    </row>
    <row r="1981" spans="3:16" x14ac:dyDescent="0.3">
      <c r="C1981" s="12"/>
      <c r="D1981" s="12"/>
      <c r="E1981" s="12"/>
      <c r="F1981" s="21"/>
      <c r="G1981" s="12"/>
      <c r="H1981" s="12"/>
      <c r="I1981" s="12"/>
      <c r="J1981" s="12"/>
      <c r="K1981" s="12"/>
      <c r="L1981" s="12"/>
      <c r="M1981" s="12"/>
      <c r="N1981" s="12"/>
      <c r="O1981" s="12"/>
      <c r="P1981" s="12"/>
    </row>
    <row r="1982" spans="3:16" x14ac:dyDescent="0.3">
      <c r="C1982" s="12"/>
      <c r="D1982" s="12"/>
      <c r="E1982" s="12"/>
      <c r="F1982" s="21"/>
      <c r="G1982" s="12"/>
      <c r="H1982" s="12"/>
      <c r="I1982" s="12"/>
      <c r="J1982" s="12"/>
      <c r="K1982" s="12"/>
      <c r="L1982" s="12"/>
      <c r="M1982" s="12"/>
      <c r="N1982" s="12"/>
      <c r="O1982" s="12"/>
      <c r="P1982" s="12"/>
    </row>
    <row r="1983" spans="3:16" x14ac:dyDescent="0.3">
      <c r="C1983" s="12"/>
      <c r="D1983" s="12"/>
      <c r="E1983" s="12"/>
      <c r="F1983" s="21"/>
      <c r="G1983" s="12"/>
      <c r="H1983" s="12"/>
      <c r="I1983" s="12"/>
      <c r="J1983" s="12"/>
      <c r="K1983" s="12"/>
      <c r="L1983" s="12"/>
      <c r="M1983" s="12"/>
      <c r="N1983" s="12"/>
      <c r="O1983" s="12"/>
      <c r="P1983" s="12"/>
    </row>
    <row r="1984" spans="3:16" x14ac:dyDescent="0.3">
      <c r="C1984" s="12"/>
      <c r="D1984" s="12"/>
      <c r="E1984" s="12"/>
      <c r="F1984" s="21"/>
      <c r="G1984" s="12"/>
      <c r="H1984" s="12"/>
      <c r="I1984" s="12"/>
      <c r="J1984" s="12"/>
      <c r="K1984" s="12"/>
      <c r="L1984" s="12"/>
      <c r="M1984" s="12"/>
      <c r="N1984" s="12"/>
      <c r="O1984" s="12"/>
      <c r="P1984" s="12"/>
    </row>
    <row r="1985" spans="3:16" x14ac:dyDescent="0.3">
      <c r="C1985" s="12"/>
      <c r="D1985" s="12"/>
      <c r="E1985" s="12"/>
      <c r="F1985" s="21"/>
      <c r="G1985" s="12"/>
      <c r="H1985" s="12"/>
      <c r="I1985" s="12"/>
      <c r="J1985" s="12"/>
      <c r="K1985" s="12"/>
      <c r="L1985" s="12"/>
      <c r="M1985" s="12"/>
      <c r="N1985" s="12"/>
      <c r="O1985" s="12"/>
      <c r="P1985" s="12"/>
    </row>
    <row r="1986" spans="3:16" x14ac:dyDescent="0.3">
      <c r="C1986" s="12"/>
      <c r="D1986" s="12"/>
      <c r="E1986" s="12"/>
      <c r="F1986" s="21"/>
      <c r="G1986" s="12"/>
      <c r="H1986" s="12"/>
      <c r="I1986" s="12"/>
      <c r="J1986" s="12"/>
      <c r="K1986" s="12"/>
      <c r="L1986" s="12"/>
      <c r="M1986" s="12"/>
      <c r="N1986" s="12"/>
      <c r="O1986" s="12"/>
      <c r="P1986" s="12"/>
    </row>
    <row r="1987" spans="3:16" x14ac:dyDescent="0.3">
      <c r="C1987" s="12"/>
      <c r="D1987" s="12"/>
      <c r="E1987" s="12"/>
      <c r="F1987" s="21"/>
      <c r="G1987" s="12"/>
      <c r="H1987" s="12"/>
      <c r="I1987" s="12"/>
      <c r="J1987" s="12"/>
      <c r="K1987" s="12"/>
      <c r="L1987" s="12"/>
      <c r="M1987" s="12"/>
      <c r="N1987" s="12"/>
      <c r="O1987" s="12"/>
      <c r="P1987" s="12"/>
    </row>
    <row r="1988" spans="3:16" x14ac:dyDescent="0.3">
      <c r="C1988" s="12"/>
      <c r="D1988" s="12"/>
      <c r="E1988" s="12"/>
      <c r="F1988" s="21"/>
      <c r="G1988" s="12"/>
      <c r="H1988" s="12"/>
      <c r="I1988" s="12"/>
      <c r="J1988" s="12"/>
      <c r="K1988" s="12"/>
      <c r="L1988" s="12"/>
      <c r="M1988" s="12"/>
      <c r="N1988" s="12"/>
      <c r="O1988" s="12"/>
      <c r="P1988" s="12"/>
    </row>
    <row r="1989" spans="3:16" x14ac:dyDescent="0.3">
      <c r="C1989" s="12"/>
      <c r="D1989" s="12"/>
      <c r="E1989" s="12"/>
      <c r="F1989" s="21"/>
      <c r="G1989" s="12"/>
      <c r="H1989" s="12"/>
      <c r="I1989" s="12"/>
      <c r="J1989" s="12"/>
      <c r="K1989" s="12"/>
      <c r="L1989" s="12"/>
      <c r="M1989" s="12"/>
      <c r="N1989" s="12"/>
      <c r="O1989" s="12"/>
      <c r="P1989" s="12"/>
    </row>
    <row r="1990" spans="3:16" x14ac:dyDescent="0.3">
      <c r="C1990" s="12"/>
      <c r="D1990" s="12"/>
      <c r="E1990" s="12"/>
      <c r="F1990" s="21"/>
      <c r="G1990" s="12"/>
      <c r="H1990" s="12"/>
      <c r="I1990" s="12"/>
      <c r="J1990" s="12"/>
      <c r="K1990" s="12"/>
      <c r="L1990" s="12"/>
      <c r="M1990" s="12"/>
      <c r="N1990" s="12"/>
      <c r="O1990" s="12"/>
      <c r="P1990" s="12"/>
    </row>
    <row r="1991" spans="3:16" x14ac:dyDescent="0.3">
      <c r="C1991" s="12"/>
      <c r="D1991" s="12"/>
      <c r="E1991" s="12"/>
      <c r="F1991" s="21"/>
      <c r="G1991" s="12"/>
      <c r="H1991" s="12"/>
      <c r="I1991" s="12"/>
      <c r="J1991" s="12"/>
      <c r="K1991" s="12"/>
      <c r="L1991" s="12"/>
      <c r="M1991" s="12"/>
      <c r="N1991" s="12"/>
      <c r="O1991" s="12"/>
      <c r="P1991" s="12"/>
    </row>
    <row r="1992" spans="3:16" x14ac:dyDescent="0.3">
      <c r="C1992" s="12"/>
      <c r="D1992" s="12"/>
      <c r="E1992" s="12"/>
      <c r="F1992" s="21"/>
      <c r="G1992" s="12"/>
      <c r="H1992" s="12"/>
      <c r="I1992" s="12"/>
      <c r="J1992" s="12"/>
      <c r="K1992" s="12"/>
      <c r="L1992" s="12"/>
      <c r="M1992" s="12"/>
      <c r="N1992" s="12"/>
      <c r="O1992" s="12"/>
      <c r="P1992" s="12"/>
    </row>
    <row r="1993" spans="3:16" x14ac:dyDescent="0.3">
      <c r="C1993" s="12"/>
      <c r="D1993" s="12"/>
      <c r="E1993" s="12"/>
      <c r="F1993" s="21"/>
      <c r="G1993" s="12"/>
      <c r="H1993" s="12"/>
      <c r="I1993" s="12"/>
      <c r="J1993" s="12"/>
      <c r="K1993" s="12"/>
      <c r="L1993" s="12"/>
      <c r="M1993" s="12"/>
      <c r="N1993" s="12"/>
      <c r="O1993" s="12"/>
      <c r="P1993" s="12"/>
    </row>
    <row r="1994" spans="3:16" x14ac:dyDescent="0.3">
      <c r="C1994" s="12"/>
      <c r="D1994" s="12"/>
      <c r="E1994" s="12"/>
      <c r="F1994" s="21"/>
      <c r="G1994" s="12"/>
      <c r="H1994" s="12"/>
      <c r="I1994" s="12"/>
      <c r="J1994" s="12"/>
      <c r="K1994" s="12"/>
      <c r="L1994" s="12"/>
      <c r="M1994" s="12"/>
      <c r="N1994" s="12"/>
      <c r="O1994" s="12"/>
      <c r="P1994" s="12"/>
    </row>
    <row r="1995" spans="3:16" x14ac:dyDescent="0.3">
      <c r="C1995" s="12"/>
      <c r="D1995" s="12"/>
      <c r="E1995" s="12"/>
      <c r="F1995" s="21"/>
      <c r="G1995" s="12"/>
      <c r="H1995" s="12"/>
      <c r="I1995" s="12"/>
      <c r="J1995" s="12"/>
      <c r="K1995" s="12"/>
      <c r="L1995" s="12"/>
      <c r="M1995" s="12"/>
      <c r="N1995" s="12"/>
      <c r="O1995" s="12"/>
      <c r="P1995" s="12"/>
    </row>
    <row r="1996" spans="3:16" x14ac:dyDescent="0.3">
      <c r="C1996" s="12"/>
      <c r="D1996" s="12"/>
      <c r="E1996" s="12"/>
      <c r="F1996" s="21"/>
      <c r="G1996" s="12"/>
      <c r="H1996" s="12"/>
      <c r="I1996" s="12"/>
      <c r="J1996" s="12"/>
      <c r="K1996" s="12"/>
      <c r="L1996" s="12"/>
      <c r="M1996" s="12"/>
      <c r="N1996" s="12"/>
      <c r="O1996" s="12"/>
      <c r="P1996" s="12"/>
    </row>
    <row r="1997" spans="3:16" x14ac:dyDescent="0.3">
      <c r="C1997" s="12"/>
      <c r="D1997" s="12"/>
      <c r="E1997" s="12"/>
      <c r="F1997" s="21"/>
      <c r="G1997" s="12"/>
      <c r="H1997" s="12"/>
      <c r="I1997" s="12"/>
      <c r="J1997" s="12"/>
      <c r="K1997" s="12"/>
      <c r="L1997" s="12"/>
      <c r="M1997" s="12"/>
      <c r="N1997" s="12"/>
      <c r="O1997" s="12"/>
      <c r="P1997" s="12"/>
    </row>
    <row r="1998" spans="3:16" x14ac:dyDescent="0.3">
      <c r="C1998" s="12"/>
      <c r="D1998" s="12"/>
      <c r="E1998" s="12"/>
      <c r="F1998" s="21"/>
      <c r="G1998" s="12"/>
      <c r="H1998" s="12"/>
      <c r="I1998" s="12"/>
      <c r="J1998" s="12"/>
      <c r="K1998" s="12"/>
      <c r="L1998" s="12"/>
      <c r="M1998" s="12"/>
      <c r="N1998" s="12"/>
      <c r="O1998" s="12"/>
      <c r="P1998" s="12"/>
    </row>
    <row r="1999" spans="3:16" x14ac:dyDescent="0.3">
      <c r="C1999" s="12"/>
      <c r="D1999" s="12"/>
      <c r="E1999" s="12"/>
      <c r="F1999" s="21"/>
      <c r="G1999" s="12"/>
      <c r="H1999" s="12"/>
      <c r="I1999" s="12"/>
      <c r="J1999" s="12"/>
      <c r="K1999" s="12"/>
      <c r="L1999" s="12"/>
      <c r="M1999" s="12"/>
      <c r="N1999" s="12"/>
      <c r="O1999" s="12"/>
      <c r="P1999" s="12"/>
    </row>
    <row r="2000" spans="3:16" x14ac:dyDescent="0.3">
      <c r="C2000" s="12"/>
      <c r="D2000" s="12"/>
      <c r="E2000" s="12"/>
      <c r="F2000" s="21"/>
      <c r="G2000" s="12"/>
      <c r="H2000" s="12"/>
      <c r="I2000" s="12"/>
      <c r="J2000" s="12"/>
      <c r="K2000" s="12"/>
      <c r="L2000" s="12"/>
      <c r="M2000" s="12"/>
      <c r="N2000" s="12"/>
      <c r="O2000" s="12"/>
      <c r="P2000" s="12"/>
    </row>
    <row r="2001" spans="3:16" x14ac:dyDescent="0.3">
      <c r="C2001" s="12"/>
      <c r="D2001" s="12"/>
      <c r="E2001" s="12"/>
      <c r="F2001" s="21"/>
      <c r="G2001" s="12"/>
      <c r="H2001" s="12"/>
      <c r="I2001" s="12"/>
      <c r="J2001" s="12"/>
      <c r="K2001" s="12"/>
      <c r="L2001" s="12"/>
      <c r="M2001" s="12"/>
      <c r="N2001" s="12"/>
      <c r="O2001" s="12"/>
      <c r="P2001" s="12"/>
    </row>
    <row r="2002" spans="3:16" x14ac:dyDescent="0.3">
      <c r="C2002" s="12"/>
      <c r="D2002" s="12"/>
      <c r="E2002" s="12"/>
      <c r="F2002" s="21"/>
      <c r="G2002" s="12"/>
      <c r="H2002" s="12"/>
      <c r="I2002" s="12"/>
      <c r="J2002" s="12"/>
      <c r="K2002" s="12"/>
      <c r="L2002" s="12"/>
      <c r="M2002" s="12"/>
      <c r="N2002" s="12"/>
      <c r="O2002" s="12"/>
      <c r="P2002" s="12"/>
    </row>
    <row r="2003" spans="3:16" x14ac:dyDescent="0.3">
      <c r="C2003" s="12"/>
      <c r="D2003" s="12"/>
      <c r="E2003" s="12"/>
      <c r="F2003" s="21"/>
      <c r="G2003" s="12"/>
      <c r="H2003" s="12"/>
      <c r="I2003" s="12"/>
      <c r="J2003" s="12"/>
      <c r="K2003" s="12"/>
      <c r="L2003" s="12"/>
      <c r="M2003" s="12"/>
      <c r="N2003" s="12"/>
      <c r="O2003" s="12"/>
      <c r="P2003" s="12"/>
    </row>
    <row r="2004" spans="3:16" x14ac:dyDescent="0.3">
      <c r="C2004" s="12"/>
      <c r="D2004" s="12"/>
      <c r="E2004" s="12"/>
      <c r="F2004" s="21"/>
      <c r="G2004" s="12"/>
      <c r="H2004" s="12"/>
      <c r="I2004" s="12"/>
      <c r="J2004" s="12"/>
      <c r="K2004" s="12"/>
      <c r="L2004" s="12"/>
      <c r="M2004" s="12"/>
      <c r="N2004" s="12"/>
      <c r="O2004" s="12"/>
      <c r="P2004" s="12"/>
    </row>
    <row r="2005" spans="3:16" x14ac:dyDescent="0.3">
      <c r="C2005" s="12"/>
      <c r="D2005" s="12"/>
      <c r="E2005" s="12"/>
      <c r="F2005" s="21"/>
      <c r="G2005" s="12"/>
      <c r="H2005" s="12"/>
      <c r="I2005" s="12"/>
      <c r="J2005" s="12"/>
      <c r="K2005" s="12"/>
      <c r="L2005" s="12"/>
      <c r="M2005" s="12"/>
      <c r="N2005" s="12"/>
      <c r="O2005" s="12"/>
      <c r="P2005" s="12"/>
    </row>
    <row r="2006" spans="3:16" x14ac:dyDescent="0.3">
      <c r="C2006" s="12"/>
      <c r="D2006" s="12"/>
      <c r="E2006" s="12"/>
      <c r="F2006" s="21"/>
      <c r="G2006" s="12"/>
      <c r="H2006" s="12"/>
      <c r="I2006" s="12"/>
      <c r="J2006" s="12"/>
      <c r="K2006" s="12"/>
      <c r="L2006" s="12"/>
      <c r="M2006" s="12"/>
      <c r="N2006" s="12"/>
      <c r="O2006" s="12"/>
      <c r="P2006" s="12"/>
    </row>
    <row r="2007" spans="3:16" x14ac:dyDescent="0.3">
      <c r="C2007" s="12"/>
      <c r="D2007" s="12"/>
      <c r="E2007" s="12"/>
      <c r="F2007" s="21"/>
      <c r="G2007" s="12"/>
      <c r="H2007" s="12"/>
      <c r="I2007" s="12"/>
      <c r="J2007" s="12"/>
      <c r="K2007" s="12"/>
      <c r="L2007" s="12"/>
      <c r="M2007" s="12"/>
      <c r="N2007" s="12"/>
      <c r="O2007" s="12"/>
      <c r="P2007" s="12"/>
    </row>
    <row r="2008" spans="3:16" x14ac:dyDescent="0.3">
      <c r="C2008" s="12"/>
      <c r="D2008" s="12"/>
      <c r="E2008" s="12"/>
      <c r="F2008" s="21"/>
      <c r="G2008" s="12"/>
      <c r="H2008" s="12"/>
      <c r="I2008" s="12"/>
      <c r="J2008" s="12"/>
      <c r="K2008" s="12"/>
      <c r="L2008" s="12"/>
      <c r="M2008" s="12"/>
      <c r="N2008" s="12"/>
      <c r="O2008" s="12"/>
      <c r="P2008" s="12"/>
    </row>
    <row r="2009" spans="3:16" x14ac:dyDescent="0.3">
      <c r="C2009" s="12"/>
      <c r="D2009" s="12"/>
      <c r="E2009" s="12"/>
      <c r="F2009" s="21"/>
      <c r="G2009" s="12"/>
      <c r="H2009" s="12"/>
      <c r="I2009" s="12"/>
      <c r="J2009" s="12"/>
      <c r="K2009" s="12"/>
      <c r="L2009" s="12"/>
      <c r="M2009" s="12"/>
      <c r="N2009" s="12"/>
      <c r="O2009" s="12"/>
      <c r="P2009" s="12"/>
    </row>
    <row r="2010" spans="3:16" x14ac:dyDescent="0.3">
      <c r="C2010" s="12"/>
      <c r="D2010" s="12"/>
      <c r="E2010" s="12"/>
      <c r="F2010" s="21"/>
      <c r="G2010" s="12"/>
      <c r="H2010" s="12"/>
      <c r="I2010" s="12"/>
      <c r="J2010" s="12"/>
      <c r="K2010" s="12"/>
      <c r="L2010" s="12"/>
      <c r="M2010" s="12"/>
      <c r="N2010" s="12"/>
      <c r="O2010" s="12"/>
      <c r="P2010" s="12"/>
    </row>
    <row r="2011" spans="3:16" x14ac:dyDescent="0.3">
      <c r="C2011" s="12"/>
      <c r="D2011" s="12"/>
      <c r="E2011" s="12"/>
      <c r="F2011" s="21"/>
      <c r="G2011" s="12"/>
      <c r="H2011" s="12"/>
      <c r="I2011" s="12"/>
      <c r="J2011" s="12"/>
      <c r="K2011" s="12"/>
      <c r="L2011" s="12"/>
      <c r="M2011" s="12"/>
      <c r="N2011" s="12"/>
      <c r="O2011" s="12"/>
      <c r="P2011" s="12"/>
    </row>
    <row r="2012" spans="3:16" x14ac:dyDescent="0.3">
      <c r="C2012" s="12"/>
      <c r="D2012" s="12"/>
      <c r="E2012" s="12"/>
      <c r="F2012" s="21"/>
      <c r="G2012" s="12"/>
      <c r="H2012" s="12"/>
      <c r="I2012" s="12"/>
      <c r="J2012" s="12"/>
      <c r="K2012" s="12"/>
      <c r="L2012" s="12"/>
      <c r="M2012" s="12"/>
      <c r="N2012" s="12"/>
      <c r="O2012" s="12"/>
      <c r="P2012" s="12"/>
    </row>
    <row r="2013" spans="3:16" x14ac:dyDescent="0.3">
      <c r="C2013" s="12"/>
      <c r="D2013" s="12"/>
      <c r="E2013" s="12"/>
      <c r="F2013" s="21"/>
      <c r="G2013" s="12"/>
      <c r="H2013" s="12"/>
      <c r="I2013" s="12"/>
      <c r="J2013" s="12"/>
      <c r="K2013" s="12"/>
      <c r="L2013" s="12"/>
      <c r="M2013" s="12"/>
      <c r="N2013" s="12"/>
      <c r="O2013" s="12"/>
      <c r="P2013" s="12"/>
    </row>
    <row r="2014" spans="3:16" x14ac:dyDescent="0.3">
      <c r="C2014" s="12"/>
      <c r="D2014" s="12"/>
      <c r="E2014" s="12"/>
      <c r="F2014" s="21"/>
      <c r="G2014" s="12"/>
      <c r="H2014" s="12"/>
      <c r="I2014" s="12"/>
      <c r="J2014" s="12"/>
      <c r="K2014" s="12"/>
      <c r="L2014" s="12"/>
      <c r="M2014" s="12"/>
      <c r="N2014" s="12"/>
      <c r="O2014" s="12"/>
      <c r="P2014" s="12"/>
    </row>
    <row r="2015" spans="3:16" x14ac:dyDescent="0.3">
      <c r="C2015" s="12"/>
      <c r="D2015" s="12"/>
      <c r="E2015" s="12"/>
      <c r="F2015" s="21"/>
      <c r="G2015" s="12"/>
      <c r="H2015" s="12"/>
      <c r="I2015" s="12"/>
      <c r="J2015" s="12"/>
      <c r="K2015" s="12"/>
      <c r="L2015" s="12"/>
      <c r="M2015" s="12"/>
      <c r="N2015" s="12"/>
      <c r="O2015" s="12"/>
      <c r="P2015" s="12"/>
    </row>
    <row r="2016" spans="3:16" x14ac:dyDescent="0.3">
      <c r="C2016" s="12"/>
      <c r="D2016" s="12"/>
      <c r="E2016" s="12"/>
      <c r="F2016" s="21"/>
      <c r="G2016" s="12"/>
      <c r="H2016" s="12"/>
      <c r="I2016" s="12"/>
      <c r="J2016" s="12"/>
      <c r="K2016" s="12"/>
      <c r="L2016" s="12"/>
      <c r="M2016" s="12"/>
      <c r="N2016" s="12"/>
      <c r="O2016" s="12"/>
      <c r="P2016" s="12"/>
    </row>
    <row r="2017" spans="3:16" x14ac:dyDescent="0.3">
      <c r="C2017" s="12"/>
      <c r="D2017" s="12"/>
      <c r="E2017" s="12"/>
      <c r="F2017" s="21"/>
      <c r="G2017" s="12"/>
      <c r="H2017" s="12"/>
      <c r="I2017" s="12"/>
      <c r="J2017" s="12"/>
      <c r="K2017" s="12"/>
      <c r="L2017" s="12"/>
      <c r="M2017" s="12"/>
      <c r="N2017" s="12"/>
      <c r="O2017" s="12"/>
      <c r="P2017" s="12"/>
    </row>
    <row r="2018" spans="3:16" x14ac:dyDescent="0.3">
      <c r="C2018" s="12"/>
      <c r="D2018" s="12"/>
      <c r="E2018" s="12"/>
      <c r="F2018" s="21"/>
      <c r="G2018" s="12"/>
      <c r="H2018" s="12"/>
      <c r="I2018" s="12"/>
      <c r="J2018" s="12"/>
      <c r="K2018" s="12"/>
      <c r="L2018" s="12"/>
      <c r="M2018" s="12"/>
      <c r="N2018" s="12"/>
      <c r="O2018" s="12"/>
      <c r="P2018" s="12"/>
    </row>
    <row r="2019" spans="3:16" x14ac:dyDescent="0.3">
      <c r="C2019" s="12"/>
      <c r="D2019" s="12"/>
      <c r="E2019" s="12"/>
      <c r="F2019" s="21"/>
      <c r="G2019" s="12"/>
      <c r="H2019" s="12"/>
      <c r="I2019" s="12"/>
      <c r="J2019" s="12"/>
      <c r="K2019" s="12"/>
      <c r="L2019" s="12"/>
      <c r="M2019" s="12"/>
      <c r="N2019" s="12"/>
      <c r="O2019" s="12"/>
      <c r="P2019" s="12"/>
    </row>
    <row r="2020" spans="3:16" x14ac:dyDescent="0.3">
      <c r="C2020" s="12"/>
      <c r="D2020" s="12"/>
      <c r="E2020" s="12"/>
      <c r="F2020" s="21"/>
      <c r="G2020" s="12"/>
      <c r="H2020" s="12"/>
      <c r="I2020" s="12"/>
      <c r="J2020" s="12"/>
      <c r="K2020" s="12"/>
      <c r="L2020" s="12"/>
      <c r="M2020" s="12"/>
      <c r="N2020" s="12"/>
      <c r="O2020" s="12"/>
      <c r="P2020" s="12"/>
    </row>
    <row r="2021" spans="3:16" x14ac:dyDescent="0.3">
      <c r="C2021" s="12"/>
      <c r="D2021" s="12"/>
      <c r="E2021" s="12"/>
      <c r="F2021" s="21"/>
      <c r="G2021" s="12"/>
      <c r="H2021" s="12"/>
      <c r="I2021" s="12"/>
      <c r="J2021" s="12"/>
      <c r="K2021" s="12"/>
      <c r="L2021" s="12"/>
      <c r="M2021" s="12"/>
      <c r="N2021" s="12"/>
      <c r="O2021" s="12"/>
      <c r="P2021" s="12"/>
    </row>
    <row r="2022" spans="3:16" x14ac:dyDescent="0.3">
      <c r="C2022" s="12"/>
      <c r="D2022" s="12"/>
      <c r="E2022" s="12"/>
      <c r="F2022" s="21"/>
      <c r="G2022" s="12"/>
      <c r="H2022" s="12"/>
      <c r="I2022" s="12"/>
      <c r="J2022" s="12"/>
      <c r="K2022" s="12"/>
      <c r="L2022" s="12"/>
      <c r="M2022" s="12"/>
      <c r="N2022" s="12"/>
      <c r="O2022" s="12"/>
      <c r="P2022" s="12"/>
    </row>
    <row r="2023" spans="3:16" x14ac:dyDescent="0.3">
      <c r="C2023" s="12"/>
      <c r="D2023" s="12"/>
      <c r="E2023" s="12"/>
      <c r="F2023" s="21"/>
      <c r="G2023" s="12"/>
      <c r="H2023" s="12"/>
      <c r="I2023" s="12"/>
      <c r="J2023" s="12"/>
      <c r="K2023" s="12"/>
      <c r="L2023" s="12"/>
      <c r="M2023" s="12"/>
      <c r="N2023" s="12"/>
      <c r="O2023" s="12"/>
      <c r="P2023" s="12"/>
    </row>
    <row r="2024" spans="3:16" x14ac:dyDescent="0.3">
      <c r="C2024" s="12"/>
      <c r="D2024" s="12"/>
      <c r="E2024" s="12"/>
      <c r="F2024" s="21"/>
      <c r="G2024" s="12"/>
      <c r="H2024" s="12"/>
      <c r="I2024" s="12"/>
      <c r="J2024" s="12"/>
      <c r="K2024" s="12"/>
      <c r="L2024" s="12"/>
      <c r="M2024" s="12"/>
      <c r="N2024" s="12"/>
      <c r="O2024" s="12"/>
      <c r="P2024" s="12"/>
    </row>
    <row r="2025" spans="3:16" x14ac:dyDescent="0.3">
      <c r="C2025" s="12"/>
      <c r="D2025" s="12"/>
      <c r="E2025" s="12"/>
      <c r="F2025" s="21"/>
      <c r="G2025" s="12"/>
      <c r="H2025" s="12"/>
      <c r="I2025" s="12"/>
      <c r="J2025" s="12"/>
      <c r="K2025" s="12"/>
      <c r="L2025" s="12"/>
      <c r="M2025" s="12"/>
      <c r="N2025" s="12"/>
      <c r="O2025" s="12"/>
      <c r="P2025" s="12"/>
    </row>
    <row r="2026" spans="3:16" x14ac:dyDescent="0.3">
      <c r="C2026" s="12"/>
      <c r="D2026" s="12"/>
      <c r="E2026" s="12"/>
      <c r="F2026" s="21"/>
      <c r="G2026" s="12"/>
      <c r="H2026" s="12"/>
      <c r="I2026" s="12"/>
      <c r="J2026" s="12"/>
      <c r="K2026" s="12"/>
      <c r="L2026" s="12"/>
      <c r="M2026" s="12"/>
      <c r="N2026" s="12"/>
      <c r="O2026" s="12"/>
      <c r="P2026" s="12"/>
    </row>
    <row r="2027" spans="3:16" x14ac:dyDescent="0.3">
      <c r="C2027" s="12"/>
      <c r="D2027" s="12"/>
      <c r="E2027" s="12"/>
      <c r="F2027" s="21"/>
      <c r="G2027" s="12"/>
      <c r="H2027" s="12"/>
      <c r="I2027" s="12"/>
      <c r="J2027" s="12"/>
      <c r="K2027" s="12"/>
      <c r="L2027" s="12"/>
      <c r="M2027" s="12"/>
      <c r="N2027" s="12"/>
      <c r="O2027" s="12"/>
      <c r="P2027" s="12"/>
    </row>
    <row r="2028" spans="3:16" x14ac:dyDescent="0.3">
      <c r="C2028" s="12"/>
      <c r="D2028" s="12"/>
      <c r="E2028" s="12"/>
      <c r="F2028" s="21"/>
      <c r="G2028" s="12"/>
      <c r="H2028" s="12"/>
      <c r="I2028" s="12"/>
      <c r="J2028" s="12"/>
      <c r="K2028" s="12"/>
      <c r="L2028" s="12"/>
      <c r="M2028" s="12"/>
      <c r="N2028" s="12"/>
      <c r="O2028" s="12"/>
      <c r="P2028" s="12"/>
    </row>
    <row r="2029" spans="3:16" x14ac:dyDescent="0.3">
      <c r="C2029" s="12"/>
      <c r="D2029" s="12"/>
      <c r="E2029" s="12"/>
      <c r="F2029" s="21"/>
      <c r="G2029" s="12"/>
      <c r="H2029" s="12"/>
      <c r="I2029" s="12"/>
      <c r="J2029" s="12"/>
      <c r="K2029" s="12"/>
      <c r="L2029" s="12"/>
      <c r="M2029" s="12"/>
      <c r="N2029" s="12"/>
      <c r="O2029" s="12"/>
      <c r="P2029" s="12"/>
    </row>
    <row r="2030" spans="3:16" x14ac:dyDescent="0.3">
      <c r="C2030" s="12"/>
      <c r="D2030" s="12"/>
      <c r="E2030" s="12"/>
      <c r="F2030" s="21"/>
      <c r="G2030" s="12"/>
      <c r="H2030" s="12"/>
      <c r="I2030" s="12"/>
      <c r="J2030" s="12"/>
      <c r="K2030" s="12"/>
      <c r="L2030" s="12"/>
      <c r="M2030" s="12"/>
      <c r="N2030" s="12"/>
      <c r="O2030" s="12"/>
      <c r="P2030" s="12"/>
    </row>
    <row r="2031" spans="3:16" x14ac:dyDescent="0.3">
      <c r="C2031" s="12"/>
      <c r="D2031" s="12"/>
      <c r="E2031" s="12"/>
      <c r="F2031" s="21"/>
      <c r="G2031" s="12"/>
      <c r="H2031" s="12"/>
      <c r="I2031" s="12"/>
      <c r="J2031" s="12"/>
      <c r="K2031" s="12"/>
      <c r="L2031" s="12"/>
      <c r="M2031" s="12"/>
      <c r="N2031" s="12"/>
      <c r="O2031" s="12"/>
      <c r="P2031" s="12"/>
    </row>
    <row r="2032" spans="3:16" x14ac:dyDescent="0.3">
      <c r="C2032" s="12"/>
      <c r="D2032" s="12"/>
      <c r="E2032" s="12"/>
      <c r="F2032" s="21"/>
      <c r="G2032" s="12"/>
      <c r="H2032" s="12"/>
      <c r="I2032" s="12"/>
      <c r="J2032" s="12"/>
      <c r="K2032" s="12"/>
      <c r="L2032" s="12"/>
      <c r="M2032" s="12"/>
      <c r="N2032" s="12"/>
      <c r="O2032" s="12"/>
      <c r="P2032" s="12"/>
    </row>
    <row r="2033" spans="3:16" x14ac:dyDescent="0.3">
      <c r="C2033" s="12"/>
      <c r="D2033" s="12"/>
      <c r="E2033" s="12"/>
      <c r="F2033" s="21"/>
      <c r="G2033" s="12"/>
      <c r="H2033" s="12"/>
      <c r="I2033" s="12"/>
      <c r="J2033" s="12"/>
      <c r="K2033" s="12"/>
      <c r="L2033" s="12"/>
      <c r="M2033" s="12"/>
      <c r="N2033" s="12"/>
      <c r="O2033" s="12"/>
      <c r="P2033" s="12"/>
    </row>
    <row r="2034" spans="3:16" x14ac:dyDescent="0.3">
      <c r="C2034" s="12"/>
      <c r="D2034" s="12"/>
      <c r="E2034" s="12"/>
      <c r="F2034" s="21"/>
      <c r="G2034" s="12"/>
      <c r="H2034" s="12"/>
      <c r="I2034" s="12"/>
      <c r="J2034" s="12"/>
      <c r="K2034" s="12"/>
      <c r="L2034" s="12"/>
      <c r="M2034" s="12"/>
      <c r="N2034" s="12"/>
      <c r="O2034" s="12"/>
      <c r="P2034" s="12"/>
    </row>
    <row r="2035" spans="3:16" x14ac:dyDescent="0.3">
      <c r="C2035" s="12"/>
      <c r="D2035" s="12"/>
      <c r="E2035" s="12"/>
      <c r="F2035" s="21"/>
      <c r="G2035" s="12"/>
      <c r="H2035" s="12"/>
      <c r="I2035" s="12"/>
      <c r="J2035" s="12"/>
      <c r="K2035" s="12"/>
      <c r="L2035" s="12"/>
      <c r="M2035" s="12"/>
      <c r="N2035" s="12"/>
      <c r="O2035" s="12"/>
      <c r="P2035" s="12"/>
    </row>
    <row r="2036" spans="3:16" x14ac:dyDescent="0.3">
      <c r="C2036" s="12"/>
      <c r="D2036" s="12"/>
      <c r="E2036" s="12"/>
      <c r="F2036" s="21"/>
      <c r="G2036" s="12"/>
      <c r="H2036" s="12"/>
      <c r="I2036" s="12"/>
      <c r="J2036" s="12"/>
      <c r="K2036" s="12"/>
      <c r="L2036" s="12"/>
      <c r="M2036" s="12"/>
      <c r="N2036" s="12"/>
      <c r="O2036" s="12"/>
      <c r="P2036" s="12"/>
    </row>
    <row r="2037" spans="3:16" x14ac:dyDescent="0.3">
      <c r="C2037" s="12"/>
      <c r="D2037" s="12"/>
      <c r="E2037" s="12"/>
      <c r="F2037" s="21"/>
      <c r="G2037" s="12"/>
      <c r="H2037" s="12"/>
      <c r="I2037" s="12"/>
      <c r="J2037" s="12"/>
      <c r="K2037" s="12"/>
      <c r="L2037" s="12"/>
      <c r="M2037" s="12"/>
      <c r="N2037" s="12"/>
      <c r="O2037" s="12"/>
      <c r="P2037" s="12"/>
    </row>
    <row r="2038" spans="3:16" x14ac:dyDescent="0.3">
      <c r="C2038" s="12"/>
      <c r="D2038" s="12"/>
      <c r="E2038" s="12"/>
      <c r="F2038" s="21"/>
      <c r="G2038" s="12"/>
      <c r="H2038" s="12"/>
      <c r="I2038" s="12"/>
      <c r="J2038" s="12"/>
      <c r="K2038" s="12"/>
      <c r="L2038" s="12"/>
      <c r="M2038" s="12"/>
      <c r="N2038" s="12"/>
      <c r="O2038" s="12"/>
      <c r="P2038" s="12"/>
    </row>
    <row r="2039" spans="3:16" x14ac:dyDescent="0.3">
      <c r="C2039" s="12"/>
      <c r="D2039" s="12"/>
      <c r="E2039" s="12"/>
      <c r="F2039" s="21"/>
      <c r="G2039" s="12"/>
      <c r="H2039" s="12"/>
      <c r="I2039" s="12"/>
      <c r="J2039" s="12"/>
      <c r="K2039" s="12"/>
      <c r="L2039" s="12"/>
      <c r="M2039" s="12"/>
      <c r="N2039" s="12"/>
      <c r="O2039" s="12"/>
      <c r="P2039" s="12"/>
    </row>
    <row r="2040" spans="3:16" x14ac:dyDescent="0.3">
      <c r="C2040" s="12"/>
      <c r="D2040" s="12"/>
      <c r="E2040" s="12"/>
      <c r="F2040" s="21"/>
      <c r="G2040" s="12"/>
      <c r="H2040" s="12"/>
      <c r="I2040" s="12"/>
      <c r="J2040" s="12"/>
      <c r="K2040" s="12"/>
      <c r="L2040" s="12"/>
      <c r="M2040" s="12"/>
      <c r="N2040" s="12"/>
      <c r="O2040" s="12"/>
      <c r="P2040" s="12"/>
    </row>
    <row r="2041" spans="3:16" x14ac:dyDescent="0.3">
      <c r="C2041" s="12"/>
      <c r="D2041" s="12"/>
      <c r="E2041" s="12"/>
      <c r="F2041" s="21"/>
      <c r="G2041" s="12"/>
      <c r="H2041" s="12"/>
      <c r="I2041" s="12"/>
      <c r="J2041" s="12"/>
      <c r="K2041" s="12"/>
      <c r="L2041" s="12"/>
      <c r="M2041" s="12"/>
      <c r="N2041" s="12"/>
      <c r="O2041" s="12"/>
      <c r="P2041" s="12"/>
    </row>
    <row r="2042" spans="3:16" x14ac:dyDescent="0.3">
      <c r="C2042" s="12"/>
      <c r="D2042" s="12"/>
      <c r="E2042" s="12"/>
      <c r="F2042" s="21"/>
      <c r="G2042" s="12"/>
      <c r="H2042" s="12"/>
      <c r="I2042" s="12"/>
      <c r="J2042" s="12"/>
      <c r="K2042" s="12"/>
      <c r="L2042" s="12"/>
      <c r="M2042" s="12"/>
      <c r="N2042" s="12"/>
      <c r="O2042" s="12"/>
      <c r="P2042" s="12"/>
    </row>
    <row r="2043" spans="3:16" x14ac:dyDescent="0.3">
      <c r="C2043" s="12"/>
      <c r="D2043" s="12"/>
      <c r="E2043" s="12"/>
      <c r="F2043" s="21"/>
      <c r="G2043" s="12"/>
      <c r="H2043" s="12"/>
      <c r="I2043" s="12"/>
      <c r="J2043" s="12"/>
      <c r="K2043" s="12"/>
      <c r="L2043" s="12"/>
      <c r="M2043" s="12"/>
      <c r="N2043" s="12"/>
      <c r="O2043" s="12"/>
      <c r="P2043" s="12"/>
    </row>
    <row r="2044" spans="3:16" x14ac:dyDescent="0.3">
      <c r="C2044" s="12"/>
      <c r="D2044" s="12"/>
      <c r="E2044" s="12"/>
      <c r="F2044" s="21"/>
      <c r="G2044" s="12"/>
      <c r="H2044" s="12"/>
      <c r="I2044" s="12"/>
      <c r="J2044" s="12"/>
      <c r="K2044" s="12"/>
      <c r="L2044" s="12"/>
      <c r="M2044" s="12"/>
      <c r="N2044" s="12"/>
      <c r="O2044" s="12"/>
      <c r="P2044" s="12"/>
    </row>
    <row r="2045" spans="3:16" x14ac:dyDescent="0.3">
      <c r="C2045" s="12"/>
      <c r="D2045" s="12"/>
      <c r="E2045" s="12"/>
      <c r="F2045" s="21"/>
      <c r="G2045" s="12"/>
      <c r="H2045" s="12"/>
      <c r="I2045" s="12"/>
      <c r="J2045" s="12"/>
      <c r="K2045" s="12"/>
      <c r="L2045" s="12"/>
      <c r="M2045" s="12"/>
      <c r="N2045" s="12"/>
      <c r="O2045" s="12"/>
      <c r="P2045" s="12"/>
    </row>
    <row r="2046" spans="3:16" x14ac:dyDescent="0.3">
      <c r="C2046" s="12"/>
      <c r="D2046" s="12"/>
      <c r="E2046" s="12"/>
      <c r="F2046" s="21"/>
      <c r="G2046" s="12"/>
      <c r="H2046" s="12"/>
      <c r="I2046" s="12"/>
      <c r="J2046" s="12"/>
      <c r="K2046" s="12"/>
      <c r="L2046" s="12"/>
      <c r="M2046" s="12"/>
      <c r="N2046" s="12"/>
      <c r="O2046" s="12"/>
      <c r="P2046" s="12"/>
    </row>
    <row r="2047" spans="3:16" x14ac:dyDescent="0.3">
      <c r="C2047" s="12"/>
      <c r="D2047" s="12"/>
      <c r="E2047" s="12"/>
      <c r="F2047" s="21"/>
      <c r="G2047" s="12"/>
      <c r="H2047" s="12"/>
      <c r="I2047" s="12"/>
      <c r="J2047" s="12"/>
      <c r="K2047" s="12"/>
      <c r="L2047" s="12"/>
      <c r="M2047" s="12"/>
      <c r="N2047" s="12"/>
      <c r="O2047" s="12"/>
      <c r="P2047" s="12"/>
    </row>
    <row r="2048" spans="3:16" x14ac:dyDescent="0.3">
      <c r="C2048" s="12"/>
      <c r="D2048" s="12"/>
      <c r="E2048" s="12"/>
      <c r="F2048" s="21"/>
      <c r="G2048" s="12"/>
      <c r="H2048" s="12"/>
      <c r="I2048" s="12"/>
      <c r="J2048" s="12"/>
      <c r="K2048" s="12"/>
      <c r="L2048" s="12"/>
      <c r="M2048" s="12"/>
      <c r="N2048" s="12"/>
      <c r="O2048" s="12"/>
      <c r="P2048" s="12"/>
    </row>
    <row r="2049" spans="3:16" x14ac:dyDescent="0.3">
      <c r="C2049" s="12"/>
      <c r="D2049" s="12"/>
      <c r="E2049" s="12"/>
      <c r="F2049" s="21"/>
      <c r="G2049" s="12"/>
      <c r="H2049" s="12"/>
      <c r="I2049" s="12"/>
      <c r="J2049" s="12"/>
      <c r="K2049" s="12"/>
      <c r="L2049" s="12"/>
      <c r="M2049" s="12"/>
      <c r="N2049" s="12"/>
      <c r="O2049" s="12"/>
      <c r="P2049" s="12"/>
    </row>
    <row r="2050" spans="3:16" x14ac:dyDescent="0.3">
      <c r="C2050" s="12"/>
      <c r="D2050" s="12"/>
      <c r="E2050" s="12"/>
      <c r="F2050" s="21"/>
      <c r="G2050" s="12"/>
      <c r="H2050" s="12"/>
      <c r="I2050" s="12"/>
      <c r="J2050" s="12"/>
      <c r="K2050" s="12"/>
      <c r="L2050" s="12"/>
      <c r="M2050" s="12"/>
      <c r="N2050" s="12"/>
      <c r="O2050" s="12"/>
      <c r="P2050" s="12"/>
    </row>
    <row r="2051" spans="3:16" x14ac:dyDescent="0.3">
      <c r="C2051" s="12"/>
      <c r="D2051" s="12"/>
      <c r="E2051" s="12"/>
      <c r="F2051" s="21"/>
      <c r="G2051" s="12"/>
      <c r="H2051" s="12"/>
      <c r="I2051" s="12"/>
      <c r="J2051" s="12"/>
      <c r="K2051" s="12"/>
      <c r="L2051" s="12"/>
      <c r="M2051" s="12"/>
      <c r="N2051" s="12"/>
      <c r="O2051" s="12"/>
      <c r="P2051" s="12"/>
    </row>
    <row r="2052" spans="3:16" x14ac:dyDescent="0.3">
      <c r="C2052" s="12"/>
      <c r="D2052" s="12"/>
      <c r="E2052" s="12"/>
      <c r="F2052" s="21"/>
      <c r="G2052" s="12"/>
      <c r="H2052" s="12"/>
      <c r="I2052" s="12"/>
      <c r="J2052" s="12"/>
      <c r="K2052" s="12"/>
      <c r="L2052" s="12"/>
      <c r="M2052" s="12"/>
      <c r="N2052" s="12"/>
      <c r="O2052" s="12"/>
      <c r="P2052" s="12"/>
    </row>
    <row r="2053" spans="3:16" x14ac:dyDescent="0.3">
      <c r="C2053" s="12"/>
      <c r="D2053" s="12"/>
      <c r="E2053" s="12"/>
      <c r="F2053" s="21"/>
      <c r="G2053" s="12"/>
      <c r="H2053" s="12"/>
      <c r="I2053" s="12"/>
      <c r="J2053" s="12"/>
      <c r="K2053" s="12"/>
      <c r="L2053" s="12"/>
      <c r="M2053" s="12"/>
      <c r="N2053" s="12"/>
      <c r="O2053" s="12"/>
      <c r="P2053" s="12"/>
    </row>
    <row r="2054" spans="3:16" x14ac:dyDescent="0.3">
      <c r="C2054" s="12"/>
      <c r="D2054" s="12"/>
      <c r="E2054" s="12"/>
      <c r="F2054" s="21"/>
      <c r="G2054" s="12"/>
      <c r="H2054" s="12"/>
      <c r="I2054" s="12"/>
      <c r="J2054" s="12"/>
      <c r="K2054" s="12"/>
      <c r="L2054" s="12"/>
      <c r="M2054" s="12"/>
      <c r="N2054" s="12"/>
      <c r="O2054" s="12"/>
      <c r="P2054" s="12"/>
    </row>
    <row r="2055" spans="3:16" x14ac:dyDescent="0.3">
      <c r="C2055" s="12"/>
      <c r="D2055" s="12"/>
      <c r="E2055" s="12"/>
      <c r="F2055" s="21"/>
      <c r="G2055" s="12"/>
      <c r="H2055" s="12"/>
      <c r="I2055" s="12"/>
      <c r="J2055" s="12"/>
      <c r="K2055" s="12"/>
      <c r="L2055" s="12"/>
      <c r="M2055" s="12"/>
      <c r="N2055" s="12"/>
      <c r="O2055" s="12"/>
      <c r="P2055" s="12"/>
    </row>
    <row r="2056" spans="3:16" x14ac:dyDescent="0.3">
      <c r="C2056" s="12"/>
      <c r="D2056" s="12"/>
      <c r="E2056" s="12"/>
      <c r="F2056" s="21"/>
      <c r="G2056" s="12"/>
      <c r="H2056" s="12"/>
      <c r="I2056" s="12"/>
      <c r="J2056" s="12"/>
      <c r="K2056" s="12"/>
      <c r="L2056" s="12"/>
      <c r="M2056" s="12"/>
      <c r="N2056" s="12"/>
      <c r="O2056" s="12"/>
      <c r="P2056" s="12"/>
    </row>
    <row r="2057" spans="3:16" x14ac:dyDescent="0.3">
      <c r="C2057" s="12"/>
      <c r="D2057" s="12"/>
      <c r="E2057" s="12"/>
      <c r="F2057" s="21"/>
      <c r="G2057" s="12"/>
      <c r="H2057" s="12"/>
      <c r="I2057" s="12"/>
      <c r="J2057" s="12"/>
      <c r="K2057" s="12"/>
      <c r="L2057" s="12"/>
      <c r="M2057" s="12"/>
      <c r="N2057" s="12"/>
      <c r="O2057" s="12"/>
      <c r="P2057" s="12"/>
    </row>
    <row r="2058" spans="3:16" x14ac:dyDescent="0.3">
      <c r="C2058" s="12"/>
      <c r="D2058" s="12"/>
      <c r="E2058" s="12"/>
      <c r="F2058" s="21"/>
      <c r="G2058" s="12"/>
      <c r="H2058" s="12"/>
      <c r="I2058" s="12"/>
      <c r="J2058" s="12"/>
      <c r="K2058" s="12"/>
      <c r="L2058" s="12"/>
      <c r="M2058" s="12"/>
      <c r="N2058" s="12"/>
      <c r="O2058" s="12"/>
      <c r="P2058" s="12"/>
    </row>
    <row r="2059" spans="3:16" x14ac:dyDescent="0.3">
      <c r="C2059" s="12"/>
      <c r="D2059" s="12"/>
      <c r="E2059" s="12"/>
      <c r="F2059" s="21"/>
      <c r="G2059" s="12"/>
      <c r="H2059" s="12"/>
      <c r="I2059" s="12"/>
      <c r="J2059" s="12"/>
      <c r="K2059" s="12"/>
      <c r="L2059" s="12"/>
      <c r="M2059" s="12"/>
      <c r="N2059" s="12"/>
      <c r="O2059" s="12"/>
      <c r="P2059" s="12"/>
    </row>
    <row r="2060" spans="3:16" x14ac:dyDescent="0.3">
      <c r="C2060" s="12"/>
      <c r="D2060" s="12"/>
      <c r="E2060" s="12"/>
      <c r="F2060" s="21"/>
      <c r="G2060" s="12"/>
      <c r="H2060" s="12"/>
      <c r="I2060" s="12"/>
      <c r="J2060" s="12"/>
      <c r="K2060" s="12"/>
      <c r="L2060" s="12"/>
      <c r="M2060" s="12"/>
      <c r="N2060" s="12"/>
      <c r="O2060" s="12"/>
      <c r="P2060" s="12"/>
    </row>
    <row r="2061" spans="3:16" x14ac:dyDescent="0.3">
      <c r="C2061" s="12"/>
      <c r="D2061" s="12"/>
      <c r="E2061" s="12"/>
      <c r="F2061" s="21"/>
      <c r="G2061" s="12"/>
      <c r="H2061" s="12"/>
      <c r="I2061" s="12"/>
      <c r="J2061" s="12"/>
      <c r="K2061" s="12"/>
      <c r="L2061" s="12"/>
      <c r="M2061" s="12"/>
      <c r="N2061" s="12"/>
      <c r="O2061" s="12"/>
      <c r="P2061" s="12"/>
    </row>
    <row r="2062" spans="3:16" x14ac:dyDescent="0.3">
      <c r="C2062" s="12"/>
      <c r="D2062" s="12"/>
      <c r="E2062" s="12"/>
      <c r="F2062" s="21"/>
      <c r="G2062" s="12"/>
      <c r="H2062" s="12"/>
      <c r="I2062" s="12"/>
      <c r="J2062" s="12"/>
      <c r="K2062" s="12"/>
      <c r="L2062" s="12"/>
      <c r="M2062" s="12"/>
      <c r="N2062" s="12"/>
      <c r="O2062" s="12"/>
      <c r="P2062" s="12"/>
    </row>
    <row r="2063" spans="3:16" x14ac:dyDescent="0.3">
      <c r="C2063" s="12"/>
      <c r="D2063" s="12"/>
      <c r="E2063" s="12"/>
      <c r="F2063" s="21"/>
      <c r="G2063" s="12"/>
      <c r="H2063" s="12"/>
      <c r="I2063" s="12"/>
      <c r="J2063" s="12"/>
      <c r="K2063" s="12"/>
      <c r="L2063" s="12"/>
      <c r="M2063" s="12"/>
      <c r="N2063" s="12"/>
      <c r="O2063" s="12"/>
      <c r="P2063" s="12"/>
    </row>
    <row r="2064" spans="3:16" x14ac:dyDescent="0.3">
      <c r="C2064" s="12"/>
      <c r="D2064" s="12"/>
      <c r="E2064" s="12"/>
      <c r="F2064" s="21"/>
      <c r="G2064" s="12"/>
      <c r="H2064" s="12"/>
      <c r="I2064" s="12"/>
      <c r="J2064" s="12"/>
      <c r="K2064" s="12"/>
      <c r="L2064" s="12"/>
      <c r="M2064" s="12"/>
      <c r="N2064" s="12"/>
      <c r="O2064" s="12"/>
      <c r="P2064" s="12"/>
    </row>
    <row r="2065" spans="3:16" x14ac:dyDescent="0.3">
      <c r="C2065" s="12"/>
      <c r="D2065" s="12"/>
      <c r="E2065" s="12"/>
      <c r="F2065" s="21"/>
      <c r="G2065" s="12"/>
      <c r="H2065" s="12"/>
      <c r="I2065" s="12"/>
      <c r="J2065" s="12"/>
      <c r="K2065" s="12"/>
      <c r="L2065" s="12"/>
      <c r="M2065" s="12"/>
      <c r="N2065" s="12"/>
      <c r="O2065" s="12"/>
      <c r="P2065" s="12"/>
    </row>
    <row r="2066" spans="3:16" x14ac:dyDescent="0.3">
      <c r="C2066" s="12"/>
      <c r="D2066" s="12"/>
      <c r="E2066" s="12"/>
      <c r="F2066" s="21"/>
      <c r="G2066" s="12"/>
      <c r="H2066" s="12"/>
      <c r="I2066" s="12"/>
      <c r="J2066" s="12"/>
      <c r="K2066" s="12"/>
      <c r="L2066" s="12"/>
      <c r="M2066" s="12"/>
      <c r="N2066" s="12"/>
      <c r="O2066" s="12"/>
      <c r="P2066" s="12"/>
    </row>
    <row r="2067" spans="3:16" x14ac:dyDescent="0.3">
      <c r="C2067" s="12"/>
      <c r="D2067" s="12"/>
      <c r="E2067" s="12"/>
      <c r="F2067" s="21"/>
      <c r="G2067" s="12"/>
      <c r="H2067" s="12"/>
      <c r="I2067" s="12"/>
      <c r="J2067" s="12"/>
      <c r="K2067" s="12"/>
      <c r="L2067" s="12"/>
      <c r="M2067" s="12"/>
      <c r="N2067" s="12"/>
      <c r="O2067" s="12"/>
      <c r="P2067" s="12"/>
    </row>
    <row r="2068" spans="3:16" x14ac:dyDescent="0.3">
      <c r="C2068" s="12"/>
      <c r="D2068" s="12"/>
      <c r="E2068" s="12"/>
      <c r="F2068" s="21"/>
      <c r="G2068" s="12"/>
      <c r="H2068" s="12"/>
      <c r="I2068" s="12"/>
      <c r="J2068" s="12"/>
      <c r="K2068" s="12"/>
      <c r="L2068" s="12"/>
      <c r="M2068" s="12"/>
      <c r="N2068" s="12"/>
      <c r="O2068" s="12"/>
      <c r="P2068" s="12"/>
    </row>
    <row r="2069" spans="3:16" x14ac:dyDescent="0.3">
      <c r="C2069" s="12"/>
      <c r="D2069" s="12"/>
      <c r="E2069" s="12"/>
      <c r="F2069" s="21"/>
      <c r="G2069" s="12"/>
      <c r="H2069" s="12"/>
      <c r="I2069" s="12"/>
      <c r="J2069" s="12"/>
      <c r="K2069" s="12"/>
      <c r="L2069" s="12"/>
      <c r="M2069" s="12"/>
      <c r="N2069" s="12"/>
      <c r="O2069" s="12"/>
      <c r="P2069" s="12"/>
    </row>
    <row r="2070" spans="3:16" x14ac:dyDescent="0.3">
      <c r="C2070" s="12"/>
      <c r="D2070" s="12"/>
      <c r="E2070" s="12"/>
      <c r="F2070" s="21"/>
      <c r="G2070" s="12"/>
      <c r="H2070" s="12"/>
      <c r="I2070" s="12"/>
      <c r="J2070" s="12"/>
      <c r="K2070" s="12"/>
      <c r="L2070" s="12"/>
      <c r="M2070" s="12"/>
      <c r="N2070" s="12"/>
      <c r="O2070" s="12"/>
      <c r="P2070" s="12"/>
    </row>
    <row r="2071" spans="3:16" x14ac:dyDescent="0.3">
      <c r="C2071" s="12"/>
      <c r="D2071" s="12"/>
      <c r="E2071" s="12"/>
      <c r="F2071" s="21"/>
      <c r="G2071" s="12"/>
      <c r="H2071" s="12"/>
      <c r="I2071" s="12"/>
      <c r="J2071" s="12"/>
      <c r="K2071" s="12"/>
      <c r="L2071" s="12"/>
      <c r="M2071" s="12"/>
      <c r="N2071" s="12"/>
      <c r="O2071" s="12"/>
      <c r="P2071" s="12"/>
    </row>
    <row r="2072" spans="3:16" x14ac:dyDescent="0.3">
      <c r="C2072" s="12"/>
      <c r="D2072" s="12"/>
      <c r="E2072" s="12"/>
      <c r="F2072" s="21"/>
      <c r="G2072" s="12"/>
      <c r="H2072" s="12"/>
      <c r="I2072" s="12"/>
      <c r="J2072" s="12"/>
      <c r="K2072" s="12"/>
      <c r="L2072" s="12"/>
      <c r="M2072" s="12"/>
      <c r="N2072" s="12"/>
      <c r="O2072" s="12"/>
      <c r="P2072" s="12"/>
    </row>
    <row r="2073" spans="3:16" x14ac:dyDescent="0.3">
      <c r="C2073" s="12"/>
      <c r="D2073" s="12"/>
      <c r="E2073" s="12"/>
      <c r="F2073" s="21"/>
      <c r="G2073" s="12"/>
      <c r="H2073" s="12"/>
      <c r="I2073" s="12"/>
      <c r="J2073" s="12"/>
      <c r="K2073" s="12"/>
      <c r="L2073" s="12"/>
      <c r="M2073" s="12"/>
      <c r="N2073" s="12"/>
      <c r="O2073" s="12"/>
      <c r="P2073" s="12"/>
    </row>
    <row r="2074" spans="3:16" x14ac:dyDescent="0.3">
      <c r="C2074" s="12"/>
      <c r="D2074" s="12"/>
      <c r="E2074" s="12"/>
      <c r="F2074" s="21"/>
      <c r="G2074" s="12"/>
      <c r="H2074" s="12"/>
      <c r="I2074" s="12"/>
      <c r="J2074" s="12"/>
      <c r="K2074" s="12"/>
      <c r="L2074" s="12"/>
      <c r="M2074" s="12"/>
      <c r="N2074" s="12"/>
      <c r="O2074" s="12"/>
      <c r="P2074" s="12"/>
    </row>
    <row r="2075" spans="3:16" x14ac:dyDescent="0.3">
      <c r="C2075" s="12"/>
      <c r="D2075" s="12"/>
      <c r="E2075" s="12"/>
      <c r="F2075" s="21"/>
      <c r="G2075" s="12"/>
      <c r="H2075" s="12"/>
      <c r="I2075" s="12"/>
      <c r="J2075" s="12"/>
      <c r="K2075" s="12"/>
      <c r="L2075" s="12"/>
      <c r="M2075" s="12"/>
      <c r="N2075" s="12"/>
      <c r="O2075" s="12"/>
      <c r="P2075" s="12"/>
    </row>
    <row r="2076" spans="3:16" x14ac:dyDescent="0.3">
      <c r="C2076" s="12"/>
      <c r="D2076" s="12"/>
      <c r="E2076" s="12"/>
      <c r="F2076" s="21"/>
      <c r="G2076" s="12"/>
      <c r="H2076" s="12"/>
      <c r="I2076" s="12"/>
      <c r="J2076" s="12"/>
      <c r="K2076" s="12"/>
      <c r="L2076" s="12"/>
      <c r="M2076" s="12"/>
      <c r="N2076" s="12"/>
      <c r="O2076" s="12"/>
      <c r="P2076" s="12"/>
    </row>
    <row r="2077" spans="3:16" x14ac:dyDescent="0.3">
      <c r="C2077" s="12"/>
      <c r="D2077" s="12"/>
      <c r="E2077" s="12"/>
      <c r="F2077" s="21"/>
      <c r="G2077" s="12"/>
      <c r="H2077" s="12"/>
      <c r="I2077" s="12"/>
      <c r="J2077" s="12"/>
      <c r="K2077" s="12"/>
      <c r="L2077" s="12"/>
      <c r="M2077" s="12"/>
      <c r="N2077" s="12"/>
      <c r="O2077" s="12"/>
      <c r="P2077" s="12"/>
    </row>
    <row r="2078" spans="3:16" x14ac:dyDescent="0.3">
      <c r="C2078" s="12"/>
      <c r="D2078" s="12"/>
      <c r="E2078" s="12"/>
      <c r="F2078" s="21"/>
      <c r="G2078" s="12"/>
      <c r="H2078" s="12"/>
      <c r="I2078" s="12"/>
      <c r="J2078" s="12"/>
      <c r="K2078" s="12"/>
      <c r="L2078" s="12"/>
      <c r="M2078" s="12"/>
      <c r="N2078" s="12"/>
      <c r="O2078" s="12"/>
      <c r="P2078" s="12"/>
    </row>
    <row r="2079" spans="3:16" x14ac:dyDescent="0.3">
      <c r="C2079" s="12"/>
      <c r="D2079" s="12"/>
      <c r="E2079" s="12"/>
      <c r="F2079" s="21"/>
      <c r="G2079" s="12"/>
      <c r="H2079" s="12"/>
      <c r="I2079" s="12"/>
      <c r="J2079" s="12"/>
      <c r="K2079" s="12"/>
      <c r="L2079" s="12"/>
      <c r="M2079" s="12"/>
      <c r="N2079" s="12"/>
      <c r="O2079" s="12"/>
      <c r="P2079" s="12"/>
    </row>
    <row r="2080" spans="3:16" x14ac:dyDescent="0.3">
      <c r="C2080" s="12"/>
      <c r="D2080" s="12"/>
      <c r="E2080" s="12"/>
      <c r="F2080" s="21"/>
      <c r="G2080" s="12"/>
      <c r="H2080" s="12"/>
      <c r="I2080" s="12"/>
      <c r="J2080" s="12"/>
      <c r="K2080" s="12"/>
      <c r="L2080" s="12"/>
      <c r="M2080" s="12"/>
      <c r="N2080" s="12"/>
      <c r="O2080" s="12"/>
      <c r="P2080" s="12"/>
    </row>
    <row r="2081" spans="3:16" x14ac:dyDescent="0.3">
      <c r="C2081" s="12"/>
      <c r="D2081" s="12"/>
      <c r="E2081" s="12"/>
      <c r="F2081" s="21"/>
      <c r="G2081" s="12"/>
      <c r="H2081" s="12"/>
      <c r="I2081" s="12"/>
      <c r="J2081" s="12"/>
      <c r="K2081" s="12"/>
      <c r="L2081" s="12"/>
      <c r="M2081" s="12"/>
      <c r="N2081" s="12"/>
      <c r="O2081" s="12"/>
      <c r="P2081" s="12"/>
    </row>
    <row r="2082" spans="3:16" x14ac:dyDescent="0.3">
      <c r="C2082" s="12"/>
      <c r="D2082" s="12"/>
      <c r="E2082" s="12"/>
      <c r="F2082" s="21"/>
      <c r="G2082" s="12"/>
      <c r="H2082" s="12"/>
      <c r="I2082" s="12"/>
      <c r="J2082" s="12"/>
      <c r="K2082" s="12"/>
      <c r="L2082" s="12"/>
      <c r="M2082" s="12"/>
      <c r="N2082" s="12"/>
      <c r="O2082" s="12"/>
      <c r="P2082" s="12"/>
    </row>
    <row r="2083" spans="3:16" x14ac:dyDescent="0.3">
      <c r="C2083" s="12"/>
      <c r="D2083" s="12"/>
      <c r="E2083" s="12"/>
      <c r="F2083" s="21"/>
      <c r="G2083" s="12"/>
      <c r="H2083" s="12"/>
      <c r="I2083" s="12"/>
      <c r="J2083" s="12"/>
      <c r="K2083" s="12"/>
      <c r="L2083" s="12"/>
      <c r="M2083" s="12"/>
      <c r="N2083" s="12"/>
      <c r="O2083" s="12"/>
      <c r="P2083" s="12"/>
    </row>
    <row r="2084" spans="3:16" x14ac:dyDescent="0.3">
      <c r="C2084" s="12"/>
      <c r="D2084" s="12"/>
      <c r="E2084" s="12"/>
      <c r="F2084" s="21"/>
      <c r="G2084" s="12"/>
      <c r="H2084" s="12"/>
      <c r="I2084" s="12"/>
      <c r="J2084" s="12"/>
      <c r="K2084" s="12"/>
      <c r="L2084" s="12"/>
      <c r="M2084" s="12"/>
      <c r="N2084" s="12"/>
      <c r="O2084" s="12"/>
      <c r="P2084" s="12"/>
    </row>
    <row r="2085" spans="3:16" x14ac:dyDescent="0.3">
      <c r="C2085" s="12"/>
      <c r="D2085" s="12"/>
      <c r="E2085" s="12"/>
      <c r="F2085" s="21"/>
      <c r="G2085" s="12"/>
      <c r="H2085" s="12"/>
      <c r="I2085" s="12"/>
      <c r="J2085" s="12"/>
      <c r="K2085" s="12"/>
      <c r="L2085" s="12"/>
      <c r="M2085" s="12"/>
      <c r="N2085" s="12"/>
      <c r="O2085" s="12"/>
      <c r="P2085" s="12"/>
    </row>
    <row r="2086" spans="3:16" x14ac:dyDescent="0.3">
      <c r="C2086" s="12"/>
      <c r="D2086" s="12"/>
      <c r="E2086" s="12"/>
      <c r="F2086" s="21"/>
      <c r="G2086" s="12"/>
      <c r="H2086" s="12"/>
      <c r="I2086" s="12"/>
      <c r="J2086" s="12"/>
      <c r="K2086" s="12"/>
      <c r="L2086" s="12"/>
      <c r="M2086" s="12"/>
      <c r="N2086" s="12"/>
      <c r="O2086" s="12"/>
      <c r="P2086" s="12"/>
    </row>
    <row r="2087" spans="3:16" x14ac:dyDescent="0.3">
      <c r="C2087" s="12"/>
      <c r="D2087" s="12"/>
      <c r="E2087" s="12"/>
      <c r="F2087" s="21"/>
      <c r="G2087" s="12"/>
      <c r="H2087" s="12"/>
      <c r="I2087" s="12"/>
      <c r="J2087" s="12"/>
      <c r="K2087" s="12"/>
      <c r="L2087" s="12"/>
      <c r="M2087" s="12"/>
      <c r="N2087" s="12"/>
      <c r="O2087" s="12"/>
      <c r="P2087" s="12"/>
    </row>
    <row r="2088" spans="3:16" x14ac:dyDescent="0.3">
      <c r="C2088" s="12"/>
      <c r="D2088" s="12"/>
      <c r="E2088" s="12"/>
      <c r="F2088" s="21"/>
      <c r="G2088" s="12"/>
      <c r="H2088" s="12"/>
      <c r="I2088" s="12"/>
      <c r="J2088" s="12"/>
      <c r="K2088" s="12"/>
      <c r="L2088" s="12"/>
      <c r="M2088" s="12"/>
      <c r="N2088" s="12"/>
      <c r="O2088" s="12"/>
      <c r="P2088" s="12"/>
    </row>
    <row r="2089" spans="3:16" x14ac:dyDescent="0.3">
      <c r="C2089" s="12"/>
      <c r="D2089" s="12"/>
      <c r="E2089" s="12"/>
      <c r="F2089" s="21"/>
      <c r="G2089" s="12"/>
      <c r="H2089" s="12"/>
      <c r="I2089" s="12"/>
      <c r="J2089" s="12"/>
      <c r="K2089" s="12"/>
      <c r="L2089" s="12"/>
      <c r="M2089" s="12"/>
      <c r="N2089" s="12"/>
      <c r="O2089" s="12"/>
      <c r="P2089" s="12"/>
    </row>
    <row r="2090" spans="3:16" x14ac:dyDescent="0.3">
      <c r="C2090" s="12"/>
      <c r="D2090" s="12"/>
      <c r="E2090" s="12"/>
      <c r="F2090" s="21"/>
      <c r="G2090" s="12"/>
      <c r="H2090" s="12"/>
      <c r="I2090" s="12"/>
      <c r="J2090" s="12"/>
      <c r="K2090" s="12"/>
      <c r="L2090" s="12"/>
      <c r="M2090" s="12"/>
      <c r="N2090" s="12"/>
      <c r="O2090" s="12"/>
      <c r="P2090" s="12"/>
    </row>
    <row r="2091" spans="3:16" x14ac:dyDescent="0.3">
      <c r="C2091" s="12"/>
      <c r="D2091" s="12"/>
      <c r="E2091" s="12"/>
      <c r="F2091" s="21"/>
      <c r="G2091" s="12"/>
      <c r="H2091" s="12"/>
      <c r="I2091" s="12"/>
      <c r="J2091" s="12"/>
      <c r="K2091" s="12"/>
      <c r="L2091" s="12"/>
      <c r="M2091" s="12"/>
      <c r="N2091" s="12"/>
      <c r="O2091" s="12"/>
      <c r="P2091" s="12"/>
    </row>
    <row r="2092" spans="3:16" x14ac:dyDescent="0.3">
      <c r="C2092" s="12"/>
      <c r="D2092" s="12"/>
      <c r="E2092" s="12"/>
      <c r="F2092" s="21"/>
      <c r="G2092" s="12"/>
      <c r="H2092" s="12"/>
      <c r="I2092" s="12"/>
      <c r="J2092" s="12"/>
      <c r="K2092" s="12"/>
      <c r="L2092" s="12"/>
      <c r="M2092" s="12"/>
      <c r="N2092" s="12"/>
      <c r="O2092" s="12"/>
      <c r="P2092" s="12"/>
    </row>
    <row r="2093" spans="3:16" x14ac:dyDescent="0.3">
      <c r="C2093" s="12"/>
      <c r="D2093" s="12"/>
      <c r="E2093" s="12"/>
      <c r="F2093" s="21"/>
      <c r="G2093" s="12"/>
      <c r="H2093" s="12"/>
      <c r="I2093" s="12"/>
      <c r="J2093" s="12"/>
      <c r="K2093" s="12"/>
      <c r="L2093" s="12"/>
      <c r="M2093" s="12"/>
      <c r="N2093" s="12"/>
      <c r="O2093" s="12"/>
      <c r="P2093" s="12"/>
    </row>
    <row r="2094" spans="3:16" x14ac:dyDescent="0.3">
      <c r="C2094" s="12"/>
      <c r="D2094" s="12"/>
      <c r="E2094" s="12"/>
      <c r="F2094" s="21"/>
      <c r="G2094" s="12"/>
      <c r="H2094" s="12"/>
      <c r="I2094" s="12"/>
      <c r="J2094" s="12"/>
      <c r="K2094" s="12"/>
      <c r="L2094" s="12"/>
      <c r="M2094" s="12"/>
      <c r="N2094" s="12"/>
      <c r="O2094" s="12"/>
      <c r="P2094" s="12"/>
    </row>
    <row r="2095" spans="3:16" x14ac:dyDescent="0.3">
      <c r="C2095" s="12"/>
      <c r="D2095" s="12"/>
      <c r="E2095" s="12"/>
      <c r="F2095" s="21"/>
      <c r="G2095" s="12"/>
      <c r="H2095" s="12"/>
      <c r="I2095" s="12"/>
      <c r="J2095" s="12"/>
      <c r="K2095" s="12"/>
      <c r="L2095" s="12"/>
      <c r="M2095" s="12"/>
      <c r="N2095" s="12"/>
      <c r="O2095" s="12"/>
      <c r="P2095" s="12"/>
    </row>
    <row r="2096" spans="3:16" x14ac:dyDescent="0.3">
      <c r="C2096" s="12"/>
      <c r="D2096" s="12"/>
      <c r="E2096" s="12"/>
      <c r="F2096" s="21"/>
      <c r="G2096" s="12"/>
      <c r="H2096" s="12"/>
      <c r="I2096" s="12"/>
      <c r="J2096" s="12"/>
      <c r="K2096" s="12"/>
      <c r="L2096" s="12"/>
      <c r="M2096" s="12"/>
      <c r="N2096" s="12"/>
      <c r="O2096" s="12"/>
      <c r="P2096" s="12"/>
    </row>
    <row r="2097" spans="3:16" x14ac:dyDescent="0.3">
      <c r="C2097" s="12"/>
      <c r="D2097" s="12"/>
      <c r="E2097" s="12"/>
      <c r="F2097" s="21"/>
      <c r="G2097" s="12"/>
      <c r="H2097" s="12"/>
      <c r="I2097" s="12"/>
      <c r="J2097" s="12"/>
      <c r="K2097" s="12"/>
      <c r="L2097" s="12"/>
      <c r="M2097" s="12"/>
      <c r="N2097" s="12"/>
      <c r="O2097" s="12"/>
      <c r="P2097" s="12"/>
    </row>
    <row r="2098" spans="3:16" x14ac:dyDescent="0.3">
      <c r="C2098" s="12"/>
      <c r="D2098" s="12"/>
      <c r="E2098" s="12"/>
      <c r="F2098" s="21"/>
      <c r="G2098" s="12"/>
      <c r="H2098" s="12"/>
      <c r="I2098" s="12"/>
      <c r="J2098" s="12"/>
      <c r="K2098" s="12"/>
      <c r="L2098" s="12"/>
      <c r="M2098" s="12"/>
      <c r="N2098" s="12"/>
      <c r="O2098" s="12"/>
      <c r="P2098" s="12"/>
    </row>
    <row r="2099" spans="3:16" x14ac:dyDescent="0.3">
      <c r="C2099" s="12"/>
      <c r="D2099" s="12"/>
      <c r="E2099" s="12"/>
      <c r="F2099" s="21"/>
      <c r="G2099" s="12"/>
      <c r="H2099" s="12"/>
      <c r="I2099" s="12"/>
      <c r="J2099" s="12"/>
      <c r="K2099" s="12"/>
      <c r="L2099" s="12"/>
      <c r="M2099" s="12"/>
      <c r="N2099" s="12"/>
      <c r="O2099" s="12"/>
      <c r="P2099" s="12"/>
    </row>
    <row r="2100" spans="3:16" x14ac:dyDescent="0.3">
      <c r="C2100" s="12"/>
      <c r="D2100" s="12"/>
      <c r="E2100" s="12"/>
      <c r="F2100" s="21"/>
      <c r="G2100" s="12"/>
      <c r="H2100" s="12"/>
      <c r="I2100" s="12"/>
      <c r="J2100" s="12"/>
      <c r="K2100" s="12"/>
      <c r="L2100" s="12"/>
      <c r="M2100" s="12"/>
      <c r="N2100" s="12"/>
      <c r="O2100" s="12"/>
      <c r="P2100" s="12"/>
    </row>
    <row r="2101" spans="3:16" x14ac:dyDescent="0.3">
      <c r="C2101" s="12"/>
      <c r="D2101" s="12"/>
      <c r="E2101" s="12"/>
      <c r="F2101" s="21"/>
      <c r="G2101" s="12"/>
      <c r="H2101" s="12"/>
      <c r="I2101" s="12"/>
      <c r="J2101" s="12"/>
      <c r="K2101" s="12"/>
      <c r="L2101" s="12"/>
      <c r="M2101" s="12"/>
      <c r="N2101" s="12"/>
      <c r="O2101" s="12"/>
      <c r="P2101" s="12"/>
    </row>
    <row r="2102" spans="3:16" x14ac:dyDescent="0.3">
      <c r="C2102" s="12"/>
      <c r="D2102" s="12"/>
      <c r="E2102" s="12"/>
      <c r="F2102" s="21"/>
      <c r="G2102" s="12"/>
      <c r="H2102" s="12"/>
      <c r="I2102" s="12"/>
      <c r="J2102" s="12"/>
      <c r="K2102" s="12"/>
      <c r="L2102" s="12"/>
      <c r="M2102" s="12"/>
      <c r="N2102" s="12"/>
      <c r="O2102" s="12"/>
      <c r="P2102" s="12"/>
    </row>
    <row r="2103" spans="3:16" x14ac:dyDescent="0.3">
      <c r="C2103" s="12"/>
      <c r="D2103" s="12"/>
      <c r="E2103" s="12"/>
      <c r="F2103" s="21"/>
      <c r="G2103" s="12"/>
      <c r="H2103" s="12"/>
      <c r="I2103" s="12"/>
      <c r="J2103" s="12"/>
      <c r="K2103" s="12"/>
      <c r="L2103" s="12"/>
      <c r="M2103" s="12"/>
      <c r="N2103" s="12"/>
      <c r="O2103" s="12"/>
      <c r="P2103" s="12"/>
    </row>
    <row r="2104" spans="3:16" x14ac:dyDescent="0.3">
      <c r="C2104" s="12"/>
      <c r="D2104" s="12"/>
      <c r="E2104" s="12"/>
      <c r="F2104" s="21"/>
      <c r="G2104" s="12"/>
      <c r="H2104" s="12"/>
      <c r="I2104" s="12"/>
      <c r="J2104" s="12"/>
      <c r="K2104" s="12"/>
      <c r="L2104" s="12"/>
      <c r="M2104" s="12"/>
      <c r="N2104" s="12"/>
      <c r="O2104" s="12"/>
      <c r="P2104" s="12"/>
    </row>
    <row r="2105" spans="3:16" x14ac:dyDescent="0.3">
      <c r="C2105" s="12"/>
      <c r="D2105" s="12"/>
      <c r="E2105" s="12"/>
      <c r="F2105" s="21"/>
      <c r="G2105" s="12"/>
      <c r="H2105" s="12"/>
      <c r="I2105" s="12"/>
      <c r="J2105" s="12"/>
      <c r="K2105" s="12"/>
      <c r="L2105" s="12"/>
      <c r="M2105" s="12"/>
      <c r="N2105" s="12"/>
      <c r="O2105" s="12"/>
      <c r="P2105" s="12"/>
    </row>
    <row r="2106" spans="3:16" x14ac:dyDescent="0.3">
      <c r="C2106" s="12"/>
      <c r="D2106" s="12"/>
      <c r="E2106" s="12"/>
      <c r="F2106" s="21"/>
      <c r="G2106" s="12"/>
      <c r="H2106" s="12"/>
      <c r="I2106" s="12"/>
      <c r="J2106" s="12"/>
      <c r="K2106" s="12"/>
      <c r="L2106" s="12"/>
      <c r="M2106" s="12"/>
      <c r="N2106" s="12"/>
      <c r="O2106" s="12"/>
      <c r="P2106" s="12"/>
    </row>
    <row r="2107" spans="3:16" x14ac:dyDescent="0.3">
      <c r="C2107" s="12"/>
      <c r="D2107" s="12"/>
      <c r="E2107" s="12"/>
      <c r="F2107" s="21"/>
      <c r="G2107" s="12"/>
      <c r="H2107" s="12"/>
      <c r="I2107" s="12"/>
      <c r="J2107" s="12"/>
      <c r="K2107" s="12"/>
      <c r="L2107" s="12"/>
      <c r="M2107" s="12"/>
      <c r="N2107" s="12"/>
      <c r="O2107" s="12"/>
      <c r="P2107" s="12"/>
    </row>
    <row r="2108" spans="3:16" x14ac:dyDescent="0.3">
      <c r="C2108" s="12"/>
      <c r="D2108" s="12"/>
      <c r="E2108" s="12"/>
      <c r="F2108" s="21"/>
      <c r="G2108" s="12"/>
      <c r="H2108" s="12"/>
      <c r="I2108" s="12"/>
      <c r="J2108" s="12"/>
      <c r="K2108" s="12"/>
      <c r="L2108" s="12"/>
      <c r="M2108" s="12"/>
      <c r="N2108" s="12"/>
      <c r="O2108" s="12"/>
      <c r="P2108" s="12"/>
    </row>
    <row r="2109" spans="3:16" x14ac:dyDescent="0.3">
      <c r="C2109" s="12"/>
      <c r="D2109" s="12"/>
      <c r="E2109" s="12"/>
      <c r="F2109" s="21"/>
      <c r="G2109" s="12"/>
      <c r="H2109" s="12"/>
      <c r="I2109" s="12"/>
      <c r="J2109" s="12"/>
      <c r="K2109" s="12"/>
      <c r="L2109" s="12"/>
      <c r="M2109" s="12"/>
      <c r="N2109" s="12"/>
      <c r="O2109" s="12"/>
      <c r="P2109" s="12"/>
    </row>
    <row r="2110" spans="3:16" x14ac:dyDescent="0.3">
      <c r="C2110" s="12"/>
      <c r="D2110" s="12"/>
      <c r="E2110" s="12"/>
      <c r="F2110" s="21"/>
      <c r="G2110" s="12"/>
      <c r="H2110" s="12"/>
      <c r="I2110" s="12"/>
      <c r="J2110" s="12"/>
      <c r="K2110" s="12"/>
      <c r="L2110" s="12"/>
      <c r="M2110" s="12"/>
      <c r="N2110" s="12"/>
      <c r="O2110" s="12"/>
      <c r="P2110" s="12"/>
    </row>
    <row r="2111" spans="3:16" x14ac:dyDescent="0.3">
      <c r="C2111" s="12"/>
      <c r="D2111" s="12"/>
      <c r="E2111" s="12"/>
      <c r="F2111" s="21"/>
      <c r="G2111" s="12"/>
      <c r="H2111" s="12"/>
      <c r="I2111" s="12"/>
      <c r="J2111" s="12"/>
      <c r="K2111" s="12"/>
      <c r="L2111" s="12"/>
      <c r="M2111" s="12"/>
      <c r="N2111" s="12"/>
      <c r="O2111" s="12"/>
      <c r="P2111" s="12"/>
    </row>
    <row r="2112" spans="3:16" x14ac:dyDescent="0.3">
      <c r="C2112" s="12"/>
      <c r="D2112" s="12"/>
      <c r="E2112" s="12"/>
      <c r="F2112" s="21"/>
      <c r="G2112" s="12"/>
      <c r="H2112" s="12"/>
      <c r="I2112" s="12"/>
      <c r="J2112" s="12"/>
      <c r="K2112" s="12"/>
      <c r="L2112" s="12"/>
      <c r="M2112" s="12"/>
      <c r="N2112" s="12"/>
      <c r="O2112" s="12"/>
      <c r="P2112" s="12"/>
    </row>
    <row r="2113" spans="3:16" x14ac:dyDescent="0.3">
      <c r="C2113" s="12"/>
      <c r="D2113" s="12"/>
      <c r="E2113" s="12"/>
      <c r="F2113" s="21"/>
      <c r="G2113" s="12"/>
      <c r="H2113" s="12"/>
      <c r="I2113" s="12"/>
      <c r="J2113" s="12"/>
      <c r="K2113" s="12"/>
      <c r="L2113" s="12"/>
      <c r="M2113" s="12"/>
      <c r="N2113" s="12"/>
      <c r="O2113" s="12"/>
      <c r="P2113" s="12"/>
    </row>
    <row r="2114" spans="3:16" x14ac:dyDescent="0.3">
      <c r="C2114" s="12"/>
      <c r="D2114" s="12"/>
      <c r="E2114" s="12"/>
      <c r="F2114" s="21"/>
      <c r="G2114" s="12"/>
      <c r="H2114" s="12"/>
      <c r="I2114" s="12"/>
      <c r="J2114" s="12"/>
      <c r="K2114" s="12"/>
      <c r="L2114" s="12"/>
      <c r="M2114" s="12"/>
      <c r="N2114" s="12"/>
      <c r="O2114" s="12"/>
      <c r="P2114" s="12"/>
    </row>
    <row r="2115" spans="3:16" x14ac:dyDescent="0.3">
      <c r="C2115" s="12"/>
      <c r="D2115" s="12"/>
      <c r="E2115" s="12"/>
      <c r="F2115" s="21"/>
      <c r="G2115" s="12"/>
      <c r="H2115" s="12"/>
      <c r="I2115" s="12"/>
      <c r="J2115" s="12"/>
      <c r="K2115" s="12"/>
      <c r="L2115" s="12"/>
      <c r="M2115" s="12"/>
      <c r="N2115" s="12"/>
      <c r="O2115" s="12"/>
      <c r="P2115" s="12"/>
    </row>
    <row r="2116" spans="3:16" x14ac:dyDescent="0.3">
      <c r="C2116" s="12"/>
      <c r="D2116" s="12"/>
      <c r="E2116" s="12"/>
      <c r="F2116" s="21"/>
      <c r="G2116" s="12"/>
      <c r="H2116" s="12"/>
      <c r="I2116" s="12"/>
      <c r="J2116" s="12"/>
      <c r="K2116" s="12"/>
      <c r="L2116" s="12"/>
      <c r="M2116" s="12"/>
      <c r="N2116" s="12"/>
      <c r="O2116" s="12"/>
      <c r="P2116" s="12"/>
    </row>
    <row r="2117" spans="3:16" x14ac:dyDescent="0.3">
      <c r="C2117" s="12"/>
      <c r="D2117" s="12"/>
      <c r="E2117" s="12"/>
      <c r="F2117" s="21"/>
      <c r="G2117" s="12"/>
      <c r="H2117" s="12"/>
      <c r="I2117" s="12"/>
      <c r="J2117" s="12"/>
      <c r="K2117" s="12"/>
      <c r="L2117" s="12"/>
      <c r="M2117" s="12"/>
      <c r="N2117" s="12"/>
      <c r="O2117" s="12"/>
      <c r="P2117" s="12"/>
    </row>
    <row r="2118" spans="3:16" x14ac:dyDescent="0.3">
      <c r="C2118" s="12"/>
      <c r="D2118" s="12"/>
      <c r="E2118" s="12"/>
      <c r="F2118" s="21"/>
      <c r="G2118" s="12"/>
      <c r="H2118" s="12"/>
      <c r="I2118" s="12"/>
      <c r="J2118" s="12"/>
      <c r="K2118" s="12"/>
      <c r="L2118" s="12"/>
      <c r="M2118" s="12"/>
      <c r="N2118" s="12"/>
      <c r="O2118" s="12"/>
      <c r="P2118" s="12"/>
    </row>
    <row r="2119" spans="3:16" x14ac:dyDescent="0.3">
      <c r="C2119" s="12"/>
      <c r="D2119" s="12"/>
      <c r="E2119" s="12"/>
      <c r="F2119" s="21"/>
      <c r="G2119" s="12"/>
      <c r="H2119" s="12"/>
      <c r="I2119" s="12"/>
      <c r="J2119" s="12"/>
      <c r="K2119" s="12"/>
      <c r="L2119" s="12"/>
      <c r="M2119" s="12"/>
      <c r="N2119" s="12"/>
      <c r="O2119" s="12"/>
      <c r="P2119" s="12"/>
    </row>
    <row r="2120" spans="3:16" x14ac:dyDescent="0.3">
      <c r="C2120" s="12"/>
      <c r="D2120" s="12"/>
      <c r="E2120" s="12"/>
      <c r="F2120" s="21"/>
      <c r="G2120" s="12"/>
      <c r="H2120" s="12"/>
      <c r="I2120" s="12"/>
      <c r="J2120" s="12"/>
      <c r="K2120" s="12"/>
      <c r="L2120" s="12"/>
      <c r="M2120" s="12"/>
      <c r="N2120" s="12"/>
      <c r="O2120" s="12"/>
      <c r="P2120" s="12"/>
    </row>
    <row r="2121" spans="3:16" x14ac:dyDescent="0.3">
      <c r="C2121" s="12"/>
      <c r="D2121" s="12"/>
      <c r="E2121" s="12"/>
      <c r="F2121" s="21"/>
      <c r="G2121" s="12"/>
      <c r="H2121" s="12"/>
      <c r="I2121" s="12"/>
      <c r="J2121" s="12"/>
      <c r="K2121" s="12"/>
      <c r="L2121" s="12"/>
      <c r="M2121" s="12"/>
      <c r="N2121" s="12"/>
      <c r="O2121" s="12"/>
      <c r="P2121" s="12"/>
    </row>
    <row r="2122" spans="3:16" x14ac:dyDescent="0.3">
      <c r="C2122" s="12"/>
      <c r="D2122" s="12"/>
      <c r="E2122" s="12"/>
      <c r="F2122" s="21"/>
      <c r="G2122" s="12"/>
      <c r="H2122" s="12"/>
      <c r="I2122" s="12"/>
      <c r="J2122" s="12"/>
      <c r="K2122" s="12"/>
      <c r="L2122" s="12"/>
      <c r="M2122" s="12"/>
      <c r="N2122" s="12"/>
      <c r="O2122" s="12"/>
      <c r="P2122" s="12"/>
    </row>
    <row r="2123" spans="3:16" x14ac:dyDescent="0.3">
      <c r="C2123" s="12"/>
      <c r="D2123" s="12"/>
      <c r="E2123" s="12"/>
      <c r="F2123" s="21"/>
      <c r="G2123" s="12"/>
      <c r="H2123" s="12"/>
      <c r="I2123" s="12"/>
      <c r="J2123" s="12"/>
      <c r="K2123" s="12"/>
      <c r="L2123" s="12"/>
      <c r="M2123" s="12"/>
      <c r="N2123" s="12"/>
      <c r="O2123" s="12"/>
      <c r="P2123" s="12"/>
    </row>
    <row r="2124" spans="3:16" x14ac:dyDescent="0.3">
      <c r="C2124" s="12"/>
      <c r="D2124" s="12"/>
      <c r="E2124" s="12"/>
      <c r="F2124" s="21"/>
      <c r="G2124" s="12"/>
      <c r="H2124" s="12"/>
      <c r="I2124" s="12"/>
      <c r="J2124" s="12"/>
      <c r="K2124" s="12"/>
      <c r="L2124" s="12"/>
      <c r="M2124" s="12"/>
      <c r="N2124" s="12"/>
      <c r="O2124" s="12"/>
      <c r="P2124" s="12"/>
    </row>
    <row r="2125" spans="3:16" x14ac:dyDescent="0.3">
      <c r="C2125" s="12"/>
      <c r="D2125" s="12"/>
      <c r="E2125" s="12"/>
      <c r="F2125" s="21"/>
      <c r="G2125" s="12"/>
      <c r="H2125" s="12"/>
      <c r="I2125" s="12"/>
      <c r="J2125" s="12"/>
      <c r="K2125" s="12"/>
      <c r="L2125" s="12"/>
      <c r="M2125" s="12"/>
      <c r="N2125" s="12"/>
      <c r="O2125" s="12"/>
      <c r="P2125" s="12"/>
    </row>
    <row r="2126" spans="3:16" x14ac:dyDescent="0.3">
      <c r="C2126" s="12"/>
      <c r="D2126" s="12"/>
      <c r="E2126" s="12"/>
      <c r="F2126" s="21"/>
      <c r="G2126" s="12"/>
      <c r="H2126" s="12"/>
      <c r="I2126" s="12"/>
      <c r="J2126" s="12"/>
      <c r="K2126" s="12"/>
      <c r="L2126" s="12"/>
      <c r="M2126" s="12"/>
      <c r="N2126" s="12"/>
      <c r="O2126" s="12"/>
      <c r="P2126" s="12"/>
    </row>
    <row r="2127" spans="3:16" x14ac:dyDescent="0.3">
      <c r="C2127" s="12"/>
      <c r="D2127" s="12"/>
      <c r="E2127" s="12"/>
      <c r="F2127" s="21"/>
      <c r="G2127" s="12"/>
      <c r="H2127" s="12"/>
      <c r="I2127" s="12"/>
      <c r="J2127" s="12"/>
      <c r="K2127" s="12"/>
      <c r="L2127" s="12"/>
      <c r="M2127" s="12"/>
      <c r="N2127" s="12"/>
      <c r="O2127" s="12"/>
      <c r="P2127" s="12"/>
    </row>
    <row r="2128" spans="3:16" x14ac:dyDescent="0.3">
      <c r="C2128" s="12"/>
      <c r="D2128" s="12"/>
      <c r="E2128" s="12"/>
      <c r="F2128" s="21"/>
      <c r="G2128" s="12"/>
      <c r="H2128" s="12"/>
      <c r="I2128" s="12"/>
      <c r="J2128" s="12"/>
      <c r="K2128" s="12"/>
      <c r="L2128" s="12"/>
      <c r="M2128" s="12"/>
      <c r="N2128" s="12"/>
      <c r="O2128" s="12"/>
      <c r="P2128" s="12"/>
    </row>
    <row r="2129" spans="3:16" x14ac:dyDescent="0.3">
      <c r="C2129" s="12"/>
      <c r="D2129" s="12"/>
      <c r="E2129" s="12"/>
      <c r="F2129" s="21"/>
      <c r="G2129" s="12"/>
      <c r="H2129" s="12"/>
      <c r="I2129" s="12"/>
      <c r="J2129" s="12"/>
      <c r="K2129" s="12"/>
      <c r="L2129" s="12"/>
      <c r="M2129" s="12"/>
      <c r="N2129" s="12"/>
      <c r="O2129" s="12"/>
      <c r="P2129" s="12"/>
    </row>
    <row r="2130" spans="3:16" x14ac:dyDescent="0.3">
      <c r="C2130" s="12"/>
      <c r="D2130" s="12"/>
      <c r="E2130" s="12"/>
      <c r="F2130" s="21"/>
      <c r="G2130" s="12"/>
      <c r="H2130" s="12"/>
      <c r="I2130" s="12"/>
      <c r="J2130" s="12"/>
      <c r="K2130" s="12"/>
      <c r="L2130" s="12"/>
      <c r="M2130" s="12"/>
      <c r="N2130" s="12"/>
      <c r="O2130" s="12"/>
      <c r="P2130" s="12"/>
    </row>
    <row r="2131" spans="3:16" x14ac:dyDescent="0.3">
      <c r="C2131" s="12"/>
      <c r="D2131" s="12"/>
      <c r="E2131" s="12"/>
      <c r="F2131" s="21"/>
      <c r="G2131" s="12"/>
      <c r="H2131" s="12"/>
      <c r="I2131" s="12"/>
      <c r="J2131" s="12"/>
      <c r="K2131" s="12"/>
      <c r="L2131" s="12"/>
      <c r="M2131" s="12"/>
      <c r="N2131" s="12"/>
      <c r="O2131" s="12"/>
      <c r="P2131" s="12"/>
    </row>
    <row r="2132" spans="3:16" x14ac:dyDescent="0.3">
      <c r="C2132" s="12"/>
      <c r="D2132" s="12"/>
      <c r="E2132" s="12"/>
      <c r="F2132" s="21"/>
      <c r="G2132" s="12"/>
      <c r="H2132" s="12"/>
      <c r="I2132" s="12"/>
      <c r="J2132" s="12"/>
      <c r="K2132" s="12"/>
      <c r="L2132" s="12"/>
      <c r="M2132" s="12"/>
      <c r="N2132" s="12"/>
      <c r="O2132" s="12"/>
      <c r="P2132" s="12"/>
    </row>
    <row r="2133" spans="3:16" x14ac:dyDescent="0.3">
      <c r="C2133" s="12"/>
      <c r="D2133" s="12"/>
      <c r="E2133" s="12"/>
      <c r="F2133" s="21"/>
      <c r="G2133" s="12"/>
      <c r="H2133" s="12"/>
      <c r="I2133" s="12"/>
      <c r="J2133" s="12"/>
      <c r="K2133" s="12"/>
      <c r="L2133" s="12"/>
      <c r="M2133" s="12"/>
      <c r="N2133" s="12"/>
      <c r="O2133" s="12"/>
      <c r="P2133" s="12"/>
    </row>
    <row r="2134" spans="3:16" x14ac:dyDescent="0.3">
      <c r="C2134" s="12"/>
      <c r="D2134" s="12"/>
      <c r="E2134" s="12"/>
      <c r="F2134" s="21"/>
      <c r="G2134" s="12"/>
      <c r="H2134" s="12"/>
      <c r="I2134" s="12"/>
      <c r="J2134" s="12"/>
      <c r="K2134" s="12"/>
      <c r="L2134" s="12"/>
      <c r="M2134" s="12"/>
      <c r="N2134" s="12"/>
      <c r="O2134" s="12"/>
      <c r="P2134" s="12"/>
    </row>
    <row r="2135" spans="3:16" x14ac:dyDescent="0.3">
      <c r="C2135" s="12"/>
      <c r="D2135" s="12"/>
      <c r="E2135" s="12"/>
      <c r="F2135" s="21"/>
      <c r="G2135" s="12"/>
      <c r="H2135" s="12"/>
      <c r="I2135" s="12"/>
      <c r="J2135" s="12"/>
      <c r="K2135" s="12"/>
      <c r="L2135" s="12"/>
      <c r="M2135" s="12"/>
      <c r="N2135" s="12"/>
      <c r="O2135" s="12"/>
      <c r="P2135" s="12"/>
    </row>
    <row r="2136" spans="3:16" x14ac:dyDescent="0.3">
      <c r="C2136" s="12"/>
      <c r="D2136" s="12"/>
      <c r="E2136" s="12"/>
      <c r="F2136" s="21"/>
      <c r="G2136" s="12"/>
      <c r="H2136" s="12"/>
      <c r="I2136" s="12"/>
      <c r="J2136" s="12"/>
      <c r="K2136" s="12"/>
      <c r="L2136" s="12"/>
      <c r="M2136" s="12"/>
      <c r="N2136" s="12"/>
      <c r="O2136" s="12"/>
      <c r="P2136" s="12"/>
    </row>
    <row r="2137" spans="3:16" x14ac:dyDescent="0.3">
      <c r="C2137" s="12"/>
      <c r="D2137" s="12"/>
      <c r="E2137" s="12"/>
      <c r="F2137" s="21"/>
      <c r="G2137" s="12"/>
      <c r="H2137" s="12"/>
      <c r="I2137" s="12"/>
      <c r="J2137" s="12"/>
      <c r="K2137" s="12"/>
      <c r="L2137" s="12"/>
      <c r="M2137" s="12"/>
      <c r="N2137" s="12"/>
      <c r="O2137" s="12"/>
      <c r="P2137" s="12"/>
    </row>
    <row r="2138" spans="3:16" x14ac:dyDescent="0.3">
      <c r="C2138" s="12"/>
      <c r="D2138" s="12"/>
      <c r="E2138" s="12"/>
      <c r="F2138" s="21"/>
      <c r="G2138" s="12"/>
      <c r="H2138" s="12"/>
      <c r="I2138" s="12"/>
      <c r="J2138" s="12"/>
      <c r="K2138" s="12"/>
      <c r="L2138" s="12"/>
      <c r="M2138" s="12"/>
      <c r="N2138" s="12"/>
      <c r="O2138" s="12"/>
      <c r="P2138" s="12"/>
    </row>
    <row r="2139" spans="3:16" x14ac:dyDescent="0.3">
      <c r="C2139" s="12"/>
      <c r="D2139" s="12"/>
      <c r="E2139" s="12"/>
      <c r="F2139" s="21"/>
      <c r="G2139" s="12"/>
      <c r="H2139" s="12"/>
      <c r="I2139" s="12"/>
      <c r="J2139" s="12"/>
      <c r="K2139" s="12"/>
      <c r="L2139" s="12"/>
      <c r="M2139" s="12"/>
      <c r="N2139" s="12"/>
      <c r="O2139" s="12"/>
      <c r="P2139" s="12"/>
    </row>
    <row r="2140" spans="3:16" x14ac:dyDescent="0.3">
      <c r="C2140" s="12"/>
      <c r="D2140" s="12"/>
      <c r="E2140" s="12"/>
      <c r="F2140" s="21"/>
      <c r="G2140" s="12"/>
      <c r="H2140" s="12"/>
      <c r="I2140" s="12"/>
      <c r="J2140" s="12"/>
      <c r="K2140" s="12"/>
      <c r="L2140" s="12"/>
      <c r="M2140" s="12"/>
      <c r="N2140" s="12"/>
      <c r="O2140" s="12"/>
      <c r="P2140" s="12"/>
    </row>
    <row r="2141" spans="3:16" x14ac:dyDescent="0.3">
      <c r="C2141" s="12"/>
      <c r="D2141" s="12"/>
      <c r="E2141" s="12"/>
      <c r="F2141" s="21"/>
      <c r="G2141" s="12"/>
      <c r="H2141" s="12"/>
      <c r="I2141" s="12"/>
      <c r="J2141" s="12"/>
      <c r="K2141" s="12"/>
      <c r="L2141" s="12"/>
      <c r="M2141" s="12"/>
      <c r="N2141" s="12"/>
      <c r="O2141" s="12"/>
      <c r="P2141" s="12"/>
    </row>
    <row r="2142" spans="3:16" x14ac:dyDescent="0.3">
      <c r="C2142" s="12"/>
      <c r="D2142" s="12"/>
      <c r="E2142" s="12"/>
      <c r="F2142" s="21"/>
      <c r="G2142" s="12"/>
      <c r="H2142" s="12"/>
      <c r="I2142" s="12"/>
      <c r="J2142" s="12"/>
      <c r="K2142" s="12"/>
      <c r="L2142" s="12"/>
      <c r="M2142" s="12"/>
      <c r="N2142" s="12"/>
      <c r="O2142" s="12"/>
      <c r="P2142" s="12"/>
    </row>
    <row r="2143" spans="3:16" x14ac:dyDescent="0.3">
      <c r="C2143" s="12"/>
      <c r="D2143" s="12"/>
      <c r="E2143" s="12"/>
      <c r="F2143" s="21"/>
      <c r="G2143" s="12"/>
      <c r="H2143" s="12"/>
      <c r="I2143" s="12"/>
      <c r="J2143" s="12"/>
      <c r="K2143" s="12"/>
      <c r="L2143" s="12"/>
      <c r="M2143" s="12"/>
      <c r="N2143" s="12"/>
      <c r="O2143" s="12"/>
      <c r="P2143" s="12"/>
    </row>
    <row r="2144" spans="3:16" x14ac:dyDescent="0.3">
      <c r="C2144" s="12"/>
      <c r="D2144" s="12"/>
      <c r="E2144" s="12"/>
      <c r="F2144" s="21"/>
      <c r="G2144" s="12"/>
      <c r="H2144" s="12"/>
      <c r="I2144" s="12"/>
      <c r="J2144" s="12"/>
      <c r="K2144" s="12"/>
      <c r="L2144" s="12"/>
      <c r="M2144" s="12"/>
      <c r="N2144" s="12"/>
      <c r="O2144" s="12"/>
      <c r="P2144" s="12"/>
    </row>
    <row r="2145" spans="3:16" x14ac:dyDescent="0.3">
      <c r="C2145" s="12"/>
      <c r="D2145" s="12"/>
      <c r="E2145" s="12"/>
      <c r="F2145" s="21"/>
      <c r="G2145" s="12"/>
      <c r="H2145" s="12"/>
      <c r="I2145" s="12"/>
      <c r="J2145" s="12"/>
      <c r="K2145" s="12"/>
      <c r="L2145" s="12"/>
      <c r="M2145" s="12"/>
      <c r="N2145" s="12"/>
      <c r="O2145" s="12"/>
      <c r="P2145" s="12"/>
    </row>
    <row r="2146" spans="3:16" x14ac:dyDescent="0.3">
      <c r="C2146" s="12"/>
      <c r="D2146" s="12"/>
      <c r="E2146" s="12"/>
      <c r="F2146" s="21"/>
      <c r="G2146" s="12"/>
      <c r="H2146" s="12"/>
      <c r="I2146" s="12"/>
      <c r="J2146" s="12"/>
      <c r="K2146" s="12"/>
      <c r="L2146" s="12"/>
      <c r="M2146" s="12"/>
      <c r="N2146" s="12"/>
      <c r="O2146" s="12"/>
      <c r="P2146" s="12"/>
    </row>
    <row r="2147" spans="3:16" x14ac:dyDescent="0.3">
      <c r="C2147" s="12"/>
      <c r="D2147" s="12"/>
      <c r="E2147" s="12"/>
      <c r="F2147" s="21"/>
      <c r="G2147" s="12"/>
      <c r="H2147" s="12"/>
      <c r="I2147" s="12"/>
      <c r="J2147" s="12"/>
      <c r="K2147" s="12"/>
      <c r="L2147" s="12"/>
      <c r="M2147" s="12"/>
      <c r="N2147" s="12"/>
      <c r="O2147" s="12"/>
      <c r="P2147" s="12"/>
    </row>
    <row r="2148" spans="3:16" x14ac:dyDescent="0.3">
      <c r="C2148" s="12"/>
      <c r="D2148" s="12"/>
      <c r="E2148" s="12"/>
      <c r="F2148" s="21"/>
      <c r="G2148" s="12"/>
      <c r="H2148" s="12"/>
      <c r="I2148" s="12"/>
      <c r="J2148" s="12"/>
      <c r="K2148" s="12"/>
      <c r="L2148" s="12"/>
      <c r="M2148" s="12"/>
      <c r="N2148" s="12"/>
      <c r="O2148" s="12"/>
      <c r="P2148" s="12"/>
    </row>
    <row r="2149" spans="3:16" x14ac:dyDescent="0.3">
      <c r="C2149" s="12"/>
      <c r="D2149" s="12"/>
      <c r="E2149" s="12"/>
      <c r="F2149" s="21"/>
      <c r="G2149" s="12"/>
      <c r="H2149" s="12"/>
      <c r="I2149" s="12"/>
      <c r="J2149" s="12"/>
      <c r="K2149" s="12"/>
      <c r="L2149" s="12"/>
      <c r="M2149" s="12"/>
      <c r="N2149" s="12"/>
      <c r="O2149" s="12"/>
      <c r="P2149" s="12"/>
    </row>
    <row r="2150" spans="3:16" x14ac:dyDescent="0.3">
      <c r="C2150" s="12"/>
      <c r="D2150" s="12"/>
      <c r="E2150" s="12"/>
      <c r="F2150" s="21"/>
      <c r="G2150" s="12"/>
      <c r="H2150" s="12"/>
      <c r="I2150" s="12"/>
      <c r="J2150" s="12"/>
      <c r="K2150" s="12"/>
      <c r="L2150" s="12"/>
      <c r="M2150" s="12"/>
      <c r="N2150" s="12"/>
      <c r="O2150" s="12"/>
      <c r="P2150" s="12"/>
    </row>
    <row r="2151" spans="3:16" x14ac:dyDescent="0.3">
      <c r="C2151" s="12"/>
      <c r="D2151" s="12"/>
      <c r="E2151" s="12"/>
      <c r="F2151" s="21"/>
      <c r="G2151" s="12"/>
      <c r="H2151" s="12"/>
      <c r="I2151" s="12"/>
      <c r="J2151" s="12"/>
      <c r="K2151" s="12"/>
      <c r="L2151" s="12"/>
      <c r="M2151" s="12"/>
      <c r="N2151" s="12"/>
      <c r="O2151" s="12"/>
      <c r="P2151" s="12"/>
    </row>
    <row r="2152" spans="3:16" x14ac:dyDescent="0.3">
      <c r="C2152" s="12"/>
      <c r="D2152" s="12"/>
      <c r="E2152" s="12"/>
      <c r="F2152" s="21"/>
      <c r="G2152" s="12"/>
      <c r="H2152" s="12"/>
      <c r="I2152" s="12"/>
      <c r="J2152" s="12"/>
      <c r="K2152" s="12"/>
      <c r="L2152" s="12"/>
      <c r="M2152" s="12"/>
      <c r="N2152" s="12"/>
      <c r="O2152" s="12"/>
      <c r="P2152" s="12"/>
    </row>
    <row r="2153" spans="3:16" x14ac:dyDescent="0.3">
      <c r="C2153" s="12"/>
      <c r="D2153" s="12"/>
      <c r="E2153" s="12"/>
      <c r="F2153" s="21"/>
      <c r="G2153" s="12"/>
      <c r="H2153" s="12"/>
      <c r="I2153" s="12"/>
      <c r="J2153" s="12"/>
      <c r="K2153" s="12"/>
      <c r="L2153" s="12"/>
      <c r="M2153" s="12"/>
      <c r="N2153" s="12"/>
      <c r="O2153" s="12"/>
      <c r="P2153" s="12"/>
    </row>
    <row r="2154" spans="3:16" x14ac:dyDescent="0.3">
      <c r="C2154" s="12"/>
      <c r="D2154" s="12"/>
      <c r="E2154" s="12"/>
      <c r="F2154" s="21"/>
      <c r="G2154" s="12"/>
      <c r="H2154" s="12"/>
      <c r="I2154" s="12"/>
      <c r="J2154" s="12"/>
      <c r="K2154" s="12"/>
      <c r="L2154" s="12"/>
      <c r="M2154" s="12"/>
      <c r="N2154" s="12"/>
      <c r="O2154" s="12"/>
      <c r="P2154" s="12"/>
    </row>
    <row r="2155" spans="3:16" x14ac:dyDescent="0.3">
      <c r="C2155" s="12"/>
      <c r="D2155" s="12"/>
      <c r="E2155" s="12"/>
      <c r="F2155" s="21"/>
      <c r="G2155" s="12"/>
      <c r="H2155" s="12"/>
      <c r="I2155" s="12"/>
      <c r="J2155" s="12"/>
      <c r="K2155" s="12"/>
      <c r="L2155" s="12"/>
      <c r="M2155" s="12"/>
      <c r="N2155" s="12"/>
      <c r="O2155" s="12"/>
      <c r="P2155" s="12"/>
    </row>
    <row r="2156" spans="3:16" x14ac:dyDescent="0.3">
      <c r="C2156" s="12"/>
      <c r="D2156" s="12"/>
      <c r="E2156" s="12"/>
      <c r="F2156" s="21"/>
      <c r="G2156" s="12"/>
      <c r="H2156" s="12"/>
      <c r="I2156" s="12"/>
      <c r="J2156" s="12"/>
      <c r="K2156" s="12"/>
      <c r="L2156" s="12"/>
      <c r="M2156" s="12"/>
      <c r="N2156" s="12"/>
      <c r="O2156" s="12"/>
      <c r="P2156" s="12"/>
    </row>
    <row r="2157" spans="3:16" x14ac:dyDescent="0.3">
      <c r="C2157" s="12"/>
      <c r="D2157" s="12"/>
      <c r="E2157" s="12"/>
      <c r="F2157" s="21"/>
      <c r="G2157" s="12"/>
      <c r="H2157" s="12"/>
      <c r="I2157" s="12"/>
      <c r="J2157" s="12"/>
      <c r="K2157" s="12"/>
      <c r="L2157" s="12"/>
      <c r="M2157" s="12"/>
      <c r="N2157" s="12"/>
      <c r="O2157" s="12"/>
      <c r="P2157" s="12"/>
    </row>
    <row r="2158" spans="3:16" x14ac:dyDescent="0.3">
      <c r="C2158" s="12"/>
      <c r="D2158" s="12"/>
      <c r="E2158" s="12"/>
      <c r="F2158" s="21"/>
      <c r="G2158" s="12"/>
      <c r="H2158" s="12"/>
      <c r="I2158" s="12"/>
      <c r="J2158" s="12"/>
      <c r="K2158" s="12"/>
      <c r="L2158" s="12"/>
      <c r="M2158" s="12"/>
      <c r="N2158" s="12"/>
      <c r="O2158" s="12"/>
      <c r="P2158" s="12"/>
    </row>
    <row r="2159" spans="3:16" x14ac:dyDescent="0.3">
      <c r="C2159" s="12"/>
      <c r="D2159" s="12"/>
      <c r="E2159" s="12"/>
      <c r="F2159" s="21"/>
      <c r="G2159" s="12"/>
      <c r="H2159" s="12"/>
      <c r="I2159" s="12"/>
      <c r="J2159" s="12"/>
      <c r="K2159" s="12"/>
      <c r="L2159" s="12"/>
      <c r="M2159" s="12"/>
      <c r="N2159" s="12"/>
      <c r="O2159" s="12"/>
      <c r="P2159" s="12"/>
    </row>
    <row r="2160" spans="3:16" x14ac:dyDescent="0.3">
      <c r="C2160" s="12"/>
      <c r="D2160" s="12"/>
      <c r="E2160" s="12"/>
      <c r="F2160" s="21"/>
      <c r="G2160" s="12"/>
      <c r="H2160" s="12"/>
      <c r="I2160" s="12"/>
      <c r="J2160" s="12"/>
      <c r="K2160" s="12"/>
      <c r="L2160" s="12"/>
      <c r="M2160" s="12"/>
      <c r="N2160" s="12"/>
      <c r="O2160" s="12"/>
      <c r="P2160" s="12"/>
    </row>
    <row r="2161" spans="3:16" x14ac:dyDescent="0.3">
      <c r="C2161" s="12"/>
      <c r="D2161" s="12"/>
      <c r="E2161" s="12"/>
      <c r="F2161" s="21"/>
      <c r="G2161" s="12"/>
      <c r="H2161" s="12"/>
      <c r="I2161" s="12"/>
      <c r="J2161" s="12"/>
      <c r="K2161" s="12"/>
      <c r="L2161" s="12"/>
      <c r="M2161" s="12"/>
      <c r="N2161" s="12"/>
      <c r="O2161" s="12"/>
      <c r="P2161" s="12"/>
    </row>
    <row r="2162" spans="3:16" x14ac:dyDescent="0.3">
      <c r="C2162" s="12"/>
      <c r="D2162" s="12"/>
      <c r="E2162" s="12"/>
      <c r="F2162" s="21"/>
      <c r="G2162" s="12"/>
      <c r="H2162" s="12"/>
      <c r="I2162" s="12"/>
      <c r="J2162" s="12"/>
      <c r="K2162" s="12"/>
      <c r="L2162" s="12"/>
      <c r="M2162" s="12"/>
      <c r="N2162" s="12"/>
      <c r="O2162" s="12"/>
      <c r="P2162" s="12"/>
    </row>
    <row r="2163" spans="3:16" x14ac:dyDescent="0.3">
      <c r="C2163" s="12"/>
      <c r="D2163" s="12"/>
      <c r="E2163" s="12"/>
      <c r="F2163" s="21"/>
      <c r="G2163" s="12"/>
      <c r="H2163" s="12"/>
      <c r="I2163" s="12"/>
      <c r="J2163" s="12"/>
      <c r="K2163" s="12"/>
      <c r="L2163" s="12"/>
      <c r="M2163" s="12"/>
      <c r="N2163" s="12"/>
      <c r="O2163" s="12"/>
      <c r="P2163" s="12"/>
    </row>
    <row r="2164" spans="3:16" x14ac:dyDescent="0.3">
      <c r="C2164" s="12"/>
      <c r="D2164" s="12"/>
      <c r="E2164" s="12"/>
      <c r="F2164" s="21"/>
      <c r="G2164" s="12"/>
      <c r="H2164" s="12"/>
      <c r="I2164" s="12"/>
      <c r="J2164" s="12"/>
      <c r="K2164" s="12"/>
      <c r="L2164" s="12"/>
      <c r="M2164" s="12"/>
      <c r="N2164" s="12"/>
      <c r="O2164" s="12"/>
      <c r="P2164" s="12"/>
    </row>
    <row r="2165" spans="3:16" x14ac:dyDescent="0.3">
      <c r="C2165" s="12"/>
      <c r="D2165" s="12"/>
      <c r="E2165" s="12"/>
      <c r="F2165" s="21"/>
      <c r="G2165" s="12"/>
      <c r="H2165" s="12"/>
      <c r="I2165" s="12"/>
      <c r="J2165" s="12"/>
      <c r="K2165" s="12"/>
      <c r="L2165" s="12"/>
      <c r="M2165" s="12"/>
      <c r="N2165" s="12"/>
      <c r="O2165" s="12"/>
      <c r="P2165" s="12"/>
    </row>
    <row r="2166" spans="3:16" x14ac:dyDescent="0.3">
      <c r="C2166" s="12"/>
      <c r="D2166" s="12"/>
      <c r="E2166" s="12"/>
      <c r="F2166" s="21"/>
      <c r="G2166" s="12"/>
      <c r="H2166" s="12"/>
      <c r="I2166" s="12"/>
      <c r="J2166" s="12"/>
      <c r="K2166" s="12"/>
      <c r="L2166" s="12"/>
      <c r="M2166" s="12"/>
      <c r="N2166" s="12"/>
      <c r="O2166" s="12"/>
      <c r="P2166" s="12"/>
    </row>
    <row r="2167" spans="3:16" x14ac:dyDescent="0.3">
      <c r="C2167" s="12"/>
      <c r="D2167" s="12"/>
      <c r="E2167" s="12"/>
      <c r="F2167" s="21"/>
      <c r="G2167" s="12"/>
      <c r="H2167" s="12"/>
      <c r="I2167" s="12"/>
      <c r="J2167" s="12"/>
      <c r="K2167" s="12"/>
      <c r="L2167" s="12"/>
      <c r="M2167" s="12"/>
      <c r="N2167" s="12"/>
      <c r="O2167" s="12"/>
      <c r="P2167" s="12"/>
    </row>
    <row r="2168" spans="3:16" x14ac:dyDescent="0.3">
      <c r="C2168" s="12"/>
      <c r="D2168" s="12"/>
      <c r="E2168" s="12"/>
      <c r="F2168" s="21"/>
      <c r="G2168" s="12"/>
      <c r="H2168" s="12"/>
      <c r="I2168" s="12"/>
      <c r="J2168" s="12"/>
      <c r="K2168" s="12"/>
      <c r="L2168" s="12"/>
      <c r="M2168" s="12"/>
      <c r="N2168" s="12"/>
      <c r="O2168" s="12"/>
      <c r="P2168" s="12"/>
    </row>
    <row r="2169" spans="3:16" x14ac:dyDescent="0.3">
      <c r="C2169" s="12"/>
      <c r="D2169" s="12"/>
      <c r="E2169" s="12"/>
      <c r="F2169" s="21"/>
      <c r="G2169" s="12"/>
      <c r="H2169" s="12"/>
      <c r="I2169" s="12"/>
      <c r="J2169" s="12"/>
      <c r="K2169" s="12"/>
      <c r="L2169" s="12"/>
      <c r="M2169" s="12"/>
      <c r="N2169" s="12"/>
      <c r="O2169" s="12"/>
      <c r="P2169" s="12"/>
    </row>
    <row r="2170" spans="3:16" x14ac:dyDescent="0.3">
      <c r="C2170" s="12"/>
      <c r="D2170" s="12"/>
      <c r="E2170" s="12"/>
      <c r="F2170" s="21"/>
      <c r="G2170" s="12"/>
      <c r="H2170" s="12"/>
      <c r="I2170" s="12"/>
      <c r="J2170" s="12"/>
      <c r="K2170" s="12"/>
      <c r="L2170" s="12"/>
      <c r="M2170" s="12"/>
      <c r="N2170" s="12"/>
      <c r="O2170" s="12"/>
      <c r="P2170" s="12"/>
    </row>
    <row r="2171" spans="3:16" x14ac:dyDescent="0.3">
      <c r="C2171" s="12"/>
      <c r="D2171" s="12"/>
      <c r="E2171" s="12"/>
      <c r="F2171" s="21"/>
      <c r="G2171" s="12"/>
      <c r="H2171" s="12"/>
      <c r="I2171" s="12"/>
      <c r="J2171" s="12"/>
      <c r="K2171" s="12"/>
      <c r="L2171" s="12"/>
      <c r="M2171" s="12"/>
      <c r="N2171" s="12"/>
      <c r="O2171" s="12"/>
      <c r="P2171" s="12"/>
    </row>
    <row r="2172" spans="3:16" x14ac:dyDescent="0.3">
      <c r="C2172" s="12"/>
      <c r="D2172" s="12"/>
      <c r="E2172" s="12"/>
      <c r="F2172" s="21"/>
      <c r="G2172" s="12"/>
      <c r="H2172" s="12"/>
      <c r="I2172" s="12"/>
      <c r="J2172" s="12"/>
      <c r="K2172" s="12"/>
      <c r="L2172" s="12"/>
      <c r="M2172" s="12"/>
      <c r="N2172" s="12"/>
      <c r="O2172" s="12"/>
      <c r="P2172" s="12"/>
    </row>
    <row r="2173" spans="3:16" x14ac:dyDescent="0.3">
      <c r="C2173" s="12"/>
      <c r="D2173" s="12"/>
      <c r="E2173" s="12"/>
      <c r="F2173" s="21"/>
      <c r="G2173" s="12"/>
      <c r="H2173" s="12"/>
      <c r="I2173" s="12"/>
      <c r="J2173" s="12"/>
      <c r="K2173" s="12"/>
      <c r="L2173" s="12"/>
      <c r="M2173" s="12"/>
      <c r="N2173" s="12"/>
      <c r="O2173" s="12"/>
      <c r="P2173" s="12"/>
    </row>
    <row r="2174" spans="3:16" x14ac:dyDescent="0.3">
      <c r="C2174" s="12"/>
      <c r="D2174" s="12"/>
      <c r="E2174" s="12"/>
      <c r="F2174" s="21"/>
      <c r="G2174" s="12"/>
      <c r="H2174" s="12"/>
      <c r="I2174" s="12"/>
      <c r="J2174" s="12"/>
      <c r="K2174" s="12"/>
      <c r="L2174" s="12"/>
      <c r="M2174" s="12"/>
      <c r="N2174" s="12"/>
      <c r="O2174" s="12"/>
      <c r="P2174" s="12"/>
    </row>
    <row r="2175" spans="3:16" x14ac:dyDescent="0.3">
      <c r="C2175" s="12"/>
      <c r="D2175" s="12"/>
      <c r="E2175" s="12"/>
      <c r="F2175" s="21"/>
      <c r="G2175" s="12"/>
      <c r="H2175" s="12"/>
      <c r="I2175" s="12"/>
      <c r="J2175" s="12"/>
      <c r="K2175" s="12"/>
      <c r="L2175" s="12"/>
      <c r="M2175" s="12"/>
      <c r="N2175" s="12"/>
      <c r="O2175" s="12"/>
      <c r="P2175" s="12"/>
    </row>
    <row r="2176" spans="3:16" x14ac:dyDescent="0.3">
      <c r="C2176" s="12"/>
      <c r="D2176" s="12"/>
      <c r="E2176" s="12"/>
      <c r="F2176" s="21"/>
      <c r="G2176" s="12"/>
      <c r="H2176" s="12"/>
      <c r="I2176" s="12"/>
      <c r="J2176" s="12"/>
      <c r="K2176" s="12"/>
      <c r="L2176" s="12"/>
      <c r="M2176" s="12"/>
      <c r="N2176" s="12"/>
      <c r="O2176" s="12"/>
      <c r="P2176" s="12"/>
    </row>
    <row r="2177" spans="3:16" x14ac:dyDescent="0.3">
      <c r="C2177" s="12"/>
      <c r="D2177" s="12"/>
      <c r="E2177" s="12"/>
      <c r="F2177" s="21"/>
      <c r="G2177" s="12"/>
      <c r="H2177" s="12"/>
      <c r="I2177" s="12"/>
      <c r="J2177" s="12"/>
      <c r="K2177" s="12"/>
      <c r="L2177" s="12"/>
      <c r="M2177" s="12"/>
      <c r="N2177" s="12"/>
      <c r="O2177" s="12"/>
      <c r="P2177" s="12"/>
    </row>
    <row r="2178" spans="3:16" x14ac:dyDescent="0.3">
      <c r="C2178" s="12"/>
      <c r="D2178" s="12"/>
      <c r="E2178" s="12"/>
      <c r="F2178" s="21"/>
      <c r="G2178" s="12"/>
      <c r="H2178" s="12"/>
      <c r="I2178" s="12"/>
      <c r="J2178" s="12"/>
      <c r="K2178" s="12"/>
      <c r="L2178" s="12"/>
      <c r="M2178" s="12"/>
      <c r="N2178" s="12"/>
      <c r="O2178" s="12"/>
      <c r="P2178" s="12"/>
    </row>
    <row r="2179" spans="3:16" x14ac:dyDescent="0.3">
      <c r="C2179" s="12"/>
      <c r="D2179" s="12"/>
      <c r="E2179" s="12"/>
      <c r="F2179" s="21"/>
      <c r="G2179" s="12"/>
      <c r="H2179" s="12"/>
      <c r="I2179" s="12"/>
      <c r="J2179" s="12"/>
      <c r="K2179" s="12"/>
      <c r="L2179" s="12"/>
      <c r="M2179" s="12"/>
      <c r="N2179" s="12"/>
      <c r="O2179" s="12"/>
      <c r="P2179" s="12"/>
    </row>
    <row r="2180" spans="3:16" x14ac:dyDescent="0.3">
      <c r="C2180" s="12"/>
      <c r="D2180" s="12"/>
      <c r="E2180" s="12"/>
      <c r="F2180" s="21"/>
      <c r="G2180" s="12"/>
      <c r="H2180" s="12"/>
      <c r="I2180" s="12"/>
      <c r="J2180" s="12"/>
      <c r="K2180" s="12"/>
      <c r="L2180" s="12"/>
      <c r="M2180" s="12"/>
      <c r="N2180" s="12"/>
      <c r="O2180" s="12"/>
      <c r="P2180" s="12"/>
    </row>
    <row r="2181" spans="3:16" x14ac:dyDescent="0.3">
      <c r="C2181" s="12"/>
      <c r="D2181" s="12"/>
      <c r="E2181" s="12"/>
      <c r="F2181" s="21"/>
      <c r="G2181" s="12"/>
      <c r="H2181" s="12"/>
      <c r="I2181" s="12"/>
      <c r="J2181" s="12"/>
      <c r="K2181" s="12"/>
      <c r="L2181" s="12"/>
      <c r="M2181" s="12"/>
      <c r="N2181" s="12"/>
      <c r="O2181" s="12"/>
      <c r="P2181" s="12"/>
    </row>
    <row r="2182" spans="3:16" x14ac:dyDescent="0.3">
      <c r="C2182" s="12"/>
      <c r="D2182" s="12"/>
      <c r="E2182" s="12"/>
      <c r="F2182" s="21"/>
      <c r="G2182" s="12"/>
      <c r="H2182" s="12"/>
      <c r="I2182" s="12"/>
      <c r="J2182" s="12"/>
      <c r="K2182" s="12"/>
      <c r="L2182" s="12"/>
      <c r="M2182" s="12"/>
      <c r="N2182" s="12"/>
      <c r="O2182" s="12"/>
      <c r="P2182" s="12"/>
    </row>
    <row r="2183" spans="3:16" x14ac:dyDescent="0.3">
      <c r="C2183" s="12"/>
      <c r="D2183" s="12"/>
      <c r="E2183" s="12"/>
      <c r="F2183" s="21"/>
      <c r="G2183" s="12"/>
      <c r="H2183" s="12"/>
      <c r="I2183" s="12"/>
      <c r="J2183" s="12"/>
      <c r="K2183" s="12"/>
      <c r="L2183" s="12"/>
      <c r="M2183" s="12"/>
      <c r="N2183" s="12"/>
      <c r="O2183" s="12"/>
      <c r="P2183" s="12"/>
    </row>
    <row r="2184" spans="3:16" x14ac:dyDescent="0.3">
      <c r="C2184" s="12"/>
      <c r="D2184" s="12"/>
      <c r="E2184" s="12"/>
      <c r="F2184" s="21"/>
      <c r="G2184" s="12"/>
      <c r="H2184" s="12"/>
      <c r="I2184" s="12"/>
      <c r="J2184" s="12"/>
      <c r="K2184" s="12"/>
      <c r="L2184" s="12"/>
      <c r="M2184" s="12"/>
      <c r="N2184" s="12"/>
      <c r="O2184" s="12"/>
      <c r="P2184" s="12"/>
    </row>
    <row r="2185" spans="3:16" x14ac:dyDescent="0.3">
      <c r="C2185" s="12"/>
      <c r="D2185" s="12"/>
      <c r="E2185" s="12"/>
      <c r="F2185" s="21"/>
      <c r="G2185" s="12"/>
      <c r="H2185" s="12"/>
      <c r="I2185" s="12"/>
      <c r="J2185" s="12"/>
      <c r="K2185" s="12"/>
      <c r="L2185" s="12"/>
      <c r="M2185" s="12"/>
      <c r="N2185" s="12"/>
      <c r="O2185" s="12"/>
      <c r="P2185" s="12"/>
    </row>
    <row r="2186" spans="3:16" x14ac:dyDescent="0.3">
      <c r="C2186" s="12"/>
      <c r="D2186" s="12"/>
      <c r="E2186" s="12"/>
      <c r="F2186" s="21"/>
      <c r="G2186" s="12"/>
      <c r="H2186" s="12"/>
      <c r="I2186" s="12"/>
      <c r="J2186" s="12"/>
      <c r="K2186" s="12"/>
      <c r="L2186" s="12"/>
      <c r="M2186" s="12"/>
      <c r="N2186" s="12"/>
      <c r="O2186" s="12"/>
      <c r="P2186" s="12"/>
    </row>
    <row r="2187" spans="3:16" x14ac:dyDescent="0.3">
      <c r="C2187" s="12"/>
      <c r="D2187" s="12"/>
      <c r="E2187" s="12"/>
      <c r="F2187" s="21"/>
      <c r="G2187" s="12"/>
      <c r="H2187" s="12"/>
      <c r="I2187" s="12"/>
      <c r="J2187" s="12"/>
      <c r="K2187" s="12"/>
      <c r="L2187" s="12"/>
      <c r="M2187" s="12"/>
      <c r="N2187" s="12"/>
      <c r="O2187" s="12"/>
      <c r="P2187" s="12"/>
    </row>
    <row r="2188" spans="3:16" x14ac:dyDescent="0.3">
      <c r="C2188" s="12"/>
      <c r="D2188" s="12"/>
      <c r="E2188" s="12"/>
      <c r="F2188" s="21"/>
      <c r="G2188" s="12"/>
      <c r="H2188" s="12"/>
      <c r="I2188" s="12"/>
      <c r="J2188" s="12"/>
      <c r="K2188" s="12"/>
      <c r="L2188" s="12"/>
      <c r="M2188" s="12"/>
      <c r="N2188" s="12"/>
      <c r="O2188" s="12"/>
      <c r="P2188" s="12"/>
    </row>
    <row r="2189" spans="3:16" x14ac:dyDescent="0.3">
      <c r="C2189" s="12"/>
      <c r="D2189" s="12"/>
      <c r="E2189" s="12"/>
      <c r="F2189" s="21"/>
      <c r="G2189" s="12"/>
      <c r="H2189" s="12"/>
      <c r="I2189" s="12"/>
      <c r="J2189" s="12"/>
      <c r="K2189" s="12"/>
      <c r="L2189" s="12"/>
      <c r="M2189" s="12"/>
      <c r="N2189" s="12"/>
      <c r="O2189" s="12"/>
      <c r="P2189" s="12"/>
    </row>
    <row r="2190" spans="3:16" x14ac:dyDescent="0.3">
      <c r="C2190" s="12"/>
      <c r="D2190" s="12"/>
      <c r="E2190" s="12"/>
      <c r="F2190" s="21"/>
      <c r="G2190" s="12"/>
      <c r="H2190" s="12"/>
      <c r="I2190" s="12"/>
      <c r="J2190" s="12"/>
      <c r="K2190" s="12"/>
      <c r="L2190" s="12"/>
      <c r="M2190" s="12"/>
      <c r="N2190" s="12"/>
      <c r="O2190" s="12"/>
      <c r="P2190" s="12"/>
    </row>
    <row r="2191" spans="3:16" x14ac:dyDescent="0.3">
      <c r="C2191" s="12"/>
      <c r="D2191" s="12"/>
      <c r="E2191" s="12"/>
      <c r="F2191" s="21"/>
      <c r="G2191" s="12"/>
      <c r="H2191" s="12"/>
      <c r="I2191" s="12"/>
      <c r="J2191" s="12"/>
      <c r="K2191" s="12"/>
      <c r="L2191" s="12"/>
      <c r="M2191" s="12"/>
      <c r="N2191" s="12"/>
      <c r="O2191" s="12"/>
      <c r="P2191" s="12"/>
    </row>
    <row r="2192" spans="3:16" x14ac:dyDescent="0.3">
      <c r="C2192" s="12"/>
      <c r="D2192" s="12"/>
      <c r="E2192" s="12"/>
      <c r="F2192" s="21"/>
      <c r="G2192" s="12"/>
      <c r="H2192" s="12"/>
      <c r="I2192" s="12"/>
      <c r="J2192" s="12"/>
      <c r="K2192" s="12"/>
      <c r="L2192" s="12"/>
      <c r="M2192" s="12"/>
      <c r="N2192" s="12"/>
      <c r="O2192" s="12"/>
      <c r="P2192" s="12"/>
    </row>
    <row r="2193" spans="3:16" x14ac:dyDescent="0.3">
      <c r="C2193" s="12"/>
      <c r="D2193" s="12"/>
      <c r="E2193" s="12"/>
      <c r="F2193" s="21"/>
      <c r="G2193" s="12"/>
      <c r="H2193" s="12"/>
      <c r="I2193" s="12"/>
      <c r="J2193" s="12"/>
      <c r="K2193" s="12"/>
      <c r="L2193" s="12"/>
      <c r="M2193" s="12"/>
      <c r="N2193" s="12"/>
      <c r="O2193" s="12"/>
      <c r="P2193" s="12"/>
    </row>
    <row r="2194" spans="3:16" x14ac:dyDescent="0.3">
      <c r="C2194" s="12"/>
      <c r="D2194" s="12"/>
      <c r="E2194" s="12"/>
      <c r="F2194" s="21"/>
      <c r="G2194" s="12"/>
      <c r="H2194" s="12"/>
      <c r="I2194" s="12"/>
      <c r="J2194" s="12"/>
      <c r="K2194" s="12"/>
      <c r="L2194" s="12"/>
      <c r="M2194" s="12"/>
      <c r="N2194" s="12"/>
      <c r="O2194" s="12"/>
      <c r="P2194" s="12"/>
    </row>
    <row r="2195" spans="3:16" x14ac:dyDescent="0.3">
      <c r="C2195" s="12"/>
      <c r="D2195" s="12"/>
      <c r="E2195" s="12"/>
      <c r="F2195" s="21"/>
      <c r="G2195" s="12"/>
      <c r="H2195" s="12"/>
      <c r="I2195" s="12"/>
      <c r="J2195" s="12"/>
      <c r="K2195" s="12"/>
      <c r="L2195" s="12"/>
      <c r="M2195" s="12"/>
      <c r="N2195" s="12"/>
      <c r="O2195" s="12"/>
      <c r="P2195" s="12"/>
    </row>
    <row r="2196" spans="3:16" x14ac:dyDescent="0.3">
      <c r="C2196" s="12"/>
      <c r="D2196" s="12"/>
      <c r="E2196" s="12"/>
      <c r="F2196" s="21"/>
      <c r="G2196" s="12"/>
      <c r="H2196" s="12"/>
      <c r="I2196" s="12"/>
      <c r="J2196" s="12"/>
      <c r="K2196" s="12"/>
      <c r="L2196" s="12"/>
      <c r="M2196" s="12"/>
      <c r="N2196" s="12"/>
      <c r="O2196" s="12"/>
      <c r="P2196" s="12"/>
    </row>
    <row r="2197" spans="3:16" x14ac:dyDescent="0.3">
      <c r="C2197" s="12"/>
      <c r="D2197" s="12"/>
      <c r="E2197" s="12"/>
      <c r="F2197" s="21"/>
      <c r="G2197" s="12"/>
      <c r="H2197" s="12"/>
      <c r="I2197" s="12"/>
      <c r="J2197" s="12"/>
      <c r="K2197" s="12"/>
      <c r="L2197" s="12"/>
      <c r="M2197" s="12"/>
      <c r="N2197" s="12"/>
      <c r="O2197" s="12"/>
      <c r="P2197" s="12"/>
    </row>
    <row r="2198" spans="3:16" x14ac:dyDescent="0.3">
      <c r="C2198" s="12"/>
      <c r="D2198" s="12"/>
      <c r="E2198" s="12"/>
      <c r="F2198" s="21"/>
      <c r="G2198" s="12"/>
      <c r="H2198" s="12"/>
      <c r="I2198" s="12"/>
      <c r="J2198" s="12"/>
      <c r="K2198" s="12"/>
      <c r="L2198" s="12"/>
      <c r="M2198" s="12"/>
      <c r="N2198" s="12"/>
      <c r="O2198" s="12"/>
      <c r="P2198" s="12"/>
    </row>
    <row r="2199" spans="3:16" x14ac:dyDescent="0.3">
      <c r="C2199" s="12"/>
      <c r="D2199" s="12"/>
      <c r="E2199" s="12"/>
      <c r="F2199" s="21"/>
      <c r="G2199" s="12"/>
      <c r="H2199" s="12"/>
      <c r="I2199" s="12"/>
      <c r="J2199" s="12"/>
      <c r="K2199" s="12"/>
      <c r="L2199" s="12"/>
      <c r="M2199" s="12"/>
      <c r="N2199" s="12"/>
      <c r="O2199" s="12"/>
      <c r="P2199" s="12"/>
    </row>
    <row r="2200" spans="3:16" x14ac:dyDescent="0.3">
      <c r="C2200" s="12"/>
      <c r="D2200" s="12"/>
      <c r="E2200" s="12"/>
      <c r="F2200" s="21"/>
      <c r="G2200" s="12"/>
      <c r="H2200" s="12"/>
      <c r="I2200" s="12"/>
      <c r="J2200" s="12"/>
      <c r="K2200" s="12"/>
      <c r="L2200" s="12"/>
      <c r="M2200" s="12"/>
      <c r="N2200" s="12"/>
      <c r="O2200" s="12"/>
      <c r="P2200" s="12"/>
    </row>
    <row r="2201" spans="3:16" x14ac:dyDescent="0.3">
      <c r="C2201" s="12"/>
      <c r="D2201" s="12"/>
      <c r="E2201" s="12"/>
      <c r="F2201" s="21"/>
      <c r="G2201" s="12"/>
      <c r="H2201" s="12"/>
      <c r="I2201" s="12"/>
      <c r="J2201" s="12"/>
      <c r="K2201" s="12"/>
      <c r="L2201" s="12"/>
      <c r="M2201" s="12"/>
      <c r="N2201" s="12"/>
      <c r="O2201" s="12"/>
      <c r="P2201" s="12"/>
    </row>
    <row r="2202" spans="3:16" x14ac:dyDescent="0.3">
      <c r="C2202" s="12"/>
      <c r="D2202" s="12"/>
      <c r="E2202" s="12"/>
      <c r="F2202" s="21"/>
      <c r="G2202" s="12"/>
      <c r="H2202" s="12"/>
      <c r="I2202" s="12"/>
      <c r="J2202" s="12"/>
      <c r="K2202" s="12"/>
      <c r="L2202" s="12"/>
      <c r="M2202" s="12"/>
      <c r="N2202" s="12"/>
      <c r="O2202" s="12"/>
      <c r="P2202" s="12"/>
    </row>
    <row r="2203" spans="3:16" x14ac:dyDescent="0.3">
      <c r="C2203" s="12"/>
      <c r="D2203" s="12"/>
      <c r="E2203" s="12"/>
      <c r="F2203" s="21"/>
      <c r="G2203" s="12"/>
      <c r="H2203" s="12"/>
      <c r="I2203" s="12"/>
      <c r="J2203" s="12"/>
      <c r="K2203" s="12"/>
      <c r="L2203" s="12"/>
      <c r="M2203" s="12"/>
      <c r="N2203" s="12"/>
      <c r="O2203" s="12"/>
      <c r="P2203" s="12"/>
    </row>
    <row r="2204" spans="3:16" x14ac:dyDescent="0.3">
      <c r="C2204" s="12"/>
      <c r="D2204" s="12"/>
      <c r="E2204" s="12"/>
      <c r="F2204" s="21"/>
      <c r="G2204" s="12"/>
      <c r="H2204" s="12"/>
      <c r="I2204" s="12"/>
      <c r="J2204" s="12"/>
      <c r="K2204" s="12"/>
      <c r="L2204" s="12"/>
      <c r="M2204" s="12"/>
      <c r="N2204" s="12"/>
      <c r="O2204" s="12"/>
      <c r="P2204" s="12"/>
    </row>
    <row r="2205" spans="3:16" x14ac:dyDescent="0.3">
      <c r="C2205" s="12"/>
      <c r="D2205" s="12"/>
      <c r="E2205" s="12"/>
      <c r="F2205" s="21"/>
      <c r="G2205" s="12"/>
      <c r="H2205" s="12"/>
      <c r="I2205" s="12"/>
      <c r="J2205" s="12"/>
      <c r="K2205" s="12"/>
      <c r="L2205" s="12"/>
      <c r="M2205" s="12"/>
      <c r="N2205" s="12"/>
      <c r="O2205" s="12"/>
      <c r="P2205" s="12"/>
    </row>
    <row r="2206" spans="3:16" x14ac:dyDescent="0.3">
      <c r="C2206" s="12"/>
      <c r="D2206" s="12"/>
      <c r="E2206" s="12"/>
      <c r="F2206" s="21"/>
      <c r="G2206" s="12"/>
      <c r="H2206" s="12"/>
      <c r="I2206" s="12"/>
      <c r="J2206" s="12"/>
      <c r="K2206" s="12"/>
      <c r="L2206" s="12"/>
      <c r="M2206" s="12"/>
      <c r="N2206" s="12"/>
      <c r="O2206" s="12"/>
      <c r="P2206" s="12"/>
    </row>
    <row r="2207" spans="3:16" x14ac:dyDescent="0.3">
      <c r="C2207" s="12"/>
      <c r="D2207" s="12"/>
      <c r="E2207" s="12"/>
      <c r="F2207" s="21"/>
      <c r="G2207" s="12"/>
      <c r="H2207" s="12"/>
      <c r="I2207" s="12"/>
      <c r="J2207" s="12"/>
      <c r="K2207" s="12"/>
      <c r="L2207" s="12"/>
      <c r="M2207" s="12"/>
      <c r="N2207" s="12"/>
      <c r="O2207" s="12"/>
      <c r="P2207" s="12"/>
    </row>
    <row r="2208" spans="3:16" x14ac:dyDescent="0.3">
      <c r="C2208" s="12"/>
      <c r="D2208" s="12"/>
      <c r="E2208" s="12"/>
      <c r="F2208" s="21"/>
      <c r="G2208" s="12"/>
      <c r="H2208" s="12"/>
      <c r="I2208" s="12"/>
      <c r="J2208" s="12"/>
      <c r="K2208" s="12"/>
      <c r="L2208" s="12"/>
      <c r="M2208" s="12"/>
      <c r="N2208" s="12"/>
      <c r="O2208" s="12"/>
      <c r="P2208" s="12"/>
    </row>
    <row r="2209" spans="3:16" x14ac:dyDescent="0.3">
      <c r="C2209" s="12"/>
      <c r="D2209" s="12"/>
      <c r="E2209" s="12"/>
      <c r="F2209" s="21"/>
      <c r="G2209" s="12"/>
      <c r="H2209" s="12"/>
      <c r="I2209" s="12"/>
      <c r="J2209" s="12"/>
      <c r="K2209" s="12"/>
      <c r="L2209" s="12"/>
      <c r="M2209" s="12"/>
      <c r="N2209" s="12"/>
      <c r="O2209" s="12"/>
      <c r="P2209" s="12"/>
    </row>
    <row r="2210" spans="3:16" x14ac:dyDescent="0.3">
      <c r="C2210" s="12"/>
      <c r="D2210" s="12"/>
      <c r="E2210" s="12"/>
      <c r="F2210" s="21"/>
      <c r="G2210" s="12"/>
      <c r="H2210" s="12"/>
      <c r="I2210" s="12"/>
      <c r="J2210" s="12"/>
      <c r="K2210" s="12"/>
      <c r="L2210" s="12"/>
      <c r="M2210" s="12"/>
      <c r="N2210" s="12"/>
      <c r="O2210" s="12"/>
      <c r="P2210" s="12"/>
    </row>
  </sheetData>
  <sheetProtection algorithmName="SHA-512" hashValue="wcNtTfRENF+EmuldgxLa/tJLpQFqk+aLcPvjiUQ13D1E7k/SCjj1+Pfi70QKqYil1YNUGST6YOYQpIdWwQp8dw==" saltValue="tntq5rEt1K3Aza3utaSX9Q==" spinCount="100000" sheet="1" objects="1" scenarios="1"/>
  <protectedRanges>
    <protectedRange sqref="E15:G64" name="Rango1"/>
  </protectedRanges>
  <mergeCells count="7">
    <mergeCell ref="D3:O7"/>
    <mergeCell ref="C1:P1"/>
    <mergeCell ref="D8:O11"/>
    <mergeCell ref="E13:E14"/>
    <mergeCell ref="F13:F14"/>
    <mergeCell ref="G13:G14"/>
    <mergeCell ref="H13:H14"/>
  </mergeCells>
  <phoneticPr fontId="3" type="noConversion"/>
  <conditionalFormatting sqref="G15:G64">
    <cfRule type="expression" dxfId="2665" priority="25" stopIfTrue="1">
      <formula>AND(OR(ISTEXT(E15),ISTEXT(F15)),ISBLANK(G15),G15="")</formula>
    </cfRule>
  </conditionalFormatting>
  <conditionalFormatting sqref="F15:F64">
    <cfRule type="expression" dxfId="2664" priority="26" stopIfTrue="1">
      <formula>AND(ISTEXT(E15),ISNONTEXT(F15))</formula>
    </cfRule>
  </conditionalFormatting>
  <conditionalFormatting sqref="E15:E64">
    <cfRule type="expression" dxfId="2663" priority="22" stopIfTrue="1">
      <formula>E15=""</formula>
    </cfRule>
  </conditionalFormatting>
  <dataValidations count="2">
    <dataValidation type="list" allowBlank="1" showInputMessage="1" showErrorMessage="1" sqref="F15:F64" xr:uid="{00000000-0002-0000-0700-000001000000}">
      <formula1>Tipo_ER</formula1>
    </dataValidation>
    <dataValidation type="decimal" operator="greaterThanOrEqual" allowBlank="1" showInputMessage="1" showErrorMessage="1" sqref="G15:G64" xr:uid="{00000000-0002-0000-0700-000002000000}">
      <formula1>0</formula1>
    </dataValidation>
  </dataValidations>
  <hyperlinks>
    <hyperlink ref="A4" location="'2. Hoja de trabajo. Consumos'!A1" display="2. Hoja de trabajo. Consumos" xr:uid="{00000000-0004-0000-0700-000000000000}"/>
    <hyperlink ref="A5" location="'3. Instalaciones fijas'!A1" display="3. Instalaciones fijas" xr:uid="{00000000-0004-0000-0700-000001000000}"/>
    <hyperlink ref="A7" location="'5. Emisiones Fugitivas'!A1" display="5. Emisiones fugitivas" xr:uid="{00000000-0004-0000-0700-000002000000}"/>
    <hyperlink ref="A8" location="'6. Emisiones de proceso'!A1" display="6. Emisiones de proceso" xr:uid="{00000000-0004-0000-0700-000003000000}"/>
    <hyperlink ref="A9" location="'7. Información adicional'!A1" display="7. Información adicional" xr:uid="{00000000-0004-0000-0700-000004000000}"/>
    <hyperlink ref="A13" location="'11. Revisiones calculadora'!A1" display="11. Revisiones de la calculadora" xr:uid="{00000000-0004-0000-0700-000005000000}"/>
    <hyperlink ref="A3" location="'1.Datos generales organización '!A1" display="1. Datos de la organización" xr:uid="{00000000-0004-0000-0700-000006000000}"/>
    <hyperlink ref="A6" location="'4. Vehículos y maquinaria'!A1" display="4. Vehículos y maquinaria" xr:uid="{00000000-0004-0000-0700-000007000000}"/>
    <hyperlink ref="A11" location="'9. Informe final. Resultados'!A1" display="9. Informe final: Resultados" xr:uid="{00000000-0004-0000-0700-000008000000}"/>
    <hyperlink ref="A10" location="'8.Electricidad y otras energías'!A1" display="8. Indirectas por energía comprada" xr:uid="{00000000-0004-0000-0700-000009000000}"/>
    <hyperlink ref="A12" location="'10. Factores de emisión'!A1" display="10. Factores de emisión" xr:uid="{00000000-0004-0000-0700-00000A000000}"/>
  </hyperlinks>
  <pageMargins left="0.75" right="0.75" top="1" bottom="1" header="0" footer="0"/>
  <pageSetup paperSize="256" scale="48"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L411"/>
  <sheetViews>
    <sheetView showGridLines="0"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6.5" x14ac:dyDescent="0.3"/>
  <cols>
    <col min="1" max="1" width="27.140625" style="13" customWidth="1"/>
    <col min="2" max="2" width="0.5703125" style="11" customWidth="1"/>
    <col min="3" max="3" width="1.5703125" style="29" customWidth="1"/>
    <col min="4" max="4" width="1.42578125" style="54" customWidth="1"/>
    <col min="5" max="5" width="26.28515625" style="54" customWidth="1"/>
    <col min="6" max="6" width="51.42578125" style="54" customWidth="1"/>
    <col min="7" max="7" width="25" style="54" customWidth="1"/>
    <col min="8" max="8" width="16.28515625" style="54" customWidth="1"/>
    <col min="9" max="9" width="16.42578125" style="54" customWidth="1"/>
    <col min="10" max="10" width="17.7109375" style="54" customWidth="1"/>
    <col min="11" max="11" width="6.5703125" style="54" customWidth="1"/>
    <col min="12" max="12" width="2.7109375" style="54" customWidth="1"/>
    <col min="13" max="13" width="2" style="54" customWidth="1"/>
    <col min="14" max="14" width="11.42578125" style="54" customWidth="1"/>
    <col min="15" max="15" width="6.7109375" style="54" bestFit="1" customWidth="1"/>
    <col min="16" max="16" width="7.140625" style="54" bestFit="1" customWidth="1"/>
    <col min="17" max="20" width="10.7109375" style="54" customWidth="1"/>
    <col min="21" max="21" width="11.42578125" style="54" bestFit="1" customWidth="1"/>
    <col min="22" max="47" width="11.42578125" style="54" customWidth="1"/>
    <col min="48" max="16384" width="11.42578125" style="54"/>
  </cols>
  <sheetData>
    <row r="1" spans="1:22" s="12" customFormat="1" ht="36" customHeight="1" x14ac:dyDescent="0.3">
      <c r="A1" s="10"/>
      <c r="B1" s="11"/>
      <c r="C1" s="1148" t="s">
        <v>1372</v>
      </c>
      <c r="D1" s="1148"/>
      <c r="E1" s="1148"/>
      <c r="F1" s="1148"/>
      <c r="G1" s="1148"/>
      <c r="H1" s="1148"/>
      <c r="I1" s="1148"/>
      <c r="J1" s="1148"/>
      <c r="K1" s="1148"/>
      <c r="L1" s="1148"/>
      <c r="M1" s="1148"/>
      <c r="P1" s="198">
        <f>'1.Datos generales organización '!G3</f>
        <v>0</v>
      </c>
    </row>
    <row r="2" spans="1:22" s="14" customFormat="1" ht="36" customHeight="1" x14ac:dyDescent="0.25">
      <c r="A2" s="7"/>
      <c r="B2" s="5"/>
      <c r="C2" s="29"/>
      <c r="E2" s="996" t="str">
        <f>IF(ISNUMBER(Datos!D6),"","Para que la calculadora funcione correctamente, debe introducir el AÑO DE CÁLCULO en la pestaña 1_Datos generales de la organización.")</f>
        <v>Para que la calculadora funcione correctamente, debe introducir el AÑO DE CÁLCULO en la pestaña 1_Datos generales de la organización.</v>
      </c>
      <c r="G2" s="32"/>
      <c r="H2" s="32"/>
      <c r="I2" s="32"/>
      <c r="J2" s="32"/>
      <c r="K2" s="32"/>
      <c r="L2" s="32"/>
      <c r="M2" s="15"/>
      <c r="N2" s="16"/>
      <c r="O2" s="16"/>
      <c r="P2" s="15"/>
      <c r="Q2" s="15"/>
    </row>
    <row r="3" spans="1:22" s="14" customFormat="1" ht="15" customHeight="1" x14ac:dyDescent="0.25">
      <c r="A3" s="17" t="s">
        <v>49</v>
      </c>
      <c r="B3" s="76"/>
      <c r="C3" s="29"/>
      <c r="E3" s="1168" t="s">
        <v>790</v>
      </c>
      <c r="F3" s="1168"/>
      <c r="G3" s="1168"/>
      <c r="H3" s="1168"/>
      <c r="I3" s="1168"/>
      <c r="J3" s="1168"/>
      <c r="K3" s="1168"/>
      <c r="L3" s="286"/>
      <c r="M3" s="286"/>
      <c r="N3" s="286"/>
      <c r="O3" s="286"/>
      <c r="P3" s="286"/>
      <c r="Q3" s="286"/>
      <c r="R3" s="286"/>
      <c r="S3" s="286"/>
      <c r="T3" s="226"/>
      <c r="U3" s="226"/>
      <c r="V3" s="215"/>
    </row>
    <row r="4" spans="1:22" s="14" customFormat="1" ht="15" customHeight="1" x14ac:dyDescent="0.25">
      <c r="A4" s="17" t="s">
        <v>1149</v>
      </c>
      <c r="B4" s="76"/>
      <c r="C4" s="29"/>
      <c r="E4" s="277"/>
      <c r="F4" s="277"/>
      <c r="G4" s="277"/>
      <c r="H4" s="277"/>
      <c r="I4" s="277"/>
      <c r="J4" s="277"/>
      <c r="K4" s="277"/>
      <c r="L4" s="277"/>
      <c r="M4" s="277"/>
      <c r="N4" s="277"/>
      <c r="O4" s="226"/>
      <c r="P4" s="226"/>
      <c r="Q4" s="226"/>
      <c r="R4" s="226"/>
      <c r="S4" s="226"/>
      <c r="T4" s="226"/>
      <c r="U4" s="226"/>
      <c r="V4" s="215"/>
    </row>
    <row r="5" spans="1:22" s="14" customFormat="1" ht="15" customHeight="1" x14ac:dyDescent="0.25">
      <c r="A5" s="17" t="s">
        <v>1150</v>
      </c>
      <c r="B5" s="76"/>
      <c r="C5" s="29"/>
      <c r="E5" s="1135" t="s">
        <v>791</v>
      </c>
      <c r="F5" s="1135"/>
      <c r="G5" s="1135"/>
      <c r="H5" s="1135"/>
      <c r="I5" s="1135"/>
      <c r="J5" s="1135"/>
      <c r="K5" s="1135"/>
      <c r="L5" s="277"/>
      <c r="M5" s="277"/>
      <c r="N5" s="277"/>
      <c r="O5" s="226"/>
      <c r="P5" s="226"/>
      <c r="Q5" s="226"/>
      <c r="R5" s="226"/>
      <c r="S5" s="226"/>
      <c r="T5" s="226"/>
      <c r="U5" s="226"/>
      <c r="V5" s="215"/>
    </row>
    <row r="6" spans="1:22" s="14" customFormat="1" ht="15" customHeight="1" x14ac:dyDescent="0.25">
      <c r="A6" s="17" t="s">
        <v>1151</v>
      </c>
      <c r="B6" s="76"/>
      <c r="C6" s="29"/>
      <c r="E6" s="277"/>
      <c r="F6" s="277"/>
      <c r="G6" s="277"/>
      <c r="H6" s="277"/>
      <c r="I6" s="277"/>
      <c r="J6" s="277"/>
      <c r="K6" s="277"/>
      <c r="L6" s="277"/>
      <c r="M6" s="277"/>
      <c r="N6" s="277"/>
      <c r="O6" s="277"/>
      <c r="P6" s="277"/>
      <c r="Q6" s="277"/>
      <c r="R6" s="277"/>
      <c r="S6" s="277"/>
      <c r="T6" s="226"/>
      <c r="U6" s="226"/>
      <c r="V6" s="215"/>
    </row>
    <row r="7" spans="1:22" s="14" customFormat="1" ht="15" customHeight="1" x14ac:dyDescent="0.25">
      <c r="A7" s="17" t="s">
        <v>1152</v>
      </c>
      <c r="B7" s="76"/>
      <c r="C7" s="29"/>
      <c r="E7" s="281" t="s">
        <v>793</v>
      </c>
      <c r="F7" s="226"/>
      <c r="G7" s="226"/>
      <c r="H7" s="226"/>
      <c r="I7" s="226"/>
      <c r="J7" s="226"/>
      <c r="K7" s="226"/>
      <c r="L7" s="236"/>
      <c r="M7" s="226"/>
      <c r="N7" s="226"/>
      <c r="O7" s="226"/>
      <c r="P7" s="226"/>
      <c r="Q7" s="226"/>
      <c r="R7" s="226"/>
      <c r="S7" s="226"/>
      <c r="T7" s="226"/>
      <c r="U7" s="226"/>
      <c r="V7" s="215"/>
    </row>
    <row r="8" spans="1:22" s="14" customFormat="1" ht="15" customHeight="1" x14ac:dyDescent="0.25">
      <c r="A8" s="17" t="s">
        <v>1153</v>
      </c>
      <c r="B8" s="76"/>
      <c r="C8" s="29"/>
      <c r="E8" s="659" t="s">
        <v>797</v>
      </c>
      <c r="F8" s="282"/>
      <c r="G8" s="282"/>
      <c r="H8" s="282"/>
      <c r="I8" s="282"/>
      <c r="J8" s="282"/>
      <c r="K8" s="282"/>
      <c r="L8" s="277"/>
      <c r="M8" s="277"/>
      <c r="N8" s="277"/>
      <c r="O8" s="277"/>
      <c r="P8" s="277"/>
      <c r="Q8" s="277"/>
      <c r="R8" s="277"/>
      <c r="S8" s="277"/>
      <c r="T8" s="226"/>
      <c r="U8" s="226"/>
      <c r="V8" s="215"/>
    </row>
    <row r="9" spans="1:22" s="14" customFormat="1" ht="15" customHeight="1" x14ac:dyDescent="0.25">
      <c r="A9" s="17" t="s">
        <v>1154</v>
      </c>
      <c r="B9" s="76"/>
      <c r="C9" s="29"/>
      <c r="E9" s="659" t="s">
        <v>799</v>
      </c>
      <c r="F9" s="282"/>
      <c r="G9" s="282"/>
      <c r="H9" s="282"/>
      <c r="I9" s="282"/>
      <c r="J9" s="282"/>
      <c r="K9" s="282"/>
      <c r="L9" s="277"/>
      <c r="M9" s="277"/>
      <c r="N9" s="277"/>
      <c r="O9" s="277"/>
      <c r="P9" s="277"/>
      <c r="Q9" s="277"/>
      <c r="R9" s="277"/>
      <c r="S9" s="277"/>
      <c r="T9" s="226"/>
      <c r="U9" s="226"/>
      <c r="V9" s="215"/>
    </row>
    <row r="10" spans="1:22" s="14" customFormat="1" ht="15" customHeight="1" x14ac:dyDescent="0.25">
      <c r="A10" s="4" t="s">
        <v>1357</v>
      </c>
      <c r="B10" s="76"/>
      <c r="C10" s="29"/>
      <c r="E10" s="659" t="s">
        <v>798</v>
      </c>
      <c r="F10" s="282"/>
      <c r="G10" s="282"/>
      <c r="H10" s="282"/>
      <c r="I10" s="282"/>
      <c r="J10" s="282"/>
      <c r="K10" s="282"/>
      <c r="L10" s="277"/>
      <c r="M10" s="277"/>
      <c r="N10" s="277"/>
      <c r="O10" s="277"/>
      <c r="P10" s="277"/>
      <c r="Q10" s="277"/>
      <c r="R10" s="277"/>
      <c r="S10" s="277"/>
      <c r="T10" s="226"/>
      <c r="U10" s="226"/>
      <c r="V10" s="215"/>
    </row>
    <row r="11" spans="1:22" s="14" customFormat="1" ht="15" customHeight="1" x14ac:dyDescent="0.25">
      <c r="A11" s="17" t="s">
        <v>1155</v>
      </c>
      <c r="B11" s="76"/>
      <c r="C11" s="29"/>
      <c r="E11" s="659" t="s">
        <v>1374</v>
      </c>
      <c r="F11" s="282"/>
      <c r="G11" s="282"/>
      <c r="H11" s="282"/>
      <c r="I11" s="282"/>
      <c r="J11" s="282"/>
      <c r="K11" s="282"/>
      <c r="L11" s="277"/>
      <c r="M11" s="277"/>
      <c r="N11" s="277"/>
      <c r="O11" s="277"/>
      <c r="P11" s="277"/>
      <c r="Q11" s="277"/>
      <c r="R11" s="277"/>
      <c r="S11" s="277"/>
      <c r="T11" s="226"/>
      <c r="U11" s="226"/>
      <c r="V11" s="215"/>
    </row>
    <row r="12" spans="1:22" s="14" customFormat="1" ht="15" customHeight="1" x14ac:dyDescent="0.25">
      <c r="A12" s="17" t="s">
        <v>1156</v>
      </c>
      <c r="B12" s="76"/>
      <c r="C12" s="29"/>
      <c r="E12" s="281" t="s">
        <v>794</v>
      </c>
      <c r="F12" s="286"/>
      <c r="G12" s="286"/>
      <c r="H12" s="286"/>
      <c r="I12" s="286"/>
      <c r="J12" s="286"/>
      <c r="K12" s="286"/>
      <c r="L12" s="286"/>
      <c r="M12" s="286"/>
      <c r="N12" s="286"/>
      <c r="O12" s="286"/>
      <c r="P12" s="237"/>
      <c r="Q12" s="237"/>
      <c r="R12" s="237"/>
      <c r="S12" s="237"/>
      <c r="T12" s="216"/>
      <c r="U12" s="237"/>
    </row>
    <row r="13" spans="1:22" s="14" customFormat="1" ht="15" customHeight="1" x14ac:dyDescent="0.25">
      <c r="A13" s="17" t="s">
        <v>1157</v>
      </c>
      <c r="B13" s="76"/>
      <c r="C13" s="29"/>
      <c r="E13" s="659" t="s">
        <v>796</v>
      </c>
      <c r="F13" s="282"/>
      <c r="G13" s="282"/>
      <c r="H13" s="282"/>
      <c r="I13" s="282"/>
      <c r="J13" s="282"/>
      <c r="K13" s="282"/>
      <c r="L13" s="277"/>
      <c r="M13" s="277"/>
      <c r="N13" s="277"/>
      <c r="O13" s="277"/>
      <c r="P13" s="277"/>
      <c r="Q13" s="277"/>
      <c r="R13" s="277"/>
      <c r="S13" s="277"/>
      <c r="T13" s="226"/>
      <c r="U13" s="226"/>
      <c r="V13" s="215"/>
    </row>
    <row r="14" spans="1:22" s="14" customFormat="1" ht="15" customHeight="1" x14ac:dyDescent="0.25">
      <c r="A14" s="66"/>
      <c r="B14" s="76"/>
      <c r="C14" s="29"/>
      <c r="E14" s="281" t="s">
        <v>792</v>
      </c>
      <c r="F14" s="286"/>
      <c r="G14" s="286"/>
      <c r="H14" s="286"/>
      <c r="I14" s="286"/>
      <c r="J14" s="286"/>
      <c r="K14" s="286"/>
      <c r="L14" s="286"/>
      <c r="M14" s="286"/>
      <c r="N14" s="286"/>
      <c r="O14" s="286"/>
      <c r="P14" s="237"/>
      <c r="Q14" s="237"/>
      <c r="R14" s="237"/>
      <c r="S14" s="237"/>
      <c r="T14" s="216"/>
      <c r="U14" s="237"/>
    </row>
    <row r="15" spans="1:22" s="14" customFormat="1" ht="15" customHeight="1" x14ac:dyDescent="0.25">
      <c r="A15" s="66"/>
      <c r="B15" s="76"/>
      <c r="C15" s="29"/>
      <c r="E15" s="659" t="s">
        <v>800</v>
      </c>
      <c r="F15" s="283"/>
      <c r="G15" s="283"/>
      <c r="H15" s="283"/>
      <c r="I15" s="283"/>
      <c r="J15" s="283"/>
      <c r="K15" s="283"/>
      <c r="L15" s="283"/>
      <c r="M15" s="283"/>
      <c r="N15" s="283"/>
      <c r="O15" s="286"/>
      <c r="P15" s="237"/>
      <c r="Q15" s="237"/>
      <c r="R15" s="237"/>
      <c r="S15" s="237"/>
      <c r="T15" s="216"/>
      <c r="U15" s="237"/>
    </row>
    <row r="16" spans="1:22" s="14" customFormat="1" ht="15" customHeight="1" x14ac:dyDescent="0.25">
      <c r="A16" s="7"/>
      <c r="B16" s="6"/>
      <c r="C16" s="29"/>
      <c r="D16" s="233"/>
      <c r="F16" s="233"/>
      <c r="G16" s="233"/>
      <c r="H16" s="233"/>
      <c r="I16" s="233"/>
      <c r="J16" s="233"/>
      <c r="K16" s="233"/>
      <c r="L16" s="233"/>
      <c r="N16" s="16"/>
      <c r="O16" s="16"/>
      <c r="P16" s="15"/>
      <c r="Q16" s="15"/>
    </row>
    <row r="17" spans="1:17" s="14" customFormat="1" ht="15" customHeight="1" x14ac:dyDescent="0.25">
      <c r="A17" s="7"/>
      <c r="B17" s="6"/>
      <c r="C17" s="29"/>
      <c r="D17" s="284" t="s">
        <v>788</v>
      </c>
      <c r="E17" s="293"/>
      <c r="F17" s="293"/>
      <c r="G17" s="293"/>
      <c r="H17" s="293"/>
      <c r="I17" s="293"/>
      <c r="J17" s="293"/>
      <c r="K17" s="293"/>
      <c r="L17" s="31"/>
      <c r="M17" s="31"/>
      <c r="N17" s="16"/>
      <c r="O17" s="16"/>
      <c r="P17" s="15"/>
      <c r="Q17" s="15"/>
    </row>
    <row r="18" spans="1:17" s="32" customFormat="1" ht="15" customHeight="1" x14ac:dyDescent="0.25">
      <c r="A18" s="7"/>
      <c r="B18" s="6"/>
      <c r="C18" s="29"/>
      <c r="D18" s="202"/>
    </row>
    <row r="19" spans="1:17" s="32" customFormat="1" ht="15" customHeight="1" x14ac:dyDescent="0.25">
      <c r="A19" s="7"/>
      <c r="B19" s="11"/>
      <c r="C19" s="29"/>
      <c r="D19" s="295"/>
      <c r="E19" s="1298" t="s">
        <v>1691</v>
      </c>
      <c r="F19" s="1298"/>
      <c r="G19" s="1298"/>
      <c r="H19" s="1298"/>
      <c r="I19" s="1298"/>
      <c r="J19" s="1298"/>
      <c r="K19" s="1298"/>
      <c r="L19" s="233"/>
      <c r="M19" s="73"/>
    </row>
    <row r="20" spans="1:17" s="32" customFormat="1" ht="15" customHeight="1" x14ac:dyDescent="0.25">
      <c r="A20" s="7"/>
      <c r="B20" s="11"/>
      <c r="C20" s="29"/>
      <c r="D20" s="295"/>
      <c r="E20" s="1298"/>
      <c r="F20" s="1298"/>
      <c r="G20" s="1298"/>
      <c r="H20" s="1298"/>
      <c r="I20" s="1298"/>
      <c r="J20" s="1298"/>
      <c r="K20" s="1298"/>
      <c r="L20" s="233"/>
      <c r="M20" s="73"/>
    </row>
    <row r="21" spans="1:17" s="32" customFormat="1" ht="15" customHeight="1" x14ac:dyDescent="0.25">
      <c r="A21" s="7"/>
      <c r="B21" s="11"/>
      <c r="C21" s="29"/>
      <c r="D21" s="295"/>
      <c r="E21" s="295"/>
      <c r="F21" s="295"/>
      <c r="G21" s="295"/>
      <c r="H21" s="295"/>
      <c r="I21" s="295"/>
      <c r="J21" s="295"/>
      <c r="K21" s="295"/>
      <c r="L21" s="274"/>
      <c r="M21" s="71"/>
    </row>
    <row r="22" spans="1:17" s="12" customFormat="1" ht="15" customHeight="1" x14ac:dyDescent="0.3">
      <c r="A22" s="7"/>
      <c r="B22" s="11"/>
      <c r="C22" s="29"/>
      <c r="D22" s="295"/>
      <c r="E22" s="1298" t="s">
        <v>1692</v>
      </c>
      <c r="F22" s="1298"/>
      <c r="G22" s="1298"/>
      <c r="H22" s="1298"/>
      <c r="I22" s="1298"/>
      <c r="J22" s="1298"/>
      <c r="K22" s="1298"/>
      <c r="L22" s="233"/>
      <c r="M22" s="31"/>
    </row>
    <row r="23" spans="1:17" s="12" customFormat="1" x14ac:dyDescent="0.3">
      <c r="A23" s="7"/>
      <c r="B23" s="11"/>
      <c r="C23" s="29"/>
      <c r="D23" s="295"/>
      <c r="E23" s="1298"/>
      <c r="F23" s="1298"/>
      <c r="G23" s="1298"/>
      <c r="H23" s="1298"/>
      <c r="I23" s="1298"/>
      <c r="J23" s="1298"/>
      <c r="K23" s="1298"/>
      <c r="L23" s="233"/>
      <c r="M23" s="31"/>
    </row>
    <row r="24" spans="1:17" s="12" customFormat="1" ht="15" customHeight="1" x14ac:dyDescent="0.3">
      <c r="A24" s="7"/>
      <c r="B24" s="11"/>
      <c r="C24" s="29"/>
      <c r="D24" s="295"/>
      <c r="E24" s="295"/>
      <c r="F24" s="295"/>
      <c r="G24" s="295"/>
      <c r="H24" s="295"/>
      <c r="I24" s="295"/>
      <c r="J24" s="295"/>
      <c r="K24" s="295"/>
      <c r="L24" s="233"/>
      <c r="M24" s="31"/>
    </row>
    <row r="25" spans="1:17" s="12" customFormat="1" ht="15" customHeight="1" x14ac:dyDescent="0.35">
      <c r="A25" s="7"/>
      <c r="B25" s="11"/>
      <c r="C25" s="29"/>
      <c r="D25" s="55"/>
      <c r="E25" s="1286" t="s">
        <v>972</v>
      </c>
      <c r="F25" s="1183" t="s">
        <v>1133</v>
      </c>
      <c r="G25" s="1296" t="s">
        <v>1134</v>
      </c>
      <c r="H25" s="1217" t="s">
        <v>1001</v>
      </c>
      <c r="I25" s="1217" t="str">
        <f>IF('1.Datos generales organización '!$G$3&lt;2021,"Factor Mix eléc.(3) kg CO2/kWh","Factor Mix eléc.(3) kg CO2e/kWh")</f>
        <v>Factor Mix eléc.(3) kg CO2/kWh</v>
      </c>
      <c r="J25" s="1284" t="str">
        <f>IF('1.Datos generales organización '!$G$3&lt;2021,"Emisiones (4) kg CO2","Emisiones (4)            kg CO2e")</f>
        <v>Emisiones (4) kg CO2</v>
      </c>
      <c r="K25" s="294"/>
      <c r="Q25" s="136"/>
    </row>
    <row r="26" spans="1:17" s="12" customFormat="1" ht="15" customHeight="1" x14ac:dyDescent="0.3">
      <c r="A26" s="7"/>
      <c r="B26" s="11"/>
      <c r="C26" s="29"/>
      <c r="E26" s="1287"/>
      <c r="F26" s="1184"/>
      <c r="G26" s="1297"/>
      <c r="H26" s="1219"/>
      <c r="I26" s="1219"/>
      <c r="J26" s="1285"/>
      <c r="K26" s="294"/>
    </row>
    <row r="27" spans="1:17" s="12" customFormat="1" ht="15" customHeight="1" x14ac:dyDescent="0.3">
      <c r="A27" s="7"/>
      <c r="B27" s="11"/>
      <c r="C27" s="29"/>
      <c r="E27" s="147"/>
      <c r="F27" s="769"/>
      <c r="G27" s="259"/>
      <c r="H27" s="56"/>
      <c r="I27" s="777" t="str">
        <f ca="1">Datos!G1470</f>
        <v/>
      </c>
      <c r="J27" s="664" t="str">
        <f ca="1">Datos!H1470</f>
        <v/>
      </c>
      <c r="K27" s="294"/>
    </row>
    <row r="28" spans="1:17" s="12" customFormat="1" ht="15" customHeight="1" x14ac:dyDescent="0.3">
      <c r="A28" s="7"/>
      <c r="B28" s="11"/>
      <c r="C28" s="29"/>
      <c r="E28" s="147"/>
      <c r="F28" s="769"/>
      <c r="G28" s="259"/>
      <c r="H28" s="56"/>
      <c r="I28" s="777" t="str">
        <f ca="1">Datos!G1471</f>
        <v/>
      </c>
      <c r="J28" s="664" t="str">
        <f ca="1">Datos!H1471</f>
        <v/>
      </c>
      <c r="K28" s="294"/>
      <c r="L28" s="32"/>
    </row>
    <row r="29" spans="1:17" s="12" customFormat="1" ht="15" customHeight="1" x14ac:dyDescent="0.3">
      <c r="A29" s="7"/>
      <c r="B29" s="11"/>
      <c r="C29" s="29"/>
      <c r="E29" s="147"/>
      <c r="F29" s="769"/>
      <c r="G29" s="259"/>
      <c r="H29" s="56"/>
      <c r="I29" s="777" t="str">
        <f ca="1">Datos!G1472</f>
        <v/>
      </c>
      <c r="J29" s="664" t="str">
        <f ca="1">Datos!H1472</f>
        <v/>
      </c>
      <c r="K29" s="294"/>
      <c r="L29" s="32"/>
    </row>
    <row r="30" spans="1:17" s="12" customFormat="1" ht="15" customHeight="1" x14ac:dyDescent="0.3">
      <c r="A30" s="19"/>
      <c r="B30" s="11"/>
      <c r="C30" s="29"/>
      <c r="E30" s="147"/>
      <c r="F30" s="769"/>
      <c r="G30" s="259"/>
      <c r="H30" s="56"/>
      <c r="I30" s="777" t="str">
        <f ca="1">Datos!G1473</f>
        <v/>
      </c>
      <c r="J30" s="664" t="str">
        <f ca="1">Datos!H1473</f>
        <v/>
      </c>
      <c r="K30" s="294"/>
      <c r="L30" s="32"/>
    </row>
    <row r="31" spans="1:17" s="12" customFormat="1" ht="15" customHeight="1" x14ac:dyDescent="0.3">
      <c r="A31" s="19"/>
      <c r="B31" s="11"/>
      <c r="C31" s="29"/>
      <c r="E31" s="147"/>
      <c r="F31" s="769"/>
      <c r="G31" s="259"/>
      <c r="H31" s="56"/>
      <c r="I31" s="777" t="str">
        <f ca="1">Datos!G1474</f>
        <v/>
      </c>
      <c r="J31" s="664" t="str">
        <f ca="1">Datos!H1474</f>
        <v/>
      </c>
      <c r="K31" s="294"/>
      <c r="L31" s="32"/>
    </row>
    <row r="32" spans="1:17" s="12" customFormat="1" ht="15" customHeight="1" x14ac:dyDescent="0.3">
      <c r="A32" s="19"/>
      <c r="B32" s="11"/>
      <c r="C32" s="29"/>
      <c r="E32" s="147"/>
      <c r="F32" s="769"/>
      <c r="G32" s="259"/>
      <c r="H32" s="56"/>
      <c r="I32" s="777" t="str">
        <f ca="1">Datos!G1475</f>
        <v/>
      </c>
      <c r="J32" s="664" t="str">
        <f ca="1">Datos!H1475</f>
        <v/>
      </c>
      <c r="K32" s="294"/>
      <c r="L32" s="32"/>
    </row>
    <row r="33" spans="1:12" s="12" customFormat="1" ht="15" customHeight="1" x14ac:dyDescent="0.3">
      <c r="A33" s="19"/>
      <c r="B33" s="11"/>
      <c r="C33" s="29"/>
      <c r="E33" s="147"/>
      <c r="F33" s="769"/>
      <c r="G33" s="259"/>
      <c r="H33" s="56"/>
      <c r="I33" s="777" t="str">
        <f ca="1">Datos!G1476</f>
        <v/>
      </c>
      <c r="J33" s="664" t="str">
        <f ca="1">Datos!H1476</f>
        <v/>
      </c>
      <c r="K33" s="294"/>
      <c r="L33" s="32"/>
    </row>
    <row r="34" spans="1:12" s="12" customFormat="1" ht="15" customHeight="1" x14ac:dyDescent="0.3">
      <c r="A34" s="19"/>
      <c r="B34" s="11"/>
      <c r="C34" s="29"/>
      <c r="E34" s="147"/>
      <c r="F34" s="769"/>
      <c r="G34" s="259"/>
      <c r="H34" s="56"/>
      <c r="I34" s="777" t="str">
        <f ca="1">Datos!G1477</f>
        <v/>
      </c>
      <c r="J34" s="664" t="str">
        <f ca="1">Datos!H1477</f>
        <v/>
      </c>
      <c r="K34" s="294"/>
      <c r="L34" s="32"/>
    </row>
    <row r="35" spans="1:12" s="12" customFormat="1" ht="15" customHeight="1" x14ac:dyDescent="0.3">
      <c r="A35" s="19"/>
      <c r="B35" s="11"/>
      <c r="C35" s="29"/>
      <c r="E35" s="147"/>
      <c r="F35" s="769"/>
      <c r="G35" s="259"/>
      <c r="H35" s="56"/>
      <c r="I35" s="777" t="str">
        <f ca="1">Datos!G1478</f>
        <v/>
      </c>
      <c r="J35" s="664" t="str">
        <f ca="1">Datos!H1478</f>
        <v/>
      </c>
      <c r="K35" s="294"/>
      <c r="L35" s="32"/>
    </row>
    <row r="36" spans="1:12" s="12" customFormat="1" ht="15" customHeight="1" x14ac:dyDescent="0.3">
      <c r="A36" s="19"/>
      <c r="B36" s="11"/>
      <c r="C36" s="29"/>
      <c r="E36" s="147"/>
      <c r="F36" s="769"/>
      <c r="G36" s="259"/>
      <c r="H36" s="56"/>
      <c r="I36" s="777" t="str">
        <f ca="1">Datos!G1479</f>
        <v/>
      </c>
      <c r="J36" s="664" t="str">
        <f ca="1">Datos!H1479</f>
        <v/>
      </c>
      <c r="K36" s="294"/>
      <c r="L36" s="32"/>
    </row>
    <row r="37" spans="1:12" s="12" customFormat="1" ht="15" customHeight="1" x14ac:dyDescent="0.3">
      <c r="A37" s="19"/>
      <c r="B37" s="11"/>
      <c r="C37" s="29"/>
      <c r="E37" s="147"/>
      <c r="F37" s="769"/>
      <c r="G37" s="259"/>
      <c r="H37" s="56"/>
      <c r="I37" s="777" t="str">
        <f ca="1">Datos!G1480</f>
        <v/>
      </c>
      <c r="J37" s="664" t="str">
        <f ca="1">Datos!H1480</f>
        <v/>
      </c>
      <c r="K37" s="294"/>
      <c r="L37" s="32"/>
    </row>
    <row r="38" spans="1:12" s="12" customFormat="1" ht="15" customHeight="1" x14ac:dyDescent="0.3">
      <c r="A38" s="19"/>
      <c r="B38" s="11"/>
      <c r="C38" s="29"/>
      <c r="E38" s="147"/>
      <c r="F38" s="769"/>
      <c r="G38" s="259"/>
      <c r="H38" s="56"/>
      <c r="I38" s="777" t="str">
        <f ca="1">Datos!G1481</f>
        <v/>
      </c>
      <c r="J38" s="664" t="str">
        <f ca="1">Datos!H1481</f>
        <v/>
      </c>
      <c r="K38" s="294"/>
      <c r="L38" s="32"/>
    </row>
    <row r="39" spans="1:12" s="12" customFormat="1" ht="15" customHeight="1" x14ac:dyDescent="0.3">
      <c r="A39" s="19"/>
      <c r="B39" s="11"/>
      <c r="C39" s="29"/>
      <c r="E39" s="147"/>
      <c r="F39" s="769"/>
      <c r="G39" s="259"/>
      <c r="H39" s="56"/>
      <c r="I39" s="777" t="str">
        <f ca="1">Datos!G1482</f>
        <v/>
      </c>
      <c r="J39" s="664" t="str">
        <f ca="1">Datos!H1482</f>
        <v/>
      </c>
      <c r="K39" s="294"/>
      <c r="L39" s="32"/>
    </row>
    <row r="40" spans="1:12" s="12" customFormat="1" ht="15" customHeight="1" x14ac:dyDescent="0.3">
      <c r="A40" s="19"/>
      <c r="B40" s="11"/>
      <c r="C40" s="29"/>
      <c r="E40" s="147"/>
      <c r="F40" s="769"/>
      <c r="G40" s="259"/>
      <c r="H40" s="56"/>
      <c r="I40" s="777" t="str">
        <f ca="1">Datos!G1483</f>
        <v/>
      </c>
      <c r="J40" s="664" t="str">
        <f ca="1">Datos!H1483</f>
        <v/>
      </c>
      <c r="K40" s="294"/>
      <c r="L40" s="32"/>
    </row>
    <row r="41" spans="1:12" s="12" customFormat="1" ht="15" customHeight="1" x14ac:dyDescent="0.3">
      <c r="A41" s="19"/>
      <c r="B41" s="11"/>
      <c r="C41" s="29"/>
      <c r="E41" s="147"/>
      <c r="F41" s="769"/>
      <c r="G41" s="259"/>
      <c r="H41" s="56"/>
      <c r="I41" s="777" t="str">
        <f ca="1">Datos!G1484</f>
        <v/>
      </c>
      <c r="J41" s="664" t="str">
        <f ca="1">Datos!H1484</f>
        <v/>
      </c>
      <c r="K41" s="294"/>
      <c r="L41" s="32"/>
    </row>
    <row r="42" spans="1:12" s="12" customFormat="1" ht="15" customHeight="1" x14ac:dyDescent="0.3">
      <c r="A42" s="19"/>
      <c r="B42" s="11"/>
      <c r="C42" s="29"/>
      <c r="E42" s="147"/>
      <c r="F42" s="769"/>
      <c r="G42" s="259"/>
      <c r="H42" s="56"/>
      <c r="I42" s="777" t="str">
        <f ca="1">Datos!G1485</f>
        <v/>
      </c>
      <c r="J42" s="664" t="str">
        <f ca="1">Datos!H1485</f>
        <v/>
      </c>
      <c r="K42" s="294"/>
      <c r="L42" s="32"/>
    </row>
    <row r="43" spans="1:12" s="12" customFormat="1" ht="15" customHeight="1" x14ac:dyDescent="0.3">
      <c r="A43" s="19"/>
      <c r="B43" s="11"/>
      <c r="C43" s="29"/>
      <c r="E43" s="147"/>
      <c r="F43" s="769"/>
      <c r="G43" s="259"/>
      <c r="H43" s="56"/>
      <c r="I43" s="777" t="str">
        <f ca="1">Datos!G1486</f>
        <v/>
      </c>
      <c r="J43" s="664" t="str">
        <f ca="1">Datos!H1486</f>
        <v/>
      </c>
      <c r="K43" s="294"/>
      <c r="L43" s="32"/>
    </row>
    <row r="44" spans="1:12" s="12" customFormat="1" ht="15" customHeight="1" x14ac:dyDescent="0.3">
      <c r="A44" s="19"/>
      <c r="B44" s="11"/>
      <c r="C44" s="29"/>
      <c r="E44" s="147"/>
      <c r="F44" s="769"/>
      <c r="G44" s="259"/>
      <c r="H44" s="56"/>
      <c r="I44" s="777" t="str">
        <f ca="1">Datos!G1487</f>
        <v/>
      </c>
      <c r="J44" s="664" t="str">
        <f ca="1">Datos!H1487</f>
        <v/>
      </c>
      <c r="K44" s="294"/>
      <c r="L44" s="32"/>
    </row>
    <row r="45" spans="1:12" s="12" customFormat="1" ht="15" customHeight="1" x14ac:dyDescent="0.3">
      <c r="A45" s="19"/>
      <c r="B45" s="11"/>
      <c r="C45" s="29"/>
      <c r="E45" s="147"/>
      <c r="F45" s="769"/>
      <c r="G45" s="259"/>
      <c r="H45" s="56"/>
      <c r="I45" s="777" t="str">
        <f ca="1">Datos!G1488</f>
        <v/>
      </c>
      <c r="J45" s="664" t="str">
        <f ca="1">Datos!H1488</f>
        <v/>
      </c>
      <c r="K45" s="294"/>
      <c r="L45" s="32"/>
    </row>
    <row r="46" spans="1:12" s="12" customFormat="1" ht="15" customHeight="1" x14ac:dyDescent="0.3">
      <c r="A46" s="19"/>
      <c r="B46" s="11"/>
      <c r="C46" s="29"/>
      <c r="E46" s="147"/>
      <c r="F46" s="769"/>
      <c r="G46" s="259"/>
      <c r="H46" s="56"/>
      <c r="I46" s="777" t="str">
        <f ca="1">Datos!G1489</f>
        <v/>
      </c>
      <c r="J46" s="664" t="str">
        <f ca="1">Datos!H1489</f>
        <v/>
      </c>
      <c r="K46" s="294"/>
      <c r="L46" s="32"/>
    </row>
    <row r="47" spans="1:12" s="12" customFormat="1" ht="15" customHeight="1" x14ac:dyDescent="0.3">
      <c r="A47" s="19"/>
      <c r="B47" s="11"/>
      <c r="C47" s="29"/>
      <c r="E47" s="147"/>
      <c r="F47" s="769"/>
      <c r="G47" s="259"/>
      <c r="H47" s="56"/>
      <c r="I47" s="777" t="str">
        <f ca="1">Datos!G1490</f>
        <v/>
      </c>
      <c r="J47" s="664" t="str">
        <f ca="1">Datos!H1490</f>
        <v/>
      </c>
      <c r="K47" s="294"/>
      <c r="L47" s="32"/>
    </row>
    <row r="48" spans="1:12" s="12" customFormat="1" ht="15" customHeight="1" x14ac:dyDescent="0.3">
      <c r="A48" s="19"/>
      <c r="B48" s="11"/>
      <c r="C48" s="29"/>
      <c r="E48" s="147"/>
      <c r="F48" s="769"/>
      <c r="G48" s="259"/>
      <c r="H48" s="56"/>
      <c r="I48" s="777" t="str">
        <f ca="1">Datos!G1491</f>
        <v/>
      </c>
      <c r="J48" s="664" t="str">
        <f ca="1">Datos!H1491</f>
        <v/>
      </c>
      <c r="K48" s="294"/>
      <c r="L48" s="32"/>
    </row>
    <row r="49" spans="1:12" s="12" customFormat="1" ht="15" customHeight="1" x14ac:dyDescent="0.3">
      <c r="A49" s="19"/>
      <c r="B49" s="11"/>
      <c r="C49" s="29"/>
      <c r="E49" s="147"/>
      <c r="F49" s="769"/>
      <c r="G49" s="259"/>
      <c r="H49" s="56"/>
      <c r="I49" s="777" t="str">
        <f ca="1">Datos!G1492</f>
        <v/>
      </c>
      <c r="J49" s="664" t="str">
        <f ca="1">Datos!H1492</f>
        <v/>
      </c>
      <c r="K49" s="294"/>
      <c r="L49" s="32"/>
    </row>
    <row r="50" spans="1:12" s="12" customFormat="1" ht="15" customHeight="1" x14ac:dyDescent="0.3">
      <c r="A50" s="19"/>
      <c r="B50" s="11"/>
      <c r="C50" s="29"/>
      <c r="E50" s="147"/>
      <c r="F50" s="769"/>
      <c r="G50" s="259"/>
      <c r="H50" s="56"/>
      <c r="I50" s="777" t="str">
        <f ca="1">Datos!G1493</f>
        <v/>
      </c>
      <c r="J50" s="664" t="str">
        <f ca="1">Datos!H1493</f>
        <v/>
      </c>
      <c r="K50" s="294"/>
      <c r="L50" s="32"/>
    </row>
    <row r="51" spans="1:12" s="12" customFormat="1" ht="15" customHeight="1" x14ac:dyDescent="0.3">
      <c r="A51" s="19"/>
      <c r="B51" s="11"/>
      <c r="C51" s="29"/>
      <c r="E51" s="147"/>
      <c r="F51" s="769"/>
      <c r="G51" s="259"/>
      <c r="H51" s="56"/>
      <c r="I51" s="777" t="str">
        <f ca="1">Datos!G1494</f>
        <v/>
      </c>
      <c r="J51" s="664" t="str">
        <f ca="1">Datos!H1494</f>
        <v/>
      </c>
      <c r="K51" s="294"/>
      <c r="L51" s="32"/>
    </row>
    <row r="52" spans="1:12" s="12" customFormat="1" ht="15" customHeight="1" x14ac:dyDescent="0.3">
      <c r="A52" s="19"/>
      <c r="B52" s="11"/>
      <c r="C52" s="29"/>
      <c r="E52" s="147"/>
      <c r="F52" s="769"/>
      <c r="G52" s="259"/>
      <c r="H52" s="56"/>
      <c r="I52" s="777" t="str">
        <f ca="1">Datos!G1495</f>
        <v/>
      </c>
      <c r="J52" s="664" t="str">
        <f ca="1">Datos!H1495</f>
        <v/>
      </c>
      <c r="K52" s="294"/>
      <c r="L52" s="32"/>
    </row>
    <row r="53" spans="1:12" s="12" customFormat="1" ht="15" customHeight="1" x14ac:dyDescent="0.3">
      <c r="A53" s="19"/>
      <c r="B53" s="11"/>
      <c r="C53" s="29"/>
      <c r="E53" s="147"/>
      <c r="F53" s="769"/>
      <c r="G53" s="259"/>
      <c r="H53" s="56"/>
      <c r="I53" s="777" t="str">
        <f ca="1">Datos!G1496</f>
        <v/>
      </c>
      <c r="J53" s="664" t="str">
        <f ca="1">Datos!H1496</f>
        <v/>
      </c>
      <c r="K53" s="294"/>
      <c r="L53" s="32"/>
    </row>
    <row r="54" spans="1:12" s="12" customFormat="1" ht="15" customHeight="1" x14ac:dyDescent="0.3">
      <c r="A54" s="19"/>
      <c r="B54" s="11"/>
      <c r="C54" s="29"/>
      <c r="E54" s="147"/>
      <c r="F54" s="769"/>
      <c r="G54" s="259"/>
      <c r="H54" s="56"/>
      <c r="I54" s="777" t="str">
        <f ca="1">Datos!G1497</f>
        <v/>
      </c>
      <c r="J54" s="664" t="str">
        <f ca="1">Datos!H1497</f>
        <v/>
      </c>
      <c r="K54" s="294"/>
      <c r="L54" s="32"/>
    </row>
    <row r="55" spans="1:12" s="12" customFormat="1" ht="15" customHeight="1" x14ac:dyDescent="0.3">
      <c r="A55" s="19"/>
      <c r="B55" s="11"/>
      <c r="C55" s="29"/>
      <c r="E55" s="147"/>
      <c r="F55" s="769"/>
      <c r="G55" s="259"/>
      <c r="H55" s="56"/>
      <c r="I55" s="777" t="str">
        <f ca="1">Datos!G1498</f>
        <v/>
      </c>
      <c r="J55" s="664" t="str">
        <f ca="1">Datos!H1498</f>
        <v/>
      </c>
      <c r="K55" s="294"/>
      <c r="L55" s="32"/>
    </row>
    <row r="56" spans="1:12" s="12" customFormat="1" ht="15" customHeight="1" x14ac:dyDescent="0.3">
      <c r="A56" s="19"/>
      <c r="B56" s="11"/>
      <c r="C56" s="29"/>
      <c r="E56" s="147"/>
      <c r="F56" s="769"/>
      <c r="G56" s="259"/>
      <c r="H56" s="56"/>
      <c r="I56" s="777" t="str">
        <f ca="1">Datos!G1499</f>
        <v/>
      </c>
      <c r="J56" s="664" t="str">
        <f ca="1">Datos!H1499</f>
        <v/>
      </c>
      <c r="K56" s="294"/>
      <c r="L56" s="32"/>
    </row>
    <row r="57" spans="1:12" s="12" customFormat="1" ht="15" customHeight="1" x14ac:dyDescent="0.3">
      <c r="A57" s="19"/>
      <c r="B57" s="11"/>
      <c r="C57" s="29"/>
      <c r="E57" s="147"/>
      <c r="F57" s="769"/>
      <c r="G57" s="259"/>
      <c r="H57" s="56"/>
      <c r="I57" s="777" t="str">
        <f ca="1">Datos!G1500</f>
        <v/>
      </c>
      <c r="J57" s="664" t="str">
        <f ca="1">Datos!H1500</f>
        <v/>
      </c>
      <c r="K57" s="294"/>
      <c r="L57" s="32"/>
    </row>
    <row r="58" spans="1:12" s="12" customFormat="1" ht="15" customHeight="1" x14ac:dyDescent="0.3">
      <c r="A58" s="19"/>
      <c r="B58" s="11"/>
      <c r="C58" s="29"/>
      <c r="E58" s="147"/>
      <c r="F58" s="769"/>
      <c r="G58" s="259"/>
      <c r="H58" s="56"/>
      <c r="I58" s="777" t="str">
        <f ca="1">Datos!G1501</f>
        <v/>
      </c>
      <c r="J58" s="664" t="str">
        <f ca="1">Datos!H1501</f>
        <v/>
      </c>
      <c r="K58" s="294"/>
      <c r="L58" s="32"/>
    </row>
    <row r="59" spans="1:12" s="12" customFormat="1" ht="15" customHeight="1" x14ac:dyDescent="0.3">
      <c r="A59" s="19"/>
      <c r="B59" s="11"/>
      <c r="C59" s="29"/>
      <c r="E59" s="147"/>
      <c r="F59" s="769"/>
      <c r="G59" s="259"/>
      <c r="H59" s="56"/>
      <c r="I59" s="777" t="str">
        <f ca="1">Datos!G1502</f>
        <v/>
      </c>
      <c r="J59" s="664" t="str">
        <f ca="1">Datos!H1502</f>
        <v/>
      </c>
      <c r="K59" s="294"/>
      <c r="L59" s="32"/>
    </row>
    <row r="60" spans="1:12" s="12" customFormat="1" ht="15" customHeight="1" x14ac:dyDescent="0.3">
      <c r="A60" s="19"/>
      <c r="B60" s="11"/>
      <c r="C60" s="29"/>
      <c r="E60" s="147"/>
      <c r="F60" s="769"/>
      <c r="G60" s="259"/>
      <c r="H60" s="56"/>
      <c r="I60" s="777" t="str">
        <f ca="1">Datos!G1503</f>
        <v/>
      </c>
      <c r="J60" s="664" t="str">
        <f ca="1">Datos!H1503</f>
        <v/>
      </c>
      <c r="K60" s="294"/>
      <c r="L60" s="32"/>
    </row>
    <row r="61" spans="1:12" s="12" customFormat="1" ht="15" customHeight="1" x14ac:dyDescent="0.3">
      <c r="A61" s="19"/>
      <c r="B61" s="11"/>
      <c r="C61" s="29"/>
      <c r="E61" s="147"/>
      <c r="F61" s="769"/>
      <c r="G61" s="259"/>
      <c r="H61" s="56"/>
      <c r="I61" s="777" t="str">
        <f ca="1">Datos!G1504</f>
        <v/>
      </c>
      <c r="J61" s="664" t="str">
        <f ca="1">Datos!H1504</f>
        <v/>
      </c>
      <c r="K61" s="294"/>
      <c r="L61" s="32"/>
    </row>
    <row r="62" spans="1:12" s="12" customFormat="1" ht="15" customHeight="1" x14ac:dyDescent="0.3">
      <c r="A62" s="19"/>
      <c r="B62" s="11"/>
      <c r="C62" s="29"/>
      <c r="E62" s="147"/>
      <c r="F62" s="769"/>
      <c r="G62" s="259"/>
      <c r="H62" s="56"/>
      <c r="I62" s="777" t="str">
        <f ca="1">Datos!G1505</f>
        <v/>
      </c>
      <c r="J62" s="664" t="str">
        <f ca="1">Datos!H1505</f>
        <v/>
      </c>
      <c r="K62" s="294"/>
      <c r="L62" s="32"/>
    </row>
    <row r="63" spans="1:12" s="12" customFormat="1" ht="15" customHeight="1" x14ac:dyDescent="0.3">
      <c r="A63" s="19"/>
      <c r="B63" s="11"/>
      <c r="C63" s="29"/>
      <c r="E63" s="147"/>
      <c r="F63" s="769"/>
      <c r="G63" s="259"/>
      <c r="H63" s="56"/>
      <c r="I63" s="777" t="str">
        <f ca="1">Datos!G1506</f>
        <v/>
      </c>
      <c r="J63" s="664" t="str">
        <f ca="1">Datos!H1506</f>
        <v/>
      </c>
      <c r="K63" s="294"/>
      <c r="L63" s="32"/>
    </row>
    <row r="64" spans="1:12" s="12" customFormat="1" ht="15" customHeight="1" x14ac:dyDescent="0.3">
      <c r="A64" s="19"/>
      <c r="B64" s="11"/>
      <c r="C64" s="29"/>
      <c r="E64" s="147"/>
      <c r="F64" s="769"/>
      <c r="G64" s="259"/>
      <c r="H64" s="56"/>
      <c r="I64" s="777" t="str">
        <f ca="1">Datos!G1507</f>
        <v/>
      </c>
      <c r="J64" s="664" t="str">
        <f ca="1">Datos!H1507</f>
        <v/>
      </c>
      <c r="K64" s="294"/>
      <c r="L64" s="32"/>
    </row>
    <row r="65" spans="1:12" s="12" customFormat="1" ht="15" customHeight="1" x14ac:dyDescent="0.3">
      <c r="A65" s="19"/>
      <c r="B65" s="11"/>
      <c r="C65" s="29"/>
      <c r="E65" s="147"/>
      <c r="F65" s="769"/>
      <c r="G65" s="259"/>
      <c r="H65" s="56"/>
      <c r="I65" s="777" t="str">
        <f ca="1">Datos!G1508</f>
        <v/>
      </c>
      <c r="J65" s="664" t="str">
        <f ca="1">Datos!H1508</f>
        <v/>
      </c>
      <c r="K65" s="294"/>
      <c r="L65" s="32"/>
    </row>
    <row r="66" spans="1:12" s="12" customFormat="1" ht="15" customHeight="1" x14ac:dyDescent="0.3">
      <c r="A66" s="19"/>
      <c r="B66" s="11"/>
      <c r="C66" s="29"/>
      <c r="E66" s="147"/>
      <c r="F66" s="769"/>
      <c r="G66" s="259"/>
      <c r="H66" s="56"/>
      <c r="I66" s="777" t="str">
        <f ca="1">Datos!G1509</f>
        <v/>
      </c>
      <c r="J66" s="664" t="str">
        <f ca="1">Datos!H1509</f>
        <v/>
      </c>
      <c r="K66" s="294"/>
      <c r="L66" s="32"/>
    </row>
    <row r="67" spans="1:12" s="12" customFormat="1" ht="15" customHeight="1" x14ac:dyDescent="0.3">
      <c r="A67" s="19"/>
      <c r="B67" s="11"/>
      <c r="C67" s="29"/>
      <c r="E67" s="147"/>
      <c r="F67" s="769"/>
      <c r="G67" s="259"/>
      <c r="H67" s="56"/>
      <c r="I67" s="777" t="str">
        <f ca="1">Datos!G1510</f>
        <v/>
      </c>
      <c r="J67" s="664" t="str">
        <f ca="1">Datos!H1510</f>
        <v/>
      </c>
      <c r="K67" s="294"/>
      <c r="L67" s="32"/>
    </row>
    <row r="68" spans="1:12" s="12" customFormat="1" ht="15" customHeight="1" x14ac:dyDescent="0.3">
      <c r="A68" s="19"/>
      <c r="B68" s="11"/>
      <c r="C68" s="29"/>
      <c r="E68" s="147"/>
      <c r="F68" s="769"/>
      <c r="G68" s="259"/>
      <c r="H68" s="56"/>
      <c r="I68" s="777" t="str">
        <f ca="1">Datos!G1511</f>
        <v/>
      </c>
      <c r="J68" s="664" t="str">
        <f ca="1">Datos!H1511</f>
        <v/>
      </c>
      <c r="K68" s="294"/>
      <c r="L68" s="32"/>
    </row>
    <row r="69" spans="1:12" s="12" customFormat="1" ht="15" customHeight="1" x14ac:dyDescent="0.3">
      <c r="A69" s="19"/>
      <c r="B69" s="11"/>
      <c r="C69" s="29"/>
      <c r="E69" s="147"/>
      <c r="F69" s="769"/>
      <c r="G69" s="259"/>
      <c r="H69" s="56"/>
      <c r="I69" s="777" t="str">
        <f ca="1">Datos!G1512</f>
        <v/>
      </c>
      <c r="J69" s="664" t="str">
        <f ca="1">Datos!H1512</f>
        <v/>
      </c>
      <c r="K69" s="294"/>
      <c r="L69" s="32"/>
    </row>
    <row r="70" spans="1:12" s="12" customFormat="1" ht="15" customHeight="1" x14ac:dyDescent="0.3">
      <c r="A70" s="19"/>
      <c r="B70" s="11"/>
      <c r="C70" s="29"/>
      <c r="E70" s="147"/>
      <c r="F70" s="769"/>
      <c r="G70" s="259"/>
      <c r="H70" s="56"/>
      <c r="I70" s="777" t="str">
        <f ca="1">Datos!G1513</f>
        <v/>
      </c>
      <c r="J70" s="664" t="str">
        <f ca="1">Datos!H1513</f>
        <v/>
      </c>
      <c r="K70" s="294"/>
      <c r="L70" s="32"/>
    </row>
    <row r="71" spans="1:12" s="12" customFormat="1" ht="15" customHeight="1" x14ac:dyDescent="0.3">
      <c r="A71" s="19"/>
      <c r="B71" s="11"/>
      <c r="C71" s="29"/>
      <c r="E71" s="147"/>
      <c r="F71" s="769"/>
      <c r="G71" s="259"/>
      <c r="H71" s="56"/>
      <c r="I71" s="777" t="str">
        <f ca="1">Datos!G1514</f>
        <v/>
      </c>
      <c r="J71" s="664" t="str">
        <f ca="1">Datos!H1514</f>
        <v/>
      </c>
      <c r="K71" s="294"/>
      <c r="L71" s="32"/>
    </row>
    <row r="72" spans="1:12" s="12" customFormat="1" ht="15" customHeight="1" x14ac:dyDescent="0.3">
      <c r="A72" s="19"/>
      <c r="B72" s="11"/>
      <c r="C72" s="29"/>
      <c r="E72" s="147"/>
      <c r="F72" s="769"/>
      <c r="G72" s="259"/>
      <c r="H72" s="56"/>
      <c r="I72" s="777" t="str">
        <f ca="1">Datos!G1515</f>
        <v/>
      </c>
      <c r="J72" s="664" t="str">
        <f ca="1">Datos!H1515</f>
        <v/>
      </c>
      <c r="K72" s="294"/>
      <c r="L72" s="32"/>
    </row>
    <row r="73" spans="1:12" s="12" customFormat="1" ht="15" customHeight="1" x14ac:dyDescent="0.3">
      <c r="A73" s="19"/>
      <c r="B73" s="11"/>
      <c r="C73" s="29"/>
      <c r="E73" s="147"/>
      <c r="F73" s="769"/>
      <c r="G73" s="259"/>
      <c r="H73" s="56"/>
      <c r="I73" s="777" t="str">
        <f ca="1">Datos!G1516</f>
        <v/>
      </c>
      <c r="J73" s="664" t="str">
        <f ca="1">Datos!H1516</f>
        <v/>
      </c>
      <c r="K73" s="294"/>
      <c r="L73" s="32"/>
    </row>
    <row r="74" spans="1:12" s="12" customFormat="1" ht="15" customHeight="1" x14ac:dyDescent="0.3">
      <c r="A74" s="19"/>
      <c r="B74" s="11"/>
      <c r="C74" s="29"/>
      <c r="E74" s="147"/>
      <c r="F74" s="769"/>
      <c r="G74" s="259"/>
      <c r="H74" s="56"/>
      <c r="I74" s="777" t="str">
        <f ca="1">Datos!G1517</f>
        <v/>
      </c>
      <c r="J74" s="664" t="str">
        <f ca="1">Datos!H1517</f>
        <v/>
      </c>
      <c r="K74" s="294"/>
      <c r="L74" s="32"/>
    </row>
    <row r="75" spans="1:12" s="12" customFormat="1" ht="15" customHeight="1" x14ac:dyDescent="0.3">
      <c r="A75" s="19"/>
      <c r="B75" s="11"/>
      <c r="C75" s="29"/>
      <c r="E75" s="147"/>
      <c r="F75" s="769"/>
      <c r="G75" s="259"/>
      <c r="H75" s="56"/>
      <c r="I75" s="777" t="str">
        <f ca="1">Datos!G1518</f>
        <v/>
      </c>
      <c r="J75" s="664" t="str">
        <f ca="1">Datos!H1518</f>
        <v/>
      </c>
      <c r="K75" s="294"/>
      <c r="L75" s="32"/>
    </row>
    <row r="76" spans="1:12" s="12" customFormat="1" ht="15" customHeight="1" x14ac:dyDescent="0.3">
      <c r="A76" s="19"/>
      <c r="B76" s="11"/>
      <c r="C76" s="29"/>
      <c r="E76" s="147"/>
      <c r="F76" s="769"/>
      <c r="G76" s="259"/>
      <c r="H76" s="56"/>
      <c r="I76" s="777" t="str">
        <f ca="1">Datos!G1519</f>
        <v/>
      </c>
      <c r="J76" s="664" t="str">
        <f ca="1">Datos!H1519</f>
        <v/>
      </c>
      <c r="K76" s="294"/>
      <c r="L76" s="32"/>
    </row>
    <row r="77" spans="1:12" s="12" customFormat="1" ht="15" customHeight="1" x14ac:dyDescent="0.3">
      <c r="A77" s="19"/>
      <c r="B77" s="11"/>
      <c r="C77" s="29"/>
      <c r="J77" s="666">
        <f ca="1">Datos!G1463</f>
        <v>0</v>
      </c>
      <c r="K77" s="294"/>
      <c r="L77" s="32"/>
    </row>
    <row r="78" spans="1:12" s="12" customFormat="1" ht="15" customHeight="1" x14ac:dyDescent="0.3">
      <c r="A78" s="19"/>
      <c r="B78" s="11"/>
      <c r="C78" s="29"/>
      <c r="K78" s="294"/>
      <c r="L78" s="32"/>
    </row>
    <row r="79" spans="1:12" s="12" customFormat="1" ht="17.25" customHeight="1" x14ac:dyDescent="0.3">
      <c r="A79" s="19"/>
      <c r="B79" s="11"/>
      <c r="C79" s="29"/>
      <c r="E79" s="1233" t="s">
        <v>1655</v>
      </c>
      <c r="F79" s="1233"/>
      <c r="G79" s="1233"/>
      <c r="H79" s="1233"/>
      <c r="I79" s="1233"/>
      <c r="J79" s="1233"/>
      <c r="K79" s="1233"/>
      <c r="L79" s="32"/>
    </row>
    <row r="80" spans="1:12" s="12" customFormat="1" ht="17.25" customHeight="1" x14ac:dyDescent="0.3">
      <c r="A80" s="19"/>
      <c r="B80" s="11"/>
      <c r="C80" s="29"/>
      <c r="E80" s="1233"/>
      <c r="F80" s="1233"/>
      <c r="G80" s="1233"/>
      <c r="H80" s="1233"/>
      <c r="I80" s="1233"/>
      <c r="J80" s="1233"/>
      <c r="K80" s="1233"/>
      <c r="L80" s="32"/>
    </row>
    <row r="81" spans="1:57" s="12" customFormat="1" ht="22.5" customHeight="1" x14ac:dyDescent="0.3">
      <c r="A81" s="19"/>
      <c r="B81" s="11"/>
      <c r="C81" s="29"/>
      <c r="E81" s="1233"/>
      <c r="F81" s="1233"/>
      <c r="G81" s="1233"/>
      <c r="H81" s="1233"/>
      <c r="I81" s="1233"/>
      <c r="J81" s="1233"/>
      <c r="K81" s="1233"/>
    </row>
    <row r="82" spans="1:57" s="12" customFormat="1" ht="17.25" customHeight="1" x14ac:dyDescent="0.3">
      <c r="A82" s="19"/>
      <c r="B82" s="11"/>
      <c r="C82" s="29"/>
      <c r="E82" s="1196" t="s">
        <v>1693</v>
      </c>
      <c r="F82" s="1196"/>
      <c r="G82" s="1196"/>
      <c r="H82" s="1196"/>
      <c r="I82" s="1196"/>
      <c r="J82" s="1196"/>
      <c r="K82" s="1196"/>
    </row>
    <row r="83" spans="1:57" s="12" customFormat="1" x14ac:dyDescent="0.3">
      <c r="A83" s="19"/>
      <c r="B83" s="11"/>
      <c r="C83" s="29"/>
      <c r="E83" s="1196"/>
      <c r="F83" s="1196"/>
      <c r="G83" s="1196"/>
      <c r="H83" s="1196"/>
      <c r="I83" s="1196"/>
      <c r="J83" s="1196"/>
      <c r="K83" s="1196"/>
    </row>
    <row r="84" spans="1:57" s="12" customFormat="1" ht="14.25" customHeight="1" x14ac:dyDescent="0.3">
      <c r="A84" s="13"/>
      <c r="B84" s="11"/>
      <c r="C84" s="29"/>
      <c r="E84" s="1290" t="s">
        <v>1694</v>
      </c>
      <c r="F84" s="1290"/>
      <c r="G84" s="1290"/>
      <c r="H84" s="1290"/>
      <c r="I84" s="1290"/>
      <c r="J84" s="1290"/>
      <c r="K84" s="1290"/>
    </row>
    <row r="85" spans="1:57" s="12" customFormat="1" ht="13.5" customHeight="1" x14ac:dyDescent="0.3">
      <c r="A85" s="13"/>
      <c r="B85" s="11"/>
      <c r="C85" s="29"/>
      <c r="E85" s="1290"/>
      <c r="F85" s="1290"/>
      <c r="G85" s="1290"/>
      <c r="H85" s="1290"/>
      <c r="I85" s="1290"/>
      <c r="J85" s="1290"/>
      <c r="K85" s="1290"/>
    </row>
    <row r="86" spans="1:57" s="12" customFormat="1" ht="14.25" customHeight="1" x14ac:dyDescent="0.3">
      <c r="A86" s="13"/>
      <c r="B86" s="11"/>
      <c r="C86" s="29"/>
      <c r="E86" s="1295" t="s">
        <v>1658</v>
      </c>
      <c r="F86" s="1295"/>
      <c r="G86" s="32"/>
      <c r="H86" s="32"/>
      <c r="I86" s="32"/>
      <c r="J86" s="998"/>
      <c r="K86" s="998"/>
    </row>
    <row r="87" spans="1:57" s="12" customFormat="1" ht="17.25" customHeight="1" x14ac:dyDescent="0.3">
      <c r="A87" s="19"/>
      <c r="B87" s="11"/>
      <c r="C87" s="29"/>
      <c r="E87" s="1239" t="s">
        <v>1618</v>
      </c>
      <c r="F87" s="1239"/>
      <c r="G87" s="1239"/>
      <c r="H87" s="1239"/>
      <c r="I87" s="1239"/>
      <c r="J87" s="1239"/>
      <c r="K87" s="1239"/>
    </row>
    <row r="88" spans="1:57" s="12" customFormat="1" ht="17.25" customHeight="1" x14ac:dyDescent="0.3">
      <c r="A88" s="19"/>
      <c r="B88" s="11"/>
      <c r="C88" s="29"/>
      <c r="E88" s="1239"/>
      <c r="F88" s="1239"/>
      <c r="G88" s="1239"/>
      <c r="H88" s="1239"/>
      <c r="I88" s="1239"/>
      <c r="J88" s="1239"/>
      <c r="K88" s="1239"/>
    </row>
    <row r="89" spans="1:57" s="12" customFormat="1" ht="17.25" customHeight="1" x14ac:dyDescent="0.3">
      <c r="A89" s="19"/>
      <c r="B89" s="11"/>
      <c r="C89" s="29"/>
      <c r="E89" s="945" t="s">
        <v>1585</v>
      </c>
      <c r="F89" s="931"/>
      <c r="G89" s="931"/>
      <c r="H89" s="931"/>
      <c r="I89" s="931"/>
      <c r="J89" s="931"/>
      <c r="K89" s="931"/>
    </row>
    <row r="90" spans="1:57" s="12" customFormat="1" ht="17.649999999999999" customHeight="1" x14ac:dyDescent="0.3">
      <c r="A90" s="19"/>
      <c r="B90" s="11"/>
      <c r="C90" s="29"/>
      <c r="E90" s="1239" t="s">
        <v>1611</v>
      </c>
      <c r="F90" s="1239"/>
      <c r="G90" s="1239"/>
      <c r="H90" s="1239"/>
      <c r="I90" s="1239"/>
      <c r="J90" s="1239"/>
      <c r="K90" s="1239"/>
    </row>
    <row r="91" spans="1:57" s="12" customFormat="1" ht="24.6" customHeight="1" x14ac:dyDescent="0.3">
      <c r="A91" s="19"/>
      <c r="B91" s="11"/>
      <c r="C91" s="29"/>
      <c r="E91" s="1239"/>
      <c r="F91" s="1239"/>
      <c r="G91" s="1239"/>
      <c r="H91" s="1239"/>
      <c r="I91" s="1239"/>
      <c r="J91" s="1239"/>
      <c r="K91" s="1239"/>
    </row>
    <row r="92" spans="1:57" s="12" customFormat="1" ht="17.25" customHeight="1" x14ac:dyDescent="0.3">
      <c r="A92" s="13"/>
      <c r="B92" s="11"/>
      <c r="C92" s="29"/>
      <c r="D92" s="567"/>
      <c r="E92" s="712" t="s">
        <v>1619</v>
      </c>
      <c r="F92" s="711"/>
      <c r="G92" s="711"/>
      <c r="H92" s="711"/>
      <c r="I92" s="711"/>
      <c r="J92" s="711"/>
      <c r="K92" s="711"/>
      <c r="L92" s="54"/>
      <c r="M92" s="54"/>
      <c r="AW92" s="54"/>
      <c r="AX92" s="54"/>
      <c r="AY92" s="54"/>
      <c r="AZ92" s="54"/>
      <c r="BA92" s="54"/>
      <c r="BB92" s="54"/>
      <c r="BC92" s="54"/>
      <c r="BD92" s="54"/>
      <c r="BE92" s="54"/>
    </row>
    <row r="93" spans="1:57" s="12" customFormat="1" ht="15" customHeight="1" x14ac:dyDescent="0.3">
      <c r="A93" s="19"/>
      <c r="B93" s="11"/>
      <c r="C93" s="29"/>
    </row>
    <row r="94" spans="1:57" s="14" customFormat="1" ht="15" customHeight="1" x14ac:dyDescent="0.25">
      <c r="A94" s="19"/>
      <c r="B94" s="6"/>
      <c r="C94" s="29"/>
      <c r="D94" s="284" t="s">
        <v>795</v>
      </c>
      <c r="E94" s="293"/>
      <c r="F94" s="293"/>
      <c r="G94" s="293"/>
      <c r="H94" s="293"/>
      <c r="I94" s="293"/>
      <c r="J94" s="293"/>
      <c r="K94" s="293"/>
      <c r="L94" s="31"/>
      <c r="M94" s="31"/>
      <c r="N94" s="16"/>
      <c r="O94" s="16"/>
      <c r="P94" s="15"/>
      <c r="Q94" s="15"/>
    </row>
    <row r="95" spans="1:57" s="32" customFormat="1" ht="15" customHeight="1" x14ac:dyDescent="0.25">
      <c r="A95" s="7"/>
      <c r="B95" s="6"/>
      <c r="C95" s="29"/>
      <c r="D95" s="202"/>
      <c r="E95" s="593"/>
    </row>
    <row r="96" spans="1:57" s="12" customFormat="1" ht="15" customHeight="1" x14ac:dyDescent="0.3">
      <c r="A96" s="19"/>
      <c r="B96" s="11"/>
      <c r="C96" s="29"/>
      <c r="E96" s="1232" t="s">
        <v>802</v>
      </c>
      <c r="F96" s="1232"/>
      <c r="G96" s="1232"/>
      <c r="H96" s="1232"/>
      <c r="I96" s="1232"/>
      <c r="J96" s="1232"/>
      <c r="K96" s="1232"/>
      <c r="L96" s="196"/>
      <c r="M96" s="31"/>
    </row>
    <row r="97" spans="1:13" s="12" customFormat="1" ht="17.25" customHeight="1" x14ac:dyDescent="0.3">
      <c r="A97" s="19"/>
      <c r="B97" s="11"/>
      <c r="C97" s="29"/>
      <c r="D97" s="233"/>
      <c r="E97" s="1232"/>
      <c r="F97" s="1232"/>
      <c r="G97" s="1232"/>
      <c r="H97" s="1232"/>
      <c r="I97" s="1232"/>
      <c r="J97" s="1232"/>
      <c r="K97" s="1232"/>
      <c r="L97" s="196"/>
      <c r="M97" s="31"/>
    </row>
    <row r="98" spans="1:13" s="12" customFormat="1" ht="15" customHeight="1" x14ac:dyDescent="0.3">
      <c r="A98" s="19"/>
      <c r="B98" s="11"/>
      <c r="C98" s="29"/>
      <c r="D98" s="1283" t="s">
        <v>1621</v>
      </c>
      <c r="E98" s="1283"/>
      <c r="F98" s="1283"/>
      <c r="G98" s="1283"/>
      <c r="H98" s="1283"/>
      <c r="I98" s="1283"/>
      <c r="J98" s="1283"/>
      <c r="K98" s="1283"/>
    </row>
    <row r="99" spans="1:13" s="12" customFormat="1" ht="17.25" customHeight="1" x14ac:dyDescent="0.3">
      <c r="A99" s="19"/>
      <c r="B99" s="11"/>
      <c r="C99" s="29"/>
      <c r="D99" s="1283"/>
      <c r="E99" s="1283"/>
      <c r="F99" s="1283"/>
      <c r="G99" s="1283"/>
      <c r="H99" s="1283"/>
      <c r="I99" s="1283"/>
      <c r="J99" s="1283"/>
      <c r="K99" s="1283"/>
    </row>
    <row r="100" spans="1:13" s="12" customFormat="1" ht="17.25" customHeight="1" x14ac:dyDescent="0.3">
      <c r="A100" s="19"/>
      <c r="B100" s="11"/>
      <c r="C100" s="29"/>
      <c r="D100" s="1283" t="s">
        <v>801</v>
      </c>
      <c r="E100" s="1283"/>
      <c r="F100" s="1283"/>
      <c r="G100" s="1283"/>
      <c r="H100" s="1283"/>
      <c r="I100" s="1283"/>
      <c r="J100" s="1283"/>
      <c r="K100" s="1283"/>
    </row>
    <row r="101" spans="1:13" s="12" customFormat="1" ht="15" customHeight="1" x14ac:dyDescent="0.3">
      <c r="A101" s="19"/>
      <c r="B101" s="11"/>
      <c r="C101" s="29"/>
      <c r="D101" s="1283"/>
      <c r="E101" s="1283"/>
      <c r="F101" s="1283"/>
      <c r="G101" s="1283"/>
      <c r="H101" s="1283"/>
      <c r="I101" s="1283"/>
      <c r="J101" s="1283"/>
      <c r="K101" s="1283"/>
    </row>
    <row r="102" spans="1:13" s="12" customFormat="1" ht="15" customHeight="1" x14ac:dyDescent="0.3">
      <c r="A102" s="19"/>
      <c r="B102" s="11"/>
      <c r="C102" s="29"/>
      <c r="E102" s="285"/>
      <c r="F102" s="285"/>
      <c r="G102" s="285"/>
      <c r="H102" s="285"/>
      <c r="I102" s="285"/>
      <c r="J102" s="285"/>
      <c r="K102" s="285"/>
    </row>
    <row r="103" spans="1:13" s="12" customFormat="1" ht="15" customHeight="1" x14ac:dyDescent="0.3">
      <c r="A103" s="19"/>
      <c r="B103" s="11"/>
      <c r="C103" s="29"/>
      <c r="E103" s="1286" t="s">
        <v>972</v>
      </c>
      <c r="F103" s="1183" t="s">
        <v>1135</v>
      </c>
      <c r="G103" s="1288" t="s">
        <v>1134</v>
      </c>
      <c r="H103" s="1183" t="s">
        <v>403</v>
      </c>
      <c r="I103" s="1217" t="str">
        <f>IF('1.Datos generales organización '!$G$3&lt;2021,"Factor Mix eléc.(3) kg CO2/kWh","Factor Mix eléc.(3) kg CO2e/kWh")</f>
        <v>Factor Mix eléc.(3) kg CO2/kWh</v>
      </c>
      <c r="J103" s="1284" t="str">
        <f>IF('1.Datos generales organización '!$G$3&lt;2021,"Emisiones (4) kg CO2","Emisiones (4)            kg CO2e")</f>
        <v>Emisiones (4) kg CO2</v>
      </c>
    </row>
    <row r="104" spans="1:13" s="12" customFormat="1" ht="15" customHeight="1" x14ac:dyDescent="0.3">
      <c r="A104" s="19"/>
      <c r="B104" s="11"/>
      <c r="C104" s="29"/>
      <c r="E104" s="1287"/>
      <c r="F104" s="1184"/>
      <c r="G104" s="1289"/>
      <c r="H104" s="1184"/>
      <c r="I104" s="1219"/>
      <c r="J104" s="1285"/>
    </row>
    <row r="105" spans="1:13" s="12" customFormat="1" ht="15" customHeight="1" x14ac:dyDescent="0.3">
      <c r="A105" s="19"/>
      <c r="B105" s="11"/>
      <c r="C105" s="29"/>
      <c r="E105" s="147"/>
      <c r="F105" s="769"/>
      <c r="G105" s="259"/>
      <c r="H105" s="56"/>
      <c r="I105" s="777" t="str">
        <f ca="1">Datos!G1746</f>
        <v/>
      </c>
      <c r="J105" s="665" t="str">
        <f ca="1">Datos!H1746</f>
        <v/>
      </c>
    </row>
    <row r="106" spans="1:13" s="12" customFormat="1" ht="15" customHeight="1" x14ac:dyDescent="0.3">
      <c r="A106" s="19"/>
      <c r="B106" s="11"/>
      <c r="C106" s="29"/>
      <c r="E106" s="147"/>
      <c r="F106" s="769"/>
      <c r="G106" s="259"/>
      <c r="H106" s="56"/>
      <c r="I106" s="777" t="str">
        <f ca="1">Datos!G1747</f>
        <v/>
      </c>
      <c r="J106" s="664" t="str">
        <f ca="1">Datos!H1747</f>
        <v/>
      </c>
    </row>
    <row r="107" spans="1:13" s="12" customFormat="1" ht="15" customHeight="1" x14ac:dyDescent="0.3">
      <c r="A107" s="20"/>
      <c r="B107" s="11"/>
      <c r="C107" s="29"/>
      <c r="E107" s="147"/>
      <c r="F107" s="769"/>
      <c r="G107" s="259"/>
      <c r="H107" s="57"/>
      <c r="I107" s="777" t="str">
        <f ca="1">Datos!G1748</f>
        <v/>
      </c>
      <c r="J107" s="664" t="str">
        <f ca="1">Datos!H1748</f>
        <v/>
      </c>
    </row>
    <row r="108" spans="1:13" s="12" customFormat="1" ht="15" customHeight="1" x14ac:dyDescent="0.3">
      <c r="A108" s="20"/>
      <c r="B108" s="11"/>
      <c r="C108" s="29"/>
      <c r="E108" s="147"/>
      <c r="F108" s="769"/>
      <c r="G108" s="259"/>
      <c r="H108" s="57"/>
      <c r="I108" s="777" t="str">
        <f ca="1">Datos!G1749</f>
        <v/>
      </c>
      <c r="J108" s="664" t="str">
        <f ca="1">Datos!H1749</f>
        <v/>
      </c>
    </row>
    <row r="109" spans="1:13" s="12" customFormat="1" ht="15" customHeight="1" x14ac:dyDescent="0.3">
      <c r="A109" s="20"/>
      <c r="B109" s="11"/>
      <c r="C109" s="29"/>
      <c r="E109" s="147"/>
      <c r="F109" s="769"/>
      <c r="G109" s="259"/>
      <c r="H109" s="57"/>
      <c r="I109" s="777" t="str">
        <f ca="1">Datos!G1750</f>
        <v/>
      </c>
      <c r="J109" s="664" t="str">
        <f ca="1">Datos!H1750</f>
        <v/>
      </c>
    </row>
    <row r="110" spans="1:13" s="12" customFormat="1" ht="15" customHeight="1" x14ac:dyDescent="0.3">
      <c r="A110" s="13"/>
      <c r="B110" s="11"/>
      <c r="C110" s="29"/>
      <c r="E110" s="147"/>
      <c r="F110" s="769"/>
      <c r="G110" s="259"/>
      <c r="H110" s="57"/>
      <c r="I110" s="777" t="str">
        <f ca="1">Datos!G1751</f>
        <v/>
      </c>
      <c r="J110" s="664" t="str">
        <f ca="1">Datos!H1751</f>
        <v/>
      </c>
    </row>
    <row r="111" spans="1:13" s="12" customFormat="1" ht="15" customHeight="1" x14ac:dyDescent="0.3">
      <c r="A111" s="22"/>
      <c r="B111" s="23"/>
      <c r="C111" s="14"/>
      <c r="E111" s="147"/>
      <c r="F111" s="769"/>
      <c r="G111" s="259"/>
      <c r="H111" s="57"/>
      <c r="I111" s="777" t="str">
        <f ca="1">Datos!G1752</f>
        <v/>
      </c>
      <c r="J111" s="664" t="str">
        <f ca="1">Datos!H1752</f>
        <v/>
      </c>
    </row>
    <row r="112" spans="1:13" s="12" customFormat="1" ht="15" customHeight="1" x14ac:dyDescent="0.3">
      <c r="A112" s="22"/>
      <c r="B112" s="23"/>
      <c r="C112" s="14"/>
      <c r="E112" s="147"/>
      <c r="F112" s="769"/>
      <c r="G112" s="259"/>
      <c r="H112" s="57"/>
      <c r="I112" s="777" t="str">
        <f ca="1">Datos!G1753</f>
        <v/>
      </c>
      <c r="J112" s="664" t="str">
        <f ca="1">Datos!H1753</f>
        <v/>
      </c>
    </row>
    <row r="113" spans="1:10" s="12" customFormat="1" ht="15" customHeight="1" x14ac:dyDescent="0.3">
      <c r="A113" s="22"/>
      <c r="B113" s="23"/>
      <c r="C113" s="14"/>
      <c r="E113" s="147"/>
      <c r="F113" s="769"/>
      <c r="G113" s="259"/>
      <c r="H113" s="57"/>
      <c r="I113" s="777" t="str">
        <f ca="1">Datos!G1754</f>
        <v/>
      </c>
      <c r="J113" s="664" t="str">
        <f ca="1">Datos!H1754</f>
        <v/>
      </c>
    </row>
    <row r="114" spans="1:10" s="12" customFormat="1" ht="15" customHeight="1" x14ac:dyDescent="0.3">
      <c r="A114" s="22"/>
      <c r="B114" s="23"/>
      <c r="C114" s="14"/>
      <c r="E114" s="147"/>
      <c r="F114" s="769"/>
      <c r="G114" s="259"/>
      <c r="H114" s="57"/>
      <c r="I114" s="777" t="str">
        <f ca="1">Datos!G1755</f>
        <v/>
      </c>
      <c r="J114" s="664" t="str">
        <f ca="1">Datos!H1755</f>
        <v/>
      </c>
    </row>
    <row r="115" spans="1:10" s="12" customFormat="1" ht="15" customHeight="1" x14ac:dyDescent="0.3">
      <c r="A115" s="22"/>
      <c r="B115" s="23"/>
      <c r="C115" s="14"/>
      <c r="E115" s="147"/>
      <c r="F115" s="769"/>
      <c r="G115" s="259"/>
      <c r="H115" s="57"/>
      <c r="I115" s="777" t="str">
        <f ca="1">Datos!G1756</f>
        <v/>
      </c>
      <c r="J115" s="664" t="str">
        <f ca="1">Datos!H1756</f>
        <v/>
      </c>
    </row>
    <row r="116" spans="1:10" s="12" customFormat="1" ht="15" customHeight="1" x14ac:dyDescent="0.3">
      <c r="A116" s="22"/>
      <c r="B116" s="23"/>
      <c r="C116" s="14"/>
      <c r="E116" s="147"/>
      <c r="F116" s="769"/>
      <c r="G116" s="259"/>
      <c r="H116" s="57"/>
      <c r="I116" s="777" t="str">
        <f ca="1">Datos!G1757</f>
        <v/>
      </c>
      <c r="J116" s="664" t="str">
        <f ca="1">Datos!H1757</f>
        <v/>
      </c>
    </row>
    <row r="117" spans="1:10" s="12" customFormat="1" ht="15" customHeight="1" x14ac:dyDescent="0.3">
      <c r="A117" s="22"/>
      <c r="B117" s="23"/>
      <c r="C117" s="14"/>
      <c r="E117" s="147"/>
      <c r="F117" s="769"/>
      <c r="G117" s="259"/>
      <c r="H117" s="57"/>
      <c r="I117" s="777" t="str">
        <f ca="1">Datos!G1758</f>
        <v/>
      </c>
      <c r="J117" s="664" t="str">
        <f ca="1">Datos!H1758</f>
        <v/>
      </c>
    </row>
    <row r="118" spans="1:10" s="12" customFormat="1" ht="15" customHeight="1" x14ac:dyDescent="0.3">
      <c r="A118" s="22"/>
      <c r="B118" s="23"/>
      <c r="C118" s="14"/>
      <c r="E118" s="147"/>
      <c r="F118" s="769"/>
      <c r="G118" s="259"/>
      <c r="H118" s="57"/>
      <c r="I118" s="777" t="str">
        <f ca="1">Datos!G1759</f>
        <v/>
      </c>
      <c r="J118" s="664" t="str">
        <f ca="1">Datos!H1759</f>
        <v/>
      </c>
    </row>
    <row r="119" spans="1:10" s="12" customFormat="1" ht="15" customHeight="1" x14ac:dyDescent="0.3">
      <c r="A119" s="22"/>
      <c r="B119" s="23"/>
      <c r="C119" s="14"/>
      <c r="E119" s="147"/>
      <c r="F119" s="769"/>
      <c r="G119" s="259"/>
      <c r="H119" s="57"/>
      <c r="I119" s="777" t="str">
        <f ca="1">Datos!G1760</f>
        <v/>
      </c>
      <c r="J119" s="664" t="str">
        <f ca="1">Datos!H1760</f>
        <v/>
      </c>
    </row>
    <row r="120" spans="1:10" s="12" customFormat="1" ht="15" customHeight="1" x14ac:dyDescent="0.3">
      <c r="A120" s="22"/>
      <c r="B120" s="23"/>
      <c r="C120" s="14"/>
      <c r="E120" s="147"/>
      <c r="F120" s="769"/>
      <c r="G120" s="259"/>
      <c r="H120" s="57"/>
      <c r="I120" s="777" t="str">
        <f ca="1">Datos!G1761</f>
        <v/>
      </c>
      <c r="J120" s="664" t="str">
        <f ca="1">Datos!H1761</f>
        <v/>
      </c>
    </row>
    <row r="121" spans="1:10" s="12" customFormat="1" ht="15" customHeight="1" x14ac:dyDescent="0.3">
      <c r="A121" s="22"/>
      <c r="B121" s="23"/>
      <c r="C121" s="14"/>
      <c r="E121" s="147"/>
      <c r="F121" s="769"/>
      <c r="G121" s="259"/>
      <c r="H121" s="57"/>
      <c r="I121" s="777" t="str">
        <f ca="1">Datos!G1762</f>
        <v/>
      </c>
      <c r="J121" s="664" t="str">
        <f ca="1">Datos!H1762</f>
        <v/>
      </c>
    </row>
    <row r="122" spans="1:10" s="12" customFormat="1" ht="15" customHeight="1" x14ac:dyDescent="0.3">
      <c r="A122" s="22"/>
      <c r="B122" s="23"/>
      <c r="C122" s="14"/>
      <c r="E122" s="147"/>
      <c r="F122" s="769"/>
      <c r="G122" s="259"/>
      <c r="H122" s="57"/>
      <c r="I122" s="777" t="str">
        <f ca="1">Datos!G1763</f>
        <v/>
      </c>
      <c r="J122" s="664" t="str">
        <f ca="1">Datos!H1763</f>
        <v/>
      </c>
    </row>
    <row r="123" spans="1:10" s="12" customFormat="1" ht="15" customHeight="1" x14ac:dyDescent="0.3">
      <c r="A123" s="22"/>
      <c r="B123" s="23"/>
      <c r="C123" s="14"/>
      <c r="E123" s="147"/>
      <c r="F123" s="769"/>
      <c r="G123" s="259"/>
      <c r="H123" s="57"/>
      <c r="I123" s="777" t="str">
        <f ca="1">Datos!G1764</f>
        <v/>
      </c>
      <c r="J123" s="664" t="str">
        <f ca="1">Datos!H1764</f>
        <v/>
      </c>
    </row>
    <row r="124" spans="1:10" s="12" customFormat="1" ht="15" customHeight="1" x14ac:dyDescent="0.3">
      <c r="A124" s="22"/>
      <c r="B124" s="23"/>
      <c r="C124" s="14"/>
      <c r="E124" s="147"/>
      <c r="F124" s="769"/>
      <c r="G124" s="259"/>
      <c r="H124" s="57"/>
      <c r="I124" s="777" t="str">
        <f ca="1">Datos!G1765</f>
        <v/>
      </c>
      <c r="J124" s="664" t="str">
        <f ca="1">Datos!H1765</f>
        <v/>
      </c>
    </row>
    <row r="125" spans="1:10" s="12" customFormat="1" ht="15" customHeight="1" x14ac:dyDescent="0.3">
      <c r="A125" s="22"/>
      <c r="B125" s="23"/>
      <c r="C125" s="14"/>
      <c r="E125" s="147"/>
      <c r="F125" s="769"/>
      <c r="G125" s="259"/>
      <c r="H125" s="57"/>
      <c r="I125" s="777" t="str">
        <f ca="1">Datos!G1766</f>
        <v/>
      </c>
      <c r="J125" s="664" t="str">
        <f ca="1">Datos!H1766</f>
        <v/>
      </c>
    </row>
    <row r="126" spans="1:10" s="12" customFormat="1" ht="15" customHeight="1" x14ac:dyDescent="0.3">
      <c r="A126" s="22"/>
      <c r="B126" s="23"/>
      <c r="C126" s="14"/>
      <c r="E126" s="147"/>
      <c r="F126" s="769"/>
      <c r="G126" s="259"/>
      <c r="H126" s="57"/>
      <c r="I126" s="777" t="str">
        <f ca="1">Datos!G1767</f>
        <v/>
      </c>
      <c r="J126" s="664" t="str">
        <f ca="1">Datos!H1767</f>
        <v/>
      </c>
    </row>
    <row r="127" spans="1:10" s="12" customFormat="1" ht="15" customHeight="1" x14ac:dyDescent="0.3">
      <c r="A127" s="22"/>
      <c r="B127" s="23"/>
      <c r="C127" s="14"/>
      <c r="E127" s="147"/>
      <c r="F127" s="769"/>
      <c r="G127" s="259"/>
      <c r="H127" s="57"/>
      <c r="I127" s="777" t="str">
        <f ca="1">Datos!G1768</f>
        <v/>
      </c>
      <c r="J127" s="664" t="str">
        <f ca="1">Datos!H1768</f>
        <v/>
      </c>
    </row>
    <row r="128" spans="1:10" s="12" customFormat="1" ht="15" customHeight="1" x14ac:dyDescent="0.3">
      <c r="A128" s="22"/>
      <c r="B128" s="23"/>
      <c r="C128" s="14"/>
      <c r="E128" s="147"/>
      <c r="F128" s="769"/>
      <c r="G128" s="259"/>
      <c r="H128" s="57"/>
      <c r="I128" s="777" t="str">
        <f ca="1">Datos!G1769</f>
        <v/>
      </c>
      <c r="J128" s="664" t="str">
        <f ca="1">Datos!H1769</f>
        <v/>
      </c>
    </row>
    <row r="129" spans="1:10" s="12" customFormat="1" ht="15" customHeight="1" x14ac:dyDescent="0.3">
      <c r="A129" s="22"/>
      <c r="B129" s="23"/>
      <c r="C129" s="14"/>
      <c r="E129" s="147"/>
      <c r="F129" s="769"/>
      <c r="G129" s="259"/>
      <c r="H129" s="57"/>
      <c r="I129" s="777" t="str">
        <f ca="1">Datos!G1770</f>
        <v/>
      </c>
      <c r="J129" s="664" t="str">
        <f ca="1">Datos!H1770</f>
        <v/>
      </c>
    </row>
    <row r="130" spans="1:10" s="12" customFormat="1" ht="15" customHeight="1" x14ac:dyDescent="0.3">
      <c r="A130" s="22"/>
      <c r="B130" s="23"/>
      <c r="C130" s="14"/>
      <c r="E130" s="147"/>
      <c r="F130" s="769"/>
      <c r="G130" s="259"/>
      <c r="H130" s="57"/>
      <c r="I130" s="777" t="str">
        <f ca="1">Datos!G1771</f>
        <v/>
      </c>
      <c r="J130" s="664" t="str">
        <f ca="1">Datos!H1771</f>
        <v/>
      </c>
    </row>
    <row r="131" spans="1:10" s="12" customFormat="1" ht="15" customHeight="1" x14ac:dyDescent="0.3">
      <c r="A131" s="22"/>
      <c r="B131" s="23"/>
      <c r="C131" s="14"/>
      <c r="E131" s="147"/>
      <c r="F131" s="769"/>
      <c r="G131" s="259"/>
      <c r="H131" s="57"/>
      <c r="I131" s="777" t="str">
        <f ca="1">Datos!G1772</f>
        <v/>
      </c>
      <c r="J131" s="664" t="str">
        <f ca="1">Datos!H1772</f>
        <v/>
      </c>
    </row>
    <row r="132" spans="1:10" s="12" customFormat="1" ht="15" customHeight="1" x14ac:dyDescent="0.3">
      <c r="A132" s="22"/>
      <c r="B132" s="23"/>
      <c r="C132" s="14"/>
      <c r="E132" s="147"/>
      <c r="F132" s="769"/>
      <c r="G132" s="259"/>
      <c r="H132" s="57"/>
      <c r="I132" s="777" t="str">
        <f ca="1">Datos!G1773</f>
        <v/>
      </c>
      <c r="J132" s="664" t="str">
        <f ca="1">Datos!H1773</f>
        <v/>
      </c>
    </row>
    <row r="133" spans="1:10" s="12" customFormat="1" ht="15" customHeight="1" x14ac:dyDescent="0.3">
      <c r="A133" s="22"/>
      <c r="B133" s="23"/>
      <c r="C133" s="14"/>
      <c r="E133" s="147"/>
      <c r="F133" s="769"/>
      <c r="G133" s="259"/>
      <c r="H133" s="57"/>
      <c r="I133" s="777" t="str">
        <f ca="1">Datos!G1774</f>
        <v/>
      </c>
      <c r="J133" s="664" t="str">
        <f ca="1">Datos!H1774</f>
        <v/>
      </c>
    </row>
    <row r="134" spans="1:10" s="12" customFormat="1" ht="15" customHeight="1" x14ac:dyDescent="0.3">
      <c r="A134" s="22"/>
      <c r="B134" s="23"/>
      <c r="C134" s="14"/>
      <c r="E134" s="147"/>
      <c r="F134" s="769"/>
      <c r="G134" s="259"/>
      <c r="H134" s="57"/>
      <c r="I134" s="777" t="str">
        <f ca="1">Datos!G1775</f>
        <v/>
      </c>
      <c r="J134" s="664" t="str">
        <f ca="1">Datos!H1775</f>
        <v/>
      </c>
    </row>
    <row r="135" spans="1:10" s="12" customFormat="1" ht="15" customHeight="1" x14ac:dyDescent="0.3">
      <c r="A135" s="22"/>
      <c r="B135" s="23"/>
      <c r="C135" s="14"/>
      <c r="E135" s="147"/>
      <c r="F135" s="769"/>
      <c r="G135" s="259"/>
      <c r="H135" s="57"/>
      <c r="I135" s="777" t="str">
        <f ca="1">Datos!G1776</f>
        <v/>
      </c>
      <c r="J135" s="664" t="str">
        <f ca="1">Datos!H1776</f>
        <v/>
      </c>
    </row>
    <row r="136" spans="1:10" s="12" customFormat="1" ht="15" customHeight="1" x14ac:dyDescent="0.3">
      <c r="A136" s="22"/>
      <c r="B136" s="23"/>
      <c r="C136" s="14"/>
      <c r="E136" s="147"/>
      <c r="F136" s="769"/>
      <c r="G136" s="259"/>
      <c r="H136" s="57"/>
      <c r="I136" s="777" t="str">
        <f ca="1">Datos!G1777</f>
        <v/>
      </c>
      <c r="J136" s="664" t="str">
        <f ca="1">Datos!H1777</f>
        <v/>
      </c>
    </row>
    <row r="137" spans="1:10" s="12" customFormat="1" ht="15" customHeight="1" x14ac:dyDescent="0.3">
      <c r="A137" s="22"/>
      <c r="B137" s="23"/>
      <c r="C137" s="14"/>
      <c r="E137" s="147"/>
      <c r="F137" s="769"/>
      <c r="G137" s="259"/>
      <c r="H137" s="57"/>
      <c r="I137" s="777" t="str">
        <f ca="1">Datos!G1778</f>
        <v/>
      </c>
      <c r="J137" s="664" t="str">
        <f ca="1">Datos!H1778</f>
        <v/>
      </c>
    </row>
    <row r="138" spans="1:10" s="12" customFormat="1" ht="15" customHeight="1" x14ac:dyDescent="0.3">
      <c r="A138" s="22"/>
      <c r="B138" s="23"/>
      <c r="C138" s="14"/>
      <c r="E138" s="147"/>
      <c r="F138" s="769"/>
      <c r="G138" s="259"/>
      <c r="H138" s="57"/>
      <c r="I138" s="777" t="str">
        <f ca="1">Datos!G1779</f>
        <v/>
      </c>
      <c r="J138" s="664" t="str">
        <f ca="1">Datos!H1779</f>
        <v/>
      </c>
    </row>
    <row r="139" spans="1:10" s="12" customFormat="1" ht="15" customHeight="1" x14ac:dyDescent="0.3">
      <c r="A139" s="22"/>
      <c r="B139" s="23"/>
      <c r="C139" s="14"/>
      <c r="E139" s="147"/>
      <c r="F139" s="769"/>
      <c r="G139" s="259"/>
      <c r="H139" s="57"/>
      <c r="I139" s="777" t="str">
        <f ca="1">Datos!G1780</f>
        <v/>
      </c>
      <c r="J139" s="664" t="str">
        <f ca="1">Datos!H1780</f>
        <v/>
      </c>
    </row>
    <row r="140" spans="1:10" s="12" customFormat="1" ht="15" customHeight="1" x14ac:dyDescent="0.3">
      <c r="A140" s="22"/>
      <c r="B140" s="23"/>
      <c r="C140" s="14"/>
      <c r="E140" s="147"/>
      <c r="F140" s="769"/>
      <c r="G140" s="259"/>
      <c r="H140" s="57"/>
      <c r="I140" s="777" t="str">
        <f ca="1">Datos!G1781</f>
        <v/>
      </c>
      <c r="J140" s="664" t="str">
        <f ca="1">Datos!H1781</f>
        <v/>
      </c>
    </row>
    <row r="141" spans="1:10" s="12" customFormat="1" ht="15" customHeight="1" x14ac:dyDescent="0.3">
      <c r="A141" s="22"/>
      <c r="B141" s="23"/>
      <c r="C141" s="14"/>
      <c r="E141" s="147"/>
      <c r="F141" s="769"/>
      <c r="G141" s="259"/>
      <c r="H141" s="57"/>
      <c r="I141" s="777" t="str">
        <f ca="1">Datos!G1782</f>
        <v/>
      </c>
      <c r="J141" s="664" t="str">
        <f ca="1">Datos!H1782</f>
        <v/>
      </c>
    </row>
    <row r="142" spans="1:10" s="12" customFormat="1" ht="15" customHeight="1" x14ac:dyDescent="0.3">
      <c r="A142" s="22"/>
      <c r="B142" s="23"/>
      <c r="C142" s="14"/>
      <c r="E142" s="147"/>
      <c r="F142" s="769"/>
      <c r="G142" s="259"/>
      <c r="H142" s="57"/>
      <c r="I142" s="777" t="str">
        <f ca="1">Datos!G1783</f>
        <v/>
      </c>
      <c r="J142" s="664" t="str">
        <f ca="1">Datos!H1783</f>
        <v/>
      </c>
    </row>
    <row r="143" spans="1:10" s="12" customFormat="1" ht="15" customHeight="1" x14ac:dyDescent="0.3">
      <c r="A143" s="22"/>
      <c r="B143" s="23"/>
      <c r="C143" s="14"/>
      <c r="E143" s="147"/>
      <c r="F143" s="769"/>
      <c r="G143" s="259"/>
      <c r="H143" s="57"/>
      <c r="I143" s="777" t="str">
        <f ca="1">Datos!G1784</f>
        <v/>
      </c>
      <c r="J143" s="664" t="str">
        <f ca="1">Datos!H1784</f>
        <v/>
      </c>
    </row>
    <row r="144" spans="1:10" s="12" customFormat="1" ht="15" customHeight="1" x14ac:dyDescent="0.3">
      <c r="A144" s="22"/>
      <c r="B144" s="23"/>
      <c r="C144" s="14"/>
      <c r="E144" s="147"/>
      <c r="F144" s="769"/>
      <c r="G144" s="259"/>
      <c r="H144" s="57"/>
      <c r="I144" s="777" t="str">
        <f ca="1">Datos!G1785</f>
        <v/>
      </c>
      <c r="J144" s="664" t="str">
        <f ca="1">Datos!H1785</f>
        <v/>
      </c>
    </row>
    <row r="145" spans="1:12" s="12" customFormat="1" ht="15" customHeight="1" x14ac:dyDescent="0.3">
      <c r="A145" s="22"/>
      <c r="B145" s="23"/>
      <c r="C145" s="14"/>
      <c r="E145" s="147"/>
      <c r="F145" s="769"/>
      <c r="G145" s="259"/>
      <c r="H145" s="57"/>
      <c r="I145" s="777" t="str">
        <f ca="1">Datos!G1786</f>
        <v/>
      </c>
      <c r="J145" s="664" t="str">
        <f ca="1">Datos!H1786</f>
        <v/>
      </c>
    </row>
    <row r="146" spans="1:12" s="12" customFormat="1" ht="15" customHeight="1" x14ac:dyDescent="0.3">
      <c r="A146" s="22"/>
      <c r="B146" s="23"/>
      <c r="C146" s="14"/>
      <c r="E146" s="147"/>
      <c r="F146" s="769"/>
      <c r="G146" s="259"/>
      <c r="H146" s="57"/>
      <c r="I146" s="777" t="str">
        <f ca="1">Datos!G1787</f>
        <v/>
      </c>
      <c r="J146" s="664" t="str">
        <f ca="1">Datos!H1787</f>
        <v/>
      </c>
    </row>
    <row r="147" spans="1:12" s="12" customFormat="1" ht="15" customHeight="1" x14ac:dyDescent="0.3">
      <c r="A147" s="22"/>
      <c r="B147" s="23"/>
      <c r="C147" s="14"/>
      <c r="E147" s="147"/>
      <c r="F147" s="769"/>
      <c r="G147" s="259"/>
      <c r="H147" s="57"/>
      <c r="I147" s="777" t="str">
        <f ca="1">Datos!G1788</f>
        <v/>
      </c>
      <c r="J147" s="664" t="str">
        <f ca="1">Datos!H1788</f>
        <v/>
      </c>
    </row>
    <row r="148" spans="1:12" s="12" customFormat="1" ht="15" customHeight="1" x14ac:dyDescent="0.3">
      <c r="A148" s="22"/>
      <c r="B148" s="23"/>
      <c r="C148" s="14"/>
      <c r="E148" s="147"/>
      <c r="F148" s="769"/>
      <c r="G148" s="259"/>
      <c r="H148" s="57"/>
      <c r="I148" s="777" t="str">
        <f ca="1">Datos!G1789</f>
        <v/>
      </c>
      <c r="J148" s="664" t="str">
        <f ca="1">Datos!H1789</f>
        <v/>
      </c>
    </row>
    <row r="149" spans="1:12" s="12" customFormat="1" ht="15" customHeight="1" x14ac:dyDescent="0.3">
      <c r="A149" s="22"/>
      <c r="B149" s="23"/>
      <c r="C149" s="14"/>
      <c r="E149" s="147"/>
      <c r="F149" s="769"/>
      <c r="G149" s="259"/>
      <c r="H149" s="57"/>
      <c r="I149" s="777" t="str">
        <f ca="1">Datos!G1790</f>
        <v/>
      </c>
      <c r="J149" s="664" t="str">
        <f ca="1">Datos!H1790</f>
        <v/>
      </c>
    </row>
    <row r="150" spans="1:12" s="12" customFormat="1" ht="15" customHeight="1" x14ac:dyDescent="0.3">
      <c r="A150" s="22"/>
      <c r="B150" s="23"/>
      <c r="C150" s="14"/>
      <c r="E150" s="147"/>
      <c r="F150" s="769"/>
      <c r="G150" s="259"/>
      <c r="H150" s="57"/>
      <c r="I150" s="777" t="str">
        <f ca="1">Datos!G1791</f>
        <v/>
      </c>
      <c r="J150" s="664" t="str">
        <f ca="1">Datos!H1791</f>
        <v/>
      </c>
    </row>
    <row r="151" spans="1:12" s="12" customFormat="1" ht="15" customHeight="1" x14ac:dyDescent="0.3">
      <c r="A151" s="22"/>
      <c r="B151" s="23"/>
      <c r="C151" s="14"/>
      <c r="E151" s="147"/>
      <c r="F151" s="769"/>
      <c r="G151" s="259"/>
      <c r="H151" s="57"/>
      <c r="I151" s="777" t="str">
        <f ca="1">Datos!G1792</f>
        <v/>
      </c>
      <c r="J151" s="664" t="str">
        <f ca="1">Datos!H1792</f>
        <v/>
      </c>
    </row>
    <row r="152" spans="1:12" s="12" customFormat="1" ht="15" customHeight="1" x14ac:dyDescent="0.3">
      <c r="A152" s="22"/>
      <c r="B152" s="23"/>
      <c r="C152" s="14"/>
      <c r="E152" s="147"/>
      <c r="F152" s="769"/>
      <c r="G152" s="259"/>
      <c r="H152" s="57"/>
      <c r="I152" s="777" t="str">
        <f ca="1">Datos!G1793</f>
        <v/>
      </c>
      <c r="J152" s="664" t="str">
        <f ca="1">Datos!H1793</f>
        <v/>
      </c>
    </row>
    <row r="153" spans="1:12" s="12" customFormat="1" ht="15" customHeight="1" x14ac:dyDescent="0.3">
      <c r="A153" s="22"/>
      <c r="B153" s="23"/>
      <c r="C153" s="14"/>
      <c r="E153" s="147"/>
      <c r="F153" s="769"/>
      <c r="G153" s="259"/>
      <c r="H153" s="57"/>
      <c r="I153" s="777" t="str">
        <f ca="1">Datos!G1794</f>
        <v/>
      </c>
      <c r="J153" s="664" t="str">
        <f ca="1">Datos!H1794</f>
        <v/>
      </c>
    </row>
    <row r="154" spans="1:12" s="12" customFormat="1" ht="15" customHeight="1" x14ac:dyDescent="0.3">
      <c r="A154" s="22"/>
      <c r="B154" s="23"/>
      <c r="C154" s="14"/>
      <c r="E154" s="147"/>
      <c r="F154" s="769"/>
      <c r="G154" s="259"/>
      <c r="H154" s="57"/>
      <c r="I154" s="777" t="str">
        <f ca="1">Datos!G1795</f>
        <v/>
      </c>
      <c r="J154" s="664" t="str">
        <f ca="1">Datos!H1795</f>
        <v/>
      </c>
    </row>
    <row r="155" spans="1:12" s="12" customFormat="1" ht="14.25" customHeight="1" x14ac:dyDescent="0.3">
      <c r="A155" s="19"/>
      <c r="B155" s="11"/>
      <c r="C155" s="29"/>
      <c r="J155" s="666">
        <f ca="1">Datos!G1739</f>
        <v>0</v>
      </c>
    </row>
    <row r="156" spans="1:12" s="12" customFormat="1" ht="14.25" customHeight="1" x14ac:dyDescent="0.3">
      <c r="A156" s="13"/>
      <c r="B156" s="11"/>
      <c r="C156" s="29"/>
      <c r="E156" s="997"/>
      <c r="J156" s="48"/>
      <c r="K156" s="48"/>
    </row>
    <row r="157" spans="1:12" s="12" customFormat="1" ht="14.25" customHeight="1" x14ac:dyDescent="0.3">
      <c r="A157" s="19"/>
      <c r="B157" s="11"/>
      <c r="C157" s="29"/>
      <c r="E157" s="1239" t="s">
        <v>1620</v>
      </c>
      <c r="F157" s="1239"/>
      <c r="G157" s="1239"/>
      <c r="H157" s="1239"/>
      <c r="I157" s="1239"/>
      <c r="J157" s="1239"/>
      <c r="K157" s="1239"/>
      <c r="L157" s="32"/>
    </row>
    <row r="158" spans="1:12" s="12" customFormat="1" ht="14.25" customHeight="1" x14ac:dyDescent="0.3">
      <c r="A158" s="19"/>
      <c r="B158" s="11"/>
      <c r="C158" s="29"/>
      <c r="E158" s="1239"/>
      <c r="F158" s="1239"/>
      <c r="G158" s="1239"/>
      <c r="H158" s="1239"/>
      <c r="I158" s="1239"/>
      <c r="J158" s="1239"/>
      <c r="K158" s="1239"/>
    </row>
    <row r="159" spans="1:12" s="12" customFormat="1" ht="17.25" customHeight="1" x14ac:dyDescent="0.3">
      <c r="A159" s="19"/>
      <c r="B159" s="11"/>
      <c r="C159" s="29"/>
      <c r="E159" s="1233" t="s">
        <v>1657</v>
      </c>
      <c r="F159" s="1233"/>
      <c r="G159" s="1233"/>
      <c r="H159" s="1233"/>
      <c r="I159" s="1233"/>
      <c r="J159" s="1233"/>
      <c r="K159" s="1233"/>
    </row>
    <row r="160" spans="1:12" s="12" customFormat="1" x14ac:dyDescent="0.3">
      <c r="A160" s="19"/>
      <c r="B160" s="11"/>
      <c r="C160" s="29"/>
      <c r="E160" s="1233"/>
      <c r="F160" s="1233"/>
      <c r="G160" s="1233"/>
      <c r="H160" s="1233"/>
      <c r="I160" s="1233"/>
      <c r="J160" s="1233"/>
      <c r="K160" s="1233"/>
    </row>
    <row r="161" spans="1:57" s="12" customFormat="1" ht="14.25" customHeight="1" x14ac:dyDescent="0.3">
      <c r="A161" s="13"/>
      <c r="B161" s="11"/>
      <c r="C161" s="29"/>
      <c r="E161" s="1290" t="s">
        <v>1694</v>
      </c>
      <c r="F161" s="1290"/>
      <c r="G161" s="1290"/>
      <c r="H161" s="1290"/>
      <c r="I161" s="1290"/>
      <c r="J161" s="1290"/>
      <c r="K161" s="1290"/>
    </row>
    <row r="162" spans="1:57" s="12" customFormat="1" ht="14.25" customHeight="1" x14ac:dyDescent="0.3">
      <c r="A162" s="13"/>
      <c r="B162" s="11"/>
      <c r="C162" s="29"/>
      <c r="E162" s="1290"/>
      <c r="F162" s="1290"/>
      <c r="G162" s="1290"/>
      <c r="H162" s="1290"/>
      <c r="I162" s="1290"/>
      <c r="J162" s="1290"/>
      <c r="K162" s="1290"/>
    </row>
    <row r="163" spans="1:57" s="12" customFormat="1" ht="14.25" customHeight="1" x14ac:dyDescent="0.3">
      <c r="A163" s="13"/>
      <c r="B163" s="11"/>
      <c r="C163" s="29"/>
      <c r="E163" s="1008" t="s">
        <v>1658</v>
      </c>
      <c r="F163" s="202"/>
      <c r="G163" s="202"/>
      <c r="H163" s="202"/>
      <c r="I163" s="202"/>
      <c r="J163" s="999"/>
      <c r="K163" s="999"/>
    </row>
    <row r="164" spans="1:57" s="12" customFormat="1" ht="17.25" customHeight="1" x14ac:dyDescent="0.3">
      <c r="A164" s="19"/>
      <c r="B164" s="11"/>
      <c r="C164" s="29"/>
      <c r="E164" s="1239" t="s">
        <v>1618</v>
      </c>
      <c r="F164" s="1239"/>
      <c r="G164" s="1239"/>
      <c r="H164" s="1239"/>
      <c r="I164" s="1239"/>
      <c r="J164" s="1239"/>
      <c r="K164" s="1239"/>
    </row>
    <row r="165" spans="1:57" s="12" customFormat="1" ht="17.25" customHeight="1" x14ac:dyDescent="0.3">
      <c r="A165" s="19"/>
      <c r="B165" s="11"/>
      <c r="C165" s="29"/>
      <c r="E165" s="1239"/>
      <c r="F165" s="1239"/>
      <c r="G165" s="1239"/>
      <c r="H165" s="1239"/>
      <c r="I165" s="1239"/>
      <c r="J165" s="1239"/>
      <c r="K165" s="1239"/>
    </row>
    <row r="166" spans="1:57" s="12" customFormat="1" ht="17.25" customHeight="1" x14ac:dyDescent="0.3">
      <c r="A166" s="19"/>
      <c r="B166" s="11"/>
      <c r="C166" s="29"/>
      <c r="E166" s="945" t="s">
        <v>1585</v>
      </c>
      <c r="F166" s="931"/>
      <c r="G166" s="931"/>
      <c r="H166" s="931"/>
      <c r="I166" s="931"/>
      <c r="J166" s="931"/>
      <c r="K166" s="931"/>
    </row>
    <row r="167" spans="1:57" s="12" customFormat="1" ht="17.25" customHeight="1" x14ac:dyDescent="0.3">
      <c r="A167" s="19"/>
      <c r="B167" s="11"/>
      <c r="C167" s="29"/>
      <c r="E167" s="1234" t="s">
        <v>1611</v>
      </c>
      <c r="F167" s="1234"/>
      <c r="G167" s="1234"/>
      <c r="H167" s="1234"/>
      <c r="I167" s="1234"/>
      <c r="J167" s="1234"/>
      <c r="K167" s="1234"/>
    </row>
    <row r="168" spans="1:57" s="12" customFormat="1" ht="17.25" customHeight="1" x14ac:dyDescent="0.3">
      <c r="A168" s="19"/>
      <c r="B168" s="11"/>
      <c r="C168" s="29"/>
      <c r="E168" s="1234"/>
      <c r="F168" s="1234"/>
      <c r="G168" s="1234"/>
      <c r="H168" s="1234"/>
      <c r="I168" s="1234"/>
      <c r="J168" s="1234"/>
      <c r="K168" s="1234"/>
    </row>
    <row r="169" spans="1:57" s="12" customFormat="1" ht="17.25" customHeight="1" x14ac:dyDescent="0.3">
      <c r="A169" s="13"/>
      <c r="B169" s="11"/>
      <c r="C169" s="29"/>
      <c r="D169" s="657"/>
      <c r="E169" s="712" t="s">
        <v>1619</v>
      </c>
      <c r="F169" s="711"/>
      <c r="G169" s="711"/>
      <c r="H169" s="711"/>
      <c r="I169" s="711"/>
      <c r="J169" s="711"/>
      <c r="K169" s="711"/>
      <c r="L169" s="54"/>
      <c r="M169" s="54"/>
      <c r="AW169" s="54"/>
      <c r="AX169" s="54"/>
      <c r="AY169" s="54"/>
      <c r="AZ169" s="54"/>
      <c r="BA169" s="54"/>
      <c r="BB169" s="54"/>
      <c r="BC169" s="54"/>
      <c r="BD169" s="54"/>
      <c r="BE169" s="54"/>
    </row>
    <row r="170" spans="1:57" s="12" customFormat="1" ht="14.25" customHeight="1" x14ac:dyDescent="0.3">
      <c r="A170" s="13"/>
      <c r="B170" s="11"/>
      <c r="C170" s="29"/>
      <c r="D170" s="567"/>
      <c r="E170" s="1282"/>
      <c r="F170" s="1282"/>
      <c r="G170" s="1282"/>
      <c r="H170" s="1282"/>
      <c r="I170" s="1282"/>
      <c r="J170" s="1282"/>
      <c r="K170" s="1282"/>
      <c r="L170" s="54"/>
      <c r="M170" s="54"/>
      <c r="AW170" s="54"/>
      <c r="AX170" s="54"/>
      <c r="AY170" s="54"/>
      <c r="AZ170" s="54"/>
      <c r="BA170" s="54"/>
      <c r="BB170" s="54"/>
      <c r="BC170" s="54"/>
      <c r="BD170" s="54"/>
      <c r="BE170" s="54"/>
    </row>
    <row r="171" spans="1:57" s="14" customFormat="1" ht="15" customHeight="1" x14ac:dyDescent="0.25">
      <c r="A171" s="19"/>
      <c r="B171" s="6"/>
      <c r="C171" s="29"/>
      <c r="D171" s="284" t="s">
        <v>789</v>
      </c>
      <c r="E171" s="293"/>
      <c r="F171" s="293"/>
      <c r="G171" s="293"/>
      <c r="H171" s="293"/>
      <c r="I171" s="293"/>
      <c r="J171" s="293"/>
      <c r="K171" s="293"/>
      <c r="L171" s="31"/>
      <c r="M171" s="31"/>
      <c r="N171" s="16"/>
      <c r="O171" s="16"/>
      <c r="P171" s="15"/>
      <c r="Q171" s="15"/>
    </row>
    <row r="172" spans="1:57" s="12" customFormat="1" ht="15" customHeight="1" x14ac:dyDescent="0.3">
      <c r="A172" s="13"/>
      <c r="B172" s="11"/>
      <c r="C172" s="29"/>
      <c r="G172" s="54"/>
      <c r="H172" s="54"/>
      <c r="I172" s="54"/>
      <c r="J172" s="54"/>
      <c r="K172" s="54"/>
      <c r="L172" s="54"/>
      <c r="M172" s="54"/>
      <c r="AW172" s="54"/>
      <c r="AX172" s="54"/>
      <c r="AY172" s="54"/>
      <c r="AZ172" s="54"/>
      <c r="BA172" s="54"/>
      <c r="BB172" s="54"/>
      <c r="BC172" s="54"/>
      <c r="BD172" s="54"/>
      <c r="BE172" s="54"/>
    </row>
    <row r="173" spans="1:57" s="12" customFormat="1" ht="15" customHeight="1" x14ac:dyDescent="0.3">
      <c r="A173" s="13"/>
      <c r="B173" s="11"/>
      <c r="C173" s="29"/>
      <c r="D173" s="286"/>
      <c r="E173" s="1281" t="s">
        <v>1148</v>
      </c>
      <c r="F173" s="1281"/>
      <c r="G173" s="1281"/>
      <c r="H173" s="1281"/>
      <c r="I173" s="1281"/>
      <c r="J173" s="1281"/>
      <c r="K173" s="1281"/>
      <c r="L173" s="54"/>
      <c r="M173" s="54"/>
      <c r="AW173" s="54"/>
      <c r="AX173" s="54"/>
      <c r="AY173" s="54"/>
      <c r="AZ173" s="54"/>
      <c r="BA173" s="54"/>
      <c r="BB173" s="54"/>
      <c r="BC173" s="54"/>
      <c r="BD173" s="54"/>
      <c r="BE173" s="54"/>
    </row>
    <row r="174" spans="1:57" s="12" customFormat="1" ht="15" customHeight="1" x14ac:dyDescent="0.3">
      <c r="A174" s="13"/>
      <c r="B174" s="11"/>
      <c r="C174" s="29"/>
      <c r="D174" s="657"/>
      <c r="E174" s="1281"/>
      <c r="F174" s="1281"/>
      <c r="G174" s="1281"/>
      <c r="H174" s="1281"/>
      <c r="I174" s="1281"/>
      <c r="J174" s="1281"/>
      <c r="K174" s="1281"/>
      <c r="L174" s="54"/>
      <c r="M174" s="54"/>
      <c r="AW174" s="54"/>
      <c r="AX174" s="54"/>
      <c r="AY174" s="54"/>
      <c r="AZ174" s="54"/>
      <c r="BA174" s="54"/>
      <c r="BB174" s="54"/>
      <c r="BC174" s="54"/>
      <c r="BD174" s="54"/>
      <c r="BE174" s="54"/>
    </row>
    <row r="175" spans="1:57" ht="15" customHeight="1" x14ac:dyDescent="0.3">
      <c r="D175" s="29"/>
      <c r="E175" s="29"/>
      <c r="F175" s="3" t="s">
        <v>713</v>
      </c>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row>
    <row r="176" spans="1:57" ht="15" customHeight="1" x14ac:dyDescent="0.3">
      <c r="E176" s="1291" t="s">
        <v>972</v>
      </c>
      <c r="F176" s="1288" t="s">
        <v>803</v>
      </c>
      <c r="G176" s="1183" t="s">
        <v>718</v>
      </c>
      <c r="H176" s="1288" t="s">
        <v>1136</v>
      </c>
      <c r="I176" s="1293" t="s">
        <v>1002</v>
      </c>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row>
    <row r="177" spans="5:48" ht="15" customHeight="1" x14ac:dyDescent="0.3">
      <c r="E177" s="1292"/>
      <c r="F177" s="1289"/>
      <c r="G177" s="1184"/>
      <c r="H177" s="1289"/>
      <c r="I177" s="1294"/>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row>
    <row r="178" spans="5:48" ht="15" customHeight="1" x14ac:dyDescent="0.3">
      <c r="E178" s="147"/>
      <c r="F178" s="927"/>
      <c r="G178" s="56"/>
      <c r="H178" s="778"/>
      <c r="I178" s="664" t="str">
        <f>Datos!G1810</f>
        <v/>
      </c>
      <c r="K178" s="27"/>
      <c r="L178" s="27"/>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row>
    <row r="179" spans="5:48" ht="15" customHeight="1" x14ac:dyDescent="0.3">
      <c r="E179" s="147"/>
      <c r="F179" s="927"/>
      <c r="G179" s="56"/>
      <c r="H179" s="778"/>
      <c r="I179" s="664" t="str">
        <f>Datos!G1811</f>
        <v/>
      </c>
      <c r="K179" s="27"/>
      <c r="L179" s="27"/>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row>
    <row r="180" spans="5:48" ht="15" customHeight="1" x14ac:dyDescent="0.3">
      <c r="E180" s="147"/>
      <c r="F180" s="927"/>
      <c r="G180" s="56"/>
      <c r="H180" s="778"/>
      <c r="I180" s="664" t="str">
        <f>Datos!G1812</f>
        <v/>
      </c>
      <c r="K180" s="27"/>
      <c r="L180" s="27"/>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row>
    <row r="181" spans="5:48" ht="15" customHeight="1" x14ac:dyDescent="0.3">
      <c r="E181" s="147"/>
      <c r="F181" s="927"/>
      <c r="G181" s="56"/>
      <c r="H181" s="778"/>
      <c r="I181" s="664" t="str">
        <f>Datos!G1813</f>
        <v/>
      </c>
      <c r="K181" s="27"/>
      <c r="L181" s="27"/>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row>
    <row r="182" spans="5:48" ht="15" customHeight="1" x14ac:dyDescent="0.3">
      <c r="E182" s="147"/>
      <c r="F182" s="927"/>
      <c r="G182" s="56"/>
      <c r="H182" s="778"/>
      <c r="I182" s="664" t="str">
        <f>Datos!G1814</f>
        <v/>
      </c>
      <c r="K182" s="27"/>
      <c r="L182" s="27"/>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row>
    <row r="183" spans="5:48" ht="15" customHeight="1" x14ac:dyDescent="0.3">
      <c r="E183" s="147"/>
      <c r="F183" s="927"/>
      <c r="G183" s="56"/>
      <c r="H183" s="778"/>
      <c r="I183" s="664" t="str">
        <f>Datos!G1815</f>
        <v/>
      </c>
      <c r="K183" s="27"/>
      <c r="L183" s="27"/>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row>
    <row r="184" spans="5:48" ht="15" customHeight="1" x14ac:dyDescent="0.3">
      <c r="E184" s="147"/>
      <c r="F184" s="927"/>
      <c r="G184" s="56"/>
      <c r="H184" s="778"/>
      <c r="I184" s="664" t="str">
        <f>Datos!G1816</f>
        <v/>
      </c>
      <c r="K184" s="27"/>
      <c r="L184" s="27"/>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row>
    <row r="185" spans="5:48" ht="15" customHeight="1" x14ac:dyDescent="0.3">
      <c r="E185" s="147"/>
      <c r="F185" s="927"/>
      <c r="G185" s="56"/>
      <c r="H185" s="778"/>
      <c r="I185" s="664" t="str">
        <f>Datos!G1817</f>
        <v/>
      </c>
      <c r="K185" s="27"/>
      <c r="L185" s="27"/>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row>
    <row r="186" spans="5:48" ht="15" customHeight="1" x14ac:dyDescent="0.3">
      <c r="E186" s="147"/>
      <c r="F186" s="927"/>
      <c r="G186" s="56"/>
      <c r="H186" s="778"/>
      <c r="I186" s="664" t="str">
        <f>Datos!G1818</f>
        <v/>
      </c>
      <c r="K186" s="27"/>
      <c r="L186" s="27"/>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row>
    <row r="187" spans="5:48" ht="15" customHeight="1" x14ac:dyDescent="0.3">
      <c r="E187" s="147"/>
      <c r="F187" s="927"/>
      <c r="G187" s="56"/>
      <c r="H187" s="778"/>
      <c r="I187" s="664" t="str">
        <f>Datos!G1819</f>
        <v/>
      </c>
      <c r="K187" s="27"/>
      <c r="L187" s="27"/>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row>
    <row r="188" spans="5:48" ht="15" customHeight="1" x14ac:dyDescent="0.3">
      <c r="E188" s="147"/>
      <c r="F188" s="927"/>
      <c r="G188" s="56"/>
      <c r="H188" s="778"/>
      <c r="I188" s="664" t="str">
        <f>Datos!G1820</f>
        <v/>
      </c>
      <c r="K188" s="27"/>
      <c r="L188" s="27"/>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row>
    <row r="189" spans="5:48" ht="15" customHeight="1" x14ac:dyDescent="0.3">
      <c r="E189" s="147"/>
      <c r="F189" s="927"/>
      <c r="G189" s="56"/>
      <c r="H189" s="778"/>
      <c r="I189" s="664" t="str">
        <f>Datos!G1821</f>
        <v/>
      </c>
      <c r="K189" s="27"/>
      <c r="L189" s="27"/>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row>
    <row r="190" spans="5:48" ht="15" customHeight="1" x14ac:dyDescent="0.3">
      <c r="E190" s="147"/>
      <c r="F190" s="927"/>
      <c r="G190" s="56"/>
      <c r="H190" s="778"/>
      <c r="I190" s="664" t="str">
        <f>Datos!G1822</f>
        <v/>
      </c>
      <c r="K190" s="27"/>
      <c r="L190" s="27"/>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row>
    <row r="191" spans="5:48" ht="15" customHeight="1" x14ac:dyDescent="0.3">
      <c r="E191" s="147"/>
      <c r="F191" s="927"/>
      <c r="G191" s="56"/>
      <c r="H191" s="778"/>
      <c r="I191" s="664" t="str">
        <f>Datos!G1823</f>
        <v/>
      </c>
      <c r="K191" s="27"/>
      <c r="L191" s="27"/>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row>
    <row r="192" spans="5:48" ht="15" customHeight="1" x14ac:dyDescent="0.3">
      <c r="E192" s="147"/>
      <c r="F192" s="927"/>
      <c r="G192" s="56"/>
      <c r="H192" s="778"/>
      <c r="I192" s="664" t="str">
        <f>Datos!G1824</f>
        <v/>
      </c>
      <c r="K192" s="27"/>
      <c r="L192" s="27"/>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row>
    <row r="193" spans="5:48" ht="15" customHeight="1" x14ac:dyDescent="0.3">
      <c r="E193" s="147"/>
      <c r="F193" s="927"/>
      <c r="G193" s="56"/>
      <c r="H193" s="778"/>
      <c r="I193" s="664" t="str">
        <f>Datos!G1825</f>
        <v/>
      </c>
      <c r="K193" s="27"/>
      <c r="L193" s="27"/>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row>
    <row r="194" spans="5:48" ht="15" customHeight="1" x14ac:dyDescent="0.3">
      <c r="E194" s="147"/>
      <c r="F194" s="927"/>
      <c r="G194" s="56"/>
      <c r="H194" s="778"/>
      <c r="I194" s="664" t="str">
        <f>Datos!G1826</f>
        <v/>
      </c>
      <c r="K194" s="27"/>
      <c r="L194" s="27"/>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row>
    <row r="195" spans="5:48" ht="15" customHeight="1" x14ac:dyDescent="0.3">
      <c r="E195" s="147"/>
      <c r="F195" s="927"/>
      <c r="G195" s="56"/>
      <c r="H195" s="778"/>
      <c r="I195" s="664" t="str">
        <f>Datos!G1827</f>
        <v/>
      </c>
      <c r="K195" s="27"/>
      <c r="L195" s="27"/>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row>
    <row r="196" spans="5:48" ht="15" customHeight="1" x14ac:dyDescent="0.3">
      <c r="E196" s="147"/>
      <c r="F196" s="927"/>
      <c r="G196" s="56"/>
      <c r="H196" s="778"/>
      <c r="I196" s="664" t="str">
        <f>Datos!G1828</f>
        <v/>
      </c>
      <c r="K196" s="27"/>
      <c r="L196" s="27"/>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row>
    <row r="197" spans="5:48" ht="15" customHeight="1" x14ac:dyDescent="0.3">
      <c r="E197" s="147"/>
      <c r="F197" s="927"/>
      <c r="G197" s="56"/>
      <c r="H197" s="778"/>
      <c r="I197" s="664" t="str">
        <f>Datos!G1829</f>
        <v/>
      </c>
      <c r="K197" s="27"/>
      <c r="L197" s="27"/>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row>
    <row r="198" spans="5:48" ht="15" customHeight="1" x14ac:dyDescent="0.3">
      <c r="E198" s="147"/>
      <c r="F198" s="927"/>
      <c r="G198" s="56"/>
      <c r="H198" s="778"/>
      <c r="I198" s="664" t="str">
        <f>Datos!G1830</f>
        <v/>
      </c>
      <c r="K198" s="27"/>
      <c r="L198" s="27"/>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row>
    <row r="199" spans="5:48" ht="15" customHeight="1" x14ac:dyDescent="0.3">
      <c r="E199" s="147"/>
      <c r="F199" s="927"/>
      <c r="G199" s="56"/>
      <c r="H199" s="778"/>
      <c r="I199" s="664" t="str">
        <f>Datos!G1831</f>
        <v/>
      </c>
      <c r="K199" s="27"/>
      <c r="L199" s="27"/>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row>
    <row r="200" spans="5:48" ht="15" customHeight="1" x14ac:dyDescent="0.3">
      <c r="E200" s="147"/>
      <c r="F200" s="927"/>
      <c r="G200" s="56"/>
      <c r="H200" s="778"/>
      <c r="I200" s="664" t="str">
        <f>Datos!G1832</f>
        <v/>
      </c>
      <c r="K200" s="27"/>
      <c r="L200" s="27"/>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row>
    <row r="201" spans="5:48" ht="15" customHeight="1" x14ac:dyDescent="0.3">
      <c r="E201" s="147"/>
      <c r="F201" s="927"/>
      <c r="G201" s="56"/>
      <c r="H201" s="778"/>
      <c r="I201" s="664" t="str">
        <f>Datos!G1833</f>
        <v/>
      </c>
      <c r="K201" s="27"/>
      <c r="L201" s="27"/>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row>
    <row r="202" spans="5:48" ht="15" customHeight="1" x14ac:dyDescent="0.3">
      <c r="E202" s="147"/>
      <c r="F202" s="927"/>
      <c r="G202" s="56"/>
      <c r="H202" s="778"/>
      <c r="I202" s="664" t="str">
        <f>Datos!G1834</f>
        <v/>
      </c>
      <c r="K202" s="27"/>
      <c r="L202" s="27"/>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row>
    <row r="203" spans="5:48" ht="15" customHeight="1" x14ac:dyDescent="0.3">
      <c r="E203" s="147"/>
      <c r="F203" s="927"/>
      <c r="G203" s="56"/>
      <c r="H203" s="778"/>
      <c r="I203" s="664" t="str">
        <f>Datos!G1835</f>
        <v/>
      </c>
      <c r="K203" s="27"/>
      <c r="L203" s="27"/>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row>
    <row r="204" spans="5:48" ht="15" customHeight="1" x14ac:dyDescent="0.3">
      <c r="E204" s="147"/>
      <c r="F204" s="927"/>
      <c r="G204" s="56"/>
      <c r="H204" s="778"/>
      <c r="I204" s="664" t="str">
        <f>Datos!G1836</f>
        <v/>
      </c>
      <c r="K204" s="27"/>
      <c r="L204" s="27"/>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row>
    <row r="205" spans="5:48" ht="15" customHeight="1" x14ac:dyDescent="0.3">
      <c r="E205" s="147"/>
      <c r="F205" s="927"/>
      <c r="G205" s="56"/>
      <c r="H205" s="778"/>
      <c r="I205" s="664" t="str">
        <f>Datos!G1837</f>
        <v/>
      </c>
      <c r="K205" s="27"/>
      <c r="L205" s="27"/>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row>
    <row r="206" spans="5:48" ht="15" customHeight="1" x14ac:dyDescent="0.3">
      <c r="E206" s="147"/>
      <c r="F206" s="927"/>
      <c r="G206" s="56"/>
      <c r="H206" s="778"/>
      <c r="I206" s="664" t="str">
        <f>Datos!G1838</f>
        <v/>
      </c>
      <c r="K206" s="27"/>
      <c r="L206" s="27"/>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row>
    <row r="207" spans="5:48" ht="15" customHeight="1" x14ac:dyDescent="0.3">
      <c r="E207" s="147"/>
      <c r="F207" s="927"/>
      <c r="G207" s="56"/>
      <c r="H207" s="778"/>
      <c r="I207" s="664" t="str">
        <f>Datos!G1839</f>
        <v/>
      </c>
      <c r="K207" s="27"/>
      <c r="L207" s="27"/>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row>
    <row r="208" spans="5:48" ht="15" customHeight="1" x14ac:dyDescent="0.3">
      <c r="E208" s="147"/>
      <c r="F208" s="927"/>
      <c r="G208" s="56"/>
      <c r="H208" s="778"/>
      <c r="I208" s="664" t="str">
        <f>Datos!G1840</f>
        <v/>
      </c>
      <c r="K208" s="27"/>
      <c r="L208" s="27"/>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row>
    <row r="209" spans="5:48" ht="15" customHeight="1" x14ac:dyDescent="0.3">
      <c r="E209" s="147"/>
      <c r="F209" s="927"/>
      <c r="G209" s="56"/>
      <c r="H209" s="778"/>
      <c r="I209" s="664" t="str">
        <f>Datos!G1841</f>
        <v/>
      </c>
      <c r="K209" s="27"/>
      <c r="L209" s="27"/>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row>
    <row r="210" spans="5:48" ht="15" customHeight="1" x14ac:dyDescent="0.3">
      <c r="E210" s="147"/>
      <c r="F210" s="927"/>
      <c r="G210" s="56"/>
      <c r="H210" s="778"/>
      <c r="I210" s="664" t="str">
        <f>Datos!G1842</f>
        <v/>
      </c>
      <c r="K210" s="27"/>
      <c r="L210" s="27"/>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row>
    <row r="211" spans="5:48" ht="15" customHeight="1" x14ac:dyDescent="0.3">
      <c r="E211" s="147"/>
      <c r="F211" s="927"/>
      <c r="G211" s="56"/>
      <c r="H211" s="778"/>
      <c r="I211" s="664" t="str">
        <f>Datos!G1843</f>
        <v/>
      </c>
      <c r="K211" s="27"/>
      <c r="L211" s="27"/>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row>
    <row r="212" spans="5:48" ht="15" customHeight="1" x14ac:dyDescent="0.3">
      <c r="E212" s="147"/>
      <c r="F212" s="927"/>
      <c r="G212" s="56"/>
      <c r="H212" s="778"/>
      <c r="I212" s="664" t="str">
        <f>Datos!G1844</f>
        <v/>
      </c>
      <c r="K212" s="27"/>
      <c r="L212" s="27"/>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row>
    <row r="213" spans="5:48" ht="15" customHeight="1" x14ac:dyDescent="0.3">
      <c r="E213" s="147"/>
      <c r="F213" s="927"/>
      <c r="G213" s="56"/>
      <c r="H213" s="778"/>
      <c r="I213" s="664" t="str">
        <f>Datos!G1845</f>
        <v/>
      </c>
      <c r="K213" s="27"/>
      <c r="L213" s="27"/>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row>
    <row r="214" spans="5:48" ht="15" customHeight="1" x14ac:dyDescent="0.3">
      <c r="E214" s="147"/>
      <c r="F214" s="927"/>
      <c r="G214" s="56"/>
      <c r="H214" s="778"/>
      <c r="I214" s="664" t="str">
        <f>Datos!G1846</f>
        <v/>
      </c>
      <c r="K214" s="27"/>
      <c r="L214" s="27"/>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row>
    <row r="215" spans="5:48" ht="15" customHeight="1" x14ac:dyDescent="0.3">
      <c r="E215" s="147"/>
      <c r="F215" s="927"/>
      <c r="G215" s="56"/>
      <c r="H215" s="778"/>
      <c r="I215" s="664" t="str">
        <f>Datos!G1847</f>
        <v/>
      </c>
      <c r="K215" s="27"/>
      <c r="L215" s="27"/>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row>
    <row r="216" spans="5:48" ht="15" customHeight="1" x14ac:dyDescent="0.3">
      <c r="E216" s="147"/>
      <c r="F216" s="927"/>
      <c r="G216" s="56"/>
      <c r="H216" s="778"/>
      <c r="I216" s="664" t="str">
        <f>Datos!G1848</f>
        <v/>
      </c>
      <c r="K216" s="27"/>
      <c r="L216" s="27"/>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row>
    <row r="217" spans="5:48" ht="15" customHeight="1" x14ac:dyDescent="0.3">
      <c r="E217" s="147"/>
      <c r="F217" s="927"/>
      <c r="G217" s="56"/>
      <c r="H217" s="778"/>
      <c r="I217" s="664" t="str">
        <f>Datos!G1849</f>
        <v/>
      </c>
      <c r="K217" s="27"/>
      <c r="L217" s="27"/>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row>
    <row r="218" spans="5:48" ht="15" customHeight="1" x14ac:dyDescent="0.3">
      <c r="E218" s="147"/>
      <c r="F218" s="927"/>
      <c r="G218" s="56"/>
      <c r="H218" s="778"/>
      <c r="I218" s="664" t="str">
        <f>Datos!G1850</f>
        <v/>
      </c>
      <c r="K218" s="27"/>
      <c r="L218" s="27"/>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row>
    <row r="219" spans="5:48" ht="15" customHeight="1" x14ac:dyDescent="0.3">
      <c r="E219" s="147"/>
      <c r="F219" s="927"/>
      <c r="G219" s="56"/>
      <c r="H219" s="778"/>
      <c r="I219" s="664" t="str">
        <f>Datos!G1851</f>
        <v/>
      </c>
      <c r="K219" s="27"/>
      <c r="L219" s="27"/>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row>
    <row r="220" spans="5:48" ht="15" customHeight="1" x14ac:dyDescent="0.3">
      <c r="E220" s="147"/>
      <c r="F220" s="927"/>
      <c r="G220" s="56"/>
      <c r="H220" s="778"/>
      <c r="I220" s="664" t="str">
        <f>Datos!G1852</f>
        <v/>
      </c>
      <c r="K220" s="27"/>
      <c r="L220" s="27"/>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row>
    <row r="221" spans="5:48" ht="15" customHeight="1" x14ac:dyDescent="0.3">
      <c r="E221" s="147"/>
      <c r="F221" s="927"/>
      <c r="G221" s="56"/>
      <c r="H221" s="778"/>
      <c r="I221" s="664" t="str">
        <f>Datos!G1853</f>
        <v/>
      </c>
      <c r="K221" s="27"/>
      <c r="L221" s="27"/>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row>
    <row r="222" spans="5:48" ht="15" customHeight="1" x14ac:dyDescent="0.3">
      <c r="E222" s="147"/>
      <c r="F222" s="927"/>
      <c r="G222" s="56"/>
      <c r="H222" s="778"/>
      <c r="I222" s="664" t="str">
        <f>Datos!G1854</f>
        <v/>
      </c>
      <c r="K222" s="27"/>
      <c r="L222" s="27"/>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row>
    <row r="223" spans="5:48" ht="15" customHeight="1" x14ac:dyDescent="0.3">
      <c r="E223" s="147"/>
      <c r="F223" s="927"/>
      <c r="G223" s="56"/>
      <c r="H223" s="778"/>
      <c r="I223" s="664" t="str">
        <f>Datos!G1855</f>
        <v/>
      </c>
      <c r="K223" s="27"/>
      <c r="L223" s="27"/>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row>
    <row r="224" spans="5:48" ht="15" customHeight="1" x14ac:dyDescent="0.3">
      <c r="E224" s="147"/>
      <c r="F224" s="927"/>
      <c r="G224" s="56"/>
      <c r="H224" s="778"/>
      <c r="I224" s="664" t="str">
        <f>Datos!G1856</f>
        <v/>
      </c>
      <c r="K224" s="27"/>
      <c r="L224" s="27"/>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row>
    <row r="225" spans="5:48" ht="15" customHeight="1" x14ac:dyDescent="0.3">
      <c r="E225" s="147"/>
      <c r="F225" s="927"/>
      <c r="G225" s="56"/>
      <c r="H225" s="778"/>
      <c r="I225" s="664" t="str">
        <f>Datos!G1857</f>
        <v/>
      </c>
      <c r="K225" s="27"/>
      <c r="L225" s="27"/>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row>
    <row r="226" spans="5:48" ht="15" customHeight="1" x14ac:dyDescent="0.3">
      <c r="E226" s="147"/>
      <c r="F226" s="927"/>
      <c r="G226" s="56"/>
      <c r="H226" s="778"/>
      <c r="I226" s="664" t="str">
        <f>Datos!G1858</f>
        <v/>
      </c>
      <c r="K226" s="27"/>
      <c r="L226" s="27"/>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row>
    <row r="227" spans="5:48" ht="15" customHeight="1" x14ac:dyDescent="0.3">
      <c r="E227" s="147"/>
      <c r="F227" s="927"/>
      <c r="G227" s="56"/>
      <c r="H227" s="778"/>
      <c r="I227" s="664" t="str">
        <f>Datos!G1859</f>
        <v/>
      </c>
      <c r="K227" s="27"/>
      <c r="L227" s="27"/>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row>
    <row r="228" spans="5:48" ht="15" customHeight="1" x14ac:dyDescent="0.3">
      <c r="F228" s="27"/>
      <c r="G228" s="27"/>
      <c r="H228" s="27"/>
      <c r="I228" s="666">
        <f>Datos!G1803</f>
        <v>0</v>
      </c>
      <c r="J228" s="27"/>
      <c r="K228" s="27"/>
      <c r="L228" s="27"/>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row>
    <row r="229" spans="5:48" ht="15" customHeight="1" x14ac:dyDescent="0.3">
      <c r="F229" s="27"/>
      <c r="G229" s="27"/>
      <c r="H229" s="27"/>
      <c r="I229" s="27"/>
      <c r="J229" s="27"/>
      <c r="K229" s="27"/>
      <c r="L229" s="27"/>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row>
    <row r="230" spans="5:48" ht="15" customHeight="1" x14ac:dyDescent="0.3">
      <c r="F230" s="27"/>
      <c r="G230" s="27"/>
      <c r="H230" s="27"/>
      <c r="I230" s="27"/>
      <c r="J230" s="27"/>
      <c r="K230" s="27"/>
      <c r="L230" s="27"/>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row>
    <row r="231" spans="5:48" ht="15" customHeight="1" x14ac:dyDescent="0.3">
      <c r="F231" s="27"/>
      <c r="G231" s="27"/>
      <c r="H231" s="27"/>
      <c r="I231" s="27"/>
      <c r="J231" s="27"/>
      <c r="K231" s="27"/>
      <c r="L231" s="27"/>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row>
    <row r="232" spans="5:48" ht="15" customHeight="1" x14ac:dyDescent="0.3">
      <c r="F232" s="27"/>
      <c r="G232" s="27"/>
      <c r="H232" s="27"/>
      <c r="I232" s="27"/>
      <c r="J232" s="27"/>
      <c r="K232" s="27"/>
      <c r="L232" s="27"/>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row>
    <row r="233" spans="5:48" ht="15" customHeight="1" x14ac:dyDescent="0.3">
      <c r="F233" s="27"/>
      <c r="G233" s="27"/>
      <c r="H233" s="27"/>
      <c r="I233" s="27"/>
      <c r="J233" s="27"/>
      <c r="K233" s="27"/>
      <c r="L233" s="27"/>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row>
    <row r="234" spans="5:48" ht="15" customHeight="1" x14ac:dyDescent="0.3">
      <c r="F234" s="27"/>
      <c r="G234" s="27"/>
      <c r="H234" s="27"/>
      <c r="I234" s="27"/>
      <c r="J234" s="27"/>
      <c r="K234" s="27"/>
      <c r="L234" s="27"/>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row>
    <row r="235" spans="5:48" ht="15" customHeight="1" x14ac:dyDescent="0.3">
      <c r="F235" s="27"/>
      <c r="G235" s="27"/>
      <c r="H235" s="27"/>
      <c r="I235" s="27"/>
      <c r="J235" s="27"/>
      <c r="K235" s="27"/>
      <c r="L235" s="27"/>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row>
    <row r="236" spans="5:48" ht="15" customHeight="1" x14ac:dyDescent="0.3">
      <c r="F236" s="27"/>
      <c r="G236" s="27"/>
      <c r="H236" s="27"/>
      <c r="I236" s="27"/>
      <c r="J236" s="27"/>
      <c r="K236" s="27"/>
      <c r="L236" s="27"/>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row>
    <row r="237" spans="5:48" ht="15" customHeight="1" x14ac:dyDescent="0.3">
      <c r="F237" s="27"/>
      <c r="G237" s="27"/>
      <c r="H237" s="27"/>
      <c r="I237" s="27"/>
      <c r="J237" s="27"/>
      <c r="K237" s="27"/>
      <c r="L237" s="27"/>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row>
    <row r="238" spans="5:48" ht="15" customHeight="1" x14ac:dyDescent="0.3">
      <c r="F238" s="27"/>
      <c r="G238" s="27"/>
      <c r="H238" s="27"/>
      <c r="I238" s="27"/>
      <c r="J238" s="27"/>
      <c r="K238" s="27"/>
      <c r="L238" s="27"/>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row>
    <row r="239" spans="5:48" ht="15" customHeight="1" x14ac:dyDescent="0.3">
      <c r="F239" s="27"/>
      <c r="G239" s="27"/>
      <c r="H239" s="27"/>
      <c r="I239" s="27"/>
      <c r="J239" s="27"/>
      <c r="K239" s="27"/>
      <c r="L239" s="27"/>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row>
    <row r="240" spans="5:48" ht="15" customHeight="1" x14ac:dyDescent="0.3">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row>
    <row r="241" spans="15:142" ht="15" customHeight="1" x14ac:dyDescent="0.3">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row>
    <row r="242" spans="15:142" ht="15" customHeight="1" x14ac:dyDescent="0.3">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row>
    <row r="243" spans="15:142" ht="15" customHeight="1" x14ac:dyDescent="0.3">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row>
    <row r="244" spans="15:142" ht="15" customHeight="1" x14ac:dyDescent="0.3">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row>
    <row r="245" spans="15:142" ht="15" customHeight="1" x14ac:dyDescent="0.3">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row>
    <row r="246" spans="15:142" ht="15" customHeight="1" x14ac:dyDescent="0.3">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row>
    <row r="247" spans="15:142" ht="15" customHeight="1" x14ac:dyDescent="0.3">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row>
    <row r="248" spans="15:142" ht="15" customHeight="1" x14ac:dyDescent="0.3">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row>
    <row r="249" spans="15:142" ht="15" customHeight="1" x14ac:dyDescent="0.3">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row>
    <row r="250" spans="15:142" ht="15" customHeight="1" x14ac:dyDescent="0.3">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row>
    <row r="251" spans="15:142" ht="15" customHeight="1" x14ac:dyDescent="0.3">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DW251" s="12"/>
      <c r="DX251" s="12"/>
      <c r="DY251" s="12"/>
      <c r="DZ251" s="12"/>
      <c r="EA251" s="12"/>
      <c r="EB251" s="12"/>
      <c r="EC251" s="12"/>
      <c r="ED251" s="12"/>
      <c r="EE251" s="12"/>
      <c r="EF251" s="12"/>
      <c r="EG251" s="12"/>
      <c r="EH251" s="12"/>
      <c r="EI251" s="12"/>
      <c r="EJ251" s="12"/>
      <c r="EK251" s="12"/>
      <c r="EL251" s="12"/>
    </row>
    <row r="252" spans="15:142" ht="15" customHeight="1" x14ac:dyDescent="0.3">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row>
    <row r="253" spans="15:142" ht="15" customHeight="1" x14ac:dyDescent="0.3">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row>
    <row r="254" spans="15:142" ht="15" customHeight="1" x14ac:dyDescent="0.3">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row>
    <row r="255" spans="15:142" ht="15" customHeight="1" x14ac:dyDescent="0.3">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row>
    <row r="256" spans="15:142" ht="15" customHeight="1" x14ac:dyDescent="0.3">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row>
    <row r="257" spans="15:142" ht="15" customHeight="1" x14ac:dyDescent="0.3">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row>
    <row r="258" spans="15:142" ht="15" customHeight="1" x14ac:dyDescent="0.3">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row>
    <row r="259" spans="15:142" ht="15" customHeight="1" x14ac:dyDescent="0.3">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row>
    <row r="260" spans="15:142" ht="15" customHeight="1" x14ac:dyDescent="0.3">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row>
    <row r="261" spans="15:142" ht="15" customHeight="1" x14ac:dyDescent="0.3">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row>
    <row r="262" spans="15:142" ht="15" customHeight="1" x14ac:dyDescent="0.3">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DW262" s="27"/>
      <c r="DX262" s="27"/>
      <c r="DY262" s="27"/>
      <c r="DZ262" s="27"/>
      <c r="EA262" s="27"/>
      <c r="EB262" s="27"/>
      <c r="EC262" s="27"/>
      <c r="ED262" s="27"/>
      <c r="EE262" s="27"/>
      <c r="EF262" s="27"/>
      <c r="EG262" s="27"/>
      <c r="EH262" s="27"/>
      <c r="EI262" s="27"/>
      <c r="EJ262" s="27"/>
      <c r="EK262" s="27"/>
      <c r="EL262" s="27"/>
    </row>
    <row r="263" spans="15:142" ht="15" customHeight="1" x14ac:dyDescent="0.3">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DW263" s="27"/>
      <c r="DX263" s="27"/>
      <c r="DY263" s="27"/>
      <c r="DZ263" s="27"/>
      <c r="EA263" s="27"/>
      <c r="EB263" s="27"/>
      <c r="EC263" s="27"/>
      <c r="ED263" s="27"/>
      <c r="EE263" s="27"/>
      <c r="EF263" s="27"/>
      <c r="EG263" s="27"/>
      <c r="EH263" s="27"/>
      <c r="EI263" s="27"/>
      <c r="EJ263" s="27"/>
      <c r="EK263" s="27"/>
      <c r="EL263" s="27"/>
    </row>
    <row r="264" spans="15:142" ht="15" customHeight="1" x14ac:dyDescent="0.3">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DW264" s="27"/>
      <c r="DX264" s="27"/>
      <c r="DY264" s="27"/>
      <c r="DZ264" s="27"/>
      <c r="EA264" s="27"/>
      <c r="EB264" s="27"/>
      <c r="EC264" s="27"/>
      <c r="ED264" s="27"/>
      <c r="EE264" s="27"/>
      <c r="EF264" s="27"/>
      <c r="EG264" s="27"/>
      <c r="EH264" s="27"/>
      <c r="EI264" s="27"/>
      <c r="EJ264" s="27"/>
      <c r="EK264" s="27"/>
      <c r="EL264" s="27"/>
    </row>
    <row r="265" spans="15:142" ht="15" customHeight="1" x14ac:dyDescent="0.3">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DW265" s="27"/>
      <c r="DX265" s="27"/>
      <c r="DY265" s="27"/>
      <c r="DZ265" s="27"/>
      <c r="EA265" s="27"/>
      <c r="EB265" s="27"/>
      <c r="EC265" s="27"/>
      <c r="ED265" s="27"/>
      <c r="EE265" s="27"/>
      <c r="EF265" s="27"/>
      <c r="EG265" s="27"/>
      <c r="EH265" s="27"/>
      <c r="EI265" s="27"/>
      <c r="EJ265" s="27"/>
      <c r="EK265" s="27"/>
      <c r="EL265" s="27"/>
    </row>
    <row r="266" spans="15:142" ht="15" customHeight="1" x14ac:dyDescent="0.3">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DW266" s="27"/>
      <c r="DX266" s="27"/>
      <c r="DY266" s="27"/>
      <c r="DZ266" s="27"/>
      <c r="EA266" s="27"/>
      <c r="EB266" s="27"/>
      <c r="EC266" s="27"/>
      <c r="ED266" s="27"/>
      <c r="EE266" s="27"/>
      <c r="EF266" s="27"/>
      <c r="EG266" s="27"/>
      <c r="EH266" s="27"/>
      <c r="EI266" s="27"/>
      <c r="EJ266" s="27"/>
      <c r="EK266" s="27"/>
      <c r="EL266" s="27"/>
    </row>
    <row r="267" spans="15:142" ht="15" customHeight="1" x14ac:dyDescent="0.3">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DW267" s="27"/>
      <c r="DX267" s="27"/>
      <c r="DY267" s="27"/>
      <c r="DZ267" s="27"/>
      <c r="EA267" s="27"/>
      <c r="EB267" s="27"/>
      <c r="EC267" s="27"/>
      <c r="ED267" s="27"/>
      <c r="EE267" s="27"/>
      <c r="EF267" s="27"/>
      <c r="EG267" s="27"/>
      <c r="EH267" s="27"/>
      <c r="EI267" s="27"/>
      <c r="EJ267" s="27"/>
      <c r="EK267" s="27"/>
      <c r="EL267" s="27"/>
    </row>
    <row r="268" spans="15:142" ht="15" customHeight="1" x14ac:dyDescent="0.3">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row>
    <row r="269" spans="15:142" ht="15" customHeight="1" x14ac:dyDescent="0.3">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row>
    <row r="270" spans="15:142" ht="15" customHeight="1" x14ac:dyDescent="0.3">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row>
    <row r="271" spans="15:142" ht="15" customHeight="1" x14ac:dyDescent="0.3">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row>
    <row r="272" spans="15:142" ht="15" customHeight="1" x14ac:dyDescent="0.3">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row>
    <row r="273" spans="15:48" ht="15" customHeight="1" x14ac:dyDescent="0.3">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row>
    <row r="274" spans="15:48" ht="15" customHeight="1" x14ac:dyDescent="0.3">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row>
    <row r="275" spans="15:48" ht="15" customHeight="1" x14ac:dyDescent="0.3">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row>
    <row r="276" spans="15:48" ht="15" customHeight="1" x14ac:dyDescent="0.3">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row>
    <row r="277" spans="15:48" ht="15" customHeight="1" x14ac:dyDescent="0.3">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row>
    <row r="278" spans="15:48" ht="15" customHeight="1" x14ac:dyDescent="0.3">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row>
    <row r="279" spans="15:48" ht="15" customHeight="1" x14ac:dyDescent="0.3">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row>
    <row r="280" spans="15:48" ht="15" customHeight="1" x14ac:dyDescent="0.3">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row>
    <row r="281" spans="15:48" ht="15" customHeight="1" x14ac:dyDescent="0.3">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row>
    <row r="282" spans="15:48" ht="15" customHeight="1" x14ac:dyDescent="0.3">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row>
    <row r="283" spans="15:48" ht="15" customHeight="1" x14ac:dyDescent="0.3">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row>
    <row r="284" spans="15:48" ht="15" customHeight="1" x14ac:dyDescent="0.3">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row>
    <row r="285" spans="15:48" ht="15" customHeight="1" x14ac:dyDescent="0.3">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row>
    <row r="286" spans="15:48" ht="15" customHeight="1" x14ac:dyDescent="0.3">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row>
    <row r="287" spans="15:48" ht="15" customHeight="1" x14ac:dyDescent="0.3">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row>
    <row r="288" spans="15:48" ht="15" customHeight="1" x14ac:dyDescent="0.3">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row>
    <row r="289" spans="15:48" ht="15" customHeight="1" x14ac:dyDescent="0.3">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row>
    <row r="290" spans="15:48" ht="15" customHeight="1" x14ac:dyDescent="0.3">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row>
    <row r="291" spans="15:48" ht="15" customHeight="1" x14ac:dyDescent="0.3">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row>
    <row r="292" spans="15:48" ht="15" customHeight="1" x14ac:dyDescent="0.3">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row>
    <row r="293" spans="15:48" x14ac:dyDescent="0.3">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row>
    <row r="294" spans="15:48" x14ac:dyDescent="0.3">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row>
    <row r="295" spans="15:48" x14ac:dyDescent="0.3">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row>
    <row r="296" spans="15:48" x14ac:dyDescent="0.3">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row>
    <row r="297" spans="15:48" x14ac:dyDescent="0.3">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row>
    <row r="298" spans="15:48" x14ac:dyDescent="0.3">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row>
    <row r="299" spans="15:48" x14ac:dyDescent="0.3">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row>
    <row r="300" spans="15:48" x14ac:dyDescent="0.3">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row>
    <row r="301" spans="15:48" x14ac:dyDescent="0.3">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row>
    <row r="302" spans="15:48" x14ac:dyDescent="0.3">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row>
    <row r="303" spans="15:48" x14ac:dyDescent="0.3">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row>
    <row r="304" spans="15:48" x14ac:dyDescent="0.3">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row>
    <row r="305" spans="15:48" x14ac:dyDescent="0.3">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row>
    <row r="306" spans="15:48" x14ac:dyDescent="0.3">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row>
    <row r="307" spans="15:48" x14ac:dyDescent="0.3">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row>
    <row r="308" spans="15:48" x14ac:dyDescent="0.3">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row>
    <row r="309" spans="15:48" x14ac:dyDescent="0.3">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row>
    <row r="310" spans="15:48" x14ac:dyDescent="0.3">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row>
    <row r="311" spans="15:48" x14ac:dyDescent="0.3">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row>
    <row r="312" spans="15:48" x14ac:dyDescent="0.3">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row>
    <row r="313" spans="15:48" x14ac:dyDescent="0.3">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row>
    <row r="314" spans="15:48" x14ac:dyDescent="0.3">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row>
    <row r="315" spans="15:48" x14ac:dyDescent="0.3">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row>
    <row r="316" spans="15:48" x14ac:dyDescent="0.3">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row>
    <row r="317" spans="15:48" x14ac:dyDescent="0.3">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row>
    <row r="318" spans="15:48" x14ac:dyDescent="0.3">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row>
    <row r="319" spans="15:48" x14ac:dyDescent="0.3">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row>
    <row r="320" spans="15:48" x14ac:dyDescent="0.3">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row>
    <row r="321" spans="15:48" x14ac:dyDescent="0.3">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row>
    <row r="322" spans="15:48" x14ac:dyDescent="0.3">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row>
    <row r="323" spans="15:48" x14ac:dyDescent="0.3">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row>
    <row r="324" spans="15:48" x14ac:dyDescent="0.3">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row>
    <row r="325" spans="15:48" x14ac:dyDescent="0.3">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row>
    <row r="326" spans="15:48" x14ac:dyDescent="0.3">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row>
    <row r="327" spans="15:48" x14ac:dyDescent="0.3">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row>
    <row r="328" spans="15:48" x14ac:dyDescent="0.3">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row>
    <row r="329" spans="15:48" x14ac:dyDescent="0.3">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row>
    <row r="330" spans="15:48" x14ac:dyDescent="0.3">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row>
    <row r="331" spans="15:48" x14ac:dyDescent="0.3">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row>
    <row r="332" spans="15:48" x14ac:dyDescent="0.3">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row>
    <row r="333" spans="15:48" x14ac:dyDescent="0.3">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row>
    <row r="334" spans="15:48" x14ac:dyDescent="0.3">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row>
    <row r="335" spans="15:48" x14ac:dyDescent="0.3">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row>
    <row r="336" spans="15:48" x14ac:dyDescent="0.3">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row>
    <row r="337" spans="15:48" x14ac:dyDescent="0.3">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row>
    <row r="338" spans="15:48" x14ac:dyDescent="0.3">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row>
    <row r="339" spans="15:48" x14ac:dyDescent="0.3">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row>
    <row r="340" spans="15:48" x14ac:dyDescent="0.3">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row>
    <row r="341" spans="15:48" x14ac:dyDescent="0.3">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row>
    <row r="342" spans="15:48" x14ac:dyDescent="0.3">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row>
    <row r="343" spans="15:48" x14ac:dyDescent="0.3">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row>
    <row r="344" spans="15:48" x14ac:dyDescent="0.3">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row>
    <row r="345" spans="15:48" x14ac:dyDescent="0.3">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row>
    <row r="346" spans="15:48" x14ac:dyDescent="0.3">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row>
    <row r="347" spans="15:48" x14ac:dyDescent="0.3">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row>
    <row r="348" spans="15:48" x14ac:dyDescent="0.3">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row>
    <row r="349" spans="15:48" x14ac:dyDescent="0.3">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row>
    <row r="350" spans="15:48" x14ac:dyDescent="0.3">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row>
    <row r="351" spans="15:48" x14ac:dyDescent="0.3">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row>
    <row r="352" spans="15:48" x14ac:dyDescent="0.3">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row>
    <row r="353" spans="15:48" x14ac:dyDescent="0.3">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row>
    <row r="354" spans="15:48" x14ac:dyDescent="0.3">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row>
    <row r="355" spans="15:48" x14ac:dyDescent="0.3">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row>
    <row r="356" spans="15:48" x14ac:dyDescent="0.3">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row>
    <row r="357" spans="15:48" x14ac:dyDescent="0.3">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row>
    <row r="358" spans="15:48" x14ac:dyDescent="0.3">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row>
    <row r="359" spans="15:48" x14ac:dyDescent="0.3">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row>
    <row r="360" spans="15:48" x14ac:dyDescent="0.3">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row>
    <row r="361" spans="15:48" x14ac:dyDescent="0.3">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row>
    <row r="362" spans="15:48" x14ac:dyDescent="0.3">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row>
    <row r="363" spans="15:48" x14ac:dyDescent="0.3">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row>
    <row r="364" spans="15:48" x14ac:dyDescent="0.3">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row>
    <row r="365" spans="15:48" x14ac:dyDescent="0.3">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row>
    <row r="366" spans="15:48" x14ac:dyDescent="0.3">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row>
    <row r="367" spans="15:48" x14ac:dyDescent="0.3">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row>
    <row r="368" spans="15:48" x14ac:dyDescent="0.3">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row>
    <row r="369" spans="15:48" x14ac:dyDescent="0.3">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row>
    <row r="410" spans="6:11" x14ac:dyDescent="0.3">
      <c r="F410" s="59"/>
      <c r="G410" s="59"/>
      <c r="H410" s="59"/>
      <c r="I410" s="59"/>
      <c r="J410" s="59"/>
      <c r="K410" s="59"/>
    </row>
    <row r="411" spans="6:11" x14ac:dyDescent="0.3">
      <c r="F411" s="59"/>
      <c r="G411" s="59"/>
      <c r="H411" s="59"/>
      <c r="I411" s="59"/>
      <c r="J411" s="59"/>
      <c r="K411" s="59"/>
    </row>
  </sheetData>
  <sheetProtection algorithmName="SHA-512" hashValue="V+Ayyq3bjE5Zp4DiwAo2FWfPbMhE52MK+vXO/j+P2GK5+hLDCsKoPLmIoyVgFjvmg9cGqee8XU+rmFEGH4daMg==" saltValue="sFQV+MzrJ+3R8FKKxT7gbw==" spinCount="100000" sheet="1" objects="1" scenarios="1"/>
  <protectedRanges>
    <protectedRange sqref="E27:H76" name="Rango1"/>
    <protectedRange sqref="E105:H154" name="Rango2"/>
    <protectedRange sqref="E178:H227" name="Rango3"/>
  </protectedRanges>
  <mergeCells count="38">
    <mergeCell ref="C1:M1"/>
    <mergeCell ref="E3:K3"/>
    <mergeCell ref="E25:E26"/>
    <mergeCell ref="G25:G26"/>
    <mergeCell ref="H25:H26"/>
    <mergeCell ref="I25:I26"/>
    <mergeCell ref="J25:J26"/>
    <mergeCell ref="E19:K20"/>
    <mergeCell ref="E22:K23"/>
    <mergeCell ref="F25:F26"/>
    <mergeCell ref="E84:K85"/>
    <mergeCell ref="E176:E177"/>
    <mergeCell ref="F176:F177"/>
    <mergeCell ref="G176:G177"/>
    <mergeCell ref="H176:H177"/>
    <mergeCell ref="I176:I177"/>
    <mergeCell ref="E86:F86"/>
    <mergeCell ref="E90:K91"/>
    <mergeCell ref="E159:K160"/>
    <mergeCell ref="E164:K165"/>
    <mergeCell ref="E167:K168"/>
    <mergeCell ref="E161:K162"/>
    <mergeCell ref="E82:K83"/>
    <mergeCell ref="E173:K174"/>
    <mergeCell ref="E5:K5"/>
    <mergeCell ref="E87:K88"/>
    <mergeCell ref="E157:K158"/>
    <mergeCell ref="E170:K170"/>
    <mergeCell ref="E96:K97"/>
    <mergeCell ref="D98:K99"/>
    <mergeCell ref="F103:F104"/>
    <mergeCell ref="H103:H104"/>
    <mergeCell ref="I103:I104"/>
    <mergeCell ref="J103:J104"/>
    <mergeCell ref="E103:E104"/>
    <mergeCell ref="G103:G104"/>
    <mergeCell ref="D100:K101"/>
    <mergeCell ref="E79:K81"/>
  </mergeCells>
  <conditionalFormatting sqref="J77 I27:J76">
    <cfRule type="expression" dxfId="2662" priority="26" stopIfTrue="1">
      <formula>ISNUMBER(I27)</formula>
    </cfRule>
  </conditionalFormatting>
  <conditionalFormatting sqref="J156:K156">
    <cfRule type="expression" dxfId="2661" priority="25" stopIfTrue="1">
      <formula>ISNUMBER(J156)</formula>
    </cfRule>
  </conditionalFormatting>
  <conditionalFormatting sqref="E27:E76">
    <cfRule type="expression" dxfId="2660" priority="24" stopIfTrue="1">
      <formula>E27=""</formula>
    </cfRule>
  </conditionalFormatting>
  <conditionalFormatting sqref="I105:J154">
    <cfRule type="expression" dxfId="2659" priority="23" stopIfTrue="1">
      <formula>ISNUMBER(I105)</formula>
    </cfRule>
  </conditionalFormatting>
  <conditionalFormatting sqref="G27:G76 G105:G154">
    <cfRule type="expression" dxfId="2658" priority="27" stopIfTrue="1">
      <formula>AND((F27&lt;&gt;""),ISNONTEXT($G27))</formula>
    </cfRule>
  </conditionalFormatting>
  <conditionalFormatting sqref="H27:H76">
    <cfRule type="expression" dxfId="2657" priority="28" stopIfTrue="1">
      <formula>ISNUMBER(H27)</formula>
    </cfRule>
    <cfRule type="expression" dxfId="2656" priority="29" stopIfTrue="1">
      <formula>OR((F27&lt;&gt;""),ISTEXT(G27))</formula>
    </cfRule>
  </conditionalFormatting>
  <conditionalFormatting sqref="E178:E227">
    <cfRule type="expression" dxfId="2655" priority="18" stopIfTrue="1">
      <formula>E178=""</formula>
    </cfRule>
  </conditionalFormatting>
  <conditionalFormatting sqref="J155">
    <cfRule type="expression" dxfId="2654" priority="15" stopIfTrue="1">
      <formula>ISNUMBER(J155)</formula>
    </cfRule>
  </conditionalFormatting>
  <conditionalFormatting sqref="G178:G227">
    <cfRule type="expression" dxfId="2653" priority="1657" stopIfTrue="1">
      <formula>ISNUMBER(G178)</formula>
    </cfRule>
    <cfRule type="expression" dxfId="2652" priority="1658" stopIfTrue="1">
      <formula>OR((F178&lt;&gt;""),ISTEXT($G$178))</formula>
    </cfRule>
  </conditionalFormatting>
  <conditionalFormatting sqref="H178:H227">
    <cfRule type="expression" dxfId="2651" priority="13" stopIfTrue="1">
      <formula>ISNUMBER(H178)</formula>
    </cfRule>
    <cfRule type="expression" dxfId="2650" priority="14" stopIfTrue="1">
      <formula>F178&lt;&gt;""</formula>
    </cfRule>
  </conditionalFormatting>
  <conditionalFormatting sqref="I179:I227">
    <cfRule type="expression" dxfId="2649" priority="12" stopIfTrue="1">
      <formula>ISNUMBER(I179)</formula>
    </cfRule>
  </conditionalFormatting>
  <conditionalFormatting sqref="I228">
    <cfRule type="expression" dxfId="2648" priority="11" stopIfTrue="1">
      <formula>ISNUMBER(I228)</formula>
    </cfRule>
  </conditionalFormatting>
  <conditionalFormatting sqref="H105:H154">
    <cfRule type="expression" dxfId="2647" priority="1662" stopIfTrue="1">
      <formula>ISNUMBER(H105)</formula>
    </cfRule>
    <cfRule type="expression" dxfId="2646" priority="1663" stopIfTrue="1">
      <formula>OR(ISTEXT(#REF!),ISTEXT(G105))</formula>
    </cfRule>
  </conditionalFormatting>
  <conditionalFormatting sqref="I178:I227">
    <cfRule type="expression" dxfId="2645" priority="9" stopIfTrue="1">
      <formula>ISNUMBER(I178)</formula>
    </cfRule>
  </conditionalFormatting>
  <conditionalFormatting sqref="F27:F76">
    <cfRule type="expression" dxfId="2644" priority="7">
      <formula>ISTEXT(F27)</formula>
    </cfRule>
  </conditionalFormatting>
  <conditionalFormatting sqref="F105:F154">
    <cfRule type="expression" dxfId="2643" priority="6">
      <formula>ISTEXT(F105)</formula>
    </cfRule>
  </conditionalFormatting>
  <conditionalFormatting sqref="F178:F227">
    <cfRule type="expression" dxfId="2642" priority="5">
      <formula>ISTEXT(F178)</formula>
    </cfRule>
  </conditionalFormatting>
  <conditionalFormatting sqref="J163:K163">
    <cfRule type="expression" dxfId="2641" priority="3" stopIfTrue="1">
      <formula>ISNUMBER(J163)</formula>
    </cfRule>
  </conditionalFormatting>
  <conditionalFormatting sqref="J86:K86">
    <cfRule type="expression" dxfId="2640" priority="2" stopIfTrue="1">
      <formula>ISNUMBER(J86)</formula>
    </cfRule>
  </conditionalFormatting>
  <conditionalFormatting sqref="E105:E154">
    <cfRule type="expression" dxfId="2639" priority="1" stopIfTrue="1">
      <formula>E105=""</formula>
    </cfRule>
  </conditionalFormatting>
  <dataValidations count="3">
    <dataValidation operator="greaterThan" allowBlank="1" showInputMessage="1" showErrorMessage="1" sqref="G178:G227" xr:uid="{53069582-186B-440C-B35B-D2A22373E1C0}"/>
    <dataValidation type="list" allowBlank="1" showInputMessage="1" showErrorMessage="1" sqref="F178:F227" xr:uid="{2F120CEF-E088-44A7-8E6F-34B8BDC160F4}">
      <formula1>Tipo_EAdquirida</formula1>
    </dataValidation>
    <dataValidation type="decimal" operator="greaterThanOrEqual" allowBlank="1" showInputMessage="1" showErrorMessage="1" sqref="H105:H154 H27:H76 H178:H227" xr:uid="{FBD8A6D3-76AD-4578-AEAD-42E758547BE0}">
      <formula1>0</formula1>
    </dataValidation>
  </dataValidations>
  <hyperlinks>
    <hyperlink ref="A4" location="'2. Hoja de trabajo. Consumos'!A1" display="2. Hoja de trabajo. Consumos" xr:uid="{00000000-0004-0000-0800-000000000000}"/>
    <hyperlink ref="A5" location="'3. Instalaciones fijas'!A1" display="3. Instalaciones fijas" xr:uid="{00000000-0004-0000-0800-000001000000}"/>
    <hyperlink ref="A7" location="'5. Emisiones Fugitivas'!A1" display="5. Emisiones fugitivas" xr:uid="{00000000-0004-0000-0800-000002000000}"/>
    <hyperlink ref="A8" location="'6. Emisiones de proceso'!A1" display="6. Emisiones de proceso" xr:uid="{00000000-0004-0000-0800-000003000000}"/>
    <hyperlink ref="A9" location="'7. Información adicional'!A1" display="7. Información adicional" xr:uid="{00000000-0004-0000-0800-000004000000}"/>
    <hyperlink ref="A13" location="'11. Revisiones calculadora'!A1" display="11. Revisiones de la calculadora" xr:uid="{00000000-0004-0000-0800-000005000000}"/>
    <hyperlink ref="A3" location="'1.Datos generales organización '!A1" display="1. Datos de la organización" xr:uid="{00000000-0004-0000-0800-000006000000}"/>
    <hyperlink ref="A6" location="'4. Vehículos y maquinaria'!A1" display="4. Vehículos y maquinaria" xr:uid="{00000000-0004-0000-0800-000007000000}"/>
    <hyperlink ref="A11" location="'9. Informe final. Resultados'!A1" display="9. Informe final: Resultados" xr:uid="{00000000-0004-0000-0800-000008000000}"/>
    <hyperlink ref="A12" location="'10. Factores de emisión'!A1" display="10. Factores de emisión" xr:uid="{00000000-0004-0000-0800-000009000000}"/>
    <hyperlink ref="E89" r:id="rId1" xr:uid="{00000000-0004-0000-0800-00000A000000}"/>
    <hyperlink ref="E166" r:id="rId2" xr:uid="{00000000-0004-0000-0800-00000B000000}"/>
    <hyperlink ref="E163" r:id="rId3" xr:uid="{00000000-0004-0000-0800-00000C000000}"/>
    <hyperlink ref="E86" r:id="rId4" xr:uid="{00000000-0004-0000-0800-00000D000000}"/>
  </hyperlinks>
  <pageMargins left="0.75" right="0.75" top="1" bottom="1" header="0" footer="0"/>
  <pageSetup paperSize="256" scale="66" orientation="landscape" r:id="rId5"/>
  <headerFooter alignWithMargins="0"/>
  <drawing r:id="rId6"/>
  <extLst>
    <ext xmlns:x14="http://schemas.microsoft.com/office/spreadsheetml/2009/9/main" uri="{CCE6A557-97BC-4b89-ADB6-D9C93CAAB3DF}">
      <x14:dataValidations xmlns:xm="http://schemas.microsoft.com/office/excel/2006/main" count="3">
        <x14:dataValidation type="list" allowBlank="1" showInputMessage="1" showErrorMessage="1" xr:uid="{AF43FE01-9644-49A9-A764-C0B73F1809E5}">
          <x14:formula1>
            <xm:f>INDIRECT("_Com"&amp;Datos!$D$6)</xm:f>
          </x14:formula1>
          <xm:sqref>F27:F76 F105:F154</xm:sqref>
        </x14:dataValidation>
        <x14:dataValidation type="list" allowBlank="1" showInputMessage="1" showErrorMessage="1" xr:uid="{BCC8D51B-054E-4959-AC49-D783DBC1FA3B}">
          <x14:formula1>
            <xm:f>INDIRECT("GdO_"&amp;Datos!$J1745)</xm:f>
          </x14:formula1>
          <xm:sqref>G105:G154</xm:sqref>
        </x14:dataValidation>
        <x14:dataValidation type="list" allowBlank="1" showInputMessage="1" showErrorMessage="1" xr:uid="{CDDE13D2-DA81-4072-B762-90D0F557BE4F}">
          <x14:formula1>
            <xm:f>INDIRECT("GdO_"&amp;Datos!$C1525)</xm:f>
          </x14:formula1>
          <xm:sqref>G27:G76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8e9393-f36b-4461-a2a3-e648be68309a">
      <Terms xmlns="http://schemas.microsoft.com/office/infopath/2007/PartnerControls"/>
    </lcf76f155ced4ddcb4097134ff3c332f>
    <TaxCatchAll xmlns="71674114-9548-4918-bfbe-4a235b8713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D26E2A22C79B44FA9E8CD1542DDBB92" ma:contentTypeVersion="18" ma:contentTypeDescription="Crear nuevo documento." ma:contentTypeScope="" ma:versionID="5087fc8f8a5a03be8464a80e8cf20249">
  <xsd:schema xmlns:xsd="http://www.w3.org/2001/XMLSchema" xmlns:xs="http://www.w3.org/2001/XMLSchema" xmlns:p="http://schemas.microsoft.com/office/2006/metadata/properties" xmlns:ns2="658e9393-f36b-4461-a2a3-e648be68309a" xmlns:ns3="71674114-9548-4918-bfbe-4a235b8713d9" targetNamespace="http://schemas.microsoft.com/office/2006/metadata/properties" ma:root="true" ma:fieldsID="8b22d1a593897c5f92655ff6a44f220b" ns2:_="" ns3:_="">
    <xsd:import namespace="658e9393-f36b-4461-a2a3-e648be68309a"/>
    <xsd:import namespace="71674114-9548-4918-bfbe-4a235b8713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e9393-f36b-4461-a2a3-e648be683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a205269-1969-41d6-8661-31edbc50e23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674114-9548-4918-bfbe-4a235b8713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1beab18-5032-48ca-809c-f25123b63da9}" ma:internalName="TaxCatchAll" ma:showField="CatchAllData" ma:web="71674114-9548-4918-bfbe-4a235b8713d9">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AE62A9-4E46-46E7-801D-A0726B6AEC68}">
  <ds:schemaRef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purl.org/dc/terms/"/>
    <ds:schemaRef ds:uri="http://www.w3.org/XML/1998/namespace"/>
    <ds:schemaRef ds:uri="71674114-9548-4918-bfbe-4a235b8713d9"/>
    <ds:schemaRef ds:uri="658e9393-f36b-4461-a2a3-e648be68309a"/>
    <ds:schemaRef ds:uri="http://schemas.microsoft.com/office/2006/metadata/properties"/>
  </ds:schemaRefs>
</ds:datastoreItem>
</file>

<file path=customXml/itemProps2.xml><?xml version="1.0" encoding="utf-8"?>
<ds:datastoreItem xmlns:ds="http://schemas.openxmlformats.org/officeDocument/2006/customXml" ds:itemID="{62F5EB91-CC1E-45B9-8A44-18D352880BAC}">
  <ds:schemaRefs>
    <ds:schemaRef ds:uri="http://schemas.microsoft.com/sharepoint/v3/contenttype/forms"/>
  </ds:schemaRefs>
</ds:datastoreItem>
</file>

<file path=customXml/itemProps3.xml><?xml version="1.0" encoding="utf-8"?>
<ds:datastoreItem xmlns:ds="http://schemas.openxmlformats.org/officeDocument/2006/customXml" ds:itemID="{F2EFFAE8-E3E4-49A6-BBCC-24C1C9CD8F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378</vt:i4>
      </vt:variant>
    </vt:vector>
  </HeadingPairs>
  <TitlesOfParts>
    <vt:vector size="391" baseType="lpstr">
      <vt:lpstr>CONTENIDO</vt:lpstr>
      <vt:lpstr>1.Datos generales organización </vt:lpstr>
      <vt:lpstr>2. Hoja de trabajo. Consumos</vt:lpstr>
      <vt:lpstr>3. Instalaciones fijas</vt:lpstr>
      <vt:lpstr>4. Vehículos y maquinaria</vt:lpstr>
      <vt:lpstr>5. Emisiones Fugitivas</vt:lpstr>
      <vt:lpstr>6. Emisiones de proceso</vt:lpstr>
      <vt:lpstr>7. Información adicional</vt:lpstr>
      <vt:lpstr>8.Electricidad y otras energías</vt:lpstr>
      <vt:lpstr>9. Informe final. Resultados</vt:lpstr>
      <vt:lpstr>10. Factores de emisión</vt:lpstr>
      <vt:lpstr>11. Revisiones calculadora</vt:lpstr>
      <vt:lpstr>Datos</vt:lpstr>
      <vt:lpstr>_Com2007</vt:lpstr>
      <vt:lpstr>_Com2008</vt:lpstr>
      <vt:lpstr>_Com2009</vt:lpstr>
      <vt:lpstr>_Com2010</vt:lpstr>
      <vt:lpstr>_Com2011</vt:lpstr>
      <vt:lpstr>_Com2012</vt:lpstr>
      <vt:lpstr>_Com2013</vt:lpstr>
      <vt:lpstr>_Com2014</vt:lpstr>
      <vt:lpstr>_Com2015</vt:lpstr>
      <vt:lpstr>_Com2016</vt:lpstr>
      <vt:lpstr>_Com2017</vt:lpstr>
      <vt:lpstr>_Com2018</vt:lpstr>
      <vt:lpstr>_Com2019</vt:lpstr>
      <vt:lpstr>_Com2020</vt:lpstr>
      <vt:lpstr>_Com2021</vt:lpstr>
      <vt:lpstr>_Com2022</vt:lpstr>
      <vt:lpstr>_Com2023</vt:lpstr>
      <vt:lpstr>_Com2024</vt:lpstr>
      <vt:lpstr>_Com2025</vt:lpstr>
      <vt:lpstr>_Mix2007</vt:lpstr>
      <vt:lpstr>_Mix2008</vt:lpstr>
      <vt:lpstr>_Mix2009</vt:lpstr>
      <vt:lpstr>_Mix2010</vt:lpstr>
      <vt:lpstr>_Mix2011</vt:lpstr>
      <vt:lpstr>_Mix2012</vt:lpstr>
      <vt:lpstr>_Mix2013</vt:lpstr>
      <vt:lpstr>_Mix2014</vt:lpstr>
      <vt:lpstr>_Mix2015</vt:lpstr>
      <vt:lpstr>_Mix2016</vt:lpstr>
      <vt:lpstr>_Mix2017</vt:lpstr>
      <vt:lpstr>_Mix2018</vt:lpstr>
      <vt:lpstr>_Mix2019</vt:lpstr>
      <vt:lpstr>_Mix2020</vt:lpstr>
      <vt:lpstr>_Mix2021</vt:lpstr>
      <vt:lpstr>_Mix2022</vt:lpstr>
      <vt:lpstr>_Mix2023</vt:lpstr>
      <vt:lpstr>_Mix2024</vt:lpstr>
      <vt:lpstr>_Mix2025</vt:lpstr>
      <vt:lpstr>Año</vt:lpstr>
      <vt:lpstr>Categoría_actividades</vt:lpstr>
      <vt:lpstr>Categoría_Veh</vt:lpstr>
      <vt:lpstr>Comb_fijas_2007</vt:lpstr>
      <vt:lpstr>Comb_fijas_2008</vt:lpstr>
      <vt:lpstr>Comb_fijas_2009</vt:lpstr>
      <vt:lpstr>Comb_fijas_2010</vt:lpstr>
      <vt:lpstr>Comb_fijas_2011</vt:lpstr>
      <vt:lpstr>Comb_fijas_2012</vt:lpstr>
      <vt:lpstr>Comb_fijas_2013</vt:lpstr>
      <vt:lpstr>Comb_fijas_2014</vt:lpstr>
      <vt:lpstr>Comb_fijas_2015</vt:lpstr>
      <vt:lpstr>Comb_fijas_2016</vt:lpstr>
      <vt:lpstr>Comb_fijas_2017</vt:lpstr>
      <vt:lpstr>Comb_fijas_2018</vt:lpstr>
      <vt:lpstr>Comb_fijas_2019</vt:lpstr>
      <vt:lpstr>Comb_fijas_2020</vt:lpstr>
      <vt:lpstr>Comb_fijas_2021</vt:lpstr>
      <vt:lpstr>Comb_fijas_2022</vt:lpstr>
      <vt:lpstr>Comb_fijas_2023</vt:lpstr>
      <vt:lpstr>Comb_fijas_2024</vt:lpstr>
      <vt:lpstr>Comb_fijas_2025</vt:lpstr>
      <vt:lpstr>Comb_fijas_2026</vt:lpstr>
      <vt:lpstr>Comb_Maq_1_2007</vt:lpstr>
      <vt:lpstr>Comb_Maq_1_2008</vt:lpstr>
      <vt:lpstr>Comb_Maq_1_2009</vt:lpstr>
      <vt:lpstr>Comb_Maq_1_2010</vt:lpstr>
      <vt:lpstr>Comb_Maq_1_2011</vt:lpstr>
      <vt:lpstr>Comb_Maq_1_2012</vt:lpstr>
      <vt:lpstr>Comb_Maq_1_2013</vt:lpstr>
      <vt:lpstr>Comb_Maq_1_2014</vt:lpstr>
      <vt:lpstr>Comb_Maq_1_2015</vt:lpstr>
      <vt:lpstr>Comb_Maq_1_2016</vt:lpstr>
      <vt:lpstr>Comb_Maq_1_2017</vt:lpstr>
      <vt:lpstr>Comb_Maq_1_2018</vt:lpstr>
      <vt:lpstr>Comb_Maq_1_2019</vt:lpstr>
      <vt:lpstr>Comb_Maq_1_2020</vt:lpstr>
      <vt:lpstr>Comb_Maq_1_2021</vt:lpstr>
      <vt:lpstr>Comb_Maq_1_2022</vt:lpstr>
      <vt:lpstr>Comb_Maq_1_2023</vt:lpstr>
      <vt:lpstr>Comb_Maq_1_2024</vt:lpstr>
      <vt:lpstr>Comb_Maq_1_2025</vt:lpstr>
      <vt:lpstr>Comb_Maq_1_2026</vt:lpstr>
      <vt:lpstr>Comb_Maq_2_2007</vt:lpstr>
      <vt:lpstr>Comb_Maq_2_2008</vt:lpstr>
      <vt:lpstr>Comb_Maq_2_2009</vt:lpstr>
      <vt:lpstr>Comb_Maq_2_2010</vt:lpstr>
      <vt:lpstr>Comb_Maq_2_2011</vt:lpstr>
      <vt:lpstr>Comb_Maq_2_2012</vt:lpstr>
      <vt:lpstr>Comb_Maq_2_2013</vt:lpstr>
      <vt:lpstr>Comb_Maq_2_2014</vt:lpstr>
      <vt:lpstr>Comb_Maq_2_2015</vt:lpstr>
      <vt:lpstr>Comb_Maq_2_2016</vt:lpstr>
      <vt:lpstr>Comb_Maq_2_2017</vt:lpstr>
      <vt:lpstr>Comb_Maq_2_2018</vt:lpstr>
      <vt:lpstr>Comb_Maq_2_2019</vt:lpstr>
      <vt:lpstr>Comb_Maq_2_2020</vt:lpstr>
      <vt:lpstr>Comb_Maq_2_2021</vt:lpstr>
      <vt:lpstr>Comb_Maq_2_2022</vt:lpstr>
      <vt:lpstr>Comb_Maq_2_2023</vt:lpstr>
      <vt:lpstr>Comb_Maq_2_2024</vt:lpstr>
      <vt:lpstr>Comb_Maq_2_2025</vt:lpstr>
      <vt:lpstr>Comb_Maq_2_2026</vt:lpstr>
      <vt:lpstr>Comb_Maq_3_2007</vt:lpstr>
      <vt:lpstr>Comb_Maq_3_2008</vt:lpstr>
      <vt:lpstr>Comb_Maq_3_2009</vt:lpstr>
      <vt:lpstr>Comb_Maq_3_2010</vt:lpstr>
      <vt:lpstr>Comb_Maq_3_2011</vt:lpstr>
      <vt:lpstr>Comb_Maq_3_2012</vt:lpstr>
      <vt:lpstr>Comb_Maq_3_2013</vt:lpstr>
      <vt:lpstr>Comb_Maq_3_2014</vt:lpstr>
      <vt:lpstr>Comb_Maq_3_2015</vt:lpstr>
      <vt:lpstr>Comb_Maq_3_2016</vt:lpstr>
      <vt:lpstr>Comb_Maq_3_2017</vt:lpstr>
      <vt:lpstr>Comb_Maq_3_2018</vt:lpstr>
      <vt:lpstr>Comb_Maq_3_2019</vt:lpstr>
      <vt:lpstr>Comb_Maq_3_2020</vt:lpstr>
      <vt:lpstr>Comb_Maq_3_2021</vt:lpstr>
      <vt:lpstr>Comb_Maq_3_2022</vt:lpstr>
      <vt:lpstr>Comb_Maq_3_2023</vt:lpstr>
      <vt:lpstr>Comb_Maq_3_2024</vt:lpstr>
      <vt:lpstr>Comb_Maq_3_2025</vt:lpstr>
      <vt:lpstr>Comb_Maq_3_2026</vt:lpstr>
      <vt:lpstr>Comb_VehA1_1_2007</vt:lpstr>
      <vt:lpstr>Comb_VehA1_1_2008</vt:lpstr>
      <vt:lpstr>Comb_VehA1_1_2009</vt:lpstr>
      <vt:lpstr>Comb_VehA1_1_2010</vt:lpstr>
      <vt:lpstr>Comb_VehA1_1_2011</vt:lpstr>
      <vt:lpstr>Comb_VehA1_1_2012</vt:lpstr>
      <vt:lpstr>Comb_VehA1_1_2013</vt:lpstr>
      <vt:lpstr>Comb_VehA1_1_2014</vt:lpstr>
      <vt:lpstr>Comb_VehA1_1_2015</vt:lpstr>
      <vt:lpstr>Comb_VehA1_1_2016</vt:lpstr>
      <vt:lpstr>Comb_VehA1_1_2017</vt:lpstr>
      <vt:lpstr>Comb_VehA1_1_2018</vt:lpstr>
      <vt:lpstr>Comb_VehA1_1_2019</vt:lpstr>
      <vt:lpstr>Comb_VehA1_1_2020</vt:lpstr>
      <vt:lpstr>Comb_VehA1_1_2021</vt:lpstr>
      <vt:lpstr>Comb_VehA1_1_2022</vt:lpstr>
      <vt:lpstr>Comb_VehA1_1_2023</vt:lpstr>
      <vt:lpstr>Comb_VehA1_1_2024</vt:lpstr>
      <vt:lpstr>Comb_VehA1_1_2025</vt:lpstr>
      <vt:lpstr>Comb_VehA1_1_2026</vt:lpstr>
      <vt:lpstr>Comb_VehA1_2_2007</vt:lpstr>
      <vt:lpstr>Comb_VehA1_2_2008</vt:lpstr>
      <vt:lpstr>Comb_VehA1_2_2009</vt:lpstr>
      <vt:lpstr>Comb_VehA1_2_2010</vt:lpstr>
      <vt:lpstr>Comb_VehA1_2_2011</vt:lpstr>
      <vt:lpstr>Comb_VehA1_2_2012</vt:lpstr>
      <vt:lpstr>Comb_VehA1_2_2013</vt:lpstr>
      <vt:lpstr>Comb_VehA1_2_2014</vt:lpstr>
      <vt:lpstr>Comb_VehA1_2_2015</vt:lpstr>
      <vt:lpstr>Comb_VehA1_2_2016</vt:lpstr>
      <vt:lpstr>Comb_VehA1_2_2017</vt:lpstr>
      <vt:lpstr>Comb_VehA1_2_2018</vt:lpstr>
      <vt:lpstr>Comb_VehA1_2_2019</vt:lpstr>
      <vt:lpstr>Comb_VehA1_2_2020</vt:lpstr>
      <vt:lpstr>Comb_VehA1_2_2021</vt:lpstr>
      <vt:lpstr>Comb_VehA1_2_2022</vt:lpstr>
      <vt:lpstr>Comb_VehA1_2_2023</vt:lpstr>
      <vt:lpstr>Comb_VehA1_2_2024</vt:lpstr>
      <vt:lpstr>Comb_VehA1_2_2025</vt:lpstr>
      <vt:lpstr>Comb_VehA1_2_2026</vt:lpstr>
      <vt:lpstr>Comb_VehA1_3_2007</vt:lpstr>
      <vt:lpstr>Comb_VehA1_3_2008</vt:lpstr>
      <vt:lpstr>Comb_VehA1_3_2009</vt:lpstr>
      <vt:lpstr>Comb_VehA1_3_2010</vt:lpstr>
      <vt:lpstr>Comb_VehA1_3_2011</vt:lpstr>
      <vt:lpstr>Comb_VehA1_3_2012</vt:lpstr>
      <vt:lpstr>Comb_VehA1_3_2013</vt:lpstr>
      <vt:lpstr>Comb_VehA1_3_2014</vt:lpstr>
      <vt:lpstr>Comb_VehA1_3_2015</vt:lpstr>
      <vt:lpstr>Comb_VehA1_3_2016</vt:lpstr>
      <vt:lpstr>Comb_VehA1_3_2017</vt:lpstr>
      <vt:lpstr>Comb_VehA1_3_2018</vt:lpstr>
      <vt:lpstr>Comb_VehA1_3_2019</vt:lpstr>
      <vt:lpstr>Comb_VehA1_3_2020</vt:lpstr>
      <vt:lpstr>Comb_VehA1_3_2021</vt:lpstr>
      <vt:lpstr>Comb_VehA1_3_2022</vt:lpstr>
      <vt:lpstr>Comb_VehA1_3_2023</vt:lpstr>
      <vt:lpstr>Comb_VehA1_3_2024</vt:lpstr>
      <vt:lpstr>Comb_VehA1_3_2025</vt:lpstr>
      <vt:lpstr>Comb_VehA1_3_2026</vt:lpstr>
      <vt:lpstr>Comb_VehA1_4_2007</vt:lpstr>
      <vt:lpstr>Comb_VehA1_4_2008</vt:lpstr>
      <vt:lpstr>Comb_VehA1_4_2009</vt:lpstr>
      <vt:lpstr>Comb_VehA1_4_2010</vt:lpstr>
      <vt:lpstr>Comb_VehA1_4_2011</vt:lpstr>
      <vt:lpstr>Comb_VehA1_4_2012</vt:lpstr>
      <vt:lpstr>Comb_VehA1_4_2013</vt:lpstr>
      <vt:lpstr>Comb_VehA1_4_2014</vt:lpstr>
      <vt:lpstr>Comb_VehA1_4_2015</vt:lpstr>
      <vt:lpstr>Comb_VehA1_4_2016</vt:lpstr>
      <vt:lpstr>Comb_VehA1_4_2017</vt:lpstr>
      <vt:lpstr>Comb_VehA1_4_2018</vt:lpstr>
      <vt:lpstr>Comb_VehA1_4_2019</vt:lpstr>
      <vt:lpstr>Comb_VehA1_4_2020</vt:lpstr>
      <vt:lpstr>Comb_VehA1_4_2021</vt:lpstr>
      <vt:lpstr>Comb_VehA1_4_2022</vt:lpstr>
      <vt:lpstr>Comb_VehA1_4_2023</vt:lpstr>
      <vt:lpstr>Comb_VehA1_4_2024</vt:lpstr>
      <vt:lpstr>Comb_VehA1_4_2025</vt:lpstr>
      <vt:lpstr>Comb_VehA1_4_2026</vt:lpstr>
      <vt:lpstr>Comb_VehA1_5_2007</vt:lpstr>
      <vt:lpstr>Comb_VehA1_5_2008</vt:lpstr>
      <vt:lpstr>Comb_VehA1_5_2009</vt:lpstr>
      <vt:lpstr>Comb_VehA1_5_2010</vt:lpstr>
      <vt:lpstr>Comb_VehA1_5_2011</vt:lpstr>
      <vt:lpstr>Comb_VehA1_5_2012</vt:lpstr>
      <vt:lpstr>Comb_VehA1_5_2013</vt:lpstr>
      <vt:lpstr>Comb_VehA1_5_2014</vt:lpstr>
      <vt:lpstr>Comb_VehA1_5_2015</vt:lpstr>
      <vt:lpstr>Comb_VehA1_5_2016</vt:lpstr>
      <vt:lpstr>Comb_VehA1_5_2017</vt:lpstr>
      <vt:lpstr>Comb_VehA1_5_2018</vt:lpstr>
      <vt:lpstr>Comb_VehA1_5_2019</vt:lpstr>
      <vt:lpstr>Comb_VehA1_5_2020</vt:lpstr>
      <vt:lpstr>Comb_VehA1_5_2021</vt:lpstr>
      <vt:lpstr>Comb_VehA1_5_2022</vt:lpstr>
      <vt:lpstr>Comb_VehA1_5_2023</vt:lpstr>
      <vt:lpstr>Comb_VehA1_5_2024</vt:lpstr>
      <vt:lpstr>Comb_VehA1_5_2025</vt:lpstr>
      <vt:lpstr>Comb_VehA1_5_2026</vt:lpstr>
      <vt:lpstr>Comb_VehA1_6_2007</vt:lpstr>
      <vt:lpstr>Comb_VehA1_6_2008</vt:lpstr>
      <vt:lpstr>Comb_VehA1_6_2009</vt:lpstr>
      <vt:lpstr>Comb_VehA1_6_2010</vt:lpstr>
      <vt:lpstr>Comb_VehA1_6_2011</vt:lpstr>
      <vt:lpstr>Comb_VehA1_6_2012</vt:lpstr>
      <vt:lpstr>Comb_VehA1_6_2013</vt:lpstr>
      <vt:lpstr>Comb_VehA1_6_2014</vt:lpstr>
      <vt:lpstr>Comb_VehA1_6_2015</vt:lpstr>
      <vt:lpstr>Comb_VehA1_6_2016</vt:lpstr>
      <vt:lpstr>Comb_VehA1_6_2017</vt:lpstr>
      <vt:lpstr>Comb_VehA1_6_2018</vt:lpstr>
      <vt:lpstr>Comb_VehA1_6_2019</vt:lpstr>
      <vt:lpstr>Comb_VehA1_6_2020</vt:lpstr>
      <vt:lpstr>Comb_VehA1_6_2021</vt:lpstr>
      <vt:lpstr>Comb_VehA1_6_2022</vt:lpstr>
      <vt:lpstr>Comb_VehA1_6_2023</vt:lpstr>
      <vt:lpstr>Comb_VehA1_6_2024</vt:lpstr>
      <vt:lpstr>Comb_VehA1_6_2025</vt:lpstr>
      <vt:lpstr>Comb_VehA1_6_2026</vt:lpstr>
      <vt:lpstr>Comb_VehA2_1_2007</vt:lpstr>
      <vt:lpstr>Comb_VehA2_1_2008</vt:lpstr>
      <vt:lpstr>Comb_VehA2_1_2009</vt:lpstr>
      <vt:lpstr>Comb_VehA2_1_2010</vt:lpstr>
      <vt:lpstr>Comb_VehA2_1_2011</vt:lpstr>
      <vt:lpstr>Comb_VehA2_1_2012</vt:lpstr>
      <vt:lpstr>Comb_VehA2_1_2013</vt:lpstr>
      <vt:lpstr>Comb_VehA2_1_2014</vt:lpstr>
      <vt:lpstr>Comb_VehA2_1_2015</vt:lpstr>
      <vt:lpstr>Comb_VehA2_1_2016</vt:lpstr>
      <vt:lpstr>Comb_VehA2_1_2017</vt:lpstr>
      <vt:lpstr>Comb_VehA2_1_2018</vt:lpstr>
      <vt:lpstr>Comb_VehA2_1_2019</vt:lpstr>
      <vt:lpstr>Comb_VehA2_1_2020</vt:lpstr>
      <vt:lpstr>Comb_VehA2_1_2021</vt:lpstr>
      <vt:lpstr>Comb_VehA2_1_2022</vt:lpstr>
      <vt:lpstr>Comb_VehA2_1_2023</vt:lpstr>
      <vt:lpstr>Comb_VehA2_1_2024</vt:lpstr>
      <vt:lpstr>Comb_VehA2_1_2025</vt:lpstr>
      <vt:lpstr>Comb_VehA2_1_2026</vt:lpstr>
      <vt:lpstr>Comb_VehA2_2_2007</vt:lpstr>
      <vt:lpstr>Comb_VehA2_2_2008</vt:lpstr>
      <vt:lpstr>Comb_VehA2_2_2009</vt:lpstr>
      <vt:lpstr>Comb_VehA2_2_2010</vt:lpstr>
      <vt:lpstr>Comb_VehA2_2_2011</vt:lpstr>
      <vt:lpstr>Comb_VehA2_2_2012</vt:lpstr>
      <vt:lpstr>Comb_VehA2_2_2013</vt:lpstr>
      <vt:lpstr>Comb_VehA2_2_2014</vt:lpstr>
      <vt:lpstr>Comb_VehA2_2_2015</vt:lpstr>
      <vt:lpstr>Comb_VehA2_2_2016</vt:lpstr>
      <vt:lpstr>Comb_VehA2_2_2017</vt:lpstr>
      <vt:lpstr>Comb_VehA2_2_2018</vt:lpstr>
      <vt:lpstr>Comb_VehA2_2_2019</vt:lpstr>
      <vt:lpstr>Comb_VehA2_2_2020</vt:lpstr>
      <vt:lpstr>Comb_VehA2_2_2021</vt:lpstr>
      <vt:lpstr>Comb_VehA2_2_2022</vt:lpstr>
      <vt:lpstr>Comb_VehA2_2_2023</vt:lpstr>
      <vt:lpstr>Comb_VehA2_2_2024</vt:lpstr>
      <vt:lpstr>Comb_VehA2_2_2025</vt:lpstr>
      <vt:lpstr>Comb_VehA2_2_2026</vt:lpstr>
      <vt:lpstr>Comb_VehA2_3_2007</vt:lpstr>
      <vt:lpstr>Comb_VehA2_3_2008</vt:lpstr>
      <vt:lpstr>Comb_VehA2_3_2009</vt:lpstr>
      <vt:lpstr>Comb_VehA2_3_2010</vt:lpstr>
      <vt:lpstr>Comb_VehA2_3_2011</vt:lpstr>
      <vt:lpstr>Comb_VehA2_3_2012</vt:lpstr>
      <vt:lpstr>Comb_VehA2_3_2013</vt:lpstr>
      <vt:lpstr>Comb_VehA2_3_2014</vt:lpstr>
      <vt:lpstr>Comb_VehA2_3_2015</vt:lpstr>
      <vt:lpstr>Comb_VehA2_3_2016</vt:lpstr>
      <vt:lpstr>Comb_VehA2_3_2017</vt:lpstr>
      <vt:lpstr>Comb_VehA2_3_2018</vt:lpstr>
      <vt:lpstr>Comb_VehA2_3_2019</vt:lpstr>
      <vt:lpstr>Comb_VehA2_3_2020</vt:lpstr>
      <vt:lpstr>Comb_VehA2_3_2021</vt:lpstr>
      <vt:lpstr>Comb_VehA2_3_2022</vt:lpstr>
      <vt:lpstr>Comb_VehA2_3_2023</vt:lpstr>
      <vt:lpstr>Comb_VehA2_3_2024</vt:lpstr>
      <vt:lpstr>Comb_VehA2_3_2025</vt:lpstr>
      <vt:lpstr>Comb_VehA2_3_2026</vt:lpstr>
      <vt:lpstr>Comb_VehA2_4_2007</vt:lpstr>
      <vt:lpstr>Comb_VehA2_4_2008</vt:lpstr>
      <vt:lpstr>Comb_VehA2_4_2009</vt:lpstr>
      <vt:lpstr>Comb_VehA2_4_2010</vt:lpstr>
      <vt:lpstr>Comb_VehA2_4_2011</vt:lpstr>
      <vt:lpstr>Comb_VehA2_4_2012</vt:lpstr>
      <vt:lpstr>Comb_VehA2_4_2013</vt:lpstr>
      <vt:lpstr>Comb_VehA2_4_2014</vt:lpstr>
      <vt:lpstr>Comb_VehA2_4_2015</vt:lpstr>
      <vt:lpstr>Comb_VehA2_4_2016</vt:lpstr>
      <vt:lpstr>Comb_VehA2_4_2017</vt:lpstr>
      <vt:lpstr>Comb_VehA2_4_2018</vt:lpstr>
      <vt:lpstr>Comb_VehA2_4_2019</vt:lpstr>
      <vt:lpstr>Comb_VehA2_4_2020</vt:lpstr>
      <vt:lpstr>Comb_VehA2_4_2021</vt:lpstr>
      <vt:lpstr>Comb_VehA2_4_2022</vt:lpstr>
      <vt:lpstr>Comb_VehA2_4_2023</vt:lpstr>
      <vt:lpstr>Comb_VehA2_4_2024</vt:lpstr>
      <vt:lpstr>Comb_VehA2_4_2025</vt:lpstr>
      <vt:lpstr>Comb_VehA2_4_2026</vt:lpstr>
      <vt:lpstr>Comb_VehA2_5_2007</vt:lpstr>
      <vt:lpstr>Comb_VehA2_5_2008</vt:lpstr>
      <vt:lpstr>Comb_VehA2_5_2009</vt:lpstr>
      <vt:lpstr>Comb_VehA2_5_2010</vt:lpstr>
      <vt:lpstr>Comb_VehA2_5_2011</vt:lpstr>
      <vt:lpstr>Comb_VehA2_5_2012</vt:lpstr>
      <vt:lpstr>Comb_VehA2_5_2013</vt:lpstr>
      <vt:lpstr>Comb_VehA2_5_2014</vt:lpstr>
      <vt:lpstr>Comb_VehA2_5_2015</vt:lpstr>
      <vt:lpstr>Comb_VehA2_5_2016</vt:lpstr>
      <vt:lpstr>Comb_VehA2_5_2017</vt:lpstr>
      <vt:lpstr>Comb_VehA2_5_2018</vt:lpstr>
      <vt:lpstr>Comb_VehA2_5_2019</vt:lpstr>
      <vt:lpstr>Comb_VehA2_5_2020</vt:lpstr>
      <vt:lpstr>Comb_VehA2_5_2021</vt:lpstr>
      <vt:lpstr>Comb_VehA2_5_2022</vt:lpstr>
      <vt:lpstr>Comb_VehA2_5_2023</vt:lpstr>
      <vt:lpstr>Comb_VehA2_5_2024</vt:lpstr>
      <vt:lpstr>Comb_VehA2_5_2025</vt:lpstr>
      <vt:lpstr>Comb_VehA2_5_2026</vt:lpstr>
      <vt:lpstr>Comb_VehA2_6_2007</vt:lpstr>
      <vt:lpstr>Comb_VehA2_6_2008</vt:lpstr>
      <vt:lpstr>Comb_VehA2_6_2009</vt:lpstr>
      <vt:lpstr>Comb_VehA2_6_2010</vt:lpstr>
      <vt:lpstr>Comb_VehA2_6_2011</vt:lpstr>
      <vt:lpstr>Comb_VehA2_6_2012</vt:lpstr>
      <vt:lpstr>Comb_VehA2_6_2013</vt:lpstr>
      <vt:lpstr>Comb_VehA2_6_2014</vt:lpstr>
      <vt:lpstr>Comb_VehA2_6_2015</vt:lpstr>
      <vt:lpstr>Comb_VehA2_6_2016</vt:lpstr>
      <vt:lpstr>Comb_VehA2_6_2017</vt:lpstr>
      <vt:lpstr>Comb_VehA2_6_2018</vt:lpstr>
      <vt:lpstr>Comb_VehA2_6_2019</vt:lpstr>
      <vt:lpstr>Comb_VehA2_6_2020</vt:lpstr>
      <vt:lpstr>Comb_VehA2_6_2021</vt:lpstr>
      <vt:lpstr>Comb_VehA2_6_2022</vt:lpstr>
      <vt:lpstr>Comb_VehA2_6_2023</vt:lpstr>
      <vt:lpstr>Comb_VehA2_6_2024</vt:lpstr>
      <vt:lpstr>Comb_VehA2_6_2025</vt:lpstr>
      <vt:lpstr>Comb_VehA2_6_2026</vt:lpstr>
      <vt:lpstr>Combustible_No_Carr_1</vt:lpstr>
      <vt:lpstr>Combustible_No_Carr_2</vt:lpstr>
      <vt:lpstr>Combustible_No_Carr_3</vt:lpstr>
      <vt:lpstr>Fugitivas_otros</vt:lpstr>
      <vt:lpstr>GdO_1</vt:lpstr>
      <vt:lpstr>GdO_2</vt:lpstr>
      <vt:lpstr>PCA_1</vt:lpstr>
      <vt:lpstr>PCA_2</vt:lpstr>
      <vt:lpstr>Refrigerante</vt:lpstr>
      <vt:lpstr>Sector</vt:lpstr>
      <vt:lpstr>Sector_Industrial</vt:lpstr>
      <vt:lpstr>Tipo_EAdquirida</vt:lpstr>
      <vt:lpstr>Tipo_ER</vt:lpstr>
      <vt:lpstr>Tipo_Maquinaria</vt:lpstr>
      <vt:lpstr>Tipo_Org</vt:lpstr>
      <vt:lpstr>Tipo_transporte</vt:lpstr>
      <vt:lpstr>TipoOrg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2024-06-05T07:55:55Z</dcterms:created>
  <dcterms:modified xsi:type="dcterms:W3CDTF">2026-05-06T13:26:36Z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0x0101001D26E2A22C79B44FA9E8CD1542DDBB92</vt:lpwstr>
  </property>
</Properties>
</file>